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charts/colors8.xml" ContentType="application/vnd.ms-office.chartcolorstyle+xml"/>
  <Override PartName="/xl/charts/style8.xml" ContentType="application/vnd.ms-office.chartstyle+xml"/>
  <Override PartName="/xl/charts/chart8.xml" ContentType="application/vnd.openxmlformats-officedocument.drawingml.chart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style7.xml" ContentType="application/vnd.ms-office.chartstyle+xml"/>
  <Override PartName="/xl/worksheets/sheet1.xml" ContentType="application/vnd.openxmlformats-officedocument.spreadsheetml.worksheet+xml"/>
  <Override PartName="/xl/charts/colors6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style1.xml" ContentType="application/vnd.ms-office.chartstyle+xml"/>
  <Override PartName="/xl/charts/chart7.xml" ContentType="application/vnd.openxmlformats-officedocument.drawingml.chart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style2.xml" ContentType="application/vnd.ms-office.chartstyle+xml"/>
  <Override PartName="/xl/charts/style3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olors1.xml" ContentType="application/vnd.ms-office.chartcolorstyle+xml"/>
  <Override PartName="/xl/charts/style6.xml" ContentType="application/vnd.ms-office.chartstyle+xml"/>
  <Override PartName="/xl/charts/chart6.xml" ContentType="application/vnd.openxmlformats-officedocument.drawingml.chart+xml"/>
  <Override PartName="/xl/charts/colors5.xml" ContentType="application/vnd.ms-office.chartcolorstyle+xml"/>
  <Override PartName="/xl/charts/style5.xml" ContentType="application/vnd.ms-office.chartstyle+xml"/>
  <Override PartName="/xl/charts/colors2.xml" ContentType="application/vnd.ms-office.chartcolorsty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7.xml" ContentType="application/vnd.ms-excel.controlproperties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ctrlProps/ctrlProp8.xml" ContentType="application/vnd.ms-excel.controlproperties+xml"/>
  <Override PartName="/xl/comments2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5.xml" ContentType="application/vnd.ms-excel.controlproperties+xml"/>
  <Override PartName="/xl/comments3.xml" ContentType="application/vnd.openxmlformats-officedocument.spreadsheetml.comments+xml"/>
  <Override PartName="/xl/ctrlProps/ctrlProp6.xml" ContentType="application/vnd.ms-excel.control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trlProps/ctrlProp10.xml" ContentType="application/vnd.ms-excel.controlproperties+xml"/>
  <Override PartName="/xl/ctrlProps/ctrlProp3.xml" ContentType="application/vnd.ms-excel.controlproperties+xml"/>
  <Override PartName="/xl/ctrlProps/ctrlProp9.xml" ContentType="application/vnd.ms-excel.controlproperties+xml"/>
  <Override PartName="/xl/ctrlProps/ctrlProp4.xml" ContentType="application/vnd.ms-excel.controlproperties+xml"/>
  <Override PartName="/xl/threadedComments/threadedComment1.xml" ContentType="application/vnd.ms-excel.threadedcomments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backupFile="1" updateLinks="never" codeName="ThisWorkbook"/>
  <mc:AlternateContent xmlns:mc="http://schemas.openxmlformats.org/markup-compatibility/2006">
    <mc:Choice Requires="x15">
      <x15ac:absPath xmlns:x15ac="http://schemas.microsoft.com/office/spreadsheetml/2010/11/ac" url="Z:\01_BECO\08_Publicados\2020\"/>
    </mc:Choice>
  </mc:AlternateContent>
  <workbookProtection workbookPassword="A92B" lockStructure="1"/>
  <bookViews>
    <workbookView xWindow="0" yWindow="0" windowWidth="28800" windowHeight="12435"/>
  </bookViews>
  <sheets>
    <sheet name="Presentación" sheetId="135" r:id="rId1"/>
    <sheet name="BECO_1975-2005" sheetId="137" r:id="rId2"/>
    <sheet name="BECO_2006-2015" sheetId="126" state="hidden" r:id="rId3"/>
    <sheet name="BECO_Energéticos 2006-2015_porc" sheetId="143" state="hidden" r:id="rId4"/>
    <sheet name="BECO_Energéticos 2006-2019" sheetId="128" r:id="rId5"/>
    <sheet name="BECO_2006-2019" sheetId="140" r:id="rId6"/>
    <sheet name="Bases de Cálculo" sheetId="16" r:id="rId7"/>
    <sheet name="BECO_Datos 1975-2005" sheetId="138" state="hidden" r:id="rId8"/>
    <sheet name="BECO_UE_Espejo" sheetId="139" state="hidden" r:id="rId9"/>
    <sheet name="BECO_Datos 2006-2020" sheetId="99" state="hidden" r:id="rId10"/>
    <sheet name="BECO_Fuentes" sheetId="111" state="hidden" r:id="rId11"/>
  </sheets>
  <externalReferences>
    <externalReference r:id="rId12"/>
  </externalReferences>
  <definedNames>
    <definedName name="ADDITIVE">[1]Definitions!$C$35</definedName>
    <definedName name="AGRICULT">[1]Definitions!$C$167</definedName>
    <definedName name="ANTCOAL">[1]Definitions!$C$13</definedName>
    <definedName name="AUTOCHP">[1]Definitions!$C$103</definedName>
    <definedName name="AUTOELEC">[1]Definitions!$C$101</definedName>
    <definedName name="AUTOHEAT">[1]Definitions!$C$105</definedName>
    <definedName name="AVBUNK">[1]Definitions!$C$92</definedName>
    <definedName name="AVGAS">[1]Definitions!$C$42</definedName>
    <definedName name="BIODIESEL">[1]Definitions!$C$65</definedName>
    <definedName name="BIOGASES">[1]Definitions!$C$62</definedName>
    <definedName name="BIOGASOL">[1]Definitions!$C$63</definedName>
    <definedName name="BIOJETKERO">[1]Definitions!$C$64</definedName>
    <definedName name="BITCOAL">[1]Definitions!$C$15</definedName>
    <definedName name="BITUMEN">[1]Definitions!$C$51</definedName>
    <definedName name="BKB">[1]Definitions!$C$22</definedName>
    <definedName name="BLFURGS">[1]Definitions!$C$25</definedName>
    <definedName name="CFHeadings">'[1]Conversion factors'!$B$4:$Q$4</definedName>
    <definedName name="CHARCOAL">[1]Definitions!$C$68</definedName>
    <definedName name="CHEMICAL">[1]Definitions!$C$145</definedName>
    <definedName name="COALTAR">[1]Definitions!$C$21</definedName>
    <definedName name="COKCOAL">[1]Definitions!$C$14</definedName>
    <definedName name="COKEOVGS">[1]Definitions!$C$24</definedName>
    <definedName name="COMMPUB">[1]Definitions!$C$166</definedName>
    <definedName name="CONSTRUC">[1]Definitions!$C$154</definedName>
    <definedName name="ConversionFactors">OFFSET('[1]Conversion factors'!$B$5,0,0,100,16)</definedName>
    <definedName name="CountryName">'[1]Main Menu'!$D$10</definedName>
    <definedName name="CRUDEOIL">[1]Definitions!$C$32</definedName>
    <definedName name="DataYear">'[1]Main Menu'!$D$12</definedName>
    <definedName name="DISTLOSS">[1]Definitions!$C$140</definedName>
    <definedName name="DOMESAIR">[1]Definitions!$C$158</definedName>
    <definedName name="DOMESNAV">[1]Definitions!$C$162</definedName>
    <definedName name="DOMSUP">[1]Definitions!$C$94</definedName>
    <definedName name="EBIOGAS">[1]Definitions!$C$128</definedName>
    <definedName name="EBKB">[1]Definitions!$C$130</definedName>
    <definedName name="EBLASTFUR">[1]Definitions!$C$129</definedName>
    <definedName name="ECHARCOAL">[1]Definitions!$C$138</definedName>
    <definedName name="ECOALLIQ">[1]Definitions!$C$132</definedName>
    <definedName name="ECOKEOVS">[1]Definitions!$C$126</definedName>
    <definedName name="EGASWKS">[1]Definitions!$C$127</definedName>
    <definedName name="EGTL">[1]Definitions!$C$134</definedName>
    <definedName name="ELECTR">[1]Definitions!$C$81</definedName>
    <definedName name="ELNG">[1]Definitions!$C$133</definedName>
    <definedName name="ELOUTPUT">[1]Definitions!$C$176</definedName>
    <definedName name="EMINES">[1]Definitions!$C$123</definedName>
    <definedName name="ENONSPEC">[1]Definitions!$C$139</definedName>
    <definedName name="ENUC">[1]Definitions!$C$137</definedName>
    <definedName name="EOILGASEX">[1]Definitions!$C$124</definedName>
    <definedName name="EPATFUEL">[1]Definitions!$C$125</definedName>
    <definedName name="EPOWERPLT">[1]Definitions!$C$135</definedName>
    <definedName name="EPUMPST">[1]Definitions!$C$136</definedName>
    <definedName name="EREFINER">[1]Definitions!$C$131</definedName>
    <definedName name="ETHANE">[1]Definitions!$C$39</definedName>
    <definedName name="EXPORTS">[1]Definitions!$C$90</definedName>
    <definedName name="FINCONS">[1]Definitions!$C$142</definedName>
    <definedName name="FISHING">[1]Definitions!$C$168</definedName>
    <definedName name="FOODPRO">[1]Definitions!$C$151</definedName>
    <definedName name="GASCOKE">[1]Definitions!$C$20</definedName>
    <definedName name="GASWKSGS">[1]Definitions!$C$23</definedName>
    <definedName name="GEOTHERM">[1]Definitions!$C$72</definedName>
    <definedName name="GWh_to_ktoe">'[1]Conversion factors'!$C$58</definedName>
    <definedName name="HEAT">[1]Definitions!$C$82</definedName>
    <definedName name="HEATNS">[1]Definitions!$C$83</definedName>
    <definedName name="HEATOUT">[1]Definitions!$C$177</definedName>
    <definedName name="HEATPUMP">[1]Definitions!$C$77</definedName>
    <definedName name="HYDRO">[1]Definitions!$C$71</definedName>
    <definedName name="IMPORTS">[1]Definitions!$C$89</definedName>
    <definedName name="INDPROD">[1]Definitions!$C$87</definedName>
    <definedName name="INDWASTE">[1]Definitions!$C$58</definedName>
    <definedName name="INONSPEC">[1]Definitions!$C$156</definedName>
    <definedName name="IRONSTL">[1]Definitions!$C$144</definedName>
    <definedName name="JETGAS">[1]Definitions!$C$43</definedName>
    <definedName name="LangChoice">'[1]Main Menu'!$L$3</definedName>
    <definedName name="LIGNITE">[1]Definitions!$C$17</definedName>
    <definedName name="LPG">[1]Definitions!$C$40</definedName>
    <definedName name="LUBRIC">[1]Definitions!$C$50</definedName>
    <definedName name="MACHINE">[1]Definitions!$C$149</definedName>
    <definedName name="MAINCHP">[1]Definitions!$C$102</definedName>
    <definedName name="MAINELEC">[1]Definitions!$C$100</definedName>
    <definedName name="MAINHEAT">[1]Definitions!$C$104</definedName>
    <definedName name="MANGAS">[1]Definitions!$C$27</definedName>
    <definedName name="MARBUNK">[1]Definitions!$C$91</definedName>
    <definedName name="MINING">[1]Definitions!$C$150</definedName>
    <definedName name="MJ_per_toe">41868</definedName>
    <definedName name="MUNWASTEN">[1]Definitions!$C$60</definedName>
    <definedName name="MUNWASTER">[1]Definitions!$C$59</definedName>
    <definedName name="NAPHTHA">[1]Definitions!$C$48</definedName>
    <definedName name="NATGAS">[1]Definitions!$C$56</definedName>
    <definedName name="NECHEM">[1]Definitions!$C$174</definedName>
    <definedName name="NEINTREN">[1]Definitions!$C$171</definedName>
    <definedName name="NEOTHER">[1]Definitions!$C$173</definedName>
    <definedName name="NETRANS">[1]Definitions!$C$172</definedName>
    <definedName name="NGL">[1]Definitions!$C$33</definedName>
    <definedName name="NONBIODIES">[1]Definitions!$C$46</definedName>
    <definedName name="NONBIOGASO">[1]Definitions!$C$41</definedName>
    <definedName name="NONBIOJETK">[1]Definitions!$C$44</definedName>
    <definedName name="NONCRUDE">[1]Definitions!$C$36</definedName>
    <definedName name="NONENUSE">[1]Definitions!$C$170</definedName>
    <definedName name="NONFERR">[1]Definitions!$C$146</definedName>
    <definedName name="NONMET">[1]Definitions!$C$147</definedName>
    <definedName name="NUCLEAR">[1]Definitions!$C$70</definedName>
    <definedName name="OBIOLIQ">[1]Definitions!$C$66</definedName>
    <definedName name="OGASES">[1]Definitions!$C$26</definedName>
    <definedName name="OILSHALE">[1]Definitions!$C$30</definedName>
    <definedName name="ONONSPEC">[1]Definitions!$C$54</definedName>
    <definedName name="OTHER">[1]Definitions!$C$80</definedName>
    <definedName name="OTHKERO">[1]Definitions!$C$45</definedName>
    <definedName name="OTHNONSPEC">[1]Definitions!$C$169</definedName>
    <definedName name="OVENCOKE">[1]Definitions!$C$19</definedName>
    <definedName name="PAPERPRO">[1]Definitions!$C$152</definedName>
    <definedName name="PARWAX">[1]Definitions!$C$52</definedName>
    <definedName name="PATFUEL">[1]Definitions!$C$18</definedName>
    <definedName name="PEAT">[1]Definitions!$C$28</definedName>
    <definedName name="PEATPROD">[1]Definitions!$C$29</definedName>
    <definedName name="PETCOKE">[1]Definitions!$C$53</definedName>
    <definedName name="PIPELINE">[1]Definitions!$C$161</definedName>
    <definedName name="PRIMSBIO">[1]Definitions!$C$61</definedName>
    <definedName name="RAIL">[1]Definitions!$C$160</definedName>
    <definedName name="RawData">'[1]Data in physical units'!$B$5:$BP$106</definedName>
    <definedName name="RawDataHeadings">'[1]Data in physical units'!$B$4:$BP$4</definedName>
    <definedName name="REFFEEDS">[1]Definitions!$C$34</definedName>
    <definedName name="REFINGAS">[1]Definitions!$C$38</definedName>
    <definedName name="RENEWNS">[1]Definitions!$C$67</definedName>
    <definedName name="RESFUEL">[1]Definitions!$C$47</definedName>
    <definedName name="RESIDENT">[1]Definitions!$C$165</definedName>
    <definedName name="ROAD">[1]Definitions!$C$159</definedName>
    <definedName name="SOLARPV">[1]Definitions!$C$73</definedName>
    <definedName name="SOLARTH">[1]Definitions!$C$74</definedName>
    <definedName name="STATDIFF">[1]Definitions!$C$97</definedName>
    <definedName name="STOCKCHA">[1]Definitions!$C$93</definedName>
    <definedName name="SUBCOAL">[1]Definitions!$C$16</definedName>
    <definedName name="TBKB">[1]Definitions!$C$114</definedName>
    <definedName name="TBLASTFUR">[1]Definitions!$C$112</definedName>
    <definedName name="TBLENDGAS">[1]Definitions!$C$118</definedName>
    <definedName name="TBOILER">[1]Definitions!$C$107</definedName>
    <definedName name="TCHARCOAL">[1]Definitions!$C$119</definedName>
    <definedName name="TCOALLIQ">[1]Definitions!$C$116</definedName>
    <definedName name="TCOKEOVS">[1]Definitions!$C$110</definedName>
    <definedName name="TELE">[1]Definitions!$C$108</definedName>
    <definedName name="TEXTILES">[1]Definitions!$C$155</definedName>
    <definedName name="TGASWKS">[1]Definitions!$C$111</definedName>
    <definedName name="TGTL">[1]Definitions!$C$117</definedName>
    <definedName name="THEAT">[1]Definitions!$C$106</definedName>
    <definedName name="TIDE">[1]Definitions!$C$75</definedName>
    <definedName name="TJ_to_ktoe">'[1]Conversion factors'!$C$56</definedName>
    <definedName name="TNONSPEC">[1]Definitions!$C$120</definedName>
    <definedName name="TOTENGY">[1]Definitions!$C$122</definedName>
    <definedName name="TOTIND">[1]Definitions!$C$143</definedName>
    <definedName name="TOTOTHER">[1]Definitions!$C$164</definedName>
    <definedName name="TOTTRANF">[1]Definitions!$C$99</definedName>
    <definedName name="TOTTRANS">[1]Definitions!$C$157</definedName>
    <definedName name="TPATFUEL">[1]Definitions!$C$109</definedName>
    <definedName name="TPES">[1]Definitions!$C$95</definedName>
    <definedName name="TPETCHEM">[1]Definitions!$C$113</definedName>
    <definedName name="TRANSEQ">[1]Definitions!$C$148</definedName>
    <definedName name="TRANSFER">[1]Definitions!$C$96</definedName>
    <definedName name="TREFINER">[1]Definitions!$C$115</definedName>
    <definedName name="TRNONSPE">[1]Definitions!$C$163</definedName>
    <definedName name="WHITESP">[1]Definitions!$C$49</definedName>
    <definedName name="WIND">[1]Definitions!$C$76</definedName>
    <definedName name="WOODPRO">[1]Definitions!$C$153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12" i="99" l="1"/>
  <c r="HQ44" i="99" l="1"/>
  <c r="HQ43" i="99"/>
  <c r="GJ9" i="99" l="1"/>
  <c r="GK9" i="99"/>
  <c r="PA25" i="99" l="1"/>
  <c r="DY10" i="99" s="1"/>
  <c r="OZ25" i="99"/>
  <c r="OY25" i="99"/>
  <c r="LI44" i="99" l="1"/>
  <c r="LI43" i="99"/>
  <c r="LI88" i="99"/>
  <c r="HA80" i="99" l="1"/>
  <c r="HA90" i="99"/>
  <c r="HA95" i="99" s="1"/>
  <c r="HA84" i="99" s="1"/>
  <c r="HD95" i="99"/>
  <c r="HD94" i="99"/>
  <c r="KS71" i="99"/>
  <c r="KS91" i="99"/>
  <c r="KS93" i="99" s="1"/>
  <c r="KS83" i="99" s="1"/>
  <c r="KR91" i="99"/>
  <c r="KS89" i="99"/>
  <c r="HA93" i="99" l="1"/>
  <c r="HA82" i="99" s="1"/>
  <c r="HA96" i="99"/>
  <c r="HA85" i="99" s="1"/>
  <c r="HA94" i="99"/>
  <c r="HA83" i="99" s="1"/>
  <c r="KS92" i="99"/>
  <c r="KS82" i="99" s="1"/>
  <c r="KS94" i="99"/>
  <c r="KS84" i="99" s="1"/>
  <c r="KS95" i="99"/>
  <c r="KS85" i="99" s="1"/>
  <c r="KS78" i="99"/>
  <c r="IW90" i="99" l="1"/>
  <c r="IW88" i="99"/>
  <c r="IW46" i="99"/>
  <c r="GY70" i="99" l="1"/>
  <c r="GZ70" i="99"/>
  <c r="HA70" i="99"/>
  <c r="DY35" i="99" l="1"/>
  <c r="DY36" i="99"/>
  <c r="FE14" i="99"/>
  <c r="EO14" i="99"/>
  <c r="AW9" i="99" l="1"/>
  <c r="MO25" i="99" l="1"/>
  <c r="AG46" i="99"/>
  <c r="AG42" i="99"/>
  <c r="CC41" i="99" l="1"/>
  <c r="CC10" i="99" s="1"/>
  <c r="CC9" i="99" s="1"/>
  <c r="LI46" i="99" l="1"/>
  <c r="KS46" i="99"/>
  <c r="HA46" i="99"/>
  <c r="DI10" i="99"/>
  <c r="DI9" i="99" s="1"/>
  <c r="DI41" i="99"/>
  <c r="DI46" i="99"/>
  <c r="CC46" i="99"/>
  <c r="CC25" i="99"/>
  <c r="CC34" i="99"/>
  <c r="FU9" i="99"/>
  <c r="FU34" i="99" s="1"/>
  <c r="FU25" i="99" s="1"/>
  <c r="FU41" i="99"/>
  <c r="FU46" i="99"/>
  <c r="FU13" i="99" l="1"/>
  <c r="CC13" i="99"/>
  <c r="KC41" i="99" l="1"/>
  <c r="KC25" i="99"/>
  <c r="KB25" i="99"/>
  <c r="KA25" i="99"/>
  <c r="CS46" i="99" l="1"/>
  <c r="AW46" i="99" l="1"/>
  <c r="Q46" i="99" l="1"/>
  <c r="LF42" i="99" l="1"/>
  <c r="LE42" i="99"/>
  <c r="LD42" i="99"/>
  <c r="LC42" i="99"/>
  <c r="LB42" i="99"/>
  <c r="LA42" i="99"/>
  <c r="KZ42" i="99"/>
  <c r="KY42" i="99"/>
  <c r="KX42" i="99"/>
  <c r="KW42" i="99"/>
  <c r="KV42" i="99"/>
  <c r="LH42" i="99"/>
  <c r="AV9" i="99" l="1"/>
  <c r="AV46" i="99" l="1"/>
  <c r="LH46" i="99" l="1"/>
  <c r="DH46" i="99"/>
  <c r="DH41" i="99" s="1"/>
  <c r="DH10" i="99" s="1"/>
  <c r="DH9" i="99" s="1"/>
  <c r="P46" i="99"/>
  <c r="EN1" i="99" l="1"/>
  <c r="FD1" i="99"/>
  <c r="CB90" i="99" l="1"/>
  <c r="CB89" i="99"/>
  <c r="CA90" i="99"/>
  <c r="CA89" i="99"/>
  <c r="CB42" i="99"/>
  <c r="E5" i="128"/>
  <c r="KR46" i="99" l="1"/>
  <c r="KB46" i="99"/>
  <c r="IV46" i="99"/>
  <c r="IV89" i="99" s="1"/>
  <c r="GZ46" i="99"/>
  <c r="GZ90" i="99" s="1"/>
  <c r="FT46" i="99"/>
  <c r="FT41" i="99" s="1"/>
  <c r="FT9" i="99" s="1"/>
  <c r="FT34" i="99" s="1"/>
  <c r="CB46" i="99"/>
  <c r="CB41" i="99" s="1"/>
  <c r="GJ46" i="99"/>
  <c r="GJ41" i="99" s="1"/>
  <c r="AF46" i="99"/>
  <c r="AF43" i="99"/>
  <c r="AF42" i="99" s="1"/>
  <c r="AF44" i="99"/>
  <c r="FT25" i="99" l="1"/>
  <c r="CB34" i="99"/>
  <c r="CB25" i="99" s="1"/>
  <c r="CB10" i="99" s="1"/>
  <c r="CB9" i="99" s="1"/>
  <c r="MN25" i="99" l="1"/>
  <c r="KO85" i="99" l="1"/>
  <c r="KN85" i="99"/>
  <c r="KM85" i="99"/>
  <c r="KL85" i="99"/>
  <c r="KK85" i="99"/>
  <c r="KJ85" i="99"/>
  <c r="GX83" i="99"/>
  <c r="GX85" i="99" s="1"/>
  <c r="FS46" i="99" l="1"/>
  <c r="GO85" i="99" l="1"/>
  <c r="GP85" i="99"/>
  <c r="GQ85" i="99"/>
  <c r="GR85" i="99"/>
  <c r="GS85" i="99"/>
  <c r="GT85" i="99"/>
  <c r="GU85" i="99"/>
  <c r="GV85" i="99"/>
  <c r="GW85" i="99"/>
  <c r="GN85" i="99"/>
  <c r="AU9" i="99" l="1"/>
  <c r="AT71" i="99" l="1"/>
  <c r="AT70" i="99" s="1"/>
  <c r="AU71" i="99"/>
  <c r="AU70" i="99" s="1"/>
  <c r="AU1" i="99" l="1"/>
  <c r="AT1" i="99"/>
  <c r="AJ1" i="99"/>
  <c r="HK1" i="99" l="1"/>
  <c r="HL1" i="99"/>
  <c r="HM1" i="99"/>
  <c r="HN1" i="99"/>
  <c r="HO1" i="99" l="1"/>
  <c r="HP1" i="99" s="1"/>
  <c r="HO43" i="99"/>
  <c r="IU70" i="99"/>
  <c r="EM14" i="99"/>
  <c r="FC14" i="99"/>
  <c r="HP2" i="99" l="1"/>
  <c r="HP44" i="99" s="1"/>
  <c r="HP43" i="99"/>
  <c r="HO2" i="99"/>
  <c r="HO44" i="99" s="1"/>
  <c r="DW22" i="99" l="1"/>
  <c r="GI46" i="99" l="1"/>
  <c r="GI41" i="99" s="1"/>
  <c r="GI9" i="99" s="1"/>
  <c r="MM25" i="99" l="1"/>
  <c r="AE43" i="99"/>
  <c r="AE44" i="99"/>
  <c r="AE42" i="99" l="1"/>
  <c r="KQ73" i="99"/>
  <c r="KQ98" i="99" s="1"/>
  <c r="KR98" i="99" s="1"/>
  <c r="KQ74" i="99"/>
  <c r="KQ99" i="99" s="1"/>
  <c r="KR99" i="99" s="1"/>
  <c r="KQ75" i="99"/>
  <c r="KQ100" i="99" s="1"/>
  <c r="KR100" i="99" s="1"/>
  <c r="KQ76" i="99"/>
  <c r="KQ101" i="99" s="1"/>
  <c r="KR101" i="99" s="1"/>
  <c r="KQ77" i="99"/>
  <c r="KQ102" i="99" s="1"/>
  <c r="KR102" i="99" s="1"/>
  <c r="KQ72" i="99"/>
  <c r="KQ97" i="99" s="1"/>
  <c r="KR97" i="99" s="1"/>
  <c r="GY73" i="99"/>
  <c r="GY100" i="99" s="1"/>
  <c r="GZ100" i="99" s="1"/>
  <c r="GY74" i="99"/>
  <c r="GY101" i="99" s="1"/>
  <c r="GZ101" i="99" s="1"/>
  <c r="GY75" i="99"/>
  <c r="GY102" i="99" s="1"/>
  <c r="GZ102" i="99" s="1"/>
  <c r="GY76" i="99"/>
  <c r="GY103" i="99" s="1"/>
  <c r="GZ103" i="99" s="1"/>
  <c r="GY77" i="99"/>
  <c r="GY104" i="99" s="1"/>
  <c r="GZ104" i="99" s="1"/>
  <c r="GY72" i="99"/>
  <c r="GY99" i="99" s="1"/>
  <c r="GZ99" i="99" s="1"/>
  <c r="OO25" i="99" l="1"/>
  <c r="OP25" i="99"/>
  <c r="OQ25" i="99"/>
  <c r="OR25" i="99"/>
  <c r="OS25" i="99"/>
  <c r="OT25" i="99"/>
  <c r="OU25" i="99"/>
  <c r="OV25" i="99"/>
  <c r="OW25" i="99"/>
  <c r="OX25" i="99"/>
  <c r="ON25" i="99"/>
  <c r="FS34" i="99" l="1"/>
  <c r="FS25" i="99" l="1"/>
  <c r="CA34" i="99"/>
  <c r="CA25" i="99" s="1"/>
  <c r="LG46" i="99"/>
  <c r="LG85" i="99" s="1"/>
  <c r="KQ46" i="99"/>
  <c r="KP46" i="99"/>
  <c r="KP85" i="99" s="1"/>
  <c r="KA46" i="99"/>
  <c r="JZ46" i="99"/>
  <c r="IU46" i="99"/>
  <c r="GX46" i="99"/>
  <c r="GW46" i="99"/>
  <c r="GV46" i="99"/>
  <c r="GU46" i="99"/>
  <c r="GT46" i="99"/>
  <c r="GS46" i="99"/>
  <c r="GR46" i="99"/>
  <c r="GQ46" i="99"/>
  <c r="GP46" i="99"/>
  <c r="GO46" i="99"/>
  <c r="GN46" i="99"/>
  <c r="GY46" i="99"/>
  <c r="GY85" i="99" s="1"/>
  <c r="CA46" i="99"/>
  <c r="CA41" i="99" s="1"/>
  <c r="CA10" i="99" s="1"/>
  <c r="AD43" i="99"/>
  <c r="AE46" i="99"/>
  <c r="FS41" i="99"/>
  <c r="GY92" i="99" l="1"/>
  <c r="GY96" i="99"/>
  <c r="GZ96" i="99" s="1"/>
  <c r="IU85" i="99"/>
  <c r="KQ85" i="99"/>
  <c r="CA9" i="99"/>
  <c r="AU46" i="99"/>
  <c r="AU42" i="99"/>
  <c r="KQ91" i="99" l="1"/>
  <c r="GY94" i="99"/>
  <c r="GZ94" i="99" s="1"/>
  <c r="GY95" i="99"/>
  <c r="GZ95" i="99" s="1"/>
  <c r="GY93" i="99"/>
  <c r="GZ93" i="99" s="1"/>
  <c r="AU41" i="99"/>
  <c r="TQ23" i="138"/>
  <c r="TP23" i="138"/>
  <c r="TO23" i="138"/>
  <c r="TN23" i="138"/>
  <c r="TM23" i="138"/>
  <c r="TL23" i="138"/>
  <c r="TK23" i="138"/>
  <c r="TJ23" i="138"/>
  <c r="TI23" i="138"/>
  <c r="TH23" i="138"/>
  <c r="TG23" i="138"/>
  <c r="TF23" i="138"/>
  <c r="TE23" i="138"/>
  <c r="TD23" i="138"/>
  <c r="TC23" i="138"/>
  <c r="TB23" i="138"/>
  <c r="TA23" i="138"/>
  <c r="SZ23" i="138"/>
  <c r="SY23" i="138"/>
  <c r="SX23" i="138"/>
  <c r="SW23" i="138"/>
  <c r="SV23" i="138"/>
  <c r="SU23" i="138"/>
  <c r="ST23" i="138"/>
  <c r="SS23" i="138"/>
  <c r="SR23" i="138"/>
  <c r="SQ23" i="138"/>
  <c r="SP23" i="138"/>
  <c r="SO23" i="138"/>
  <c r="SN23" i="138"/>
  <c r="TV23" i="138"/>
  <c r="TU23" i="138"/>
  <c r="TT23" i="138"/>
  <c r="TS23" i="138"/>
  <c r="TR23" i="138"/>
  <c r="KQ94" i="99" l="1"/>
  <c r="KR94" i="99" s="1"/>
  <c r="KQ92" i="99"/>
  <c r="KR92" i="99" s="1"/>
  <c r="KQ93" i="99"/>
  <c r="KR93" i="99" s="1"/>
  <c r="KQ95" i="99"/>
  <c r="KR95" i="99" s="1"/>
  <c r="TO13" i="138"/>
  <c r="TP13" i="138"/>
  <c r="TQ13" i="138"/>
  <c r="TR13" i="138"/>
  <c r="TS13" i="138"/>
  <c r="TT13" i="138"/>
  <c r="TU13" i="138"/>
  <c r="TV13" i="138"/>
  <c r="SU13" i="138"/>
  <c r="SV13" i="138"/>
  <c r="SW13" i="138"/>
  <c r="SX13" i="138"/>
  <c r="SY13" i="138"/>
  <c r="SZ13" i="138"/>
  <c r="TA13" i="138"/>
  <c r="TB13" i="138"/>
  <c r="TC13" i="138"/>
  <c r="TD13" i="138"/>
  <c r="TE13" i="138"/>
  <c r="TF13" i="138"/>
  <c r="TG13" i="138"/>
  <c r="TH13" i="138"/>
  <c r="TI13" i="138"/>
  <c r="TJ13" i="138"/>
  <c r="TJ51" i="138" s="1"/>
  <c r="TK13" i="138"/>
  <c r="TL13" i="138"/>
  <c r="TL51" i="138" s="1"/>
  <c r="TM13" i="138"/>
  <c r="TM51" i="138" s="1"/>
  <c r="TN13" i="138"/>
  <c r="SO13" i="138"/>
  <c r="SP13" i="138"/>
  <c r="SQ13" i="138"/>
  <c r="SR13" i="138"/>
  <c r="SS13" i="138"/>
  <c r="ST13" i="138"/>
  <c r="SN13" i="138"/>
  <c r="RB13" i="138"/>
  <c r="TV28" i="138"/>
  <c r="TV26" i="138" s="1"/>
  <c r="TV24" i="138" s="1"/>
  <c r="TU28" i="138"/>
  <c r="TU26" i="138" s="1"/>
  <c r="TU24" i="138" s="1"/>
  <c r="TU51" i="138" s="1"/>
  <c r="TT28" i="138"/>
  <c r="TT26" i="138" s="1"/>
  <c r="TT24" i="138" s="1"/>
  <c r="TT51" i="138" s="1"/>
  <c r="TS28" i="138"/>
  <c r="TS26" i="138" s="1"/>
  <c r="TS24" i="138" s="1"/>
  <c r="TS51" i="138" s="1"/>
  <c r="TR28" i="138"/>
  <c r="TR26" i="138" s="1"/>
  <c r="TR24" i="138" s="1"/>
  <c r="TQ28" i="138"/>
  <c r="TQ26" i="138" s="1"/>
  <c r="TQ24" i="138" s="1"/>
  <c r="TQ51" i="138" s="1"/>
  <c r="TP28" i="138"/>
  <c r="TP26" i="138" s="1"/>
  <c r="TP24" i="138" s="1"/>
  <c r="TP51" i="138" s="1"/>
  <c r="TO28" i="138"/>
  <c r="TO26" i="138" s="1"/>
  <c r="TO24" i="138" s="1"/>
  <c r="TN28" i="138"/>
  <c r="TN26" i="138" s="1"/>
  <c r="TN24" i="138" s="1"/>
  <c r="TK51" i="138"/>
  <c r="TR51" i="138" l="1"/>
  <c r="TN51" i="138"/>
  <c r="TV51" i="138"/>
  <c r="TO51" i="138"/>
  <c r="CR46" i="99" l="1"/>
  <c r="CQ46" i="99"/>
  <c r="DG46" i="99" l="1"/>
  <c r="DG3" i="99"/>
  <c r="DH3" i="99"/>
  <c r="DI3" i="99"/>
  <c r="DJ3" i="99"/>
  <c r="DG4" i="99"/>
  <c r="DH4" i="99"/>
  <c r="DI4" i="99"/>
  <c r="DJ4" i="99"/>
  <c r="DG5" i="99"/>
  <c r="DH5" i="99"/>
  <c r="DI5" i="99"/>
  <c r="DJ5" i="99"/>
  <c r="O46" i="99"/>
  <c r="O41" i="99" s="1"/>
  <c r="PU130" i="138" l="1"/>
  <c r="PV130" i="138"/>
  <c r="PW130" i="138"/>
  <c r="PX130" i="138"/>
  <c r="PY130" i="138"/>
  <c r="PZ130" i="138"/>
  <c r="QA130" i="138"/>
  <c r="QB130" i="138"/>
  <c r="QC130" i="138"/>
  <c r="QD130" i="138"/>
  <c r="QE130" i="138"/>
  <c r="QF130" i="138"/>
  <c r="QG130" i="138"/>
  <c r="QH130" i="138"/>
  <c r="QI130" i="138"/>
  <c r="QJ130" i="138"/>
  <c r="QK130" i="138"/>
  <c r="QL130" i="138"/>
  <c r="QM130" i="138"/>
  <c r="QN130" i="138"/>
  <c r="QO130" i="138"/>
  <c r="QP130" i="138"/>
  <c r="QQ130" i="138"/>
  <c r="QR130" i="138"/>
  <c r="QS130" i="138"/>
  <c r="QT130" i="138"/>
  <c r="QU130" i="138"/>
  <c r="QV130" i="138"/>
  <c r="QW130" i="138"/>
  <c r="QX130" i="138"/>
  <c r="QY130" i="138"/>
  <c r="QZ130" i="138"/>
  <c r="RA130" i="138"/>
  <c r="RB130" i="138"/>
  <c r="PU131" i="138"/>
  <c r="PV131" i="138"/>
  <c r="PW131" i="138"/>
  <c r="PX131" i="138"/>
  <c r="PY131" i="138"/>
  <c r="PZ131" i="138"/>
  <c r="QA131" i="138"/>
  <c r="QB131" i="138"/>
  <c r="QC131" i="138"/>
  <c r="QD131" i="138"/>
  <c r="QE131" i="138"/>
  <c r="QF131" i="138"/>
  <c r="QG131" i="138"/>
  <c r="QH131" i="138"/>
  <c r="QI131" i="138"/>
  <c r="QJ131" i="138"/>
  <c r="QK131" i="138"/>
  <c r="QL131" i="138"/>
  <c r="QM131" i="138"/>
  <c r="QN131" i="138"/>
  <c r="QO131" i="138"/>
  <c r="QP131" i="138"/>
  <c r="QQ131" i="138"/>
  <c r="QR131" i="138"/>
  <c r="QS131" i="138"/>
  <c r="QT131" i="138"/>
  <c r="QU131" i="138"/>
  <c r="QV131" i="138"/>
  <c r="QW131" i="138"/>
  <c r="QX131" i="138"/>
  <c r="QY131" i="138"/>
  <c r="QZ131" i="138"/>
  <c r="RA131" i="138"/>
  <c r="RB131" i="138"/>
  <c r="PU132" i="138"/>
  <c r="PV132" i="138"/>
  <c r="PW132" i="138"/>
  <c r="PX132" i="138"/>
  <c r="PY132" i="138"/>
  <c r="PZ132" i="138"/>
  <c r="QA132" i="138"/>
  <c r="QB132" i="138"/>
  <c r="QC132" i="138"/>
  <c r="QD132" i="138"/>
  <c r="QE132" i="138"/>
  <c r="QF132" i="138"/>
  <c r="QG132" i="138"/>
  <c r="QH132" i="138"/>
  <c r="QI132" i="138"/>
  <c r="QJ132" i="138"/>
  <c r="QK132" i="138"/>
  <c r="QL132" i="138"/>
  <c r="QM132" i="138"/>
  <c r="QN132" i="138"/>
  <c r="QO132" i="138"/>
  <c r="QP132" i="138"/>
  <c r="QQ132" i="138"/>
  <c r="QR132" i="138"/>
  <c r="QS132" i="138"/>
  <c r="QT132" i="138"/>
  <c r="QU132" i="138"/>
  <c r="QV132" i="138"/>
  <c r="QW132" i="138"/>
  <c r="QX132" i="138"/>
  <c r="QY132" i="138"/>
  <c r="QZ132" i="138"/>
  <c r="RA132" i="138"/>
  <c r="RB132" i="138"/>
  <c r="PU133" i="138"/>
  <c r="PV133" i="138"/>
  <c r="PW133" i="138"/>
  <c r="PX133" i="138"/>
  <c r="PY133" i="138"/>
  <c r="PZ133" i="138"/>
  <c r="QA133" i="138"/>
  <c r="QB133" i="138"/>
  <c r="QC133" i="138"/>
  <c r="QD133" i="138"/>
  <c r="QE133" i="138"/>
  <c r="QF133" i="138"/>
  <c r="QG133" i="138"/>
  <c r="QH133" i="138"/>
  <c r="QI133" i="138"/>
  <c r="QJ133" i="138"/>
  <c r="QK133" i="138"/>
  <c r="QL133" i="138"/>
  <c r="QM133" i="138"/>
  <c r="QN133" i="138"/>
  <c r="QO133" i="138"/>
  <c r="QP133" i="138"/>
  <c r="QQ133" i="138"/>
  <c r="QR133" i="138"/>
  <c r="QS133" i="138"/>
  <c r="QT133" i="138"/>
  <c r="QU133" i="138"/>
  <c r="QV133" i="138"/>
  <c r="QW133" i="138"/>
  <c r="QX133" i="138"/>
  <c r="QY133" i="138"/>
  <c r="QZ133" i="138"/>
  <c r="RA133" i="138"/>
  <c r="RB133" i="138"/>
  <c r="PU134" i="138"/>
  <c r="PV134" i="138"/>
  <c r="PW134" i="138"/>
  <c r="PX134" i="138"/>
  <c r="PY134" i="138"/>
  <c r="PZ134" i="138"/>
  <c r="QA134" i="138"/>
  <c r="QB134" i="138"/>
  <c r="QC134" i="138"/>
  <c r="QD134" i="138"/>
  <c r="QE134" i="138"/>
  <c r="QF134" i="138"/>
  <c r="QG134" i="138"/>
  <c r="QH134" i="138"/>
  <c r="QI134" i="138"/>
  <c r="QJ134" i="138"/>
  <c r="QK134" i="138"/>
  <c r="QL134" i="138"/>
  <c r="QM134" i="138"/>
  <c r="QN134" i="138"/>
  <c r="QO134" i="138"/>
  <c r="QP134" i="138"/>
  <c r="QQ134" i="138"/>
  <c r="QR134" i="138"/>
  <c r="QS134" i="138"/>
  <c r="QT134" i="138"/>
  <c r="QU134" i="138"/>
  <c r="QV134" i="138"/>
  <c r="QW134" i="138"/>
  <c r="QX134" i="138"/>
  <c r="QY134" i="138"/>
  <c r="QZ134" i="138"/>
  <c r="RA134" i="138"/>
  <c r="RB134" i="138"/>
  <c r="PU135" i="138"/>
  <c r="PV135" i="138"/>
  <c r="PW135" i="138"/>
  <c r="PX135" i="138"/>
  <c r="PY135" i="138"/>
  <c r="PZ135" i="138"/>
  <c r="QA135" i="138"/>
  <c r="QB135" i="138"/>
  <c r="QC135" i="138"/>
  <c r="QD135" i="138"/>
  <c r="QE135" i="138"/>
  <c r="QF135" i="138"/>
  <c r="QG135" i="138"/>
  <c r="QH135" i="138"/>
  <c r="QI135" i="138"/>
  <c r="QJ135" i="138"/>
  <c r="QK135" i="138"/>
  <c r="QL135" i="138"/>
  <c r="QM135" i="138"/>
  <c r="QN135" i="138"/>
  <c r="QO135" i="138"/>
  <c r="QP135" i="138"/>
  <c r="QQ135" i="138"/>
  <c r="QR135" i="138"/>
  <c r="QS135" i="138"/>
  <c r="QT135" i="138"/>
  <c r="QU135" i="138"/>
  <c r="QV135" i="138"/>
  <c r="QW135" i="138"/>
  <c r="QX135" i="138"/>
  <c r="QY135" i="138"/>
  <c r="QZ135" i="138"/>
  <c r="RA135" i="138"/>
  <c r="RB135" i="138"/>
  <c r="PT131" i="138"/>
  <c r="PT132" i="138"/>
  <c r="PT133" i="138"/>
  <c r="PT134" i="138"/>
  <c r="PT135" i="138"/>
  <c r="PT130" i="138"/>
  <c r="PU156" i="138" l="1"/>
  <c r="PV156" i="138"/>
  <c r="PW156" i="138"/>
  <c r="PX156" i="138"/>
  <c r="PY156" i="138"/>
  <c r="PZ156" i="138"/>
  <c r="QA156" i="138"/>
  <c r="QB156" i="138"/>
  <c r="QC156" i="138"/>
  <c r="QD156" i="138"/>
  <c r="QE156" i="138"/>
  <c r="QF156" i="138"/>
  <c r="QG156" i="138"/>
  <c r="QH156" i="138"/>
  <c r="QI156" i="138"/>
  <c r="QJ156" i="138"/>
  <c r="QK156" i="138"/>
  <c r="QL156" i="138"/>
  <c r="QM156" i="138"/>
  <c r="QN156" i="138"/>
  <c r="QO156" i="138"/>
  <c r="QP156" i="138"/>
  <c r="QQ156" i="138"/>
  <c r="QR156" i="138"/>
  <c r="QS156" i="138"/>
  <c r="QT156" i="138"/>
  <c r="QU156" i="138"/>
  <c r="QV156" i="138"/>
  <c r="QW156" i="138"/>
  <c r="QX156" i="138"/>
  <c r="QY156" i="138"/>
  <c r="QZ156" i="138"/>
  <c r="RA156" i="138"/>
  <c r="RB156" i="138"/>
  <c r="PU157" i="138"/>
  <c r="PV157" i="138"/>
  <c r="PW157" i="138"/>
  <c r="PX157" i="138"/>
  <c r="PY157" i="138"/>
  <c r="PZ157" i="138"/>
  <c r="QA157" i="138"/>
  <c r="QB157" i="138"/>
  <c r="QC157" i="138"/>
  <c r="QD157" i="138"/>
  <c r="QE157" i="138"/>
  <c r="QF157" i="138"/>
  <c r="QG157" i="138"/>
  <c r="QH157" i="138"/>
  <c r="QI157" i="138"/>
  <c r="QJ157" i="138"/>
  <c r="QK157" i="138"/>
  <c r="QL157" i="138"/>
  <c r="QM157" i="138"/>
  <c r="QN157" i="138"/>
  <c r="QO157" i="138"/>
  <c r="QP157" i="138"/>
  <c r="QQ157" i="138"/>
  <c r="QR157" i="138"/>
  <c r="QS157" i="138"/>
  <c r="QT157" i="138"/>
  <c r="QU157" i="138"/>
  <c r="QV157" i="138"/>
  <c r="QW157" i="138"/>
  <c r="QX157" i="138"/>
  <c r="QY157" i="138"/>
  <c r="QZ157" i="138"/>
  <c r="RA157" i="138"/>
  <c r="RB157" i="138"/>
  <c r="PT157" i="138"/>
  <c r="PT156" i="138"/>
  <c r="TY156" i="138"/>
  <c r="TZ156" i="138"/>
  <c r="UA156" i="138"/>
  <c r="UB156" i="138"/>
  <c r="UC156" i="138"/>
  <c r="UD156" i="138"/>
  <c r="UE156" i="138"/>
  <c r="UF156" i="138"/>
  <c r="UG156" i="138"/>
  <c r="UH156" i="138"/>
  <c r="UI156" i="138"/>
  <c r="UJ156" i="138"/>
  <c r="UK156" i="138"/>
  <c r="UL156" i="138"/>
  <c r="UM156" i="138"/>
  <c r="UN156" i="138"/>
  <c r="UO156" i="138"/>
  <c r="UP156" i="138"/>
  <c r="UQ156" i="138"/>
  <c r="UR156" i="138"/>
  <c r="US156" i="138"/>
  <c r="UT156" i="138"/>
  <c r="UU156" i="138"/>
  <c r="UV156" i="138"/>
  <c r="UW156" i="138"/>
  <c r="UX156" i="138"/>
  <c r="UY156" i="138"/>
  <c r="UZ156" i="138"/>
  <c r="VA156" i="138"/>
  <c r="VB156" i="138"/>
  <c r="VC156" i="138"/>
  <c r="VD156" i="138"/>
  <c r="VE156" i="138"/>
  <c r="VF156" i="138"/>
  <c r="TY157" i="138"/>
  <c r="TZ157" i="138"/>
  <c r="UA157" i="138"/>
  <c r="UB157" i="138"/>
  <c r="UC157" i="138"/>
  <c r="UD157" i="138"/>
  <c r="UE157" i="138"/>
  <c r="UF157" i="138"/>
  <c r="UG157" i="138"/>
  <c r="UH157" i="138"/>
  <c r="UI157" i="138"/>
  <c r="UJ157" i="138"/>
  <c r="UK157" i="138"/>
  <c r="UL157" i="138"/>
  <c r="UM157" i="138"/>
  <c r="UN157" i="138"/>
  <c r="UO157" i="138"/>
  <c r="UP157" i="138"/>
  <c r="UQ157" i="138"/>
  <c r="UR157" i="138"/>
  <c r="US157" i="138"/>
  <c r="UT157" i="138"/>
  <c r="UU157" i="138"/>
  <c r="UV157" i="138"/>
  <c r="UW157" i="138"/>
  <c r="UX157" i="138"/>
  <c r="UY157" i="138"/>
  <c r="UZ157" i="138"/>
  <c r="VA157" i="138"/>
  <c r="VB157" i="138"/>
  <c r="VC157" i="138"/>
  <c r="VD157" i="138"/>
  <c r="VE157" i="138"/>
  <c r="VF157" i="138"/>
  <c r="TX157" i="138"/>
  <c r="TX156" i="138"/>
  <c r="SO156" i="138"/>
  <c r="SP156" i="138"/>
  <c r="SQ156" i="138"/>
  <c r="SR156" i="138"/>
  <c r="SS156" i="138"/>
  <c r="ST156" i="138"/>
  <c r="SU156" i="138"/>
  <c r="SV156" i="138"/>
  <c r="SW156" i="138"/>
  <c r="SX156" i="138"/>
  <c r="SY156" i="138"/>
  <c r="SZ156" i="138"/>
  <c r="TA156" i="138"/>
  <c r="TB156" i="138"/>
  <c r="TC156" i="138"/>
  <c r="TD156" i="138"/>
  <c r="TE156" i="138"/>
  <c r="TF156" i="138"/>
  <c r="TG156" i="138"/>
  <c r="TH156" i="138"/>
  <c r="TI156" i="138"/>
  <c r="TJ156" i="138"/>
  <c r="TK156" i="138"/>
  <c r="TL156" i="138"/>
  <c r="TM156" i="138"/>
  <c r="TN156" i="138"/>
  <c r="TO156" i="138"/>
  <c r="TP156" i="138"/>
  <c r="TQ156" i="138"/>
  <c r="TR156" i="138"/>
  <c r="TS156" i="138"/>
  <c r="TT156" i="138"/>
  <c r="TU156" i="138"/>
  <c r="TV156" i="138"/>
  <c r="SO157" i="138"/>
  <c r="SP157" i="138"/>
  <c r="SQ157" i="138"/>
  <c r="SR157" i="138"/>
  <c r="SS157" i="138"/>
  <c r="ST157" i="138"/>
  <c r="SU157" i="138"/>
  <c r="SV157" i="138"/>
  <c r="SW157" i="138"/>
  <c r="SX157" i="138"/>
  <c r="SY157" i="138"/>
  <c r="SZ157" i="138"/>
  <c r="TA157" i="138"/>
  <c r="TB157" i="138"/>
  <c r="TC157" i="138"/>
  <c r="TD157" i="138"/>
  <c r="TE157" i="138"/>
  <c r="TF157" i="138"/>
  <c r="TG157" i="138"/>
  <c r="TH157" i="138"/>
  <c r="TI157" i="138"/>
  <c r="TJ157" i="138"/>
  <c r="TK157" i="138"/>
  <c r="TL157" i="138"/>
  <c r="TM157" i="138"/>
  <c r="TN157" i="138"/>
  <c r="TO157" i="138"/>
  <c r="TP157" i="138"/>
  <c r="TQ157" i="138"/>
  <c r="TR157" i="138"/>
  <c r="TS157" i="138"/>
  <c r="TT157" i="138"/>
  <c r="TU157" i="138"/>
  <c r="TV157" i="138"/>
  <c r="SN157" i="138"/>
  <c r="SN156" i="138"/>
  <c r="D130" i="138" l="1"/>
  <c r="D131" i="138"/>
  <c r="D132" i="138"/>
  <c r="D133" i="138"/>
  <c r="D134" i="138"/>
  <c r="D135" i="138"/>
  <c r="E130" i="138"/>
  <c r="F130" i="138"/>
  <c r="G130" i="138"/>
  <c r="H130" i="138"/>
  <c r="I130" i="138"/>
  <c r="J130" i="138"/>
  <c r="K130" i="138"/>
  <c r="L130" i="138"/>
  <c r="M130" i="138"/>
  <c r="N130" i="138"/>
  <c r="O130" i="138"/>
  <c r="P130" i="138"/>
  <c r="Q130" i="138"/>
  <c r="E131" i="138"/>
  <c r="F131" i="138"/>
  <c r="G131" i="138"/>
  <c r="H131" i="138"/>
  <c r="I131" i="138"/>
  <c r="J131" i="138"/>
  <c r="K131" i="138"/>
  <c r="L131" i="138"/>
  <c r="M131" i="138"/>
  <c r="N131" i="138"/>
  <c r="O131" i="138"/>
  <c r="P131" i="138"/>
  <c r="Q131" i="138"/>
  <c r="E132" i="138"/>
  <c r="F132" i="138"/>
  <c r="G132" i="138"/>
  <c r="H132" i="138"/>
  <c r="I132" i="138"/>
  <c r="J132" i="138"/>
  <c r="K132" i="138"/>
  <c r="L132" i="138"/>
  <c r="M132" i="138"/>
  <c r="N132" i="138"/>
  <c r="O132" i="138"/>
  <c r="P132" i="138"/>
  <c r="Q132" i="138"/>
  <c r="E133" i="138"/>
  <c r="F133" i="138"/>
  <c r="G133" i="138"/>
  <c r="H133" i="138"/>
  <c r="I133" i="138"/>
  <c r="J133" i="138"/>
  <c r="K133" i="138"/>
  <c r="L133" i="138"/>
  <c r="M133" i="138"/>
  <c r="N133" i="138"/>
  <c r="O133" i="138"/>
  <c r="P133" i="138"/>
  <c r="Q133" i="138"/>
  <c r="E134" i="138"/>
  <c r="F134" i="138"/>
  <c r="G134" i="138"/>
  <c r="H134" i="138"/>
  <c r="I134" i="138"/>
  <c r="J134" i="138"/>
  <c r="K134" i="138"/>
  <c r="L134" i="138"/>
  <c r="M134" i="138"/>
  <c r="N134" i="138"/>
  <c r="O134" i="138"/>
  <c r="P134" i="138"/>
  <c r="Q134" i="138"/>
  <c r="E135" i="138"/>
  <c r="F135" i="138"/>
  <c r="G135" i="138"/>
  <c r="H135" i="138"/>
  <c r="I135" i="138"/>
  <c r="J135" i="138"/>
  <c r="K135" i="138"/>
  <c r="L135" i="138"/>
  <c r="M135" i="138"/>
  <c r="N135" i="138"/>
  <c r="O135" i="138"/>
  <c r="P135" i="138"/>
  <c r="Q135" i="138"/>
  <c r="R130" i="138"/>
  <c r="S130" i="138"/>
  <c r="T130" i="138"/>
  <c r="U130" i="138"/>
  <c r="V130" i="138"/>
  <c r="W130" i="138"/>
  <c r="X130" i="138"/>
  <c r="Y130" i="138"/>
  <c r="Z130" i="138"/>
  <c r="AA130" i="138"/>
  <c r="AB130" i="138"/>
  <c r="AC130" i="138"/>
  <c r="AD130" i="138"/>
  <c r="AE130" i="138"/>
  <c r="AF130" i="138"/>
  <c r="AG130" i="138"/>
  <c r="AH130" i="138"/>
  <c r="R131" i="138"/>
  <c r="S131" i="138"/>
  <c r="T131" i="138"/>
  <c r="U131" i="138"/>
  <c r="V131" i="138"/>
  <c r="W131" i="138"/>
  <c r="X131" i="138"/>
  <c r="Y131" i="138"/>
  <c r="Z131" i="138"/>
  <c r="AA131" i="138"/>
  <c r="AB131" i="138"/>
  <c r="AC131" i="138"/>
  <c r="AD131" i="138"/>
  <c r="AE131" i="138"/>
  <c r="AF131" i="138"/>
  <c r="AG131" i="138"/>
  <c r="AH131" i="138"/>
  <c r="R132" i="138"/>
  <c r="S132" i="138"/>
  <c r="T132" i="138"/>
  <c r="U132" i="138"/>
  <c r="V132" i="138"/>
  <c r="W132" i="138"/>
  <c r="X132" i="138"/>
  <c r="Y132" i="138"/>
  <c r="Z132" i="138"/>
  <c r="AA132" i="138"/>
  <c r="AB132" i="138"/>
  <c r="AC132" i="138"/>
  <c r="AD132" i="138"/>
  <c r="AE132" i="138"/>
  <c r="AF132" i="138"/>
  <c r="AG132" i="138"/>
  <c r="AH132" i="138"/>
  <c r="R133" i="138"/>
  <c r="S133" i="138"/>
  <c r="T133" i="138"/>
  <c r="U133" i="138"/>
  <c r="V133" i="138"/>
  <c r="W133" i="138"/>
  <c r="X133" i="138"/>
  <c r="Y133" i="138"/>
  <c r="Z133" i="138"/>
  <c r="AA133" i="138"/>
  <c r="AB133" i="138"/>
  <c r="AC133" i="138"/>
  <c r="AD133" i="138"/>
  <c r="AE133" i="138"/>
  <c r="AF133" i="138"/>
  <c r="AG133" i="138"/>
  <c r="AH133" i="138"/>
  <c r="R134" i="138"/>
  <c r="S134" i="138"/>
  <c r="T134" i="138"/>
  <c r="U134" i="138"/>
  <c r="V134" i="138"/>
  <c r="W134" i="138"/>
  <c r="X134" i="138"/>
  <c r="Y134" i="138"/>
  <c r="Z134" i="138"/>
  <c r="AA134" i="138"/>
  <c r="AB134" i="138"/>
  <c r="AC134" i="138"/>
  <c r="AD134" i="138"/>
  <c r="AE134" i="138"/>
  <c r="AF134" i="138"/>
  <c r="AG134" i="138"/>
  <c r="AH134" i="138"/>
  <c r="R135" i="138"/>
  <c r="S135" i="138"/>
  <c r="T135" i="138"/>
  <c r="U135" i="138"/>
  <c r="V135" i="138"/>
  <c r="W135" i="138"/>
  <c r="X135" i="138"/>
  <c r="Y135" i="138"/>
  <c r="Z135" i="138"/>
  <c r="AA135" i="138"/>
  <c r="AB135" i="138"/>
  <c r="AC135" i="138"/>
  <c r="AD135" i="138"/>
  <c r="AE135" i="138"/>
  <c r="AF135" i="138"/>
  <c r="AG135" i="138"/>
  <c r="AH135" i="138"/>
  <c r="AI130" i="138"/>
  <c r="AJ130" i="138"/>
  <c r="AK130" i="138"/>
  <c r="AL130" i="138"/>
  <c r="AI131" i="138"/>
  <c r="AJ131" i="138"/>
  <c r="AK131" i="138"/>
  <c r="AL131" i="138"/>
  <c r="AI132" i="138"/>
  <c r="AJ132" i="138"/>
  <c r="AK132" i="138"/>
  <c r="AL132" i="138"/>
  <c r="AI133" i="138"/>
  <c r="AJ133" i="138"/>
  <c r="AK133" i="138"/>
  <c r="AL133" i="138"/>
  <c r="AI134" i="138"/>
  <c r="AJ134" i="138"/>
  <c r="AK134" i="138"/>
  <c r="AL134" i="138"/>
  <c r="AI135" i="138"/>
  <c r="AJ135" i="138"/>
  <c r="AK135" i="138"/>
  <c r="AL135" i="138"/>
  <c r="TT130" i="138" l="1"/>
  <c r="TU130" i="138"/>
  <c r="TV130" i="138"/>
  <c r="TT131" i="138"/>
  <c r="TU131" i="138"/>
  <c r="TV131" i="138"/>
  <c r="TT132" i="138"/>
  <c r="TU132" i="138"/>
  <c r="TV132" i="138"/>
  <c r="TT133" i="138"/>
  <c r="TU133" i="138"/>
  <c r="TV133" i="138"/>
  <c r="TT134" i="138"/>
  <c r="TU134" i="138"/>
  <c r="TV134" i="138"/>
  <c r="TT135" i="138"/>
  <c r="TU135" i="138"/>
  <c r="TV135" i="138"/>
  <c r="TS131" i="138"/>
  <c r="TS132" i="138"/>
  <c r="TS133" i="138"/>
  <c r="TS134" i="138"/>
  <c r="TS135" i="138"/>
  <c r="TS130" i="138"/>
  <c r="SP130" i="138"/>
  <c r="SQ130" i="138"/>
  <c r="SR130" i="138"/>
  <c r="SS130" i="138"/>
  <c r="ST130" i="138"/>
  <c r="SU130" i="138"/>
  <c r="SV130" i="138"/>
  <c r="SW130" i="138"/>
  <c r="SX130" i="138"/>
  <c r="SY130" i="138"/>
  <c r="SZ130" i="138"/>
  <c r="TA130" i="138"/>
  <c r="TB130" i="138"/>
  <c r="TC130" i="138"/>
  <c r="TD130" i="138"/>
  <c r="TE130" i="138"/>
  <c r="TF130" i="138"/>
  <c r="TG130" i="138"/>
  <c r="TH130" i="138"/>
  <c r="TI130" i="138"/>
  <c r="TJ130" i="138"/>
  <c r="TK130" i="138"/>
  <c r="TL130" i="138"/>
  <c r="TM130" i="138"/>
  <c r="TN130" i="138"/>
  <c r="TO130" i="138"/>
  <c r="TP130" i="138"/>
  <c r="TQ130" i="138"/>
  <c r="TR130" i="138"/>
  <c r="SP131" i="138"/>
  <c r="SQ131" i="138"/>
  <c r="SR131" i="138"/>
  <c r="SS131" i="138"/>
  <c r="ST131" i="138"/>
  <c r="SU131" i="138"/>
  <c r="SV131" i="138"/>
  <c r="SW131" i="138"/>
  <c r="SX131" i="138"/>
  <c r="SY131" i="138"/>
  <c r="SZ131" i="138"/>
  <c r="TA131" i="138"/>
  <c r="TB131" i="138"/>
  <c r="TC131" i="138"/>
  <c r="TD131" i="138"/>
  <c r="TE131" i="138"/>
  <c r="TF131" i="138"/>
  <c r="TG131" i="138"/>
  <c r="TH131" i="138"/>
  <c r="TI131" i="138"/>
  <c r="TJ131" i="138"/>
  <c r="TK131" i="138"/>
  <c r="TL131" i="138"/>
  <c r="TM131" i="138"/>
  <c r="TN131" i="138"/>
  <c r="TO131" i="138"/>
  <c r="TP131" i="138"/>
  <c r="TQ131" i="138"/>
  <c r="TR131" i="138"/>
  <c r="SP132" i="138"/>
  <c r="SQ132" i="138"/>
  <c r="SR132" i="138"/>
  <c r="SS132" i="138"/>
  <c r="ST132" i="138"/>
  <c r="SU132" i="138"/>
  <c r="SV132" i="138"/>
  <c r="SW132" i="138"/>
  <c r="SX132" i="138"/>
  <c r="SY132" i="138"/>
  <c r="SZ132" i="138"/>
  <c r="TA132" i="138"/>
  <c r="TB132" i="138"/>
  <c r="TC132" i="138"/>
  <c r="TD132" i="138"/>
  <c r="TE132" i="138"/>
  <c r="TF132" i="138"/>
  <c r="TG132" i="138"/>
  <c r="TH132" i="138"/>
  <c r="TI132" i="138"/>
  <c r="TJ132" i="138"/>
  <c r="TK132" i="138"/>
  <c r="TL132" i="138"/>
  <c r="TM132" i="138"/>
  <c r="TN132" i="138"/>
  <c r="TO132" i="138"/>
  <c r="TP132" i="138"/>
  <c r="TQ132" i="138"/>
  <c r="TR132" i="138"/>
  <c r="SP133" i="138"/>
  <c r="SQ133" i="138"/>
  <c r="SR133" i="138"/>
  <c r="SS133" i="138"/>
  <c r="ST133" i="138"/>
  <c r="SU133" i="138"/>
  <c r="SV133" i="138"/>
  <c r="SW133" i="138"/>
  <c r="SX133" i="138"/>
  <c r="SY133" i="138"/>
  <c r="SZ133" i="138"/>
  <c r="TA133" i="138"/>
  <c r="TB133" i="138"/>
  <c r="TC133" i="138"/>
  <c r="TD133" i="138"/>
  <c r="TE133" i="138"/>
  <c r="TF133" i="138"/>
  <c r="TG133" i="138"/>
  <c r="TH133" i="138"/>
  <c r="TI133" i="138"/>
  <c r="TJ133" i="138"/>
  <c r="TK133" i="138"/>
  <c r="TL133" i="138"/>
  <c r="TM133" i="138"/>
  <c r="TN133" i="138"/>
  <c r="TO133" i="138"/>
  <c r="TP133" i="138"/>
  <c r="TQ133" i="138"/>
  <c r="TR133" i="138"/>
  <c r="SP134" i="138"/>
  <c r="SQ134" i="138"/>
  <c r="SR134" i="138"/>
  <c r="SS134" i="138"/>
  <c r="ST134" i="138"/>
  <c r="SU134" i="138"/>
  <c r="SV134" i="138"/>
  <c r="SW134" i="138"/>
  <c r="SX134" i="138"/>
  <c r="SY134" i="138"/>
  <c r="SZ134" i="138"/>
  <c r="TA134" i="138"/>
  <c r="TB134" i="138"/>
  <c r="TC134" i="138"/>
  <c r="TD134" i="138"/>
  <c r="TE134" i="138"/>
  <c r="TF134" i="138"/>
  <c r="TG134" i="138"/>
  <c r="TH134" i="138"/>
  <c r="TI134" i="138"/>
  <c r="TJ134" i="138"/>
  <c r="TK134" i="138"/>
  <c r="TL134" i="138"/>
  <c r="TM134" i="138"/>
  <c r="TN134" i="138"/>
  <c r="TO134" i="138"/>
  <c r="TP134" i="138"/>
  <c r="TQ134" i="138"/>
  <c r="TR134" i="138"/>
  <c r="SP135" i="138"/>
  <c r="SQ135" i="138"/>
  <c r="SR135" i="138"/>
  <c r="SS135" i="138"/>
  <c r="ST135" i="138"/>
  <c r="SU135" i="138"/>
  <c r="SV135" i="138"/>
  <c r="SW135" i="138"/>
  <c r="SX135" i="138"/>
  <c r="SY135" i="138"/>
  <c r="SZ135" i="138"/>
  <c r="TA135" i="138"/>
  <c r="TB135" i="138"/>
  <c r="TC135" i="138"/>
  <c r="TD135" i="138"/>
  <c r="TE135" i="138"/>
  <c r="TF135" i="138"/>
  <c r="TG135" i="138"/>
  <c r="TH135" i="138"/>
  <c r="TI135" i="138"/>
  <c r="TJ135" i="138"/>
  <c r="TK135" i="138"/>
  <c r="TL135" i="138"/>
  <c r="TM135" i="138"/>
  <c r="TN135" i="138"/>
  <c r="TO135" i="138"/>
  <c r="TP135" i="138"/>
  <c r="TQ135" i="138"/>
  <c r="TR135" i="138"/>
  <c r="SO130" i="138"/>
  <c r="SO131" i="138"/>
  <c r="SO132" i="138"/>
  <c r="SO133" i="138"/>
  <c r="SO134" i="138"/>
  <c r="SO135" i="138"/>
  <c r="SN131" i="138"/>
  <c r="SN132" i="138"/>
  <c r="SN133" i="138"/>
  <c r="SN134" i="138"/>
  <c r="SN135" i="138"/>
  <c r="SN130" i="138"/>
  <c r="E51" i="138"/>
  <c r="F51" i="138"/>
  <c r="G51" i="138"/>
  <c r="H51" i="138"/>
  <c r="I51" i="138"/>
  <c r="J51" i="138"/>
  <c r="K51" i="138"/>
  <c r="L51" i="138"/>
  <c r="M51" i="138"/>
  <c r="N51" i="138"/>
  <c r="O51" i="138"/>
  <c r="P51" i="138"/>
  <c r="Q51" i="138"/>
  <c r="R51" i="138"/>
  <c r="S51" i="138"/>
  <c r="T51" i="138"/>
  <c r="U51" i="138"/>
  <c r="D51" i="138"/>
  <c r="O33" i="138"/>
  <c r="P33" i="138"/>
  <c r="Q33" i="138"/>
  <c r="R33" i="138"/>
  <c r="S33" i="138"/>
  <c r="T33" i="138"/>
  <c r="U33" i="138"/>
  <c r="V33" i="138"/>
  <c r="W33" i="138"/>
  <c r="X33" i="138"/>
  <c r="Y33" i="138"/>
  <c r="Z33" i="138"/>
  <c r="AA33" i="138"/>
  <c r="AB33" i="138"/>
  <c r="AC33" i="138"/>
  <c r="AD33" i="138"/>
  <c r="AE33" i="138"/>
  <c r="AF33" i="138"/>
  <c r="AG33" i="138"/>
  <c r="AH33" i="138"/>
  <c r="AI33" i="138"/>
  <c r="AJ33" i="138"/>
  <c r="AK33" i="138"/>
  <c r="AL33" i="138"/>
  <c r="N33" i="138"/>
  <c r="AI29" i="138"/>
  <c r="AJ29" i="138"/>
  <c r="AJ28" i="138" s="1"/>
  <c r="AJ26" i="138" s="1"/>
  <c r="AJ24" i="138" s="1"/>
  <c r="AJ51" i="138" s="1"/>
  <c r="AK29" i="138"/>
  <c r="AK28" i="138" s="1"/>
  <c r="AK26" i="138" s="1"/>
  <c r="AK24" i="138" s="1"/>
  <c r="AK51" i="138" s="1"/>
  <c r="AL29" i="138"/>
  <c r="E29" i="138"/>
  <c r="F29" i="138"/>
  <c r="G29" i="138"/>
  <c r="H29" i="138"/>
  <c r="I29" i="138"/>
  <c r="J29" i="138"/>
  <c r="K29" i="138"/>
  <c r="L29" i="138"/>
  <c r="M29" i="138"/>
  <c r="N29" i="138"/>
  <c r="O29" i="138"/>
  <c r="P29" i="138"/>
  <c r="Q29" i="138"/>
  <c r="R29" i="138"/>
  <c r="S29" i="138"/>
  <c r="T29" i="138"/>
  <c r="U29" i="138"/>
  <c r="V29" i="138"/>
  <c r="W29" i="138"/>
  <c r="X29" i="138"/>
  <c r="Y29" i="138"/>
  <c r="Z29" i="138"/>
  <c r="AA29" i="138"/>
  <c r="AB29" i="138"/>
  <c r="AC29" i="138"/>
  <c r="AD29" i="138"/>
  <c r="AE29" i="138"/>
  <c r="AF29" i="138"/>
  <c r="AG29" i="138"/>
  <c r="AH29" i="138"/>
  <c r="D29" i="138"/>
  <c r="ADK77" i="138"/>
  <c r="ADL77" i="138"/>
  <c r="ADM77" i="138"/>
  <c r="ADN77" i="138"/>
  <c r="ADK78" i="138"/>
  <c r="ADL78" i="138"/>
  <c r="ADM78" i="138"/>
  <c r="ADN78" i="138"/>
  <c r="ADK79" i="138"/>
  <c r="ADL79" i="138"/>
  <c r="ADM79" i="138"/>
  <c r="ADN79" i="138"/>
  <c r="ADK80" i="138"/>
  <c r="ADL80" i="138"/>
  <c r="ADM80" i="138"/>
  <c r="ADN80" i="138"/>
  <c r="ADK81" i="138"/>
  <c r="ADL81" i="138"/>
  <c r="ADM81" i="138"/>
  <c r="ADN81" i="138"/>
  <c r="ADK82" i="138"/>
  <c r="ADL82" i="138"/>
  <c r="ADM82" i="138"/>
  <c r="ADN82" i="138"/>
  <c r="ADK83" i="138"/>
  <c r="ADL83" i="138"/>
  <c r="ADM83" i="138"/>
  <c r="ADN83" i="138"/>
  <c r="ADK84" i="138"/>
  <c r="ADL84" i="138"/>
  <c r="ADM84" i="138"/>
  <c r="ADN84" i="138"/>
  <c r="ADK85" i="138"/>
  <c r="ADL85" i="138"/>
  <c r="ADM85" i="138"/>
  <c r="ADN85" i="138"/>
  <c r="ADK86" i="138"/>
  <c r="ADL86" i="138"/>
  <c r="ADM86" i="138"/>
  <c r="ADN86" i="138"/>
  <c r="ADK87" i="138"/>
  <c r="ADL87" i="138"/>
  <c r="ADM87" i="138"/>
  <c r="ADN87" i="138"/>
  <c r="ADK88" i="138"/>
  <c r="ADL88" i="138"/>
  <c r="ADM88" i="138"/>
  <c r="ADN88" i="138"/>
  <c r="ADK89" i="138"/>
  <c r="ADL89" i="138"/>
  <c r="ADM89" i="138"/>
  <c r="ADN89" i="138"/>
  <c r="ADK90" i="138"/>
  <c r="ADL90" i="138"/>
  <c r="ADM90" i="138"/>
  <c r="ADN90" i="138"/>
  <c r="ADP90" i="138"/>
  <c r="ADQ90" i="138"/>
  <c r="ADR90" i="138"/>
  <c r="ADS90" i="138"/>
  <c r="ADT90" i="138"/>
  <c r="ADU90" i="138"/>
  <c r="ADK91" i="138"/>
  <c r="ADL91" i="138"/>
  <c r="ADM91" i="138"/>
  <c r="ADN91" i="138"/>
  <c r="ADK92" i="138"/>
  <c r="ADL92" i="138"/>
  <c r="ADM92" i="138"/>
  <c r="ADN92" i="138"/>
  <c r="ADK93" i="138"/>
  <c r="ADL93" i="138"/>
  <c r="ADM93" i="138"/>
  <c r="ADN93" i="138"/>
  <c r="ADK94" i="138"/>
  <c r="ADL94" i="138"/>
  <c r="ADM94" i="138"/>
  <c r="ADN94" i="138"/>
  <c r="ADK95" i="138"/>
  <c r="ADL95" i="138"/>
  <c r="ADM95" i="138"/>
  <c r="ADN95" i="138"/>
  <c r="ADK96" i="138"/>
  <c r="ADL96" i="138"/>
  <c r="ADM96" i="138"/>
  <c r="ADN96" i="138"/>
  <c r="ADK97" i="138"/>
  <c r="ADL97" i="138"/>
  <c r="ADM97" i="138"/>
  <c r="ADN97" i="138"/>
  <c r="ADK98" i="138"/>
  <c r="ADL98" i="138"/>
  <c r="ADM98" i="138"/>
  <c r="ADN98" i="138"/>
  <c r="ADK99" i="138"/>
  <c r="ADL99" i="138"/>
  <c r="ADM99" i="138"/>
  <c r="ADN99" i="138"/>
  <c r="AGH99" i="138"/>
  <c r="AGG99" i="138"/>
  <c r="AGF99" i="138"/>
  <c r="AGE99" i="138"/>
  <c r="AGH98" i="138"/>
  <c r="AGG98" i="138"/>
  <c r="AGF98" i="138"/>
  <c r="AGE98" i="138"/>
  <c r="AGH97" i="138"/>
  <c r="AGG97" i="138"/>
  <c r="AGF97" i="138"/>
  <c r="AGE97" i="138"/>
  <c r="AGH96" i="138"/>
  <c r="AGG96" i="138"/>
  <c r="AGF96" i="138"/>
  <c r="AGE96" i="138"/>
  <c r="AGH95" i="138"/>
  <c r="AGG95" i="138"/>
  <c r="AGF95" i="138"/>
  <c r="AGE95" i="138"/>
  <c r="AGH94" i="138"/>
  <c r="AGG94" i="138"/>
  <c r="AGF94" i="138"/>
  <c r="AGE94" i="138"/>
  <c r="AGH93" i="138"/>
  <c r="AGG93" i="138"/>
  <c r="AGF93" i="138"/>
  <c r="AGE93" i="138"/>
  <c r="AGH92" i="138"/>
  <c r="AGG92" i="138"/>
  <c r="AGF92" i="138"/>
  <c r="AGE92" i="138"/>
  <c r="AGH91" i="138"/>
  <c r="AGG91" i="138"/>
  <c r="AGF91" i="138"/>
  <c r="AGE91" i="138"/>
  <c r="AGH90" i="138"/>
  <c r="AGG90" i="138"/>
  <c r="AGF90" i="138"/>
  <c r="AGE90" i="138"/>
  <c r="AGD90" i="138"/>
  <c r="AGC90" i="138"/>
  <c r="AGB90" i="138"/>
  <c r="AGA90" i="138"/>
  <c r="AFZ90" i="138"/>
  <c r="AFY90" i="138"/>
  <c r="AFX90" i="138"/>
  <c r="AFW90" i="138"/>
  <c r="AFV90" i="138"/>
  <c r="AFU90" i="138"/>
  <c r="AFT90" i="138"/>
  <c r="AFS90" i="138"/>
  <c r="AFR90" i="138"/>
  <c r="AFQ90" i="138"/>
  <c r="AFP90" i="138"/>
  <c r="AFO90" i="138"/>
  <c r="AFN90" i="138"/>
  <c r="AFM90" i="138"/>
  <c r="AFL90" i="138"/>
  <c r="AFK90" i="138"/>
  <c r="AFJ90" i="138"/>
  <c r="AFI90" i="138"/>
  <c r="AFH90" i="138"/>
  <c r="AFG90" i="138"/>
  <c r="AFF90" i="138"/>
  <c r="AFE90" i="138"/>
  <c r="AFD90" i="138"/>
  <c r="AFC90" i="138"/>
  <c r="AFB90" i="138"/>
  <c r="AFA90" i="138"/>
  <c r="AEZ90" i="138"/>
  <c r="AGH89" i="138"/>
  <c r="AGG89" i="138"/>
  <c r="AGF89" i="138"/>
  <c r="AGE89" i="138"/>
  <c r="AGH88" i="138"/>
  <c r="AGG88" i="138"/>
  <c r="AGF88" i="138"/>
  <c r="AGE88" i="138"/>
  <c r="AGH87" i="138"/>
  <c r="AGG87" i="138"/>
  <c r="AGF87" i="138"/>
  <c r="AGE87" i="138"/>
  <c r="AGH86" i="138"/>
  <c r="AGG86" i="138"/>
  <c r="AGF86" i="138"/>
  <c r="AGE86" i="138"/>
  <c r="AGH85" i="138"/>
  <c r="AGG85" i="138"/>
  <c r="AGF85" i="138"/>
  <c r="AGE85" i="138"/>
  <c r="AGH84" i="138"/>
  <c r="AGG84" i="138"/>
  <c r="AGF84" i="138"/>
  <c r="AGE84" i="138"/>
  <c r="AGH83" i="138"/>
  <c r="AGG83" i="138"/>
  <c r="AGF83" i="138"/>
  <c r="AGE83" i="138"/>
  <c r="AGH82" i="138"/>
  <c r="AGG82" i="138"/>
  <c r="AGF82" i="138"/>
  <c r="AGE82" i="138"/>
  <c r="AGH81" i="138"/>
  <c r="AGG81" i="138"/>
  <c r="AGF81" i="138"/>
  <c r="AGE81" i="138"/>
  <c r="AGH80" i="138"/>
  <c r="AGG80" i="138"/>
  <c r="AGF80" i="138"/>
  <c r="AGE80" i="138"/>
  <c r="AGH79" i="138"/>
  <c r="AGG79" i="138"/>
  <c r="AGF79" i="138"/>
  <c r="AGE79" i="138"/>
  <c r="AGH78" i="138"/>
  <c r="AGG78" i="138"/>
  <c r="AGF78" i="138"/>
  <c r="AGE78" i="138"/>
  <c r="AGH77" i="138"/>
  <c r="AGG77" i="138"/>
  <c r="AGF77" i="138"/>
  <c r="AGE77" i="138"/>
  <c r="AGD75" i="138"/>
  <c r="AGD99" i="138" s="1"/>
  <c r="AGC75" i="138"/>
  <c r="AGC99" i="138" s="1"/>
  <c r="AGB75" i="138"/>
  <c r="AGB99" i="138" s="1"/>
  <c r="AGA75" i="138"/>
  <c r="AGA99" i="138" s="1"/>
  <c r="AFZ75" i="138"/>
  <c r="AFZ99" i="138" s="1"/>
  <c r="AFY75" i="138"/>
  <c r="AFY99" i="138" s="1"/>
  <c r="AFX75" i="138"/>
  <c r="AFX99" i="138"/>
  <c r="AFW75" i="138"/>
  <c r="AFW99" i="138" s="1"/>
  <c r="AFV75" i="138"/>
  <c r="AFV99" i="138" s="1"/>
  <c r="AFU75" i="138"/>
  <c r="AFU99" i="138"/>
  <c r="AFT75" i="138"/>
  <c r="AFT99" i="138" s="1"/>
  <c r="AFS75" i="138"/>
  <c r="AFS99" i="138"/>
  <c r="AFR75" i="138"/>
  <c r="AFR99" i="138" s="1"/>
  <c r="AFQ75" i="138"/>
  <c r="AFQ99" i="138"/>
  <c r="AFP75" i="138"/>
  <c r="AFP99" i="138" s="1"/>
  <c r="AFO75" i="138"/>
  <c r="AFO99" i="138"/>
  <c r="AFN75" i="138"/>
  <c r="AFN99" i="138" s="1"/>
  <c r="AFM75" i="138"/>
  <c r="AFM99" i="138" s="1"/>
  <c r="AFL75" i="138"/>
  <c r="AFL99" i="138" s="1"/>
  <c r="AFK75" i="138"/>
  <c r="AFK99" i="138" s="1"/>
  <c r="AFJ75" i="138"/>
  <c r="AFJ99" i="138" s="1"/>
  <c r="AFI75" i="138"/>
  <c r="AFI99" i="138" s="1"/>
  <c r="AFH75" i="138"/>
  <c r="AFH99" i="138" s="1"/>
  <c r="AFG75" i="138"/>
  <c r="AFG99" i="138" s="1"/>
  <c r="AFF75" i="138"/>
  <c r="AFF99" i="138" s="1"/>
  <c r="AFE75" i="138"/>
  <c r="AFE99" i="138" s="1"/>
  <c r="AFD75" i="138"/>
  <c r="AFD99" i="138" s="1"/>
  <c r="AFC75" i="138"/>
  <c r="AFC99" i="138" s="1"/>
  <c r="AFB75" i="138"/>
  <c r="AFB99" i="138" s="1"/>
  <c r="AFA75" i="138"/>
  <c r="AFA99" i="138" s="1"/>
  <c r="AEZ75" i="138"/>
  <c r="AEZ99" i="138" s="1"/>
  <c r="AGD74" i="138"/>
  <c r="AGD98" i="138" s="1"/>
  <c r="AGC74" i="138"/>
  <c r="AGC98" i="138" s="1"/>
  <c r="AGB74" i="138"/>
  <c r="AGB98" i="138" s="1"/>
  <c r="AGA74" i="138"/>
  <c r="AGA98" i="138"/>
  <c r="AFZ74" i="138"/>
  <c r="AFZ98" i="138" s="1"/>
  <c r="AFY74" i="138"/>
  <c r="AFY98" i="138" s="1"/>
  <c r="AFX74" i="138"/>
  <c r="AFX98" i="138"/>
  <c r="AFW74" i="138"/>
  <c r="AFW98" i="138" s="1"/>
  <c r="AFV74" i="138"/>
  <c r="AFV98" i="138"/>
  <c r="AFU74" i="138"/>
  <c r="AFU98" i="138" s="1"/>
  <c r="AFT74" i="138"/>
  <c r="AFT98" i="138" s="1"/>
  <c r="AFS74" i="138"/>
  <c r="AFS98" i="138" s="1"/>
  <c r="AFR74" i="138"/>
  <c r="AFR98" i="138" s="1"/>
  <c r="AFQ74" i="138"/>
  <c r="AFQ98" i="138"/>
  <c r="AFP74" i="138"/>
  <c r="AFP98" i="138" s="1"/>
  <c r="AFO74" i="138"/>
  <c r="AFO98" i="138" s="1"/>
  <c r="AFN74" i="138"/>
  <c r="AFN98" i="138" s="1"/>
  <c r="AFM74" i="138"/>
  <c r="AFM98" i="138"/>
  <c r="AFL74" i="138"/>
  <c r="AFL98" i="138" s="1"/>
  <c r="AFK74" i="138"/>
  <c r="AFK98" i="138"/>
  <c r="AFJ74" i="138"/>
  <c r="AFJ98" i="138" s="1"/>
  <c r="AFI74" i="138"/>
  <c r="AFI98" i="138"/>
  <c r="AFH74" i="138"/>
  <c r="AFH98" i="138" s="1"/>
  <c r="AFG74" i="138"/>
  <c r="AFG98" i="138"/>
  <c r="AFF74" i="138"/>
  <c r="AFF98" i="138" s="1"/>
  <c r="AFE74" i="138"/>
  <c r="AFE98" i="138"/>
  <c r="AFD74" i="138"/>
  <c r="AFD98" i="138" s="1"/>
  <c r="AFC74" i="138"/>
  <c r="AFC98" i="138"/>
  <c r="AFB74" i="138"/>
  <c r="AFB98" i="138" s="1"/>
  <c r="AFA74" i="138"/>
  <c r="AFA98" i="138"/>
  <c r="AEZ74" i="138"/>
  <c r="AEZ98" i="138" s="1"/>
  <c r="AGD73" i="138"/>
  <c r="AGD97" i="138" s="1"/>
  <c r="AGC73" i="138"/>
  <c r="AGC97" i="138" s="1"/>
  <c r="AGB73" i="138"/>
  <c r="AGB97" i="138" s="1"/>
  <c r="AGA73" i="138"/>
  <c r="AGA97" i="138" s="1"/>
  <c r="AFZ73" i="138"/>
  <c r="AFZ97" i="138" s="1"/>
  <c r="AFY73" i="138"/>
  <c r="AFY97" i="138" s="1"/>
  <c r="AFX73" i="138"/>
  <c r="AFX97" i="138" s="1"/>
  <c r="AFW73" i="138"/>
  <c r="AFW97" i="138" s="1"/>
  <c r="AFV73" i="138"/>
  <c r="AFV97" i="138"/>
  <c r="AFU73" i="138"/>
  <c r="AFU97" i="138" s="1"/>
  <c r="AFT73" i="138"/>
  <c r="AFT97" i="138" s="1"/>
  <c r="AFS73" i="138"/>
  <c r="AFS97" i="138" s="1"/>
  <c r="AFR73" i="138"/>
  <c r="AFR97" i="138" s="1"/>
  <c r="AFQ73" i="138"/>
  <c r="AFQ97" i="138"/>
  <c r="AFP73" i="138"/>
  <c r="AFP97" i="138" s="1"/>
  <c r="AFO73" i="138"/>
  <c r="AFO97" i="138" s="1"/>
  <c r="AFN73" i="138"/>
  <c r="AFN97" i="138" s="1"/>
  <c r="AFM73" i="138"/>
  <c r="AFM97" i="138"/>
  <c r="AFL73" i="138"/>
  <c r="AFL97" i="138" s="1"/>
  <c r="AFK73" i="138"/>
  <c r="AFK97" i="138"/>
  <c r="AFJ73" i="138"/>
  <c r="AFJ97" i="138" s="1"/>
  <c r="AFI73" i="138"/>
  <c r="AFI97" i="138" s="1"/>
  <c r="AFH73" i="138"/>
  <c r="AFH97" i="138" s="1"/>
  <c r="AFG73" i="138"/>
  <c r="AFG97" i="138" s="1"/>
  <c r="AFF73" i="138"/>
  <c r="AFF97" i="138" s="1"/>
  <c r="AFE73" i="138"/>
  <c r="AFE97" i="138" s="1"/>
  <c r="AFD73" i="138"/>
  <c r="AFD97" i="138" s="1"/>
  <c r="AFC73" i="138"/>
  <c r="AFC97" i="138" s="1"/>
  <c r="AFB73" i="138"/>
  <c r="AFB97" i="138"/>
  <c r="AFA73" i="138"/>
  <c r="AFA97" i="138" s="1"/>
  <c r="AEZ73" i="138"/>
  <c r="AEZ97" i="138"/>
  <c r="AGD72" i="138"/>
  <c r="AGD96" i="138" s="1"/>
  <c r="AGC72" i="138"/>
  <c r="AGC96" i="138"/>
  <c r="AGB72" i="138"/>
  <c r="AGB96" i="138" s="1"/>
  <c r="AGA72" i="138"/>
  <c r="AGA96" i="138"/>
  <c r="AFZ72" i="138"/>
  <c r="AFZ96" i="138" s="1"/>
  <c r="AFY72" i="138"/>
  <c r="AFY96" i="138" s="1"/>
  <c r="AFX72" i="138"/>
  <c r="AFX96" i="138"/>
  <c r="AFW72" i="138"/>
  <c r="AFW96" i="138" s="1"/>
  <c r="AFV72" i="138"/>
  <c r="AFV96" i="138" s="1"/>
  <c r="AFU72" i="138"/>
  <c r="AFU96" i="138" s="1"/>
  <c r="AFT72" i="138"/>
  <c r="AFT96" i="138"/>
  <c r="AFS72" i="138"/>
  <c r="AFS96" i="138" s="1"/>
  <c r="AFR72" i="138"/>
  <c r="AFR96" i="138" s="1"/>
  <c r="AFQ72" i="138"/>
  <c r="AFQ96" i="138" s="1"/>
  <c r="AFP72" i="138"/>
  <c r="AFP96" i="138" s="1"/>
  <c r="AFO72" i="138"/>
  <c r="AFO96" i="138"/>
  <c r="AFN72" i="138"/>
  <c r="AFN96" i="138" s="1"/>
  <c r="AFM72" i="138"/>
  <c r="AFM96" i="138"/>
  <c r="AFL72" i="138"/>
  <c r="AFL96" i="138" s="1"/>
  <c r="AFK72" i="138"/>
  <c r="AFK96" i="138" s="1"/>
  <c r="AFJ72" i="138"/>
  <c r="AFJ96" i="138" s="1"/>
  <c r="AFI72" i="138"/>
  <c r="AFI96" i="138" s="1"/>
  <c r="AFH72" i="138"/>
  <c r="AFH96" i="138" s="1"/>
  <c r="AFG72" i="138"/>
  <c r="AFG96" i="138" s="1"/>
  <c r="AFF72" i="138"/>
  <c r="AFF96" i="138" s="1"/>
  <c r="AFE72" i="138"/>
  <c r="AFE96" i="138" s="1"/>
  <c r="AFD72" i="138"/>
  <c r="AFD96" i="138"/>
  <c r="AFC72" i="138"/>
  <c r="AFC96" i="138" s="1"/>
  <c r="AFB72" i="138"/>
  <c r="AFB96" i="138"/>
  <c r="AFA72" i="138"/>
  <c r="AFA96" i="138" s="1"/>
  <c r="AEZ72" i="138"/>
  <c r="AEZ96" i="138"/>
  <c r="AGD71" i="138"/>
  <c r="AGD95" i="138" s="1"/>
  <c r="AGC71" i="138"/>
  <c r="AGC95" i="138" s="1"/>
  <c r="AGB71" i="138"/>
  <c r="AGB95" i="138" s="1"/>
  <c r="AGA71" i="138"/>
  <c r="AGA95" i="138"/>
  <c r="AFZ71" i="138"/>
  <c r="AFZ95" i="138" s="1"/>
  <c r="AFY71" i="138"/>
  <c r="AFY95" i="138" s="1"/>
  <c r="AFX71" i="138"/>
  <c r="AFX95" i="138" s="1"/>
  <c r="AFW71" i="138"/>
  <c r="AFW95" i="138" s="1"/>
  <c r="AFV71" i="138"/>
  <c r="AFV95" i="138"/>
  <c r="AFU71" i="138"/>
  <c r="AFU95" i="138" s="1"/>
  <c r="AFT71" i="138"/>
  <c r="AFT95" i="138" s="1"/>
  <c r="AFS71" i="138"/>
  <c r="AFS95" i="138" s="1"/>
  <c r="AFR71" i="138"/>
  <c r="AFR95" i="138"/>
  <c r="AFQ71" i="138"/>
  <c r="AFQ95" i="138" s="1"/>
  <c r="AFP71" i="138"/>
  <c r="AFP95" i="138" s="1"/>
  <c r="AFO71" i="138"/>
  <c r="AFO95" i="138" s="1"/>
  <c r="AFN71" i="138"/>
  <c r="AFN95" i="138"/>
  <c r="AFM71" i="138"/>
  <c r="AFM95" i="138" s="1"/>
  <c r="AFL71" i="138"/>
  <c r="AFL95" i="138" s="1"/>
  <c r="AFK71" i="138"/>
  <c r="AFK95" i="138" s="1"/>
  <c r="AFJ71" i="138"/>
  <c r="AFJ95" i="138" s="1"/>
  <c r="AFI71" i="138"/>
  <c r="AFI95" i="138" s="1"/>
  <c r="AFH71" i="138"/>
  <c r="AFH95" i="138" s="1"/>
  <c r="AFG71" i="138"/>
  <c r="AFG95" i="138" s="1"/>
  <c r="AFF71" i="138"/>
  <c r="AFF95" i="138" s="1"/>
  <c r="AFE71" i="138"/>
  <c r="AFE95" i="138" s="1"/>
  <c r="AFD71" i="138"/>
  <c r="AFD95" i="138" s="1"/>
  <c r="AFC71" i="138"/>
  <c r="AFC95" i="138" s="1"/>
  <c r="AFB71" i="138"/>
  <c r="AFB95" i="138" s="1"/>
  <c r="AFA71" i="138"/>
  <c r="AFA95" i="138" s="1"/>
  <c r="AEZ71" i="138"/>
  <c r="AEZ95" i="138" s="1"/>
  <c r="AGD70" i="138"/>
  <c r="AGD94" i="138" s="1"/>
  <c r="AGC70" i="138"/>
  <c r="AGC94" i="138" s="1"/>
  <c r="AGB70" i="138"/>
  <c r="AGB94" i="138" s="1"/>
  <c r="AGA70" i="138"/>
  <c r="AGA94" i="138" s="1"/>
  <c r="AFZ70" i="138"/>
  <c r="AFZ94" i="138" s="1"/>
  <c r="AFY70" i="138"/>
  <c r="AFY94" i="138" s="1"/>
  <c r="AFX70" i="138"/>
  <c r="AFX94" i="138" s="1"/>
  <c r="AFW70" i="138"/>
  <c r="AFW94" i="138" s="1"/>
  <c r="AFV70" i="138"/>
  <c r="AFV94" i="138" s="1"/>
  <c r="AFU70" i="138"/>
  <c r="AFU94" i="138" s="1"/>
  <c r="AFT70" i="138"/>
  <c r="AFT94" i="138" s="1"/>
  <c r="AFS70" i="138"/>
  <c r="AFS94" i="138" s="1"/>
  <c r="AFR70" i="138"/>
  <c r="AFR94" i="138" s="1"/>
  <c r="AFQ70" i="138"/>
  <c r="AFQ94" i="138" s="1"/>
  <c r="AFP70" i="138"/>
  <c r="AFP94" i="138" s="1"/>
  <c r="AFO70" i="138"/>
  <c r="AFO94" i="138" s="1"/>
  <c r="AFN70" i="138"/>
  <c r="AFN94" i="138" s="1"/>
  <c r="AFM70" i="138"/>
  <c r="AFM94" i="138"/>
  <c r="AFL70" i="138"/>
  <c r="AFL94" i="138"/>
  <c r="AFK70" i="138"/>
  <c r="AFK94" i="138"/>
  <c r="AFJ70" i="138"/>
  <c r="AFJ94" i="138" s="1"/>
  <c r="AFI70" i="138"/>
  <c r="AFI94" i="138"/>
  <c r="AFH70" i="138"/>
  <c r="AFH94" i="138"/>
  <c r="AFG70" i="138"/>
  <c r="AFG94" i="138"/>
  <c r="AFF70" i="138"/>
  <c r="AFF94" i="138" s="1"/>
  <c r="AFE70" i="138"/>
  <c r="AFE94" i="138" s="1"/>
  <c r="AFD70" i="138"/>
  <c r="AFD94" i="138" s="1"/>
  <c r="AFC70" i="138"/>
  <c r="AFC94" i="138" s="1"/>
  <c r="AFB70" i="138"/>
  <c r="AFB94" i="138" s="1"/>
  <c r="AFA70" i="138"/>
  <c r="AFA94" i="138" s="1"/>
  <c r="AEZ70" i="138"/>
  <c r="AEZ94" i="138" s="1"/>
  <c r="AGD69" i="138"/>
  <c r="AGD93" i="138" s="1"/>
  <c r="AGC69" i="138"/>
  <c r="AGC93" i="138" s="1"/>
  <c r="AGB69" i="138"/>
  <c r="AGB93" i="138" s="1"/>
  <c r="AGA69" i="138"/>
  <c r="AGA93" i="138" s="1"/>
  <c r="AFZ69" i="138"/>
  <c r="AFZ93" i="138" s="1"/>
  <c r="AFY69" i="138"/>
  <c r="AFY93" i="138" s="1"/>
  <c r="AFX69" i="138"/>
  <c r="AFX93" i="138" s="1"/>
  <c r="AFW69" i="138"/>
  <c r="AFW93" i="138" s="1"/>
  <c r="AFV69" i="138"/>
  <c r="AFV93" i="138" s="1"/>
  <c r="AFU69" i="138"/>
  <c r="AFU93" i="138" s="1"/>
  <c r="AFT69" i="138"/>
  <c r="AFT93" i="138" s="1"/>
  <c r="AFS69" i="138"/>
  <c r="AFS93" i="138" s="1"/>
  <c r="AFR69" i="138"/>
  <c r="AFR93" i="138" s="1"/>
  <c r="AFQ69" i="138"/>
  <c r="AFQ93" i="138" s="1"/>
  <c r="AFP69" i="138"/>
  <c r="AFP93" i="138" s="1"/>
  <c r="AFO69" i="138"/>
  <c r="AFO93" i="138" s="1"/>
  <c r="AFN69" i="138"/>
  <c r="AFN93" i="138" s="1"/>
  <c r="AFM69" i="138"/>
  <c r="AFM93" i="138" s="1"/>
  <c r="AFL69" i="138"/>
  <c r="AFL93" i="138"/>
  <c r="AFK69" i="138"/>
  <c r="AFK93" i="138" s="1"/>
  <c r="AFJ69" i="138"/>
  <c r="AFJ93" i="138" s="1"/>
  <c r="AFI69" i="138"/>
  <c r="AFI93" i="138" s="1"/>
  <c r="AFH69" i="138"/>
  <c r="AFH93" i="138" s="1"/>
  <c r="AFG69" i="138"/>
  <c r="AFG93" i="138" s="1"/>
  <c r="AFF69" i="138"/>
  <c r="AFF93" i="138" s="1"/>
  <c r="AFE69" i="138"/>
  <c r="AFE93" i="138" s="1"/>
  <c r="AFD69" i="138"/>
  <c r="AFD93" i="138" s="1"/>
  <c r="AFC69" i="138"/>
  <c r="AFC93" i="138" s="1"/>
  <c r="AFB69" i="138"/>
  <c r="AFB93" i="138" s="1"/>
  <c r="AFA69" i="138"/>
  <c r="AFA93" i="138" s="1"/>
  <c r="AEZ69" i="138"/>
  <c r="AEZ93" i="138" s="1"/>
  <c r="AGD68" i="138"/>
  <c r="AGD92" i="138" s="1"/>
  <c r="AGC68" i="138"/>
  <c r="AGC92" i="138" s="1"/>
  <c r="AGB68" i="138"/>
  <c r="AGB92" i="138" s="1"/>
  <c r="AGA68" i="138"/>
  <c r="AGA92" i="138" s="1"/>
  <c r="AFZ68" i="138"/>
  <c r="AFZ92" i="138"/>
  <c r="AFY68" i="138"/>
  <c r="AFY92" i="138" s="1"/>
  <c r="AFX68" i="138"/>
  <c r="AFX92" i="138" s="1"/>
  <c r="AFW68" i="138"/>
  <c r="AFW92" i="138" s="1"/>
  <c r="AFV68" i="138"/>
  <c r="AFV92" i="138" s="1"/>
  <c r="AFU68" i="138"/>
  <c r="AFU92" i="138" s="1"/>
  <c r="AFT68" i="138"/>
  <c r="AFT92" i="138" s="1"/>
  <c r="AFS68" i="138"/>
  <c r="AFS92" i="138"/>
  <c r="AFR68" i="138"/>
  <c r="AFR92" i="138"/>
  <c r="AFQ68" i="138"/>
  <c r="AFQ92" i="138" s="1"/>
  <c r="AFP68" i="138"/>
  <c r="AFP92" i="138" s="1"/>
  <c r="AFO68" i="138"/>
  <c r="AFO92" i="138"/>
  <c r="AFN68" i="138"/>
  <c r="AFN92" i="138" s="1"/>
  <c r="AFM68" i="138"/>
  <c r="AFM92" i="138" s="1"/>
  <c r="AFL68" i="138"/>
  <c r="AFL92" i="138" s="1"/>
  <c r="AFK68" i="138"/>
  <c r="AFK92" i="138" s="1"/>
  <c r="AFJ68" i="138"/>
  <c r="AFJ92" i="138" s="1"/>
  <c r="AFI68" i="138"/>
  <c r="AFI92" i="138" s="1"/>
  <c r="AFH68" i="138"/>
  <c r="AFH92" i="138" s="1"/>
  <c r="AFG68" i="138"/>
  <c r="AFG92" i="138" s="1"/>
  <c r="AFF68" i="138"/>
  <c r="AFF92" i="138" s="1"/>
  <c r="AFE68" i="138"/>
  <c r="AFE92" i="138" s="1"/>
  <c r="AFD68" i="138"/>
  <c r="AFD92" i="138" s="1"/>
  <c r="AFC68" i="138"/>
  <c r="AFC92" i="138" s="1"/>
  <c r="AFB68" i="138"/>
  <c r="AFB92" i="138" s="1"/>
  <c r="AFA68" i="138"/>
  <c r="AFA92" i="138" s="1"/>
  <c r="AEZ68" i="138"/>
  <c r="AEZ92" i="138" s="1"/>
  <c r="AGD67" i="138"/>
  <c r="AGD91" i="138" s="1"/>
  <c r="AGC67" i="138"/>
  <c r="AGC91" i="138" s="1"/>
  <c r="AGB67" i="138"/>
  <c r="AGB91" i="138" s="1"/>
  <c r="AGA67" i="138"/>
  <c r="AGA91" i="138" s="1"/>
  <c r="AFZ67" i="138"/>
  <c r="AFZ91" i="138" s="1"/>
  <c r="AFY67" i="138"/>
  <c r="AFY91" i="138" s="1"/>
  <c r="AFX67" i="138"/>
  <c r="AFX91" i="138" s="1"/>
  <c r="AFW67" i="138"/>
  <c r="AFW91" i="138" s="1"/>
  <c r="AFV67" i="138"/>
  <c r="AFV91" i="138" s="1"/>
  <c r="AFU67" i="138"/>
  <c r="AFU91" i="138" s="1"/>
  <c r="AFT67" i="138"/>
  <c r="AFT91" i="138" s="1"/>
  <c r="AFS67" i="138"/>
  <c r="AFS91" i="138" s="1"/>
  <c r="AFR67" i="138"/>
  <c r="AFR91" i="138"/>
  <c r="AFQ67" i="138"/>
  <c r="AFQ91" i="138" s="1"/>
  <c r="AFP67" i="138"/>
  <c r="AFP91" i="138" s="1"/>
  <c r="AFO67" i="138"/>
  <c r="AFO91" i="138" s="1"/>
  <c r="AFN67" i="138"/>
  <c r="AFN91" i="138" s="1"/>
  <c r="AFM67" i="138"/>
  <c r="AFM91" i="138" s="1"/>
  <c r="AFL67" i="138"/>
  <c r="AFL91" i="138" s="1"/>
  <c r="AFK67" i="138"/>
  <c r="AFK91" i="138" s="1"/>
  <c r="AFJ67" i="138"/>
  <c r="AFJ91" i="138" s="1"/>
  <c r="AFI67" i="138"/>
  <c r="AFI91" i="138" s="1"/>
  <c r="AFH67" i="138"/>
  <c r="AFH91" i="138"/>
  <c r="AFG67" i="138"/>
  <c r="AFG91" i="138" s="1"/>
  <c r="AFF67" i="138"/>
  <c r="AFF91" i="138" s="1"/>
  <c r="AFE67" i="138"/>
  <c r="AFE91" i="138" s="1"/>
  <c r="AFD67" i="138"/>
  <c r="AFD91" i="138"/>
  <c r="AFC67" i="138"/>
  <c r="AFC91" i="138" s="1"/>
  <c r="AFB67" i="138"/>
  <c r="AFB91" i="138" s="1"/>
  <c r="AFA67" i="138"/>
  <c r="AFA91" i="138" s="1"/>
  <c r="AEZ67" i="138"/>
  <c r="AEZ91" i="138" s="1"/>
  <c r="AGD66" i="138"/>
  <c r="AGC66" i="138"/>
  <c r="AGB66" i="138"/>
  <c r="AGA66" i="138"/>
  <c r="AFZ66" i="138"/>
  <c r="AFY66" i="138"/>
  <c r="AFX66" i="138"/>
  <c r="AFW66" i="138"/>
  <c r="AFV66" i="138"/>
  <c r="AFU66" i="138"/>
  <c r="AFT66" i="138"/>
  <c r="AFS66" i="138"/>
  <c r="AFR66" i="138"/>
  <c r="AFQ66" i="138"/>
  <c r="AFP66" i="138"/>
  <c r="AFO66" i="138"/>
  <c r="AFN66" i="138"/>
  <c r="AFM66" i="138"/>
  <c r="AFL66" i="138"/>
  <c r="AFK66" i="138"/>
  <c r="AFJ66" i="138"/>
  <c r="AFI66" i="138"/>
  <c r="AFH66" i="138"/>
  <c r="AFG66" i="138"/>
  <c r="AFF66" i="138"/>
  <c r="AFE66" i="138"/>
  <c r="AFD66" i="138"/>
  <c r="AFC66" i="138"/>
  <c r="AFB66" i="138"/>
  <c r="AFA66" i="138"/>
  <c r="AEZ66" i="138"/>
  <c r="AGD65" i="138"/>
  <c r="AGD89" i="138" s="1"/>
  <c r="AGC65" i="138"/>
  <c r="AGC89" i="138" s="1"/>
  <c r="AGB65" i="138"/>
  <c r="AGB89" i="138" s="1"/>
  <c r="AGA65" i="138"/>
  <c r="AGA89" i="138" s="1"/>
  <c r="AFZ65" i="138"/>
  <c r="AFZ89" i="138" s="1"/>
  <c r="AFY65" i="138"/>
  <c r="AFY89" i="138" s="1"/>
  <c r="AFX65" i="138"/>
  <c r="AFX89" i="138"/>
  <c r="AFW65" i="138"/>
  <c r="AFW89" i="138"/>
  <c r="AFV65" i="138"/>
  <c r="AFV89" i="138" s="1"/>
  <c r="AFU65" i="138"/>
  <c r="AFU89" i="138" s="1"/>
  <c r="AFT65" i="138"/>
  <c r="AFT89" i="138"/>
  <c r="AFS65" i="138"/>
  <c r="AFS89" i="138"/>
  <c r="AFR65" i="138"/>
  <c r="AFR89" i="138" s="1"/>
  <c r="AFQ65" i="138"/>
  <c r="AFQ89" i="138"/>
  <c r="AFP65" i="138"/>
  <c r="AFP89" i="138"/>
  <c r="AFO65" i="138"/>
  <c r="AFO89" i="138"/>
  <c r="AFN65" i="138"/>
  <c r="AFN89" i="138" s="1"/>
  <c r="AFM65" i="138"/>
  <c r="AFM89" i="138" s="1"/>
  <c r="AFL65" i="138"/>
  <c r="AFL89" i="138"/>
  <c r="AFK65" i="138"/>
  <c r="AFK89" i="138"/>
  <c r="AFJ65" i="138"/>
  <c r="AFJ89" i="138" s="1"/>
  <c r="AFI65" i="138"/>
  <c r="AFI89" i="138" s="1"/>
  <c r="AFH65" i="138"/>
  <c r="AFH89" i="138"/>
  <c r="AFG65" i="138"/>
  <c r="AFG89" i="138"/>
  <c r="AFF65" i="138"/>
  <c r="AFF89" i="138" s="1"/>
  <c r="AFE65" i="138"/>
  <c r="AFE89" i="138"/>
  <c r="AFD65" i="138"/>
  <c r="AFD89" i="138" s="1"/>
  <c r="AFC65" i="138"/>
  <c r="AFC89" i="138" s="1"/>
  <c r="AFB65" i="138"/>
  <c r="AFB89" i="138" s="1"/>
  <c r="AFA65" i="138"/>
  <c r="AFA89" i="138" s="1"/>
  <c r="AEZ65" i="138"/>
  <c r="AEZ89" i="138" s="1"/>
  <c r="AGD64" i="138"/>
  <c r="AGD88" i="138" s="1"/>
  <c r="AGC64" i="138"/>
  <c r="AGC88" i="138" s="1"/>
  <c r="AGB64" i="138"/>
  <c r="AGB88" i="138" s="1"/>
  <c r="AGA64" i="138"/>
  <c r="AGA88" i="138" s="1"/>
  <c r="AFZ64" i="138"/>
  <c r="AFZ88" i="138" s="1"/>
  <c r="AFY64" i="138"/>
  <c r="AFY88" i="138" s="1"/>
  <c r="AFX64" i="138"/>
  <c r="AFX88" i="138" s="1"/>
  <c r="AFW64" i="138"/>
  <c r="AFW88" i="138" s="1"/>
  <c r="AFV64" i="138"/>
  <c r="AFV88" i="138" s="1"/>
  <c r="AFU64" i="138"/>
  <c r="AFU88" i="138" s="1"/>
  <c r="AFT64" i="138"/>
  <c r="AFT88" i="138" s="1"/>
  <c r="AFS64" i="138"/>
  <c r="AFS88" i="138" s="1"/>
  <c r="AFR64" i="138"/>
  <c r="AFR88" i="138" s="1"/>
  <c r="AFQ64" i="138"/>
  <c r="AFQ88" i="138" s="1"/>
  <c r="AFP64" i="138"/>
  <c r="AFP88" i="138" s="1"/>
  <c r="AFO64" i="138"/>
  <c r="AFO88" i="138" s="1"/>
  <c r="AFN64" i="138"/>
  <c r="AFN88" i="138" s="1"/>
  <c r="AFM64" i="138"/>
  <c r="AFM88" i="138" s="1"/>
  <c r="AFL64" i="138"/>
  <c r="AFL88" i="138" s="1"/>
  <c r="AFK64" i="138"/>
  <c r="AFK88" i="138" s="1"/>
  <c r="AFJ64" i="138"/>
  <c r="AFJ88" i="138" s="1"/>
  <c r="AFI64" i="138"/>
  <c r="AFI88" i="138"/>
  <c r="AFH64" i="138"/>
  <c r="AFH88" i="138" s="1"/>
  <c r="AFG64" i="138"/>
  <c r="AFG88" i="138"/>
  <c r="AFF64" i="138"/>
  <c r="AFF88" i="138"/>
  <c r="AFE64" i="138"/>
  <c r="AFE88" i="138"/>
  <c r="AFD64" i="138"/>
  <c r="AFD88" i="138" s="1"/>
  <c r="AFC64" i="138"/>
  <c r="AFC88" i="138"/>
  <c r="AFB64" i="138"/>
  <c r="AFB88" i="138" s="1"/>
  <c r="AFA64" i="138"/>
  <c r="AFA88" i="138" s="1"/>
  <c r="AEZ64" i="138"/>
  <c r="AEZ88" i="138"/>
  <c r="AGD63" i="138"/>
  <c r="AGD87" i="138" s="1"/>
  <c r="AGC63" i="138"/>
  <c r="AGC87" i="138" s="1"/>
  <c r="AGB63" i="138"/>
  <c r="AGB87" i="138"/>
  <c r="AGA63" i="138"/>
  <c r="AGA87" i="138"/>
  <c r="AFZ63" i="138"/>
  <c r="AFZ87" i="138" s="1"/>
  <c r="AFY63" i="138"/>
  <c r="AFY87" i="138"/>
  <c r="AFX63" i="138"/>
  <c r="AFX87" i="138"/>
  <c r="AFW63" i="138"/>
  <c r="AFW87" i="138"/>
  <c r="AFV63" i="138"/>
  <c r="AFV87" i="138" s="1"/>
  <c r="AFU63" i="138"/>
  <c r="AFU87" i="138"/>
  <c r="AFT63" i="138"/>
  <c r="AFT87" i="138"/>
  <c r="AFS63" i="138"/>
  <c r="AFS87" i="138"/>
  <c r="AFR63" i="138"/>
  <c r="AFR87" i="138" s="1"/>
  <c r="AFQ63" i="138"/>
  <c r="AFQ87" i="138" s="1"/>
  <c r="AFP63" i="138"/>
  <c r="AFP87" i="138" s="1"/>
  <c r="AFO63" i="138"/>
  <c r="AFO87" i="138" s="1"/>
  <c r="AFN63" i="138"/>
  <c r="AFN87" i="138" s="1"/>
  <c r="AFM63" i="138"/>
  <c r="AFM87" i="138" s="1"/>
  <c r="AFL63" i="138"/>
  <c r="AFL87" i="138" s="1"/>
  <c r="AFK63" i="138"/>
  <c r="AFK87" i="138" s="1"/>
  <c r="AFJ63" i="138"/>
  <c r="AFJ87" i="138" s="1"/>
  <c r="AFI63" i="138"/>
  <c r="AFI87" i="138"/>
  <c r="AFH63" i="138"/>
  <c r="AFH87" i="138" s="1"/>
  <c r="AFG63" i="138"/>
  <c r="AFG87" i="138" s="1"/>
  <c r="AFF63" i="138"/>
  <c r="AFF87" i="138" s="1"/>
  <c r="AFE63" i="138"/>
  <c r="AFE87" i="138"/>
  <c r="AFD63" i="138"/>
  <c r="AFD87" i="138" s="1"/>
  <c r="AFC63" i="138"/>
  <c r="AFC87" i="138" s="1"/>
  <c r="AFB63" i="138"/>
  <c r="AFB87" i="138" s="1"/>
  <c r="AFA63" i="138"/>
  <c r="AFA87" i="138" s="1"/>
  <c r="AEZ63" i="138"/>
  <c r="AEZ87" i="138" s="1"/>
  <c r="AGD62" i="138"/>
  <c r="AGD86" i="138" s="1"/>
  <c r="AGC62" i="138"/>
  <c r="AGC86" i="138" s="1"/>
  <c r="AGB62" i="138"/>
  <c r="AGB86" i="138" s="1"/>
  <c r="AGA62" i="138"/>
  <c r="AGA86" i="138" s="1"/>
  <c r="AFZ62" i="138"/>
  <c r="AFZ86" i="138" s="1"/>
  <c r="AFY62" i="138"/>
  <c r="AFY86" i="138"/>
  <c r="AFX62" i="138"/>
  <c r="AFX86" i="138" s="1"/>
  <c r="AFW62" i="138"/>
  <c r="AFW86" i="138" s="1"/>
  <c r="AFV62" i="138"/>
  <c r="AFV86" i="138" s="1"/>
  <c r="AFU62" i="138"/>
  <c r="AFU86" i="138" s="1"/>
  <c r="AFT62" i="138"/>
  <c r="AFT86" i="138" s="1"/>
  <c r="AFS62" i="138"/>
  <c r="AFS86" i="138" s="1"/>
  <c r="AFR62" i="138"/>
  <c r="AFR86" i="138" s="1"/>
  <c r="AFQ62" i="138"/>
  <c r="AFQ86" i="138" s="1"/>
  <c r="AFP62" i="138"/>
  <c r="AFP86" i="138" s="1"/>
  <c r="AFO62" i="138"/>
  <c r="AFO86" i="138" s="1"/>
  <c r="AFN62" i="138"/>
  <c r="AFN86" i="138" s="1"/>
  <c r="AFM62" i="138"/>
  <c r="AFM86" i="138" s="1"/>
  <c r="AFL62" i="138"/>
  <c r="AFL86" i="138" s="1"/>
  <c r="AFK62" i="138"/>
  <c r="AFK86" i="138" s="1"/>
  <c r="AFJ62" i="138"/>
  <c r="AFJ86" i="138" s="1"/>
  <c r="AFI62" i="138"/>
  <c r="AFI86" i="138" s="1"/>
  <c r="AFH62" i="138"/>
  <c r="AFH86" i="138" s="1"/>
  <c r="AFG62" i="138"/>
  <c r="AFG86" i="138" s="1"/>
  <c r="AFF62" i="138"/>
  <c r="AFF86" i="138"/>
  <c r="AFE62" i="138"/>
  <c r="AFE86" i="138" s="1"/>
  <c r="AFD62" i="138"/>
  <c r="AFD86" i="138" s="1"/>
  <c r="AFC62" i="138"/>
  <c r="AFC86" i="138" s="1"/>
  <c r="AFB62" i="138"/>
  <c r="AFB86" i="138"/>
  <c r="AFA62" i="138"/>
  <c r="AFA86" i="138" s="1"/>
  <c r="AEZ62" i="138"/>
  <c r="AEZ86" i="138" s="1"/>
  <c r="AGD61" i="138"/>
  <c r="AGD85" i="138" s="1"/>
  <c r="AGC61" i="138"/>
  <c r="AGC85" i="138" s="1"/>
  <c r="AGB61" i="138"/>
  <c r="AGB85" i="138" s="1"/>
  <c r="AGA61" i="138"/>
  <c r="AGA85" i="138"/>
  <c r="AFZ61" i="138"/>
  <c r="AFZ85" i="138"/>
  <c r="AFY61" i="138"/>
  <c r="AFY85" i="138"/>
  <c r="AFX61" i="138"/>
  <c r="AFX85" i="138" s="1"/>
  <c r="AFW61" i="138"/>
  <c r="AFW85" i="138" s="1"/>
  <c r="AFV61" i="138"/>
  <c r="AFV85" i="138"/>
  <c r="AFU61" i="138"/>
  <c r="AFU85" i="138"/>
  <c r="AFT61" i="138"/>
  <c r="AFT85" i="138" s="1"/>
  <c r="AFS61" i="138"/>
  <c r="AFS85" i="138" s="1"/>
  <c r="AFR61" i="138"/>
  <c r="AFR85" i="138"/>
  <c r="AFQ61" i="138"/>
  <c r="AFQ85" i="138"/>
  <c r="AFP61" i="138"/>
  <c r="AFP85" i="138" s="1"/>
  <c r="AFO61" i="138"/>
  <c r="AFO85" i="138" s="1"/>
  <c r="AFN61" i="138"/>
  <c r="AFN85" i="138" s="1"/>
  <c r="AFM61" i="138"/>
  <c r="AFM85" i="138" s="1"/>
  <c r="AFL61" i="138"/>
  <c r="AFL85" i="138" s="1"/>
  <c r="AFK61" i="138"/>
  <c r="AFK85" i="138" s="1"/>
  <c r="AFJ61" i="138"/>
  <c r="AFJ85" i="138" s="1"/>
  <c r="AFI61" i="138"/>
  <c r="AFI85" i="138" s="1"/>
  <c r="AFH61" i="138"/>
  <c r="AFH85" i="138" s="1"/>
  <c r="AFG61" i="138"/>
  <c r="AFG85" i="138" s="1"/>
  <c r="AFF61" i="138"/>
  <c r="AFF85" i="138" s="1"/>
  <c r="AFE61" i="138"/>
  <c r="AFE85" i="138" s="1"/>
  <c r="AFD61" i="138"/>
  <c r="AFD85" i="138" s="1"/>
  <c r="AFC61" i="138"/>
  <c r="AFC85" i="138" s="1"/>
  <c r="AFB61" i="138"/>
  <c r="AFB85" i="138" s="1"/>
  <c r="AFA61" i="138"/>
  <c r="AFA85" i="138" s="1"/>
  <c r="AEZ61" i="138"/>
  <c r="AEZ85" i="138" s="1"/>
  <c r="AGD60" i="138"/>
  <c r="AGD84" i="138" s="1"/>
  <c r="AGC60" i="138"/>
  <c r="AGC84" i="138" s="1"/>
  <c r="AGB60" i="138"/>
  <c r="AGB84" i="138" s="1"/>
  <c r="AGA60" i="138"/>
  <c r="AGA84" i="138" s="1"/>
  <c r="AFZ60" i="138"/>
  <c r="AFZ84" i="138" s="1"/>
  <c r="AFY60" i="138"/>
  <c r="AFY84" i="138" s="1"/>
  <c r="AFX60" i="138"/>
  <c r="AFX84" i="138" s="1"/>
  <c r="AFW60" i="138"/>
  <c r="AFW84" i="138" s="1"/>
  <c r="AFV60" i="138"/>
  <c r="AFV84" i="138" s="1"/>
  <c r="AFU60" i="138"/>
  <c r="AFU84" i="138" s="1"/>
  <c r="AFT60" i="138"/>
  <c r="AFT84" i="138" s="1"/>
  <c r="AFS60" i="138"/>
  <c r="AFS84" i="138" s="1"/>
  <c r="AFR60" i="138"/>
  <c r="AFR84" i="138" s="1"/>
  <c r="AFQ60" i="138"/>
  <c r="AFQ84" i="138" s="1"/>
  <c r="AFP60" i="138"/>
  <c r="AFP84" i="138" s="1"/>
  <c r="AFO60" i="138"/>
  <c r="AFO84" i="138" s="1"/>
  <c r="AFN60" i="138"/>
  <c r="AFN84" i="138" s="1"/>
  <c r="AFM60" i="138"/>
  <c r="AFM84" i="138" s="1"/>
  <c r="AFL60" i="138"/>
  <c r="AFL84" i="138" s="1"/>
  <c r="AFK60" i="138"/>
  <c r="AFK84" i="138" s="1"/>
  <c r="AFJ60" i="138"/>
  <c r="AFJ84" i="138" s="1"/>
  <c r="AFI60" i="138"/>
  <c r="AFI84" i="138" s="1"/>
  <c r="AFH60" i="138"/>
  <c r="AFH84" i="138" s="1"/>
  <c r="AFG60" i="138"/>
  <c r="AFG84" i="138" s="1"/>
  <c r="AFF60" i="138"/>
  <c r="AFF84" i="138" s="1"/>
  <c r="AFE60" i="138"/>
  <c r="AFE84" i="138"/>
  <c r="AFD60" i="138"/>
  <c r="AFD84" i="138"/>
  <c r="AFC60" i="138"/>
  <c r="AFC84" i="138" s="1"/>
  <c r="AFB60" i="138"/>
  <c r="AFB84" i="138"/>
  <c r="AFA60" i="138"/>
  <c r="AFA84" i="138"/>
  <c r="AEZ60" i="138"/>
  <c r="AEZ84" i="138"/>
  <c r="AGD59" i="138"/>
  <c r="AGD83" i="138" s="1"/>
  <c r="AGC59" i="138"/>
  <c r="AGC83" i="138" s="1"/>
  <c r="AGB59" i="138"/>
  <c r="AGB83" i="138" s="1"/>
  <c r="AGA59" i="138"/>
  <c r="AGA83" i="138"/>
  <c r="AFZ59" i="138"/>
  <c r="AFZ83" i="138"/>
  <c r="AFY59" i="138"/>
  <c r="AFY83" i="138" s="1"/>
  <c r="AFX59" i="138"/>
  <c r="AFX83" i="138" s="1"/>
  <c r="AFW59" i="138"/>
  <c r="AFW83" i="138"/>
  <c r="AFV59" i="138"/>
  <c r="AFV83" i="138"/>
  <c r="AFU59" i="138"/>
  <c r="AFU83" i="138" s="1"/>
  <c r="AFT59" i="138"/>
  <c r="AFT83" i="138"/>
  <c r="AFS59" i="138"/>
  <c r="AFS83" i="138" s="1"/>
  <c r="AFR59" i="138"/>
  <c r="AFR83" i="138" s="1"/>
  <c r="AFQ59" i="138"/>
  <c r="AFQ83" i="138" s="1"/>
  <c r="AFP59" i="138"/>
  <c r="AFP83" i="138" s="1"/>
  <c r="AFO59" i="138"/>
  <c r="AFO83" i="138" s="1"/>
  <c r="AFN59" i="138"/>
  <c r="AFN83" i="138" s="1"/>
  <c r="AFM59" i="138"/>
  <c r="AFM83" i="138" s="1"/>
  <c r="AFL59" i="138"/>
  <c r="AFL83" i="138" s="1"/>
  <c r="AFK59" i="138"/>
  <c r="AFK83" i="138" s="1"/>
  <c r="AFJ59" i="138"/>
  <c r="AFJ83" i="138" s="1"/>
  <c r="AFI59" i="138"/>
  <c r="AFI83" i="138" s="1"/>
  <c r="AFH59" i="138"/>
  <c r="AFH83" i="138" s="1"/>
  <c r="AFG59" i="138"/>
  <c r="AFG83" i="138" s="1"/>
  <c r="AFF59" i="138"/>
  <c r="AFF83" i="138" s="1"/>
  <c r="AFE59" i="138"/>
  <c r="AFE83" i="138" s="1"/>
  <c r="AFD59" i="138"/>
  <c r="AFD83" i="138" s="1"/>
  <c r="AFC59" i="138"/>
  <c r="AFC83" i="138" s="1"/>
  <c r="AFB59" i="138"/>
  <c r="AFB83" i="138" s="1"/>
  <c r="AFA59" i="138"/>
  <c r="AFA83" i="138" s="1"/>
  <c r="AEZ59" i="138"/>
  <c r="AEZ83" i="138" s="1"/>
  <c r="AGD58" i="138"/>
  <c r="AGD82" i="138" s="1"/>
  <c r="AGC58" i="138"/>
  <c r="AGC82" i="138" s="1"/>
  <c r="AGB58" i="138"/>
  <c r="AGB82" i="138" s="1"/>
  <c r="AGA58" i="138"/>
  <c r="AGA82" i="138" s="1"/>
  <c r="AFZ58" i="138"/>
  <c r="AFZ82" i="138" s="1"/>
  <c r="AFY58" i="138"/>
  <c r="AFY82" i="138" s="1"/>
  <c r="AFX58" i="138"/>
  <c r="AFX82" i="138" s="1"/>
  <c r="AFW58" i="138"/>
  <c r="AFW82" i="138" s="1"/>
  <c r="AFV58" i="138"/>
  <c r="AFV82" i="138" s="1"/>
  <c r="AFU58" i="138"/>
  <c r="AFU82" i="138" s="1"/>
  <c r="AFT58" i="138"/>
  <c r="AFT82" i="138" s="1"/>
  <c r="AFS58" i="138"/>
  <c r="AFS82" i="138" s="1"/>
  <c r="AFR58" i="138"/>
  <c r="AFR82" i="138" s="1"/>
  <c r="AFQ58" i="138"/>
  <c r="AFQ82" i="138" s="1"/>
  <c r="AFP58" i="138"/>
  <c r="AFP82" i="138" s="1"/>
  <c r="AFO58" i="138"/>
  <c r="AFO82" i="138" s="1"/>
  <c r="AFN58" i="138"/>
  <c r="AFN82" i="138" s="1"/>
  <c r="AFM58" i="138"/>
  <c r="AFM82" i="138" s="1"/>
  <c r="AFL58" i="138"/>
  <c r="AFL82" i="138" s="1"/>
  <c r="AFK58" i="138"/>
  <c r="AFK82" i="138" s="1"/>
  <c r="AFJ58" i="138"/>
  <c r="AFJ82" i="138"/>
  <c r="AFI58" i="138"/>
  <c r="AFI82" i="138"/>
  <c r="AFH58" i="138"/>
  <c r="AFH82" i="138" s="1"/>
  <c r="AFG58" i="138"/>
  <c r="AFG82" i="138" s="1"/>
  <c r="AFF58" i="138"/>
  <c r="AFF82" i="138" s="1"/>
  <c r="AFE58" i="138"/>
  <c r="AFE82" i="138" s="1"/>
  <c r="AFD58" i="138"/>
  <c r="AFD82" i="138" s="1"/>
  <c r="AFC58" i="138"/>
  <c r="AFC82" i="138" s="1"/>
  <c r="AFB58" i="138"/>
  <c r="AFB82" i="138" s="1"/>
  <c r="AFA58" i="138"/>
  <c r="AFA82" i="138" s="1"/>
  <c r="AEZ58" i="138"/>
  <c r="AEZ82" i="138" s="1"/>
  <c r="AGD57" i="138"/>
  <c r="AGD81" i="138" s="1"/>
  <c r="AGC57" i="138"/>
  <c r="AGC81" i="138" s="1"/>
  <c r="AGB57" i="138"/>
  <c r="AGB81" i="138" s="1"/>
  <c r="AGA57" i="138"/>
  <c r="AGA81" i="138" s="1"/>
  <c r="AFZ57" i="138"/>
  <c r="AFZ81" i="138" s="1"/>
  <c r="AFY57" i="138"/>
  <c r="AFY81" i="138" s="1"/>
  <c r="AFX57" i="138"/>
  <c r="AFX81" i="138" s="1"/>
  <c r="AFW57" i="138"/>
  <c r="AFW81" i="138" s="1"/>
  <c r="AFV57" i="138"/>
  <c r="AFV81" i="138"/>
  <c r="AFU57" i="138"/>
  <c r="AFU81" i="138"/>
  <c r="AFT57" i="138"/>
  <c r="AFT81" i="138" s="1"/>
  <c r="AFS57" i="138"/>
  <c r="AFS81" i="138" s="1"/>
  <c r="AFR57" i="138"/>
  <c r="AFR81" i="138" s="1"/>
  <c r="AFQ57" i="138"/>
  <c r="AFQ81" i="138" s="1"/>
  <c r="AFP57" i="138"/>
  <c r="AFP81" i="138"/>
  <c r="AFO57" i="138"/>
  <c r="AFO81" i="138"/>
  <c r="AFN57" i="138"/>
  <c r="AFN81" i="138"/>
  <c r="AFM57" i="138"/>
  <c r="AFM81" i="138" s="1"/>
  <c r="AFL57" i="138"/>
  <c r="AFL81" i="138"/>
  <c r="AFK57" i="138"/>
  <c r="AFK81" i="138"/>
  <c r="AFJ57" i="138"/>
  <c r="AFJ81" i="138"/>
  <c r="AFI57" i="138"/>
  <c r="AFI81" i="138" s="1"/>
  <c r="AFH57" i="138"/>
  <c r="AFH81" i="138"/>
  <c r="AFG57" i="138"/>
  <c r="AFG81" i="138" s="1"/>
  <c r="AFF57" i="138"/>
  <c r="AFF81" i="138" s="1"/>
  <c r="AFE57" i="138"/>
  <c r="AFE81" i="138"/>
  <c r="AFD57" i="138"/>
  <c r="AFD81" i="138" s="1"/>
  <c r="AFC57" i="138"/>
  <c r="AFC81" i="138"/>
  <c r="AFB57" i="138"/>
  <c r="AFB81" i="138"/>
  <c r="AFA57" i="138"/>
  <c r="AFA81" i="138"/>
  <c r="AEZ57" i="138"/>
  <c r="AEZ81" i="138" s="1"/>
  <c r="AGD56" i="138"/>
  <c r="AGD80" i="138" s="1"/>
  <c r="AGC56" i="138"/>
  <c r="AGC80" i="138" s="1"/>
  <c r="AGB56" i="138"/>
  <c r="AGB80" i="138" s="1"/>
  <c r="AGA56" i="138"/>
  <c r="AGA80" i="138" s="1"/>
  <c r="AFZ56" i="138"/>
  <c r="AFZ80" i="138" s="1"/>
  <c r="AFY56" i="138"/>
  <c r="AFY80" i="138" s="1"/>
  <c r="AFX56" i="138"/>
  <c r="AFX80" i="138" s="1"/>
  <c r="AFW56" i="138"/>
  <c r="AFW80" i="138" s="1"/>
  <c r="AFV56" i="138"/>
  <c r="AFV80" i="138" s="1"/>
  <c r="AFU56" i="138"/>
  <c r="AFU80" i="138" s="1"/>
  <c r="AFT56" i="138"/>
  <c r="AFT80" i="138" s="1"/>
  <c r="AFS56" i="138"/>
  <c r="AFS80" i="138" s="1"/>
  <c r="AFR56" i="138"/>
  <c r="AFR80" i="138" s="1"/>
  <c r="AFQ56" i="138"/>
  <c r="AFQ80" i="138" s="1"/>
  <c r="AFP56" i="138"/>
  <c r="AFP80" i="138" s="1"/>
  <c r="AFO56" i="138"/>
  <c r="AFO80" i="138" s="1"/>
  <c r="AFN56" i="138"/>
  <c r="AFN80" i="138" s="1"/>
  <c r="AFM56" i="138"/>
  <c r="AFM80" i="138" s="1"/>
  <c r="AFL56" i="138"/>
  <c r="AFL80" i="138" s="1"/>
  <c r="AFK56" i="138"/>
  <c r="AFK80" i="138" s="1"/>
  <c r="AFJ56" i="138"/>
  <c r="AFJ80" i="138" s="1"/>
  <c r="AFI56" i="138"/>
  <c r="AFI80" i="138" s="1"/>
  <c r="AFH56" i="138"/>
  <c r="AFH80" i="138" s="1"/>
  <c r="AFG56" i="138"/>
  <c r="AFG80" i="138"/>
  <c r="AFF56" i="138"/>
  <c r="AFF80" i="138"/>
  <c r="AFE56" i="138"/>
  <c r="AFE80" i="138" s="1"/>
  <c r="AFD56" i="138"/>
  <c r="AFD80" i="138"/>
  <c r="AFC56" i="138"/>
  <c r="AFC80" i="138"/>
  <c r="AFB56" i="138"/>
  <c r="AFB80" i="138"/>
  <c r="AFA56" i="138"/>
  <c r="AFA80" i="138" s="1"/>
  <c r="AEZ56" i="138"/>
  <c r="AEZ80" i="138" s="1"/>
  <c r="AGD55" i="138"/>
  <c r="AGD79" i="138"/>
  <c r="AGC55" i="138"/>
  <c r="AGC79" i="138" s="1"/>
  <c r="AGB55" i="138"/>
  <c r="AGB79" i="138" s="1"/>
  <c r="AGA55" i="138"/>
  <c r="AGA79" i="138" s="1"/>
  <c r="AFZ55" i="138"/>
  <c r="AFZ79" i="138" s="1"/>
  <c r="AFY55" i="138"/>
  <c r="AFY79" i="138" s="1"/>
  <c r="AFX55" i="138"/>
  <c r="AFX79" i="138"/>
  <c r="AFW55" i="138"/>
  <c r="AFW79" i="138"/>
  <c r="AFV55" i="138"/>
  <c r="AFV79" i="138" s="1"/>
  <c r="AFU55" i="138"/>
  <c r="AFU79" i="138"/>
  <c r="AFT55" i="138"/>
  <c r="AFT79" i="138"/>
  <c r="AFS55" i="138"/>
  <c r="AFS79" i="138"/>
  <c r="AFR55" i="138"/>
  <c r="AFR79" i="138"/>
  <c r="AFQ55" i="138"/>
  <c r="AFQ79" i="138"/>
  <c r="AFP55" i="138"/>
  <c r="AFP79" i="138"/>
  <c r="AFO55" i="138"/>
  <c r="AFO79" i="138"/>
  <c r="AFN55" i="138"/>
  <c r="AFN79" i="138"/>
  <c r="AFM55" i="138"/>
  <c r="AFM79" i="138"/>
  <c r="AFL55" i="138"/>
  <c r="AFL79" i="138"/>
  <c r="AFK55" i="138"/>
  <c r="AFK79" i="138"/>
  <c r="AFJ55" i="138"/>
  <c r="AFJ79" i="138" s="1"/>
  <c r="AFI55" i="138"/>
  <c r="AFI79" i="138" s="1"/>
  <c r="AFH55" i="138"/>
  <c r="AFH79" i="138" s="1"/>
  <c r="AFG55" i="138"/>
  <c r="AFG79" i="138" s="1"/>
  <c r="AFF55" i="138"/>
  <c r="AFF79" i="138" s="1"/>
  <c r="AFE55" i="138"/>
  <c r="AFE79" i="138" s="1"/>
  <c r="AFD55" i="138"/>
  <c r="AFD79" i="138"/>
  <c r="AFC55" i="138"/>
  <c r="AFC79" i="138" s="1"/>
  <c r="AFB55" i="138"/>
  <c r="AFB79" i="138" s="1"/>
  <c r="AFA55" i="138"/>
  <c r="AFA79" i="138" s="1"/>
  <c r="AEZ55" i="138"/>
  <c r="AEZ79" i="138" s="1"/>
  <c r="AGD54" i="138"/>
  <c r="AGD78" i="138" s="1"/>
  <c r="AGC54" i="138"/>
  <c r="AGC78" i="138" s="1"/>
  <c r="AGB54" i="138"/>
  <c r="AGB78" i="138" s="1"/>
  <c r="AGA54" i="138"/>
  <c r="AGA78" i="138" s="1"/>
  <c r="AFZ54" i="138"/>
  <c r="AFZ78" i="138" s="1"/>
  <c r="AFY54" i="138"/>
  <c r="AFY78" i="138" s="1"/>
  <c r="AFX54" i="138"/>
  <c r="AFX78" i="138" s="1"/>
  <c r="AFW54" i="138"/>
  <c r="AFW78" i="138" s="1"/>
  <c r="AFV54" i="138"/>
  <c r="AFV78" i="138" s="1"/>
  <c r="AFU54" i="138"/>
  <c r="AFU78" i="138" s="1"/>
  <c r="AFT54" i="138"/>
  <c r="AFT78" i="138" s="1"/>
  <c r="AFS54" i="138"/>
  <c r="AFS78" i="138" s="1"/>
  <c r="AFR54" i="138"/>
  <c r="AFR78" i="138" s="1"/>
  <c r="AFQ54" i="138"/>
  <c r="AFQ78" i="138" s="1"/>
  <c r="AFP54" i="138"/>
  <c r="AFP78" i="138" s="1"/>
  <c r="AFO54" i="138"/>
  <c r="AFO78" i="138" s="1"/>
  <c r="AFN54" i="138"/>
  <c r="AFN78" i="138" s="1"/>
  <c r="AFM54" i="138"/>
  <c r="AFM78" i="138" s="1"/>
  <c r="AFL54" i="138"/>
  <c r="AFL78" i="138" s="1"/>
  <c r="AFK54" i="138"/>
  <c r="AFK78" i="138"/>
  <c r="AFJ54" i="138"/>
  <c r="AFJ78" i="138"/>
  <c r="AFI54" i="138"/>
  <c r="AFI78" i="138" s="1"/>
  <c r="AFH54" i="138"/>
  <c r="AFH78" i="138" s="1"/>
  <c r="AFG54" i="138"/>
  <c r="AFG78" i="138"/>
  <c r="AFF54" i="138"/>
  <c r="AFF78" i="138"/>
  <c r="AFE54" i="138"/>
  <c r="AFE78" i="138" s="1"/>
  <c r="AFD54" i="138"/>
  <c r="AFD78" i="138"/>
  <c r="AFC54" i="138"/>
  <c r="AFC78" i="138"/>
  <c r="AFB54" i="138"/>
  <c r="AFB78" i="138"/>
  <c r="AFA54" i="138"/>
  <c r="AFA78" i="138" s="1"/>
  <c r="AEZ54" i="138"/>
  <c r="AEZ78" i="138" s="1"/>
  <c r="AGD53" i="138"/>
  <c r="AGD77" i="138" s="1"/>
  <c r="AGC53" i="138"/>
  <c r="AGC77" i="138" s="1"/>
  <c r="AGB53" i="138"/>
  <c r="AGB77" i="138" s="1"/>
  <c r="AGA53" i="138"/>
  <c r="AGA77" i="138"/>
  <c r="AFZ53" i="138"/>
  <c r="AFZ77" i="138" s="1"/>
  <c r="AFY53" i="138"/>
  <c r="AFY77" i="138" s="1"/>
  <c r="AFX53" i="138"/>
  <c r="AFX77" i="138" s="1"/>
  <c r="AFW53" i="138"/>
  <c r="AFW77" i="138" s="1"/>
  <c r="AFV53" i="138"/>
  <c r="AFV77" i="138" s="1"/>
  <c r="AFU53" i="138"/>
  <c r="AFU77" i="138" s="1"/>
  <c r="AFT53" i="138"/>
  <c r="AFT77" i="138" s="1"/>
  <c r="AFS53" i="138"/>
  <c r="AFS77" i="138" s="1"/>
  <c r="AFR53" i="138"/>
  <c r="AFR77" i="138" s="1"/>
  <c r="AFQ53" i="138"/>
  <c r="AFQ77" i="138"/>
  <c r="AFP53" i="138"/>
  <c r="AFP77" i="138"/>
  <c r="AFO53" i="138"/>
  <c r="AFO77" i="138"/>
  <c r="AFN53" i="138"/>
  <c r="AFN77" i="138" s="1"/>
  <c r="AFM53" i="138"/>
  <c r="AFM77" i="138" s="1"/>
  <c r="AFL53" i="138"/>
  <c r="AFL77" i="138"/>
  <c r="AFK53" i="138"/>
  <c r="AFK77" i="138"/>
  <c r="AFJ53" i="138"/>
  <c r="AFJ77" i="138" s="1"/>
  <c r="AFI53" i="138"/>
  <c r="AFI77" i="138" s="1"/>
  <c r="AFH53" i="138"/>
  <c r="AFH77" i="138" s="1"/>
  <c r="AFG53" i="138"/>
  <c r="AFG77" i="138"/>
  <c r="AFF53" i="138"/>
  <c r="AFF77" i="138"/>
  <c r="AFE53" i="138"/>
  <c r="AFE77" i="138"/>
  <c r="AFD53" i="138"/>
  <c r="AFD77" i="138" s="1"/>
  <c r="AFC53" i="138"/>
  <c r="AFC77" i="138"/>
  <c r="AFB53" i="138"/>
  <c r="AFB77" i="138"/>
  <c r="AFA53" i="138"/>
  <c r="AFA77" i="138"/>
  <c r="AEZ53" i="138"/>
  <c r="AEZ77" i="138" s="1"/>
  <c r="AEX99" i="138"/>
  <c r="AEW99" i="138"/>
  <c r="AEV99" i="138"/>
  <c r="AEU99" i="138"/>
  <c r="AEX98" i="138"/>
  <c r="AEW98" i="138"/>
  <c r="AEV98" i="138"/>
  <c r="AEU98" i="138"/>
  <c r="AEX97" i="138"/>
  <c r="AEW97" i="138"/>
  <c r="AEV97" i="138"/>
  <c r="AEU97" i="138"/>
  <c r="AEX96" i="138"/>
  <c r="AEW96" i="138"/>
  <c r="AEV96" i="138"/>
  <c r="AEU96" i="138"/>
  <c r="AEX95" i="138"/>
  <c r="AEW95" i="138"/>
  <c r="AEV95" i="138"/>
  <c r="AEU95" i="138"/>
  <c r="AEX94" i="138"/>
  <c r="AEW94" i="138"/>
  <c r="AEV94" i="138"/>
  <c r="AEU94" i="138"/>
  <c r="AEX93" i="138"/>
  <c r="AEW93" i="138"/>
  <c r="AEV93" i="138"/>
  <c r="AEU93" i="138"/>
  <c r="AEX92" i="138"/>
  <c r="AEW92" i="138"/>
  <c r="AEV92" i="138"/>
  <c r="AEU92" i="138"/>
  <c r="AEX91" i="138"/>
  <c r="AEW91" i="138"/>
  <c r="AEV91" i="138"/>
  <c r="AEU91" i="138"/>
  <c r="AEX90" i="138"/>
  <c r="AEW90" i="138"/>
  <c r="AEV90" i="138"/>
  <c r="AEU90" i="138"/>
  <c r="AET90" i="138"/>
  <c r="AES90" i="138"/>
  <c r="AER90" i="138"/>
  <c r="AEQ90" i="138"/>
  <c r="AEP90" i="138"/>
  <c r="AEO90" i="138"/>
  <c r="AEN90" i="138"/>
  <c r="AEM90" i="138"/>
  <c r="AEL90" i="138"/>
  <c r="AEK90" i="138"/>
  <c r="AEJ90" i="138"/>
  <c r="AEI90" i="138"/>
  <c r="AEH90" i="138"/>
  <c r="AEG90" i="138"/>
  <c r="AEF90" i="138"/>
  <c r="AEE90" i="138"/>
  <c r="AED90" i="138"/>
  <c r="AEC90" i="138"/>
  <c r="AEB90" i="138"/>
  <c r="AEA90" i="138"/>
  <c r="ADZ90" i="138"/>
  <c r="ADY90" i="138"/>
  <c r="ADX90" i="138"/>
  <c r="ADW90" i="138"/>
  <c r="ADV90" i="138"/>
  <c r="AEX89" i="138"/>
  <c r="AEW89" i="138"/>
  <c r="AEV89" i="138"/>
  <c r="AEU89" i="138"/>
  <c r="AEX88" i="138"/>
  <c r="AEW88" i="138"/>
  <c r="AEV88" i="138"/>
  <c r="AEU88" i="138"/>
  <c r="AEX87" i="138"/>
  <c r="AEW87" i="138"/>
  <c r="AEV87" i="138"/>
  <c r="AEU87" i="138"/>
  <c r="AEX86" i="138"/>
  <c r="AEW86" i="138"/>
  <c r="AEV86" i="138"/>
  <c r="AEU86" i="138"/>
  <c r="AEX85" i="138"/>
  <c r="AEW85" i="138"/>
  <c r="AEV85" i="138"/>
  <c r="AEU85" i="138"/>
  <c r="AEX84" i="138"/>
  <c r="AEW84" i="138"/>
  <c r="AEV84" i="138"/>
  <c r="AEU84" i="138"/>
  <c r="AEX83" i="138"/>
  <c r="AEW83" i="138"/>
  <c r="AEV83" i="138"/>
  <c r="AEU83" i="138"/>
  <c r="AEX82" i="138"/>
  <c r="AEW82" i="138"/>
  <c r="AEV82" i="138"/>
  <c r="AEU82" i="138"/>
  <c r="AEX81" i="138"/>
  <c r="AEW81" i="138"/>
  <c r="AEV81" i="138"/>
  <c r="AEU81" i="138"/>
  <c r="AEX80" i="138"/>
  <c r="AEW80" i="138"/>
  <c r="AEV80" i="138"/>
  <c r="AEU80" i="138"/>
  <c r="AEX79" i="138"/>
  <c r="AEW79" i="138"/>
  <c r="AEV79" i="138"/>
  <c r="AEU79" i="138"/>
  <c r="AEX78" i="138"/>
  <c r="AEW78" i="138"/>
  <c r="AEV78" i="138"/>
  <c r="AEU78" i="138"/>
  <c r="AEX77" i="138"/>
  <c r="AEW77" i="138"/>
  <c r="AEV77" i="138"/>
  <c r="AEU77" i="138"/>
  <c r="AET75" i="138"/>
  <c r="AET99" i="138" s="1"/>
  <c r="AES75" i="138"/>
  <c r="AES99" i="138"/>
  <c r="AER75" i="138"/>
  <c r="AER99" i="138" s="1"/>
  <c r="AEQ75" i="138"/>
  <c r="AEQ99" i="138" s="1"/>
  <c r="AEP75" i="138"/>
  <c r="AEP99" i="138"/>
  <c r="AEO75" i="138"/>
  <c r="AEO99" i="138" s="1"/>
  <c r="AEN75" i="138"/>
  <c r="AEN99" i="138" s="1"/>
  <c r="AEM75" i="138"/>
  <c r="AEM99" i="138"/>
  <c r="AEL75" i="138"/>
  <c r="AEL99" i="138"/>
  <c r="AEK75" i="138"/>
  <c r="AEK99" i="138" s="1"/>
  <c r="AEJ75" i="138"/>
  <c r="AEJ99" i="138" s="1"/>
  <c r="AEI75" i="138"/>
  <c r="AEI99" i="138"/>
  <c r="AEH75" i="138"/>
  <c r="AEH99" i="138"/>
  <c r="AEG75" i="138"/>
  <c r="AEG99" i="138" s="1"/>
  <c r="AEF75" i="138"/>
  <c r="AEF99" i="138"/>
  <c r="AEE75" i="138"/>
  <c r="AEE99" i="138"/>
  <c r="AED75" i="138"/>
  <c r="AED99" i="138"/>
  <c r="AEC75" i="138"/>
  <c r="AEC99" i="138" s="1"/>
  <c r="AEB75" i="138"/>
  <c r="AEB99" i="138" s="1"/>
  <c r="AEA75" i="138"/>
  <c r="AEA99" i="138"/>
  <c r="ADZ75" i="138"/>
  <c r="ADZ99" i="138"/>
  <c r="ADY75" i="138"/>
  <c r="ADY99" i="138" s="1"/>
  <c r="ADX75" i="138"/>
  <c r="ADX99" i="138"/>
  <c r="ADW75" i="138"/>
  <c r="ADW99" i="138"/>
  <c r="ADV75" i="138"/>
  <c r="ADV99" i="138"/>
  <c r="ADU75" i="138"/>
  <c r="ADU99" i="138" s="1"/>
  <c r="ADT75" i="138"/>
  <c r="ADT99" i="138" s="1"/>
  <c r="ADS75" i="138"/>
  <c r="ADS99" i="138"/>
  <c r="ADR75" i="138"/>
  <c r="ADR99" i="138"/>
  <c r="ADQ75" i="138"/>
  <c r="ADQ99" i="138" s="1"/>
  <c r="ADP75" i="138"/>
  <c r="ADP99" i="138" s="1"/>
  <c r="AET74" i="138"/>
  <c r="AET98" i="138"/>
  <c r="AES74" i="138"/>
  <c r="AES98" i="138"/>
  <c r="AER74" i="138"/>
  <c r="AER98" i="138" s="1"/>
  <c r="AEQ74" i="138"/>
  <c r="AEQ98" i="138" s="1"/>
  <c r="AEP74" i="138"/>
  <c r="AEP98" i="138" s="1"/>
  <c r="AEO74" i="138"/>
  <c r="AEO98" i="138" s="1"/>
  <c r="AEN74" i="138"/>
  <c r="AEN98" i="138" s="1"/>
  <c r="AEM74" i="138"/>
  <c r="AEM98" i="138" s="1"/>
  <c r="AEL74" i="138"/>
  <c r="AEL98" i="138"/>
  <c r="AEK74" i="138"/>
  <c r="AEK98" i="138" s="1"/>
  <c r="AEJ74" i="138"/>
  <c r="AEJ98" i="138" s="1"/>
  <c r="AEI74" i="138"/>
  <c r="AEI98" i="138" s="1"/>
  <c r="AEH74" i="138"/>
  <c r="AEH98" i="138"/>
  <c r="AEG74" i="138"/>
  <c r="AEG98" i="138" s="1"/>
  <c r="AEF74" i="138"/>
  <c r="AEF98" i="138" s="1"/>
  <c r="AEE74" i="138"/>
  <c r="AEE98" i="138" s="1"/>
  <c r="AED74" i="138"/>
  <c r="AED98" i="138" s="1"/>
  <c r="AEC74" i="138"/>
  <c r="AEC98" i="138" s="1"/>
  <c r="AEB74" i="138"/>
  <c r="AEB98" i="138" s="1"/>
  <c r="AEA74" i="138"/>
  <c r="AEA98" i="138" s="1"/>
  <c r="ADZ74" i="138"/>
  <c r="ADZ98" i="138"/>
  <c r="ADY74" i="138"/>
  <c r="ADY98" i="138"/>
  <c r="ADX74" i="138"/>
  <c r="ADX98" i="138" s="1"/>
  <c r="ADW74" i="138"/>
  <c r="ADW98" i="138"/>
  <c r="ADV74" i="138"/>
  <c r="ADV98" i="138"/>
  <c r="ADU74" i="138"/>
  <c r="ADU98" i="138"/>
  <c r="ADT74" i="138"/>
  <c r="ADT98" i="138" s="1"/>
  <c r="ADS74" i="138"/>
  <c r="ADS98" i="138" s="1"/>
  <c r="ADR74" i="138"/>
  <c r="ADR98" i="138"/>
  <c r="ADQ74" i="138"/>
  <c r="ADQ98" i="138"/>
  <c r="ADP74" i="138"/>
  <c r="ADP98" i="138" s="1"/>
  <c r="AET73" i="138"/>
  <c r="AET97" i="138" s="1"/>
  <c r="AES73" i="138"/>
  <c r="AES97" i="138"/>
  <c r="AER73" i="138"/>
  <c r="AER97" i="138"/>
  <c r="AEQ73" i="138"/>
  <c r="AEQ97" i="138" s="1"/>
  <c r="AEP73" i="138"/>
  <c r="AEP97" i="138"/>
  <c r="AEO73" i="138"/>
  <c r="AEO97" i="138"/>
  <c r="AEN73" i="138"/>
  <c r="AEN97" i="138"/>
  <c r="AEM73" i="138"/>
  <c r="AEM97" i="138" s="1"/>
  <c r="AEL73" i="138"/>
  <c r="AEL97" i="138" s="1"/>
  <c r="AEK73" i="138"/>
  <c r="AEK97" i="138"/>
  <c r="AEJ73" i="138"/>
  <c r="AEJ97" i="138"/>
  <c r="AEI73" i="138"/>
  <c r="AEI97" i="138" s="1"/>
  <c r="AEH73" i="138"/>
  <c r="AEH97" i="138"/>
  <c r="AEG73" i="138"/>
  <c r="AEG97" i="138"/>
  <c r="AEF73" i="138"/>
  <c r="AEF97" i="138"/>
  <c r="AEE73" i="138"/>
  <c r="AEE97" i="138" s="1"/>
  <c r="AED73" i="138"/>
  <c r="AED97" i="138" s="1"/>
  <c r="AEC73" i="138"/>
  <c r="AEC97" i="138"/>
  <c r="AEB73" i="138"/>
  <c r="AEB97" i="138"/>
  <c r="AEA73" i="138"/>
  <c r="AEA97" i="138"/>
  <c r="ADZ73" i="138"/>
  <c r="ADZ97" i="138" s="1"/>
  <c r="ADY73" i="138"/>
  <c r="ADY97" i="138"/>
  <c r="ADX73" i="138"/>
  <c r="ADX97" i="138"/>
  <c r="ADW73" i="138"/>
  <c r="ADW97" i="138"/>
  <c r="ADV73" i="138"/>
  <c r="ADV97" i="138" s="1"/>
  <c r="ADU73" i="138"/>
  <c r="ADU97" i="138"/>
  <c r="ADT73" i="138"/>
  <c r="ADT97" i="138"/>
  <c r="ADS73" i="138"/>
  <c r="ADS97" i="138"/>
  <c r="ADR73" i="138"/>
  <c r="ADR97" i="138" s="1"/>
  <c r="ADQ73" i="138"/>
  <c r="ADQ97" i="138"/>
  <c r="ADP73" i="138"/>
  <c r="ADP97" i="138"/>
  <c r="AET72" i="138"/>
  <c r="AET96" i="138"/>
  <c r="AES72" i="138"/>
  <c r="AES96" i="138" s="1"/>
  <c r="AER72" i="138"/>
  <c r="AER96" i="138"/>
  <c r="AEQ72" i="138"/>
  <c r="AEQ96" i="138"/>
  <c r="AEP72" i="138"/>
  <c r="AEP96" i="138"/>
  <c r="AEO72" i="138"/>
  <c r="AEO96" i="138" s="1"/>
  <c r="AEN72" i="138"/>
  <c r="AEN96" i="138" s="1"/>
  <c r="AEM72" i="138"/>
  <c r="AEM96" i="138" s="1"/>
  <c r="AEL72" i="138"/>
  <c r="AEL96" i="138" s="1"/>
  <c r="AEK72" i="138"/>
  <c r="AEK96" i="138" s="1"/>
  <c r="AEJ72" i="138"/>
  <c r="AEJ96" i="138" s="1"/>
  <c r="AEI72" i="138"/>
  <c r="AEI96" i="138" s="1"/>
  <c r="AEH72" i="138"/>
  <c r="AEH96" i="138" s="1"/>
  <c r="AEG72" i="138"/>
  <c r="AEG96" i="138" s="1"/>
  <c r="AEF72" i="138"/>
  <c r="AEF96" i="138" s="1"/>
  <c r="AEE72" i="138"/>
  <c r="AEE96" i="138" s="1"/>
  <c r="AED72" i="138"/>
  <c r="AED96" i="138" s="1"/>
  <c r="AEC72" i="138"/>
  <c r="AEC96" i="138" s="1"/>
  <c r="AEB72" i="138"/>
  <c r="AEB96" i="138" s="1"/>
  <c r="AEA72" i="138"/>
  <c r="AEA96" i="138" s="1"/>
  <c r="ADZ72" i="138"/>
  <c r="ADZ96" i="138" s="1"/>
  <c r="ADY72" i="138"/>
  <c r="ADY96" i="138" s="1"/>
  <c r="ADX72" i="138"/>
  <c r="ADX96" i="138" s="1"/>
  <c r="ADW72" i="138"/>
  <c r="ADW96" i="138" s="1"/>
  <c r="ADV72" i="138"/>
  <c r="ADV96" i="138" s="1"/>
  <c r="ADU72" i="138"/>
  <c r="ADU96" i="138" s="1"/>
  <c r="ADT72" i="138"/>
  <c r="ADT96" i="138" s="1"/>
  <c r="ADS72" i="138"/>
  <c r="ADS96" i="138" s="1"/>
  <c r="ADR72" i="138"/>
  <c r="ADR96" i="138" s="1"/>
  <c r="ADQ72" i="138"/>
  <c r="ADQ96" i="138" s="1"/>
  <c r="ADP72" i="138"/>
  <c r="ADP96" i="138" s="1"/>
  <c r="AET71" i="138"/>
  <c r="AET95" i="138" s="1"/>
  <c r="AES71" i="138"/>
  <c r="AES95" i="138" s="1"/>
  <c r="AER71" i="138"/>
  <c r="AER95" i="138" s="1"/>
  <c r="AEQ71" i="138"/>
  <c r="AEQ95" i="138" s="1"/>
  <c r="AEP71" i="138"/>
  <c r="AEP95" i="138" s="1"/>
  <c r="AEO71" i="138"/>
  <c r="AEO95" i="138" s="1"/>
  <c r="AEN71" i="138"/>
  <c r="AEN95" i="138" s="1"/>
  <c r="AEM71" i="138"/>
  <c r="AEM95" i="138" s="1"/>
  <c r="AEL71" i="138"/>
  <c r="AEL95" i="138" s="1"/>
  <c r="AEK71" i="138"/>
  <c r="AEK95" i="138" s="1"/>
  <c r="AEJ71" i="138"/>
  <c r="AEJ95" i="138" s="1"/>
  <c r="AEI71" i="138"/>
  <c r="AEI95" i="138" s="1"/>
  <c r="AEH71" i="138"/>
  <c r="AEH95" i="138" s="1"/>
  <c r="AEG71" i="138"/>
  <c r="AEG95" i="138" s="1"/>
  <c r="AEF71" i="138"/>
  <c r="AEF95" i="138" s="1"/>
  <c r="AEE71" i="138"/>
  <c r="AEE95" i="138" s="1"/>
  <c r="AED71" i="138"/>
  <c r="AED95" i="138" s="1"/>
  <c r="AEC71" i="138"/>
  <c r="AEC95" i="138" s="1"/>
  <c r="AEB71" i="138"/>
  <c r="AEB95" i="138"/>
  <c r="AEA71" i="138"/>
  <c r="AEA95" i="138" s="1"/>
  <c r="ADZ71" i="138"/>
  <c r="ADZ95" i="138" s="1"/>
  <c r="ADY71" i="138"/>
  <c r="ADY95" i="138" s="1"/>
  <c r="ADX71" i="138"/>
  <c r="ADX95" i="138" s="1"/>
  <c r="ADW71" i="138"/>
  <c r="ADW95" i="138" s="1"/>
  <c r="ADV71" i="138"/>
  <c r="ADV95" i="138" s="1"/>
  <c r="ADU71" i="138"/>
  <c r="ADU95" i="138" s="1"/>
  <c r="ADT71" i="138"/>
  <c r="ADT95" i="138" s="1"/>
  <c r="ADS71" i="138"/>
  <c r="ADS95" i="138" s="1"/>
  <c r="ADR71" i="138"/>
  <c r="ADR95" i="138" s="1"/>
  <c r="ADQ71" i="138"/>
  <c r="ADQ95" i="138" s="1"/>
  <c r="ADP71" i="138"/>
  <c r="ADP95" i="138" s="1"/>
  <c r="AET70" i="138"/>
  <c r="AET94" i="138" s="1"/>
  <c r="AES70" i="138"/>
  <c r="AES94" i="138" s="1"/>
  <c r="AER70" i="138"/>
  <c r="AER94" i="138" s="1"/>
  <c r="AEQ70" i="138"/>
  <c r="AEQ94" i="138" s="1"/>
  <c r="AEP70" i="138"/>
  <c r="AEP94" i="138" s="1"/>
  <c r="AEO70" i="138"/>
  <c r="AEO94" i="138" s="1"/>
  <c r="AEN70" i="138"/>
  <c r="AEN94" i="138" s="1"/>
  <c r="AEM70" i="138"/>
  <c r="AEM94" i="138" s="1"/>
  <c r="AEL70" i="138"/>
  <c r="AEL94" i="138" s="1"/>
  <c r="AEK70" i="138"/>
  <c r="AEK94" i="138" s="1"/>
  <c r="AEJ70" i="138"/>
  <c r="AEJ94" i="138" s="1"/>
  <c r="AEI70" i="138"/>
  <c r="AEI94" i="138" s="1"/>
  <c r="AEH70" i="138"/>
  <c r="AEH94" i="138" s="1"/>
  <c r="AEG70" i="138"/>
  <c r="AEG94" i="138" s="1"/>
  <c r="AEF70" i="138"/>
  <c r="AEF94" i="138" s="1"/>
  <c r="AEE70" i="138"/>
  <c r="AEE94" i="138" s="1"/>
  <c r="AED70" i="138"/>
  <c r="AED94" i="138" s="1"/>
  <c r="AEC70" i="138"/>
  <c r="AEC94" i="138"/>
  <c r="AEB70" i="138"/>
  <c r="AEB94" i="138"/>
  <c r="AEA70" i="138"/>
  <c r="AEA94" i="138"/>
  <c r="ADZ70" i="138"/>
  <c r="ADZ94" i="138" s="1"/>
  <c r="ADY70" i="138"/>
  <c r="ADY94" i="138" s="1"/>
  <c r="ADX70" i="138"/>
  <c r="ADX94" i="138" s="1"/>
  <c r="ADW70" i="138"/>
  <c r="ADW94" i="138" s="1"/>
  <c r="ADV70" i="138"/>
  <c r="ADV94" i="138" s="1"/>
  <c r="ADU70" i="138"/>
  <c r="ADU94" i="138" s="1"/>
  <c r="ADT70" i="138"/>
  <c r="ADT94" i="138" s="1"/>
  <c r="ADS70" i="138"/>
  <c r="ADS94" i="138" s="1"/>
  <c r="ADR70" i="138"/>
  <c r="ADR94" i="138" s="1"/>
  <c r="ADQ70" i="138"/>
  <c r="ADQ94" i="138" s="1"/>
  <c r="ADP70" i="138"/>
  <c r="ADP94" i="138" s="1"/>
  <c r="AET69" i="138"/>
  <c r="AET93" i="138" s="1"/>
  <c r="AES69" i="138"/>
  <c r="AES93" i="138" s="1"/>
  <c r="AER69" i="138"/>
  <c r="AER93" i="138" s="1"/>
  <c r="AEQ69" i="138"/>
  <c r="AEQ93" i="138" s="1"/>
  <c r="AEP69" i="138"/>
  <c r="AEP93" i="138" s="1"/>
  <c r="AEO69" i="138"/>
  <c r="AEO93" i="138" s="1"/>
  <c r="AEN69" i="138"/>
  <c r="AEN93" i="138" s="1"/>
  <c r="AEM69" i="138"/>
  <c r="AEM93" i="138" s="1"/>
  <c r="AEL69" i="138"/>
  <c r="AEL93" i="138" s="1"/>
  <c r="AEK69" i="138"/>
  <c r="AEK93" i="138" s="1"/>
  <c r="AEJ69" i="138"/>
  <c r="AEJ93" i="138" s="1"/>
  <c r="AEI69" i="138"/>
  <c r="AEI93" i="138" s="1"/>
  <c r="AEH69" i="138"/>
  <c r="AEH93" i="138" s="1"/>
  <c r="AEG69" i="138"/>
  <c r="AEG93" i="138" s="1"/>
  <c r="AEF69" i="138"/>
  <c r="AEF93" i="138" s="1"/>
  <c r="AEE69" i="138"/>
  <c r="AEE93" i="138" s="1"/>
  <c r="AED69" i="138"/>
  <c r="AED93" i="138" s="1"/>
  <c r="AEC69" i="138"/>
  <c r="AEC93" i="138" s="1"/>
  <c r="AEB69" i="138"/>
  <c r="AEB93" i="138" s="1"/>
  <c r="AEA69" i="138"/>
  <c r="AEA93" i="138" s="1"/>
  <c r="ADZ69" i="138"/>
  <c r="ADZ93" i="138" s="1"/>
  <c r="ADY69" i="138"/>
  <c r="ADY93" i="138" s="1"/>
  <c r="ADX69" i="138"/>
  <c r="ADX93" i="138" s="1"/>
  <c r="ADW69" i="138"/>
  <c r="ADW93" i="138" s="1"/>
  <c r="ADV69" i="138"/>
  <c r="ADV93" i="138" s="1"/>
  <c r="ADU69" i="138"/>
  <c r="ADU93" i="138"/>
  <c r="ADT69" i="138"/>
  <c r="ADT93" i="138"/>
  <c r="ADS69" i="138"/>
  <c r="ADS93" i="138" s="1"/>
  <c r="ADR69" i="138"/>
  <c r="ADR93" i="138"/>
  <c r="ADQ69" i="138"/>
  <c r="ADQ93" i="138"/>
  <c r="ADP69" i="138"/>
  <c r="ADP93" i="138"/>
  <c r="AET68" i="138"/>
  <c r="AET92" i="138" s="1"/>
  <c r="AES68" i="138"/>
  <c r="AES92" i="138" s="1"/>
  <c r="AER68" i="138"/>
  <c r="AER92" i="138" s="1"/>
  <c r="AEQ68" i="138"/>
  <c r="AEQ92" i="138" s="1"/>
  <c r="AEP68" i="138"/>
  <c r="AEP92" i="138" s="1"/>
  <c r="AEO68" i="138"/>
  <c r="AEO92" i="138" s="1"/>
  <c r="AEN68" i="138"/>
  <c r="AEN92" i="138" s="1"/>
  <c r="AEM68" i="138"/>
  <c r="AEM92" i="138" s="1"/>
  <c r="AEL68" i="138"/>
  <c r="AEL92" i="138" s="1"/>
  <c r="AEK68" i="138"/>
  <c r="AEK92" i="138" s="1"/>
  <c r="AEJ68" i="138"/>
  <c r="AEJ92" i="138" s="1"/>
  <c r="AEI68" i="138"/>
  <c r="AEI92" i="138" s="1"/>
  <c r="AEH68" i="138"/>
  <c r="AEH92" i="138" s="1"/>
  <c r="AEG68" i="138"/>
  <c r="AEG92" i="138" s="1"/>
  <c r="AEF68" i="138"/>
  <c r="AEF92" i="138" s="1"/>
  <c r="AEE68" i="138"/>
  <c r="AEE92" i="138" s="1"/>
  <c r="AED68" i="138"/>
  <c r="AED92" i="138" s="1"/>
  <c r="AEC68" i="138"/>
  <c r="AEC92" i="138" s="1"/>
  <c r="AEB68" i="138"/>
  <c r="AEB92" i="138" s="1"/>
  <c r="AEA68" i="138"/>
  <c r="AEA92" i="138" s="1"/>
  <c r="ADZ68" i="138"/>
  <c r="ADZ92" i="138" s="1"/>
  <c r="ADY68" i="138"/>
  <c r="ADY92" i="138" s="1"/>
  <c r="ADX68" i="138"/>
  <c r="ADX92" i="138" s="1"/>
  <c r="ADW68" i="138"/>
  <c r="ADW92" i="138" s="1"/>
  <c r="ADV68" i="138"/>
  <c r="ADV92" i="138" s="1"/>
  <c r="ADU68" i="138"/>
  <c r="ADU92" i="138" s="1"/>
  <c r="ADT68" i="138"/>
  <c r="ADT92" i="138" s="1"/>
  <c r="ADS68" i="138"/>
  <c r="ADS92" i="138" s="1"/>
  <c r="ADR68" i="138"/>
  <c r="ADR92" i="138" s="1"/>
  <c r="ADQ68" i="138"/>
  <c r="ADQ92" i="138" s="1"/>
  <c r="ADP68" i="138"/>
  <c r="ADP92" i="138" s="1"/>
  <c r="AET67" i="138"/>
  <c r="AET91" i="138" s="1"/>
  <c r="AES67" i="138"/>
  <c r="AES91" i="138" s="1"/>
  <c r="AER67" i="138"/>
  <c r="AER91" i="138" s="1"/>
  <c r="AEQ67" i="138"/>
  <c r="AEQ91" i="138" s="1"/>
  <c r="AEP67" i="138"/>
  <c r="AEP91" i="138" s="1"/>
  <c r="AEO67" i="138"/>
  <c r="AEO91" i="138" s="1"/>
  <c r="AEN67" i="138"/>
  <c r="AEN91" i="138" s="1"/>
  <c r="AEM67" i="138"/>
  <c r="AEM91" i="138" s="1"/>
  <c r="AEL67" i="138"/>
  <c r="AEL91" i="138" s="1"/>
  <c r="AEK67" i="138"/>
  <c r="AEK91" i="138" s="1"/>
  <c r="AEJ67" i="138"/>
  <c r="AEJ91" i="138" s="1"/>
  <c r="AEI67" i="138"/>
  <c r="AEI91" i="138" s="1"/>
  <c r="AEH67" i="138"/>
  <c r="AEH91" i="138" s="1"/>
  <c r="AEG67" i="138"/>
  <c r="AEG91" i="138"/>
  <c r="AEF67" i="138"/>
  <c r="AEF91" i="138" s="1"/>
  <c r="AEE67" i="138"/>
  <c r="AEE91" i="138" s="1"/>
  <c r="AED67" i="138"/>
  <c r="AED91" i="138" s="1"/>
  <c r="AEC67" i="138"/>
  <c r="AEC91" i="138"/>
  <c r="AEB67" i="138"/>
  <c r="AEB91" i="138" s="1"/>
  <c r="AEA67" i="138"/>
  <c r="AEA91" i="138" s="1"/>
  <c r="ADZ67" i="138"/>
  <c r="ADZ91" i="138" s="1"/>
  <c r="ADY67" i="138"/>
  <c r="ADY91" i="138"/>
  <c r="ADX67" i="138"/>
  <c r="ADX91" i="138" s="1"/>
  <c r="ADW67" i="138"/>
  <c r="ADW91" i="138" s="1"/>
  <c r="ADV67" i="138"/>
  <c r="ADV91" i="138" s="1"/>
  <c r="ADU67" i="138"/>
  <c r="ADU91" i="138"/>
  <c r="ADT67" i="138"/>
  <c r="ADT91" i="138" s="1"/>
  <c r="ADS67" i="138"/>
  <c r="ADS91" i="138" s="1"/>
  <c r="ADR67" i="138"/>
  <c r="ADR91" i="138" s="1"/>
  <c r="ADQ67" i="138"/>
  <c r="ADQ91" i="138"/>
  <c r="ADP67" i="138"/>
  <c r="ADP91" i="138" s="1"/>
  <c r="AET66" i="138"/>
  <c r="AES66" i="138"/>
  <c r="AER66" i="138"/>
  <c r="AEQ66" i="138"/>
  <c r="AEP66" i="138"/>
  <c r="AEO66" i="138"/>
  <c r="AEN66" i="138"/>
  <c r="AEM66" i="138"/>
  <c r="AEL66" i="138"/>
  <c r="AEK66" i="138"/>
  <c r="AEJ66" i="138"/>
  <c r="AEI66" i="138"/>
  <c r="AEH66" i="138"/>
  <c r="AEG66" i="138"/>
  <c r="AEF66" i="138"/>
  <c r="AEE66" i="138"/>
  <c r="AED66" i="138"/>
  <c r="AEC66" i="138"/>
  <c r="AEB66" i="138"/>
  <c r="AEA66" i="138"/>
  <c r="ADZ66" i="138"/>
  <c r="ADY66" i="138"/>
  <c r="ADX66" i="138"/>
  <c r="ADW66" i="138"/>
  <c r="ADV66" i="138"/>
  <c r="ADU66" i="138"/>
  <c r="ADT66" i="138"/>
  <c r="ADS66" i="138"/>
  <c r="ADR66" i="138"/>
  <c r="ADQ66" i="138"/>
  <c r="ADP66" i="138"/>
  <c r="AET65" i="138"/>
  <c r="AET89" i="138" s="1"/>
  <c r="AES65" i="138"/>
  <c r="AES89" i="138" s="1"/>
  <c r="AER65" i="138"/>
  <c r="AER89" i="138" s="1"/>
  <c r="AEQ65" i="138"/>
  <c r="AEQ89" i="138" s="1"/>
  <c r="AEP65" i="138"/>
  <c r="AEP89" i="138" s="1"/>
  <c r="AEO65" i="138"/>
  <c r="AEO89" i="138" s="1"/>
  <c r="AEN65" i="138"/>
  <c r="AEN89" i="138" s="1"/>
  <c r="AEM65" i="138"/>
  <c r="AEM89" i="138" s="1"/>
  <c r="AEL65" i="138"/>
  <c r="AEL89" i="138" s="1"/>
  <c r="AEK65" i="138"/>
  <c r="AEK89" i="138" s="1"/>
  <c r="AEJ65" i="138"/>
  <c r="AEJ89" i="138" s="1"/>
  <c r="AEI65" i="138"/>
  <c r="AEI89" i="138" s="1"/>
  <c r="AEH65" i="138"/>
  <c r="AEH89" i="138" s="1"/>
  <c r="AEG65" i="138"/>
  <c r="AEG89" i="138"/>
  <c r="AEF65" i="138"/>
  <c r="AEF89" i="138" s="1"/>
  <c r="AEE65" i="138"/>
  <c r="AEE89" i="138" s="1"/>
  <c r="AED65" i="138"/>
  <c r="AED89" i="138" s="1"/>
  <c r="AEC65" i="138"/>
  <c r="AEC89" i="138"/>
  <c r="AEB65" i="138"/>
  <c r="AEB89" i="138" s="1"/>
  <c r="AEA65" i="138"/>
  <c r="AEA89" i="138" s="1"/>
  <c r="ADZ65" i="138"/>
  <c r="ADZ89" i="138" s="1"/>
  <c r="ADY65" i="138"/>
  <c r="ADY89" i="138"/>
  <c r="ADX65" i="138"/>
  <c r="ADX89" i="138" s="1"/>
  <c r="ADW65" i="138"/>
  <c r="ADW89" i="138" s="1"/>
  <c r="ADV65" i="138"/>
  <c r="ADV89" i="138" s="1"/>
  <c r="ADU65" i="138"/>
  <c r="ADU89" i="138"/>
  <c r="ADT65" i="138"/>
  <c r="ADT89" i="138" s="1"/>
  <c r="ADS65" i="138"/>
  <c r="ADS89" i="138" s="1"/>
  <c r="ADR65" i="138"/>
  <c r="ADR89" i="138" s="1"/>
  <c r="ADQ65" i="138"/>
  <c r="ADQ89" i="138"/>
  <c r="ADP65" i="138"/>
  <c r="ADP89" i="138" s="1"/>
  <c r="AET64" i="138"/>
  <c r="AET88" i="138" s="1"/>
  <c r="AES64" i="138"/>
  <c r="AES88" i="138" s="1"/>
  <c r="AER64" i="138"/>
  <c r="AER88" i="138"/>
  <c r="AEQ64" i="138"/>
  <c r="AEQ88" i="138" s="1"/>
  <c r="AEP64" i="138"/>
  <c r="AEP88" i="138" s="1"/>
  <c r="AEO64" i="138"/>
  <c r="AEO88" i="138" s="1"/>
  <c r="AEN64" i="138"/>
  <c r="AEN88" i="138" s="1"/>
  <c r="AEM64" i="138"/>
  <c r="AEM88" i="138" s="1"/>
  <c r="AEL64" i="138"/>
  <c r="AEL88" i="138" s="1"/>
  <c r="AEK64" i="138"/>
  <c r="AEK88" i="138" s="1"/>
  <c r="AEJ64" i="138"/>
  <c r="AEJ88" i="138" s="1"/>
  <c r="AEI64" i="138"/>
  <c r="AEI88" i="138" s="1"/>
  <c r="AEH64" i="138"/>
  <c r="AEH88" i="138" s="1"/>
  <c r="AEG64" i="138"/>
  <c r="AEG88" i="138" s="1"/>
  <c r="AEF64" i="138"/>
  <c r="AEF88" i="138" s="1"/>
  <c r="AEE64" i="138"/>
  <c r="AEE88" i="138" s="1"/>
  <c r="AED64" i="138"/>
  <c r="AED88" i="138" s="1"/>
  <c r="AEC64" i="138"/>
  <c r="AEC88" i="138" s="1"/>
  <c r="AEB64" i="138"/>
  <c r="AEB88" i="138" s="1"/>
  <c r="AEA64" i="138"/>
  <c r="AEA88" i="138" s="1"/>
  <c r="ADZ64" i="138"/>
  <c r="ADZ88" i="138" s="1"/>
  <c r="ADY64" i="138"/>
  <c r="ADY88" i="138" s="1"/>
  <c r="ADX64" i="138"/>
  <c r="ADX88" i="138"/>
  <c r="ADW64" i="138"/>
  <c r="ADW88" i="138" s="1"/>
  <c r="ADV64" i="138"/>
  <c r="ADV88" i="138"/>
  <c r="ADU64" i="138"/>
  <c r="ADU88" i="138"/>
  <c r="ADT64" i="138"/>
  <c r="ADT88" i="138"/>
  <c r="ADS64" i="138"/>
  <c r="ADS88" i="138" s="1"/>
  <c r="ADR64" i="138"/>
  <c r="ADR88" i="138"/>
  <c r="ADQ64" i="138"/>
  <c r="ADQ88" i="138"/>
  <c r="ADP64" i="138"/>
  <c r="ADP88" i="138"/>
  <c r="AET63" i="138"/>
  <c r="AET87" i="138" s="1"/>
  <c r="AES63" i="138"/>
  <c r="AES87" i="138"/>
  <c r="AER63" i="138"/>
  <c r="AER87" i="138"/>
  <c r="AEQ63" i="138"/>
  <c r="AEQ87" i="138"/>
  <c r="AEP63" i="138"/>
  <c r="AEP87" i="138" s="1"/>
  <c r="AEO63" i="138"/>
  <c r="AEO87" i="138"/>
  <c r="AEN63" i="138"/>
  <c r="AEN87" i="138" s="1"/>
  <c r="AEM63" i="138"/>
  <c r="AEM87" i="138" s="1"/>
  <c r="AEL63" i="138"/>
  <c r="AEL87" i="138" s="1"/>
  <c r="AEK63" i="138"/>
  <c r="AEK87" i="138" s="1"/>
  <c r="AEJ63" i="138"/>
  <c r="AEJ87" i="138" s="1"/>
  <c r="AEI63" i="138"/>
  <c r="AEI87" i="138" s="1"/>
  <c r="AEH63" i="138"/>
  <c r="AEH87" i="138" s="1"/>
  <c r="AEG63" i="138"/>
  <c r="AEG87" i="138" s="1"/>
  <c r="AEF63" i="138"/>
  <c r="AEF87" i="138" s="1"/>
  <c r="AEE63" i="138"/>
  <c r="AEE87" i="138" s="1"/>
  <c r="AED63" i="138"/>
  <c r="AED87" i="138" s="1"/>
  <c r="AEC63" i="138"/>
  <c r="AEC87" i="138" s="1"/>
  <c r="AEB63" i="138"/>
  <c r="AEB87" i="138" s="1"/>
  <c r="AEA63" i="138"/>
  <c r="AEA87" i="138" s="1"/>
  <c r="ADZ63" i="138"/>
  <c r="ADZ87" i="138" s="1"/>
  <c r="ADY63" i="138"/>
  <c r="ADY87" i="138" s="1"/>
  <c r="ADX63" i="138"/>
  <c r="ADX87" i="138" s="1"/>
  <c r="ADW63" i="138"/>
  <c r="ADW87" i="138" s="1"/>
  <c r="ADV63" i="138"/>
  <c r="ADV87" i="138"/>
  <c r="ADU63" i="138"/>
  <c r="ADU87" i="138" s="1"/>
  <c r="ADT63" i="138"/>
  <c r="ADT87" i="138" s="1"/>
  <c r="ADS63" i="138"/>
  <c r="ADS87" i="138" s="1"/>
  <c r="ADR63" i="138"/>
  <c r="ADR87" i="138"/>
  <c r="ADQ63" i="138"/>
  <c r="ADQ87" i="138" s="1"/>
  <c r="ADP63" i="138"/>
  <c r="ADP87" i="138" s="1"/>
  <c r="AET62" i="138"/>
  <c r="AET86" i="138" s="1"/>
  <c r="AES62" i="138"/>
  <c r="AES86" i="138"/>
  <c r="AER62" i="138"/>
  <c r="AER86" i="138" s="1"/>
  <c r="AEQ62" i="138"/>
  <c r="AEQ86" i="138" s="1"/>
  <c r="AEP62" i="138"/>
  <c r="AEP86" i="138" s="1"/>
  <c r="AEO62" i="138"/>
  <c r="AEO86" i="138"/>
  <c r="AEN62" i="138"/>
  <c r="AEN86" i="138" s="1"/>
  <c r="AEM62" i="138"/>
  <c r="AEM86" i="138" s="1"/>
  <c r="AEL62" i="138"/>
  <c r="AEL86" i="138" s="1"/>
  <c r="AEK62" i="138"/>
  <c r="AEK86" i="138" s="1"/>
  <c r="AEJ62" i="138"/>
  <c r="AEJ86" i="138" s="1"/>
  <c r="AEI62" i="138"/>
  <c r="AEI86" i="138" s="1"/>
  <c r="AEH62" i="138"/>
  <c r="AEH86" i="138" s="1"/>
  <c r="AEG62" i="138"/>
  <c r="AEG86" i="138" s="1"/>
  <c r="AEF62" i="138"/>
  <c r="AEF86" i="138" s="1"/>
  <c r="AEE62" i="138"/>
  <c r="AEE86" i="138" s="1"/>
  <c r="AED62" i="138"/>
  <c r="AED86" i="138" s="1"/>
  <c r="AEC62" i="138"/>
  <c r="AEC86" i="138" s="1"/>
  <c r="AEB62" i="138"/>
  <c r="AEB86" i="138" s="1"/>
  <c r="AEA62" i="138"/>
  <c r="AEA86" i="138" s="1"/>
  <c r="ADZ62" i="138"/>
  <c r="ADZ86" i="138" s="1"/>
  <c r="ADY62" i="138"/>
  <c r="ADY86" i="138" s="1"/>
  <c r="ADX62" i="138"/>
  <c r="ADX86" i="138" s="1"/>
  <c r="ADW62" i="138"/>
  <c r="ADW86" i="138" s="1"/>
  <c r="ADV62" i="138"/>
  <c r="ADV86" i="138"/>
  <c r="ADU62" i="138"/>
  <c r="ADU86" i="138" s="1"/>
  <c r="ADT62" i="138"/>
  <c r="ADT86" i="138"/>
  <c r="ADS62" i="138"/>
  <c r="ADS86" i="138"/>
  <c r="ADR62" i="138"/>
  <c r="ADR86" i="138"/>
  <c r="ADQ62" i="138"/>
  <c r="ADQ86" i="138" s="1"/>
  <c r="ADP62" i="138"/>
  <c r="ADP86" i="138" s="1"/>
  <c r="AET61" i="138"/>
  <c r="AET85" i="138"/>
  <c r="AES61" i="138"/>
  <c r="AES85" i="138"/>
  <c r="AER61" i="138"/>
  <c r="AER85" i="138" s="1"/>
  <c r="AEQ61" i="138"/>
  <c r="AEQ85" i="138" s="1"/>
  <c r="AEP61" i="138"/>
  <c r="AEP85" i="138"/>
  <c r="AEO61" i="138"/>
  <c r="AEO85" i="138"/>
  <c r="AEN61" i="138"/>
  <c r="AEN85" i="138" s="1"/>
  <c r="AEM61" i="138"/>
  <c r="AEM85" i="138"/>
  <c r="AEL61" i="138"/>
  <c r="AEL85" i="138"/>
  <c r="AEK61" i="138"/>
  <c r="AEK85" i="138"/>
  <c r="AEJ61" i="138"/>
  <c r="AEJ85" i="138" s="1"/>
  <c r="AEI61" i="138"/>
  <c r="AEI85" i="138" s="1"/>
  <c r="AEH61" i="138"/>
  <c r="AEH85" i="138"/>
  <c r="AEG61" i="138"/>
  <c r="AEG85" i="138"/>
  <c r="AEF61" i="138"/>
  <c r="AEF85" i="138" s="1"/>
  <c r="AEE61" i="138"/>
  <c r="AEE85" i="138"/>
  <c r="AED61" i="138"/>
  <c r="AED85" i="138"/>
  <c r="AEC61" i="138"/>
  <c r="AEC85" i="138"/>
  <c r="AEB61" i="138"/>
  <c r="AEB85" i="138" s="1"/>
  <c r="AEA61" i="138"/>
  <c r="AEA85" i="138" s="1"/>
  <c r="ADZ61" i="138"/>
  <c r="ADZ85" i="138"/>
  <c r="ADY61" i="138"/>
  <c r="ADY85" i="138"/>
  <c r="ADX61" i="138"/>
  <c r="ADX85" i="138" s="1"/>
  <c r="ADW61" i="138"/>
  <c r="ADW85" i="138"/>
  <c r="ADV61" i="138"/>
  <c r="ADV85" i="138" s="1"/>
  <c r="ADU61" i="138"/>
  <c r="ADU85" i="138" s="1"/>
  <c r="ADT61" i="138"/>
  <c r="ADT85" i="138" s="1"/>
  <c r="ADS61" i="138"/>
  <c r="ADS85" i="138" s="1"/>
  <c r="ADR61" i="138"/>
  <c r="ADR85" i="138" s="1"/>
  <c r="ADQ61" i="138"/>
  <c r="ADQ85" i="138" s="1"/>
  <c r="ADP61" i="138"/>
  <c r="ADP85" i="138" s="1"/>
  <c r="AET60" i="138"/>
  <c r="AET84" i="138" s="1"/>
  <c r="AES60" i="138"/>
  <c r="AES84" i="138" s="1"/>
  <c r="AER60" i="138"/>
  <c r="AER84" i="138" s="1"/>
  <c r="AEQ60" i="138"/>
  <c r="AEQ84" i="138" s="1"/>
  <c r="AEP60" i="138"/>
  <c r="AEP84" i="138" s="1"/>
  <c r="AEO60" i="138"/>
  <c r="AEO84" i="138" s="1"/>
  <c r="AEN60" i="138"/>
  <c r="AEN84" i="138" s="1"/>
  <c r="AEM60" i="138"/>
  <c r="AEM84" i="138" s="1"/>
  <c r="AEL60" i="138"/>
  <c r="AEL84" i="138" s="1"/>
  <c r="AEK60" i="138"/>
  <c r="AEK84" i="138" s="1"/>
  <c r="AEJ60" i="138"/>
  <c r="AEJ84" i="138" s="1"/>
  <c r="AEI60" i="138"/>
  <c r="AEI84" i="138" s="1"/>
  <c r="AEH60" i="138"/>
  <c r="AEH84" i="138" s="1"/>
  <c r="AEG60" i="138"/>
  <c r="AEG84" i="138" s="1"/>
  <c r="AEF60" i="138"/>
  <c r="AEF84" i="138" s="1"/>
  <c r="AEE60" i="138"/>
  <c r="AEE84" i="138"/>
  <c r="AED60" i="138"/>
  <c r="AED84" i="138"/>
  <c r="AEC60" i="138"/>
  <c r="AEC84" i="138"/>
  <c r="AEB60" i="138"/>
  <c r="AEB84" i="138" s="1"/>
  <c r="AEA60" i="138"/>
  <c r="AEA84" i="138"/>
  <c r="ADZ60" i="138"/>
  <c r="ADZ84" i="138"/>
  <c r="ADY60" i="138"/>
  <c r="ADY84" i="138"/>
  <c r="ADX60" i="138"/>
  <c r="ADX84" i="138" s="1"/>
  <c r="ADW60" i="138"/>
  <c r="ADW84" i="138" s="1"/>
  <c r="ADV60" i="138"/>
  <c r="ADV84" i="138"/>
  <c r="ADU60" i="138"/>
  <c r="ADU84" i="138"/>
  <c r="ADT60" i="138"/>
  <c r="ADT84" i="138" s="1"/>
  <c r="ADS60" i="138"/>
  <c r="ADS84" i="138" s="1"/>
  <c r="ADR60" i="138"/>
  <c r="ADR84" i="138"/>
  <c r="ADQ60" i="138"/>
  <c r="ADQ84" i="138"/>
  <c r="ADP60" i="138"/>
  <c r="ADP84" i="138" s="1"/>
  <c r="AET59" i="138"/>
  <c r="AET83" i="138"/>
  <c r="AES59" i="138"/>
  <c r="AES83" i="138"/>
  <c r="AER59" i="138"/>
  <c r="AER83" i="138"/>
  <c r="AEQ59" i="138"/>
  <c r="AEQ83" i="138" s="1"/>
  <c r="AEP59" i="138"/>
  <c r="AEP83" i="138" s="1"/>
  <c r="AEO59" i="138"/>
  <c r="AEO83" i="138"/>
  <c r="AEN59" i="138"/>
  <c r="AEN83" i="138"/>
  <c r="AEM59" i="138"/>
  <c r="AEM83" i="138" s="1"/>
  <c r="AEL59" i="138"/>
  <c r="AEL83" i="138"/>
  <c r="AEK59" i="138"/>
  <c r="AEK83" i="138"/>
  <c r="AEJ59" i="138"/>
  <c r="AEJ83" i="138" s="1"/>
  <c r="AEI59" i="138"/>
  <c r="AEI83" i="138" s="1"/>
  <c r="AEH59" i="138"/>
  <c r="AEH83" i="138" s="1"/>
  <c r="AEG59" i="138"/>
  <c r="AEG83" i="138" s="1"/>
  <c r="AEF59" i="138"/>
  <c r="AEF83" i="138" s="1"/>
  <c r="AEE59" i="138"/>
  <c r="AEE83" i="138" s="1"/>
  <c r="AED59" i="138"/>
  <c r="AED83" i="138" s="1"/>
  <c r="AEC59" i="138"/>
  <c r="AEC83" i="138" s="1"/>
  <c r="AEB59" i="138"/>
  <c r="AEB83" i="138" s="1"/>
  <c r="AEA59" i="138"/>
  <c r="AEA83" i="138" s="1"/>
  <c r="ADZ59" i="138"/>
  <c r="ADZ83" i="138"/>
  <c r="ADY59" i="138"/>
  <c r="ADY83" i="138" s="1"/>
  <c r="ADX59" i="138"/>
  <c r="ADX83" i="138" s="1"/>
  <c r="ADW59" i="138"/>
  <c r="ADW83" i="138" s="1"/>
  <c r="ADV59" i="138"/>
  <c r="ADV83" i="138" s="1"/>
  <c r="ADU59" i="138"/>
  <c r="ADU83" i="138" s="1"/>
  <c r="ADT59" i="138"/>
  <c r="ADT83" i="138" s="1"/>
  <c r="ADS59" i="138"/>
  <c r="ADS83" i="138" s="1"/>
  <c r="ADR59" i="138"/>
  <c r="ADR83" i="138" s="1"/>
  <c r="ADQ59" i="138"/>
  <c r="ADQ83" i="138" s="1"/>
  <c r="ADP59" i="138"/>
  <c r="ADP83" i="138" s="1"/>
  <c r="AET58" i="138"/>
  <c r="AET82" i="138" s="1"/>
  <c r="AES58" i="138"/>
  <c r="AES82" i="138"/>
  <c r="AER58" i="138"/>
  <c r="AER82" i="138" s="1"/>
  <c r="AEQ58" i="138"/>
  <c r="AEQ82" i="138" s="1"/>
  <c r="AEP58" i="138"/>
  <c r="AEP82" i="138" s="1"/>
  <c r="AEO58" i="138"/>
  <c r="AEO82" i="138"/>
  <c r="AEN58" i="138"/>
  <c r="AEN82" i="138" s="1"/>
  <c r="AEM58" i="138"/>
  <c r="AEM82" i="138" s="1"/>
  <c r="AEL58" i="138"/>
  <c r="AEL82" i="138" s="1"/>
  <c r="AEK58" i="138"/>
  <c r="AEK82" i="138"/>
  <c r="AEJ58" i="138"/>
  <c r="AEJ82" i="138" s="1"/>
  <c r="AEI58" i="138"/>
  <c r="AEI82" i="138" s="1"/>
  <c r="AEH58" i="138"/>
  <c r="AEH82" i="138" s="1"/>
  <c r="AEG58" i="138"/>
  <c r="AEG82" i="138"/>
  <c r="AEF58" i="138"/>
  <c r="AEF82" i="138" s="1"/>
  <c r="AEE58" i="138"/>
  <c r="AEE82" i="138" s="1"/>
  <c r="AED58" i="138"/>
  <c r="AED82" i="138" s="1"/>
  <c r="AEC58" i="138"/>
  <c r="AEC82" i="138"/>
  <c r="AEB58" i="138"/>
  <c r="AEB82" i="138" s="1"/>
  <c r="AEA58" i="138"/>
  <c r="AEA82" i="138" s="1"/>
  <c r="ADZ58" i="138"/>
  <c r="ADZ82" i="138" s="1"/>
  <c r="ADY58" i="138"/>
  <c r="ADY82" i="138" s="1"/>
  <c r="ADX58" i="138"/>
  <c r="ADX82" i="138" s="1"/>
  <c r="ADW58" i="138"/>
  <c r="ADW82" i="138" s="1"/>
  <c r="ADV58" i="138"/>
  <c r="ADV82" i="138" s="1"/>
  <c r="ADU58" i="138"/>
  <c r="ADU82" i="138" s="1"/>
  <c r="ADT58" i="138"/>
  <c r="ADT82" i="138" s="1"/>
  <c r="ADS58" i="138"/>
  <c r="ADS82" i="138" s="1"/>
  <c r="ADR58" i="138"/>
  <c r="ADR82" i="138" s="1"/>
  <c r="ADQ58" i="138"/>
  <c r="ADQ82" i="138" s="1"/>
  <c r="ADP58" i="138"/>
  <c r="ADP82" i="138" s="1"/>
  <c r="AET57" i="138"/>
  <c r="AET81" i="138" s="1"/>
  <c r="AES57" i="138"/>
  <c r="AES81" i="138" s="1"/>
  <c r="AER57" i="138"/>
  <c r="AER81" i="138" s="1"/>
  <c r="AEQ57" i="138"/>
  <c r="AEQ81" i="138" s="1"/>
  <c r="AEP57" i="138"/>
  <c r="AEP81" i="138" s="1"/>
  <c r="AEO57" i="138"/>
  <c r="AEO81" i="138" s="1"/>
  <c r="AEN57" i="138"/>
  <c r="AEN81" i="138" s="1"/>
  <c r="AEM57" i="138"/>
  <c r="AEM81" i="138" s="1"/>
  <c r="AEL57" i="138"/>
  <c r="AEL81" i="138"/>
  <c r="AEK57" i="138"/>
  <c r="AEK81" i="138" s="1"/>
  <c r="AEJ57" i="138"/>
  <c r="AEJ81" i="138" s="1"/>
  <c r="AEI57" i="138"/>
  <c r="AEI81" i="138" s="1"/>
  <c r="AEH57" i="138"/>
  <c r="AEH81" i="138"/>
  <c r="AEG57" i="138"/>
  <c r="AEG81" i="138" s="1"/>
  <c r="AEF57" i="138"/>
  <c r="AEF81" i="138" s="1"/>
  <c r="AEE57" i="138"/>
  <c r="AEE81" i="138" s="1"/>
  <c r="AED57" i="138"/>
  <c r="AED81" i="138"/>
  <c r="AEC57" i="138"/>
  <c r="AEC81" i="138" s="1"/>
  <c r="AEB57" i="138"/>
  <c r="AEB81" i="138" s="1"/>
  <c r="AEA57" i="138"/>
  <c r="AEA81" i="138" s="1"/>
  <c r="ADZ57" i="138"/>
  <c r="ADZ81" i="138"/>
  <c r="ADY57" i="138"/>
  <c r="ADY81" i="138" s="1"/>
  <c r="ADX57" i="138"/>
  <c r="ADX81" i="138" s="1"/>
  <c r="ADW57" i="138"/>
  <c r="ADW81" i="138" s="1"/>
  <c r="ADV57" i="138"/>
  <c r="ADV81" i="138"/>
  <c r="ADU57" i="138"/>
  <c r="ADU81" i="138" s="1"/>
  <c r="ADT57" i="138"/>
  <c r="ADT81" i="138" s="1"/>
  <c r="ADS57" i="138"/>
  <c r="ADS81" i="138" s="1"/>
  <c r="ADR57" i="138"/>
  <c r="ADR81" i="138"/>
  <c r="ADQ57" i="138"/>
  <c r="ADQ81" i="138" s="1"/>
  <c r="ADP57" i="138"/>
  <c r="ADP81" i="138" s="1"/>
  <c r="AET56" i="138"/>
  <c r="AET80" i="138" s="1"/>
  <c r="AES56" i="138"/>
  <c r="AES80" i="138"/>
  <c r="AER56" i="138"/>
  <c r="AER80" i="138" s="1"/>
  <c r="AEQ56" i="138"/>
  <c r="AEQ80" i="138" s="1"/>
  <c r="AEP56" i="138"/>
  <c r="AEP80" i="138" s="1"/>
  <c r="AEO56" i="138"/>
  <c r="AEO80" i="138"/>
  <c r="AEN56" i="138"/>
  <c r="AEN80" i="138" s="1"/>
  <c r="AEM56" i="138"/>
  <c r="AEM80" i="138" s="1"/>
  <c r="AEL56" i="138"/>
  <c r="AEL80" i="138" s="1"/>
  <c r="AEK56" i="138"/>
  <c r="AEK80" i="138"/>
  <c r="AEJ56" i="138"/>
  <c r="AEJ80" i="138" s="1"/>
  <c r="AEI56" i="138"/>
  <c r="AEI80" i="138" s="1"/>
  <c r="AEH56" i="138"/>
  <c r="AEH80" i="138" s="1"/>
  <c r="AEG56" i="138"/>
  <c r="AEG80" i="138" s="1"/>
  <c r="AEF56" i="138"/>
  <c r="AEF80" i="138" s="1"/>
  <c r="AEE56" i="138"/>
  <c r="AEE80" i="138" s="1"/>
  <c r="AED56" i="138"/>
  <c r="AED80" i="138" s="1"/>
  <c r="AEC56" i="138"/>
  <c r="AEC80" i="138" s="1"/>
  <c r="AEB56" i="138"/>
  <c r="AEB80" i="138" s="1"/>
  <c r="AEA56" i="138"/>
  <c r="AEA80" i="138" s="1"/>
  <c r="ADZ56" i="138"/>
  <c r="ADZ80" i="138" s="1"/>
  <c r="ADY56" i="138"/>
  <c r="ADY80" i="138" s="1"/>
  <c r="ADX56" i="138"/>
  <c r="ADX80" i="138" s="1"/>
  <c r="ADW56" i="138"/>
  <c r="ADW80" i="138"/>
  <c r="ADV56" i="138"/>
  <c r="ADV80" i="138" s="1"/>
  <c r="ADU56" i="138"/>
  <c r="ADU80" i="138" s="1"/>
  <c r="ADT56" i="138"/>
  <c r="ADT80" i="138" s="1"/>
  <c r="ADS56" i="138"/>
  <c r="ADS80" i="138"/>
  <c r="ADR56" i="138"/>
  <c r="ADR80" i="138" s="1"/>
  <c r="ADQ56" i="138"/>
  <c r="ADQ80" i="138" s="1"/>
  <c r="ADP56" i="138"/>
  <c r="ADP80" i="138" s="1"/>
  <c r="AET55" i="138"/>
  <c r="AET79" i="138"/>
  <c r="AES55" i="138"/>
  <c r="AES79" i="138" s="1"/>
  <c r="AER55" i="138"/>
  <c r="AER79" i="138" s="1"/>
  <c r="AEQ55" i="138"/>
  <c r="AEQ79" i="138" s="1"/>
  <c r="AEP55" i="138"/>
  <c r="AEP79" i="138"/>
  <c r="AEO55" i="138"/>
  <c r="AEO79" i="138" s="1"/>
  <c r="AEN55" i="138"/>
  <c r="AEN79" i="138" s="1"/>
  <c r="AEM55" i="138"/>
  <c r="AEM79" i="138" s="1"/>
  <c r="AEL55" i="138"/>
  <c r="AEL79" i="138"/>
  <c r="AEK55" i="138"/>
  <c r="AEK79" i="138" s="1"/>
  <c r="AEJ55" i="138"/>
  <c r="AEJ79" i="138" s="1"/>
  <c r="AEI55" i="138"/>
  <c r="AEI79" i="138" s="1"/>
  <c r="AEH55" i="138"/>
  <c r="AEH79" i="138"/>
  <c r="AEG55" i="138"/>
  <c r="AEG79" i="138" s="1"/>
  <c r="AEF55" i="138"/>
  <c r="AEF79" i="138" s="1"/>
  <c r="AEE55" i="138"/>
  <c r="AEE79" i="138" s="1"/>
  <c r="AED55" i="138"/>
  <c r="AED79" i="138" s="1"/>
  <c r="AEC55" i="138"/>
  <c r="AEC79" i="138" s="1"/>
  <c r="AEB55" i="138"/>
  <c r="AEB79" i="138" s="1"/>
  <c r="AEA55" i="138"/>
  <c r="AEA79" i="138" s="1"/>
  <c r="ADZ55" i="138"/>
  <c r="ADZ79" i="138" s="1"/>
  <c r="ADY55" i="138"/>
  <c r="ADY79" i="138" s="1"/>
  <c r="ADX55" i="138"/>
  <c r="ADX79" i="138" s="1"/>
  <c r="ADW55" i="138"/>
  <c r="ADW79" i="138" s="1"/>
  <c r="ADV55" i="138"/>
  <c r="ADV79" i="138" s="1"/>
  <c r="ADU55" i="138"/>
  <c r="ADU79" i="138" s="1"/>
  <c r="ADT55" i="138"/>
  <c r="ADT79" i="138" s="1"/>
  <c r="ADS55" i="138"/>
  <c r="ADS79" i="138" s="1"/>
  <c r="ADR55" i="138"/>
  <c r="ADR79" i="138" s="1"/>
  <c r="ADQ55" i="138"/>
  <c r="ADQ79" i="138" s="1"/>
  <c r="ADP55" i="138"/>
  <c r="ADP79" i="138" s="1"/>
  <c r="AET54" i="138"/>
  <c r="AET78" i="138" s="1"/>
  <c r="AES54" i="138"/>
  <c r="AES78" i="138" s="1"/>
  <c r="AER54" i="138"/>
  <c r="AER78" i="138" s="1"/>
  <c r="AEQ54" i="138"/>
  <c r="AEQ78" i="138" s="1"/>
  <c r="AEP54" i="138"/>
  <c r="AEP78" i="138" s="1"/>
  <c r="AEO54" i="138"/>
  <c r="AEO78" i="138" s="1"/>
  <c r="AEN54" i="138"/>
  <c r="AEN78" i="138" s="1"/>
  <c r="AEM54" i="138"/>
  <c r="AEM78" i="138" s="1"/>
  <c r="AEL54" i="138"/>
  <c r="AEL78" i="138"/>
  <c r="AEK54" i="138"/>
  <c r="AEK78" i="138" s="1"/>
  <c r="AEJ54" i="138"/>
  <c r="AEJ78" i="138" s="1"/>
  <c r="AEI54" i="138"/>
  <c r="AEI78" i="138" s="1"/>
  <c r="AEH54" i="138"/>
  <c r="AEH78" i="138"/>
  <c r="AEG54" i="138"/>
  <c r="AEG78" i="138" s="1"/>
  <c r="AEF54" i="138"/>
  <c r="AEF78" i="138" s="1"/>
  <c r="AEE54" i="138"/>
  <c r="AEE78" i="138" s="1"/>
  <c r="AED54" i="138"/>
  <c r="AED78" i="138"/>
  <c r="AEC54" i="138"/>
  <c r="AEC78" i="138" s="1"/>
  <c r="AEB54" i="138"/>
  <c r="AEB78" i="138" s="1"/>
  <c r="AEA54" i="138"/>
  <c r="AEA78" i="138" s="1"/>
  <c r="ADZ54" i="138"/>
  <c r="ADZ78" i="138"/>
  <c r="ADY54" i="138"/>
  <c r="ADY78" i="138" s="1"/>
  <c r="ADX54" i="138"/>
  <c r="ADX78" i="138" s="1"/>
  <c r="ADW54" i="138"/>
  <c r="ADW78" i="138" s="1"/>
  <c r="ADV54" i="138"/>
  <c r="ADV78" i="138" s="1"/>
  <c r="ADU54" i="138"/>
  <c r="ADU78" i="138" s="1"/>
  <c r="ADT54" i="138"/>
  <c r="ADT78" i="138" s="1"/>
  <c r="ADS54" i="138"/>
  <c r="ADS78" i="138" s="1"/>
  <c r="ADR54" i="138"/>
  <c r="ADR78" i="138" s="1"/>
  <c r="ADQ54" i="138"/>
  <c r="ADQ78" i="138" s="1"/>
  <c r="ADP54" i="138"/>
  <c r="ADP78" i="138" s="1"/>
  <c r="AET53" i="138"/>
  <c r="AET77" i="138" s="1"/>
  <c r="AES53" i="138"/>
  <c r="AES77" i="138" s="1"/>
  <c r="AER53" i="138"/>
  <c r="AER77" i="138" s="1"/>
  <c r="AEQ53" i="138"/>
  <c r="AEQ77" i="138" s="1"/>
  <c r="AEP53" i="138"/>
  <c r="AEP77" i="138" s="1"/>
  <c r="AEO53" i="138"/>
  <c r="AEO77" i="138" s="1"/>
  <c r="AEN53" i="138"/>
  <c r="AEN77" i="138" s="1"/>
  <c r="AEM53" i="138"/>
  <c r="AEM77" i="138" s="1"/>
  <c r="AEL53" i="138"/>
  <c r="AEL77" i="138" s="1"/>
  <c r="AEK53" i="138"/>
  <c r="AEK77" i="138" s="1"/>
  <c r="AEJ53" i="138"/>
  <c r="AEJ77" i="138" s="1"/>
  <c r="AEI53" i="138"/>
  <c r="AEI77" i="138" s="1"/>
  <c r="AEH53" i="138"/>
  <c r="AEH77" i="138" s="1"/>
  <c r="AEG53" i="138"/>
  <c r="AEG77" i="138" s="1"/>
  <c r="AEF53" i="138"/>
  <c r="AEF77" i="138" s="1"/>
  <c r="AEE53" i="138"/>
  <c r="AEE77" i="138" s="1"/>
  <c r="AED53" i="138"/>
  <c r="AED77" i="138" s="1"/>
  <c r="AEC53" i="138"/>
  <c r="AEC77" i="138" s="1"/>
  <c r="AEB53" i="138"/>
  <c r="AEB77" i="138" s="1"/>
  <c r="AEA53" i="138"/>
  <c r="AEA77" i="138" s="1"/>
  <c r="ADZ53" i="138"/>
  <c r="ADZ77" i="138" s="1"/>
  <c r="ADY53" i="138"/>
  <c r="ADY77" i="138" s="1"/>
  <c r="ADX53" i="138"/>
  <c r="ADX77" i="138" s="1"/>
  <c r="ADW53" i="138"/>
  <c r="ADW77" i="138" s="1"/>
  <c r="ADV53" i="138"/>
  <c r="ADV77" i="138" s="1"/>
  <c r="ADU53" i="138"/>
  <c r="ADU77" i="138" s="1"/>
  <c r="ADT53" i="138"/>
  <c r="ADT77" i="138" s="1"/>
  <c r="ADS53" i="138"/>
  <c r="ADS77" i="138" s="1"/>
  <c r="ADR53" i="138"/>
  <c r="ADR77" i="138" s="1"/>
  <c r="ADQ53" i="138"/>
  <c r="ADQ77" i="138" s="1"/>
  <c r="ADP53" i="138"/>
  <c r="ADP77" i="138" s="1"/>
  <c r="ADJ90" i="138"/>
  <c r="ADI90" i="138"/>
  <c r="ADH90" i="138"/>
  <c r="ADG90" i="138"/>
  <c r="ADF90" i="138"/>
  <c r="ADE90" i="138"/>
  <c r="ADD90" i="138"/>
  <c r="ADC90" i="138"/>
  <c r="ADB90" i="138"/>
  <c r="ADA90" i="138"/>
  <c r="ACZ90" i="138"/>
  <c r="ACY90" i="138"/>
  <c r="ACX90" i="138"/>
  <c r="ACW90" i="138"/>
  <c r="ACV90" i="138"/>
  <c r="ACU90" i="138"/>
  <c r="ACT90" i="138"/>
  <c r="ACS90" i="138"/>
  <c r="ACR90" i="138"/>
  <c r="ACQ90" i="138"/>
  <c r="ACP90" i="138"/>
  <c r="ACO90" i="138"/>
  <c r="ACN90" i="138"/>
  <c r="ACM90" i="138"/>
  <c r="ACL90" i="138"/>
  <c r="ACK90" i="138"/>
  <c r="ACJ90" i="138"/>
  <c r="ACI90" i="138"/>
  <c r="ACH90" i="138"/>
  <c r="ACG90" i="138"/>
  <c r="ACF90" i="138"/>
  <c r="ADJ75" i="138"/>
  <c r="ADJ99" i="138"/>
  <c r="ADI75" i="138"/>
  <c r="ADI99" i="138"/>
  <c r="ADH75" i="138"/>
  <c r="ADH99" i="138" s="1"/>
  <c r="ADG75" i="138"/>
  <c r="ADG99" i="138"/>
  <c r="ADF75" i="138"/>
  <c r="ADF99" i="138" s="1"/>
  <c r="ADE75" i="138"/>
  <c r="ADE99" i="138" s="1"/>
  <c r="ADD75" i="138"/>
  <c r="ADD99" i="138" s="1"/>
  <c r="ADC75" i="138"/>
  <c r="ADC99" i="138" s="1"/>
  <c r="ADB75" i="138"/>
  <c r="ADB99" i="138"/>
  <c r="ADA75" i="138"/>
  <c r="ADA99" i="138" s="1"/>
  <c r="ACZ75" i="138"/>
  <c r="ACZ99" i="138"/>
  <c r="ACY75" i="138"/>
  <c r="ACY99" i="138" s="1"/>
  <c r="ACX75" i="138"/>
  <c r="ACX99" i="138" s="1"/>
  <c r="ACW75" i="138"/>
  <c r="ACW99" i="138" s="1"/>
  <c r="ACV75" i="138"/>
  <c r="ACV99" i="138"/>
  <c r="ACU75" i="138"/>
  <c r="ACU99" i="138"/>
  <c r="ACT75" i="138"/>
  <c r="ACT99" i="138" s="1"/>
  <c r="ACS75" i="138"/>
  <c r="ACS99" i="138" s="1"/>
  <c r="ACR75" i="138"/>
  <c r="ACR99" i="138"/>
  <c r="ACQ75" i="138"/>
  <c r="ACQ99" i="138" s="1"/>
  <c r="ACP75" i="138"/>
  <c r="ACP99" i="138" s="1"/>
  <c r="ACO75" i="138"/>
  <c r="ACO99" i="138"/>
  <c r="ACN75" i="138"/>
  <c r="ACN99" i="138" s="1"/>
  <c r="ACM75" i="138"/>
  <c r="ACM99" i="138"/>
  <c r="ACL75" i="138"/>
  <c r="ACL99" i="138" s="1"/>
  <c r="ACK75" i="138"/>
  <c r="ACK99" i="138" s="1"/>
  <c r="ACJ75" i="138"/>
  <c r="ACJ99" i="138" s="1"/>
  <c r="ACI75" i="138"/>
  <c r="ACI99" i="138"/>
  <c r="ACH75" i="138"/>
  <c r="ACH99" i="138" s="1"/>
  <c r="ACG75" i="138"/>
  <c r="ACG99" i="138"/>
  <c r="ACF75" i="138"/>
  <c r="ACF99" i="138" s="1"/>
  <c r="ADJ74" i="138"/>
  <c r="ADJ98" i="138" s="1"/>
  <c r="ADI74" i="138"/>
  <c r="ADI98" i="138" s="1"/>
  <c r="ADH74" i="138"/>
  <c r="ADH98" i="138" s="1"/>
  <c r="ADG74" i="138"/>
  <c r="ADG98" i="138" s="1"/>
  <c r="ADF74" i="138"/>
  <c r="ADF98" i="138" s="1"/>
  <c r="ADE74" i="138"/>
  <c r="ADE98" i="138" s="1"/>
  <c r="ADD74" i="138"/>
  <c r="ADD98" i="138" s="1"/>
  <c r="ADC74" i="138"/>
  <c r="ADC98" i="138" s="1"/>
  <c r="ADB74" i="138"/>
  <c r="ADB98" i="138" s="1"/>
  <c r="ADA74" i="138"/>
  <c r="ADA98" i="138"/>
  <c r="ACZ74" i="138"/>
  <c r="ACZ98" i="138" s="1"/>
  <c r="ACY74" i="138"/>
  <c r="ACY98" i="138" s="1"/>
  <c r="ACX74" i="138"/>
  <c r="ACX98" i="138" s="1"/>
  <c r="ACW74" i="138"/>
  <c r="ACW98" i="138"/>
  <c r="ACV74" i="138"/>
  <c r="ACV98" i="138" s="1"/>
  <c r="ACU74" i="138"/>
  <c r="ACU98" i="138" s="1"/>
  <c r="ACT74" i="138"/>
  <c r="ACT98" i="138" s="1"/>
  <c r="ACS74" i="138"/>
  <c r="ACS98" i="138" s="1"/>
  <c r="ACR74" i="138"/>
  <c r="ACR98" i="138" s="1"/>
  <c r="ACQ74" i="138"/>
  <c r="ACQ98" i="138"/>
  <c r="ACP74" i="138"/>
  <c r="ACP98" i="138" s="1"/>
  <c r="ACO74" i="138"/>
  <c r="ACO98" i="138" s="1"/>
  <c r="ACN74" i="138"/>
  <c r="ACN98" i="138" s="1"/>
  <c r="ACM74" i="138"/>
  <c r="ACM98" i="138" s="1"/>
  <c r="ACL74" i="138"/>
  <c r="ACL98" i="138" s="1"/>
  <c r="ACK74" i="138"/>
  <c r="ACK98" i="138" s="1"/>
  <c r="ACJ74" i="138"/>
  <c r="ACJ98" i="138" s="1"/>
  <c r="ACI74" i="138"/>
  <c r="ACI98" i="138"/>
  <c r="ACH74" i="138"/>
  <c r="ACH98" i="138" s="1"/>
  <c r="ACG74" i="138"/>
  <c r="ACG98" i="138"/>
  <c r="ACF74" i="138"/>
  <c r="ACF98" i="138" s="1"/>
  <c r="ADJ73" i="138"/>
  <c r="ADJ97" i="138" s="1"/>
  <c r="ADI73" i="138"/>
  <c r="ADI97" i="138" s="1"/>
  <c r="ADH73" i="138"/>
  <c r="ADH97" i="138" s="1"/>
  <c r="ADG73" i="138"/>
  <c r="ADG97" i="138"/>
  <c r="ADF73" i="138"/>
  <c r="ADF97" i="138" s="1"/>
  <c r="ADE73" i="138"/>
  <c r="ADE97" i="138" s="1"/>
  <c r="ADD73" i="138"/>
  <c r="ADD97" i="138" s="1"/>
  <c r="ADC73" i="138"/>
  <c r="ADC97" i="138" s="1"/>
  <c r="ADB73" i="138"/>
  <c r="ADB97" i="138" s="1"/>
  <c r="ADA73" i="138"/>
  <c r="ADA97" i="138"/>
  <c r="ACZ73" i="138"/>
  <c r="ACZ97" i="138"/>
  <c r="ACY73" i="138"/>
  <c r="ACY97" i="138"/>
  <c r="ACX73" i="138"/>
  <c r="ACX97" i="138" s="1"/>
  <c r="ACW73" i="138"/>
  <c r="ACW97" i="138"/>
  <c r="ACV73" i="138"/>
  <c r="ACV97" i="138"/>
  <c r="ACU73" i="138"/>
  <c r="ACU97" i="138"/>
  <c r="ACT73" i="138"/>
  <c r="ACT97" i="138" s="1"/>
  <c r="ACS73" i="138"/>
  <c r="ACS97" i="138" s="1"/>
  <c r="ACR73" i="138"/>
  <c r="ACR97" i="138"/>
  <c r="ACQ73" i="138"/>
  <c r="ACQ97" i="138"/>
  <c r="ACP73" i="138"/>
  <c r="ACP97" i="138" s="1"/>
  <c r="ACO73" i="138"/>
  <c r="ACO97" i="138" s="1"/>
  <c r="ACN73" i="138"/>
  <c r="ACN97" i="138"/>
  <c r="ACM73" i="138"/>
  <c r="ACM97" i="138"/>
  <c r="ACL73" i="138"/>
  <c r="ACL97" i="138" s="1"/>
  <c r="ACK73" i="138"/>
  <c r="ACK97" i="138"/>
  <c r="ACJ73" i="138"/>
  <c r="ACJ97" i="138"/>
  <c r="ACI73" i="138"/>
  <c r="ACI97" i="138"/>
  <c r="ACH73" i="138"/>
  <c r="ACH97" i="138" s="1"/>
  <c r="ACG73" i="138"/>
  <c r="ACG97" i="138" s="1"/>
  <c r="ACF73" i="138"/>
  <c r="ACF97" i="138"/>
  <c r="ADJ72" i="138"/>
  <c r="ADJ96" i="138"/>
  <c r="ADI72" i="138"/>
  <c r="ADI96" i="138" s="1"/>
  <c r="ADH72" i="138"/>
  <c r="ADH96" i="138"/>
  <c r="ADG72" i="138"/>
  <c r="ADG96" i="138"/>
  <c r="ADF72" i="138"/>
  <c r="ADF96" i="138"/>
  <c r="ADE72" i="138"/>
  <c r="ADE96" i="138" s="1"/>
  <c r="ADD72" i="138"/>
  <c r="ADD96" i="138"/>
  <c r="ADC72" i="138"/>
  <c r="ADC96" i="138"/>
  <c r="ADB72" i="138"/>
  <c r="ADB96" i="138"/>
  <c r="ADA72" i="138"/>
  <c r="ADA96" i="138" s="1"/>
  <c r="ACZ72" i="138"/>
  <c r="ACZ96" i="138" s="1"/>
  <c r="ACY72" i="138"/>
  <c r="ACY96" i="138"/>
  <c r="ACX72" i="138"/>
  <c r="ACX96" i="138" s="1"/>
  <c r="ACW72" i="138"/>
  <c r="ACW96" i="138" s="1"/>
  <c r="ACV72" i="138"/>
  <c r="ACV96" i="138" s="1"/>
  <c r="ACU72" i="138"/>
  <c r="ACU96" i="138" s="1"/>
  <c r="ACT72" i="138"/>
  <c r="ACT96" i="138" s="1"/>
  <c r="ACS72" i="138"/>
  <c r="ACS96" i="138" s="1"/>
  <c r="ACR72" i="138"/>
  <c r="ACR96" i="138" s="1"/>
  <c r="ACQ72" i="138"/>
  <c r="ACQ96" i="138" s="1"/>
  <c r="ACP72" i="138"/>
  <c r="ACP96" i="138"/>
  <c r="ACO72" i="138"/>
  <c r="ACO96" i="138" s="1"/>
  <c r="ACN72" i="138"/>
  <c r="ACN96" i="138"/>
  <c r="ACM72" i="138"/>
  <c r="ACM96" i="138" s="1"/>
  <c r="ACL72" i="138"/>
  <c r="ACL96" i="138"/>
  <c r="ACK72" i="138"/>
  <c r="ACK96" i="138" s="1"/>
  <c r="ACJ72" i="138"/>
  <c r="ACJ96" i="138" s="1"/>
  <c r="ACI72" i="138"/>
  <c r="ACI96" i="138"/>
  <c r="ACH72" i="138"/>
  <c r="ACH96" i="138" s="1"/>
  <c r="ACG72" i="138"/>
  <c r="ACG96" i="138" s="1"/>
  <c r="ACF72" i="138"/>
  <c r="ACF96" i="138" s="1"/>
  <c r="ADJ71" i="138"/>
  <c r="ADJ95" i="138"/>
  <c r="ADI71" i="138"/>
  <c r="ADI95" i="138" s="1"/>
  <c r="ADH71" i="138"/>
  <c r="ADH95" i="138" s="1"/>
  <c r="ADG71" i="138"/>
  <c r="ADG95" i="138" s="1"/>
  <c r="ADF71" i="138"/>
  <c r="ADF95" i="138" s="1"/>
  <c r="ADE71" i="138"/>
  <c r="ADE95" i="138"/>
  <c r="ADD71" i="138"/>
  <c r="ADD95" i="138" s="1"/>
  <c r="ADC71" i="138"/>
  <c r="ADC95" i="138" s="1"/>
  <c r="ADB71" i="138"/>
  <c r="ADB95" i="138" s="1"/>
  <c r="ADA71" i="138"/>
  <c r="ADA95" i="138"/>
  <c r="ACZ71" i="138"/>
  <c r="ACZ95" i="138" s="1"/>
  <c r="ACY71" i="138"/>
  <c r="ACY95" i="138"/>
  <c r="ACX71" i="138"/>
  <c r="ACX95" i="138" s="1"/>
  <c r="ACW71" i="138"/>
  <c r="ACW95" i="138" s="1"/>
  <c r="ACV71" i="138"/>
  <c r="ACV95" i="138" s="1"/>
  <c r="ACU71" i="138"/>
  <c r="ACU95" i="138" s="1"/>
  <c r="ACT71" i="138"/>
  <c r="ACT95" i="138" s="1"/>
  <c r="ACS71" i="138"/>
  <c r="ACS95" i="138" s="1"/>
  <c r="ACR71" i="138"/>
  <c r="ACR95" i="138" s="1"/>
  <c r="ACQ71" i="138"/>
  <c r="ACQ95" i="138" s="1"/>
  <c r="ACP71" i="138"/>
  <c r="ACP95" i="138" s="1"/>
  <c r="ACO71" i="138"/>
  <c r="ACO95" i="138" s="1"/>
  <c r="ACN71" i="138"/>
  <c r="ACN95" i="138" s="1"/>
  <c r="ACM71" i="138"/>
  <c r="ACM95" i="138"/>
  <c r="ACL71" i="138"/>
  <c r="ACL95" i="138" s="1"/>
  <c r="ACK71" i="138"/>
  <c r="ACK95" i="138"/>
  <c r="ACJ71" i="138"/>
  <c r="ACJ95" i="138" s="1"/>
  <c r="ACI71" i="138"/>
  <c r="ACI95" i="138"/>
  <c r="ACH71" i="138"/>
  <c r="ACH95" i="138" s="1"/>
  <c r="ACG71" i="138"/>
  <c r="ACG95" i="138" s="1"/>
  <c r="ACF71" i="138"/>
  <c r="ACF95" i="138" s="1"/>
  <c r="ADJ70" i="138"/>
  <c r="ADJ94" i="138"/>
  <c r="ADI70" i="138"/>
  <c r="ADI94" i="138"/>
  <c r="ADH70" i="138"/>
  <c r="ADH94" i="138" s="1"/>
  <c r="ADG70" i="138"/>
  <c r="ADG94" i="138" s="1"/>
  <c r="ADF70" i="138"/>
  <c r="ADF94" i="138" s="1"/>
  <c r="ADE70" i="138"/>
  <c r="ADE94" i="138" s="1"/>
  <c r="ADD70" i="138"/>
  <c r="ADD94" i="138"/>
  <c r="ADC70" i="138"/>
  <c r="ADC94" i="138"/>
  <c r="ADB70" i="138"/>
  <c r="ADB94" i="138" s="1"/>
  <c r="ADA70" i="138"/>
  <c r="ADA94" i="138"/>
  <c r="ACZ70" i="138"/>
  <c r="ACZ94" i="138"/>
  <c r="ACY70" i="138"/>
  <c r="ACY94" i="138" s="1"/>
  <c r="ACX70" i="138"/>
  <c r="ACX94" i="138" s="1"/>
  <c r="ACW70" i="138"/>
  <c r="ACW94" i="138" s="1"/>
  <c r="ACV70" i="138"/>
  <c r="ACV94" i="138" s="1"/>
  <c r="ACU70" i="138"/>
  <c r="ACU94" i="138" s="1"/>
  <c r="ACT70" i="138"/>
  <c r="ACT94" i="138" s="1"/>
  <c r="ACS70" i="138"/>
  <c r="ACS94" i="138" s="1"/>
  <c r="ACR70" i="138"/>
  <c r="ACR94" i="138" s="1"/>
  <c r="ACQ70" i="138"/>
  <c r="ACQ94" i="138" s="1"/>
  <c r="ACP70" i="138"/>
  <c r="ACP94" i="138" s="1"/>
  <c r="ACO70" i="138"/>
  <c r="ACO94" i="138" s="1"/>
  <c r="ACN70" i="138"/>
  <c r="ACN94" i="138"/>
  <c r="ACM70" i="138"/>
  <c r="ACM94" i="138" s="1"/>
  <c r="ACL70" i="138"/>
  <c r="ACL94" i="138"/>
  <c r="ACK70" i="138"/>
  <c r="ACK94" i="138" s="1"/>
  <c r="ACJ70" i="138"/>
  <c r="ACJ94" i="138"/>
  <c r="ACI70" i="138"/>
  <c r="ACI94" i="138" s="1"/>
  <c r="ACH70" i="138"/>
  <c r="ACH94" i="138" s="1"/>
  <c r="ACG70" i="138"/>
  <c r="ACG94" i="138" s="1"/>
  <c r="ACF70" i="138"/>
  <c r="ACF94" i="138"/>
  <c r="ADJ69" i="138"/>
  <c r="ADJ93" i="138"/>
  <c r="ADI69" i="138"/>
  <c r="ADI93" i="138"/>
  <c r="ADH69" i="138"/>
  <c r="ADH93" i="138" s="1"/>
  <c r="ADG69" i="138"/>
  <c r="ADG93" i="138"/>
  <c r="ADF69" i="138"/>
  <c r="ADF93" i="138" s="1"/>
  <c r="ADE69" i="138"/>
  <c r="ADE93" i="138" s="1"/>
  <c r="ADD69" i="138"/>
  <c r="ADD93" i="138"/>
  <c r="ADC69" i="138"/>
  <c r="ADC93" i="138" s="1"/>
  <c r="ADB69" i="138"/>
  <c r="ADB93" i="138"/>
  <c r="ADA69" i="138"/>
  <c r="ADA93" i="138" s="1"/>
  <c r="ACZ69" i="138"/>
  <c r="ACZ93" i="138"/>
  <c r="ACY69" i="138"/>
  <c r="ACY93" i="138" s="1"/>
  <c r="ACX69" i="138"/>
  <c r="ACX93" i="138" s="1"/>
  <c r="ACW69" i="138"/>
  <c r="ACW93" i="138" s="1"/>
  <c r="ACV69" i="138"/>
  <c r="ACV93" i="138" s="1"/>
  <c r="ACU69" i="138"/>
  <c r="ACU93" i="138"/>
  <c r="ACT69" i="138"/>
  <c r="ACT93" i="138"/>
  <c r="ACS69" i="138"/>
  <c r="ACS93" i="138" s="1"/>
  <c r="ACR69" i="138"/>
  <c r="ACR93" i="138" s="1"/>
  <c r="ACQ69" i="138"/>
  <c r="ACQ93" i="138" s="1"/>
  <c r="ACP69" i="138"/>
  <c r="ACP93" i="138" s="1"/>
  <c r="ACO69" i="138"/>
  <c r="ACO93" i="138" s="1"/>
  <c r="ACN69" i="138"/>
  <c r="ACN93" i="138" s="1"/>
  <c r="ACM69" i="138"/>
  <c r="ACM93" i="138" s="1"/>
  <c r="ACL69" i="138"/>
  <c r="ACL93" i="138" s="1"/>
  <c r="ACK69" i="138"/>
  <c r="ACK93" i="138"/>
  <c r="ACJ69" i="138"/>
  <c r="ACJ93" i="138" s="1"/>
  <c r="ACI69" i="138"/>
  <c r="ACI93" i="138" s="1"/>
  <c r="ACH69" i="138"/>
  <c r="ACH93" i="138" s="1"/>
  <c r="ACG69" i="138"/>
  <c r="ACG93" i="138" s="1"/>
  <c r="ACF69" i="138"/>
  <c r="ACF93" i="138" s="1"/>
  <c r="ADJ68" i="138"/>
  <c r="ADJ92" i="138" s="1"/>
  <c r="ADI68" i="138"/>
  <c r="ADI92" i="138" s="1"/>
  <c r="ADH68" i="138"/>
  <c r="ADH92" i="138"/>
  <c r="ADG68" i="138"/>
  <c r="ADG92" i="138" s="1"/>
  <c r="ADF68" i="138"/>
  <c r="ADF92" i="138"/>
  <c r="ADE68" i="138"/>
  <c r="ADE92" i="138" s="1"/>
  <c r="ADD68" i="138"/>
  <c r="ADD92" i="138" s="1"/>
  <c r="ADC68" i="138"/>
  <c r="ADC92" i="138" s="1"/>
  <c r="ADB68" i="138"/>
  <c r="ADB92" i="138" s="1"/>
  <c r="ADA68" i="138"/>
  <c r="ADA92" i="138" s="1"/>
  <c r="ACZ68" i="138"/>
  <c r="ACZ92" i="138" s="1"/>
  <c r="ACY68" i="138"/>
  <c r="ACY92" i="138" s="1"/>
  <c r="ACX68" i="138"/>
  <c r="ACX92" i="138" s="1"/>
  <c r="ACW68" i="138"/>
  <c r="ACW92" i="138" s="1"/>
  <c r="ACV68" i="138"/>
  <c r="ACV92" i="138" s="1"/>
  <c r="ACU68" i="138"/>
  <c r="ACU92" i="138" s="1"/>
  <c r="ACT68" i="138"/>
  <c r="ACT92" i="138" s="1"/>
  <c r="ACS68" i="138"/>
  <c r="ACS92" i="138" s="1"/>
  <c r="ACR68" i="138"/>
  <c r="ACR92" i="138" s="1"/>
  <c r="ACQ68" i="138"/>
  <c r="ACQ92" i="138"/>
  <c r="ACP68" i="138"/>
  <c r="ACP92" i="138" s="1"/>
  <c r="ACO68" i="138"/>
  <c r="ACO92" i="138"/>
  <c r="ACN68" i="138"/>
  <c r="ACN92" i="138" s="1"/>
  <c r="ACM68" i="138"/>
  <c r="ACM92" i="138"/>
  <c r="ACL68" i="138"/>
  <c r="ACL92" i="138" s="1"/>
  <c r="ACK68" i="138"/>
  <c r="ACK92" i="138" s="1"/>
  <c r="ACJ68" i="138"/>
  <c r="ACJ92" i="138" s="1"/>
  <c r="ACI68" i="138"/>
  <c r="ACI92" i="138" s="1"/>
  <c r="ACH68" i="138"/>
  <c r="ACH92" i="138" s="1"/>
  <c r="ACG68" i="138"/>
  <c r="ACG92" i="138" s="1"/>
  <c r="ACF68" i="138"/>
  <c r="ACF92" i="138"/>
  <c r="ADJ67" i="138"/>
  <c r="ADJ91" i="138" s="1"/>
  <c r="ADI67" i="138"/>
  <c r="ADI91" i="138"/>
  <c r="ADH67" i="138"/>
  <c r="ADH91" i="138" s="1"/>
  <c r="ADG67" i="138"/>
  <c r="ADG91" i="138"/>
  <c r="ADF67" i="138"/>
  <c r="ADF91" i="138" s="1"/>
  <c r="ADE67" i="138"/>
  <c r="ADE91" i="138" s="1"/>
  <c r="ADD67" i="138"/>
  <c r="ADD91" i="138" s="1"/>
  <c r="ADC67" i="138"/>
  <c r="ADC91" i="138" s="1"/>
  <c r="ADB67" i="138"/>
  <c r="ADB91" i="138" s="1"/>
  <c r="ADA67" i="138"/>
  <c r="ADA91" i="138" s="1"/>
  <c r="ACZ67" i="138"/>
  <c r="ACZ91" i="138"/>
  <c r="ACY67" i="138"/>
  <c r="ACY91" i="138" s="1"/>
  <c r="ACX67" i="138"/>
  <c r="ACX91" i="138"/>
  <c r="ACW67" i="138"/>
  <c r="ACW91" i="138" s="1"/>
  <c r="ACV67" i="138"/>
  <c r="ACV91" i="138" s="1"/>
  <c r="ACU67" i="138"/>
  <c r="ACU91" i="138"/>
  <c r="ACT67" i="138"/>
  <c r="ACT91" i="138" s="1"/>
  <c r="ACS67" i="138"/>
  <c r="ACS91" i="138"/>
  <c r="ACR67" i="138"/>
  <c r="ACR91" i="138" s="1"/>
  <c r="ACQ67" i="138"/>
  <c r="ACQ91" i="138"/>
  <c r="ACP67" i="138"/>
  <c r="ACP91" i="138" s="1"/>
  <c r="ACO67" i="138"/>
  <c r="ACO91" i="138" s="1"/>
  <c r="ACN67" i="138"/>
  <c r="ACN91" i="138" s="1"/>
  <c r="ACM67" i="138"/>
  <c r="ACM91" i="138"/>
  <c r="ACL67" i="138"/>
  <c r="ACL91" i="138" s="1"/>
  <c r="ACK67" i="138"/>
  <c r="ACK91" i="138" s="1"/>
  <c r="ACJ67" i="138"/>
  <c r="ACJ91" i="138" s="1"/>
  <c r="ACI67" i="138"/>
  <c r="ACI91" i="138" s="1"/>
  <c r="ACH67" i="138"/>
  <c r="ACH91" i="138" s="1"/>
  <c r="ACG67" i="138"/>
  <c r="ACG91" i="138" s="1"/>
  <c r="ACF67" i="138"/>
  <c r="ACF91" i="138" s="1"/>
  <c r="ADJ66" i="138"/>
  <c r="ADI66" i="138"/>
  <c r="ADH66" i="138"/>
  <c r="ADG66" i="138"/>
  <c r="ADF66" i="138"/>
  <c r="ADE66" i="138"/>
  <c r="ADD66" i="138"/>
  <c r="ADC66" i="138"/>
  <c r="ADB66" i="138"/>
  <c r="ADA66" i="138"/>
  <c r="ACZ66" i="138"/>
  <c r="ACY66" i="138"/>
  <c r="ACX66" i="138"/>
  <c r="ACW66" i="138"/>
  <c r="ACV66" i="138"/>
  <c r="ACU66" i="138"/>
  <c r="ACT66" i="138"/>
  <c r="ACS66" i="138"/>
  <c r="ACR66" i="138"/>
  <c r="ACQ66" i="138"/>
  <c r="ACP66" i="138"/>
  <c r="ACO66" i="138"/>
  <c r="ACN66" i="138"/>
  <c r="ACM66" i="138"/>
  <c r="ACL66" i="138"/>
  <c r="ACK66" i="138"/>
  <c r="ACJ66" i="138"/>
  <c r="ACI66" i="138"/>
  <c r="ACH66" i="138"/>
  <c r="ACG66" i="138"/>
  <c r="ACF66" i="138"/>
  <c r="ADJ65" i="138"/>
  <c r="ADJ89" i="138" s="1"/>
  <c r="ADI65" i="138"/>
  <c r="ADI89" i="138" s="1"/>
  <c r="ADH65" i="138"/>
  <c r="ADH89" i="138"/>
  <c r="ADG65" i="138"/>
  <c r="ADG89" i="138" s="1"/>
  <c r="ADF65" i="138"/>
  <c r="ADF89" i="138" s="1"/>
  <c r="ADE65" i="138"/>
  <c r="ADE89" i="138" s="1"/>
  <c r="ADD65" i="138"/>
  <c r="ADD89" i="138"/>
  <c r="ADC65" i="138"/>
  <c r="ADC89" i="138" s="1"/>
  <c r="ADB65" i="138"/>
  <c r="ADB89" i="138" s="1"/>
  <c r="ADA65" i="138"/>
  <c r="ADA89" i="138"/>
  <c r="ACZ65" i="138"/>
  <c r="ACZ89" i="138" s="1"/>
  <c r="ACY65" i="138"/>
  <c r="ACY89" i="138"/>
  <c r="ACX65" i="138"/>
  <c r="ACX89" i="138" s="1"/>
  <c r="ACW65" i="138"/>
  <c r="ACW89" i="138"/>
  <c r="ACV65" i="138"/>
  <c r="ACV89" i="138" s="1"/>
  <c r="ACU65" i="138"/>
  <c r="ACU89" i="138" s="1"/>
  <c r="ACT65" i="138"/>
  <c r="ACT89" i="138" s="1"/>
  <c r="ACS65" i="138"/>
  <c r="ACS89" i="138"/>
  <c r="ACR65" i="138"/>
  <c r="ACR89" i="138" s="1"/>
  <c r="ACQ65" i="138"/>
  <c r="ACQ89" i="138" s="1"/>
  <c r="ACP65" i="138"/>
  <c r="ACP89" i="138" s="1"/>
  <c r="ACO65" i="138"/>
  <c r="ACO89" i="138" s="1"/>
  <c r="ACN65" i="138"/>
  <c r="ACN89" i="138"/>
  <c r="ACM65" i="138"/>
  <c r="ACM89" i="138" s="1"/>
  <c r="ACL65" i="138"/>
  <c r="ACL89" i="138" s="1"/>
  <c r="ACK65" i="138"/>
  <c r="ACK89" i="138" s="1"/>
  <c r="ACJ65" i="138"/>
  <c r="ACJ89" i="138" s="1"/>
  <c r="ACI65" i="138"/>
  <c r="ACI89" i="138"/>
  <c r="ACH65" i="138"/>
  <c r="ACH89" i="138" s="1"/>
  <c r="ACG65" i="138"/>
  <c r="ACG89" i="138" s="1"/>
  <c r="ACF65" i="138"/>
  <c r="ACF89" i="138" s="1"/>
  <c r="ADJ64" i="138"/>
  <c r="ADJ88" i="138"/>
  <c r="ADI64" i="138"/>
  <c r="ADI88" i="138" s="1"/>
  <c r="ADH64" i="138"/>
  <c r="ADH88" i="138" s="1"/>
  <c r="ADG64" i="138"/>
  <c r="ADG88" i="138" s="1"/>
  <c r="ADF64" i="138"/>
  <c r="ADF88" i="138" s="1"/>
  <c r="ADE64" i="138"/>
  <c r="ADE88" i="138"/>
  <c r="ADD64" i="138"/>
  <c r="ADD88" i="138" s="1"/>
  <c r="ADC64" i="138"/>
  <c r="ADC88" i="138" s="1"/>
  <c r="ADB64" i="138"/>
  <c r="ADB88" i="138" s="1"/>
  <c r="ADA64" i="138"/>
  <c r="ADA88" i="138"/>
  <c r="ACZ64" i="138"/>
  <c r="ACZ88" i="138" s="1"/>
  <c r="ACY64" i="138"/>
  <c r="ACY88" i="138" s="1"/>
  <c r="ACX64" i="138"/>
  <c r="ACX88" i="138" s="1"/>
  <c r="ACW64" i="138"/>
  <c r="ACW88" i="138"/>
  <c r="ACV64" i="138"/>
  <c r="ACV88" i="138" s="1"/>
  <c r="ACU64" i="138"/>
  <c r="ACU88" i="138" s="1"/>
  <c r="ACT64" i="138"/>
  <c r="ACT88" i="138" s="1"/>
  <c r="ACS64" i="138"/>
  <c r="ACS88" i="138"/>
  <c r="ACR64" i="138"/>
  <c r="ACR88" i="138" s="1"/>
  <c r="ACQ64" i="138"/>
  <c r="ACQ88" i="138" s="1"/>
  <c r="ACP64" i="138"/>
  <c r="ACP88" i="138" s="1"/>
  <c r="ACO64" i="138"/>
  <c r="ACO88" i="138"/>
  <c r="ACN64" i="138"/>
  <c r="ACN88" i="138" s="1"/>
  <c r="ACM64" i="138"/>
  <c r="ACM88" i="138" s="1"/>
  <c r="ACL64" i="138"/>
  <c r="ACL88" i="138" s="1"/>
  <c r="ACK64" i="138"/>
  <c r="ACK88" i="138"/>
  <c r="ACJ64" i="138"/>
  <c r="ACJ88" i="138" s="1"/>
  <c r="ACI64" i="138"/>
  <c r="ACI88" i="138" s="1"/>
  <c r="ACH64" i="138"/>
  <c r="ACH88" i="138" s="1"/>
  <c r="ACG64" i="138"/>
  <c r="ACG88" i="138"/>
  <c r="ACF64" i="138"/>
  <c r="ACF88" i="138" s="1"/>
  <c r="ADJ63" i="138"/>
  <c r="ADJ87" i="138" s="1"/>
  <c r="ADI63" i="138"/>
  <c r="ADI87" i="138" s="1"/>
  <c r="ADH63" i="138"/>
  <c r="ADH87" i="138"/>
  <c r="ADG63" i="138"/>
  <c r="ADG87" i="138" s="1"/>
  <c r="ADF63" i="138"/>
  <c r="ADF87" i="138" s="1"/>
  <c r="ADE63" i="138"/>
  <c r="ADE87" i="138" s="1"/>
  <c r="ADD63" i="138"/>
  <c r="ADD87" i="138"/>
  <c r="ADC63" i="138"/>
  <c r="ADC87" i="138" s="1"/>
  <c r="ADB63" i="138"/>
  <c r="ADB87" i="138" s="1"/>
  <c r="ADA63" i="138"/>
  <c r="ADA87" i="138" s="1"/>
  <c r="ACZ63" i="138"/>
  <c r="ACZ87" i="138" s="1"/>
  <c r="ACY63" i="138"/>
  <c r="ACY87" i="138" s="1"/>
  <c r="ACX63" i="138"/>
  <c r="ACX87" i="138" s="1"/>
  <c r="ACW63" i="138"/>
  <c r="ACW87" i="138" s="1"/>
  <c r="ACV63" i="138"/>
  <c r="ACV87" i="138" s="1"/>
  <c r="ACU63" i="138"/>
  <c r="ACU87" i="138" s="1"/>
  <c r="ACT63" i="138"/>
  <c r="ACT87" i="138" s="1"/>
  <c r="ACS63" i="138"/>
  <c r="ACS87" i="138"/>
  <c r="ACR63" i="138"/>
  <c r="ACR87" i="138" s="1"/>
  <c r="ACQ63" i="138"/>
  <c r="ACQ87" i="138" s="1"/>
  <c r="ACP63" i="138"/>
  <c r="ACP87" i="138" s="1"/>
  <c r="ACO63" i="138"/>
  <c r="ACO87" i="138" s="1"/>
  <c r="ACN63" i="138"/>
  <c r="ACN87" i="138" s="1"/>
  <c r="ACM63" i="138"/>
  <c r="ACM87" i="138" s="1"/>
  <c r="ACL63" i="138"/>
  <c r="ACL87" i="138" s="1"/>
  <c r="ACK63" i="138"/>
  <c r="ACK87" i="138"/>
  <c r="ACJ63" i="138"/>
  <c r="ACJ87" i="138" s="1"/>
  <c r="ACI63" i="138"/>
  <c r="ACI87" i="138"/>
  <c r="ACH63" i="138"/>
  <c r="ACH87" i="138" s="1"/>
  <c r="ACG63" i="138"/>
  <c r="ACG87" i="138" s="1"/>
  <c r="ACF63" i="138"/>
  <c r="ACF87" i="138"/>
  <c r="ADJ62" i="138"/>
  <c r="ADJ86" i="138" s="1"/>
  <c r="ADI62" i="138"/>
  <c r="ADI86" i="138"/>
  <c r="ADH62" i="138"/>
  <c r="ADH86" i="138" s="1"/>
  <c r="ADG62" i="138"/>
  <c r="ADG86" i="138"/>
  <c r="ADF62" i="138"/>
  <c r="ADF86" i="138" s="1"/>
  <c r="ADE62" i="138"/>
  <c r="ADE86" i="138" s="1"/>
  <c r="ADD62" i="138"/>
  <c r="ADD86" i="138"/>
  <c r="ADC62" i="138"/>
  <c r="ADC86" i="138" s="1"/>
  <c r="ADB62" i="138"/>
  <c r="ADB86" i="138" s="1"/>
  <c r="ADA62" i="138"/>
  <c r="ADA86" i="138" s="1"/>
  <c r="ACZ62" i="138"/>
  <c r="ACZ86" i="138"/>
  <c r="ACY62" i="138"/>
  <c r="ACY86" i="138" s="1"/>
  <c r="ACX62" i="138"/>
  <c r="ACX86" i="138"/>
  <c r="ACW62" i="138"/>
  <c r="ACW86" i="138" s="1"/>
  <c r="ACV62" i="138"/>
  <c r="ACV86" i="138" s="1"/>
  <c r="ACU62" i="138"/>
  <c r="ACU86" i="138" s="1"/>
  <c r="ACT62" i="138"/>
  <c r="ACT86" i="138"/>
  <c r="ACS62" i="138"/>
  <c r="ACS86" i="138" s="1"/>
  <c r="ACR62" i="138"/>
  <c r="ACR86" i="138" s="1"/>
  <c r="ACQ62" i="138"/>
  <c r="ACQ86" i="138" s="1"/>
  <c r="ACP62" i="138"/>
  <c r="ACP86" i="138" s="1"/>
  <c r="ACO62" i="138"/>
  <c r="ACO86" i="138"/>
  <c r="ACN62" i="138"/>
  <c r="ACN86" i="138" s="1"/>
  <c r="ACM62" i="138"/>
  <c r="ACM86" i="138"/>
  <c r="ACL62" i="138"/>
  <c r="ACL86" i="138" s="1"/>
  <c r="ACK62" i="138"/>
  <c r="ACK86" i="138" s="1"/>
  <c r="ACJ62" i="138"/>
  <c r="ACJ86" i="138" s="1"/>
  <c r="ACI62" i="138"/>
  <c r="ACI86" i="138"/>
  <c r="ACH62" i="138"/>
  <c r="ACH86" i="138" s="1"/>
  <c r="ACG62" i="138"/>
  <c r="ACG86" i="138" s="1"/>
  <c r="ACF62" i="138"/>
  <c r="ACF86" i="138" s="1"/>
  <c r="ADJ61" i="138"/>
  <c r="ADJ85" i="138" s="1"/>
  <c r="ADI61" i="138"/>
  <c r="ADI85" i="138" s="1"/>
  <c r="ADH61" i="138"/>
  <c r="ADH85" i="138" s="1"/>
  <c r="ADG61" i="138"/>
  <c r="ADG85" i="138" s="1"/>
  <c r="ADF61" i="138"/>
  <c r="ADF85" i="138" s="1"/>
  <c r="ADE61" i="138"/>
  <c r="ADE85" i="138" s="1"/>
  <c r="ADD61" i="138"/>
  <c r="ADD85" i="138" s="1"/>
  <c r="ADC61" i="138"/>
  <c r="ADC85" i="138" s="1"/>
  <c r="ADB61" i="138"/>
  <c r="ADB85" i="138" s="1"/>
  <c r="ADA61" i="138"/>
  <c r="ADA85" i="138"/>
  <c r="ACZ61" i="138"/>
  <c r="ACZ85" i="138" s="1"/>
  <c r="ACY61" i="138"/>
  <c r="ACY85" i="138"/>
  <c r="ACX61" i="138"/>
  <c r="ACX85" i="138" s="1"/>
  <c r="ACW61" i="138"/>
  <c r="ACW85" i="138"/>
  <c r="ACV61" i="138"/>
  <c r="ACV85" i="138" s="1"/>
  <c r="ACU61" i="138"/>
  <c r="ACU85" i="138" s="1"/>
  <c r="ACT61" i="138"/>
  <c r="ACT85" i="138" s="1"/>
  <c r="ACS61" i="138"/>
  <c r="ACS85" i="138" s="1"/>
  <c r="ACR61" i="138"/>
  <c r="ACR85" i="138" s="1"/>
  <c r="ACQ61" i="138"/>
  <c r="ACQ85" i="138" s="1"/>
  <c r="ACP61" i="138"/>
  <c r="ACP85" i="138" s="1"/>
  <c r="ACO61" i="138"/>
  <c r="ACO85" i="138"/>
  <c r="ACN61" i="138"/>
  <c r="ACN85" i="138" s="1"/>
  <c r="ACM61" i="138"/>
  <c r="ACM85" i="138" s="1"/>
  <c r="ACL61" i="138"/>
  <c r="ACL85" i="138"/>
  <c r="ACK61" i="138"/>
  <c r="ACK85" i="138" s="1"/>
  <c r="ACJ61" i="138"/>
  <c r="ACJ85" i="138"/>
  <c r="ACI61" i="138"/>
  <c r="ACI85" i="138" s="1"/>
  <c r="ACH61" i="138"/>
  <c r="ACH85" i="138" s="1"/>
  <c r="ACG61" i="138"/>
  <c r="ACG85" i="138" s="1"/>
  <c r="ACF61" i="138"/>
  <c r="ACF85" i="138" s="1"/>
  <c r="ADJ60" i="138"/>
  <c r="ADJ84" i="138"/>
  <c r="ADI60" i="138"/>
  <c r="ADI84" i="138" s="1"/>
  <c r="ADH60" i="138"/>
  <c r="ADH84" i="138" s="1"/>
  <c r="ADG60" i="138"/>
  <c r="ADG84" i="138" s="1"/>
  <c r="ADF60" i="138"/>
  <c r="ADF84" i="138"/>
  <c r="ADE60" i="138"/>
  <c r="ADE84" i="138" s="1"/>
  <c r="ADD60" i="138"/>
  <c r="ADD84" i="138"/>
  <c r="ADC60" i="138"/>
  <c r="ADC84" i="138" s="1"/>
  <c r="ADB60" i="138"/>
  <c r="ADB84" i="138" s="1"/>
  <c r="ADA60" i="138"/>
  <c r="ADA84" i="138" s="1"/>
  <c r="ACZ60" i="138"/>
  <c r="ACZ84" i="138" s="1"/>
  <c r="ACY60" i="138"/>
  <c r="ACY84" i="138" s="1"/>
  <c r="ACX60" i="138"/>
  <c r="ACX84" i="138" s="1"/>
  <c r="ACW60" i="138"/>
  <c r="ACW84" i="138" s="1"/>
  <c r="ACV60" i="138"/>
  <c r="ACV84" i="138" s="1"/>
  <c r="ACU60" i="138"/>
  <c r="ACU84" i="138" s="1"/>
  <c r="ACT60" i="138"/>
  <c r="ACT84" i="138" s="1"/>
  <c r="ACS60" i="138"/>
  <c r="ACS84" i="138"/>
  <c r="ACR60" i="138"/>
  <c r="ACR84" i="138"/>
  <c r="ACQ60" i="138"/>
  <c r="ACQ84" i="138" s="1"/>
  <c r="ACP60" i="138"/>
  <c r="ACP84" i="138"/>
  <c r="ACO60" i="138"/>
  <c r="ACO84" i="138"/>
  <c r="ACN60" i="138"/>
  <c r="ACN84" i="138"/>
  <c r="ACM60" i="138"/>
  <c r="ACM84" i="138" s="1"/>
  <c r="ACL60" i="138"/>
  <c r="ACL84" i="138" s="1"/>
  <c r="ACK60" i="138"/>
  <c r="ACK84" i="138"/>
  <c r="ACJ60" i="138"/>
  <c r="ACJ84" i="138"/>
  <c r="ACI60" i="138"/>
  <c r="ACI84" i="138" s="1"/>
  <c r="ACH60" i="138"/>
  <c r="ACH84" i="138"/>
  <c r="ACG60" i="138"/>
  <c r="ACG84" i="138"/>
  <c r="ACF60" i="138"/>
  <c r="ACF84" i="138"/>
  <c r="ADJ59" i="138"/>
  <c r="ADJ83" i="138" s="1"/>
  <c r="ADI59" i="138"/>
  <c r="ADI83" i="138"/>
  <c r="ADH59" i="138"/>
  <c r="ADH83" i="138"/>
  <c r="ADG59" i="138"/>
  <c r="ADG83" i="138"/>
  <c r="ADF59" i="138"/>
  <c r="ADF83" i="138" s="1"/>
  <c r="ADE59" i="138"/>
  <c r="ADE83" i="138"/>
  <c r="ADD59" i="138"/>
  <c r="ADD83" i="138" s="1"/>
  <c r="ADC59" i="138"/>
  <c r="ADC83" i="138"/>
  <c r="ADB59" i="138"/>
  <c r="ADB83" i="138" s="1"/>
  <c r="ADA59" i="138"/>
  <c r="ADA83" i="138" s="1"/>
  <c r="ACZ59" i="138"/>
  <c r="ACZ83" i="138" s="1"/>
  <c r="ACY59" i="138"/>
  <c r="ACY83" i="138" s="1"/>
  <c r="ACX59" i="138"/>
  <c r="ACX83" i="138" s="1"/>
  <c r="ACW59" i="138"/>
  <c r="ACW83" i="138" s="1"/>
  <c r="ACV59" i="138"/>
  <c r="ACV83" i="138" s="1"/>
  <c r="ACU59" i="138"/>
  <c r="ACU83" i="138" s="1"/>
  <c r="ACT59" i="138"/>
  <c r="ACT83" i="138"/>
  <c r="ACS59" i="138"/>
  <c r="ACS83" i="138" s="1"/>
  <c r="ACR59" i="138"/>
  <c r="ACR83" i="138"/>
  <c r="ACQ59" i="138"/>
  <c r="ACQ83" i="138" s="1"/>
  <c r="ACP59" i="138"/>
  <c r="ACP83" i="138" s="1"/>
  <c r="ACO59" i="138"/>
  <c r="ACO83" i="138" s="1"/>
  <c r="ACN59" i="138"/>
  <c r="ACN83" i="138" s="1"/>
  <c r="ACM59" i="138"/>
  <c r="ACM83" i="138" s="1"/>
  <c r="ACL59" i="138"/>
  <c r="ACL83" i="138" s="1"/>
  <c r="ACK59" i="138"/>
  <c r="ACK83" i="138"/>
  <c r="ACJ59" i="138"/>
  <c r="ACJ83" i="138" s="1"/>
  <c r="ACI59" i="138"/>
  <c r="ACI83" i="138"/>
  <c r="ACH59" i="138"/>
  <c r="ACH83" i="138" s="1"/>
  <c r="ACG59" i="138"/>
  <c r="ACG83" i="138"/>
  <c r="ACF59" i="138"/>
  <c r="ACF83" i="138"/>
  <c r="ADJ58" i="138"/>
  <c r="ADJ82" i="138" s="1"/>
  <c r="ADI58" i="138"/>
  <c r="ADI82" i="138"/>
  <c r="ADH58" i="138"/>
  <c r="ADH82" i="138"/>
  <c r="ADG58" i="138"/>
  <c r="ADG82" i="138"/>
  <c r="ADF58" i="138"/>
  <c r="ADF82" i="138" s="1"/>
  <c r="ADE58" i="138"/>
  <c r="ADE82" i="138" s="1"/>
  <c r="ADD58" i="138"/>
  <c r="ADD82" i="138"/>
  <c r="ADC58" i="138"/>
  <c r="ADC82" i="138" s="1"/>
  <c r="ADB58" i="138"/>
  <c r="ADB82" i="138" s="1"/>
  <c r="ADA58" i="138"/>
  <c r="ADA82" i="138" s="1"/>
  <c r="ACZ58" i="138"/>
  <c r="ACZ82" i="138" s="1"/>
  <c r="ACY58" i="138"/>
  <c r="ACY82" i="138" s="1"/>
  <c r="ACX58" i="138"/>
  <c r="ACX82" i="138" s="1"/>
  <c r="ACW58" i="138"/>
  <c r="ACW82" i="138"/>
  <c r="ACV58" i="138"/>
  <c r="ACV82" i="138" s="1"/>
  <c r="ACU58" i="138"/>
  <c r="ACU82" i="138"/>
  <c r="ACT58" i="138"/>
  <c r="ACT82" i="138" s="1"/>
  <c r="ACS58" i="138"/>
  <c r="ACS82" i="138"/>
  <c r="ACR58" i="138"/>
  <c r="ACR82" i="138" s="1"/>
  <c r="ACQ58" i="138"/>
  <c r="ACQ82" i="138" s="1"/>
  <c r="ACP58" i="138"/>
  <c r="ACP82" i="138" s="1"/>
  <c r="ACO58" i="138"/>
  <c r="ACO82" i="138" s="1"/>
  <c r="ACN58" i="138"/>
  <c r="ACN82" i="138" s="1"/>
  <c r="ACM58" i="138"/>
  <c r="ACM82" i="138" s="1"/>
  <c r="ACL58" i="138"/>
  <c r="ACL82" i="138" s="1"/>
  <c r="ACK58" i="138"/>
  <c r="ACK82" i="138" s="1"/>
  <c r="ACJ58" i="138"/>
  <c r="ACJ82" i="138"/>
  <c r="ACI58" i="138"/>
  <c r="ACI82" i="138" s="1"/>
  <c r="ACH58" i="138"/>
  <c r="ACH82" i="138"/>
  <c r="ACG58" i="138"/>
  <c r="ACG82" i="138" s="1"/>
  <c r="ACF58" i="138"/>
  <c r="ACF82" i="138" s="1"/>
  <c r="ADJ57" i="138"/>
  <c r="ADJ81" i="138" s="1"/>
  <c r="ADI57" i="138"/>
  <c r="ADI81" i="138" s="1"/>
  <c r="ADH57" i="138"/>
  <c r="ADH81" i="138" s="1"/>
  <c r="ADG57" i="138"/>
  <c r="ADG81" i="138"/>
  <c r="ADF57" i="138"/>
  <c r="ADF81" i="138" s="1"/>
  <c r="ADE57" i="138"/>
  <c r="ADE81" i="138" s="1"/>
  <c r="ADD57" i="138"/>
  <c r="ADD81" i="138" s="1"/>
  <c r="ADC57" i="138"/>
  <c r="ADC81" i="138" s="1"/>
  <c r="ADB57" i="138"/>
  <c r="ADB81" i="138" s="1"/>
  <c r="ADA57" i="138"/>
  <c r="ADA81" i="138" s="1"/>
  <c r="ACZ57" i="138"/>
  <c r="ACZ81" i="138"/>
  <c r="ACY57" i="138"/>
  <c r="ACY81" i="138" s="1"/>
  <c r="ACX57" i="138"/>
  <c r="ACX81" i="138"/>
  <c r="ACW57" i="138"/>
  <c r="ACW81" i="138" s="1"/>
  <c r="ACV57" i="138"/>
  <c r="ACV81" i="138"/>
  <c r="ACU57" i="138"/>
  <c r="ACU81" i="138" s="1"/>
  <c r="ACT57" i="138"/>
  <c r="ACT81" i="138" s="1"/>
  <c r="ACS57" i="138"/>
  <c r="ACS81" i="138" s="1"/>
  <c r="ACR57" i="138"/>
  <c r="ACR81" i="138" s="1"/>
  <c r="ACQ57" i="138"/>
  <c r="ACQ81" i="138"/>
  <c r="ACP57" i="138"/>
  <c r="ACP81" i="138" s="1"/>
  <c r="ACO57" i="138"/>
  <c r="ACO81" i="138" s="1"/>
  <c r="ACN57" i="138"/>
  <c r="ACN81" i="138" s="1"/>
  <c r="ACM57" i="138"/>
  <c r="ACM81" i="138" s="1"/>
  <c r="ACL57" i="138"/>
  <c r="ACL81" i="138" s="1"/>
  <c r="ACK57" i="138"/>
  <c r="ACK81" i="138" s="1"/>
  <c r="ACJ57" i="138"/>
  <c r="ACJ81" i="138" s="1"/>
  <c r="ACI57" i="138"/>
  <c r="ACI81" i="138"/>
  <c r="ACH57" i="138"/>
  <c r="ACH81" i="138" s="1"/>
  <c r="ACG57" i="138"/>
  <c r="ACG81" i="138"/>
  <c r="ACF57" i="138"/>
  <c r="ACF81" i="138" s="1"/>
  <c r="ADJ56" i="138"/>
  <c r="ADJ80" i="138"/>
  <c r="ADI56" i="138"/>
  <c r="ADI80" i="138" s="1"/>
  <c r="ADH56" i="138"/>
  <c r="ADH80" i="138" s="1"/>
  <c r="ADG56" i="138"/>
  <c r="ADG80" i="138" s="1"/>
  <c r="ADF56" i="138"/>
  <c r="ADF80" i="138" s="1"/>
  <c r="ADE56" i="138"/>
  <c r="ADE80" i="138" s="1"/>
  <c r="ADD56" i="138"/>
  <c r="ADD80" i="138" s="1"/>
  <c r="ADC56" i="138"/>
  <c r="ADC80" i="138"/>
  <c r="ADB56" i="138"/>
  <c r="ADB80" i="138" s="1"/>
  <c r="ADA56" i="138"/>
  <c r="ADA80" i="138"/>
  <c r="ACZ56" i="138"/>
  <c r="ACZ80" i="138" s="1"/>
  <c r="ACY56" i="138"/>
  <c r="ACY80" i="138" s="1"/>
  <c r="ACX56" i="138"/>
  <c r="ACX80" i="138" s="1"/>
  <c r="ACW56" i="138"/>
  <c r="ACW80" i="138"/>
  <c r="ACV56" i="138"/>
  <c r="ACV80" i="138" s="1"/>
  <c r="ACU56" i="138"/>
  <c r="ACU80" i="138"/>
  <c r="ACT56" i="138"/>
  <c r="ACT80" i="138" s="1"/>
  <c r="ACS56" i="138"/>
  <c r="ACS80" i="138" s="1"/>
  <c r="ACR56" i="138"/>
  <c r="ACR80" i="138" s="1"/>
  <c r="ACQ56" i="138"/>
  <c r="ACQ80" i="138" s="1"/>
  <c r="ACP56" i="138"/>
  <c r="ACP80" i="138" s="1"/>
  <c r="ACO56" i="138"/>
  <c r="ACO80" i="138" s="1"/>
  <c r="ACN56" i="138"/>
  <c r="ACN80" i="138" s="1"/>
  <c r="ACM56" i="138"/>
  <c r="ACM80" i="138" s="1"/>
  <c r="ACL56" i="138"/>
  <c r="ACL80" i="138"/>
  <c r="ACK56" i="138"/>
  <c r="ACK80" i="138" s="1"/>
  <c r="ACJ56" i="138"/>
  <c r="ACJ80" i="138"/>
  <c r="ACI56" i="138"/>
  <c r="ACI80" i="138" s="1"/>
  <c r="ACH56" i="138"/>
  <c r="ACH80" i="138"/>
  <c r="ACG56" i="138"/>
  <c r="ACG80" i="138" s="1"/>
  <c r="ACF56" i="138"/>
  <c r="ACF80" i="138" s="1"/>
  <c r="ADJ55" i="138"/>
  <c r="ADJ79" i="138" s="1"/>
  <c r="ADI55" i="138"/>
  <c r="ADI79" i="138"/>
  <c r="ADH55" i="138"/>
  <c r="ADH79" i="138" s="1"/>
  <c r="ADG55" i="138"/>
  <c r="ADG79" i="138" s="1"/>
  <c r="ADF55" i="138"/>
  <c r="ADF79" i="138" s="1"/>
  <c r="ADE55" i="138"/>
  <c r="ADE79" i="138" s="1"/>
  <c r="ADD55" i="138"/>
  <c r="ADD79" i="138" s="1"/>
  <c r="ADC55" i="138"/>
  <c r="ADC79" i="138" s="1"/>
  <c r="ADB55" i="138"/>
  <c r="ADB79" i="138" s="1"/>
  <c r="ADA55" i="138"/>
  <c r="ADA79" i="138"/>
  <c r="ACZ55" i="138"/>
  <c r="ACZ79" i="138" s="1"/>
  <c r="ACY55" i="138"/>
  <c r="ACY79" i="138"/>
  <c r="ACX55" i="138"/>
  <c r="ACX79" i="138" s="1"/>
  <c r="ACW55" i="138"/>
  <c r="ACW79" i="138"/>
  <c r="ACV55" i="138"/>
  <c r="ACV79" i="138" s="1"/>
  <c r="ACU55" i="138"/>
  <c r="ACU79" i="138" s="1"/>
  <c r="ACT55" i="138"/>
  <c r="ACT79" i="138" s="1"/>
  <c r="ACS55" i="138"/>
  <c r="ACS79" i="138" s="1"/>
  <c r="ACR55" i="138"/>
  <c r="ACR79" i="138" s="1"/>
  <c r="ACQ55" i="138"/>
  <c r="ACQ79" i="138" s="1"/>
  <c r="ACP55" i="138"/>
  <c r="ACP79" i="138"/>
  <c r="ACO55" i="138"/>
  <c r="ACO79" i="138" s="1"/>
  <c r="ACN55" i="138"/>
  <c r="ACN79" i="138"/>
  <c r="ACM55" i="138"/>
  <c r="ACM79" i="138" s="1"/>
  <c r="ACL55" i="138"/>
  <c r="ACL79" i="138"/>
  <c r="ACK55" i="138"/>
  <c r="ACK79" i="138" s="1"/>
  <c r="ACJ55" i="138"/>
  <c r="ACJ79" i="138" s="1"/>
  <c r="ACI55" i="138"/>
  <c r="ACI79" i="138" s="1"/>
  <c r="ACH55" i="138"/>
  <c r="ACH79" i="138"/>
  <c r="ACG55" i="138"/>
  <c r="ACG79" i="138" s="1"/>
  <c r="ACF55" i="138"/>
  <c r="ACF79" i="138" s="1"/>
  <c r="ADJ54" i="138"/>
  <c r="ADJ78" i="138" s="1"/>
  <c r="ADI54" i="138"/>
  <c r="ADI78" i="138"/>
  <c r="ADH54" i="138"/>
  <c r="ADH78" i="138" s="1"/>
  <c r="ADG54" i="138"/>
  <c r="ADG78" i="138" s="1"/>
  <c r="ADF54" i="138"/>
  <c r="ADF78" i="138" s="1"/>
  <c r="ADE54" i="138"/>
  <c r="ADE78" i="138" s="1"/>
  <c r="ADD54" i="138"/>
  <c r="ADD78" i="138" s="1"/>
  <c r="ADC54" i="138"/>
  <c r="ADC78" i="138" s="1"/>
  <c r="ADB54" i="138"/>
  <c r="ADB78" i="138" s="1"/>
  <c r="ADA54" i="138"/>
  <c r="ADA78" i="138" s="1"/>
  <c r="ACZ54" i="138"/>
  <c r="ACZ78" i="138" s="1"/>
  <c r="ACY54" i="138"/>
  <c r="ACY78" i="138" s="1"/>
  <c r="ACX54" i="138"/>
  <c r="ACX78" i="138"/>
  <c r="ACW54" i="138"/>
  <c r="ACW78" i="138" s="1"/>
  <c r="ACV54" i="138"/>
  <c r="ACV78" i="138" s="1"/>
  <c r="ACU54" i="138"/>
  <c r="ACU78" i="138" s="1"/>
  <c r="ACT54" i="138"/>
  <c r="ACT78" i="138" s="1"/>
  <c r="ACS54" i="138"/>
  <c r="ACS78" i="138" s="1"/>
  <c r="ACR54" i="138"/>
  <c r="ACR78" i="138" s="1"/>
  <c r="ACQ54" i="138"/>
  <c r="ACQ78" i="138" s="1"/>
  <c r="ACP54" i="138"/>
  <c r="ACP78" i="138" s="1"/>
  <c r="ACO54" i="138"/>
  <c r="ACO78" i="138" s="1"/>
  <c r="ACN54" i="138"/>
  <c r="ACN78" i="138" s="1"/>
  <c r="ACM54" i="138"/>
  <c r="ACM78" i="138"/>
  <c r="ACL54" i="138"/>
  <c r="ACL78" i="138" s="1"/>
  <c r="ACK54" i="138"/>
  <c r="ACK78" i="138" s="1"/>
  <c r="ACJ54" i="138"/>
  <c r="ACJ78" i="138" s="1"/>
  <c r="ACI54" i="138"/>
  <c r="ACI78" i="138" s="1"/>
  <c r="ACH54" i="138"/>
  <c r="ACH78" i="138"/>
  <c r="ACG54" i="138"/>
  <c r="ACG78" i="138" s="1"/>
  <c r="ACF54" i="138"/>
  <c r="ACF78" i="138" s="1"/>
  <c r="ADJ53" i="138"/>
  <c r="ADJ77" i="138" s="1"/>
  <c r="ADI53" i="138"/>
  <c r="ADI77" i="138"/>
  <c r="ADH53" i="138"/>
  <c r="ADH77" i="138" s="1"/>
  <c r="ADG53" i="138"/>
  <c r="ADG77" i="138" s="1"/>
  <c r="ADF53" i="138"/>
  <c r="ADF77" i="138" s="1"/>
  <c r="ADE53" i="138"/>
  <c r="ADE77" i="138" s="1"/>
  <c r="ADD53" i="138"/>
  <c r="ADD77" i="138" s="1"/>
  <c r="ADC53" i="138"/>
  <c r="ADC77" i="138" s="1"/>
  <c r="ADB53" i="138"/>
  <c r="ADB77" i="138" s="1"/>
  <c r="ADA53" i="138"/>
  <c r="ADA77" i="138" s="1"/>
  <c r="ACZ53" i="138"/>
  <c r="ACZ77" i="138" s="1"/>
  <c r="ACY53" i="138"/>
  <c r="ACY77" i="138" s="1"/>
  <c r="ACX53" i="138"/>
  <c r="ACX77" i="138" s="1"/>
  <c r="ACW53" i="138"/>
  <c r="ACW77" i="138" s="1"/>
  <c r="ACV53" i="138"/>
  <c r="ACV77" i="138" s="1"/>
  <c r="ACU53" i="138"/>
  <c r="ACU77" i="138" s="1"/>
  <c r="ACT53" i="138"/>
  <c r="ACT77" i="138" s="1"/>
  <c r="ACS53" i="138"/>
  <c r="ACS77" i="138" s="1"/>
  <c r="ACR53" i="138"/>
  <c r="ACR77" i="138" s="1"/>
  <c r="ACQ53" i="138"/>
  <c r="ACQ77" i="138" s="1"/>
  <c r="ACP53" i="138"/>
  <c r="ACP77" i="138" s="1"/>
  <c r="ACO53" i="138"/>
  <c r="ACO77" i="138" s="1"/>
  <c r="ACN53" i="138"/>
  <c r="ACN77" i="138" s="1"/>
  <c r="ACM53" i="138"/>
  <c r="ACM77" i="138" s="1"/>
  <c r="ACL53" i="138"/>
  <c r="ACL77" i="138" s="1"/>
  <c r="ACK53" i="138"/>
  <c r="ACK77" i="138" s="1"/>
  <c r="ACJ53" i="138"/>
  <c r="ACJ77" i="138" s="1"/>
  <c r="ACI53" i="138"/>
  <c r="ACI77" i="138" s="1"/>
  <c r="ACH53" i="138"/>
  <c r="ACH77" i="138" s="1"/>
  <c r="ACG53" i="138"/>
  <c r="ACG77" i="138" s="1"/>
  <c r="ACF53" i="138"/>
  <c r="ACF77" i="138" s="1"/>
  <c r="ACD99" i="138"/>
  <c r="ACC99" i="138"/>
  <c r="ACB99" i="138"/>
  <c r="ACA99" i="138"/>
  <c r="ACD98" i="138"/>
  <c r="ACC98" i="138"/>
  <c r="ACB98" i="138"/>
  <c r="ACA98" i="138"/>
  <c r="ACD97" i="138"/>
  <c r="ACC97" i="138"/>
  <c r="ACB97" i="138"/>
  <c r="ACA97" i="138"/>
  <c r="ACD96" i="138"/>
  <c r="ACC96" i="138"/>
  <c r="ACB96" i="138"/>
  <c r="ACA96" i="138"/>
  <c r="ACD95" i="138"/>
  <c r="ACC95" i="138"/>
  <c r="ACB95" i="138"/>
  <c r="ACA95" i="138"/>
  <c r="ACD94" i="138"/>
  <c r="ACC94" i="138"/>
  <c r="ACB94" i="138"/>
  <c r="ACA94" i="138"/>
  <c r="ACD93" i="138"/>
  <c r="ACC93" i="138"/>
  <c r="ACB93" i="138"/>
  <c r="ACA93" i="138"/>
  <c r="ACD92" i="138"/>
  <c r="ACC92" i="138"/>
  <c r="ACB92" i="138"/>
  <c r="ACA92" i="138"/>
  <c r="ACD91" i="138"/>
  <c r="ACC91" i="138"/>
  <c r="ACB91" i="138"/>
  <c r="ACA91" i="138"/>
  <c r="ACD90" i="138"/>
  <c r="ACC90" i="138"/>
  <c r="ACB90" i="138"/>
  <c r="ACA90" i="138"/>
  <c r="ABZ90" i="138"/>
  <c r="ABY90" i="138"/>
  <c r="ABX90" i="138"/>
  <c r="ABW90" i="138"/>
  <c r="ABV90" i="138"/>
  <c r="ABU90" i="138"/>
  <c r="ABT90" i="138"/>
  <c r="ABS90" i="138"/>
  <c r="ABR90" i="138"/>
  <c r="ABQ90" i="138"/>
  <c r="ABP90" i="138"/>
  <c r="ABO90" i="138"/>
  <c r="ABN90" i="138"/>
  <c r="ABM90" i="138"/>
  <c r="ABL90" i="138"/>
  <c r="ABK90" i="138"/>
  <c r="ABJ90" i="138"/>
  <c r="ABI90" i="138"/>
  <c r="ABH90" i="138"/>
  <c r="ABG90" i="138"/>
  <c r="ABF90" i="138"/>
  <c r="ABE90" i="138"/>
  <c r="ABD90" i="138"/>
  <c r="ABC90" i="138"/>
  <c r="ABB90" i="138"/>
  <c r="ABA90" i="138"/>
  <c r="AAZ90" i="138"/>
  <c r="AAY90" i="138"/>
  <c r="AAX90" i="138"/>
  <c r="AAW90" i="138"/>
  <c r="AAV90" i="138"/>
  <c r="ACD89" i="138"/>
  <c r="ACC89" i="138"/>
  <c r="ACB89" i="138"/>
  <c r="ACA89" i="138"/>
  <c r="ACD88" i="138"/>
  <c r="ACC88" i="138"/>
  <c r="ACB88" i="138"/>
  <c r="ACA88" i="138"/>
  <c r="ACD87" i="138"/>
  <c r="ACC87" i="138"/>
  <c r="ACB87" i="138"/>
  <c r="ACA87" i="138"/>
  <c r="ACD86" i="138"/>
  <c r="ACC86" i="138"/>
  <c r="ACB86" i="138"/>
  <c r="ACA86" i="138"/>
  <c r="ACD85" i="138"/>
  <c r="ACC85" i="138"/>
  <c r="ACB85" i="138"/>
  <c r="ACA85" i="138"/>
  <c r="ACD84" i="138"/>
  <c r="ACC84" i="138"/>
  <c r="ACB84" i="138"/>
  <c r="ACA84" i="138"/>
  <c r="ACD83" i="138"/>
  <c r="ACC83" i="138"/>
  <c r="ACB83" i="138"/>
  <c r="ACA83" i="138"/>
  <c r="ACD82" i="138"/>
  <c r="ACC82" i="138"/>
  <c r="ACB82" i="138"/>
  <c r="ACA82" i="138"/>
  <c r="ACD81" i="138"/>
  <c r="ACC81" i="138"/>
  <c r="ACB81" i="138"/>
  <c r="ACA81" i="138"/>
  <c r="ACD80" i="138"/>
  <c r="ACC80" i="138"/>
  <c r="ACB80" i="138"/>
  <c r="ACA80" i="138"/>
  <c r="ACD79" i="138"/>
  <c r="ACC79" i="138"/>
  <c r="ACB79" i="138"/>
  <c r="ACA79" i="138"/>
  <c r="ACD78" i="138"/>
  <c r="ACC78" i="138"/>
  <c r="ACB78" i="138"/>
  <c r="ACA78" i="138"/>
  <c r="ACD77" i="138"/>
  <c r="ACC77" i="138"/>
  <c r="ACB77" i="138"/>
  <c r="ACA77" i="138"/>
  <c r="ABZ75" i="138"/>
  <c r="ABZ99" i="138" s="1"/>
  <c r="ABY75" i="138"/>
  <c r="ABY99" i="138" s="1"/>
  <c r="ABX75" i="138"/>
  <c r="ABX99" i="138" s="1"/>
  <c r="ABW75" i="138"/>
  <c r="ABW99" i="138" s="1"/>
  <c r="ABV75" i="138"/>
  <c r="ABV99" i="138" s="1"/>
  <c r="ABU75" i="138"/>
  <c r="ABU99" i="138" s="1"/>
  <c r="ABT75" i="138"/>
  <c r="ABT99" i="138"/>
  <c r="ABS75" i="138"/>
  <c r="ABS99" i="138" s="1"/>
  <c r="ABR75" i="138"/>
  <c r="ABR99" i="138"/>
  <c r="ABQ75" i="138"/>
  <c r="ABQ99" i="138" s="1"/>
  <c r="ABP75" i="138"/>
  <c r="ABP99" i="138"/>
  <c r="ABO75" i="138"/>
  <c r="ABO99" i="138" s="1"/>
  <c r="ABN75" i="138"/>
  <c r="ABN99" i="138" s="1"/>
  <c r="ABM75" i="138"/>
  <c r="ABM99" i="138" s="1"/>
  <c r="ABL75" i="138"/>
  <c r="ABL99" i="138"/>
  <c r="ABK75" i="138"/>
  <c r="ABK99" i="138" s="1"/>
  <c r="ABJ75" i="138"/>
  <c r="ABJ99" i="138" s="1"/>
  <c r="ABI75" i="138"/>
  <c r="ABI99" i="138" s="1"/>
  <c r="ABH75" i="138"/>
  <c r="ABH99" i="138" s="1"/>
  <c r="ABG75" i="138"/>
  <c r="ABG99" i="138" s="1"/>
  <c r="ABF75" i="138"/>
  <c r="ABF99" i="138" s="1"/>
  <c r="ABE75" i="138"/>
  <c r="ABE99" i="138" s="1"/>
  <c r="ABD75" i="138"/>
  <c r="ABD99" i="138"/>
  <c r="ABC75" i="138"/>
  <c r="ABC99" i="138" s="1"/>
  <c r="ABB75" i="138"/>
  <c r="ABB99" i="138"/>
  <c r="ABA75" i="138"/>
  <c r="ABA99" i="138" s="1"/>
  <c r="AAZ75" i="138"/>
  <c r="AAZ99" i="138"/>
  <c r="AAY75" i="138"/>
  <c r="AAY99" i="138" s="1"/>
  <c r="AAX75" i="138"/>
  <c r="AAX99" i="138" s="1"/>
  <c r="AAW75" i="138"/>
  <c r="AAW99" i="138" s="1"/>
  <c r="AAV75" i="138"/>
  <c r="AAV99" i="138" s="1"/>
  <c r="ABZ74" i="138"/>
  <c r="ABZ98" i="138" s="1"/>
  <c r="ABY74" i="138"/>
  <c r="ABY98" i="138" s="1"/>
  <c r="ABX74" i="138"/>
  <c r="ABX98" i="138" s="1"/>
  <c r="ABW74" i="138"/>
  <c r="ABW98" i="138" s="1"/>
  <c r="ABV74" i="138"/>
  <c r="ABV98" i="138" s="1"/>
  <c r="ABU74" i="138"/>
  <c r="ABU98" i="138" s="1"/>
  <c r="ABT74" i="138"/>
  <c r="ABT98" i="138" s="1"/>
  <c r="ABS74" i="138"/>
  <c r="ABS98" i="138"/>
  <c r="ABR74" i="138"/>
  <c r="ABR98" i="138" s="1"/>
  <c r="ABQ74" i="138"/>
  <c r="ABQ98" i="138"/>
  <c r="ABP74" i="138"/>
  <c r="ABP98" i="138" s="1"/>
  <c r="ABO74" i="138"/>
  <c r="ABO98" i="138"/>
  <c r="ABN74" i="138"/>
  <c r="ABN98" i="138" s="1"/>
  <c r="ABM74" i="138"/>
  <c r="ABM98" i="138" s="1"/>
  <c r="ABL74" i="138"/>
  <c r="ABL98" i="138" s="1"/>
  <c r="ABK74" i="138"/>
  <c r="ABK98" i="138" s="1"/>
  <c r="ABJ74" i="138"/>
  <c r="ABJ98" i="138" s="1"/>
  <c r="ABI74" i="138"/>
  <c r="ABI98" i="138" s="1"/>
  <c r="ABH74" i="138"/>
  <c r="ABH98" i="138" s="1"/>
  <c r="ABG74" i="138"/>
  <c r="ABG98" i="138" s="1"/>
  <c r="ABF74" i="138"/>
  <c r="ABF98" i="138" s="1"/>
  <c r="ABE74" i="138"/>
  <c r="ABE98" i="138" s="1"/>
  <c r="ABD74" i="138"/>
  <c r="ABD98" i="138" s="1"/>
  <c r="ABC74" i="138"/>
  <c r="ABC98" i="138"/>
  <c r="ABB74" i="138"/>
  <c r="ABB98" i="138" s="1"/>
  <c r="ABA74" i="138"/>
  <c r="ABA98" i="138"/>
  <c r="AAZ74" i="138"/>
  <c r="AAZ98" i="138" s="1"/>
  <c r="AAY74" i="138"/>
  <c r="AAY98" i="138"/>
  <c r="AAX74" i="138"/>
  <c r="AAX98" i="138" s="1"/>
  <c r="AAW74" i="138"/>
  <c r="AAW98" i="138" s="1"/>
  <c r="AAV74" i="138"/>
  <c r="AAV98" i="138" s="1"/>
  <c r="ABZ73" i="138"/>
  <c r="ABZ97" i="138" s="1"/>
  <c r="ABY73" i="138"/>
  <c r="ABY97" i="138" s="1"/>
  <c r="ABX73" i="138"/>
  <c r="ABX97" i="138" s="1"/>
  <c r="ABW73" i="138"/>
  <c r="ABW97" i="138" s="1"/>
  <c r="ABV73" i="138"/>
  <c r="ABV97" i="138" s="1"/>
  <c r="ABU73" i="138"/>
  <c r="ABU97" i="138" s="1"/>
  <c r="ABT73" i="138"/>
  <c r="ABT97" i="138" s="1"/>
  <c r="ABS73" i="138"/>
  <c r="ABS97" i="138" s="1"/>
  <c r="ABR73" i="138"/>
  <c r="ABR97" i="138"/>
  <c r="ABQ73" i="138"/>
  <c r="ABQ97" i="138" s="1"/>
  <c r="ABP73" i="138"/>
  <c r="ABP97" i="138"/>
  <c r="ABO73" i="138"/>
  <c r="ABO97" i="138" s="1"/>
  <c r="ABN73" i="138"/>
  <c r="ABN97" i="138"/>
  <c r="ABM73" i="138"/>
  <c r="ABM97" i="138" s="1"/>
  <c r="ABL73" i="138"/>
  <c r="ABL97" i="138" s="1"/>
  <c r="ABK73" i="138"/>
  <c r="ABK97" i="138" s="1"/>
  <c r="ABJ73" i="138"/>
  <c r="ABJ97" i="138" s="1"/>
  <c r="ABI73" i="138"/>
  <c r="ABI97" i="138" s="1"/>
  <c r="ABH73" i="138"/>
  <c r="ABH97" i="138" s="1"/>
  <c r="ABG73" i="138"/>
  <c r="ABG97" i="138" s="1"/>
  <c r="ABF73" i="138"/>
  <c r="ABF97" i="138" s="1"/>
  <c r="ABE73" i="138"/>
  <c r="ABE97" i="138" s="1"/>
  <c r="ABD73" i="138"/>
  <c r="ABD97" i="138" s="1"/>
  <c r="ABC73" i="138"/>
  <c r="ABC97" i="138" s="1"/>
  <c r="ABB73" i="138"/>
  <c r="ABB97" i="138"/>
  <c r="ABA73" i="138"/>
  <c r="ABA97" i="138" s="1"/>
  <c r="AAZ73" i="138"/>
  <c r="AAZ97" i="138"/>
  <c r="AAY73" i="138"/>
  <c r="AAY97" i="138" s="1"/>
  <c r="AAX73" i="138"/>
  <c r="AAX97" i="138"/>
  <c r="AAW73" i="138"/>
  <c r="AAW97" i="138" s="1"/>
  <c r="AAV73" i="138"/>
  <c r="AAV97" i="138" s="1"/>
  <c r="ABZ72" i="138"/>
  <c r="ABZ96" i="138" s="1"/>
  <c r="ABY72" i="138"/>
  <c r="ABY96" i="138" s="1"/>
  <c r="ABX72" i="138"/>
  <c r="ABX96" i="138" s="1"/>
  <c r="ABW72" i="138"/>
  <c r="ABW96" i="138" s="1"/>
  <c r="ABV72" i="138"/>
  <c r="ABV96" i="138" s="1"/>
  <c r="ABU72" i="138"/>
  <c r="ABU96" i="138" s="1"/>
  <c r="ABT72" i="138"/>
  <c r="ABT96" i="138" s="1"/>
  <c r="ABS72" i="138"/>
  <c r="ABS96" i="138" s="1"/>
  <c r="ABR72" i="138"/>
  <c r="ABR96" i="138" s="1"/>
  <c r="ABQ72" i="138"/>
  <c r="ABQ96" i="138" s="1"/>
  <c r="ABP72" i="138"/>
  <c r="ABP96" i="138" s="1"/>
  <c r="ABO72" i="138"/>
  <c r="ABO96" i="138" s="1"/>
  <c r="ABN72" i="138"/>
  <c r="ABN96" i="138" s="1"/>
  <c r="ABM72" i="138"/>
  <c r="ABM96" i="138" s="1"/>
  <c r="ABL72" i="138"/>
  <c r="ABL96" i="138" s="1"/>
  <c r="ABK72" i="138"/>
  <c r="ABK96" i="138" s="1"/>
  <c r="ABJ72" i="138"/>
  <c r="ABJ96" i="138" s="1"/>
  <c r="ABI72" i="138"/>
  <c r="ABI96" i="138" s="1"/>
  <c r="ABH72" i="138"/>
  <c r="ABH96" i="138" s="1"/>
  <c r="ABG72" i="138"/>
  <c r="ABG96" i="138" s="1"/>
  <c r="ABF72" i="138"/>
  <c r="ABF96" i="138" s="1"/>
  <c r="ABE72" i="138"/>
  <c r="ABE96" i="138" s="1"/>
  <c r="ABD72" i="138"/>
  <c r="ABD96" i="138" s="1"/>
  <c r="ABC72" i="138"/>
  <c r="ABC96" i="138"/>
  <c r="ABB72" i="138"/>
  <c r="ABB96" i="138" s="1"/>
  <c r="ABA72" i="138"/>
  <c r="ABA96" i="138"/>
  <c r="AAZ72" i="138"/>
  <c r="AAZ96" i="138" s="1"/>
  <c r="AAY72" i="138"/>
  <c r="AAY96" i="138"/>
  <c r="AAX72" i="138"/>
  <c r="AAX96" i="138" s="1"/>
  <c r="AAW72" i="138"/>
  <c r="AAW96" i="138" s="1"/>
  <c r="AAV72" i="138"/>
  <c r="AAV96" i="138" s="1"/>
  <c r="ABZ71" i="138"/>
  <c r="ABZ95" i="138" s="1"/>
  <c r="ABY71" i="138"/>
  <c r="ABY95" i="138" s="1"/>
  <c r="ABX71" i="138"/>
  <c r="ABX95" i="138" s="1"/>
  <c r="ABW71" i="138"/>
  <c r="ABW95" i="138" s="1"/>
  <c r="ABV71" i="138"/>
  <c r="ABV95" i="138" s="1"/>
  <c r="ABU71" i="138"/>
  <c r="ABU95" i="138" s="1"/>
  <c r="ABT71" i="138"/>
  <c r="ABT95" i="138" s="1"/>
  <c r="ABS71" i="138"/>
  <c r="ABS95" i="138" s="1"/>
  <c r="ABR71" i="138"/>
  <c r="ABR95" i="138"/>
  <c r="ABQ71" i="138"/>
  <c r="ABQ95" i="138" s="1"/>
  <c r="ABP71" i="138"/>
  <c r="ABP95" i="138"/>
  <c r="ABO71" i="138"/>
  <c r="ABO95" i="138" s="1"/>
  <c r="ABN71" i="138"/>
  <c r="ABN95" i="138"/>
  <c r="ABM71" i="138"/>
  <c r="ABM95" i="138" s="1"/>
  <c r="ABL71" i="138"/>
  <c r="ABL95" i="138" s="1"/>
  <c r="ABK71" i="138"/>
  <c r="ABK95" i="138" s="1"/>
  <c r="ABJ71" i="138"/>
  <c r="ABJ95" i="138"/>
  <c r="ABI71" i="138"/>
  <c r="ABI95" i="138" s="1"/>
  <c r="ABH71" i="138"/>
  <c r="ABH95" i="138" s="1"/>
  <c r="ABG71" i="138"/>
  <c r="ABG95" i="138" s="1"/>
  <c r="ABF71" i="138"/>
  <c r="ABF95" i="138" s="1"/>
  <c r="ABE71" i="138"/>
  <c r="ABE95" i="138" s="1"/>
  <c r="ABD71" i="138"/>
  <c r="ABD95" i="138" s="1"/>
  <c r="ABC71" i="138"/>
  <c r="ABC95" i="138" s="1"/>
  <c r="ABB71" i="138"/>
  <c r="ABB95" i="138"/>
  <c r="ABA71" i="138"/>
  <c r="ABA95" i="138" s="1"/>
  <c r="AAZ71" i="138"/>
  <c r="AAZ95" i="138"/>
  <c r="AAY71" i="138"/>
  <c r="AAY95" i="138" s="1"/>
  <c r="AAX71" i="138"/>
  <c r="AAX95" i="138"/>
  <c r="AAW71" i="138"/>
  <c r="AAW95" i="138" s="1"/>
  <c r="AAV71" i="138"/>
  <c r="AAV95" i="138" s="1"/>
  <c r="ABZ70" i="138"/>
  <c r="ABZ94" i="138" s="1"/>
  <c r="ABY70" i="138"/>
  <c r="ABY94" i="138" s="1"/>
  <c r="ABX70" i="138"/>
  <c r="ABX94" i="138" s="1"/>
  <c r="ABW70" i="138"/>
  <c r="ABW94" i="138" s="1"/>
  <c r="ABV70" i="138"/>
  <c r="ABV94" i="138"/>
  <c r="ABU70" i="138"/>
  <c r="ABU94" i="138" s="1"/>
  <c r="ABT70" i="138"/>
  <c r="ABT94" i="138"/>
  <c r="ABS70" i="138"/>
  <c r="ABS94" i="138" s="1"/>
  <c r="ABR70" i="138"/>
  <c r="ABR94" i="138"/>
  <c r="ABQ70" i="138"/>
  <c r="ABQ94" i="138" s="1"/>
  <c r="ABP70" i="138"/>
  <c r="ABP94" i="138" s="1"/>
  <c r="ABO70" i="138"/>
  <c r="ABO94" i="138" s="1"/>
  <c r="ABN70" i="138"/>
  <c r="ABN94" i="138" s="1"/>
  <c r="ABM70" i="138"/>
  <c r="ABM94" i="138" s="1"/>
  <c r="ABL70" i="138"/>
  <c r="ABL94" i="138" s="1"/>
  <c r="ABK70" i="138"/>
  <c r="ABK94" i="138" s="1"/>
  <c r="ABJ70" i="138"/>
  <c r="ABJ94" i="138" s="1"/>
  <c r="ABI70" i="138"/>
  <c r="ABI94" i="138" s="1"/>
  <c r="ABH70" i="138"/>
  <c r="ABH94" i="138" s="1"/>
  <c r="ABG70" i="138"/>
  <c r="ABG94" i="138" s="1"/>
  <c r="ABF70" i="138"/>
  <c r="ABF94" i="138"/>
  <c r="ABE70" i="138"/>
  <c r="ABE94" i="138" s="1"/>
  <c r="ABD70" i="138"/>
  <c r="ABD94" i="138"/>
  <c r="ABC70" i="138"/>
  <c r="ABC94" i="138" s="1"/>
  <c r="ABB70" i="138"/>
  <c r="ABB94" i="138"/>
  <c r="ABA70" i="138"/>
  <c r="ABA94" i="138" s="1"/>
  <c r="AAZ70" i="138"/>
  <c r="AAZ94" i="138" s="1"/>
  <c r="AAY70" i="138"/>
  <c r="AAY94" i="138" s="1"/>
  <c r="AAX70" i="138"/>
  <c r="AAX94" i="138"/>
  <c r="AAW70" i="138"/>
  <c r="AAW94" i="138" s="1"/>
  <c r="AAV70" i="138"/>
  <c r="AAV94" i="138" s="1"/>
  <c r="ABZ69" i="138"/>
  <c r="ABZ93" i="138" s="1"/>
  <c r="ABY69" i="138"/>
  <c r="ABY93" i="138" s="1"/>
  <c r="ABX69" i="138"/>
  <c r="ABX93" i="138" s="1"/>
  <c r="ABW69" i="138"/>
  <c r="ABW93" i="138" s="1"/>
  <c r="ABV69" i="138"/>
  <c r="ABV93" i="138" s="1"/>
  <c r="ABU69" i="138"/>
  <c r="ABU93" i="138"/>
  <c r="ABT69" i="138"/>
  <c r="ABT93" i="138" s="1"/>
  <c r="ABS69" i="138"/>
  <c r="ABS93" i="138"/>
  <c r="ABR69" i="138"/>
  <c r="ABR93" i="138" s="1"/>
  <c r="ABQ69" i="138"/>
  <c r="ABQ93" i="138"/>
  <c r="ABP69" i="138"/>
  <c r="ABP93" i="138" s="1"/>
  <c r="ABO69" i="138"/>
  <c r="ABO93" i="138" s="1"/>
  <c r="ABN69" i="138"/>
  <c r="ABN93" i="138" s="1"/>
  <c r="ABM69" i="138"/>
  <c r="ABM93" i="138" s="1"/>
  <c r="ABL69" i="138"/>
  <c r="ABL93" i="138" s="1"/>
  <c r="ABK69" i="138"/>
  <c r="ABK93" i="138" s="1"/>
  <c r="ABJ69" i="138"/>
  <c r="ABJ93" i="138" s="1"/>
  <c r="ABI69" i="138"/>
  <c r="ABI93" i="138" s="1"/>
  <c r="ABH69" i="138"/>
  <c r="ABH93" i="138" s="1"/>
  <c r="ABG69" i="138"/>
  <c r="ABG93" i="138" s="1"/>
  <c r="ABF69" i="138"/>
  <c r="ABF93" i="138" s="1"/>
  <c r="ABE69" i="138"/>
  <c r="ABE93" i="138"/>
  <c r="ABD69" i="138"/>
  <c r="ABD93" i="138" s="1"/>
  <c r="ABC69" i="138"/>
  <c r="ABC93" i="138"/>
  <c r="ABB69" i="138"/>
  <c r="ABB93" i="138" s="1"/>
  <c r="ABA69" i="138"/>
  <c r="ABA93" i="138"/>
  <c r="AAZ69" i="138"/>
  <c r="AAZ93" i="138" s="1"/>
  <c r="AAY69" i="138"/>
  <c r="AAY93" i="138" s="1"/>
  <c r="AAX69" i="138"/>
  <c r="AAX93" i="138" s="1"/>
  <c r="AAW69" i="138"/>
  <c r="AAW93" i="138"/>
  <c r="AAV69" i="138"/>
  <c r="AAV93" i="138" s="1"/>
  <c r="ABZ68" i="138"/>
  <c r="ABZ92" i="138" s="1"/>
  <c r="ABY68" i="138"/>
  <c r="ABY92" i="138" s="1"/>
  <c r="ABX68" i="138"/>
  <c r="ABX92" i="138" s="1"/>
  <c r="ABW68" i="138"/>
  <c r="ABW92" i="138" s="1"/>
  <c r="ABV68" i="138"/>
  <c r="ABV92" i="138" s="1"/>
  <c r="ABU68" i="138"/>
  <c r="ABU92" i="138" s="1"/>
  <c r="ABT68" i="138"/>
  <c r="ABT92" i="138"/>
  <c r="ABS68" i="138"/>
  <c r="ABS92" i="138" s="1"/>
  <c r="ABR68" i="138"/>
  <c r="ABR92" i="138"/>
  <c r="ABQ68" i="138"/>
  <c r="ABQ92" i="138" s="1"/>
  <c r="ABP68" i="138"/>
  <c r="ABP92" i="138"/>
  <c r="ABO68" i="138"/>
  <c r="ABO92" i="138" s="1"/>
  <c r="ABN68" i="138"/>
  <c r="ABN92" i="138" s="1"/>
  <c r="ABM68" i="138"/>
  <c r="ABM92" i="138" s="1"/>
  <c r="ABL68" i="138"/>
  <c r="ABL92" i="138" s="1"/>
  <c r="ABK68" i="138"/>
  <c r="ABK92" i="138" s="1"/>
  <c r="ABJ68" i="138"/>
  <c r="ABJ92" i="138" s="1"/>
  <c r="ABI68" i="138"/>
  <c r="ABI92" i="138" s="1"/>
  <c r="ABH68" i="138"/>
  <c r="ABH92" i="138" s="1"/>
  <c r="ABG68" i="138"/>
  <c r="ABG92" i="138" s="1"/>
  <c r="ABF68" i="138"/>
  <c r="ABF92" i="138" s="1"/>
  <c r="ABE68" i="138"/>
  <c r="ABE92" i="138" s="1"/>
  <c r="ABD68" i="138"/>
  <c r="ABD92" i="138"/>
  <c r="ABC68" i="138"/>
  <c r="ABC92" i="138" s="1"/>
  <c r="ABB68" i="138"/>
  <c r="ABB92" i="138"/>
  <c r="ABA68" i="138"/>
  <c r="ABA92" i="138" s="1"/>
  <c r="AAZ68" i="138"/>
  <c r="AAZ92" i="138"/>
  <c r="AAY68" i="138"/>
  <c r="AAY92" i="138" s="1"/>
  <c r="AAX68" i="138"/>
  <c r="AAX92" i="138" s="1"/>
  <c r="AAW68" i="138"/>
  <c r="AAW92" i="138" s="1"/>
  <c r="AAV68" i="138"/>
  <c r="AAV92" i="138" s="1"/>
  <c r="ABZ67" i="138"/>
  <c r="ABZ91" i="138" s="1"/>
  <c r="ABY67" i="138"/>
  <c r="ABY91" i="138" s="1"/>
  <c r="ABX67" i="138"/>
  <c r="ABX91" i="138" s="1"/>
  <c r="ABW67" i="138"/>
  <c r="ABW91" i="138" s="1"/>
  <c r="ABV67" i="138"/>
  <c r="ABV91" i="138" s="1"/>
  <c r="ABU67" i="138"/>
  <c r="ABU91" i="138" s="1"/>
  <c r="ABT67" i="138"/>
  <c r="ABT91" i="138" s="1"/>
  <c r="ABS67" i="138"/>
  <c r="ABS91" i="138"/>
  <c r="ABR67" i="138"/>
  <c r="ABR91" i="138" s="1"/>
  <c r="ABQ67" i="138"/>
  <c r="ABQ91" i="138"/>
  <c r="ABP67" i="138"/>
  <c r="ABP91" i="138" s="1"/>
  <c r="ABO67" i="138"/>
  <c r="ABO91" i="138"/>
  <c r="ABN67" i="138"/>
  <c r="ABN91" i="138" s="1"/>
  <c r="ABM67" i="138"/>
  <c r="ABM91" i="138" s="1"/>
  <c r="ABL67" i="138"/>
  <c r="ABL91" i="138" s="1"/>
  <c r="ABK67" i="138"/>
  <c r="ABK91" i="138" s="1"/>
  <c r="ABJ67" i="138"/>
  <c r="ABJ91" i="138" s="1"/>
  <c r="ABI67" i="138"/>
  <c r="ABI91" i="138"/>
  <c r="ABH67" i="138"/>
  <c r="ABH91" i="138" s="1"/>
  <c r="ABG67" i="138"/>
  <c r="ABG91" i="138" s="1"/>
  <c r="ABF67" i="138"/>
  <c r="ABF91" i="138" s="1"/>
  <c r="ABE67" i="138"/>
  <c r="ABE91" i="138" s="1"/>
  <c r="ABD67" i="138"/>
  <c r="ABD91" i="138" s="1"/>
  <c r="ABC67" i="138"/>
  <c r="ABC91" i="138" s="1"/>
  <c r="ABB67" i="138"/>
  <c r="ABB91" i="138" s="1"/>
  <c r="ABA67" i="138"/>
  <c r="ABA91" i="138"/>
  <c r="AAZ67" i="138"/>
  <c r="AAZ91" i="138" s="1"/>
  <c r="AAY67" i="138"/>
  <c r="AAY91" i="138"/>
  <c r="AAX67" i="138"/>
  <c r="AAX91" i="138" s="1"/>
  <c r="AAW67" i="138"/>
  <c r="AAW91" i="138" s="1"/>
  <c r="AAV67" i="138"/>
  <c r="AAV91" i="138" s="1"/>
  <c r="ABZ66" i="138"/>
  <c r="ABY66" i="138"/>
  <c r="ABX66" i="138"/>
  <c r="ABW66" i="138"/>
  <c r="ABV66" i="138"/>
  <c r="ABU66" i="138"/>
  <c r="ABT66" i="138"/>
  <c r="ABS66" i="138"/>
  <c r="ABR66" i="138"/>
  <c r="ABQ66" i="138"/>
  <c r="ABP66" i="138"/>
  <c r="ABO66" i="138"/>
  <c r="ABN66" i="138"/>
  <c r="ABM66" i="138"/>
  <c r="ABL66" i="138"/>
  <c r="ABK66" i="138"/>
  <c r="ABJ66" i="138"/>
  <c r="ABI66" i="138"/>
  <c r="ABH66" i="138"/>
  <c r="ABG66" i="138"/>
  <c r="ABF66" i="138"/>
  <c r="ABE66" i="138"/>
  <c r="ABD66" i="138"/>
  <c r="ABC66" i="138"/>
  <c r="ABB66" i="138"/>
  <c r="ABA66" i="138"/>
  <c r="AAZ66" i="138"/>
  <c r="AAY66" i="138"/>
  <c r="AAX66" i="138"/>
  <c r="AAW66" i="138"/>
  <c r="AAV66" i="138"/>
  <c r="ABZ65" i="138"/>
  <c r="ABZ89" i="138"/>
  <c r="ABY65" i="138"/>
  <c r="ABY89" i="138" s="1"/>
  <c r="ABX65" i="138"/>
  <c r="ABX89" i="138"/>
  <c r="ABW65" i="138"/>
  <c r="ABW89" i="138" s="1"/>
  <c r="ABV65" i="138"/>
  <c r="ABV89" i="138" s="1"/>
  <c r="ABU65" i="138"/>
  <c r="ABU89" i="138" s="1"/>
  <c r="ABT65" i="138"/>
  <c r="ABT89" i="138" s="1"/>
  <c r="ABS65" i="138"/>
  <c r="ABS89" i="138" s="1"/>
  <c r="ABR65" i="138"/>
  <c r="ABR89" i="138" s="1"/>
  <c r="ABQ65" i="138"/>
  <c r="ABQ89" i="138" s="1"/>
  <c r="ABP65" i="138"/>
  <c r="ABP89" i="138" s="1"/>
  <c r="ABO65" i="138"/>
  <c r="ABO89" i="138" s="1"/>
  <c r="ABN65" i="138"/>
  <c r="ABN89" i="138" s="1"/>
  <c r="ABM65" i="138"/>
  <c r="ABM89" i="138" s="1"/>
  <c r="ABL65" i="138"/>
  <c r="ABL89" i="138"/>
  <c r="ABK65" i="138"/>
  <c r="ABK89" i="138" s="1"/>
  <c r="ABJ65" i="138"/>
  <c r="ABJ89" i="138"/>
  <c r="ABI65" i="138"/>
  <c r="ABI89" i="138" s="1"/>
  <c r="ABH65" i="138"/>
  <c r="ABH89" i="138"/>
  <c r="ABG65" i="138"/>
  <c r="ABG89" i="138" s="1"/>
  <c r="ABF65" i="138"/>
  <c r="ABF89" i="138" s="1"/>
  <c r="ABE65" i="138"/>
  <c r="ABE89" i="138" s="1"/>
  <c r="ABD65" i="138"/>
  <c r="ABD89" i="138" s="1"/>
  <c r="ABC65" i="138"/>
  <c r="ABC89" i="138" s="1"/>
  <c r="ABB65" i="138"/>
  <c r="ABB89" i="138" s="1"/>
  <c r="ABA65" i="138"/>
  <c r="ABA89" i="138" s="1"/>
  <c r="AAZ65" i="138"/>
  <c r="AAZ89" i="138" s="1"/>
  <c r="AAY65" i="138"/>
  <c r="AAY89" i="138" s="1"/>
  <c r="AAX65" i="138"/>
  <c r="AAX89" i="138" s="1"/>
  <c r="AAW65" i="138"/>
  <c r="AAW89" i="138" s="1"/>
  <c r="AAV65" i="138"/>
  <c r="AAV89" i="138"/>
  <c r="ABZ64" i="138"/>
  <c r="ABZ88" i="138" s="1"/>
  <c r="ABY64" i="138"/>
  <c r="ABY88" i="138"/>
  <c r="ABX64" i="138"/>
  <c r="ABX88" i="138" s="1"/>
  <c r="ABW64" i="138"/>
  <c r="ABW88" i="138"/>
  <c r="ABV64" i="138"/>
  <c r="ABV88" i="138" s="1"/>
  <c r="ABU64" i="138"/>
  <c r="ABU88" i="138" s="1"/>
  <c r="ABT64" i="138"/>
  <c r="ABT88" i="138" s="1"/>
  <c r="ABS64" i="138"/>
  <c r="ABS88" i="138" s="1"/>
  <c r="ABR64" i="138"/>
  <c r="ABR88" i="138" s="1"/>
  <c r="ABQ64" i="138"/>
  <c r="ABQ88" i="138"/>
  <c r="ABP64" i="138"/>
  <c r="ABP88" i="138" s="1"/>
  <c r="ABO64" i="138"/>
  <c r="ABO88" i="138" s="1"/>
  <c r="ABN64" i="138"/>
  <c r="ABN88" i="138" s="1"/>
  <c r="ABM64" i="138"/>
  <c r="ABM88" i="138" s="1"/>
  <c r="ABL64" i="138"/>
  <c r="ABL88" i="138" s="1"/>
  <c r="ABK64" i="138"/>
  <c r="ABK88" i="138" s="1"/>
  <c r="ABJ64" i="138"/>
  <c r="ABJ88" i="138" s="1"/>
  <c r="ABI64" i="138"/>
  <c r="ABI88" i="138"/>
  <c r="ABH64" i="138"/>
  <c r="ABH88" i="138" s="1"/>
  <c r="ABG64" i="138"/>
  <c r="ABG88" i="138"/>
  <c r="ABF64" i="138"/>
  <c r="ABF88" i="138" s="1"/>
  <c r="ABE64" i="138"/>
  <c r="ABE88" i="138"/>
  <c r="ABD64" i="138"/>
  <c r="ABD88" i="138" s="1"/>
  <c r="ABC64" i="138"/>
  <c r="ABC88" i="138"/>
  <c r="ABB64" i="138"/>
  <c r="ABB88" i="138" s="1"/>
  <c r="ABA64" i="138"/>
  <c r="ABA88" i="138"/>
  <c r="AAZ64" i="138"/>
  <c r="AAZ88" i="138" s="1"/>
  <c r="AAY64" i="138"/>
  <c r="AAY88" i="138" s="1"/>
  <c r="AAX64" i="138"/>
  <c r="AAX88" i="138" s="1"/>
  <c r="AAW64" i="138"/>
  <c r="AAW88" i="138" s="1"/>
  <c r="AAV64" i="138"/>
  <c r="AAV88" i="138" s="1"/>
  <c r="ABZ63" i="138"/>
  <c r="ABZ87" i="138" s="1"/>
  <c r="ABY63" i="138"/>
  <c r="ABY87" i="138" s="1"/>
  <c r="ABX63" i="138"/>
  <c r="ABX87" i="138"/>
  <c r="ABW63" i="138"/>
  <c r="ABW87" i="138" s="1"/>
  <c r="ABV63" i="138"/>
  <c r="ABV87" i="138"/>
  <c r="ABU63" i="138"/>
  <c r="ABU87" i="138" s="1"/>
  <c r="ABT63" i="138"/>
  <c r="ABT87" i="138" s="1"/>
  <c r="ABS63" i="138"/>
  <c r="ABS87" i="138" s="1"/>
  <c r="ABR63" i="138"/>
  <c r="ABR87" i="138" s="1"/>
  <c r="ABQ63" i="138"/>
  <c r="ABQ87" i="138" s="1"/>
  <c r="ABP63" i="138"/>
  <c r="ABP87" i="138" s="1"/>
  <c r="ABO63" i="138"/>
  <c r="ABO87" i="138"/>
  <c r="ABN63" i="138"/>
  <c r="ABN87" i="138" s="1"/>
  <c r="ABM63" i="138"/>
  <c r="ABM87" i="138"/>
  <c r="ABL63" i="138"/>
  <c r="ABL87" i="138" s="1"/>
  <c r="ABK63" i="138"/>
  <c r="ABK87" i="138"/>
  <c r="ABJ63" i="138"/>
  <c r="ABJ87" i="138" s="1"/>
  <c r="ABI63" i="138"/>
  <c r="ABI87" i="138" s="1"/>
  <c r="ABH63" i="138"/>
  <c r="ABH87" i="138" s="1"/>
  <c r="ABG63" i="138"/>
  <c r="ABG87" i="138" s="1"/>
  <c r="ABF63" i="138"/>
  <c r="ABF87" i="138" s="1"/>
  <c r="ABE63" i="138"/>
  <c r="ABE87" i="138" s="1"/>
  <c r="ABD63" i="138"/>
  <c r="ABD87" i="138" s="1"/>
  <c r="ABC63" i="138"/>
  <c r="ABC87" i="138" s="1"/>
  <c r="ABB63" i="138"/>
  <c r="ABB87" i="138" s="1"/>
  <c r="ABA63" i="138"/>
  <c r="ABA87" i="138" s="1"/>
  <c r="AAZ63" i="138"/>
  <c r="AAZ87" i="138" s="1"/>
  <c r="AAY63" i="138"/>
  <c r="AAY87" i="138"/>
  <c r="AAX63" i="138"/>
  <c r="AAX87" i="138" s="1"/>
  <c r="AAW63" i="138"/>
  <c r="AAW87" i="138"/>
  <c r="AAV63" i="138"/>
  <c r="AAV87" i="138" s="1"/>
  <c r="ABZ62" i="138"/>
  <c r="ABZ86" i="138"/>
  <c r="ABY62" i="138"/>
  <c r="ABY86" i="138" s="1"/>
  <c r="ABX62" i="138"/>
  <c r="ABX86" i="138" s="1"/>
  <c r="ABW62" i="138"/>
  <c r="ABW86" i="138" s="1"/>
  <c r="ABV62" i="138"/>
  <c r="ABV86" i="138" s="1"/>
  <c r="ABU62" i="138"/>
  <c r="ABU86" i="138" s="1"/>
  <c r="ABT62" i="138"/>
  <c r="ABT86" i="138"/>
  <c r="ABS62" i="138"/>
  <c r="ABS86" i="138" s="1"/>
  <c r="ABR62" i="138"/>
  <c r="ABR86" i="138" s="1"/>
  <c r="ABQ62" i="138"/>
  <c r="ABQ86" i="138" s="1"/>
  <c r="ABP62" i="138"/>
  <c r="ABP86" i="138" s="1"/>
  <c r="ABO62" i="138"/>
  <c r="ABO86" i="138" s="1"/>
  <c r="ABN62" i="138"/>
  <c r="ABN86" i="138" s="1"/>
  <c r="ABM62" i="138"/>
  <c r="ABM86" i="138" s="1"/>
  <c r="ABL62" i="138"/>
  <c r="ABL86" i="138"/>
  <c r="ABK62" i="138"/>
  <c r="ABK86" i="138" s="1"/>
  <c r="ABJ62" i="138"/>
  <c r="ABJ86" i="138"/>
  <c r="ABI62" i="138"/>
  <c r="ABI86" i="138" s="1"/>
  <c r="ABH62" i="138"/>
  <c r="ABH86" i="138"/>
  <c r="ABG62" i="138"/>
  <c r="ABG86" i="138" s="1"/>
  <c r="ABF62" i="138"/>
  <c r="ABF86" i="138"/>
  <c r="ABE62" i="138"/>
  <c r="ABE86" i="138" s="1"/>
  <c r="ABD62" i="138"/>
  <c r="ABD86" i="138"/>
  <c r="ABC62" i="138"/>
  <c r="ABC86" i="138" s="1"/>
  <c r="ABB62" i="138"/>
  <c r="ABB86" i="138" s="1"/>
  <c r="ABA62" i="138"/>
  <c r="ABA86" i="138" s="1"/>
  <c r="AAZ62" i="138"/>
  <c r="AAZ86" i="138" s="1"/>
  <c r="AAY62" i="138"/>
  <c r="AAY86" i="138" s="1"/>
  <c r="AAX62" i="138"/>
  <c r="AAX86" i="138" s="1"/>
  <c r="AAW62" i="138"/>
  <c r="AAW86" i="138" s="1"/>
  <c r="AAV62" i="138"/>
  <c r="AAV86" i="138"/>
  <c r="ABZ61" i="138"/>
  <c r="ABZ85" i="138" s="1"/>
  <c r="ABY61" i="138"/>
  <c r="ABY85" i="138"/>
  <c r="ABX61" i="138"/>
  <c r="ABX85" i="138" s="1"/>
  <c r="ABW61" i="138"/>
  <c r="ABW85" i="138"/>
  <c r="ABV61" i="138"/>
  <c r="ABV85" i="138" s="1"/>
  <c r="ABU61" i="138"/>
  <c r="ABU85" i="138"/>
  <c r="ABT61" i="138"/>
  <c r="ABT85" i="138" s="1"/>
  <c r="ABS61" i="138"/>
  <c r="ABS85" i="138" s="1"/>
  <c r="ABR61" i="138"/>
  <c r="ABR85" i="138" s="1"/>
  <c r="ABQ61" i="138"/>
  <c r="ABQ85" i="138" s="1"/>
  <c r="ABP61" i="138"/>
  <c r="ABP85" i="138" s="1"/>
  <c r="ABO61" i="138"/>
  <c r="ABO85" i="138" s="1"/>
  <c r="ABN61" i="138"/>
  <c r="ABN85" i="138" s="1"/>
  <c r="ABM61" i="138"/>
  <c r="ABM85" i="138"/>
  <c r="ABL61" i="138"/>
  <c r="ABL85" i="138" s="1"/>
  <c r="ABK61" i="138"/>
  <c r="ABK85" i="138"/>
  <c r="ABJ61" i="138"/>
  <c r="ABJ85" i="138" s="1"/>
  <c r="ABI61" i="138"/>
  <c r="ABI85" i="138"/>
  <c r="ABH61" i="138"/>
  <c r="ABH85" i="138" s="1"/>
  <c r="ABG61" i="138"/>
  <c r="ABG85" i="138" s="1"/>
  <c r="ABF61" i="138"/>
  <c r="ABF85" i="138" s="1"/>
  <c r="ABE61" i="138"/>
  <c r="ABE85" i="138" s="1"/>
  <c r="ABD61" i="138"/>
  <c r="ABD85" i="138" s="1"/>
  <c r="ABC61" i="138"/>
  <c r="ABC85" i="138" s="1"/>
  <c r="ABB61" i="138"/>
  <c r="ABB85" i="138" s="1"/>
  <c r="ABA61" i="138"/>
  <c r="ABA85" i="138" s="1"/>
  <c r="AAZ61" i="138"/>
  <c r="AAZ85" i="138" s="1"/>
  <c r="AAY61" i="138"/>
  <c r="AAY85" i="138" s="1"/>
  <c r="AAX61" i="138"/>
  <c r="AAX85" i="138" s="1"/>
  <c r="AAW61" i="138"/>
  <c r="AAW85" i="138"/>
  <c r="AAV61" i="138"/>
  <c r="AAV85" i="138" s="1"/>
  <c r="ABZ60" i="138"/>
  <c r="ABZ84" i="138"/>
  <c r="ABY60" i="138"/>
  <c r="ABY84" i="138" s="1"/>
  <c r="ABX60" i="138"/>
  <c r="ABX84" i="138"/>
  <c r="ABW60" i="138"/>
  <c r="ABW84" i="138" s="1"/>
  <c r="ABV60" i="138"/>
  <c r="ABV84" i="138" s="1"/>
  <c r="ABU60" i="138"/>
  <c r="ABU84" i="138" s="1"/>
  <c r="ABT60" i="138"/>
  <c r="ABT84" i="138" s="1"/>
  <c r="ABS60" i="138"/>
  <c r="ABS84" i="138" s="1"/>
  <c r="ABR60" i="138"/>
  <c r="ABR84" i="138"/>
  <c r="ABQ60" i="138"/>
  <c r="ABQ84" i="138" s="1"/>
  <c r="ABP60" i="138"/>
  <c r="ABP84" i="138" s="1"/>
  <c r="ABO60" i="138"/>
  <c r="ABO84" i="138" s="1"/>
  <c r="ABN60" i="138"/>
  <c r="ABN84" i="138" s="1"/>
  <c r="ABM60" i="138"/>
  <c r="ABM84" i="138" s="1"/>
  <c r="ABL60" i="138"/>
  <c r="ABL84" i="138" s="1"/>
  <c r="ABK60" i="138"/>
  <c r="ABK84" i="138" s="1"/>
  <c r="ABJ60" i="138"/>
  <c r="ABJ84" i="138"/>
  <c r="ABI60" i="138"/>
  <c r="ABI84" i="138" s="1"/>
  <c r="ABH60" i="138"/>
  <c r="ABH84" i="138"/>
  <c r="ABG60" i="138"/>
  <c r="ABG84" i="138" s="1"/>
  <c r="ABF60" i="138"/>
  <c r="ABF84" i="138"/>
  <c r="ABE60" i="138"/>
  <c r="ABE84" i="138" s="1"/>
  <c r="ABD60" i="138"/>
  <c r="ABD84" i="138"/>
  <c r="ABC60" i="138"/>
  <c r="ABC84" i="138" s="1"/>
  <c r="ABB60" i="138"/>
  <c r="ABB84" i="138"/>
  <c r="ABA60" i="138"/>
  <c r="ABA84" i="138" s="1"/>
  <c r="AAZ60" i="138"/>
  <c r="AAZ84" i="138" s="1"/>
  <c r="AAY60" i="138"/>
  <c r="AAY84" i="138" s="1"/>
  <c r="AAX60" i="138"/>
  <c r="AAX84" i="138" s="1"/>
  <c r="AAW60" i="138"/>
  <c r="AAW84" i="138" s="1"/>
  <c r="AAV60" i="138"/>
  <c r="AAV84" i="138" s="1"/>
  <c r="ABZ59" i="138"/>
  <c r="ABZ83" i="138" s="1"/>
  <c r="ABY59" i="138"/>
  <c r="ABY83" i="138"/>
  <c r="ABX59" i="138"/>
  <c r="ABX83" i="138" s="1"/>
  <c r="ABW59" i="138"/>
  <c r="ABW83" i="138"/>
  <c r="ABV59" i="138"/>
  <c r="ABV83" i="138" s="1"/>
  <c r="ABU59" i="138"/>
  <c r="ABU83" i="138"/>
  <c r="ABT59" i="138"/>
  <c r="ABT83" i="138" s="1"/>
  <c r="ABS59" i="138"/>
  <c r="ABS83" i="138"/>
  <c r="ABR59" i="138"/>
  <c r="ABR83" i="138" s="1"/>
  <c r="ABQ59" i="138"/>
  <c r="ABQ83" i="138" s="1"/>
  <c r="ABP59" i="138"/>
  <c r="ABP83" i="138" s="1"/>
  <c r="ABO59" i="138"/>
  <c r="ABO83" i="138" s="1"/>
  <c r="ABN59" i="138"/>
  <c r="ABN83" i="138" s="1"/>
  <c r="ABM59" i="138"/>
  <c r="ABM83" i="138" s="1"/>
  <c r="ABL59" i="138"/>
  <c r="ABL83" i="138" s="1"/>
  <c r="ABK59" i="138"/>
  <c r="ABK83" i="138"/>
  <c r="ABJ59" i="138"/>
  <c r="ABJ83" i="138" s="1"/>
  <c r="ABI59" i="138"/>
  <c r="ABI83" i="138"/>
  <c r="ABH59" i="138"/>
  <c r="ABH83" i="138" s="1"/>
  <c r="ABG59" i="138"/>
  <c r="ABG83" i="138"/>
  <c r="ABF59" i="138"/>
  <c r="ABF83" i="138" s="1"/>
  <c r="ABE59" i="138"/>
  <c r="ABE83" i="138" s="1"/>
  <c r="ABD59" i="138"/>
  <c r="ABD83" i="138" s="1"/>
  <c r="ABC59" i="138"/>
  <c r="ABC83" i="138" s="1"/>
  <c r="ABB59" i="138"/>
  <c r="ABB83" i="138" s="1"/>
  <c r="ABA59" i="138"/>
  <c r="ABA83" i="138" s="1"/>
  <c r="AAZ59" i="138"/>
  <c r="AAZ83" i="138" s="1"/>
  <c r="AAY59" i="138"/>
  <c r="AAY83" i="138" s="1"/>
  <c r="AAX59" i="138"/>
  <c r="AAX83" i="138" s="1"/>
  <c r="AAW59" i="138"/>
  <c r="AAW83" i="138" s="1"/>
  <c r="AAV59" i="138"/>
  <c r="AAV83" i="138" s="1"/>
  <c r="ABZ58" i="138"/>
  <c r="ABZ82" i="138"/>
  <c r="ABY58" i="138"/>
  <c r="ABY82" i="138" s="1"/>
  <c r="ABX58" i="138"/>
  <c r="ABX82" i="138"/>
  <c r="ABW58" i="138"/>
  <c r="ABW82" i="138" s="1"/>
  <c r="ABV58" i="138"/>
  <c r="ABV82" i="138"/>
  <c r="ABU58" i="138"/>
  <c r="ABU82" i="138" s="1"/>
  <c r="ABT58" i="138"/>
  <c r="ABT82" i="138" s="1"/>
  <c r="ABS58" i="138"/>
  <c r="ABS82" i="138" s="1"/>
  <c r="ABR58" i="138"/>
  <c r="ABR82" i="138" s="1"/>
  <c r="ABQ58" i="138"/>
  <c r="ABQ82" i="138" s="1"/>
  <c r="ABP58" i="138"/>
  <c r="ABP82" i="138"/>
  <c r="ABO58" i="138"/>
  <c r="ABO82" i="138" s="1"/>
  <c r="ABN58" i="138"/>
  <c r="ABN82" i="138" s="1"/>
  <c r="ABM58" i="138"/>
  <c r="ABM82" i="138" s="1"/>
  <c r="ABL58" i="138"/>
  <c r="ABL82" i="138" s="1"/>
  <c r="ABK58" i="138"/>
  <c r="ABK82" i="138" s="1"/>
  <c r="ABJ58" i="138"/>
  <c r="ABJ82" i="138" s="1"/>
  <c r="ABI58" i="138"/>
  <c r="ABI82" i="138" s="1"/>
  <c r="ABH58" i="138"/>
  <c r="ABH82" i="138"/>
  <c r="ABG58" i="138"/>
  <c r="ABG82" i="138" s="1"/>
  <c r="ABF58" i="138"/>
  <c r="ABF82" i="138"/>
  <c r="ABE58" i="138"/>
  <c r="ABE82" i="138" s="1"/>
  <c r="ABD58" i="138"/>
  <c r="ABD82" i="138"/>
  <c r="ABC58" i="138"/>
  <c r="ABC82" i="138" s="1"/>
  <c r="ABB58" i="138"/>
  <c r="ABB82" i="138"/>
  <c r="ABA58" i="138"/>
  <c r="ABA82" i="138" s="1"/>
  <c r="AAZ58" i="138"/>
  <c r="AAZ82" i="138"/>
  <c r="AAY58" i="138"/>
  <c r="AAY82" i="138" s="1"/>
  <c r="AAX58" i="138"/>
  <c r="AAX82" i="138" s="1"/>
  <c r="AAW58" i="138"/>
  <c r="AAW82" i="138" s="1"/>
  <c r="AAV58" i="138"/>
  <c r="AAV82" i="138" s="1"/>
  <c r="ABZ57" i="138"/>
  <c r="ABZ81" i="138" s="1"/>
  <c r="ABY57" i="138"/>
  <c r="ABY81" i="138" s="1"/>
  <c r="ABX57" i="138"/>
  <c r="ABX81" i="138" s="1"/>
  <c r="ABW57" i="138"/>
  <c r="ABW81" i="138"/>
  <c r="ABV57" i="138"/>
  <c r="ABV81" i="138" s="1"/>
  <c r="ABU57" i="138"/>
  <c r="ABU81" i="138"/>
  <c r="ABT57" i="138"/>
  <c r="ABT81" i="138" s="1"/>
  <c r="ABS57" i="138"/>
  <c r="ABS81" i="138"/>
  <c r="ABR57" i="138"/>
  <c r="ABR81" i="138" s="1"/>
  <c r="ABQ57" i="138"/>
  <c r="ABQ81" i="138"/>
  <c r="ABP57" i="138"/>
  <c r="ABP81" i="138" s="1"/>
  <c r="ABO57" i="138"/>
  <c r="ABO81" i="138" s="1"/>
  <c r="ABN57" i="138"/>
  <c r="ABN81" i="138" s="1"/>
  <c r="ABM57" i="138"/>
  <c r="ABM81" i="138" s="1"/>
  <c r="ABL57" i="138"/>
  <c r="ABL81" i="138" s="1"/>
  <c r="ABK57" i="138"/>
  <c r="ABK81" i="138" s="1"/>
  <c r="ABJ57" i="138"/>
  <c r="ABJ81" i="138" s="1"/>
  <c r="ABI57" i="138"/>
  <c r="ABI81" i="138"/>
  <c r="ABH57" i="138"/>
  <c r="ABH81" i="138" s="1"/>
  <c r="ABG57" i="138"/>
  <c r="ABG81" i="138"/>
  <c r="ABF57" i="138"/>
  <c r="ABF81" i="138" s="1"/>
  <c r="ABE57" i="138"/>
  <c r="ABE81" i="138"/>
  <c r="ABD57" i="138"/>
  <c r="ABD81" i="138" s="1"/>
  <c r="ABC57" i="138"/>
  <c r="ABC81" i="138" s="1"/>
  <c r="ABB57" i="138"/>
  <c r="ABB81" i="138" s="1"/>
  <c r="ABA57" i="138"/>
  <c r="ABA81" i="138" s="1"/>
  <c r="AAZ57" i="138"/>
  <c r="AAZ81" i="138" s="1"/>
  <c r="AAY57" i="138"/>
  <c r="AAY81" i="138" s="1"/>
  <c r="AAX57" i="138"/>
  <c r="AAX81" i="138" s="1"/>
  <c r="AAW57" i="138"/>
  <c r="AAW81" i="138" s="1"/>
  <c r="AAV57" i="138"/>
  <c r="AAV81" i="138" s="1"/>
  <c r="ABZ56" i="138"/>
  <c r="ABZ80" i="138" s="1"/>
  <c r="ABY56" i="138"/>
  <c r="ABY80" i="138" s="1"/>
  <c r="ABX56" i="138"/>
  <c r="ABX80" i="138"/>
  <c r="ABW56" i="138"/>
  <c r="ABW80" i="138" s="1"/>
  <c r="ABV56" i="138"/>
  <c r="ABV80" i="138"/>
  <c r="ABU56" i="138"/>
  <c r="ABU80" i="138" s="1"/>
  <c r="ABT56" i="138"/>
  <c r="ABT80" i="138"/>
  <c r="ABS56" i="138"/>
  <c r="ABS80" i="138" s="1"/>
  <c r="ABR56" i="138"/>
  <c r="ABR80" i="138" s="1"/>
  <c r="ABQ56" i="138"/>
  <c r="ABQ80" i="138" s="1"/>
  <c r="ABP56" i="138"/>
  <c r="ABP80" i="138" s="1"/>
  <c r="ABO56" i="138"/>
  <c r="ABO80" i="138" s="1"/>
  <c r="ABN56" i="138"/>
  <c r="ABN80" i="138"/>
  <c r="ABM56" i="138"/>
  <c r="ABM80" i="138" s="1"/>
  <c r="ABL56" i="138"/>
  <c r="ABL80" i="138" s="1"/>
  <c r="ABK56" i="138"/>
  <c r="ABK80" i="138" s="1"/>
  <c r="ABJ56" i="138"/>
  <c r="ABJ80" i="138" s="1"/>
  <c r="ABI56" i="138"/>
  <c r="ABI80" i="138" s="1"/>
  <c r="ABH56" i="138"/>
  <c r="ABH80" i="138" s="1"/>
  <c r="ABG56" i="138"/>
  <c r="ABG80" i="138" s="1"/>
  <c r="ABF56" i="138"/>
  <c r="ABF80" i="138"/>
  <c r="ABE56" i="138"/>
  <c r="ABE80" i="138" s="1"/>
  <c r="ABD56" i="138"/>
  <c r="ABD80" i="138"/>
  <c r="ABC56" i="138"/>
  <c r="ABC80" i="138" s="1"/>
  <c r="ABB56" i="138"/>
  <c r="ABB80" i="138"/>
  <c r="ABA56" i="138"/>
  <c r="ABA80" i="138" s="1"/>
  <c r="AAZ56" i="138"/>
  <c r="AAZ80" i="138"/>
  <c r="AAY56" i="138"/>
  <c r="AAY80" i="138" s="1"/>
  <c r="AAX56" i="138"/>
  <c r="AAX80" i="138"/>
  <c r="AAW56" i="138"/>
  <c r="AAW80" i="138" s="1"/>
  <c r="AAV56" i="138"/>
  <c r="AAV80" i="138" s="1"/>
  <c r="ABZ55" i="138"/>
  <c r="ABZ79" i="138" s="1"/>
  <c r="ABY55" i="138"/>
  <c r="ABY79" i="138" s="1"/>
  <c r="ABX55" i="138"/>
  <c r="ABX79" i="138" s="1"/>
  <c r="ABW55" i="138"/>
  <c r="ABW79" i="138" s="1"/>
  <c r="ABV55" i="138"/>
  <c r="ABV79" i="138" s="1"/>
  <c r="ABU55" i="138"/>
  <c r="ABU79" i="138"/>
  <c r="ABT55" i="138"/>
  <c r="ABT79" i="138" s="1"/>
  <c r="ABS55" i="138"/>
  <c r="ABS79" i="138"/>
  <c r="ABR55" i="138"/>
  <c r="ABR79" i="138" s="1"/>
  <c r="ABQ55" i="138"/>
  <c r="ABQ79" i="138"/>
  <c r="ABP55" i="138"/>
  <c r="ABP79" i="138" s="1"/>
  <c r="ABO55" i="138"/>
  <c r="ABO79" i="138"/>
  <c r="ABN55" i="138"/>
  <c r="ABN79" i="138" s="1"/>
  <c r="ABM55" i="138"/>
  <c r="ABM79" i="138" s="1"/>
  <c r="ABL55" i="138"/>
  <c r="ABL79" i="138" s="1"/>
  <c r="ABK55" i="138"/>
  <c r="ABK79" i="138" s="1"/>
  <c r="ABJ55" i="138"/>
  <c r="ABJ79" i="138" s="1"/>
  <c r="ABI55" i="138"/>
  <c r="ABI79" i="138" s="1"/>
  <c r="ABH55" i="138"/>
  <c r="ABH79" i="138" s="1"/>
  <c r="ABG55" i="138"/>
  <c r="ABG79" i="138"/>
  <c r="ABF55" i="138"/>
  <c r="ABF79" i="138" s="1"/>
  <c r="ABE55" i="138"/>
  <c r="ABE79" i="138"/>
  <c r="ABD55" i="138"/>
  <c r="ABD79" i="138" s="1"/>
  <c r="ABC55" i="138"/>
  <c r="ABC79" i="138"/>
  <c r="ABB55" i="138"/>
  <c r="ABB79" i="138" s="1"/>
  <c r="ABA55" i="138"/>
  <c r="ABA79" i="138" s="1"/>
  <c r="AAZ55" i="138"/>
  <c r="AAZ79" i="138" s="1"/>
  <c r="AAY55" i="138"/>
  <c r="AAY79" i="138" s="1"/>
  <c r="AAX55" i="138"/>
  <c r="AAX79" i="138" s="1"/>
  <c r="AAW55" i="138"/>
  <c r="AAW79" i="138" s="1"/>
  <c r="AAV55" i="138"/>
  <c r="AAV79" i="138" s="1"/>
  <c r="ABZ54" i="138"/>
  <c r="ABZ78" i="138" s="1"/>
  <c r="ABY54" i="138"/>
  <c r="ABY78" i="138" s="1"/>
  <c r="ABX54" i="138"/>
  <c r="ABX78" i="138" s="1"/>
  <c r="ABW54" i="138"/>
  <c r="ABW78" i="138" s="1"/>
  <c r="ABV54" i="138"/>
  <c r="ABV78" i="138"/>
  <c r="ABU54" i="138"/>
  <c r="ABU78" i="138" s="1"/>
  <c r="ABT54" i="138"/>
  <c r="ABT78" i="138"/>
  <c r="ABS54" i="138"/>
  <c r="ABS78" i="138" s="1"/>
  <c r="ABR54" i="138"/>
  <c r="ABR78" i="138"/>
  <c r="ABQ54" i="138"/>
  <c r="ABQ78" i="138" s="1"/>
  <c r="ABP54" i="138"/>
  <c r="ABP78" i="138" s="1"/>
  <c r="ABO54" i="138"/>
  <c r="ABO78" i="138" s="1"/>
  <c r="ABN54" i="138"/>
  <c r="ABN78" i="138" s="1"/>
  <c r="ABM54" i="138"/>
  <c r="ABM78" i="138" s="1"/>
  <c r="ABL54" i="138"/>
  <c r="ABL78" i="138"/>
  <c r="ABK54" i="138"/>
  <c r="ABK78" i="138" s="1"/>
  <c r="ABJ54" i="138"/>
  <c r="ABJ78" i="138" s="1"/>
  <c r="ABI54" i="138"/>
  <c r="ABI78" i="138" s="1"/>
  <c r="ABH54" i="138"/>
  <c r="ABH78" i="138" s="1"/>
  <c r="ABG54" i="138"/>
  <c r="ABG78" i="138" s="1"/>
  <c r="ABF54" i="138"/>
  <c r="ABF78" i="138" s="1"/>
  <c r="ABE54" i="138"/>
  <c r="ABE78" i="138" s="1"/>
  <c r="ABD54" i="138"/>
  <c r="ABD78" i="138"/>
  <c r="ABC54" i="138"/>
  <c r="ABC78" i="138" s="1"/>
  <c r="ABB54" i="138"/>
  <c r="ABB78" i="138"/>
  <c r="ABA54" i="138"/>
  <c r="ABA78" i="138" s="1"/>
  <c r="AAZ54" i="138"/>
  <c r="AAZ78" i="138"/>
  <c r="AAY54" i="138"/>
  <c r="AAY78" i="138" s="1"/>
  <c r="AAX54" i="138"/>
  <c r="AAX78" i="138" s="1"/>
  <c r="AAW54" i="138"/>
  <c r="AAW78" i="138" s="1"/>
  <c r="AAV54" i="138"/>
  <c r="AAV78" i="138"/>
  <c r="ABZ53" i="138"/>
  <c r="ABZ77" i="138" s="1"/>
  <c r="ABY53" i="138"/>
  <c r="ABY77" i="138" s="1"/>
  <c r="ABX53" i="138"/>
  <c r="ABX77" i="138" s="1"/>
  <c r="ABW53" i="138"/>
  <c r="ABW77" i="138" s="1"/>
  <c r="ABV53" i="138"/>
  <c r="ABV77" i="138" s="1"/>
  <c r="ABU53" i="138"/>
  <c r="ABU77" i="138" s="1"/>
  <c r="ABT53" i="138"/>
  <c r="ABT77" i="138" s="1"/>
  <c r="ABS53" i="138"/>
  <c r="ABS77" i="138" s="1"/>
  <c r="ABR53" i="138"/>
  <c r="ABR77" i="138" s="1"/>
  <c r="ABQ53" i="138"/>
  <c r="ABQ77" i="138" s="1"/>
  <c r="ABP53" i="138"/>
  <c r="ABP77" i="138" s="1"/>
  <c r="ABO53" i="138"/>
  <c r="ABO77" i="138" s="1"/>
  <c r="ABN53" i="138"/>
  <c r="ABN77" i="138" s="1"/>
  <c r="ABM53" i="138"/>
  <c r="ABM77" i="138" s="1"/>
  <c r="ABL53" i="138"/>
  <c r="ABL77" i="138" s="1"/>
  <c r="ABK53" i="138"/>
  <c r="ABK77" i="138" s="1"/>
  <c r="ABJ53" i="138"/>
  <c r="ABJ77" i="138" s="1"/>
  <c r="ABI53" i="138"/>
  <c r="ABI77" i="138" s="1"/>
  <c r="ABH53" i="138"/>
  <c r="ABH77" i="138" s="1"/>
  <c r="ABG53" i="138"/>
  <c r="ABG77" i="138" s="1"/>
  <c r="ABF53" i="138"/>
  <c r="ABF77" i="138" s="1"/>
  <c r="ABE53" i="138"/>
  <c r="ABE77" i="138" s="1"/>
  <c r="ABD53" i="138"/>
  <c r="ABD77" i="138" s="1"/>
  <c r="ABC53" i="138"/>
  <c r="ABC77" i="138" s="1"/>
  <c r="ABB53" i="138"/>
  <c r="ABB77" i="138"/>
  <c r="ABA53" i="138"/>
  <c r="ABA77" i="138" s="1"/>
  <c r="AAZ53" i="138"/>
  <c r="AAZ77" i="138"/>
  <c r="AAY53" i="138"/>
  <c r="AAY77" i="138" s="1"/>
  <c r="AAX53" i="138"/>
  <c r="AAX77" i="138"/>
  <c r="AAW53" i="138"/>
  <c r="AAW77" i="138" s="1"/>
  <c r="AAV53" i="138"/>
  <c r="AAV77" i="138" s="1"/>
  <c r="AAT99" i="138"/>
  <c r="AAS99" i="138"/>
  <c r="AAR99" i="138"/>
  <c r="AAQ99" i="138"/>
  <c r="AAT98" i="138"/>
  <c r="AAS98" i="138"/>
  <c r="AAR98" i="138"/>
  <c r="AAQ98" i="138"/>
  <c r="AAT97" i="138"/>
  <c r="AAS97" i="138"/>
  <c r="AAR97" i="138"/>
  <c r="AAQ97" i="138"/>
  <c r="AAT96" i="138"/>
  <c r="AAS96" i="138"/>
  <c r="AAR96" i="138"/>
  <c r="AAQ96" i="138"/>
  <c r="AAT95" i="138"/>
  <c r="AAS95" i="138"/>
  <c r="AAR95" i="138"/>
  <c r="AAQ95" i="138"/>
  <c r="AAT94" i="138"/>
  <c r="AAS94" i="138"/>
  <c r="AAR94" i="138"/>
  <c r="AAQ94" i="138"/>
  <c r="AAT93" i="138"/>
  <c r="AAS93" i="138"/>
  <c r="AAR93" i="138"/>
  <c r="AAQ93" i="138"/>
  <c r="AAT92" i="138"/>
  <c r="AAS92" i="138"/>
  <c r="AAR92" i="138"/>
  <c r="AAQ92" i="138"/>
  <c r="AAT91" i="138"/>
  <c r="AAS91" i="138"/>
  <c r="AAR91" i="138"/>
  <c r="AAQ91" i="138"/>
  <c r="AAT90" i="138"/>
  <c r="AAS90" i="138"/>
  <c r="AAR90" i="138"/>
  <c r="AAQ90" i="138"/>
  <c r="AAP90" i="138"/>
  <c r="AAO90" i="138"/>
  <c r="AAN90" i="138"/>
  <c r="AAM90" i="138"/>
  <c r="AAL90" i="138"/>
  <c r="AAK90" i="138"/>
  <c r="AAJ90" i="138"/>
  <c r="AAI90" i="138"/>
  <c r="AAH90" i="138"/>
  <c r="AAG90" i="138"/>
  <c r="AAF90" i="138"/>
  <c r="AAE90" i="138"/>
  <c r="AAD90" i="138"/>
  <c r="AAC90" i="138"/>
  <c r="AAB90" i="138"/>
  <c r="AAA90" i="138"/>
  <c r="ZZ90" i="138"/>
  <c r="ZY90" i="138"/>
  <c r="ZX90" i="138"/>
  <c r="ZW90" i="138"/>
  <c r="ZV90" i="138"/>
  <c r="ZU90" i="138"/>
  <c r="ZT90" i="138"/>
  <c r="ZS90" i="138"/>
  <c r="ZR90" i="138"/>
  <c r="ZQ90" i="138"/>
  <c r="ZP90" i="138"/>
  <c r="ZO90" i="138"/>
  <c r="ZN90" i="138"/>
  <c r="ZM90" i="138"/>
  <c r="ZL90" i="138"/>
  <c r="AAT89" i="138"/>
  <c r="AAS89" i="138"/>
  <c r="AAR89" i="138"/>
  <c r="AAQ89" i="138"/>
  <c r="AAT88" i="138"/>
  <c r="AAS88" i="138"/>
  <c r="AAR88" i="138"/>
  <c r="AAQ88" i="138"/>
  <c r="AAT87" i="138"/>
  <c r="AAS87" i="138"/>
  <c r="AAR87" i="138"/>
  <c r="AAQ87" i="138"/>
  <c r="AAT86" i="138"/>
  <c r="AAS86" i="138"/>
  <c r="AAR86" i="138"/>
  <c r="AAQ86" i="138"/>
  <c r="AAT85" i="138"/>
  <c r="AAS85" i="138"/>
  <c r="AAR85" i="138"/>
  <c r="AAQ85" i="138"/>
  <c r="AAT84" i="138"/>
  <c r="AAS84" i="138"/>
  <c r="AAR84" i="138"/>
  <c r="AAQ84" i="138"/>
  <c r="AAT83" i="138"/>
  <c r="AAS83" i="138"/>
  <c r="AAR83" i="138"/>
  <c r="AAQ83" i="138"/>
  <c r="AAT82" i="138"/>
  <c r="AAS82" i="138"/>
  <c r="AAR82" i="138"/>
  <c r="AAQ82" i="138"/>
  <c r="AAT81" i="138"/>
  <c r="AAS81" i="138"/>
  <c r="AAR81" i="138"/>
  <c r="AAQ81" i="138"/>
  <c r="AAT80" i="138"/>
  <c r="AAS80" i="138"/>
  <c r="AAR80" i="138"/>
  <c r="AAQ80" i="138"/>
  <c r="AAT79" i="138"/>
  <c r="AAS79" i="138"/>
  <c r="AAR79" i="138"/>
  <c r="AAQ79" i="138"/>
  <c r="AAT78" i="138"/>
  <c r="AAS78" i="138"/>
  <c r="AAR78" i="138"/>
  <c r="AAQ78" i="138"/>
  <c r="AAT77" i="138"/>
  <c r="AAS77" i="138"/>
  <c r="AAR77" i="138"/>
  <c r="AAQ77" i="138"/>
  <c r="AAP75" i="138"/>
  <c r="AAP99" i="138" s="1"/>
  <c r="AAO75" i="138"/>
  <c r="AAO99" i="138" s="1"/>
  <c r="AAN75" i="138"/>
  <c r="AAN99" i="138" s="1"/>
  <c r="AAM75" i="138"/>
  <c r="AAM99" i="138" s="1"/>
  <c r="AAL75" i="138"/>
  <c r="AAL99" i="138" s="1"/>
  <c r="AAK75" i="138"/>
  <c r="AAK99" i="138" s="1"/>
  <c r="AAJ75" i="138"/>
  <c r="AAJ99" i="138" s="1"/>
  <c r="AAI75" i="138"/>
  <c r="AAI99" i="138" s="1"/>
  <c r="AAH75" i="138"/>
  <c r="AAH99" i="138" s="1"/>
  <c r="AAG75" i="138"/>
  <c r="AAG99" i="138" s="1"/>
  <c r="AAF75" i="138"/>
  <c r="AAF99" i="138" s="1"/>
  <c r="AAE75" i="138"/>
  <c r="AAE99" i="138"/>
  <c r="AAD75" i="138"/>
  <c r="AAD99" i="138" s="1"/>
  <c r="AAC75" i="138"/>
  <c r="AAC99" i="138"/>
  <c r="AAB75" i="138"/>
  <c r="AAB99" i="138" s="1"/>
  <c r="AAA75" i="138"/>
  <c r="AAA99" i="138" s="1"/>
  <c r="ZZ75" i="138"/>
  <c r="ZZ99" i="138" s="1"/>
  <c r="ZY75" i="138"/>
  <c r="ZY99" i="138" s="1"/>
  <c r="ZX75" i="138"/>
  <c r="ZX99" i="138" s="1"/>
  <c r="ZW75" i="138"/>
  <c r="ZW99" i="138" s="1"/>
  <c r="ZV75" i="138"/>
  <c r="ZV99" i="138"/>
  <c r="ZU75" i="138"/>
  <c r="ZU99" i="138" s="1"/>
  <c r="ZT75" i="138"/>
  <c r="ZT99" i="138"/>
  <c r="ZS75" i="138"/>
  <c r="ZS99" i="138" s="1"/>
  <c r="ZR75" i="138"/>
  <c r="ZR99" i="138"/>
  <c r="ZQ75" i="138"/>
  <c r="ZQ99" i="138" s="1"/>
  <c r="ZP75" i="138"/>
  <c r="ZP99" i="138"/>
  <c r="ZO75" i="138"/>
  <c r="ZO99" i="138" s="1"/>
  <c r="ZN75" i="138"/>
  <c r="ZN99" i="138" s="1"/>
  <c r="ZM75" i="138"/>
  <c r="ZM99" i="138" s="1"/>
  <c r="ZL75" i="138"/>
  <c r="ZL99" i="138" s="1"/>
  <c r="AAP74" i="138"/>
  <c r="AAP98" i="138" s="1"/>
  <c r="AAO74" i="138"/>
  <c r="AAO98" i="138" s="1"/>
  <c r="AAN74" i="138"/>
  <c r="AAN98" i="138" s="1"/>
  <c r="AAM74" i="138"/>
  <c r="AAM98" i="138" s="1"/>
  <c r="AAL74" i="138"/>
  <c r="AAL98" i="138" s="1"/>
  <c r="AAK74" i="138"/>
  <c r="AAK98" i="138"/>
  <c r="AAJ74" i="138"/>
  <c r="AAJ98" i="138" s="1"/>
  <c r="AAI74" i="138"/>
  <c r="AAI98" i="138"/>
  <c r="AAH74" i="138"/>
  <c r="AAH98" i="138" s="1"/>
  <c r="AAG74" i="138"/>
  <c r="AAG98" i="138"/>
  <c r="AAF74" i="138"/>
  <c r="AAF98" i="138" s="1"/>
  <c r="AAE74" i="138"/>
  <c r="AAE98" i="138" s="1"/>
  <c r="AAD74" i="138"/>
  <c r="AAD98" i="138" s="1"/>
  <c r="AAC74" i="138"/>
  <c r="AAC98" i="138" s="1"/>
  <c r="AAB74" i="138"/>
  <c r="AAB98" i="138" s="1"/>
  <c r="AAA74" i="138"/>
  <c r="AAA98" i="138" s="1"/>
  <c r="ZZ74" i="138"/>
  <c r="ZZ98" i="138" s="1"/>
  <c r="ZY74" i="138"/>
  <c r="ZY98" i="138" s="1"/>
  <c r="ZX74" i="138"/>
  <c r="ZX98" i="138" s="1"/>
  <c r="ZW74" i="138"/>
  <c r="ZW98" i="138" s="1"/>
  <c r="ZV74" i="138"/>
  <c r="ZV98" i="138" s="1"/>
  <c r="ZU74" i="138"/>
  <c r="ZU98" i="138" s="1"/>
  <c r="ZT74" i="138"/>
  <c r="ZT98" i="138" s="1"/>
  <c r="ZS74" i="138"/>
  <c r="ZS98" i="138"/>
  <c r="ZR74" i="138"/>
  <c r="ZR98" i="138" s="1"/>
  <c r="ZQ74" i="138"/>
  <c r="ZQ98" i="138"/>
  <c r="ZP74" i="138"/>
  <c r="ZP98" i="138" s="1"/>
  <c r="ZO74" i="138"/>
  <c r="ZO98" i="138" s="1"/>
  <c r="ZN74" i="138"/>
  <c r="ZN98" i="138" s="1"/>
  <c r="ZM74" i="138"/>
  <c r="ZM98" i="138"/>
  <c r="ZL74" i="138"/>
  <c r="ZL98" i="138" s="1"/>
  <c r="AAP73" i="138"/>
  <c r="AAP97" i="138" s="1"/>
  <c r="AAO73" i="138"/>
  <c r="AAO97" i="138" s="1"/>
  <c r="AAN73" i="138"/>
  <c r="AAN97" i="138" s="1"/>
  <c r="AAM73" i="138"/>
  <c r="AAM97" i="138" s="1"/>
  <c r="AAL73" i="138"/>
  <c r="AAL97" i="138" s="1"/>
  <c r="AAK73" i="138"/>
  <c r="AAK97" i="138" s="1"/>
  <c r="AAJ73" i="138"/>
  <c r="AAJ97" i="138" s="1"/>
  <c r="AAI73" i="138"/>
  <c r="AAI97" i="138" s="1"/>
  <c r="AAH73" i="138"/>
  <c r="AAH97" i="138"/>
  <c r="AAG73" i="138"/>
  <c r="AAG97" i="138" s="1"/>
  <c r="AAF73" i="138"/>
  <c r="AAF97" i="138"/>
  <c r="AAE73" i="138"/>
  <c r="AAE97" i="138" s="1"/>
  <c r="AAD73" i="138"/>
  <c r="AAD97" i="138" s="1"/>
  <c r="AAC73" i="138"/>
  <c r="AAC97" i="138" s="1"/>
  <c r="AAB73" i="138"/>
  <c r="AAB97" i="138"/>
  <c r="AAA73" i="138"/>
  <c r="AAA97" i="138" s="1"/>
  <c r="ZZ73" i="138"/>
  <c r="ZZ97" i="138"/>
  <c r="ZY73" i="138"/>
  <c r="ZY97" i="138" s="1"/>
  <c r="ZX73" i="138"/>
  <c r="ZX97" i="138" s="1"/>
  <c r="ZW73" i="138"/>
  <c r="ZW97" i="138" s="1"/>
  <c r="ZV73" i="138"/>
  <c r="ZV97" i="138" s="1"/>
  <c r="ZU73" i="138"/>
  <c r="ZU97" i="138" s="1"/>
  <c r="ZT73" i="138"/>
  <c r="ZT97" i="138"/>
  <c r="ZS73" i="138"/>
  <c r="ZS97" i="138" s="1"/>
  <c r="ZR73" i="138"/>
  <c r="ZR97" i="138"/>
  <c r="ZQ73" i="138"/>
  <c r="ZQ97" i="138" s="1"/>
  <c r="ZP73" i="138"/>
  <c r="ZP97" i="138"/>
  <c r="ZO73" i="138"/>
  <c r="ZO97" i="138" s="1"/>
  <c r="ZN73" i="138"/>
  <c r="ZN97" i="138"/>
  <c r="ZM73" i="138"/>
  <c r="ZM97" i="138" s="1"/>
  <c r="ZL73" i="138"/>
  <c r="ZL97" i="138" s="1"/>
  <c r="AAP72" i="138"/>
  <c r="AAP96" i="138" s="1"/>
  <c r="AAO72" i="138"/>
  <c r="AAO96" i="138" s="1"/>
  <c r="AAN72" i="138"/>
  <c r="AAN96" i="138" s="1"/>
  <c r="AAM72" i="138"/>
  <c r="AAM96" i="138" s="1"/>
  <c r="AAL72" i="138"/>
  <c r="AAL96" i="138" s="1"/>
  <c r="AAK72" i="138"/>
  <c r="AAK96" i="138" s="1"/>
  <c r="AAJ72" i="138"/>
  <c r="AAJ96" i="138" s="1"/>
  <c r="AAI72" i="138"/>
  <c r="AAI96" i="138"/>
  <c r="AAH72" i="138"/>
  <c r="AAH96" i="138" s="1"/>
  <c r="AAG72" i="138"/>
  <c r="AAG96" i="138"/>
  <c r="AAF72" i="138"/>
  <c r="AAF96" i="138" s="1"/>
  <c r="AAE72" i="138"/>
  <c r="AAE96" i="138"/>
  <c r="AAD72" i="138"/>
  <c r="AAD96" i="138" s="1"/>
  <c r="AAC72" i="138"/>
  <c r="AAC96" i="138" s="1"/>
  <c r="AAB72" i="138"/>
  <c r="AAB96" i="138" s="1"/>
  <c r="AAA72" i="138"/>
  <c r="AAA96" i="138" s="1"/>
  <c r="ZZ72" i="138"/>
  <c r="ZZ96" i="138" s="1"/>
  <c r="ZY72" i="138"/>
  <c r="ZY96" i="138" s="1"/>
  <c r="ZX72" i="138"/>
  <c r="ZX96" i="138" s="1"/>
  <c r="ZW72" i="138"/>
  <c r="ZW96" i="138" s="1"/>
  <c r="ZV72" i="138"/>
  <c r="ZV96" i="138" s="1"/>
  <c r="ZU72" i="138"/>
  <c r="ZU96" i="138" s="1"/>
  <c r="ZT72" i="138"/>
  <c r="ZT96" i="138" s="1"/>
  <c r="ZS72" i="138"/>
  <c r="ZS96" i="138" s="1"/>
  <c r="ZR72" i="138"/>
  <c r="ZR96" i="138" s="1"/>
  <c r="ZQ72" i="138"/>
  <c r="ZQ96" i="138"/>
  <c r="ZP72" i="138"/>
  <c r="ZP96" i="138" s="1"/>
  <c r="ZO72" i="138"/>
  <c r="ZO96" i="138"/>
  <c r="ZN72" i="138"/>
  <c r="ZN96" i="138" s="1"/>
  <c r="ZM72" i="138"/>
  <c r="ZM96" i="138" s="1"/>
  <c r="ZL72" i="138"/>
  <c r="ZL96" i="138" s="1"/>
  <c r="AAP71" i="138"/>
  <c r="AAP95" i="138"/>
  <c r="AAO71" i="138"/>
  <c r="AAO95" i="138" s="1"/>
  <c r="AAN71" i="138"/>
  <c r="AAN95" i="138" s="1"/>
  <c r="AAM71" i="138"/>
  <c r="AAM95" i="138" s="1"/>
  <c r="AAL71" i="138"/>
  <c r="AAL95" i="138" s="1"/>
  <c r="AAK71" i="138"/>
  <c r="AAK95" i="138" s="1"/>
  <c r="AAJ71" i="138"/>
  <c r="AAJ95" i="138" s="1"/>
  <c r="AAI71" i="138"/>
  <c r="AAI95" i="138" s="1"/>
  <c r="AAH71" i="138"/>
  <c r="AAH95" i="138" s="1"/>
  <c r="AAG71" i="138"/>
  <c r="AAG95" i="138" s="1"/>
  <c r="AAF71" i="138"/>
  <c r="AAF95" i="138"/>
  <c r="AAE71" i="138"/>
  <c r="AAE95" i="138" s="1"/>
  <c r="AAD71" i="138"/>
  <c r="AAD95" i="138"/>
  <c r="AAC71" i="138"/>
  <c r="AAC95" i="138" s="1"/>
  <c r="AAB71" i="138"/>
  <c r="AAB95" i="138" s="1"/>
  <c r="AAA71" i="138"/>
  <c r="AAA95" i="138" s="1"/>
  <c r="ZZ71" i="138"/>
  <c r="ZZ95" i="138"/>
  <c r="ZY71" i="138"/>
  <c r="ZY95" i="138" s="1"/>
  <c r="ZX71" i="138"/>
  <c r="ZX95" i="138"/>
  <c r="ZW71" i="138"/>
  <c r="ZW95" i="138" s="1"/>
  <c r="ZV71" i="138"/>
  <c r="ZV95" i="138" s="1"/>
  <c r="ZU71" i="138"/>
  <c r="ZU95" i="138" s="1"/>
  <c r="ZT71" i="138"/>
  <c r="ZT95" i="138" s="1"/>
  <c r="ZS71" i="138"/>
  <c r="ZS95" i="138" s="1"/>
  <c r="ZR71" i="138"/>
  <c r="ZR95" i="138"/>
  <c r="ZQ71" i="138"/>
  <c r="ZQ95" i="138" s="1"/>
  <c r="ZP71" i="138"/>
  <c r="ZP95" i="138"/>
  <c r="ZO71" i="138"/>
  <c r="ZO95" i="138" s="1"/>
  <c r="ZN71" i="138"/>
  <c r="ZN95" i="138"/>
  <c r="ZM71" i="138"/>
  <c r="ZM95" i="138" s="1"/>
  <c r="ZL71" i="138"/>
  <c r="ZL95" i="138"/>
  <c r="AAP70" i="138"/>
  <c r="AAP94" i="138" s="1"/>
  <c r="AAO70" i="138"/>
  <c r="AAO94" i="138" s="1"/>
  <c r="AAN70" i="138"/>
  <c r="AAN94" i="138" s="1"/>
  <c r="AAM70" i="138"/>
  <c r="AAM94" i="138" s="1"/>
  <c r="AAL70" i="138"/>
  <c r="AAL94" i="138" s="1"/>
  <c r="AAK70" i="138"/>
  <c r="AAK94" i="138" s="1"/>
  <c r="AAJ70" i="138"/>
  <c r="AAJ94" i="138" s="1"/>
  <c r="AAI70" i="138"/>
  <c r="AAI94" i="138" s="1"/>
  <c r="AAH70" i="138"/>
  <c r="AAH94" i="138" s="1"/>
  <c r="AAG70" i="138"/>
  <c r="AAG94" i="138"/>
  <c r="AAF70" i="138"/>
  <c r="AAF94" i="138" s="1"/>
  <c r="AAE70" i="138"/>
  <c r="AAE94" i="138"/>
  <c r="AAD70" i="138"/>
  <c r="AAD94" i="138" s="1"/>
  <c r="AAC70" i="138"/>
  <c r="AAC94" i="138"/>
  <c r="AAB70" i="138"/>
  <c r="AAB94" i="138" s="1"/>
  <c r="AAA70" i="138"/>
  <c r="AAA94" i="138" s="1"/>
  <c r="ZZ70" i="138"/>
  <c r="ZZ94" i="138" s="1"/>
  <c r="ZY70" i="138"/>
  <c r="ZY94" i="138" s="1"/>
  <c r="ZX70" i="138"/>
  <c r="ZX94" i="138" s="1"/>
  <c r="ZW70" i="138"/>
  <c r="ZW94" i="138" s="1"/>
  <c r="ZV70" i="138"/>
  <c r="ZV94" i="138" s="1"/>
  <c r="ZU70" i="138"/>
  <c r="ZU94" i="138" s="1"/>
  <c r="ZT70" i="138"/>
  <c r="ZT94" i="138" s="1"/>
  <c r="ZS70" i="138"/>
  <c r="ZS94" i="138" s="1"/>
  <c r="ZR70" i="138"/>
  <c r="ZR94" i="138" s="1"/>
  <c r="ZQ70" i="138"/>
  <c r="ZQ94" i="138" s="1"/>
  <c r="ZP70" i="138"/>
  <c r="ZP94" i="138" s="1"/>
  <c r="ZO70" i="138"/>
  <c r="ZO94" i="138"/>
  <c r="ZN70" i="138"/>
  <c r="ZN94" i="138" s="1"/>
  <c r="ZM70" i="138"/>
  <c r="ZM94" i="138"/>
  <c r="ZL70" i="138"/>
  <c r="ZL94" i="138" s="1"/>
  <c r="AAP69" i="138"/>
  <c r="AAP93" i="138" s="1"/>
  <c r="AAO69" i="138"/>
  <c r="AAO93" i="138" s="1"/>
  <c r="AAN69" i="138"/>
  <c r="AAN93" i="138"/>
  <c r="AAM69" i="138"/>
  <c r="AAM93" i="138" s="1"/>
  <c r="AAL69" i="138"/>
  <c r="AAL93" i="138" s="1"/>
  <c r="AAK69" i="138"/>
  <c r="AAK93" i="138" s="1"/>
  <c r="AAJ69" i="138"/>
  <c r="AAJ93" i="138" s="1"/>
  <c r="AAI69" i="138"/>
  <c r="AAI93" i="138" s="1"/>
  <c r="AAH69" i="138"/>
  <c r="AAH93" i="138" s="1"/>
  <c r="AAG69" i="138"/>
  <c r="AAG93" i="138" s="1"/>
  <c r="AAF69" i="138"/>
  <c r="AAF93" i="138" s="1"/>
  <c r="AAE69" i="138"/>
  <c r="AAE93" i="138" s="1"/>
  <c r="AAD69" i="138"/>
  <c r="AAD93" i="138"/>
  <c r="AAC69" i="138"/>
  <c r="AAC93" i="138" s="1"/>
  <c r="AAB69" i="138"/>
  <c r="AAB93" i="138"/>
  <c r="AAA69" i="138"/>
  <c r="AAA93" i="138" s="1"/>
  <c r="ZZ69" i="138"/>
  <c r="ZZ93" i="138" s="1"/>
  <c r="ZY69" i="138"/>
  <c r="ZY93" i="138" s="1"/>
  <c r="ZX69" i="138"/>
  <c r="ZX93" i="138"/>
  <c r="ZW69" i="138"/>
  <c r="ZW93" i="138" s="1"/>
  <c r="ZV69" i="138"/>
  <c r="ZV93" i="138" s="1"/>
  <c r="ZU69" i="138"/>
  <c r="ZU93" i="138" s="1"/>
  <c r="ZT69" i="138"/>
  <c r="ZT93" i="138" s="1"/>
  <c r="ZS69" i="138"/>
  <c r="ZS93" i="138" s="1"/>
  <c r="ZR69" i="138"/>
  <c r="ZR93" i="138" s="1"/>
  <c r="ZQ69" i="138"/>
  <c r="ZQ93" i="138" s="1"/>
  <c r="ZP69" i="138"/>
  <c r="ZP93" i="138"/>
  <c r="ZO69" i="138"/>
  <c r="ZO93" i="138" s="1"/>
  <c r="ZN69" i="138"/>
  <c r="ZN93" i="138"/>
  <c r="ZM69" i="138"/>
  <c r="ZM93" i="138" s="1"/>
  <c r="ZL69" i="138"/>
  <c r="ZL93" i="138" s="1"/>
  <c r="AAP68" i="138"/>
  <c r="AAP92" i="138" s="1"/>
  <c r="AAO68" i="138"/>
  <c r="AAO92" i="138" s="1"/>
  <c r="AAN68" i="138"/>
  <c r="AAN92" i="138" s="1"/>
  <c r="AAM68" i="138"/>
  <c r="AAM92" i="138" s="1"/>
  <c r="AAL68" i="138"/>
  <c r="AAL92" i="138" s="1"/>
  <c r="AAK68" i="138"/>
  <c r="AAK92" i="138" s="1"/>
  <c r="AAJ68" i="138"/>
  <c r="AAJ92" i="138" s="1"/>
  <c r="AAI68" i="138"/>
  <c r="AAI92" i="138" s="1"/>
  <c r="AAH68" i="138"/>
  <c r="AAH92" i="138" s="1"/>
  <c r="AAG68" i="138"/>
  <c r="AAG92" i="138" s="1"/>
  <c r="AAF68" i="138"/>
  <c r="AAF92" i="138" s="1"/>
  <c r="AAE68" i="138"/>
  <c r="AAE92" i="138" s="1"/>
  <c r="AAD68" i="138"/>
  <c r="AAD92" i="138" s="1"/>
  <c r="AAC68" i="138"/>
  <c r="AAC92" i="138"/>
  <c r="AAB68" i="138"/>
  <c r="AAB92" i="138" s="1"/>
  <c r="AAA68" i="138"/>
  <c r="AAA92" i="138"/>
  <c r="ZZ68" i="138"/>
  <c r="ZZ92" i="138" s="1"/>
  <c r="ZY68" i="138"/>
  <c r="ZY92" i="138"/>
  <c r="ZX68" i="138"/>
  <c r="ZX92" i="138" s="1"/>
  <c r="ZW68" i="138"/>
  <c r="ZW92" i="138" s="1"/>
  <c r="ZV68" i="138"/>
  <c r="ZV92" i="138" s="1"/>
  <c r="ZU68" i="138"/>
  <c r="ZU92" i="138" s="1"/>
  <c r="ZT68" i="138"/>
  <c r="ZT92" i="138" s="1"/>
  <c r="ZS68" i="138"/>
  <c r="ZS92" i="138" s="1"/>
  <c r="ZR68" i="138"/>
  <c r="ZR92" i="138" s="1"/>
  <c r="ZQ68" i="138"/>
  <c r="ZQ92" i="138" s="1"/>
  <c r="ZP68" i="138"/>
  <c r="ZP92" i="138" s="1"/>
  <c r="ZO68" i="138"/>
  <c r="ZO92" i="138" s="1"/>
  <c r="ZN68" i="138"/>
  <c r="ZN92" i="138" s="1"/>
  <c r="ZM68" i="138"/>
  <c r="ZM92" i="138" s="1"/>
  <c r="ZL68" i="138"/>
  <c r="ZL92" i="138" s="1"/>
  <c r="AAP67" i="138"/>
  <c r="AAP91" i="138"/>
  <c r="AAO67" i="138"/>
  <c r="AAO91" i="138" s="1"/>
  <c r="AAN67" i="138"/>
  <c r="AAN91" i="138"/>
  <c r="AAM67" i="138"/>
  <c r="AAM91" i="138" s="1"/>
  <c r="AAL67" i="138"/>
  <c r="AAL91" i="138" s="1"/>
  <c r="AAK67" i="138"/>
  <c r="AAK91" i="138" s="1"/>
  <c r="AAJ67" i="138"/>
  <c r="AAJ91" i="138"/>
  <c r="AAI67" i="138"/>
  <c r="AAI91" i="138" s="1"/>
  <c r="AAH67" i="138"/>
  <c r="AAH91" i="138" s="1"/>
  <c r="AAG67" i="138"/>
  <c r="AAG91" i="138" s="1"/>
  <c r="AAF67" i="138"/>
  <c r="AAF91" i="138" s="1"/>
  <c r="AAE67" i="138"/>
  <c r="AAE91" i="138" s="1"/>
  <c r="AAD67" i="138"/>
  <c r="AAD91" i="138" s="1"/>
  <c r="AAC67" i="138"/>
  <c r="AAC91" i="138" s="1"/>
  <c r="AAB67" i="138"/>
  <c r="AAB91" i="138" s="1"/>
  <c r="AAA67" i="138"/>
  <c r="AAA91" i="138" s="1"/>
  <c r="ZZ67" i="138"/>
  <c r="ZZ91" i="138"/>
  <c r="ZY67" i="138"/>
  <c r="ZY91" i="138" s="1"/>
  <c r="ZX67" i="138"/>
  <c r="ZX91" i="138"/>
  <c r="ZW67" i="138"/>
  <c r="ZW91" i="138" s="1"/>
  <c r="ZV67" i="138"/>
  <c r="ZV91" i="138" s="1"/>
  <c r="ZU67" i="138"/>
  <c r="ZU91" i="138" s="1"/>
  <c r="ZT67" i="138"/>
  <c r="ZT91" i="138"/>
  <c r="ZS67" i="138"/>
  <c r="ZS91" i="138" s="1"/>
  <c r="ZR67" i="138"/>
  <c r="ZR91" i="138"/>
  <c r="ZQ67" i="138"/>
  <c r="ZQ91" i="138" s="1"/>
  <c r="ZP67" i="138"/>
  <c r="ZP91" i="138" s="1"/>
  <c r="ZO67" i="138"/>
  <c r="ZO91" i="138" s="1"/>
  <c r="ZN67" i="138"/>
  <c r="ZN91" i="138" s="1"/>
  <c r="ZM67" i="138"/>
  <c r="ZM91" i="138" s="1"/>
  <c r="ZL67" i="138"/>
  <c r="ZL91" i="138"/>
  <c r="AAP66" i="138"/>
  <c r="AAO66" i="138"/>
  <c r="AAN66" i="138"/>
  <c r="AAM66" i="138"/>
  <c r="AAL66" i="138"/>
  <c r="AAK66" i="138"/>
  <c r="AAJ66" i="138"/>
  <c r="AAI66" i="138"/>
  <c r="AAH66" i="138"/>
  <c r="AAG66" i="138"/>
  <c r="AAF66" i="138"/>
  <c r="AAE66" i="138"/>
  <c r="AAD66" i="138"/>
  <c r="AAC66" i="138"/>
  <c r="AAB66" i="138"/>
  <c r="AAA66" i="138"/>
  <c r="ZZ66" i="138"/>
  <c r="ZY66" i="138"/>
  <c r="ZX66" i="138"/>
  <c r="ZW66" i="138"/>
  <c r="ZV66" i="138"/>
  <c r="ZU66" i="138"/>
  <c r="ZT66" i="138"/>
  <c r="ZS66" i="138"/>
  <c r="ZR66" i="138"/>
  <c r="ZQ66" i="138"/>
  <c r="ZP66" i="138"/>
  <c r="ZO66" i="138"/>
  <c r="ZN66" i="138"/>
  <c r="ZM66" i="138"/>
  <c r="ZL66" i="138"/>
  <c r="AAP65" i="138"/>
  <c r="AAP89" i="138"/>
  <c r="AAO65" i="138"/>
  <c r="AAO89" i="138" s="1"/>
  <c r="AAN65" i="138"/>
  <c r="AAN89" i="138"/>
  <c r="AAM65" i="138"/>
  <c r="AAM89" i="138" s="1"/>
  <c r="AAL65" i="138"/>
  <c r="AAL89" i="138" s="1"/>
  <c r="AAK65" i="138"/>
  <c r="AAK89" i="138" s="1"/>
  <c r="AAJ65" i="138"/>
  <c r="AAJ89" i="138" s="1"/>
  <c r="AAI65" i="138"/>
  <c r="AAI89" i="138" s="1"/>
  <c r="AAH65" i="138"/>
  <c r="AAH89" i="138" s="1"/>
  <c r="AAG65" i="138"/>
  <c r="AAG89" i="138" s="1"/>
  <c r="AAF65" i="138"/>
  <c r="AAF89" i="138"/>
  <c r="AAE65" i="138"/>
  <c r="AAE89" i="138" s="1"/>
  <c r="AAD65" i="138"/>
  <c r="AAD89" i="138"/>
  <c r="AAC65" i="138"/>
  <c r="AAC89" i="138" s="1"/>
  <c r="AAB65" i="138"/>
  <c r="AAB89" i="138"/>
  <c r="AAA65" i="138"/>
  <c r="AAA89" i="138" s="1"/>
  <c r="ZZ65" i="138"/>
  <c r="ZZ89" i="138" s="1"/>
  <c r="ZY65" i="138"/>
  <c r="ZY89" i="138" s="1"/>
  <c r="ZX65" i="138"/>
  <c r="ZX89" i="138" s="1"/>
  <c r="ZW65" i="138"/>
  <c r="ZW89" i="138" s="1"/>
  <c r="ZV65" i="138"/>
  <c r="ZV89" i="138" s="1"/>
  <c r="ZU65" i="138"/>
  <c r="ZU89" i="138" s="1"/>
  <c r="ZT65" i="138"/>
  <c r="ZT89" i="138" s="1"/>
  <c r="ZS65" i="138"/>
  <c r="ZS89" i="138" s="1"/>
  <c r="ZR65" i="138"/>
  <c r="ZR89" i="138" s="1"/>
  <c r="ZQ65" i="138"/>
  <c r="ZQ89" i="138" s="1"/>
  <c r="ZP65" i="138"/>
  <c r="ZP89" i="138"/>
  <c r="ZO65" i="138"/>
  <c r="ZO89" i="138" s="1"/>
  <c r="ZN65" i="138"/>
  <c r="ZN89" i="138"/>
  <c r="ZM65" i="138"/>
  <c r="ZM89" i="138" s="1"/>
  <c r="ZL65" i="138"/>
  <c r="ZL89" i="138"/>
  <c r="AAP64" i="138"/>
  <c r="AAP88" i="138" s="1"/>
  <c r="AAO64" i="138"/>
  <c r="AAO88" i="138" s="1"/>
  <c r="AAN64" i="138"/>
  <c r="AAN88" i="138" s="1"/>
  <c r="AAM64" i="138"/>
  <c r="AAM88" i="138"/>
  <c r="AAL64" i="138"/>
  <c r="AAL88" i="138" s="1"/>
  <c r="AAK64" i="138"/>
  <c r="AAK88" i="138" s="1"/>
  <c r="AAJ64" i="138"/>
  <c r="AAJ88" i="138" s="1"/>
  <c r="AAI64" i="138"/>
  <c r="AAI88" i="138" s="1"/>
  <c r="AAH64" i="138"/>
  <c r="AAH88" i="138" s="1"/>
  <c r="AAG64" i="138"/>
  <c r="AAG88" i="138" s="1"/>
  <c r="AAF64" i="138"/>
  <c r="AAF88" i="138" s="1"/>
  <c r="AAE64" i="138"/>
  <c r="AAE88" i="138" s="1"/>
  <c r="AAD64" i="138"/>
  <c r="AAD88" i="138" s="1"/>
  <c r="AAC64" i="138"/>
  <c r="AAC88" i="138"/>
  <c r="AAB64" i="138"/>
  <c r="AAB88" i="138" s="1"/>
  <c r="AAA64" i="138"/>
  <c r="AAA88" i="138"/>
  <c r="ZZ64" i="138"/>
  <c r="ZZ88" i="138" s="1"/>
  <c r="ZY64" i="138"/>
  <c r="ZY88" i="138" s="1"/>
  <c r="ZX64" i="138"/>
  <c r="ZX88" i="138" s="1"/>
  <c r="ZW64" i="138"/>
  <c r="ZW88" i="138"/>
  <c r="ZV64" i="138"/>
  <c r="ZV88" i="138" s="1"/>
  <c r="ZU64" i="138"/>
  <c r="ZU88" i="138"/>
  <c r="ZT64" i="138"/>
  <c r="ZT88" i="138" s="1"/>
  <c r="ZS64" i="138"/>
  <c r="ZS88" i="138" s="1"/>
  <c r="ZR64" i="138"/>
  <c r="ZR88" i="138" s="1"/>
  <c r="ZQ64" i="138"/>
  <c r="ZQ88" i="138" s="1"/>
  <c r="ZP64" i="138"/>
  <c r="ZP88" i="138" s="1"/>
  <c r="ZO64" i="138"/>
  <c r="ZO88" i="138"/>
  <c r="ZN64" i="138"/>
  <c r="ZN88" i="138" s="1"/>
  <c r="ZM64" i="138"/>
  <c r="ZM88" i="138"/>
  <c r="ZL64" i="138"/>
  <c r="ZL88" i="138" s="1"/>
  <c r="AAP63" i="138"/>
  <c r="AAP87" i="138"/>
  <c r="AAO63" i="138"/>
  <c r="AAO87" i="138" s="1"/>
  <c r="AAN63" i="138"/>
  <c r="AAN87" i="138"/>
  <c r="AAM63" i="138"/>
  <c r="AAM87" i="138" s="1"/>
  <c r="AAL63" i="138"/>
  <c r="AAL87" i="138"/>
  <c r="AAK63" i="138"/>
  <c r="AAK87" i="138" s="1"/>
  <c r="AAJ63" i="138"/>
  <c r="AAJ87" i="138" s="1"/>
  <c r="AAI63" i="138"/>
  <c r="AAI87" i="138" s="1"/>
  <c r="AAH63" i="138"/>
  <c r="AAH87" i="138" s="1"/>
  <c r="AAG63" i="138"/>
  <c r="AAG87" i="138" s="1"/>
  <c r="AAF63" i="138"/>
  <c r="AAF87" i="138" s="1"/>
  <c r="AAE63" i="138"/>
  <c r="AAE87" i="138" s="1"/>
  <c r="AAD63" i="138"/>
  <c r="AAD87" i="138"/>
  <c r="AAC63" i="138"/>
  <c r="AAC87" i="138" s="1"/>
  <c r="AAB63" i="138"/>
  <c r="AAB87" i="138"/>
  <c r="AAA63" i="138"/>
  <c r="AAA87" i="138" s="1"/>
  <c r="ZZ63" i="138"/>
  <c r="ZZ87" i="138"/>
  <c r="ZY63" i="138"/>
  <c r="ZY87" i="138" s="1"/>
  <c r="ZX63" i="138"/>
  <c r="ZX87" i="138" s="1"/>
  <c r="ZW63" i="138"/>
  <c r="ZW87" i="138" s="1"/>
  <c r="ZV63" i="138"/>
  <c r="ZV87" i="138" s="1"/>
  <c r="ZU63" i="138"/>
  <c r="ZU87" i="138" s="1"/>
  <c r="ZT63" i="138"/>
  <c r="ZT87" i="138" s="1"/>
  <c r="ZS63" i="138"/>
  <c r="ZS87" i="138" s="1"/>
  <c r="ZR63" i="138"/>
  <c r="ZR87" i="138" s="1"/>
  <c r="ZQ63" i="138"/>
  <c r="ZQ87" i="138" s="1"/>
  <c r="ZP63" i="138"/>
  <c r="ZP87" i="138" s="1"/>
  <c r="ZO63" i="138"/>
  <c r="ZO87" i="138" s="1"/>
  <c r="ZN63" i="138"/>
  <c r="ZN87" i="138"/>
  <c r="ZM63" i="138"/>
  <c r="ZM87" i="138" s="1"/>
  <c r="ZL63" i="138"/>
  <c r="ZL87" i="138"/>
  <c r="AAP62" i="138"/>
  <c r="AAP86" i="138" s="1"/>
  <c r="AAO62" i="138"/>
  <c r="AAO86" i="138"/>
  <c r="AAN62" i="138"/>
  <c r="AAN86" i="138" s="1"/>
  <c r="AAM62" i="138"/>
  <c r="AAM86" i="138" s="1"/>
  <c r="AAL62" i="138"/>
  <c r="AAL86" i="138" s="1"/>
  <c r="AAK62" i="138"/>
  <c r="AAK86" i="138"/>
  <c r="AAJ62" i="138"/>
  <c r="AAJ86" i="138" s="1"/>
  <c r="AAI62" i="138"/>
  <c r="AAI86" i="138" s="1"/>
  <c r="AAH62" i="138"/>
  <c r="AAH86" i="138" s="1"/>
  <c r="AAG62" i="138"/>
  <c r="AAG86" i="138" s="1"/>
  <c r="AAF62" i="138"/>
  <c r="AAF86" i="138" s="1"/>
  <c r="AAE62" i="138"/>
  <c r="AAE86" i="138" s="1"/>
  <c r="AAD62" i="138"/>
  <c r="AAD86" i="138" s="1"/>
  <c r="AAC62" i="138"/>
  <c r="AAC86" i="138" s="1"/>
  <c r="AAB62" i="138"/>
  <c r="AAB86" i="138" s="1"/>
  <c r="AAA62" i="138"/>
  <c r="AAA86" i="138"/>
  <c r="ZZ62" i="138"/>
  <c r="ZZ86" i="138" s="1"/>
  <c r="ZY62" i="138"/>
  <c r="ZY86" i="138"/>
  <c r="ZX62" i="138"/>
  <c r="ZX86" i="138" s="1"/>
  <c r="ZW62" i="138"/>
  <c r="ZW86" i="138" s="1"/>
  <c r="ZV62" i="138"/>
  <c r="ZV86" i="138" s="1"/>
  <c r="ZU62" i="138"/>
  <c r="ZU86" i="138"/>
  <c r="ZT62" i="138"/>
  <c r="ZT86" i="138" s="1"/>
  <c r="ZS62" i="138"/>
  <c r="ZS86" i="138"/>
  <c r="ZR62" i="138"/>
  <c r="ZR86" i="138" s="1"/>
  <c r="ZQ62" i="138"/>
  <c r="ZQ86" i="138" s="1"/>
  <c r="ZP62" i="138"/>
  <c r="ZP86" i="138" s="1"/>
  <c r="ZO62" i="138"/>
  <c r="ZO86" i="138" s="1"/>
  <c r="ZN62" i="138"/>
  <c r="ZN86" i="138" s="1"/>
  <c r="ZM62" i="138"/>
  <c r="ZM86" i="138"/>
  <c r="ZL62" i="138"/>
  <c r="ZL86" i="138" s="1"/>
  <c r="AAP61" i="138"/>
  <c r="AAP85" i="138"/>
  <c r="AAO61" i="138"/>
  <c r="AAO85" i="138" s="1"/>
  <c r="AAN61" i="138"/>
  <c r="AAN85" i="138"/>
  <c r="AAM61" i="138"/>
  <c r="AAM85" i="138" s="1"/>
  <c r="AAL61" i="138"/>
  <c r="AAL85" i="138"/>
  <c r="AAK61" i="138"/>
  <c r="AAK85" i="138" s="1"/>
  <c r="AAJ61" i="138"/>
  <c r="AAJ85" i="138"/>
  <c r="AAI61" i="138"/>
  <c r="AAI85" i="138" s="1"/>
  <c r="AAH61" i="138"/>
  <c r="AAH85" i="138" s="1"/>
  <c r="AAG61" i="138"/>
  <c r="AAG85" i="138" s="1"/>
  <c r="AAF61" i="138"/>
  <c r="AAF85" i="138" s="1"/>
  <c r="AAE61" i="138"/>
  <c r="AAE85" i="138" s="1"/>
  <c r="AAD61" i="138"/>
  <c r="AAD85" i="138" s="1"/>
  <c r="AAC61" i="138"/>
  <c r="AAC85" i="138" s="1"/>
  <c r="AAB61" i="138"/>
  <c r="AAB85" i="138"/>
  <c r="AAA61" i="138"/>
  <c r="AAA85" i="138" s="1"/>
  <c r="ZZ61" i="138"/>
  <c r="ZZ85" i="138"/>
  <c r="ZY61" i="138"/>
  <c r="ZY85" i="138" s="1"/>
  <c r="ZX61" i="138"/>
  <c r="ZX85" i="138"/>
  <c r="ZW61" i="138"/>
  <c r="ZW85" i="138" s="1"/>
  <c r="ZV61" i="138"/>
  <c r="ZV85" i="138" s="1"/>
  <c r="ZU61" i="138"/>
  <c r="ZU85" i="138" s="1"/>
  <c r="ZT61" i="138"/>
  <c r="ZT85" i="138" s="1"/>
  <c r="ZS61" i="138"/>
  <c r="ZS85" i="138" s="1"/>
  <c r="ZR61" i="138"/>
  <c r="ZR85" i="138" s="1"/>
  <c r="ZQ61" i="138"/>
  <c r="ZQ85" i="138" s="1"/>
  <c r="ZP61" i="138"/>
  <c r="ZP85" i="138" s="1"/>
  <c r="ZO61" i="138"/>
  <c r="ZO85" i="138" s="1"/>
  <c r="ZN61" i="138"/>
  <c r="ZN85" i="138" s="1"/>
  <c r="ZM61" i="138"/>
  <c r="ZM85" i="138" s="1"/>
  <c r="ZL61" i="138"/>
  <c r="ZL85" i="138" s="1"/>
  <c r="AAP60" i="138"/>
  <c r="AAP84" i="138" s="1"/>
  <c r="AAO60" i="138"/>
  <c r="AAO84" i="138" s="1"/>
  <c r="AAN60" i="138"/>
  <c r="AAN84" i="138" s="1"/>
  <c r="AAM60" i="138"/>
  <c r="AAM84" i="138" s="1"/>
  <c r="AAL60" i="138"/>
  <c r="AAL84" i="138"/>
  <c r="AAK60" i="138"/>
  <c r="AAK84" i="138" s="1"/>
  <c r="AAJ60" i="138"/>
  <c r="AAJ84" i="138"/>
  <c r="AAI60" i="138"/>
  <c r="AAI84" i="138" s="1"/>
  <c r="AAH60" i="138"/>
  <c r="AAH84" i="138"/>
  <c r="AAG60" i="138"/>
  <c r="AAG84" i="138" s="1"/>
  <c r="AAF60" i="138"/>
  <c r="AAF84" i="138" s="1"/>
  <c r="AAE60" i="138"/>
  <c r="AAE84" i="138" s="1"/>
  <c r="AAD60" i="138"/>
  <c r="AAD84" i="138"/>
  <c r="AAC60" i="138"/>
  <c r="AAC84" i="138" s="1"/>
  <c r="AAB60" i="138"/>
  <c r="AAB84" i="138" s="1"/>
  <c r="AAA60" i="138"/>
  <c r="AAA84" i="138" s="1"/>
  <c r="ZZ60" i="138"/>
  <c r="ZZ84" i="138" s="1"/>
  <c r="ZY60" i="138"/>
  <c r="ZY84" i="138" s="1"/>
  <c r="ZX60" i="138"/>
  <c r="ZX84" i="138" s="1"/>
  <c r="ZW60" i="138"/>
  <c r="ZW84" i="138" s="1"/>
  <c r="ZV60" i="138"/>
  <c r="ZV84" i="138"/>
  <c r="ZU60" i="138"/>
  <c r="ZU84" i="138" s="1"/>
  <c r="ZT60" i="138"/>
  <c r="ZT84" i="138" s="1"/>
  <c r="ZS60" i="138"/>
  <c r="ZS84" i="138" s="1"/>
  <c r="ZR60" i="138"/>
  <c r="ZR84" i="138"/>
  <c r="ZQ60" i="138"/>
  <c r="ZQ84" i="138" s="1"/>
  <c r="ZP60" i="138"/>
  <c r="ZP84" i="138"/>
  <c r="ZO60" i="138"/>
  <c r="ZO84" i="138" s="1"/>
  <c r="ZN60" i="138"/>
  <c r="ZN84" i="138"/>
  <c r="ZM60" i="138"/>
  <c r="ZM84" i="138" s="1"/>
  <c r="ZL60" i="138"/>
  <c r="ZL84" i="138" s="1"/>
  <c r="AAP59" i="138"/>
  <c r="AAP83" i="138" s="1"/>
  <c r="AAO59" i="138"/>
  <c r="AAO83" i="138" s="1"/>
  <c r="AAN59" i="138"/>
  <c r="AAN83" i="138" s="1"/>
  <c r="AAM59" i="138"/>
  <c r="AAM83" i="138" s="1"/>
  <c r="AAL59" i="138"/>
  <c r="AAL83" i="138" s="1"/>
  <c r="AAK59" i="138"/>
  <c r="AAK83" i="138"/>
  <c r="AAJ59" i="138"/>
  <c r="AAJ83" i="138" s="1"/>
  <c r="AAI59" i="138"/>
  <c r="AAI83" i="138" s="1"/>
  <c r="AAH59" i="138"/>
  <c r="AAH83" i="138" s="1"/>
  <c r="AAG59" i="138"/>
  <c r="AAG83" i="138"/>
  <c r="AAF59" i="138"/>
  <c r="AAF83" i="138" s="1"/>
  <c r="AAE59" i="138"/>
  <c r="AAE83" i="138" s="1"/>
  <c r="AAD59" i="138"/>
  <c r="AAD83" i="138" s="1"/>
  <c r="AAC59" i="138"/>
  <c r="AAC83" i="138"/>
  <c r="AAB59" i="138"/>
  <c r="AAB83" i="138" s="1"/>
  <c r="AAA59" i="138"/>
  <c r="AAA83" i="138" s="1"/>
  <c r="ZZ59" i="138"/>
  <c r="ZZ83" i="138" s="1"/>
  <c r="ZY59" i="138"/>
  <c r="ZY83" i="138" s="1"/>
  <c r="ZX59" i="138"/>
  <c r="ZX83" i="138" s="1"/>
  <c r="ZW59" i="138"/>
  <c r="ZW83" i="138" s="1"/>
  <c r="ZV59" i="138"/>
  <c r="ZV83" i="138" s="1"/>
  <c r="ZU59" i="138"/>
  <c r="ZU83" i="138"/>
  <c r="ZT59" i="138"/>
  <c r="ZT83" i="138" s="1"/>
  <c r="ZS59" i="138"/>
  <c r="ZS83" i="138" s="1"/>
  <c r="ZR59" i="138"/>
  <c r="ZR83" i="138" s="1"/>
  <c r="ZQ59" i="138"/>
  <c r="ZQ83" i="138"/>
  <c r="ZP59" i="138"/>
  <c r="ZP83" i="138" s="1"/>
  <c r="ZO59" i="138"/>
  <c r="ZO83" i="138"/>
  <c r="ZN59" i="138"/>
  <c r="ZN83" i="138" s="1"/>
  <c r="ZM59" i="138"/>
  <c r="ZM83" i="138"/>
  <c r="ZL59" i="138"/>
  <c r="ZL83" i="138" s="1"/>
  <c r="AAP58" i="138"/>
  <c r="AAP82" i="138" s="1"/>
  <c r="AAO58" i="138"/>
  <c r="AAO82" i="138" s="1"/>
  <c r="AAN58" i="138"/>
  <c r="AAN82" i="138" s="1"/>
  <c r="AAM58" i="138"/>
  <c r="AAM82" i="138" s="1"/>
  <c r="AAL58" i="138"/>
  <c r="AAL82" i="138" s="1"/>
  <c r="AAK58" i="138"/>
  <c r="AAK82" i="138" s="1"/>
  <c r="AAJ58" i="138"/>
  <c r="AAJ82" i="138"/>
  <c r="AAI58" i="138"/>
  <c r="AAI82" i="138" s="1"/>
  <c r="AAH58" i="138"/>
  <c r="AAH82" i="138" s="1"/>
  <c r="AAG58" i="138"/>
  <c r="AAG82" i="138" s="1"/>
  <c r="AAF58" i="138"/>
  <c r="AAF82" i="138"/>
  <c r="AAE58" i="138"/>
  <c r="AAE82" i="138" s="1"/>
  <c r="AAD58" i="138"/>
  <c r="AAD82" i="138" s="1"/>
  <c r="AAC58" i="138"/>
  <c r="AAC82" i="138" s="1"/>
  <c r="AAB58" i="138"/>
  <c r="AAB82" i="138"/>
  <c r="AAA58" i="138"/>
  <c r="AAA82" i="138" s="1"/>
  <c r="ZZ58" i="138"/>
  <c r="ZZ82" i="138" s="1"/>
  <c r="ZY58" i="138"/>
  <c r="ZY82" i="138" s="1"/>
  <c r="ZX58" i="138"/>
  <c r="ZX82" i="138" s="1"/>
  <c r="ZW58" i="138"/>
  <c r="ZW82" i="138" s="1"/>
  <c r="ZV58" i="138"/>
  <c r="ZV82" i="138" s="1"/>
  <c r="ZU58" i="138"/>
  <c r="ZU82" i="138" s="1"/>
  <c r="ZT58" i="138"/>
  <c r="ZT82" i="138"/>
  <c r="ZS58" i="138"/>
  <c r="ZS82" i="138" s="1"/>
  <c r="ZR58" i="138"/>
  <c r="ZR82" i="138" s="1"/>
  <c r="ZQ58" i="138"/>
  <c r="ZQ82" i="138" s="1"/>
  <c r="ZP58" i="138"/>
  <c r="ZP82" i="138"/>
  <c r="ZO58" i="138"/>
  <c r="ZO82" i="138" s="1"/>
  <c r="ZN58" i="138"/>
  <c r="ZN82" i="138"/>
  <c r="ZM58" i="138"/>
  <c r="ZM82" i="138" s="1"/>
  <c r="ZL58" i="138"/>
  <c r="ZL82" i="138"/>
  <c r="AAP57" i="138"/>
  <c r="AAP81" i="138" s="1"/>
  <c r="AAO57" i="138"/>
  <c r="AAO81" i="138" s="1"/>
  <c r="AAN57" i="138"/>
  <c r="AAN81" i="138" s="1"/>
  <c r="AAM57" i="138"/>
  <c r="AAM81" i="138" s="1"/>
  <c r="AAL57" i="138"/>
  <c r="AAL81" i="138" s="1"/>
  <c r="AAK57" i="138"/>
  <c r="AAK81" i="138" s="1"/>
  <c r="AAJ57" i="138"/>
  <c r="AAJ81" i="138" s="1"/>
  <c r="AAI57" i="138"/>
  <c r="AAI81" i="138"/>
  <c r="AAH57" i="138"/>
  <c r="AAH81" i="138" s="1"/>
  <c r="AAG57" i="138"/>
  <c r="AAG81" i="138" s="1"/>
  <c r="AAF57" i="138"/>
  <c r="AAF81" i="138" s="1"/>
  <c r="AAE57" i="138"/>
  <c r="AAE81" i="138"/>
  <c r="AAD57" i="138"/>
  <c r="AAD81" i="138" s="1"/>
  <c r="AAC57" i="138"/>
  <c r="AAC81" i="138" s="1"/>
  <c r="AAB57" i="138"/>
  <c r="AAB81" i="138" s="1"/>
  <c r="AAA57" i="138"/>
  <c r="AAA81" i="138"/>
  <c r="ZZ57" i="138"/>
  <c r="ZZ81" i="138" s="1"/>
  <c r="ZY57" i="138"/>
  <c r="ZY81" i="138" s="1"/>
  <c r="ZX57" i="138"/>
  <c r="ZX81" i="138" s="1"/>
  <c r="ZW57" i="138"/>
  <c r="ZW81" i="138" s="1"/>
  <c r="ZV57" i="138"/>
  <c r="ZV81" i="138" s="1"/>
  <c r="ZU57" i="138"/>
  <c r="ZU81" i="138" s="1"/>
  <c r="ZT57" i="138"/>
  <c r="ZT81" i="138" s="1"/>
  <c r="ZS57" i="138"/>
  <c r="ZS81" i="138"/>
  <c r="ZR57" i="138"/>
  <c r="ZR81" i="138" s="1"/>
  <c r="ZQ57" i="138"/>
  <c r="ZQ81" i="138" s="1"/>
  <c r="ZP57" i="138"/>
  <c r="ZP81" i="138" s="1"/>
  <c r="ZO57" i="138"/>
  <c r="ZO81" i="138"/>
  <c r="ZN57" i="138"/>
  <c r="ZN81" i="138" s="1"/>
  <c r="ZM57" i="138"/>
  <c r="ZM81" i="138"/>
  <c r="ZL57" i="138"/>
  <c r="ZL81" i="138" s="1"/>
  <c r="AAP56" i="138"/>
  <c r="AAP80" i="138"/>
  <c r="AAO56" i="138"/>
  <c r="AAO80" i="138" s="1"/>
  <c r="AAN56" i="138"/>
  <c r="AAN80" i="138" s="1"/>
  <c r="AAM56" i="138"/>
  <c r="AAM80" i="138" s="1"/>
  <c r="AAL56" i="138"/>
  <c r="AAL80" i="138" s="1"/>
  <c r="AAK56" i="138"/>
  <c r="AAK80" i="138" s="1"/>
  <c r="AAJ56" i="138"/>
  <c r="AAJ80" i="138" s="1"/>
  <c r="AAI56" i="138"/>
  <c r="AAI80" i="138" s="1"/>
  <c r="AAH56" i="138"/>
  <c r="AAH80" i="138"/>
  <c r="AAG56" i="138"/>
  <c r="AAG80" i="138" s="1"/>
  <c r="AAF56" i="138"/>
  <c r="AAF80" i="138" s="1"/>
  <c r="AAE56" i="138"/>
  <c r="AAE80" i="138" s="1"/>
  <c r="AAD56" i="138"/>
  <c r="AAD80" i="138"/>
  <c r="AAC56" i="138"/>
  <c r="AAC80" i="138" s="1"/>
  <c r="AAB56" i="138"/>
  <c r="AAB80" i="138" s="1"/>
  <c r="AAA56" i="138"/>
  <c r="AAA80" i="138" s="1"/>
  <c r="ZZ56" i="138"/>
  <c r="ZZ80" i="138"/>
  <c r="ZY56" i="138"/>
  <c r="ZY80" i="138" s="1"/>
  <c r="ZX56" i="138"/>
  <c r="ZX80" i="138" s="1"/>
  <c r="ZW56" i="138"/>
  <c r="ZW80" i="138" s="1"/>
  <c r="ZV56" i="138"/>
  <c r="ZV80" i="138" s="1"/>
  <c r="ZU56" i="138"/>
  <c r="ZU80" i="138" s="1"/>
  <c r="ZT56" i="138"/>
  <c r="ZT80" i="138" s="1"/>
  <c r="ZS56" i="138"/>
  <c r="ZS80" i="138" s="1"/>
  <c r="ZR56" i="138"/>
  <c r="ZR80" i="138"/>
  <c r="ZQ56" i="138"/>
  <c r="ZQ80" i="138" s="1"/>
  <c r="ZP56" i="138"/>
  <c r="ZP80" i="138"/>
  <c r="ZO56" i="138"/>
  <c r="ZO80" i="138" s="1"/>
  <c r="ZN56" i="138"/>
  <c r="ZN80" i="138"/>
  <c r="ZM56" i="138"/>
  <c r="ZM80" i="138" s="1"/>
  <c r="ZL56" i="138"/>
  <c r="ZL80" i="138" s="1"/>
  <c r="AAP55" i="138"/>
  <c r="AAP79" i="138" s="1"/>
  <c r="AAO55" i="138"/>
  <c r="AAO79" i="138"/>
  <c r="AAN55" i="138"/>
  <c r="AAN79" i="138" s="1"/>
  <c r="AAM55" i="138"/>
  <c r="AAM79" i="138" s="1"/>
  <c r="AAL55" i="138"/>
  <c r="AAL79" i="138" s="1"/>
  <c r="AAK55" i="138"/>
  <c r="AAK79" i="138" s="1"/>
  <c r="AAJ55" i="138"/>
  <c r="AAJ79" i="138" s="1"/>
  <c r="AAI55" i="138"/>
  <c r="AAI79" i="138" s="1"/>
  <c r="AAH55" i="138"/>
  <c r="AAH79" i="138" s="1"/>
  <c r="AAG55" i="138"/>
  <c r="AAG79" i="138"/>
  <c r="AAF55" i="138"/>
  <c r="AAF79" i="138" s="1"/>
  <c r="AAE55" i="138"/>
  <c r="AAE79" i="138"/>
  <c r="AAD55" i="138"/>
  <c r="AAD79" i="138" s="1"/>
  <c r="AAC55" i="138"/>
  <c r="AAC79" i="138"/>
  <c r="AAB55" i="138"/>
  <c r="AAB79" i="138" s="1"/>
  <c r="AAA55" i="138"/>
  <c r="AAA79" i="138" s="1"/>
  <c r="ZZ55" i="138"/>
  <c r="ZZ79" i="138" s="1"/>
  <c r="ZY55" i="138"/>
  <c r="ZY79" i="138"/>
  <c r="ZX55" i="138"/>
  <c r="ZX79" i="138" s="1"/>
  <c r="ZW55" i="138"/>
  <c r="ZW79" i="138" s="1"/>
  <c r="ZV55" i="138"/>
  <c r="ZV79" i="138" s="1"/>
  <c r="ZU55" i="138"/>
  <c r="ZU79" i="138" s="1"/>
  <c r="ZT55" i="138"/>
  <c r="ZT79" i="138" s="1"/>
  <c r="ZS55" i="138"/>
  <c r="ZS79" i="138" s="1"/>
  <c r="ZR55" i="138"/>
  <c r="ZR79" i="138" s="1"/>
  <c r="ZQ55" i="138"/>
  <c r="ZQ79" i="138"/>
  <c r="ZP55" i="138"/>
  <c r="ZP79" i="138" s="1"/>
  <c r="ZO55" i="138"/>
  <c r="ZO79" i="138"/>
  <c r="ZN55" i="138"/>
  <c r="ZN79" i="138" s="1"/>
  <c r="ZM55" i="138"/>
  <c r="ZM79" i="138"/>
  <c r="ZL55" i="138"/>
  <c r="ZL79" i="138" s="1"/>
  <c r="AAP54" i="138"/>
  <c r="AAP78" i="138"/>
  <c r="AAO54" i="138"/>
  <c r="AAO78" i="138" s="1"/>
  <c r="AAN54" i="138"/>
  <c r="AAN78" i="138"/>
  <c r="AAM54" i="138"/>
  <c r="AAM78" i="138" s="1"/>
  <c r="AAL54" i="138"/>
  <c r="AAL78" i="138" s="1"/>
  <c r="AAK54" i="138"/>
  <c r="AAK78" i="138" s="1"/>
  <c r="AAJ54" i="138"/>
  <c r="AAJ78" i="138" s="1"/>
  <c r="AAI54" i="138"/>
  <c r="AAI78" i="138" s="1"/>
  <c r="AAH54" i="138"/>
  <c r="AAH78" i="138" s="1"/>
  <c r="AAG54" i="138"/>
  <c r="AAG78" i="138" s="1"/>
  <c r="AAF54" i="138"/>
  <c r="AAF78" i="138"/>
  <c r="AAE54" i="138"/>
  <c r="AAE78" i="138" s="1"/>
  <c r="AAD54" i="138"/>
  <c r="AAD78" i="138"/>
  <c r="AAC54" i="138"/>
  <c r="AAC78" i="138" s="1"/>
  <c r="AAB54" i="138"/>
  <c r="AAB78" i="138"/>
  <c r="AAA54" i="138"/>
  <c r="AAA78" i="138" s="1"/>
  <c r="ZZ54" i="138"/>
  <c r="ZZ78" i="138"/>
  <c r="ZY54" i="138"/>
  <c r="ZY78" i="138" s="1"/>
  <c r="ZX54" i="138"/>
  <c r="ZX78" i="138"/>
  <c r="ZW54" i="138"/>
  <c r="ZW78" i="138" s="1"/>
  <c r="ZV54" i="138"/>
  <c r="ZV78" i="138" s="1"/>
  <c r="ZU54" i="138"/>
  <c r="ZU78" i="138" s="1"/>
  <c r="ZT54" i="138"/>
  <c r="ZT78" i="138" s="1"/>
  <c r="ZS54" i="138"/>
  <c r="ZS78" i="138" s="1"/>
  <c r="ZR54" i="138"/>
  <c r="ZR78" i="138" s="1"/>
  <c r="ZQ54" i="138"/>
  <c r="ZQ78" i="138" s="1"/>
  <c r="ZP54" i="138"/>
  <c r="ZP78" i="138"/>
  <c r="ZO54" i="138"/>
  <c r="ZO78" i="138" s="1"/>
  <c r="ZN54" i="138"/>
  <c r="ZN78" i="138"/>
  <c r="ZM54" i="138"/>
  <c r="ZM78" i="138" s="1"/>
  <c r="ZL54" i="138"/>
  <c r="ZL78" i="138"/>
  <c r="AAP53" i="138"/>
  <c r="AAP77" i="138" s="1"/>
  <c r="AAO53" i="138"/>
  <c r="AAO77" i="138"/>
  <c r="AAN53" i="138"/>
  <c r="AAN77" i="138" s="1"/>
  <c r="AAM53" i="138"/>
  <c r="AAM77" i="138"/>
  <c r="AAL53" i="138"/>
  <c r="AAL77" i="138" s="1"/>
  <c r="AAK53" i="138"/>
  <c r="AAK77" i="138" s="1"/>
  <c r="AAJ53" i="138"/>
  <c r="AAJ77" i="138" s="1"/>
  <c r="AAI53" i="138"/>
  <c r="AAI77" i="138" s="1"/>
  <c r="AAH53" i="138"/>
  <c r="AAH77" i="138" s="1"/>
  <c r="AAG53" i="138"/>
  <c r="AAG77" i="138" s="1"/>
  <c r="AAF53" i="138"/>
  <c r="AAF77" i="138" s="1"/>
  <c r="AAE53" i="138"/>
  <c r="AAE77" i="138"/>
  <c r="AAD53" i="138"/>
  <c r="AAD77" i="138" s="1"/>
  <c r="AAC53" i="138"/>
  <c r="AAC77" i="138"/>
  <c r="AAB53" i="138"/>
  <c r="AAB77" i="138" s="1"/>
  <c r="AAA53" i="138"/>
  <c r="AAA77" i="138"/>
  <c r="ZZ53" i="138"/>
  <c r="ZZ77" i="138" s="1"/>
  <c r="ZY53" i="138"/>
  <c r="ZY77" i="138" s="1"/>
  <c r="ZX53" i="138"/>
  <c r="ZX77" i="138" s="1"/>
  <c r="ZW53" i="138"/>
  <c r="ZW77" i="138"/>
  <c r="ZV53" i="138"/>
  <c r="ZV77" i="138" s="1"/>
  <c r="ZU53" i="138"/>
  <c r="ZU77" i="138" s="1"/>
  <c r="ZT53" i="138"/>
  <c r="ZT77" i="138" s="1"/>
  <c r="ZS53" i="138"/>
  <c r="ZS77" i="138" s="1"/>
  <c r="ZR53" i="138"/>
  <c r="ZR77" i="138" s="1"/>
  <c r="ZQ53" i="138"/>
  <c r="ZQ77" i="138" s="1"/>
  <c r="ZP53" i="138"/>
  <c r="ZP77" i="138" s="1"/>
  <c r="ZO53" i="138"/>
  <c r="ZO77" i="138"/>
  <c r="ZN53" i="138"/>
  <c r="ZN77" i="138" s="1"/>
  <c r="ZM53" i="138"/>
  <c r="ZM77" i="138"/>
  <c r="ZL53" i="138"/>
  <c r="ZL77" i="138" s="1"/>
  <c r="ZJ99" i="138"/>
  <c r="ZI99" i="138"/>
  <c r="ZH99" i="138"/>
  <c r="ZG99" i="138"/>
  <c r="ZJ98" i="138"/>
  <c r="ZI98" i="138"/>
  <c r="ZH98" i="138"/>
  <c r="ZG98" i="138"/>
  <c r="ZJ97" i="138"/>
  <c r="ZI97" i="138"/>
  <c r="ZH97" i="138"/>
  <c r="ZG97" i="138"/>
  <c r="ZJ96" i="138"/>
  <c r="ZI96" i="138"/>
  <c r="ZH96" i="138"/>
  <c r="ZG96" i="138"/>
  <c r="ZJ95" i="138"/>
  <c r="ZI95" i="138"/>
  <c r="ZH95" i="138"/>
  <c r="ZG95" i="138"/>
  <c r="ZJ94" i="138"/>
  <c r="ZI94" i="138"/>
  <c r="ZH94" i="138"/>
  <c r="ZG94" i="138"/>
  <c r="ZJ93" i="138"/>
  <c r="ZI93" i="138"/>
  <c r="ZH93" i="138"/>
  <c r="ZG93" i="138"/>
  <c r="ZJ92" i="138"/>
  <c r="ZI92" i="138"/>
  <c r="ZH92" i="138"/>
  <c r="ZG92" i="138"/>
  <c r="ZJ91" i="138"/>
  <c r="ZI91" i="138"/>
  <c r="ZH91" i="138"/>
  <c r="ZG91" i="138"/>
  <c r="ZJ90" i="138"/>
  <c r="ZI90" i="138"/>
  <c r="ZH90" i="138"/>
  <c r="ZG90" i="138"/>
  <c r="ZF90" i="138"/>
  <c r="ZE90" i="138"/>
  <c r="ZD90" i="138"/>
  <c r="ZC90" i="138"/>
  <c r="ZB90" i="138"/>
  <c r="ZA90" i="138"/>
  <c r="YZ90" i="138"/>
  <c r="YY90" i="138"/>
  <c r="YX90" i="138"/>
  <c r="YW90" i="138"/>
  <c r="YV90" i="138"/>
  <c r="YU90" i="138"/>
  <c r="YT90" i="138"/>
  <c r="YS90" i="138"/>
  <c r="YR90" i="138"/>
  <c r="YQ90" i="138"/>
  <c r="YP90" i="138"/>
  <c r="YO90" i="138"/>
  <c r="YN90" i="138"/>
  <c r="YM90" i="138"/>
  <c r="YL90" i="138"/>
  <c r="YK90" i="138"/>
  <c r="YJ90" i="138"/>
  <c r="YI90" i="138"/>
  <c r="YH90" i="138"/>
  <c r="YG90" i="138"/>
  <c r="YF90" i="138"/>
  <c r="YE90" i="138"/>
  <c r="YD90" i="138"/>
  <c r="YC90" i="138"/>
  <c r="YB90" i="138"/>
  <c r="ZJ89" i="138"/>
  <c r="ZI89" i="138"/>
  <c r="ZH89" i="138"/>
  <c r="ZG89" i="138"/>
  <c r="ZJ88" i="138"/>
  <c r="ZI88" i="138"/>
  <c r="ZH88" i="138"/>
  <c r="ZG88" i="138"/>
  <c r="ZJ87" i="138"/>
  <c r="ZI87" i="138"/>
  <c r="ZH87" i="138"/>
  <c r="ZG87" i="138"/>
  <c r="ZJ86" i="138"/>
  <c r="ZI86" i="138"/>
  <c r="ZH86" i="138"/>
  <c r="ZG86" i="138"/>
  <c r="ZJ85" i="138"/>
  <c r="ZI85" i="138"/>
  <c r="ZH85" i="138"/>
  <c r="ZG85" i="138"/>
  <c r="ZJ84" i="138"/>
  <c r="ZI84" i="138"/>
  <c r="ZH84" i="138"/>
  <c r="ZG84" i="138"/>
  <c r="ZJ83" i="138"/>
  <c r="ZI83" i="138"/>
  <c r="ZH83" i="138"/>
  <c r="ZG83" i="138"/>
  <c r="ZJ82" i="138"/>
  <c r="ZI82" i="138"/>
  <c r="ZH82" i="138"/>
  <c r="ZG82" i="138"/>
  <c r="ZJ81" i="138"/>
  <c r="ZI81" i="138"/>
  <c r="ZH81" i="138"/>
  <c r="ZG81" i="138"/>
  <c r="ZJ80" i="138"/>
  <c r="ZI80" i="138"/>
  <c r="ZH80" i="138"/>
  <c r="ZG80" i="138"/>
  <c r="ZJ79" i="138"/>
  <c r="ZI79" i="138"/>
  <c r="ZH79" i="138"/>
  <c r="ZG79" i="138"/>
  <c r="ZJ78" i="138"/>
  <c r="ZI78" i="138"/>
  <c r="ZH78" i="138"/>
  <c r="ZG78" i="138"/>
  <c r="ZJ77" i="138"/>
  <c r="ZI77" i="138"/>
  <c r="ZH77" i="138"/>
  <c r="ZG77" i="138"/>
  <c r="ZF75" i="138"/>
  <c r="ZF99" i="138" s="1"/>
  <c r="ZE75" i="138"/>
  <c r="ZE99" i="138" s="1"/>
  <c r="ZD75" i="138"/>
  <c r="ZD99" i="138" s="1"/>
  <c r="ZC75" i="138"/>
  <c r="ZC99" i="138" s="1"/>
  <c r="ZB75" i="138"/>
  <c r="ZB99" i="138" s="1"/>
  <c r="ZA75" i="138"/>
  <c r="ZA99" i="138"/>
  <c r="YZ75" i="138"/>
  <c r="YZ99" i="138" s="1"/>
  <c r="YY75" i="138"/>
  <c r="YY99" i="138"/>
  <c r="YX75" i="138"/>
  <c r="YX99" i="138" s="1"/>
  <c r="YW75" i="138"/>
  <c r="YW99" i="138"/>
  <c r="YV75" i="138"/>
  <c r="YV99" i="138" s="1"/>
  <c r="YU75" i="138"/>
  <c r="YU99" i="138"/>
  <c r="YT75" i="138"/>
  <c r="YT99" i="138" s="1"/>
  <c r="YS75" i="138"/>
  <c r="YS99" i="138"/>
  <c r="YR75" i="138"/>
  <c r="YR99" i="138" s="1"/>
  <c r="YQ75" i="138"/>
  <c r="YQ99" i="138" s="1"/>
  <c r="YP75" i="138"/>
  <c r="YP99" i="138" s="1"/>
  <c r="YO75" i="138"/>
  <c r="YO99" i="138"/>
  <c r="YN75" i="138"/>
  <c r="YN99" i="138" s="1"/>
  <c r="YM75" i="138"/>
  <c r="YM99" i="138" s="1"/>
  <c r="YL75" i="138"/>
  <c r="YL99" i="138" s="1"/>
  <c r="YK75" i="138"/>
  <c r="YK99" i="138"/>
  <c r="YJ75" i="138"/>
  <c r="YJ99" i="138" s="1"/>
  <c r="YI75" i="138"/>
  <c r="YI99" i="138"/>
  <c r="YH75" i="138"/>
  <c r="YH99" i="138" s="1"/>
  <c r="YG75" i="138"/>
  <c r="YG99" i="138"/>
  <c r="YF75" i="138"/>
  <c r="YF99" i="138" s="1"/>
  <c r="YE75" i="138"/>
  <c r="YE99" i="138"/>
  <c r="YD75" i="138"/>
  <c r="YD99" i="138" s="1"/>
  <c r="YC75" i="138"/>
  <c r="YC99" i="138"/>
  <c r="YB75" i="138"/>
  <c r="YB99" i="138" s="1"/>
  <c r="ZF74" i="138"/>
  <c r="ZF98" i="138" s="1"/>
  <c r="ZE74" i="138"/>
  <c r="ZE98" i="138" s="1"/>
  <c r="ZD74" i="138"/>
  <c r="ZD98" i="138"/>
  <c r="ZC74" i="138"/>
  <c r="ZC98" i="138" s="1"/>
  <c r="ZB74" i="138"/>
  <c r="ZB98" i="138" s="1"/>
  <c r="ZA74" i="138"/>
  <c r="ZA98" i="138" s="1"/>
  <c r="YZ74" i="138"/>
  <c r="YZ98" i="138" s="1"/>
  <c r="YY74" i="138"/>
  <c r="YY98" i="138" s="1"/>
  <c r="YX74" i="138"/>
  <c r="YX98" i="138" s="1"/>
  <c r="YW74" i="138"/>
  <c r="YW98" i="138" s="1"/>
  <c r="YV74" i="138"/>
  <c r="YV98" i="138" s="1"/>
  <c r="YU74" i="138"/>
  <c r="YU98" i="138" s="1"/>
  <c r="YT74" i="138"/>
  <c r="YT98" i="138"/>
  <c r="YS74" i="138"/>
  <c r="YS98" i="138" s="1"/>
  <c r="YR74" i="138"/>
  <c r="YR98" i="138" s="1"/>
  <c r="YQ74" i="138"/>
  <c r="YQ98" i="138" s="1"/>
  <c r="YP74" i="138"/>
  <c r="YP98" i="138" s="1"/>
  <c r="YO74" i="138"/>
  <c r="YO98" i="138" s="1"/>
  <c r="YN74" i="138"/>
  <c r="YN98" i="138" s="1"/>
  <c r="YM74" i="138"/>
  <c r="YM98" i="138" s="1"/>
  <c r="YL74" i="138"/>
  <c r="YL98" i="138" s="1"/>
  <c r="YK74" i="138"/>
  <c r="YK98" i="138" s="1"/>
  <c r="YJ74" i="138"/>
  <c r="YJ98" i="138" s="1"/>
  <c r="YI74" i="138"/>
  <c r="YI98" i="138" s="1"/>
  <c r="YH74" i="138"/>
  <c r="YH98" i="138"/>
  <c r="YG74" i="138"/>
  <c r="YG98" i="138" s="1"/>
  <c r="YF74" i="138"/>
  <c r="YF98" i="138" s="1"/>
  <c r="YE74" i="138"/>
  <c r="YE98" i="138" s="1"/>
  <c r="YD74" i="138"/>
  <c r="YD98" i="138"/>
  <c r="YC74" i="138"/>
  <c r="YC98" i="138" s="1"/>
  <c r="YB74" i="138"/>
  <c r="YB98" i="138"/>
  <c r="ZF73" i="138"/>
  <c r="ZF97" i="138" s="1"/>
  <c r="ZE73" i="138"/>
  <c r="ZE97" i="138" s="1"/>
  <c r="ZD73" i="138"/>
  <c r="ZD97" i="138" s="1"/>
  <c r="ZC73" i="138"/>
  <c r="ZC97" i="138" s="1"/>
  <c r="ZB73" i="138"/>
  <c r="ZB97" i="138" s="1"/>
  <c r="ZA73" i="138"/>
  <c r="ZA97" i="138"/>
  <c r="YZ73" i="138"/>
  <c r="YZ97" i="138" s="1"/>
  <c r="YY73" i="138"/>
  <c r="YY97" i="138" s="1"/>
  <c r="YX73" i="138"/>
  <c r="YX97" i="138" s="1"/>
  <c r="YW73" i="138"/>
  <c r="YW97" i="138"/>
  <c r="YV73" i="138"/>
  <c r="YV97" i="138" s="1"/>
  <c r="YU73" i="138"/>
  <c r="YU97" i="138"/>
  <c r="YT73" i="138"/>
  <c r="YT97" i="138" s="1"/>
  <c r="YS73" i="138"/>
  <c r="YS97" i="138"/>
  <c r="YR73" i="138"/>
  <c r="YR97" i="138" s="1"/>
  <c r="YQ73" i="138"/>
  <c r="YQ97" i="138"/>
  <c r="YP73" i="138"/>
  <c r="YP97" i="138" s="1"/>
  <c r="YO73" i="138"/>
  <c r="YO97" i="138"/>
  <c r="YN73" i="138"/>
  <c r="YN97" i="138" s="1"/>
  <c r="YM73" i="138"/>
  <c r="YM97" i="138" s="1"/>
  <c r="YL73" i="138"/>
  <c r="YL97" i="138" s="1"/>
  <c r="YK73" i="138"/>
  <c r="YK97" i="138"/>
  <c r="YJ73" i="138"/>
  <c r="YJ97" i="138" s="1"/>
  <c r="YI73" i="138"/>
  <c r="YI97" i="138" s="1"/>
  <c r="YH73" i="138"/>
  <c r="YH97" i="138" s="1"/>
  <c r="YG73" i="138"/>
  <c r="YG97" i="138"/>
  <c r="YF73" i="138"/>
  <c r="YF97" i="138" s="1"/>
  <c r="YE73" i="138"/>
  <c r="YE97" i="138"/>
  <c r="YD73" i="138"/>
  <c r="YD97" i="138" s="1"/>
  <c r="YC73" i="138"/>
  <c r="YC97" i="138"/>
  <c r="YB73" i="138"/>
  <c r="YB97" i="138" s="1"/>
  <c r="ZF72" i="138"/>
  <c r="ZF96" i="138"/>
  <c r="ZE72" i="138"/>
  <c r="ZE96" i="138" s="1"/>
  <c r="ZD72" i="138"/>
  <c r="ZD96" i="138"/>
  <c r="ZC72" i="138"/>
  <c r="ZC96" i="138" s="1"/>
  <c r="ZB72" i="138"/>
  <c r="ZB96" i="138" s="1"/>
  <c r="ZA72" i="138"/>
  <c r="ZA96" i="138" s="1"/>
  <c r="YZ72" i="138"/>
  <c r="YZ96" i="138"/>
  <c r="YY72" i="138"/>
  <c r="YY96" i="138" s="1"/>
  <c r="YX72" i="138"/>
  <c r="YX96" i="138" s="1"/>
  <c r="YW72" i="138"/>
  <c r="YW96" i="138" s="1"/>
  <c r="YV72" i="138"/>
  <c r="YV96" i="138"/>
  <c r="YU72" i="138"/>
  <c r="YU96" i="138" s="1"/>
  <c r="YT72" i="138"/>
  <c r="YT96" i="138"/>
  <c r="YS72" i="138"/>
  <c r="YS96" i="138" s="1"/>
  <c r="YR72" i="138"/>
  <c r="YR96" i="138"/>
  <c r="YQ72" i="138"/>
  <c r="YQ96" i="138" s="1"/>
  <c r="YP72" i="138"/>
  <c r="YP96" i="138" s="1"/>
  <c r="YO72" i="138"/>
  <c r="YO96" i="138" s="1"/>
  <c r="YN72" i="138"/>
  <c r="YN96" i="138" s="1"/>
  <c r="YM72" i="138"/>
  <c r="YM96" i="138" s="1"/>
  <c r="YL72" i="138"/>
  <c r="YL96" i="138" s="1"/>
  <c r="YK72" i="138"/>
  <c r="YK96" i="138" s="1"/>
  <c r="YJ72" i="138"/>
  <c r="YJ96" i="138" s="1"/>
  <c r="YI72" i="138"/>
  <c r="YI96" i="138" s="1"/>
  <c r="YH72" i="138"/>
  <c r="YH96" i="138" s="1"/>
  <c r="YG72" i="138"/>
  <c r="YG96" i="138" s="1"/>
  <c r="YF72" i="138"/>
  <c r="YF96" i="138"/>
  <c r="YE72" i="138"/>
  <c r="YE96" i="138" s="1"/>
  <c r="YD72" i="138"/>
  <c r="YD96" i="138" s="1"/>
  <c r="YC72" i="138"/>
  <c r="YC96" i="138" s="1"/>
  <c r="YB72" i="138"/>
  <c r="YB96" i="138"/>
  <c r="ZF71" i="138"/>
  <c r="ZF95" i="138" s="1"/>
  <c r="ZE71" i="138"/>
  <c r="ZE95" i="138"/>
  <c r="ZD71" i="138"/>
  <c r="ZD95" i="138" s="1"/>
  <c r="ZC71" i="138"/>
  <c r="ZC95" i="138" s="1"/>
  <c r="ZB71" i="138"/>
  <c r="ZB95" i="138" s="1"/>
  <c r="ZA71" i="138"/>
  <c r="ZA95" i="138" s="1"/>
  <c r="YZ71" i="138"/>
  <c r="YZ95" i="138" s="1"/>
  <c r="YY71" i="138"/>
  <c r="YY95" i="138"/>
  <c r="YX71" i="138"/>
  <c r="YX95" i="138" s="1"/>
  <c r="YW71" i="138"/>
  <c r="YW95" i="138" s="1"/>
  <c r="YV71" i="138"/>
  <c r="YV95" i="138" s="1"/>
  <c r="YU71" i="138"/>
  <c r="YU95" i="138"/>
  <c r="YT71" i="138"/>
  <c r="YT95" i="138" s="1"/>
  <c r="YS71" i="138"/>
  <c r="YS95" i="138"/>
  <c r="YR71" i="138"/>
  <c r="YR95" i="138" s="1"/>
  <c r="YQ71" i="138"/>
  <c r="YQ95" i="138"/>
  <c r="YP71" i="138"/>
  <c r="YP95" i="138" s="1"/>
  <c r="YO71" i="138"/>
  <c r="YO95" i="138"/>
  <c r="YN71" i="138"/>
  <c r="YN95" i="138" s="1"/>
  <c r="YM71" i="138"/>
  <c r="YM95" i="138"/>
  <c r="YL71" i="138"/>
  <c r="YL95" i="138" s="1"/>
  <c r="YK71" i="138"/>
  <c r="YK95" i="138" s="1"/>
  <c r="YJ71" i="138"/>
  <c r="YJ95" i="138" s="1"/>
  <c r="YI71" i="138"/>
  <c r="YI95" i="138" s="1"/>
  <c r="YH71" i="138"/>
  <c r="YH95" i="138"/>
  <c r="YG71" i="138"/>
  <c r="YG95" i="138" s="1"/>
  <c r="YF71" i="138"/>
  <c r="YF95" i="138"/>
  <c r="YE71" i="138"/>
  <c r="YE95" i="138" s="1"/>
  <c r="YD71" i="138"/>
  <c r="YD95" i="138" s="1"/>
  <c r="YC71" i="138"/>
  <c r="YC95" i="138" s="1"/>
  <c r="YB71" i="138"/>
  <c r="YB95" i="138"/>
  <c r="ZF70" i="138"/>
  <c r="ZF94" i="138" s="1"/>
  <c r="ZE70" i="138"/>
  <c r="ZE94" i="138" s="1"/>
  <c r="ZD70" i="138"/>
  <c r="ZD94" i="138" s="1"/>
  <c r="ZC70" i="138"/>
  <c r="ZC94" i="138" s="1"/>
  <c r="ZB70" i="138"/>
  <c r="ZB94" i="138" s="1"/>
  <c r="ZA70" i="138"/>
  <c r="ZA94" i="138" s="1"/>
  <c r="YZ70" i="138"/>
  <c r="YZ94" i="138" s="1"/>
  <c r="YY70" i="138"/>
  <c r="YY94" i="138"/>
  <c r="YX70" i="138"/>
  <c r="YX94" i="138" s="1"/>
  <c r="YW70" i="138"/>
  <c r="YW94" i="138" s="1"/>
  <c r="YV70" i="138"/>
  <c r="YV94" i="138" s="1"/>
  <c r="YU70" i="138"/>
  <c r="YU94" i="138"/>
  <c r="YT70" i="138"/>
  <c r="YT94" i="138" s="1"/>
  <c r="YS70" i="138"/>
  <c r="YS94" i="138" s="1"/>
  <c r="YR70" i="138"/>
  <c r="YR94" i="138" s="1"/>
  <c r="YQ70" i="138"/>
  <c r="YQ94" i="138"/>
  <c r="YP70" i="138"/>
  <c r="YP94" i="138" s="1"/>
  <c r="YO70" i="138"/>
  <c r="YO94" i="138" s="1"/>
  <c r="YN70" i="138"/>
  <c r="YN94" i="138" s="1"/>
  <c r="YM70" i="138"/>
  <c r="YM94" i="138" s="1"/>
  <c r="YL70" i="138"/>
  <c r="YL94" i="138" s="1"/>
  <c r="YK70" i="138"/>
  <c r="YK94" i="138" s="1"/>
  <c r="YJ70" i="138"/>
  <c r="YJ94" i="138" s="1"/>
  <c r="YI70" i="138"/>
  <c r="YI94" i="138"/>
  <c r="YH70" i="138"/>
  <c r="YH94" i="138" s="1"/>
  <c r="YG70" i="138"/>
  <c r="YG94" i="138" s="1"/>
  <c r="YF70" i="138"/>
  <c r="YF94" i="138" s="1"/>
  <c r="YE70" i="138"/>
  <c r="YE94" i="138"/>
  <c r="YD70" i="138"/>
  <c r="YD94" i="138" s="1"/>
  <c r="YC70" i="138"/>
  <c r="YC94" i="138"/>
  <c r="YB70" i="138"/>
  <c r="YB94" i="138" s="1"/>
  <c r="ZF69" i="138"/>
  <c r="ZF93" i="138"/>
  <c r="ZE69" i="138"/>
  <c r="ZE93" i="138" s="1"/>
  <c r="ZD69" i="138"/>
  <c r="ZD93" i="138" s="1"/>
  <c r="ZC69" i="138"/>
  <c r="ZC93" i="138" s="1"/>
  <c r="ZB69" i="138"/>
  <c r="ZB93" i="138"/>
  <c r="ZA69" i="138"/>
  <c r="ZA93" i="138" s="1"/>
  <c r="YZ69" i="138"/>
  <c r="YZ93" i="138" s="1"/>
  <c r="YY69" i="138"/>
  <c r="YY93" i="138" s="1"/>
  <c r="YX69" i="138"/>
  <c r="YX93" i="138"/>
  <c r="YW69" i="138"/>
  <c r="YW93" i="138" s="1"/>
  <c r="YV69" i="138"/>
  <c r="YV93" i="138"/>
  <c r="YU69" i="138"/>
  <c r="YU93" i="138" s="1"/>
  <c r="YT69" i="138"/>
  <c r="YT93" i="138"/>
  <c r="YS69" i="138"/>
  <c r="YS93" i="138" s="1"/>
  <c r="YR69" i="138"/>
  <c r="YR93" i="138" s="1"/>
  <c r="YQ69" i="138"/>
  <c r="YQ93" i="138" s="1"/>
  <c r="YP69" i="138"/>
  <c r="YP93" i="138" s="1"/>
  <c r="YO69" i="138"/>
  <c r="YO93" i="138" s="1"/>
  <c r="YN69" i="138"/>
  <c r="YN93" i="138" s="1"/>
  <c r="YM69" i="138"/>
  <c r="YM93" i="138" s="1"/>
  <c r="YL69" i="138"/>
  <c r="YL93" i="138" s="1"/>
  <c r="YK69" i="138"/>
  <c r="YK93" i="138" s="1"/>
  <c r="YJ69" i="138"/>
  <c r="YJ93" i="138" s="1"/>
  <c r="YI69" i="138"/>
  <c r="YI93" i="138" s="1"/>
  <c r="YH69" i="138"/>
  <c r="YH93" i="138"/>
  <c r="YG69" i="138"/>
  <c r="YG93" i="138" s="1"/>
  <c r="YF69" i="138"/>
  <c r="YF93" i="138" s="1"/>
  <c r="YE69" i="138"/>
  <c r="YE93" i="138" s="1"/>
  <c r="YD69" i="138"/>
  <c r="YD93" i="138"/>
  <c r="YC69" i="138"/>
  <c r="YC93" i="138" s="1"/>
  <c r="YB69" i="138"/>
  <c r="YB93" i="138" s="1"/>
  <c r="ZF68" i="138"/>
  <c r="ZF92" i="138" s="1"/>
  <c r="ZE68" i="138"/>
  <c r="ZE92" i="138"/>
  <c r="ZD68" i="138"/>
  <c r="ZD92" i="138" s="1"/>
  <c r="ZC68" i="138"/>
  <c r="ZC92" i="138" s="1"/>
  <c r="ZB68" i="138"/>
  <c r="ZB92" i="138" s="1"/>
  <c r="ZA68" i="138"/>
  <c r="ZA92" i="138" s="1"/>
  <c r="YZ68" i="138"/>
  <c r="YZ92" i="138" s="1"/>
  <c r="YY68" i="138"/>
  <c r="YY92" i="138" s="1"/>
  <c r="YX68" i="138"/>
  <c r="YX92" i="138" s="1"/>
  <c r="YW68" i="138"/>
  <c r="YW92" i="138"/>
  <c r="YV68" i="138"/>
  <c r="YV92" i="138" s="1"/>
  <c r="YU68" i="138"/>
  <c r="YU92" i="138" s="1"/>
  <c r="YT68" i="138"/>
  <c r="YT92" i="138" s="1"/>
  <c r="YS68" i="138"/>
  <c r="YS92" i="138"/>
  <c r="YR68" i="138"/>
  <c r="YR92" i="138" s="1"/>
  <c r="YQ68" i="138"/>
  <c r="YQ92" i="138" s="1"/>
  <c r="YP68" i="138"/>
  <c r="YP92" i="138" s="1"/>
  <c r="YO68" i="138"/>
  <c r="YO92" i="138"/>
  <c r="YN68" i="138"/>
  <c r="YN92" i="138" s="1"/>
  <c r="YM68" i="138"/>
  <c r="YM92" i="138" s="1"/>
  <c r="YL68" i="138"/>
  <c r="YL92" i="138" s="1"/>
  <c r="YK68" i="138"/>
  <c r="YK92" i="138" s="1"/>
  <c r="YJ68" i="138"/>
  <c r="YJ92" i="138" s="1"/>
  <c r="YI68" i="138"/>
  <c r="YI92" i="138" s="1"/>
  <c r="YH68" i="138"/>
  <c r="YH92" i="138" s="1"/>
  <c r="YG68" i="138"/>
  <c r="YG92" i="138"/>
  <c r="YF68" i="138"/>
  <c r="YF92" i="138" s="1"/>
  <c r="YE68" i="138"/>
  <c r="YE92" i="138" s="1"/>
  <c r="YD68" i="138"/>
  <c r="YD92" i="138" s="1"/>
  <c r="YC68" i="138"/>
  <c r="YC92" i="138"/>
  <c r="YB68" i="138"/>
  <c r="YB92" i="138" s="1"/>
  <c r="ZF67" i="138"/>
  <c r="ZF91" i="138"/>
  <c r="ZE67" i="138"/>
  <c r="ZE91" i="138" s="1"/>
  <c r="ZD67" i="138"/>
  <c r="ZD91" i="138"/>
  <c r="ZC67" i="138"/>
  <c r="ZC91" i="138" s="1"/>
  <c r="ZB67" i="138"/>
  <c r="ZB91" i="138" s="1"/>
  <c r="ZA67" i="138"/>
  <c r="ZA91" i="138" s="1"/>
  <c r="YZ67" i="138"/>
  <c r="YZ91" i="138"/>
  <c r="YY67" i="138"/>
  <c r="YY91" i="138" s="1"/>
  <c r="YX67" i="138"/>
  <c r="YX91" i="138" s="1"/>
  <c r="YW67" i="138"/>
  <c r="YW91" i="138" s="1"/>
  <c r="YV67" i="138"/>
  <c r="YV91" i="138"/>
  <c r="YU67" i="138"/>
  <c r="YU91" i="138" s="1"/>
  <c r="YT67" i="138"/>
  <c r="YT91" i="138"/>
  <c r="YS67" i="138"/>
  <c r="YS91" i="138" s="1"/>
  <c r="YR67" i="138"/>
  <c r="YR91" i="138"/>
  <c r="YQ67" i="138"/>
  <c r="YQ91" i="138" s="1"/>
  <c r="YP67" i="138"/>
  <c r="YP91" i="138" s="1"/>
  <c r="YO67" i="138"/>
  <c r="YO91" i="138" s="1"/>
  <c r="YN67" i="138"/>
  <c r="YN91" i="138" s="1"/>
  <c r="YM67" i="138"/>
  <c r="YM91" i="138" s="1"/>
  <c r="YL67" i="138"/>
  <c r="YL91" i="138" s="1"/>
  <c r="YK67" i="138"/>
  <c r="YK91" i="138" s="1"/>
  <c r="YJ67" i="138"/>
  <c r="YJ91" i="138" s="1"/>
  <c r="YI67" i="138"/>
  <c r="YI91" i="138" s="1"/>
  <c r="YH67" i="138"/>
  <c r="YH91" i="138" s="1"/>
  <c r="YG67" i="138"/>
  <c r="YG91" i="138" s="1"/>
  <c r="YF67" i="138"/>
  <c r="YF91" i="138"/>
  <c r="YE67" i="138"/>
  <c r="YE91" i="138" s="1"/>
  <c r="YD67" i="138"/>
  <c r="YD91" i="138" s="1"/>
  <c r="YC67" i="138"/>
  <c r="YC91" i="138" s="1"/>
  <c r="YB67" i="138"/>
  <c r="YB91" i="138"/>
  <c r="ZF66" i="138"/>
  <c r="ZE66" i="138"/>
  <c r="ZD66" i="138"/>
  <c r="ZC66" i="138"/>
  <c r="ZB66" i="138"/>
  <c r="ZA66" i="138"/>
  <c r="YZ66" i="138"/>
  <c r="YY66" i="138"/>
  <c r="YX66" i="138"/>
  <c r="YW66" i="138"/>
  <c r="YV66" i="138"/>
  <c r="YU66" i="138"/>
  <c r="YT66" i="138"/>
  <c r="YS66" i="138"/>
  <c r="YR66" i="138"/>
  <c r="YQ66" i="138"/>
  <c r="YP66" i="138"/>
  <c r="YO66" i="138"/>
  <c r="YN66" i="138"/>
  <c r="YM66" i="138"/>
  <c r="YL66" i="138"/>
  <c r="YK66" i="138"/>
  <c r="YJ66" i="138"/>
  <c r="YI66" i="138"/>
  <c r="YH66" i="138"/>
  <c r="YG66" i="138"/>
  <c r="YF66" i="138"/>
  <c r="YE66" i="138"/>
  <c r="YD66" i="138"/>
  <c r="YC66" i="138"/>
  <c r="YB66" i="138"/>
  <c r="ZF65" i="138"/>
  <c r="ZF89" i="138" s="1"/>
  <c r="ZE65" i="138"/>
  <c r="ZE89" i="138" s="1"/>
  <c r="ZD65" i="138"/>
  <c r="ZD89" i="138" s="1"/>
  <c r="ZC65" i="138"/>
  <c r="ZC89" i="138" s="1"/>
  <c r="ZB65" i="138"/>
  <c r="ZB89" i="138" s="1"/>
  <c r="ZA65" i="138"/>
  <c r="ZA89" i="138" s="1"/>
  <c r="YZ65" i="138"/>
  <c r="YZ89" i="138" s="1"/>
  <c r="YY65" i="138"/>
  <c r="YY89" i="138" s="1"/>
  <c r="YX65" i="138"/>
  <c r="YX89" i="138" s="1"/>
  <c r="YW65" i="138"/>
  <c r="YW89" i="138"/>
  <c r="YV65" i="138"/>
  <c r="YV89" i="138" s="1"/>
  <c r="YU65" i="138"/>
  <c r="YU89" i="138"/>
  <c r="YT65" i="138"/>
  <c r="YT89" i="138" s="1"/>
  <c r="YS65" i="138"/>
  <c r="YS89" i="138" s="1"/>
  <c r="YR65" i="138"/>
  <c r="YR89" i="138"/>
  <c r="YQ65" i="138"/>
  <c r="YQ89" i="138" s="1"/>
  <c r="YP65" i="138"/>
  <c r="YP89" i="138" s="1"/>
  <c r="YO65" i="138"/>
  <c r="YO89" i="138"/>
  <c r="YN65" i="138"/>
  <c r="YN89" i="138"/>
  <c r="YM65" i="138"/>
  <c r="YM89" i="138" s="1"/>
  <c r="YL65" i="138"/>
  <c r="YL89" i="138" s="1"/>
  <c r="YK65" i="138"/>
  <c r="YK89" i="138" s="1"/>
  <c r="YJ65" i="138"/>
  <c r="YJ89" i="138" s="1"/>
  <c r="YI65" i="138"/>
  <c r="YI89" i="138"/>
  <c r="YH65" i="138"/>
  <c r="YH89" i="138" s="1"/>
  <c r="YG65" i="138"/>
  <c r="YG89" i="138"/>
  <c r="YF65" i="138"/>
  <c r="YF89" i="138"/>
  <c r="YE65" i="138"/>
  <c r="YE89" i="138"/>
  <c r="YD65" i="138"/>
  <c r="YD89" i="138" s="1"/>
  <c r="YC65" i="138"/>
  <c r="YC89" i="138" s="1"/>
  <c r="YB65" i="138"/>
  <c r="YB89" i="138" s="1"/>
  <c r="ZF64" i="138"/>
  <c r="ZF88" i="138" s="1"/>
  <c r="ZE64" i="138"/>
  <c r="ZE88" i="138" s="1"/>
  <c r="ZD64" i="138"/>
  <c r="ZD88" i="138" s="1"/>
  <c r="ZC64" i="138"/>
  <c r="ZC88" i="138"/>
  <c r="ZB64" i="138"/>
  <c r="ZB88" i="138"/>
  <c r="ZA64" i="138"/>
  <c r="ZA88" i="138" s="1"/>
  <c r="YZ64" i="138"/>
  <c r="YZ88" i="138"/>
  <c r="YY64" i="138"/>
  <c r="YY88" i="138" s="1"/>
  <c r="YX64" i="138"/>
  <c r="YX88" i="138" s="1"/>
  <c r="YW64" i="138"/>
  <c r="YW88" i="138" s="1"/>
  <c r="YV64" i="138"/>
  <c r="YV88" i="138"/>
  <c r="YU64" i="138"/>
  <c r="YU88" i="138" s="1"/>
  <c r="YT64" i="138"/>
  <c r="YT88" i="138"/>
  <c r="YS64" i="138"/>
  <c r="YS88" i="138" s="1"/>
  <c r="YR64" i="138"/>
  <c r="YR88" i="138" s="1"/>
  <c r="YQ64" i="138"/>
  <c r="YQ88" i="138"/>
  <c r="YP64" i="138"/>
  <c r="YP88" i="138" s="1"/>
  <c r="YO64" i="138"/>
  <c r="YO88" i="138" s="1"/>
  <c r="YN64" i="138"/>
  <c r="YN88" i="138"/>
  <c r="YM64" i="138"/>
  <c r="YM88" i="138"/>
  <c r="YL64" i="138"/>
  <c r="YL88" i="138" s="1"/>
  <c r="YK64" i="138"/>
  <c r="YK88" i="138" s="1"/>
  <c r="YJ64" i="138"/>
  <c r="YJ88" i="138" s="1"/>
  <c r="YI64" i="138"/>
  <c r="YI88" i="138" s="1"/>
  <c r="YH64" i="138"/>
  <c r="YH88" i="138"/>
  <c r="YG64" i="138"/>
  <c r="YG88" i="138" s="1"/>
  <c r="YF64" i="138"/>
  <c r="YF88" i="138"/>
  <c r="YE64" i="138"/>
  <c r="YE88" i="138"/>
  <c r="YD64" i="138"/>
  <c r="YD88" i="138"/>
  <c r="YC64" i="138"/>
  <c r="YC88" i="138" s="1"/>
  <c r="YB64" i="138"/>
  <c r="YB88" i="138" s="1"/>
  <c r="ZF63" i="138"/>
  <c r="ZF87" i="138" s="1"/>
  <c r="ZE63" i="138"/>
  <c r="ZE87" i="138" s="1"/>
  <c r="ZD63" i="138"/>
  <c r="ZD87" i="138" s="1"/>
  <c r="ZC63" i="138"/>
  <c r="ZC87" i="138" s="1"/>
  <c r="ZB63" i="138"/>
  <c r="ZB87" i="138"/>
  <c r="ZA63" i="138"/>
  <c r="ZA87" i="138"/>
  <c r="YZ63" i="138"/>
  <c r="YZ87" i="138"/>
  <c r="YY63" i="138"/>
  <c r="YY87" i="138" s="1"/>
  <c r="YX63" i="138"/>
  <c r="YX87" i="138"/>
  <c r="YW63" i="138"/>
  <c r="YW87" i="138"/>
  <c r="YV63" i="138"/>
  <c r="YV87" i="138"/>
  <c r="YU63" i="138"/>
  <c r="YU87" i="138" s="1"/>
  <c r="YT63" i="138"/>
  <c r="YT87" i="138"/>
  <c r="YS63" i="138"/>
  <c r="YS87" i="138"/>
  <c r="YR63" i="138"/>
  <c r="YR87" i="138"/>
  <c r="YQ63" i="138"/>
  <c r="YQ87" i="138" s="1"/>
  <c r="YP63" i="138"/>
  <c r="YP87" i="138"/>
  <c r="YO63" i="138"/>
  <c r="YO87" i="138"/>
  <c r="YN63" i="138"/>
  <c r="YN87" i="138"/>
  <c r="YM63" i="138"/>
  <c r="YM87" i="138" s="1"/>
  <c r="YL63" i="138"/>
  <c r="YL87" i="138"/>
  <c r="YK63" i="138"/>
  <c r="YK87" i="138"/>
  <c r="YJ63" i="138"/>
  <c r="YJ87" i="138"/>
  <c r="YI63" i="138"/>
  <c r="YI87" i="138" s="1"/>
  <c r="YH63" i="138"/>
  <c r="YH87" i="138"/>
  <c r="YG63" i="138"/>
  <c r="YG87" i="138"/>
  <c r="YF63" i="138"/>
  <c r="YF87" i="138"/>
  <c r="YE63" i="138"/>
  <c r="YE87" i="138" s="1"/>
  <c r="YD63" i="138"/>
  <c r="YD87" i="138"/>
  <c r="YC63" i="138"/>
  <c r="YC87" i="138"/>
  <c r="YB63" i="138"/>
  <c r="YB87" i="138"/>
  <c r="ZF62" i="138"/>
  <c r="ZF86" i="138" s="1"/>
  <c r="ZE62" i="138"/>
  <c r="ZE86" i="138"/>
  <c r="ZD62" i="138"/>
  <c r="ZD86" i="138"/>
  <c r="ZC62" i="138"/>
  <c r="ZC86" i="138"/>
  <c r="ZB62" i="138"/>
  <c r="ZB86" i="138" s="1"/>
  <c r="ZA62" i="138"/>
  <c r="ZA86" i="138"/>
  <c r="YZ62" i="138"/>
  <c r="YZ86" i="138"/>
  <c r="YY62" i="138"/>
  <c r="YY86" i="138"/>
  <c r="YX62" i="138"/>
  <c r="YX86" i="138" s="1"/>
  <c r="YW62" i="138"/>
  <c r="YW86" i="138"/>
  <c r="YV62" i="138"/>
  <c r="YV86" i="138"/>
  <c r="YU62" i="138"/>
  <c r="YU86" i="138"/>
  <c r="YT62" i="138"/>
  <c r="YT86" i="138" s="1"/>
  <c r="YS62" i="138"/>
  <c r="YS86" i="138"/>
  <c r="YR62" i="138"/>
  <c r="YR86" i="138"/>
  <c r="YQ62" i="138"/>
  <c r="YQ86" i="138"/>
  <c r="YP62" i="138"/>
  <c r="YP86" i="138" s="1"/>
  <c r="YO62" i="138"/>
  <c r="YO86" i="138"/>
  <c r="YN62" i="138"/>
  <c r="YN86" i="138"/>
  <c r="YM62" i="138"/>
  <c r="YM86" i="138"/>
  <c r="YL62" i="138"/>
  <c r="YL86" i="138" s="1"/>
  <c r="YK62" i="138"/>
  <c r="YK86" i="138"/>
  <c r="YJ62" i="138"/>
  <c r="YJ86" i="138"/>
  <c r="YI62" i="138"/>
  <c r="YI86" i="138"/>
  <c r="YH62" i="138"/>
  <c r="YH86" i="138" s="1"/>
  <c r="YG62" i="138"/>
  <c r="YG86" i="138"/>
  <c r="YF62" i="138"/>
  <c r="YF86" i="138"/>
  <c r="YE62" i="138"/>
  <c r="YE86" i="138"/>
  <c r="YD62" i="138"/>
  <c r="YD86" i="138" s="1"/>
  <c r="YC62" i="138"/>
  <c r="YC86" i="138"/>
  <c r="YB62" i="138"/>
  <c r="YB86" i="138"/>
  <c r="ZF61" i="138"/>
  <c r="ZF85" i="138"/>
  <c r="ZE61" i="138"/>
  <c r="ZE85" i="138" s="1"/>
  <c r="ZD61" i="138"/>
  <c r="ZD85" i="138"/>
  <c r="ZC61" i="138"/>
  <c r="ZC85" i="138"/>
  <c r="ZB61" i="138"/>
  <c r="ZB85" i="138"/>
  <c r="ZA61" i="138"/>
  <c r="ZA85" i="138" s="1"/>
  <c r="YZ61" i="138"/>
  <c r="YZ85" i="138"/>
  <c r="YY61" i="138"/>
  <c r="YY85" i="138"/>
  <c r="YX61" i="138"/>
  <c r="YX85" i="138"/>
  <c r="YW61" i="138"/>
  <c r="YW85" i="138" s="1"/>
  <c r="YV61" i="138"/>
  <c r="YV85" i="138"/>
  <c r="YU61" i="138"/>
  <c r="YU85" i="138"/>
  <c r="YT61" i="138"/>
  <c r="YT85" i="138"/>
  <c r="YS61" i="138"/>
  <c r="YS85" i="138" s="1"/>
  <c r="YR61" i="138"/>
  <c r="YR85" i="138"/>
  <c r="YQ61" i="138"/>
  <c r="YQ85" i="138"/>
  <c r="YP61" i="138"/>
  <c r="YP85" i="138"/>
  <c r="YO61" i="138"/>
  <c r="YO85" i="138" s="1"/>
  <c r="YN61" i="138"/>
  <c r="YN85" i="138"/>
  <c r="YM61" i="138"/>
  <c r="YM85" i="138"/>
  <c r="YL61" i="138"/>
  <c r="YL85" i="138"/>
  <c r="YK61" i="138"/>
  <c r="YK85" i="138" s="1"/>
  <c r="YJ61" i="138"/>
  <c r="YJ85" i="138"/>
  <c r="YI61" i="138"/>
  <c r="YI85" i="138"/>
  <c r="YH61" i="138"/>
  <c r="YH85" i="138"/>
  <c r="YG61" i="138"/>
  <c r="YG85" i="138" s="1"/>
  <c r="YF61" i="138"/>
  <c r="YF85" i="138"/>
  <c r="YE61" i="138"/>
  <c r="YE85" i="138"/>
  <c r="YD61" i="138"/>
  <c r="YD85" i="138"/>
  <c r="YC61" i="138"/>
  <c r="YC85" i="138" s="1"/>
  <c r="YB61" i="138"/>
  <c r="YB85" i="138"/>
  <c r="ZF60" i="138"/>
  <c r="ZF84" i="138"/>
  <c r="ZE60" i="138"/>
  <c r="ZE84" i="138"/>
  <c r="ZD60" i="138"/>
  <c r="ZD84" i="138" s="1"/>
  <c r="ZC60" i="138"/>
  <c r="ZC84" i="138"/>
  <c r="ZB60" i="138"/>
  <c r="ZB84" i="138"/>
  <c r="ZA60" i="138"/>
  <c r="ZA84" i="138"/>
  <c r="YZ60" i="138"/>
  <c r="YZ84" i="138" s="1"/>
  <c r="YY60" i="138"/>
  <c r="YY84" i="138"/>
  <c r="YX60" i="138"/>
  <c r="YX84" i="138"/>
  <c r="YW60" i="138"/>
  <c r="YW84" i="138"/>
  <c r="YV60" i="138"/>
  <c r="YV84" i="138" s="1"/>
  <c r="YU60" i="138"/>
  <c r="YU84" i="138"/>
  <c r="YT60" i="138"/>
  <c r="YT84" i="138"/>
  <c r="YS60" i="138"/>
  <c r="YS84" i="138"/>
  <c r="YR60" i="138"/>
  <c r="YR84" i="138" s="1"/>
  <c r="YQ60" i="138"/>
  <c r="YQ84" i="138"/>
  <c r="YP60" i="138"/>
  <c r="YP84" i="138"/>
  <c r="YO60" i="138"/>
  <c r="YO84" i="138"/>
  <c r="YN60" i="138"/>
  <c r="YN84" i="138" s="1"/>
  <c r="YM60" i="138"/>
  <c r="YM84" i="138"/>
  <c r="YL60" i="138"/>
  <c r="YL84" i="138"/>
  <c r="YK60" i="138"/>
  <c r="YK84" i="138"/>
  <c r="YJ60" i="138"/>
  <c r="YJ84" i="138" s="1"/>
  <c r="YI60" i="138"/>
  <c r="YI84" i="138"/>
  <c r="YH60" i="138"/>
  <c r="YH84" i="138"/>
  <c r="YG60" i="138"/>
  <c r="YG84" i="138"/>
  <c r="YF60" i="138"/>
  <c r="YF84" i="138" s="1"/>
  <c r="YE60" i="138"/>
  <c r="YE84" i="138"/>
  <c r="YD60" i="138"/>
  <c r="YD84" i="138"/>
  <c r="YC60" i="138"/>
  <c r="YC84" i="138"/>
  <c r="YB60" i="138"/>
  <c r="YB84" i="138" s="1"/>
  <c r="ZF59" i="138"/>
  <c r="ZF83" i="138"/>
  <c r="ZE59" i="138"/>
  <c r="ZE83" i="138"/>
  <c r="ZD59" i="138"/>
  <c r="ZD83" i="138"/>
  <c r="ZC59" i="138"/>
  <c r="ZC83" i="138" s="1"/>
  <c r="ZB59" i="138"/>
  <c r="ZB83" i="138"/>
  <c r="ZA59" i="138"/>
  <c r="ZA83" i="138"/>
  <c r="YZ59" i="138"/>
  <c r="YZ83" i="138"/>
  <c r="YY59" i="138"/>
  <c r="YY83" i="138" s="1"/>
  <c r="YX59" i="138"/>
  <c r="YX83" i="138"/>
  <c r="YW59" i="138"/>
  <c r="YW83" i="138"/>
  <c r="YV59" i="138"/>
  <c r="YV83" i="138"/>
  <c r="YU59" i="138"/>
  <c r="YU83" i="138" s="1"/>
  <c r="YT59" i="138"/>
  <c r="YT83" i="138"/>
  <c r="YS59" i="138"/>
  <c r="YS83" i="138"/>
  <c r="YR59" i="138"/>
  <c r="YR83" i="138"/>
  <c r="YQ59" i="138"/>
  <c r="YQ83" i="138" s="1"/>
  <c r="YP59" i="138"/>
  <c r="YP83" i="138"/>
  <c r="YO59" i="138"/>
  <c r="YO83" i="138"/>
  <c r="YN59" i="138"/>
  <c r="YN83" i="138"/>
  <c r="YM59" i="138"/>
  <c r="YM83" i="138" s="1"/>
  <c r="YL59" i="138"/>
  <c r="YL83" i="138"/>
  <c r="YK59" i="138"/>
  <c r="YK83" i="138"/>
  <c r="YJ59" i="138"/>
  <c r="YJ83" i="138"/>
  <c r="YI59" i="138"/>
  <c r="YI83" i="138" s="1"/>
  <c r="YH59" i="138"/>
  <c r="YH83" i="138"/>
  <c r="YG59" i="138"/>
  <c r="YG83" i="138"/>
  <c r="YF59" i="138"/>
  <c r="YF83" i="138"/>
  <c r="YE59" i="138"/>
  <c r="YE83" i="138" s="1"/>
  <c r="YD59" i="138"/>
  <c r="YD83" i="138"/>
  <c r="YC59" i="138"/>
  <c r="YC83" i="138"/>
  <c r="YB59" i="138"/>
  <c r="YB83" i="138"/>
  <c r="ZF58" i="138"/>
  <c r="ZF82" i="138" s="1"/>
  <c r="ZE58" i="138"/>
  <c r="ZE82" i="138"/>
  <c r="ZD58" i="138"/>
  <c r="ZD82" i="138"/>
  <c r="ZC58" i="138"/>
  <c r="ZC82" i="138"/>
  <c r="ZB58" i="138"/>
  <c r="ZB82" i="138" s="1"/>
  <c r="ZA58" i="138"/>
  <c r="ZA82" i="138"/>
  <c r="YZ58" i="138"/>
  <c r="YZ82" i="138"/>
  <c r="YY58" i="138"/>
  <c r="YY82" i="138"/>
  <c r="YX58" i="138"/>
  <c r="YX82" i="138" s="1"/>
  <c r="YW58" i="138"/>
  <c r="YW82" i="138"/>
  <c r="YV58" i="138"/>
  <c r="YV82" i="138"/>
  <c r="YU58" i="138"/>
  <c r="YU82" i="138"/>
  <c r="YT58" i="138"/>
  <c r="YT82" i="138" s="1"/>
  <c r="YS58" i="138"/>
  <c r="YS82" i="138"/>
  <c r="YR58" i="138"/>
  <c r="YR82" i="138"/>
  <c r="YQ58" i="138"/>
  <c r="YQ82" i="138"/>
  <c r="YP58" i="138"/>
  <c r="YP82" i="138" s="1"/>
  <c r="YO58" i="138"/>
  <c r="YO82" i="138"/>
  <c r="YN58" i="138"/>
  <c r="YN82" i="138"/>
  <c r="YM58" i="138"/>
  <c r="YM82" i="138"/>
  <c r="YL58" i="138"/>
  <c r="YL82" i="138" s="1"/>
  <c r="YK58" i="138"/>
  <c r="YK82" i="138"/>
  <c r="YJ58" i="138"/>
  <c r="YJ82" i="138"/>
  <c r="YI58" i="138"/>
  <c r="YI82" i="138"/>
  <c r="YH58" i="138"/>
  <c r="YH82" i="138" s="1"/>
  <c r="YG58" i="138"/>
  <c r="YG82" i="138"/>
  <c r="YF58" i="138"/>
  <c r="YF82" i="138"/>
  <c r="YE58" i="138"/>
  <c r="YE82" i="138"/>
  <c r="YD58" i="138"/>
  <c r="YD82" i="138" s="1"/>
  <c r="YC58" i="138"/>
  <c r="YC82" i="138"/>
  <c r="YB58" i="138"/>
  <c r="YB82" i="138"/>
  <c r="ZF57" i="138"/>
  <c r="ZF81" i="138"/>
  <c r="ZE57" i="138"/>
  <c r="ZE81" i="138" s="1"/>
  <c r="ZD57" i="138"/>
  <c r="ZD81" i="138"/>
  <c r="ZC57" i="138"/>
  <c r="ZC81" i="138"/>
  <c r="ZB57" i="138"/>
  <c r="ZB81" i="138"/>
  <c r="ZA57" i="138"/>
  <c r="ZA81" i="138" s="1"/>
  <c r="YZ57" i="138"/>
  <c r="YZ81" i="138"/>
  <c r="YY57" i="138"/>
  <c r="YY81" i="138"/>
  <c r="YX57" i="138"/>
  <c r="YX81" i="138"/>
  <c r="YW57" i="138"/>
  <c r="YW81" i="138" s="1"/>
  <c r="YV57" i="138"/>
  <c r="YV81" i="138"/>
  <c r="YU57" i="138"/>
  <c r="YU81" i="138"/>
  <c r="YT57" i="138"/>
  <c r="YT81" i="138"/>
  <c r="YS57" i="138"/>
  <c r="YS81" i="138" s="1"/>
  <c r="YR57" i="138"/>
  <c r="YR81" i="138"/>
  <c r="YQ57" i="138"/>
  <c r="YQ81" i="138"/>
  <c r="YP57" i="138"/>
  <c r="YP81" i="138"/>
  <c r="YO57" i="138"/>
  <c r="YO81" i="138" s="1"/>
  <c r="YN57" i="138"/>
  <c r="YN81" i="138"/>
  <c r="YM57" i="138"/>
  <c r="YM81" i="138"/>
  <c r="YL57" i="138"/>
  <c r="YL81" i="138"/>
  <c r="YK57" i="138"/>
  <c r="YK81" i="138" s="1"/>
  <c r="YJ57" i="138"/>
  <c r="YJ81" i="138"/>
  <c r="YI57" i="138"/>
  <c r="YI81" i="138"/>
  <c r="YH57" i="138"/>
  <c r="YH81" i="138"/>
  <c r="YG57" i="138"/>
  <c r="YG81" i="138" s="1"/>
  <c r="YF57" i="138"/>
  <c r="YF81" i="138"/>
  <c r="YE57" i="138"/>
  <c r="YE81" i="138"/>
  <c r="YD57" i="138"/>
  <c r="YD81" i="138"/>
  <c r="YC57" i="138"/>
  <c r="YC81" i="138" s="1"/>
  <c r="YB57" i="138"/>
  <c r="YB81" i="138"/>
  <c r="ZF56" i="138"/>
  <c r="ZF80" i="138"/>
  <c r="ZE56" i="138"/>
  <c r="ZE80" i="138"/>
  <c r="ZD56" i="138"/>
  <c r="ZD80" i="138" s="1"/>
  <c r="ZC56" i="138"/>
  <c r="ZC80" i="138"/>
  <c r="ZB56" i="138"/>
  <c r="ZB80" i="138"/>
  <c r="ZA56" i="138"/>
  <c r="ZA80" i="138"/>
  <c r="YZ56" i="138"/>
  <c r="YZ80" i="138" s="1"/>
  <c r="YY56" i="138"/>
  <c r="YY80" i="138"/>
  <c r="YX56" i="138"/>
  <c r="YX80" i="138"/>
  <c r="YW56" i="138"/>
  <c r="YW80" i="138"/>
  <c r="YV56" i="138"/>
  <c r="YV80" i="138" s="1"/>
  <c r="YU56" i="138"/>
  <c r="YU80" i="138"/>
  <c r="YT56" i="138"/>
  <c r="YT80" i="138"/>
  <c r="YS56" i="138"/>
  <c r="YS80" i="138"/>
  <c r="YR56" i="138"/>
  <c r="YR80" i="138" s="1"/>
  <c r="YQ56" i="138"/>
  <c r="YQ80" i="138"/>
  <c r="YP56" i="138"/>
  <c r="YP80" i="138"/>
  <c r="YO56" i="138"/>
  <c r="YO80" i="138"/>
  <c r="YN56" i="138"/>
  <c r="YN80" i="138" s="1"/>
  <c r="YM56" i="138"/>
  <c r="YM80" i="138"/>
  <c r="YL56" i="138"/>
  <c r="YL80" i="138"/>
  <c r="YK56" i="138"/>
  <c r="YK80" i="138"/>
  <c r="YJ56" i="138"/>
  <c r="YJ80" i="138" s="1"/>
  <c r="YI56" i="138"/>
  <c r="YI80" i="138"/>
  <c r="YH56" i="138"/>
  <c r="YH80" i="138"/>
  <c r="YG56" i="138"/>
  <c r="YG80" i="138"/>
  <c r="YF56" i="138"/>
  <c r="YF80" i="138" s="1"/>
  <c r="YE56" i="138"/>
  <c r="YE80" i="138"/>
  <c r="YD56" i="138"/>
  <c r="YD80" i="138"/>
  <c r="YC56" i="138"/>
  <c r="YC80" i="138"/>
  <c r="YB56" i="138"/>
  <c r="YB80" i="138" s="1"/>
  <c r="ZF55" i="138"/>
  <c r="ZF79" i="138"/>
  <c r="ZE55" i="138"/>
  <c r="ZE79" i="138"/>
  <c r="ZD55" i="138"/>
  <c r="ZD79" i="138"/>
  <c r="ZC55" i="138"/>
  <c r="ZC79" i="138" s="1"/>
  <c r="ZB55" i="138"/>
  <c r="ZB79" i="138"/>
  <c r="ZA55" i="138"/>
  <c r="ZA79" i="138"/>
  <c r="YZ55" i="138"/>
  <c r="YZ79" i="138"/>
  <c r="YY55" i="138"/>
  <c r="YY79" i="138" s="1"/>
  <c r="YX55" i="138"/>
  <c r="YX79" i="138"/>
  <c r="YW55" i="138"/>
  <c r="YW79" i="138"/>
  <c r="YV55" i="138"/>
  <c r="YV79" i="138"/>
  <c r="YU55" i="138"/>
  <c r="YU79" i="138" s="1"/>
  <c r="YT55" i="138"/>
  <c r="YT79" i="138"/>
  <c r="YS55" i="138"/>
  <c r="YS79" i="138"/>
  <c r="YR55" i="138"/>
  <c r="YR79" i="138"/>
  <c r="YQ55" i="138"/>
  <c r="YQ79" i="138" s="1"/>
  <c r="YP55" i="138"/>
  <c r="YP79" i="138"/>
  <c r="YO55" i="138"/>
  <c r="YO79" i="138"/>
  <c r="YN55" i="138"/>
  <c r="YN79" i="138"/>
  <c r="YM55" i="138"/>
  <c r="YM79" i="138" s="1"/>
  <c r="YL55" i="138"/>
  <c r="YL79" i="138"/>
  <c r="YK55" i="138"/>
  <c r="YK79" i="138"/>
  <c r="YJ55" i="138"/>
  <c r="YJ79" i="138"/>
  <c r="YI55" i="138"/>
  <c r="YI79" i="138" s="1"/>
  <c r="YH55" i="138"/>
  <c r="YH79" i="138"/>
  <c r="YG55" i="138"/>
  <c r="YG79" i="138"/>
  <c r="YF55" i="138"/>
  <c r="YF79" i="138"/>
  <c r="YE55" i="138"/>
  <c r="YE79" i="138" s="1"/>
  <c r="YD55" i="138"/>
  <c r="YD79" i="138"/>
  <c r="YC55" i="138"/>
  <c r="YC79" i="138"/>
  <c r="YB55" i="138"/>
  <c r="YB79" i="138"/>
  <c r="ZF54" i="138"/>
  <c r="ZF78" i="138" s="1"/>
  <c r="ZE54" i="138"/>
  <c r="ZE78" i="138"/>
  <c r="ZD54" i="138"/>
  <c r="ZD78" i="138"/>
  <c r="ZC54" i="138"/>
  <c r="ZC78" i="138"/>
  <c r="ZB54" i="138"/>
  <c r="ZB78" i="138" s="1"/>
  <c r="ZA54" i="138"/>
  <c r="ZA78" i="138"/>
  <c r="YZ54" i="138"/>
  <c r="YZ78" i="138"/>
  <c r="YY54" i="138"/>
  <c r="YY78" i="138"/>
  <c r="YX54" i="138"/>
  <c r="YX78" i="138" s="1"/>
  <c r="YW54" i="138"/>
  <c r="YW78" i="138"/>
  <c r="YV54" i="138"/>
  <c r="YV78" i="138"/>
  <c r="YU54" i="138"/>
  <c r="YU78" i="138"/>
  <c r="YT54" i="138"/>
  <c r="YT78" i="138" s="1"/>
  <c r="YS54" i="138"/>
  <c r="YS78" i="138"/>
  <c r="YR54" i="138"/>
  <c r="YR78" i="138"/>
  <c r="YQ54" i="138"/>
  <c r="YQ78" i="138"/>
  <c r="YP54" i="138"/>
  <c r="YP78" i="138" s="1"/>
  <c r="YO54" i="138"/>
  <c r="YO78" i="138"/>
  <c r="YN54" i="138"/>
  <c r="YN78" i="138" s="1"/>
  <c r="YM54" i="138"/>
  <c r="YM78" i="138" s="1"/>
  <c r="YL54" i="138"/>
  <c r="YL78" i="138" s="1"/>
  <c r="YK54" i="138"/>
  <c r="YK78" i="138" s="1"/>
  <c r="YJ54" i="138"/>
  <c r="YJ78" i="138" s="1"/>
  <c r="YI54" i="138"/>
  <c r="YI78" i="138" s="1"/>
  <c r="YH54" i="138"/>
  <c r="YH78" i="138" s="1"/>
  <c r="YG54" i="138"/>
  <c r="YG78" i="138" s="1"/>
  <c r="YF54" i="138"/>
  <c r="YF78" i="138" s="1"/>
  <c r="YE54" i="138"/>
  <c r="YE78" i="138" s="1"/>
  <c r="YD54" i="138"/>
  <c r="YD78" i="138" s="1"/>
  <c r="YC54" i="138"/>
  <c r="YC78" i="138" s="1"/>
  <c r="YB54" i="138"/>
  <c r="YB78" i="138" s="1"/>
  <c r="ZF53" i="138"/>
  <c r="ZF77" i="138" s="1"/>
  <c r="ZE53" i="138"/>
  <c r="ZE77" i="138" s="1"/>
  <c r="ZD53" i="138"/>
  <c r="ZD77" i="138" s="1"/>
  <c r="ZC53" i="138"/>
  <c r="ZC77" i="138" s="1"/>
  <c r="ZB53" i="138"/>
  <c r="ZB77" i="138" s="1"/>
  <c r="ZA53" i="138"/>
  <c r="ZA77" i="138" s="1"/>
  <c r="YZ53" i="138"/>
  <c r="YZ77" i="138" s="1"/>
  <c r="YY53" i="138"/>
  <c r="YY77" i="138" s="1"/>
  <c r="YX53" i="138"/>
  <c r="YX77" i="138" s="1"/>
  <c r="YW53" i="138"/>
  <c r="YW77" i="138" s="1"/>
  <c r="YV53" i="138"/>
  <c r="YV77" i="138" s="1"/>
  <c r="YU53" i="138"/>
  <c r="YU77" i="138" s="1"/>
  <c r="YT53" i="138"/>
  <c r="YT77" i="138" s="1"/>
  <c r="YS53" i="138"/>
  <c r="YS77" i="138" s="1"/>
  <c r="YR53" i="138"/>
  <c r="YR77" i="138" s="1"/>
  <c r="YQ53" i="138"/>
  <c r="YQ77" i="138" s="1"/>
  <c r="YP53" i="138"/>
  <c r="YP77" i="138" s="1"/>
  <c r="YO53" i="138"/>
  <c r="YO77" i="138" s="1"/>
  <c r="YN53" i="138"/>
  <c r="YN77" i="138" s="1"/>
  <c r="YM53" i="138"/>
  <c r="YM77" i="138" s="1"/>
  <c r="YL53" i="138"/>
  <c r="YL77" i="138" s="1"/>
  <c r="YK53" i="138"/>
  <c r="YK77" i="138" s="1"/>
  <c r="YJ53" i="138"/>
  <c r="YJ77" i="138" s="1"/>
  <c r="YI53" i="138"/>
  <c r="YI77" i="138" s="1"/>
  <c r="YH53" i="138"/>
  <c r="YH77" i="138" s="1"/>
  <c r="YG53" i="138"/>
  <c r="YG77" i="138" s="1"/>
  <c r="YF53" i="138"/>
  <c r="YF77" i="138" s="1"/>
  <c r="YE53" i="138"/>
  <c r="YE77" i="138" s="1"/>
  <c r="YD53" i="138"/>
  <c r="YD77" i="138" s="1"/>
  <c r="YC53" i="138"/>
  <c r="YC77" i="138" s="1"/>
  <c r="YB53" i="138"/>
  <c r="YB77" i="138" s="1"/>
  <c r="XZ99" i="138"/>
  <c r="XY99" i="138"/>
  <c r="XX99" i="138"/>
  <c r="XW99" i="138"/>
  <c r="XZ98" i="138"/>
  <c r="XY98" i="138"/>
  <c r="XX98" i="138"/>
  <c r="XW98" i="138"/>
  <c r="XZ97" i="138"/>
  <c r="XY97" i="138"/>
  <c r="XX97" i="138"/>
  <c r="XW97" i="138"/>
  <c r="XZ96" i="138"/>
  <c r="XY96" i="138"/>
  <c r="XX96" i="138"/>
  <c r="XW96" i="138"/>
  <c r="XU96" i="138"/>
  <c r="XZ95" i="138"/>
  <c r="XY95" i="138"/>
  <c r="XX95" i="138"/>
  <c r="XW95" i="138"/>
  <c r="XZ94" i="138"/>
  <c r="XY94" i="138"/>
  <c r="XX94" i="138"/>
  <c r="XW94" i="138"/>
  <c r="XZ93" i="138"/>
  <c r="XY93" i="138"/>
  <c r="XX93" i="138"/>
  <c r="XW93" i="138"/>
  <c r="XZ92" i="138"/>
  <c r="XY92" i="138"/>
  <c r="XX92" i="138"/>
  <c r="XW92" i="138"/>
  <c r="XZ91" i="138"/>
  <c r="XY91" i="138"/>
  <c r="XX91" i="138"/>
  <c r="XW91" i="138"/>
  <c r="XZ90" i="138"/>
  <c r="XY90" i="138"/>
  <c r="XX90" i="138"/>
  <c r="XW90" i="138"/>
  <c r="XV90" i="138"/>
  <c r="XU90" i="138"/>
  <c r="XT90" i="138"/>
  <c r="XS90" i="138"/>
  <c r="XR90" i="138"/>
  <c r="XQ90" i="138"/>
  <c r="XP90" i="138"/>
  <c r="XO90" i="138"/>
  <c r="XN90" i="138"/>
  <c r="XM90" i="138"/>
  <c r="XL90" i="138"/>
  <c r="XK90" i="138"/>
  <c r="XJ90" i="138"/>
  <c r="XI90" i="138"/>
  <c r="XH90" i="138"/>
  <c r="XG90" i="138"/>
  <c r="XF90" i="138"/>
  <c r="XE90" i="138"/>
  <c r="XD90" i="138"/>
  <c r="XC90" i="138"/>
  <c r="XB90" i="138"/>
  <c r="XA90" i="138"/>
  <c r="WZ90" i="138"/>
  <c r="WY90" i="138"/>
  <c r="WX90" i="138"/>
  <c r="WW90" i="138"/>
  <c r="WV90" i="138"/>
  <c r="WU90" i="138"/>
  <c r="WT90" i="138"/>
  <c r="WS90" i="138"/>
  <c r="WR90" i="138"/>
  <c r="XZ89" i="138"/>
  <c r="XY89" i="138"/>
  <c r="XX89" i="138"/>
  <c r="XW89" i="138"/>
  <c r="XZ88" i="138"/>
  <c r="XY88" i="138"/>
  <c r="XX88" i="138"/>
  <c r="XW88" i="138"/>
  <c r="XZ87" i="138"/>
  <c r="XY87" i="138"/>
  <c r="XX87" i="138"/>
  <c r="XW87" i="138"/>
  <c r="XU87" i="138"/>
  <c r="XZ86" i="138"/>
  <c r="XY86" i="138"/>
  <c r="XX86" i="138"/>
  <c r="XW86" i="138"/>
  <c r="XZ85" i="138"/>
  <c r="XY85" i="138"/>
  <c r="XX85" i="138"/>
  <c r="XW85" i="138"/>
  <c r="WV85" i="138"/>
  <c r="XZ84" i="138"/>
  <c r="XY84" i="138"/>
  <c r="XX84" i="138"/>
  <c r="XW84" i="138"/>
  <c r="XZ83" i="138"/>
  <c r="XY83" i="138"/>
  <c r="XX83" i="138"/>
  <c r="XW83" i="138"/>
  <c r="XP83" i="138"/>
  <c r="XZ82" i="138"/>
  <c r="XY82" i="138"/>
  <c r="XX82" i="138"/>
  <c r="XW82" i="138"/>
  <c r="XZ81" i="138"/>
  <c r="XY81" i="138"/>
  <c r="XX81" i="138"/>
  <c r="XW81" i="138"/>
  <c r="XZ80" i="138"/>
  <c r="XY80" i="138"/>
  <c r="XX80" i="138"/>
  <c r="XW80" i="138"/>
  <c r="XZ79" i="138"/>
  <c r="XY79" i="138"/>
  <c r="XX79" i="138"/>
  <c r="XW79" i="138"/>
  <c r="XZ78" i="138"/>
  <c r="XY78" i="138"/>
  <c r="XX78" i="138"/>
  <c r="XW78" i="138"/>
  <c r="XZ77" i="138"/>
  <c r="XY77" i="138"/>
  <c r="XX77" i="138"/>
  <c r="XW77" i="138"/>
  <c r="XV75" i="138"/>
  <c r="XV99" i="138"/>
  <c r="XU75" i="138"/>
  <c r="XU99" i="138"/>
  <c r="XT75" i="138"/>
  <c r="XT99" i="138"/>
  <c r="XS75" i="138"/>
  <c r="XS99" i="138" s="1"/>
  <c r="XR75" i="138"/>
  <c r="XR99" i="138"/>
  <c r="XQ75" i="138"/>
  <c r="XQ99" i="138"/>
  <c r="XP75" i="138"/>
  <c r="XP99" i="138"/>
  <c r="XO75" i="138"/>
  <c r="XO99" i="138" s="1"/>
  <c r="XN75" i="138"/>
  <c r="XN99" i="138"/>
  <c r="XM75" i="138"/>
  <c r="XM99" i="138"/>
  <c r="XL75" i="138"/>
  <c r="XL99" i="138"/>
  <c r="XK75" i="138"/>
  <c r="XK99" i="138" s="1"/>
  <c r="XJ75" i="138"/>
  <c r="XJ99" i="138"/>
  <c r="XI75" i="138"/>
  <c r="XI99" i="138"/>
  <c r="XH75" i="138"/>
  <c r="XH99" i="138"/>
  <c r="XG75" i="138"/>
  <c r="XG99" i="138" s="1"/>
  <c r="XF75" i="138"/>
  <c r="XF99" i="138"/>
  <c r="XE75" i="138"/>
  <c r="XE99" i="138"/>
  <c r="XD75" i="138"/>
  <c r="XD99" i="138"/>
  <c r="XC75" i="138"/>
  <c r="XC99" i="138" s="1"/>
  <c r="XB75" i="138"/>
  <c r="XB99" i="138"/>
  <c r="XA75" i="138"/>
  <c r="XA99" i="138"/>
  <c r="WZ75" i="138"/>
  <c r="WZ99" i="138"/>
  <c r="WY75" i="138"/>
  <c r="WY99" i="138" s="1"/>
  <c r="WX75" i="138"/>
  <c r="WX99" i="138"/>
  <c r="WW75" i="138"/>
  <c r="WW99" i="138"/>
  <c r="WV75" i="138"/>
  <c r="WV99" i="138"/>
  <c r="WU75" i="138"/>
  <c r="WU99" i="138" s="1"/>
  <c r="WT75" i="138"/>
  <c r="WT99" i="138"/>
  <c r="WS75" i="138"/>
  <c r="WS99" i="138"/>
  <c r="WR75" i="138"/>
  <c r="WR99" i="138"/>
  <c r="XV74" i="138"/>
  <c r="XV98" i="138" s="1"/>
  <c r="XU74" i="138"/>
  <c r="XU98" i="138"/>
  <c r="XT74" i="138"/>
  <c r="XT98" i="138"/>
  <c r="XS74" i="138"/>
  <c r="XS98" i="138"/>
  <c r="XR74" i="138"/>
  <c r="XR98" i="138" s="1"/>
  <c r="XQ74" i="138"/>
  <c r="XQ98" i="138"/>
  <c r="XP74" i="138"/>
  <c r="XP98" i="138"/>
  <c r="XO74" i="138"/>
  <c r="XO98" i="138"/>
  <c r="XN74" i="138"/>
  <c r="XN98" i="138" s="1"/>
  <c r="XM74" i="138"/>
  <c r="XM98" i="138"/>
  <c r="XL74" i="138"/>
  <c r="XL98" i="138"/>
  <c r="XK74" i="138"/>
  <c r="XK98" i="138"/>
  <c r="XJ74" i="138"/>
  <c r="XJ98" i="138" s="1"/>
  <c r="XI74" i="138"/>
  <c r="XI98" i="138"/>
  <c r="XH74" i="138"/>
  <c r="XH98" i="138"/>
  <c r="XG74" i="138"/>
  <c r="XG98" i="138"/>
  <c r="XF74" i="138"/>
  <c r="XF98" i="138" s="1"/>
  <c r="XE74" i="138"/>
  <c r="XE98" i="138"/>
  <c r="XD74" i="138"/>
  <c r="XD98" i="138"/>
  <c r="XC74" i="138"/>
  <c r="XC98" i="138"/>
  <c r="XB74" i="138"/>
  <c r="XB98" i="138" s="1"/>
  <c r="XA74" i="138"/>
  <c r="XA98" i="138"/>
  <c r="WZ74" i="138"/>
  <c r="WZ98" i="138"/>
  <c r="WY74" i="138"/>
  <c r="WY98" i="138"/>
  <c r="WX74" i="138"/>
  <c r="WX98" i="138" s="1"/>
  <c r="WW74" i="138"/>
  <c r="WW98" i="138"/>
  <c r="WV74" i="138"/>
  <c r="WV98" i="138"/>
  <c r="WU74" i="138"/>
  <c r="WU98" i="138"/>
  <c r="WT74" i="138"/>
  <c r="WT98" i="138" s="1"/>
  <c r="WS74" i="138"/>
  <c r="WS98" i="138"/>
  <c r="WR74" i="138"/>
  <c r="WR98" i="138"/>
  <c r="XV73" i="138"/>
  <c r="XV97" i="138"/>
  <c r="XU73" i="138"/>
  <c r="XU97" i="138" s="1"/>
  <c r="XT73" i="138"/>
  <c r="XT97" i="138"/>
  <c r="XS73" i="138"/>
  <c r="XS97" i="138"/>
  <c r="XR73" i="138"/>
  <c r="XR97" i="138"/>
  <c r="XQ73" i="138"/>
  <c r="XQ97" i="138" s="1"/>
  <c r="XP73" i="138"/>
  <c r="XP97" i="138"/>
  <c r="XO73" i="138"/>
  <c r="XO97" i="138"/>
  <c r="XN73" i="138"/>
  <c r="XN97" i="138"/>
  <c r="XM73" i="138"/>
  <c r="XM97" i="138" s="1"/>
  <c r="XL73" i="138"/>
  <c r="XL97" i="138"/>
  <c r="XK73" i="138"/>
  <c r="XK97" i="138"/>
  <c r="XJ73" i="138"/>
  <c r="XJ97" i="138"/>
  <c r="XI73" i="138"/>
  <c r="XI97" i="138" s="1"/>
  <c r="XH73" i="138"/>
  <c r="XH97" i="138"/>
  <c r="XG73" i="138"/>
  <c r="XG97" i="138"/>
  <c r="XF73" i="138"/>
  <c r="XF97" i="138"/>
  <c r="XE73" i="138"/>
  <c r="XE97" i="138" s="1"/>
  <c r="XD73" i="138"/>
  <c r="XD97" i="138"/>
  <c r="XC73" i="138"/>
  <c r="XC97" i="138"/>
  <c r="XB73" i="138"/>
  <c r="XB97" i="138"/>
  <c r="XA73" i="138"/>
  <c r="XA97" i="138" s="1"/>
  <c r="WZ73" i="138"/>
  <c r="WZ97" i="138"/>
  <c r="WY73" i="138"/>
  <c r="WY97" i="138"/>
  <c r="WX73" i="138"/>
  <c r="WX97" i="138"/>
  <c r="WW73" i="138"/>
  <c r="WW97" i="138" s="1"/>
  <c r="WV73" i="138"/>
  <c r="WV97" i="138"/>
  <c r="WU73" i="138"/>
  <c r="WU97" i="138"/>
  <c r="WT73" i="138"/>
  <c r="WT97" i="138"/>
  <c r="WS73" i="138"/>
  <c r="WS97" i="138" s="1"/>
  <c r="WR73" i="138"/>
  <c r="WR97" i="138"/>
  <c r="XV72" i="138"/>
  <c r="XV96" i="138"/>
  <c r="XU72" i="138"/>
  <c r="XT72" i="138"/>
  <c r="XT96" i="138" s="1"/>
  <c r="XS72" i="138"/>
  <c r="XS96" i="138" s="1"/>
  <c r="XR72" i="138"/>
  <c r="XR96" i="138" s="1"/>
  <c r="XQ72" i="138"/>
  <c r="XQ96" i="138" s="1"/>
  <c r="XP72" i="138"/>
  <c r="XP96" i="138" s="1"/>
  <c r="XO72" i="138"/>
  <c r="XO96" i="138" s="1"/>
  <c r="XN72" i="138"/>
  <c r="XN96" i="138" s="1"/>
  <c r="XM72" i="138"/>
  <c r="XM96" i="138" s="1"/>
  <c r="XL72" i="138"/>
  <c r="XL96" i="138" s="1"/>
  <c r="XK72" i="138"/>
  <c r="XK96" i="138" s="1"/>
  <c r="XJ72" i="138"/>
  <c r="XJ96" i="138" s="1"/>
  <c r="XI72" i="138"/>
  <c r="XI96" i="138" s="1"/>
  <c r="XH72" i="138"/>
  <c r="XH96" i="138" s="1"/>
  <c r="XG72" i="138"/>
  <c r="XG96" i="138" s="1"/>
  <c r="XF72" i="138"/>
  <c r="XF96" i="138" s="1"/>
  <c r="XE72" i="138"/>
  <c r="XE96" i="138" s="1"/>
  <c r="XD72" i="138"/>
  <c r="XD96" i="138" s="1"/>
  <c r="XC72" i="138"/>
  <c r="XC96" i="138" s="1"/>
  <c r="XB72" i="138"/>
  <c r="XB96" i="138" s="1"/>
  <c r="XA72" i="138"/>
  <c r="XA96" i="138" s="1"/>
  <c r="WZ72" i="138"/>
  <c r="WZ96" i="138" s="1"/>
  <c r="WY72" i="138"/>
  <c r="WY96" i="138" s="1"/>
  <c r="WX72" i="138"/>
  <c r="WX96" i="138" s="1"/>
  <c r="WW72" i="138"/>
  <c r="WW96" i="138" s="1"/>
  <c r="WV72" i="138"/>
  <c r="WV96" i="138" s="1"/>
  <c r="WU72" i="138"/>
  <c r="WU96" i="138" s="1"/>
  <c r="WT72" i="138"/>
  <c r="WT96" i="138" s="1"/>
  <c r="WS72" i="138"/>
  <c r="WS96" i="138" s="1"/>
  <c r="WR72" i="138"/>
  <c r="WR96" i="138" s="1"/>
  <c r="XV71" i="138"/>
  <c r="XV95" i="138" s="1"/>
  <c r="XU71" i="138"/>
  <c r="XU95" i="138" s="1"/>
  <c r="XT71" i="138"/>
  <c r="XT95" i="138" s="1"/>
  <c r="XS71" i="138"/>
  <c r="XS95" i="138" s="1"/>
  <c r="XR71" i="138"/>
  <c r="XR95" i="138" s="1"/>
  <c r="XQ71" i="138"/>
  <c r="XQ95" i="138" s="1"/>
  <c r="XP71" i="138"/>
  <c r="XP95" i="138" s="1"/>
  <c r="XO71" i="138"/>
  <c r="XO95" i="138" s="1"/>
  <c r="XN71" i="138"/>
  <c r="XN95" i="138" s="1"/>
  <c r="XM71" i="138"/>
  <c r="XM95" i="138" s="1"/>
  <c r="XL71" i="138"/>
  <c r="XL95" i="138" s="1"/>
  <c r="XK71" i="138"/>
  <c r="XK95" i="138" s="1"/>
  <c r="XJ71" i="138"/>
  <c r="XJ95" i="138" s="1"/>
  <c r="XI71" i="138"/>
  <c r="XI95" i="138" s="1"/>
  <c r="XH71" i="138"/>
  <c r="XH95" i="138" s="1"/>
  <c r="XG71" i="138"/>
  <c r="XG95" i="138" s="1"/>
  <c r="XF71" i="138"/>
  <c r="XF95" i="138" s="1"/>
  <c r="XE71" i="138"/>
  <c r="XE95" i="138" s="1"/>
  <c r="XD71" i="138"/>
  <c r="XD95" i="138" s="1"/>
  <c r="XC71" i="138"/>
  <c r="XC95" i="138"/>
  <c r="XB71" i="138"/>
  <c r="XB95" i="138" s="1"/>
  <c r="XA71" i="138"/>
  <c r="XA95" i="138" s="1"/>
  <c r="WZ71" i="138"/>
  <c r="WZ95" i="138" s="1"/>
  <c r="WY71" i="138"/>
  <c r="WY95" i="138"/>
  <c r="WX71" i="138"/>
  <c r="WX95" i="138" s="1"/>
  <c r="WW71" i="138"/>
  <c r="WW95" i="138" s="1"/>
  <c r="WV71" i="138"/>
  <c r="WV95" i="138" s="1"/>
  <c r="WU71" i="138"/>
  <c r="WU95" i="138"/>
  <c r="WT71" i="138"/>
  <c r="WT95" i="138" s="1"/>
  <c r="WS71" i="138"/>
  <c r="WS95" i="138" s="1"/>
  <c r="WR71" i="138"/>
  <c r="WR95" i="138" s="1"/>
  <c r="XV70" i="138"/>
  <c r="XV94" i="138"/>
  <c r="XU70" i="138"/>
  <c r="XU94" i="138" s="1"/>
  <c r="XT70" i="138"/>
  <c r="XT94" i="138" s="1"/>
  <c r="XS70" i="138"/>
  <c r="XS94" i="138" s="1"/>
  <c r="XR70" i="138"/>
  <c r="XR94" i="138" s="1"/>
  <c r="XQ70" i="138"/>
  <c r="XQ94" i="138"/>
  <c r="XP70" i="138"/>
  <c r="XP94" i="138" s="1"/>
  <c r="XO70" i="138"/>
  <c r="XO94" i="138" s="1"/>
  <c r="XN70" i="138"/>
  <c r="XN94" i="138" s="1"/>
  <c r="XM70" i="138"/>
  <c r="XM94" i="138"/>
  <c r="XL70" i="138"/>
  <c r="XL94" i="138" s="1"/>
  <c r="XK70" i="138"/>
  <c r="XK94" i="138" s="1"/>
  <c r="XJ70" i="138"/>
  <c r="XJ94" i="138" s="1"/>
  <c r="XI70" i="138"/>
  <c r="XI94" i="138"/>
  <c r="XH70" i="138"/>
  <c r="XH94" i="138" s="1"/>
  <c r="XG70" i="138"/>
  <c r="XG94" i="138" s="1"/>
  <c r="XF70" i="138"/>
  <c r="XF94" i="138" s="1"/>
  <c r="XE70" i="138"/>
  <c r="XE94" i="138" s="1"/>
  <c r="XD70" i="138"/>
  <c r="XD94" i="138" s="1"/>
  <c r="XC70" i="138"/>
  <c r="XC94" i="138" s="1"/>
  <c r="XB70" i="138"/>
  <c r="XB94" i="138" s="1"/>
  <c r="XA70" i="138"/>
  <c r="XA94" i="138" s="1"/>
  <c r="WZ70" i="138"/>
  <c r="WZ94" i="138" s="1"/>
  <c r="WY70" i="138"/>
  <c r="WY94" i="138" s="1"/>
  <c r="WX70" i="138"/>
  <c r="WX94" i="138" s="1"/>
  <c r="WW70" i="138"/>
  <c r="WW94" i="138" s="1"/>
  <c r="WV70" i="138"/>
  <c r="WV94" i="138" s="1"/>
  <c r="WU70" i="138"/>
  <c r="WU94" i="138" s="1"/>
  <c r="WT70" i="138"/>
  <c r="WT94" i="138" s="1"/>
  <c r="WS70" i="138"/>
  <c r="WS94" i="138" s="1"/>
  <c r="WR70" i="138"/>
  <c r="WR94" i="138" s="1"/>
  <c r="XV69" i="138"/>
  <c r="XV93" i="138" s="1"/>
  <c r="XU69" i="138"/>
  <c r="XU93" i="138" s="1"/>
  <c r="XT69" i="138"/>
  <c r="XT93" i="138" s="1"/>
  <c r="XS69" i="138"/>
  <c r="XS93" i="138" s="1"/>
  <c r="XR69" i="138"/>
  <c r="XR93" i="138" s="1"/>
  <c r="XQ69" i="138"/>
  <c r="XQ93" i="138" s="1"/>
  <c r="XP69" i="138"/>
  <c r="XP93" i="138" s="1"/>
  <c r="XO69" i="138"/>
  <c r="XO93" i="138" s="1"/>
  <c r="XN69" i="138"/>
  <c r="XN93" i="138" s="1"/>
  <c r="XM69" i="138"/>
  <c r="XM93" i="138" s="1"/>
  <c r="XL69" i="138"/>
  <c r="XL93" i="138" s="1"/>
  <c r="XK69" i="138"/>
  <c r="XK93" i="138" s="1"/>
  <c r="XJ69" i="138"/>
  <c r="XJ93" i="138" s="1"/>
  <c r="XI69" i="138"/>
  <c r="XI93" i="138" s="1"/>
  <c r="XH69" i="138"/>
  <c r="XH93" i="138" s="1"/>
  <c r="XG69" i="138"/>
  <c r="XG93" i="138"/>
  <c r="XF69" i="138"/>
  <c r="XF93" i="138" s="1"/>
  <c r="XE69" i="138"/>
  <c r="XE93" i="138" s="1"/>
  <c r="XD69" i="138"/>
  <c r="XD93" i="138" s="1"/>
  <c r="XC69" i="138"/>
  <c r="XC93" i="138"/>
  <c r="XB69" i="138"/>
  <c r="XB93" i="138" s="1"/>
  <c r="XA69" i="138"/>
  <c r="XA93" i="138" s="1"/>
  <c r="WZ69" i="138"/>
  <c r="WZ93" i="138" s="1"/>
  <c r="WY69" i="138"/>
  <c r="WY93" i="138"/>
  <c r="WX69" i="138"/>
  <c r="WX93" i="138" s="1"/>
  <c r="WW69" i="138"/>
  <c r="WW93" i="138" s="1"/>
  <c r="WV69" i="138"/>
  <c r="WV93" i="138" s="1"/>
  <c r="WU69" i="138"/>
  <c r="WU93" i="138"/>
  <c r="WT69" i="138"/>
  <c r="WT93" i="138" s="1"/>
  <c r="WS69" i="138"/>
  <c r="WS93" i="138" s="1"/>
  <c r="WR69" i="138"/>
  <c r="WR93" i="138" s="1"/>
  <c r="XV68" i="138"/>
  <c r="XV92" i="138"/>
  <c r="XU68" i="138"/>
  <c r="XU92" i="138" s="1"/>
  <c r="XT68" i="138"/>
  <c r="XT92" i="138" s="1"/>
  <c r="XS68" i="138"/>
  <c r="XS92" i="138" s="1"/>
  <c r="XR68" i="138"/>
  <c r="XR92" i="138"/>
  <c r="XQ68" i="138"/>
  <c r="XQ92" i="138" s="1"/>
  <c r="XP68" i="138"/>
  <c r="XP92" i="138" s="1"/>
  <c r="XO68" i="138"/>
  <c r="XO92" i="138" s="1"/>
  <c r="XN68" i="138"/>
  <c r="XN92" i="138"/>
  <c r="XM68" i="138"/>
  <c r="XM92" i="138" s="1"/>
  <c r="XL68" i="138"/>
  <c r="XL92" i="138" s="1"/>
  <c r="XK68" i="138"/>
  <c r="XK92" i="138" s="1"/>
  <c r="XJ68" i="138"/>
  <c r="XJ92" i="138"/>
  <c r="XI68" i="138"/>
  <c r="XI92" i="138" s="1"/>
  <c r="XH68" i="138"/>
  <c r="XH92" i="138" s="1"/>
  <c r="XG68" i="138"/>
  <c r="XG92" i="138" s="1"/>
  <c r="XF68" i="138"/>
  <c r="XF92" i="138"/>
  <c r="XE68" i="138"/>
  <c r="XE92" i="138" s="1"/>
  <c r="XD68" i="138"/>
  <c r="XD92" i="138" s="1"/>
  <c r="XC68" i="138"/>
  <c r="XC92" i="138" s="1"/>
  <c r="XB68" i="138"/>
  <c r="XB92" i="138"/>
  <c r="XA68" i="138"/>
  <c r="XA92" i="138" s="1"/>
  <c r="WZ68" i="138"/>
  <c r="WZ92" i="138" s="1"/>
  <c r="WY68" i="138"/>
  <c r="WY92" i="138" s="1"/>
  <c r="WX68" i="138"/>
  <c r="WX92" i="138"/>
  <c r="WW68" i="138"/>
  <c r="WW92" i="138" s="1"/>
  <c r="WV68" i="138"/>
  <c r="WV92" i="138" s="1"/>
  <c r="WU68" i="138"/>
  <c r="WU92" i="138" s="1"/>
  <c r="WT68" i="138"/>
  <c r="WT92" i="138"/>
  <c r="WS68" i="138"/>
  <c r="WS92" i="138" s="1"/>
  <c r="WR68" i="138"/>
  <c r="WR92" i="138" s="1"/>
  <c r="XV67" i="138"/>
  <c r="XV91" i="138" s="1"/>
  <c r="XU67" i="138"/>
  <c r="XU91" i="138"/>
  <c r="XT67" i="138"/>
  <c r="XT91" i="138" s="1"/>
  <c r="XS67" i="138"/>
  <c r="XS91" i="138" s="1"/>
  <c r="XR67" i="138"/>
  <c r="XR91" i="138" s="1"/>
  <c r="XQ67" i="138"/>
  <c r="XQ91" i="138"/>
  <c r="XP67" i="138"/>
  <c r="XP91" i="138" s="1"/>
  <c r="XO67" i="138"/>
  <c r="XO91" i="138" s="1"/>
  <c r="XN67" i="138"/>
  <c r="XN91" i="138" s="1"/>
  <c r="XM67" i="138"/>
  <c r="XM91" i="138"/>
  <c r="XL67" i="138"/>
  <c r="XL91" i="138" s="1"/>
  <c r="XK67" i="138"/>
  <c r="XK91" i="138" s="1"/>
  <c r="XJ67" i="138"/>
  <c r="XJ91" i="138" s="1"/>
  <c r="XI67" i="138"/>
  <c r="XI91" i="138"/>
  <c r="XH67" i="138"/>
  <c r="XH91" i="138" s="1"/>
  <c r="XG67" i="138"/>
  <c r="XG91" i="138" s="1"/>
  <c r="XF67" i="138"/>
  <c r="XF91" i="138" s="1"/>
  <c r="XE67" i="138"/>
  <c r="XE91" i="138"/>
  <c r="XD67" i="138"/>
  <c r="XD91" i="138" s="1"/>
  <c r="XC67" i="138"/>
  <c r="XC91" i="138" s="1"/>
  <c r="XB67" i="138"/>
  <c r="XB91" i="138" s="1"/>
  <c r="XA67" i="138"/>
  <c r="XA91" i="138"/>
  <c r="WZ67" i="138"/>
  <c r="WZ91" i="138" s="1"/>
  <c r="WY67" i="138"/>
  <c r="WY91" i="138" s="1"/>
  <c r="WX67" i="138"/>
  <c r="WX91" i="138" s="1"/>
  <c r="WW67" i="138"/>
  <c r="WW91" i="138"/>
  <c r="WV67" i="138"/>
  <c r="WV91" i="138" s="1"/>
  <c r="WU67" i="138"/>
  <c r="WU91" i="138" s="1"/>
  <c r="WT67" i="138"/>
  <c r="WT91" i="138" s="1"/>
  <c r="WS67" i="138"/>
  <c r="WS91" i="138" s="1"/>
  <c r="WR67" i="138"/>
  <c r="WR91" i="138" s="1"/>
  <c r="XV66" i="138"/>
  <c r="XU66" i="138"/>
  <c r="XT66" i="138"/>
  <c r="XS66" i="138"/>
  <c r="XR66" i="138"/>
  <c r="XQ66" i="138"/>
  <c r="XP66" i="138"/>
  <c r="XO66" i="138"/>
  <c r="XN66" i="138"/>
  <c r="XM66" i="138"/>
  <c r="XL66" i="138"/>
  <c r="XK66" i="138"/>
  <c r="XJ66" i="138"/>
  <c r="XI66" i="138"/>
  <c r="XH66" i="138"/>
  <c r="XG66" i="138"/>
  <c r="XF66" i="138"/>
  <c r="XE66" i="138"/>
  <c r="XD66" i="138"/>
  <c r="XC66" i="138"/>
  <c r="XB66" i="138"/>
  <c r="XA66" i="138"/>
  <c r="WZ66" i="138"/>
  <c r="WY66" i="138"/>
  <c r="WX66" i="138"/>
  <c r="WW66" i="138"/>
  <c r="WV66" i="138"/>
  <c r="WU66" i="138"/>
  <c r="WT66" i="138"/>
  <c r="WS66" i="138"/>
  <c r="WR66" i="138"/>
  <c r="XV65" i="138"/>
  <c r="XV89" i="138" s="1"/>
  <c r="XU65" i="138"/>
  <c r="XU89" i="138"/>
  <c r="XT65" i="138"/>
  <c r="XT89" i="138"/>
  <c r="XS65" i="138"/>
  <c r="XS89" i="138"/>
  <c r="XR65" i="138"/>
  <c r="XR89" i="138" s="1"/>
  <c r="XQ65" i="138"/>
  <c r="XQ89" i="138"/>
  <c r="XP65" i="138"/>
  <c r="XP89" i="138"/>
  <c r="XO65" i="138"/>
  <c r="XO89" i="138"/>
  <c r="XN65" i="138"/>
  <c r="XN89" i="138" s="1"/>
  <c r="XM65" i="138"/>
  <c r="XM89" i="138"/>
  <c r="XL65" i="138"/>
  <c r="XL89" i="138"/>
  <c r="XK65" i="138"/>
  <c r="XK89" i="138"/>
  <c r="XJ65" i="138"/>
  <c r="XJ89" i="138" s="1"/>
  <c r="XI65" i="138"/>
  <c r="XI89" i="138"/>
  <c r="XH65" i="138"/>
  <c r="XH89" i="138"/>
  <c r="XG65" i="138"/>
  <c r="XG89" i="138"/>
  <c r="XF65" i="138"/>
  <c r="XF89" i="138" s="1"/>
  <c r="XE65" i="138"/>
  <c r="XE89" i="138"/>
  <c r="XD65" i="138"/>
  <c r="XD89" i="138"/>
  <c r="XC65" i="138"/>
  <c r="XC89" i="138"/>
  <c r="XB65" i="138"/>
  <c r="XB89" i="138" s="1"/>
  <c r="XA65" i="138"/>
  <c r="XA89" i="138"/>
  <c r="WZ65" i="138"/>
  <c r="WZ89" i="138"/>
  <c r="WY65" i="138"/>
  <c r="WY89" i="138"/>
  <c r="WX65" i="138"/>
  <c r="WX89" i="138" s="1"/>
  <c r="WW65" i="138"/>
  <c r="WW89" i="138"/>
  <c r="WV65" i="138"/>
  <c r="WV89" i="138"/>
  <c r="WU65" i="138"/>
  <c r="WU89" i="138"/>
  <c r="WT65" i="138"/>
  <c r="WT89" i="138" s="1"/>
  <c r="WS65" i="138"/>
  <c r="WS89" i="138"/>
  <c r="WR65" i="138"/>
  <c r="WR89" i="138"/>
  <c r="XV64" i="138"/>
  <c r="XV88" i="138"/>
  <c r="XU64" i="138"/>
  <c r="XU88" i="138" s="1"/>
  <c r="XT64" i="138"/>
  <c r="XT88" i="138"/>
  <c r="XS64" i="138"/>
  <c r="XS88" i="138"/>
  <c r="XR64" i="138"/>
  <c r="XR88" i="138"/>
  <c r="XQ64" i="138"/>
  <c r="XQ88" i="138" s="1"/>
  <c r="XP64" i="138"/>
  <c r="XP88" i="138"/>
  <c r="XO64" i="138"/>
  <c r="XO88" i="138"/>
  <c r="XN64" i="138"/>
  <c r="XN88" i="138"/>
  <c r="XM64" i="138"/>
  <c r="XM88" i="138" s="1"/>
  <c r="XL64" i="138"/>
  <c r="XL88" i="138"/>
  <c r="XK64" i="138"/>
  <c r="XK88" i="138"/>
  <c r="XJ64" i="138"/>
  <c r="XJ88" i="138"/>
  <c r="XI64" i="138"/>
  <c r="XI88" i="138" s="1"/>
  <c r="XH64" i="138"/>
  <c r="XH88" i="138"/>
  <c r="XG64" i="138"/>
  <c r="XG88" i="138"/>
  <c r="XF64" i="138"/>
  <c r="XF88" i="138"/>
  <c r="XE64" i="138"/>
  <c r="XE88" i="138" s="1"/>
  <c r="XD64" i="138"/>
  <c r="XD88" i="138"/>
  <c r="XC64" i="138"/>
  <c r="XC88" i="138"/>
  <c r="XB64" i="138"/>
  <c r="XB88" i="138"/>
  <c r="XA64" i="138"/>
  <c r="XA88" i="138" s="1"/>
  <c r="WZ64" i="138"/>
  <c r="WZ88" i="138"/>
  <c r="WY64" i="138"/>
  <c r="WY88" i="138"/>
  <c r="WX64" i="138"/>
  <c r="WX88" i="138"/>
  <c r="WW64" i="138"/>
  <c r="WW88" i="138" s="1"/>
  <c r="WV64" i="138"/>
  <c r="WV88" i="138"/>
  <c r="WU64" i="138"/>
  <c r="WU88" i="138"/>
  <c r="WT64" i="138"/>
  <c r="WT88" i="138"/>
  <c r="WS64" i="138"/>
  <c r="WS88" i="138" s="1"/>
  <c r="WR64" i="138"/>
  <c r="WR88" i="138"/>
  <c r="XV63" i="138"/>
  <c r="XV87" i="138"/>
  <c r="XU63" i="138"/>
  <c r="XT63" i="138"/>
  <c r="XT87" i="138" s="1"/>
  <c r="XS63" i="138"/>
  <c r="XS87" i="138" s="1"/>
  <c r="XR63" i="138"/>
  <c r="XR87" i="138" s="1"/>
  <c r="XQ63" i="138"/>
  <c r="XQ87" i="138" s="1"/>
  <c r="XP63" i="138"/>
  <c r="XP87" i="138" s="1"/>
  <c r="XO63" i="138"/>
  <c r="XO87" i="138" s="1"/>
  <c r="XN63" i="138"/>
  <c r="XN87" i="138" s="1"/>
  <c r="XM63" i="138"/>
  <c r="XM87" i="138" s="1"/>
  <c r="XL63" i="138"/>
  <c r="XL87" i="138" s="1"/>
  <c r="XK63" i="138"/>
  <c r="XK87" i="138" s="1"/>
  <c r="XJ63" i="138"/>
  <c r="XJ87" i="138" s="1"/>
  <c r="XI63" i="138"/>
  <c r="XI87" i="138" s="1"/>
  <c r="XH63" i="138"/>
  <c r="XH87" i="138" s="1"/>
  <c r="XG63" i="138"/>
  <c r="XG87" i="138" s="1"/>
  <c r="XF63" i="138"/>
  <c r="XF87" i="138" s="1"/>
  <c r="XE63" i="138"/>
  <c r="XE87" i="138" s="1"/>
  <c r="XD63" i="138"/>
  <c r="XD87" i="138" s="1"/>
  <c r="XC63" i="138"/>
  <c r="XC87" i="138" s="1"/>
  <c r="XB63" i="138"/>
  <c r="XB87" i="138" s="1"/>
  <c r="XA63" i="138"/>
  <c r="XA87" i="138" s="1"/>
  <c r="WZ63" i="138"/>
  <c r="WZ87" i="138" s="1"/>
  <c r="WY63" i="138"/>
  <c r="WY87" i="138" s="1"/>
  <c r="WX63" i="138"/>
  <c r="WX87" i="138" s="1"/>
  <c r="WW63" i="138"/>
  <c r="WW87" i="138" s="1"/>
  <c r="WV63" i="138"/>
  <c r="WV87" i="138" s="1"/>
  <c r="WU63" i="138"/>
  <c r="WU87" i="138" s="1"/>
  <c r="WT63" i="138"/>
  <c r="WT87" i="138" s="1"/>
  <c r="WS63" i="138"/>
  <c r="WS87" i="138" s="1"/>
  <c r="WR63" i="138"/>
  <c r="WR87" i="138" s="1"/>
  <c r="XV62" i="138"/>
  <c r="XV86" i="138" s="1"/>
  <c r="XU62" i="138"/>
  <c r="XU86" i="138" s="1"/>
  <c r="XT62" i="138"/>
  <c r="XT86" i="138" s="1"/>
  <c r="XS62" i="138"/>
  <c r="XS86" i="138" s="1"/>
  <c r="XR62" i="138"/>
  <c r="XR86" i="138" s="1"/>
  <c r="XQ62" i="138"/>
  <c r="XQ86" i="138" s="1"/>
  <c r="XP62" i="138"/>
  <c r="XP86" i="138" s="1"/>
  <c r="XO62" i="138"/>
  <c r="XO86" i="138" s="1"/>
  <c r="XN62" i="138"/>
  <c r="XN86" i="138" s="1"/>
  <c r="XM62" i="138"/>
  <c r="XM86" i="138" s="1"/>
  <c r="XL62" i="138"/>
  <c r="XL86" i="138" s="1"/>
  <c r="XK62" i="138"/>
  <c r="XK86" i="138" s="1"/>
  <c r="XJ62" i="138"/>
  <c r="XJ86" i="138" s="1"/>
  <c r="XI62" i="138"/>
  <c r="XI86" i="138" s="1"/>
  <c r="XH62" i="138"/>
  <c r="XH86" i="138" s="1"/>
  <c r="XG62" i="138"/>
  <c r="XG86" i="138" s="1"/>
  <c r="XF62" i="138"/>
  <c r="XF86" i="138" s="1"/>
  <c r="XE62" i="138"/>
  <c r="XE86" i="138" s="1"/>
  <c r="XD62" i="138"/>
  <c r="XD86" i="138" s="1"/>
  <c r="XC62" i="138"/>
  <c r="XC86" i="138" s="1"/>
  <c r="XB62" i="138"/>
  <c r="XB86" i="138" s="1"/>
  <c r="XA62" i="138"/>
  <c r="XA86" i="138" s="1"/>
  <c r="WZ62" i="138"/>
  <c r="WZ86" i="138" s="1"/>
  <c r="WY62" i="138"/>
  <c r="WY86" i="138" s="1"/>
  <c r="WX62" i="138"/>
  <c r="WX86" i="138" s="1"/>
  <c r="WW62" i="138"/>
  <c r="WW86" i="138" s="1"/>
  <c r="WV62" i="138"/>
  <c r="WV86" i="138" s="1"/>
  <c r="WU62" i="138"/>
  <c r="WU86" i="138"/>
  <c r="WT62" i="138"/>
  <c r="WT86" i="138" s="1"/>
  <c r="WS62" i="138"/>
  <c r="WS86" i="138" s="1"/>
  <c r="WR62" i="138"/>
  <c r="WR86" i="138" s="1"/>
  <c r="XV61" i="138"/>
  <c r="XV85" i="138"/>
  <c r="XU61" i="138"/>
  <c r="XU85" i="138" s="1"/>
  <c r="XT61" i="138"/>
  <c r="XT85" i="138" s="1"/>
  <c r="XS61" i="138"/>
  <c r="XS85" i="138" s="1"/>
  <c r="XR61" i="138"/>
  <c r="XR85" i="138"/>
  <c r="XQ61" i="138"/>
  <c r="XQ85" i="138" s="1"/>
  <c r="XP61" i="138"/>
  <c r="XP85" i="138" s="1"/>
  <c r="XO61" i="138"/>
  <c r="XO85" i="138" s="1"/>
  <c r="XN61" i="138"/>
  <c r="XN85" i="138"/>
  <c r="XM61" i="138"/>
  <c r="XM85" i="138" s="1"/>
  <c r="XL61" i="138"/>
  <c r="XL85" i="138" s="1"/>
  <c r="XK61" i="138"/>
  <c r="XK85" i="138" s="1"/>
  <c r="XJ61" i="138"/>
  <c r="XJ85" i="138"/>
  <c r="XI61" i="138"/>
  <c r="XI85" i="138" s="1"/>
  <c r="XH61" i="138"/>
  <c r="XH85" i="138" s="1"/>
  <c r="XG61" i="138"/>
  <c r="XG85" i="138" s="1"/>
  <c r="XF61" i="138"/>
  <c r="XF85" i="138"/>
  <c r="XE61" i="138"/>
  <c r="XE85" i="138" s="1"/>
  <c r="XD61" i="138"/>
  <c r="XD85" i="138" s="1"/>
  <c r="XC61" i="138"/>
  <c r="XC85" i="138" s="1"/>
  <c r="XB61" i="138"/>
  <c r="XB85" i="138"/>
  <c r="XA61" i="138"/>
  <c r="XA85" i="138" s="1"/>
  <c r="WZ61" i="138"/>
  <c r="WZ85" i="138" s="1"/>
  <c r="WY61" i="138"/>
  <c r="WY85" i="138" s="1"/>
  <c r="WX61" i="138"/>
  <c r="WX85" i="138"/>
  <c r="WW61" i="138"/>
  <c r="WW85" i="138" s="1"/>
  <c r="WV61" i="138"/>
  <c r="WU61" i="138"/>
  <c r="WU85" i="138" s="1"/>
  <c r="WT61" i="138"/>
  <c r="WT85" i="138" s="1"/>
  <c r="WS61" i="138"/>
  <c r="WS85" i="138"/>
  <c r="WR61" i="138"/>
  <c r="WR85" i="138" s="1"/>
  <c r="XV60" i="138"/>
  <c r="XV84" i="138"/>
  <c r="XU60" i="138"/>
  <c r="XU84" i="138"/>
  <c r="XT60" i="138"/>
  <c r="XT84" i="138"/>
  <c r="XS60" i="138"/>
  <c r="XS84" i="138" s="1"/>
  <c r="XR60" i="138"/>
  <c r="XR84" i="138"/>
  <c r="XQ60" i="138"/>
  <c r="XQ84" i="138"/>
  <c r="XP60" i="138"/>
  <c r="XP84" i="138"/>
  <c r="XO60" i="138"/>
  <c r="XO84" i="138" s="1"/>
  <c r="XN60" i="138"/>
  <c r="XN84" i="138"/>
  <c r="XM60" i="138"/>
  <c r="XM84" i="138"/>
  <c r="XL60" i="138"/>
  <c r="XL84" i="138"/>
  <c r="XK60" i="138"/>
  <c r="XK84" i="138" s="1"/>
  <c r="XJ60" i="138"/>
  <c r="XJ84" i="138"/>
  <c r="XI60" i="138"/>
  <c r="XI84" i="138"/>
  <c r="XH60" i="138"/>
  <c r="XH84" i="138"/>
  <c r="XG60" i="138"/>
  <c r="XG84" i="138" s="1"/>
  <c r="XF60" i="138"/>
  <c r="XF84" i="138"/>
  <c r="XE60" i="138"/>
  <c r="XE84" i="138"/>
  <c r="XD60" i="138"/>
  <c r="XD84" i="138"/>
  <c r="XC60" i="138"/>
  <c r="XC84" i="138" s="1"/>
  <c r="XB60" i="138"/>
  <c r="XB84" i="138"/>
  <c r="XA60" i="138"/>
  <c r="XA84" i="138"/>
  <c r="WZ60" i="138"/>
  <c r="WZ84" i="138"/>
  <c r="WY60" i="138"/>
  <c r="WY84" i="138" s="1"/>
  <c r="WX60" i="138"/>
  <c r="WX84" i="138"/>
  <c r="WW60" i="138"/>
  <c r="WW84" i="138"/>
  <c r="WV60" i="138"/>
  <c r="WV84" i="138"/>
  <c r="WU60" i="138"/>
  <c r="WU84" i="138" s="1"/>
  <c r="WT60" i="138"/>
  <c r="WT84" i="138"/>
  <c r="WS60" i="138"/>
  <c r="WS84" i="138"/>
  <c r="WR60" i="138"/>
  <c r="WR84" i="138"/>
  <c r="XV59" i="138"/>
  <c r="XV83" i="138" s="1"/>
  <c r="XU59" i="138"/>
  <c r="XU83" i="138"/>
  <c r="XT59" i="138"/>
  <c r="XT83" i="138"/>
  <c r="XS59" i="138"/>
  <c r="XS83" i="138"/>
  <c r="XR59" i="138"/>
  <c r="XR83" i="138" s="1"/>
  <c r="XQ59" i="138"/>
  <c r="XQ83" i="138"/>
  <c r="XP59" i="138"/>
  <c r="XO59" i="138"/>
  <c r="XO83" i="138" s="1"/>
  <c r="XN59" i="138"/>
  <c r="XN83" i="138" s="1"/>
  <c r="XM59" i="138"/>
  <c r="XM83" i="138" s="1"/>
  <c r="XL59" i="138"/>
  <c r="XL83" i="138" s="1"/>
  <c r="XK59" i="138"/>
  <c r="XK83" i="138" s="1"/>
  <c r="XJ59" i="138"/>
  <c r="XJ83" i="138" s="1"/>
  <c r="XI59" i="138"/>
  <c r="XI83" i="138" s="1"/>
  <c r="XH59" i="138"/>
  <c r="XH83" i="138" s="1"/>
  <c r="XG59" i="138"/>
  <c r="XG83" i="138" s="1"/>
  <c r="XF59" i="138"/>
  <c r="XF83" i="138" s="1"/>
  <c r="XE59" i="138"/>
  <c r="XE83" i="138" s="1"/>
  <c r="XD59" i="138"/>
  <c r="XD83" i="138" s="1"/>
  <c r="XC59" i="138"/>
  <c r="XC83" i="138" s="1"/>
  <c r="XB59" i="138"/>
  <c r="XB83" i="138" s="1"/>
  <c r="XA59" i="138"/>
  <c r="XA83" i="138" s="1"/>
  <c r="WZ59" i="138"/>
  <c r="WZ83" i="138" s="1"/>
  <c r="WY59" i="138"/>
  <c r="WY83" i="138" s="1"/>
  <c r="WX59" i="138"/>
  <c r="WX83" i="138" s="1"/>
  <c r="WW59" i="138"/>
  <c r="WW83" i="138" s="1"/>
  <c r="WV59" i="138"/>
  <c r="WV83" i="138" s="1"/>
  <c r="WU59" i="138"/>
  <c r="WU83" i="138" s="1"/>
  <c r="WT59" i="138"/>
  <c r="WT83" i="138" s="1"/>
  <c r="WS59" i="138"/>
  <c r="WS83" i="138" s="1"/>
  <c r="WR59" i="138"/>
  <c r="WR83" i="138" s="1"/>
  <c r="XV58" i="138"/>
  <c r="XV82" i="138" s="1"/>
  <c r="XU58" i="138"/>
  <c r="XU82" i="138" s="1"/>
  <c r="XT58" i="138"/>
  <c r="XT82" i="138" s="1"/>
  <c r="XS58" i="138"/>
  <c r="XS82" i="138" s="1"/>
  <c r="XR58" i="138"/>
  <c r="XR82" i="138" s="1"/>
  <c r="XQ58" i="138"/>
  <c r="XQ82" i="138" s="1"/>
  <c r="XP58" i="138"/>
  <c r="XP82" i="138" s="1"/>
  <c r="XO58" i="138"/>
  <c r="XO82" i="138" s="1"/>
  <c r="XN58" i="138"/>
  <c r="XN82" i="138" s="1"/>
  <c r="XM58" i="138"/>
  <c r="XM82" i="138" s="1"/>
  <c r="XL58" i="138"/>
  <c r="XL82" i="138" s="1"/>
  <c r="XK58" i="138"/>
  <c r="XK82" i="138" s="1"/>
  <c r="XJ58" i="138"/>
  <c r="XJ82" i="138" s="1"/>
  <c r="XI58" i="138"/>
  <c r="XI82" i="138" s="1"/>
  <c r="XH58" i="138"/>
  <c r="XH82" i="138" s="1"/>
  <c r="XG58" i="138"/>
  <c r="XG82" i="138" s="1"/>
  <c r="XF58" i="138"/>
  <c r="XF82" i="138" s="1"/>
  <c r="XE58" i="138"/>
  <c r="XE82" i="138" s="1"/>
  <c r="XD58" i="138"/>
  <c r="XD82" i="138" s="1"/>
  <c r="XC58" i="138"/>
  <c r="XC82" i="138" s="1"/>
  <c r="XB58" i="138"/>
  <c r="XB82" i="138" s="1"/>
  <c r="XA58" i="138"/>
  <c r="XA82" i="138" s="1"/>
  <c r="WZ58" i="138"/>
  <c r="WZ82" i="138" s="1"/>
  <c r="WY58" i="138"/>
  <c r="WY82" i="138" s="1"/>
  <c r="WX58" i="138"/>
  <c r="WX82" i="138" s="1"/>
  <c r="WW58" i="138"/>
  <c r="WW82" i="138" s="1"/>
  <c r="WV58" i="138"/>
  <c r="WV82" i="138" s="1"/>
  <c r="WU58" i="138"/>
  <c r="WU82" i="138" s="1"/>
  <c r="WT58" i="138"/>
  <c r="WT82" i="138" s="1"/>
  <c r="WS58" i="138"/>
  <c r="WS82" i="138" s="1"/>
  <c r="WR58" i="138"/>
  <c r="WR82" i="138" s="1"/>
  <c r="XV57" i="138"/>
  <c r="XV81" i="138" s="1"/>
  <c r="XU57" i="138"/>
  <c r="XU81" i="138" s="1"/>
  <c r="XT57" i="138"/>
  <c r="XT81" i="138" s="1"/>
  <c r="XS57" i="138"/>
  <c r="XS81" i="138" s="1"/>
  <c r="XR57" i="138"/>
  <c r="XR81" i="138" s="1"/>
  <c r="XQ57" i="138"/>
  <c r="XQ81" i="138" s="1"/>
  <c r="XP57" i="138"/>
  <c r="XP81" i="138" s="1"/>
  <c r="XO57" i="138"/>
  <c r="XO81" i="138" s="1"/>
  <c r="XN57" i="138"/>
  <c r="XN81" i="138" s="1"/>
  <c r="XM57" i="138"/>
  <c r="XM81" i="138" s="1"/>
  <c r="XL57" i="138"/>
  <c r="XL81" i="138" s="1"/>
  <c r="XK57" i="138"/>
  <c r="XK81" i="138" s="1"/>
  <c r="XJ57" i="138"/>
  <c r="XJ81" i="138" s="1"/>
  <c r="XI57" i="138"/>
  <c r="XI81" i="138" s="1"/>
  <c r="XH57" i="138"/>
  <c r="XH81" i="138" s="1"/>
  <c r="XG57" i="138"/>
  <c r="XG81" i="138" s="1"/>
  <c r="XF57" i="138"/>
  <c r="XF81" i="138" s="1"/>
  <c r="XE57" i="138"/>
  <c r="XE81" i="138" s="1"/>
  <c r="XD57" i="138"/>
  <c r="XD81" i="138" s="1"/>
  <c r="XC57" i="138"/>
  <c r="XC81" i="138" s="1"/>
  <c r="XB57" i="138"/>
  <c r="XB81" i="138" s="1"/>
  <c r="XA57" i="138"/>
  <c r="XA81" i="138" s="1"/>
  <c r="WZ57" i="138"/>
  <c r="WZ81" i="138" s="1"/>
  <c r="WY57" i="138"/>
  <c r="WY81" i="138" s="1"/>
  <c r="WX57" i="138"/>
  <c r="WX81" i="138" s="1"/>
  <c r="WW57" i="138"/>
  <c r="WW81" i="138" s="1"/>
  <c r="WV57" i="138"/>
  <c r="WV81" i="138" s="1"/>
  <c r="WU57" i="138"/>
  <c r="WU81" i="138" s="1"/>
  <c r="WT57" i="138"/>
  <c r="WT81" i="138" s="1"/>
  <c r="WS57" i="138"/>
  <c r="WS81" i="138"/>
  <c r="WR57" i="138"/>
  <c r="WR81" i="138"/>
  <c r="XV56" i="138"/>
  <c r="XV80" i="138" s="1"/>
  <c r="XU56" i="138"/>
  <c r="XU80" i="138" s="1"/>
  <c r="XT56" i="138"/>
  <c r="XT80" i="138" s="1"/>
  <c r="XS56" i="138"/>
  <c r="XS80" i="138" s="1"/>
  <c r="XR56" i="138"/>
  <c r="XR80" i="138" s="1"/>
  <c r="XQ56" i="138"/>
  <c r="XQ80" i="138" s="1"/>
  <c r="XP56" i="138"/>
  <c r="XP80" i="138" s="1"/>
  <c r="XO56" i="138"/>
  <c r="XO80" i="138" s="1"/>
  <c r="XN56" i="138"/>
  <c r="XN80" i="138" s="1"/>
  <c r="XM56" i="138"/>
  <c r="XM80" i="138" s="1"/>
  <c r="XL56" i="138"/>
  <c r="XL80" i="138" s="1"/>
  <c r="XK56" i="138"/>
  <c r="XK80" i="138" s="1"/>
  <c r="XJ56" i="138"/>
  <c r="XJ80" i="138" s="1"/>
  <c r="XI56" i="138"/>
  <c r="XI80" i="138" s="1"/>
  <c r="XH56" i="138"/>
  <c r="XH80" i="138" s="1"/>
  <c r="XG56" i="138"/>
  <c r="XG80" i="138" s="1"/>
  <c r="XF56" i="138"/>
  <c r="XF80" i="138" s="1"/>
  <c r="XE56" i="138"/>
  <c r="XE80" i="138" s="1"/>
  <c r="XD56" i="138"/>
  <c r="XD80" i="138" s="1"/>
  <c r="XC56" i="138"/>
  <c r="XC80" i="138" s="1"/>
  <c r="XB56" i="138"/>
  <c r="XB80" i="138" s="1"/>
  <c r="XA56" i="138"/>
  <c r="XA80" i="138" s="1"/>
  <c r="WZ56" i="138"/>
  <c r="WZ80" i="138" s="1"/>
  <c r="WY56" i="138"/>
  <c r="WY80" i="138" s="1"/>
  <c r="WX56" i="138"/>
  <c r="WX80" i="138" s="1"/>
  <c r="WW56" i="138"/>
  <c r="WW80" i="138"/>
  <c r="WV56" i="138"/>
  <c r="WV80" i="138"/>
  <c r="WU56" i="138"/>
  <c r="WU80" i="138"/>
  <c r="WT56" i="138"/>
  <c r="WT80" i="138" s="1"/>
  <c r="WS56" i="138"/>
  <c r="WS80" i="138"/>
  <c r="WR56" i="138"/>
  <c r="WR80" i="138"/>
  <c r="XV55" i="138"/>
  <c r="XV79" i="138"/>
  <c r="XU55" i="138"/>
  <c r="XU79" i="138" s="1"/>
  <c r="XT55" i="138"/>
  <c r="XT79" i="138"/>
  <c r="XS55" i="138"/>
  <c r="XS79" i="138"/>
  <c r="XR55" i="138"/>
  <c r="XR79" i="138"/>
  <c r="XQ55" i="138"/>
  <c r="XQ79" i="138" s="1"/>
  <c r="XP55" i="138"/>
  <c r="XP79" i="138"/>
  <c r="XO55" i="138"/>
  <c r="XO79" i="138"/>
  <c r="XN55" i="138"/>
  <c r="XN79" i="138"/>
  <c r="XM55" i="138"/>
  <c r="XM79" i="138" s="1"/>
  <c r="XL55" i="138"/>
  <c r="XL79" i="138"/>
  <c r="XK55" i="138"/>
  <c r="XK79" i="138"/>
  <c r="XJ55" i="138"/>
  <c r="XJ79" i="138"/>
  <c r="XI55" i="138"/>
  <c r="XI79" i="138" s="1"/>
  <c r="XH55" i="138"/>
  <c r="XH79" i="138"/>
  <c r="XG55" i="138"/>
  <c r="XG79" i="138"/>
  <c r="XF55" i="138"/>
  <c r="XF79" i="138"/>
  <c r="XE55" i="138"/>
  <c r="XE79" i="138" s="1"/>
  <c r="XD55" i="138"/>
  <c r="XD79" i="138"/>
  <c r="XC55" i="138"/>
  <c r="XC79" i="138"/>
  <c r="XB55" i="138"/>
  <c r="XB79" i="138"/>
  <c r="XA55" i="138"/>
  <c r="XA79" i="138" s="1"/>
  <c r="WZ55" i="138"/>
  <c r="WZ79" i="138"/>
  <c r="WY55" i="138"/>
  <c r="WY79" i="138"/>
  <c r="WX55" i="138"/>
  <c r="WX79" i="138"/>
  <c r="WW55" i="138"/>
  <c r="WW79" i="138" s="1"/>
  <c r="WV55" i="138"/>
  <c r="WV79" i="138"/>
  <c r="WU55" i="138"/>
  <c r="WU79" i="138"/>
  <c r="WT55" i="138"/>
  <c r="WT79" i="138"/>
  <c r="WS55" i="138"/>
  <c r="WS79" i="138" s="1"/>
  <c r="WR55" i="138"/>
  <c r="WR79" i="138"/>
  <c r="XV54" i="138"/>
  <c r="XV78" i="138"/>
  <c r="XU54" i="138"/>
  <c r="XU78" i="138"/>
  <c r="XT54" i="138"/>
  <c r="XT78" i="138" s="1"/>
  <c r="XS54" i="138"/>
  <c r="XS78" i="138"/>
  <c r="XR54" i="138"/>
  <c r="XR78" i="138"/>
  <c r="XQ54" i="138"/>
  <c r="XQ78" i="138"/>
  <c r="XP54" i="138"/>
  <c r="XP78" i="138" s="1"/>
  <c r="XO54" i="138"/>
  <c r="XO78" i="138"/>
  <c r="XN54" i="138"/>
  <c r="XN78" i="138"/>
  <c r="XM54" i="138"/>
  <c r="XM78" i="138"/>
  <c r="XL54" i="138"/>
  <c r="XL78" i="138" s="1"/>
  <c r="XK54" i="138"/>
  <c r="XK78" i="138"/>
  <c r="XJ54" i="138"/>
  <c r="XJ78" i="138"/>
  <c r="XI54" i="138"/>
  <c r="XI78" i="138"/>
  <c r="XH54" i="138"/>
  <c r="XH78" i="138" s="1"/>
  <c r="XG54" i="138"/>
  <c r="XG78" i="138"/>
  <c r="XF54" i="138"/>
  <c r="XF78" i="138"/>
  <c r="XE54" i="138"/>
  <c r="XE78" i="138"/>
  <c r="XD54" i="138"/>
  <c r="XD78" i="138" s="1"/>
  <c r="XC54" i="138"/>
  <c r="XC78" i="138"/>
  <c r="XB54" i="138"/>
  <c r="XB78" i="138"/>
  <c r="XA54" i="138"/>
  <c r="XA78" i="138"/>
  <c r="WZ54" i="138"/>
  <c r="WZ78" i="138" s="1"/>
  <c r="WY54" i="138"/>
  <c r="WY78" i="138"/>
  <c r="WX54" i="138"/>
  <c r="WX78" i="138"/>
  <c r="WW54" i="138"/>
  <c r="WW78" i="138"/>
  <c r="WV54" i="138"/>
  <c r="WV78" i="138" s="1"/>
  <c r="WU54" i="138"/>
  <c r="WU78" i="138"/>
  <c r="WT54" i="138"/>
  <c r="WT78" i="138"/>
  <c r="WS54" i="138"/>
  <c r="WS78" i="138"/>
  <c r="WR54" i="138"/>
  <c r="WR78" i="138" s="1"/>
  <c r="XV53" i="138"/>
  <c r="XV77" i="138"/>
  <c r="XU53" i="138"/>
  <c r="XU77" i="138"/>
  <c r="XT53" i="138"/>
  <c r="XT77" i="138"/>
  <c r="XS53" i="138"/>
  <c r="XS77" i="138" s="1"/>
  <c r="XR53" i="138"/>
  <c r="XR77" i="138"/>
  <c r="XQ53" i="138"/>
  <c r="XQ77" i="138"/>
  <c r="XP53" i="138"/>
  <c r="XP77" i="138"/>
  <c r="XO53" i="138"/>
  <c r="XO77" i="138" s="1"/>
  <c r="XN53" i="138"/>
  <c r="XN77" i="138"/>
  <c r="XM53" i="138"/>
  <c r="XM77" i="138"/>
  <c r="XL53" i="138"/>
  <c r="XL77" i="138"/>
  <c r="XK53" i="138"/>
  <c r="XK77" i="138" s="1"/>
  <c r="XJ53" i="138"/>
  <c r="XJ77" i="138"/>
  <c r="XI53" i="138"/>
  <c r="XI77" i="138"/>
  <c r="XH53" i="138"/>
  <c r="XH77" i="138"/>
  <c r="XG53" i="138"/>
  <c r="XG77" i="138" s="1"/>
  <c r="XF53" i="138"/>
  <c r="XF77" i="138"/>
  <c r="XE53" i="138"/>
  <c r="XE77" i="138"/>
  <c r="XD53" i="138"/>
  <c r="XD77" i="138"/>
  <c r="XC53" i="138"/>
  <c r="XC77" i="138" s="1"/>
  <c r="XB53" i="138"/>
  <c r="XB77" i="138"/>
  <c r="XA53" i="138"/>
  <c r="XA77" i="138"/>
  <c r="WZ53" i="138"/>
  <c r="WZ77" i="138"/>
  <c r="WY53" i="138"/>
  <c r="WY77" i="138" s="1"/>
  <c r="WX53" i="138"/>
  <c r="WX77" i="138"/>
  <c r="WW53" i="138"/>
  <c r="WW77" i="138"/>
  <c r="WV53" i="138"/>
  <c r="WV77" i="138"/>
  <c r="WU53" i="138"/>
  <c r="WU77" i="138" s="1"/>
  <c r="WT53" i="138"/>
  <c r="WT77" i="138" s="1"/>
  <c r="WS53" i="138"/>
  <c r="WS77" i="138" s="1"/>
  <c r="WR53" i="138"/>
  <c r="WR77" i="138" s="1"/>
  <c r="WP99" i="138"/>
  <c r="WO99" i="138"/>
  <c r="WN99" i="138"/>
  <c r="WM99" i="138"/>
  <c r="WP98" i="138"/>
  <c r="WO98" i="138"/>
  <c r="WN98" i="138"/>
  <c r="WM98" i="138"/>
  <c r="WP97" i="138"/>
  <c r="WO97" i="138"/>
  <c r="WN97" i="138"/>
  <c r="WM97" i="138"/>
  <c r="WP96" i="138"/>
  <c r="WO96" i="138"/>
  <c r="WN96" i="138"/>
  <c r="WM96" i="138"/>
  <c r="WP95" i="138"/>
  <c r="WO95" i="138"/>
  <c r="WN95" i="138"/>
  <c r="WM95" i="138"/>
  <c r="WP94" i="138"/>
  <c r="WO94" i="138"/>
  <c r="WN94" i="138"/>
  <c r="WM94" i="138"/>
  <c r="WP93" i="138"/>
  <c r="WO93" i="138"/>
  <c r="WN93" i="138"/>
  <c r="WM93" i="138"/>
  <c r="WP92" i="138"/>
  <c r="WO92" i="138"/>
  <c r="WN92" i="138"/>
  <c r="WM92" i="138"/>
  <c r="WP91" i="138"/>
  <c r="WO91" i="138"/>
  <c r="WN91" i="138"/>
  <c r="WM91" i="138"/>
  <c r="WP90" i="138"/>
  <c r="WO90" i="138"/>
  <c r="WN90" i="138"/>
  <c r="WM90" i="138"/>
  <c r="WL90" i="138"/>
  <c r="WK90" i="138"/>
  <c r="WJ90" i="138"/>
  <c r="WI90" i="138"/>
  <c r="WH90" i="138"/>
  <c r="WG90" i="138"/>
  <c r="WF90" i="138"/>
  <c r="WE90" i="138"/>
  <c r="WD90" i="138"/>
  <c r="WC90" i="138"/>
  <c r="WB90" i="138"/>
  <c r="WA90" i="138"/>
  <c r="VZ90" i="138"/>
  <c r="VY90" i="138"/>
  <c r="VX90" i="138"/>
  <c r="VW90" i="138"/>
  <c r="VV90" i="138"/>
  <c r="VU90" i="138"/>
  <c r="VT90" i="138"/>
  <c r="VS90" i="138"/>
  <c r="VR90" i="138"/>
  <c r="VQ90" i="138"/>
  <c r="VP90" i="138"/>
  <c r="VO90" i="138"/>
  <c r="VN90" i="138"/>
  <c r="VM90" i="138"/>
  <c r="VL90" i="138"/>
  <c r="VK90" i="138"/>
  <c r="VJ90" i="138"/>
  <c r="VI90" i="138"/>
  <c r="VH90" i="138"/>
  <c r="WP89" i="138"/>
  <c r="WO89" i="138"/>
  <c r="WN89" i="138"/>
  <c r="WM89" i="138"/>
  <c r="WP88" i="138"/>
  <c r="WO88" i="138"/>
  <c r="WN88" i="138"/>
  <c r="WM88" i="138"/>
  <c r="WP87" i="138"/>
  <c r="WO87" i="138"/>
  <c r="WN87" i="138"/>
  <c r="WM87" i="138"/>
  <c r="WP86" i="138"/>
  <c r="WO86" i="138"/>
  <c r="WN86" i="138"/>
  <c r="WM86" i="138"/>
  <c r="WP85" i="138"/>
  <c r="WO85" i="138"/>
  <c r="WN85" i="138"/>
  <c r="WM85" i="138"/>
  <c r="WP84" i="138"/>
  <c r="WO84" i="138"/>
  <c r="WN84" i="138"/>
  <c r="WM84" i="138"/>
  <c r="WP83" i="138"/>
  <c r="WO83" i="138"/>
  <c r="WN83" i="138"/>
  <c r="WM83" i="138"/>
  <c r="WP82" i="138"/>
  <c r="WO82" i="138"/>
  <c r="WN82" i="138"/>
  <c r="WM82" i="138"/>
  <c r="WP81" i="138"/>
  <c r="WO81" i="138"/>
  <c r="WN81" i="138"/>
  <c r="WM81" i="138"/>
  <c r="WP80" i="138"/>
  <c r="WO80" i="138"/>
  <c r="WN80" i="138"/>
  <c r="WM80" i="138"/>
  <c r="WP79" i="138"/>
  <c r="WO79" i="138"/>
  <c r="WN79" i="138"/>
  <c r="WM79" i="138"/>
  <c r="WP78" i="138"/>
  <c r="WO78" i="138"/>
  <c r="WN78" i="138"/>
  <c r="WM78" i="138"/>
  <c r="WP77" i="138"/>
  <c r="WO77" i="138"/>
  <c r="WN77" i="138"/>
  <c r="WM77" i="138"/>
  <c r="WL75" i="138"/>
  <c r="WL99" i="138" s="1"/>
  <c r="WK75" i="138"/>
  <c r="WK99" i="138" s="1"/>
  <c r="WJ75" i="138"/>
  <c r="WJ99" i="138" s="1"/>
  <c r="WI75" i="138"/>
  <c r="WI99" i="138" s="1"/>
  <c r="WH75" i="138"/>
  <c r="WH99" i="138" s="1"/>
  <c r="WG75" i="138"/>
  <c r="WG99" i="138" s="1"/>
  <c r="WF75" i="138"/>
  <c r="WF99" i="138" s="1"/>
  <c r="WE75" i="138"/>
  <c r="WE99" i="138" s="1"/>
  <c r="WD75" i="138"/>
  <c r="WD99" i="138" s="1"/>
  <c r="WC75" i="138"/>
  <c r="WC99" i="138" s="1"/>
  <c r="WB75" i="138"/>
  <c r="WB99" i="138" s="1"/>
  <c r="WA75" i="138"/>
  <c r="WA99" i="138" s="1"/>
  <c r="VZ75" i="138"/>
  <c r="VZ99" i="138" s="1"/>
  <c r="VY75" i="138"/>
  <c r="VY99" i="138" s="1"/>
  <c r="VX75" i="138"/>
  <c r="VX99" i="138" s="1"/>
  <c r="VW75" i="138"/>
  <c r="VW99" i="138" s="1"/>
  <c r="VV75" i="138"/>
  <c r="VV99" i="138" s="1"/>
  <c r="VU75" i="138"/>
  <c r="VU99" i="138" s="1"/>
  <c r="VT75" i="138"/>
  <c r="VT99" i="138" s="1"/>
  <c r="VS75" i="138"/>
  <c r="VS99" i="138" s="1"/>
  <c r="VR75" i="138"/>
  <c r="VR99" i="138" s="1"/>
  <c r="VQ75" i="138"/>
  <c r="VQ99" i="138" s="1"/>
  <c r="VP75" i="138"/>
  <c r="VP99" i="138" s="1"/>
  <c r="VO75" i="138"/>
  <c r="VO99" i="138" s="1"/>
  <c r="VN75" i="138"/>
  <c r="VN99" i="138" s="1"/>
  <c r="VM75" i="138"/>
  <c r="VM99" i="138" s="1"/>
  <c r="VL75" i="138"/>
  <c r="VL99" i="138" s="1"/>
  <c r="VK75" i="138"/>
  <c r="VK99" i="138" s="1"/>
  <c r="VJ75" i="138"/>
  <c r="VJ99" i="138" s="1"/>
  <c r="VI75" i="138"/>
  <c r="VI99" i="138" s="1"/>
  <c r="VH75" i="138"/>
  <c r="VH99" i="138" s="1"/>
  <c r="WL74" i="138"/>
  <c r="WL98" i="138" s="1"/>
  <c r="WK74" i="138"/>
  <c r="WK98" i="138" s="1"/>
  <c r="WJ74" i="138"/>
  <c r="WJ98" i="138" s="1"/>
  <c r="WI74" i="138"/>
  <c r="WI98" i="138" s="1"/>
  <c r="WH74" i="138"/>
  <c r="WH98" i="138" s="1"/>
  <c r="WG74" i="138"/>
  <c r="WG98" i="138" s="1"/>
  <c r="WF74" i="138"/>
  <c r="WF98" i="138" s="1"/>
  <c r="WE74" i="138"/>
  <c r="WE98" i="138" s="1"/>
  <c r="WD74" i="138"/>
  <c r="WD98" i="138" s="1"/>
  <c r="WC74" i="138"/>
  <c r="WC98" i="138" s="1"/>
  <c r="WB74" i="138"/>
  <c r="WB98" i="138" s="1"/>
  <c r="WA74" i="138"/>
  <c r="WA98" i="138" s="1"/>
  <c r="VZ74" i="138"/>
  <c r="VZ98" i="138" s="1"/>
  <c r="VY74" i="138"/>
  <c r="VY98" i="138" s="1"/>
  <c r="VX74" i="138"/>
  <c r="VX98" i="138" s="1"/>
  <c r="VW74" i="138"/>
  <c r="VW98" i="138" s="1"/>
  <c r="VV74" i="138"/>
  <c r="VV98" i="138" s="1"/>
  <c r="VU74" i="138"/>
  <c r="VU98" i="138" s="1"/>
  <c r="VT74" i="138"/>
  <c r="VT98" i="138" s="1"/>
  <c r="VS74" i="138"/>
  <c r="VS98" i="138" s="1"/>
  <c r="VR74" i="138"/>
  <c r="VR98" i="138" s="1"/>
  <c r="VQ74" i="138"/>
  <c r="VQ98" i="138" s="1"/>
  <c r="VP74" i="138"/>
  <c r="VP98" i="138" s="1"/>
  <c r="VO74" i="138"/>
  <c r="VO98" i="138" s="1"/>
  <c r="VN74" i="138"/>
  <c r="VN98" i="138" s="1"/>
  <c r="VM74" i="138"/>
  <c r="VM98" i="138" s="1"/>
  <c r="VL74" i="138"/>
  <c r="VL98" i="138" s="1"/>
  <c r="VK74" i="138"/>
  <c r="VK98" i="138" s="1"/>
  <c r="VJ74" i="138"/>
  <c r="VJ98" i="138" s="1"/>
  <c r="VI74" i="138"/>
  <c r="VI98" i="138" s="1"/>
  <c r="VH74" i="138"/>
  <c r="VH98" i="138" s="1"/>
  <c r="WL73" i="138"/>
  <c r="WL97" i="138" s="1"/>
  <c r="WK73" i="138"/>
  <c r="WK97" i="138" s="1"/>
  <c r="WJ73" i="138"/>
  <c r="WJ97" i="138" s="1"/>
  <c r="WI73" i="138"/>
  <c r="WI97" i="138" s="1"/>
  <c r="WH73" i="138"/>
  <c r="WH97" i="138" s="1"/>
  <c r="WG73" i="138"/>
  <c r="WG97" i="138" s="1"/>
  <c r="WF73" i="138"/>
  <c r="WF97" i="138" s="1"/>
  <c r="WE73" i="138"/>
  <c r="WE97" i="138" s="1"/>
  <c r="WD73" i="138"/>
  <c r="WD97" i="138" s="1"/>
  <c r="WC73" i="138"/>
  <c r="WC97" i="138" s="1"/>
  <c r="WB73" i="138"/>
  <c r="WB97" i="138" s="1"/>
  <c r="WA73" i="138"/>
  <c r="WA97" i="138" s="1"/>
  <c r="VZ73" i="138"/>
  <c r="VZ97" i="138" s="1"/>
  <c r="VY73" i="138"/>
  <c r="VY97" i="138" s="1"/>
  <c r="VX73" i="138"/>
  <c r="VX97" i="138" s="1"/>
  <c r="VW73" i="138"/>
  <c r="VW97" i="138" s="1"/>
  <c r="VV73" i="138"/>
  <c r="VV97" i="138" s="1"/>
  <c r="VU73" i="138"/>
  <c r="VU97" i="138" s="1"/>
  <c r="VT73" i="138"/>
  <c r="VT97" i="138" s="1"/>
  <c r="VS73" i="138"/>
  <c r="VS97" i="138" s="1"/>
  <c r="VR73" i="138"/>
  <c r="VR97" i="138" s="1"/>
  <c r="VQ73" i="138"/>
  <c r="VQ97" i="138" s="1"/>
  <c r="VP73" i="138"/>
  <c r="VP97" i="138" s="1"/>
  <c r="VO73" i="138"/>
  <c r="VO97" i="138" s="1"/>
  <c r="VN73" i="138"/>
  <c r="VN97" i="138" s="1"/>
  <c r="VM73" i="138"/>
  <c r="VM97" i="138" s="1"/>
  <c r="VL73" i="138"/>
  <c r="VL97" i="138" s="1"/>
  <c r="VK73" i="138"/>
  <c r="VK97" i="138" s="1"/>
  <c r="VJ73" i="138"/>
  <c r="VJ97" i="138" s="1"/>
  <c r="VI73" i="138"/>
  <c r="VI97" i="138" s="1"/>
  <c r="VH73" i="138"/>
  <c r="VH97" i="138" s="1"/>
  <c r="WL72" i="138"/>
  <c r="WL96" i="138" s="1"/>
  <c r="WK72" i="138"/>
  <c r="WK96" i="138" s="1"/>
  <c r="WJ72" i="138"/>
  <c r="WJ96" i="138" s="1"/>
  <c r="WI72" i="138"/>
  <c r="WI96" i="138" s="1"/>
  <c r="WH72" i="138"/>
  <c r="WH96" i="138" s="1"/>
  <c r="WG72" i="138"/>
  <c r="WG96" i="138" s="1"/>
  <c r="WF72" i="138"/>
  <c r="WF96" i="138" s="1"/>
  <c r="WE72" i="138"/>
  <c r="WE96" i="138" s="1"/>
  <c r="WD72" i="138"/>
  <c r="WD96" i="138" s="1"/>
  <c r="WC72" i="138"/>
  <c r="WC96" i="138" s="1"/>
  <c r="WB72" i="138"/>
  <c r="WB96" i="138" s="1"/>
  <c r="WA72" i="138"/>
  <c r="WA96" i="138" s="1"/>
  <c r="VZ72" i="138"/>
  <c r="VZ96" i="138" s="1"/>
  <c r="VY72" i="138"/>
  <c r="VY96" i="138" s="1"/>
  <c r="VX72" i="138"/>
  <c r="VX96" i="138" s="1"/>
  <c r="VW72" i="138"/>
  <c r="VW96" i="138" s="1"/>
  <c r="VV72" i="138"/>
  <c r="VV96" i="138" s="1"/>
  <c r="VU72" i="138"/>
  <c r="VU96" i="138" s="1"/>
  <c r="VT72" i="138"/>
  <c r="VT96" i="138" s="1"/>
  <c r="VS72" i="138"/>
  <c r="VS96" i="138" s="1"/>
  <c r="VR72" i="138"/>
  <c r="VR96" i="138" s="1"/>
  <c r="VQ72" i="138"/>
  <c r="VQ96" i="138" s="1"/>
  <c r="VP72" i="138"/>
  <c r="VP96" i="138" s="1"/>
  <c r="VO72" i="138"/>
  <c r="VO96" i="138" s="1"/>
  <c r="VN72" i="138"/>
  <c r="VN96" i="138" s="1"/>
  <c r="VM72" i="138"/>
  <c r="VM96" i="138" s="1"/>
  <c r="VL72" i="138"/>
  <c r="VL96" i="138" s="1"/>
  <c r="VK72" i="138"/>
  <c r="VK96" i="138" s="1"/>
  <c r="VJ72" i="138"/>
  <c r="VJ96" i="138" s="1"/>
  <c r="VI72" i="138"/>
  <c r="VI96" i="138" s="1"/>
  <c r="VH72" i="138"/>
  <c r="VH96" i="138" s="1"/>
  <c r="WL71" i="138"/>
  <c r="WL95" i="138" s="1"/>
  <c r="WK71" i="138"/>
  <c r="WK95" i="138" s="1"/>
  <c r="WJ71" i="138"/>
  <c r="WJ95" i="138" s="1"/>
  <c r="WI71" i="138"/>
  <c r="WI95" i="138" s="1"/>
  <c r="WH71" i="138"/>
  <c r="WH95" i="138" s="1"/>
  <c r="WG71" i="138"/>
  <c r="WG95" i="138" s="1"/>
  <c r="WF71" i="138"/>
  <c r="WF95" i="138" s="1"/>
  <c r="WE71" i="138"/>
  <c r="WE95" i="138" s="1"/>
  <c r="WD71" i="138"/>
  <c r="WD95" i="138" s="1"/>
  <c r="WC71" i="138"/>
  <c r="WC95" i="138" s="1"/>
  <c r="WB71" i="138"/>
  <c r="WB95" i="138" s="1"/>
  <c r="WA71" i="138"/>
  <c r="WA95" i="138" s="1"/>
  <c r="VZ71" i="138"/>
  <c r="VZ95" i="138" s="1"/>
  <c r="VY71" i="138"/>
  <c r="VY95" i="138" s="1"/>
  <c r="VX71" i="138"/>
  <c r="VX95" i="138" s="1"/>
  <c r="VW71" i="138"/>
  <c r="VW95" i="138" s="1"/>
  <c r="VV71" i="138"/>
  <c r="VV95" i="138" s="1"/>
  <c r="VU71" i="138"/>
  <c r="VU95" i="138" s="1"/>
  <c r="VT71" i="138"/>
  <c r="VT95" i="138"/>
  <c r="VS71" i="138"/>
  <c r="VS95" i="138" s="1"/>
  <c r="VR71" i="138"/>
  <c r="VR95" i="138" s="1"/>
  <c r="VQ71" i="138"/>
  <c r="VQ95" i="138" s="1"/>
  <c r="VP71" i="138"/>
  <c r="VP95" i="138"/>
  <c r="VO71" i="138"/>
  <c r="VO95" i="138" s="1"/>
  <c r="VN71" i="138"/>
  <c r="VN95" i="138" s="1"/>
  <c r="VM71" i="138"/>
  <c r="VM95" i="138" s="1"/>
  <c r="VL71" i="138"/>
  <c r="VL95" i="138" s="1"/>
  <c r="VK71" i="138"/>
  <c r="VK95" i="138" s="1"/>
  <c r="VJ71" i="138"/>
  <c r="VJ95" i="138" s="1"/>
  <c r="VI71" i="138"/>
  <c r="VI95" i="138" s="1"/>
  <c r="VH71" i="138"/>
  <c r="VH95" i="138"/>
  <c r="WL70" i="138"/>
  <c r="WL94" i="138" s="1"/>
  <c r="WK70" i="138"/>
  <c r="WK94" i="138" s="1"/>
  <c r="WJ70" i="138"/>
  <c r="WJ94" i="138" s="1"/>
  <c r="WI70" i="138"/>
  <c r="WI94" i="138" s="1"/>
  <c r="WH70" i="138"/>
  <c r="WH94" i="138" s="1"/>
  <c r="WG70" i="138"/>
  <c r="WG94" i="138" s="1"/>
  <c r="WF70" i="138"/>
  <c r="WF94" i="138" s="1"/>
  <c r="WE70" i="138"/>
  <c r="WE94" i="138" s="1"/>
  <c r="WD70" i="138"/>
  <c r="WD94" i="138" s="1"/>
  <c r="WC70" i="138"/>
  <c r="WC94" i="138" s="1"/>
  <c r="WB70" i="138"/>
  <c r="WB94" i="138" s="1"/>
  <c r="WA70" i="138"/>
  <c r="WA94" i="138" s="1"/>
  <c r="VZ70" i="138"/>
  <c r="VZ94" i="138" s="1"/>
  <c r="VY70" i="138"/>
  <c r="VY94" i="138" s="1"/>
  <c r="VX70" i="138"/>
  <c r="VX94" i="138" s="1"/>
  <c r="VW70" i="138"/>
  <c r="VW94" i="138" s="1"/>
  <c r="VV70" i="138"/>
  <c r="VV94" i="138" s="1"/>
  <c r="VU70" i="138"/>
  <c r="VU94" i="138" s="1"/>
  <c r="VT70" i="138"/>
  <c r="VT94" i="138" s="1"/>
  <c r="VS70" i="138"/>
  <c r="VS94" i="138" s="1"/>
  <c r="VR70" i="138"/>
  <c r="VR94" i="138" s="1"/>
  <c r="VQ70" i="138"/>
  <c r="VQ94" i="138" s="1"/>
  <c r="VP70" i="138"/>
  <c r="VP94" i="138" s="1"/>
  <c r="VO70" i="138"/>
  <c r="VO94" i="138" s="1"/>
  <c r="VN70" i="138"/>
  <c r="VN94" i="138" s="1"/>
  <c r="VM70" i="138"/>
  <c r="VM94" i="138" s="1"/>
  <c r="VL70" i="138"/>
  <c r="VL94" i="138" s="1"/>
  <c r="VK70" i="138"/>
  <c r="VK94" i="138" s="1"/>
  <c r="VJ70" i="138"/>
  <c r="VJ94" i="138" s="1"/>
  <c r="VI70" i="138"/>
  <c r="VI94" i="138" s="1"/>
  <c r="VH70" i="138"/>
  <c r="VH94" i="138" s="1"/>
  <c r="WL69" i="138"/>
  <c r="WL93" i="138" s="1"/>
  <c r="WK69" i="138"/>
  <c r="WK93" i="138" s="1"/>
  <c r="WJ69" i="138"/>
  <c r="WJ93" i="138" s="1"/>
  <c r="WI69" i="138"/>
  <c r="WI93" i="138" s="1"/>
  <c r="WH69" i="138"/>
  <c r="WH93" i="138" s="1"/>
  <c r="WG69" i="138"/>
  <c r="WG93" i="138" s="1"/>
  <c r="WF69" i="138"/>
  <c r="WF93" i="138" s="1"/>
  <c r="WE69" i="138"/>
  <c r="WE93" i="138" s="1"/>
  <c r="WD69" i="138"/>
  <c r="WD93" i="138" s="1"/>
  <c r="WC69" i="138"/>
  <c r="WC93" i="138" s="1"/>
  <c r="WB69" i="138"/>
  <c r="WB93" i="138" s="1"/>
  <c r="WA69" i="138"/>
  <c r="WA93" i="138" s="1"/>
  <c r="VZ69" i="138"/>
  <c r="VZ93" i="138" s="1"/>
  <c r="VY69" i="138"/>
  <c r="VY93" i="138" s="1"/>
  <c r="VX69" i="138"/>
  <c r="VX93" i="138" s="1"/>
  <c r="VW69" i="138"/>
  <c r="VW93" i="138" s="1"/>
  <c r="VV69" i="138"/>
  <c r="VV93" i="138" s="1"/>
  <c r="VU69" i="138"/>
  <c r="VU93" i="138" s="1"/>
  <c r="VT69" i="138"/>
  <c r="VT93" i="138" s="1"/>
  <c r="VS69" i="138"/>
  <c r="VS93" i="138" s="1"/>
  <c r="VR69" i="138"/>
  <c r="VR93" i="138" s="1"/>
  <c r="VQ69" i="138"/>
  <c r="VQ93" i="138" s="1"/>
  <c r="VP69" i="138"/>
  <c r="VP93" i="138" s="1"/>
  <c r="VO69" i="138"/>
  <c r="VO93" i="138" s="1"/>
  <c r="VN69" i="138"/>
  <c r="VN93" i="138" s="1"/>
  <c r="VM69" i="138"/>
  <c r="VM93" i="138" s="1"/>
  <c r="VL69" i="138"/>
  <c r="VL93" i="138" s="1"/>
  <c r="VK69" i="138"/>
  <c r="VK93" i="138" s="1"/>
  <c r="VJ69" i="138"/>
  <c r="VJ93" i="138" s="1"/>
  <c r="VI69" i="138"/>
  <c r="VI93" i="138" s="1"/>
  <c r="VH69" i="138"/>
  <c r="VH93" i="138" s="1"/>
  <c r="WL68" i="138"/>
  <c r="WL92" i="138" s="1"/>
  <c r="WK68" i="138"/>
  <c r="WK92" i="138" s="1"/>
  <c r="WJ68" i="138"/>
  <c r="WJ92" i="138" s="1"/>
  <c r="WI68" i="138"/>
  <c r="WI92" i="138" s="1"/>
  <c r="WH68" i="138"/>
  <c r="WH92" i="138" s="1"/>
  <c r="WG68" i="138"/>
  <c r="WG92" i="138" s="1"/>
  <c r="WF68" i="138"/>
  <c r="WF92" i="138" s="1"/>
  <c r="WE68" i="138"/>
  <c r="WE92" i="138" s="1"/>
  <c r="WD68" i="138"/>
  <c r="WD92" i="138" s="1"/>
  <c r="WC68" i="138"/>
  <c r="WC92" i="138" s="1"/>
  <c r="WB68" i="138"/>
  <c r="WB92" i="138" s="1"/>
  <c r="WA68" i="138"/>
  <c r="WA92" i="138" s="1"/>
  <c r="VZ68" i="138"/>
  <c r="VZ92" i="138" s="1"/>
  <c r="VY68" i="138"/>
  <c r="VY92" i="138" s="1"/>
  <c r="VX68" i="138"/>
  <c r="VX92" i="138" s="1"/>
  <c r="VW68" i="138"/>
  <c r="VW92" i="138"/>
  <c r="VV68" i="138"/>
  <c r="VV92" i="138"/>
  <c r="VU68" i="138"/>
  <c r="VU92" i="138"/>
  <c r="VT68" i="138"/>
  <c r="VT92" i="138"/>
  <c r="VS68" i="138"/>
  <c r="VS92" i="138"/>
  <c r="VR68" i="138"/>
  <c r="VR92" i="138"/>
  <c r="VQ68" i="138"/>
  <c r="VQ92" i="138"/>
  <c r="VP68" i="138"/>
  <c r="VP92" i="138"/>
  <c r="VO68" i="138"/>
  <c r="VO92" i="138"/>
  <c r="VN68" i="138"/>
  <c r="VN92" i="138"/>
  <c r="VM68" i="138"/>
  <c r="VM92" i="138"/>
  <c r="VL68" i="138"/>
  <c r="VL92" i="138"/>
  <c r="VK68" i="138"/>
  <c r="VK92" i="138"/>
  <c r="VJ68" i="138"/>
  <c r="VJ92" i="138"/>
  <c r="VI68" i="138"/>
  <c r="VI92" i="138"/>
  <c r="VH68" i="138"/>
  <c r="VH92" i="138"/>
  <c r="WL67" i="138"/>
  <c r="WL91" i="138"/>
  <c r="WK67" i="138"/>
  <c r="WK91" i="138"/>
  <c r="WJ67" i="138"/>
  <c r="WJ91" i="138"/>
  <c r="WI67" i="138"/>
  <c r="WI91" i="138"/>
  <c r="WH67" i="138"/>
  <c r="WH91" i="138"/>
  <c r="WG67" i="138"/>
  <c r="WG91" i="138"/>
  <c r="WF67" i="138"/>
  <c r="WF91" i="138"/>
  <c r="WE67" i="138"/>
  <c r="WE91" i="138"/>
  <c r="WD67" i="138"/>
  <c r="WD91" i="138"/>
  <c r="WC67" i="138"/>
  <c r="WC91" i="138"/>
  <c r="WB67" i="138"/>
  <c r="WB91" i="138"/>
  <c r="WA67" i="138"/>
  <c r="WA91" i="138"/>
  <c r="VZ67" i="138"/>
  <c r="VZ91" i="138"/>
  <c r="VY67" i="138"/>
  <c r="VY91" i="138"/>
  <c r="VX67" i="138"/>
  <c r="VX91" i="138"/>
  <c r="VW67" i="138"/>
  <c r="VW91" i="138"/>
  <c r="VV67" i="138"/>
  <c r="VV91" i="138"/>
  <c r="VU67" i="138"/>
  <c r="VU91" i="138"/>
  <c r="VT67" i="138"/>
  <c r="VT91" i="138"/>
  <c r="VS67" i="138"/>
  <c r="VS91" i="138"/>
  <c r="VR67" i="138"/>
  <c r="VR91" i="138"/>
  <c r="VQ67" i="138"/>
  <c r="VQ91" i="138"/>
  <c r="VP67" i="138"/>
  <c r="VP91" i="138"/>
  <c r="VO67" i="138"/>
  <c r="VO91" i="138" s="1"/>
  <c r="VN67" i="138"/>
  <c r="VN91" i="138" s="1"/>
  <c r="VM67" i="138"/>
  <c r="VM91" i="138" s="1"/>
  <c r="VL67" i="138"/>
  <c r="VL91" i="138" s="1"/>
  <c r="VK67" i="138"/>
  <c r="VK91" i="138" s="1"/>
  <c r="VJ67" i="138"/>
  <c r="VJ91" i="138" s="1"/>
  <c r="VI67" i="138"/>
  <c r="VI91" i="138" s="1"/>
  <c r="VH67" i="138"/>
  <c r="VH91" i="138" s="1"/>
  <c r="WL66" i="138"/>
  <c r="WK66" i="138"/>
  <c r="WJ66" i="138"/>
  <c r="WI66" i="138"/>
  <c r="WH66" i="138"/>
  <c r="WG66" i="138"/>
  <c r="WF66" i="138"/>
  <c r="WE66" i="138"/>
  <c r="WD66" i="138"/>
  <c r="WC66" i="138"/>
  <c r="WB66" i="138"/>
  <c r="WA66" i="138"/>
  <c r="VZ66" i="138"/>
  <c r="VY66" i="138"/>
  <c r="VX66" i="138"/>
  <c r="VW66" i="138"/>
  <c r="VV66" i="138"/>
  <c r="VU66" i="138"/>
  <c r="VT66" i="138"/>
  <c r="VS66" i="138"/>
  <c r="VR66" i="138"/>
  <c r="VQ66" i="138"/>
  <c r="VP66" i="138"/>
  <c r="VO66" i="138"/>
  <c r="VN66" i="138"/>
  <c r="VM66" i="138"/>
  <c r="VL66" i="138"/>
  <c r="VK66" i="138"/>
  <c r="VJ66" i="138"/>
  <c r="VI66" i="138"/>
  <c r="VH66" i="138"/>
  <c r="WL65" i="138"/>
  <c r="WL89" i="138" s="1"/>
  <c r="WK65" i="138"/>
  <c r="WK89" i="138" s="1"/>
  <c r="WJ65" i="138"/>
  <c r="WJ89" i="138" s="1"/>
  <c r="WI65" i="138"/>
  <c r="WI89" i="138" s="1"/>
  <c r="WH65" i="138"/>
  <c r="WH89" i="138"/>
  <c r="WG65" i="138"/>
  <c r="WG89" i="138" s="1"/>
  <c r="WF65" i="138"/>
  <c r="WF89" i="138" s="1"/>
  <c r="WE65" i="138"/>
  <c r="WE89" i="138" s="1"/>
  <c r="WD65" i="138"/>
  <c r="WD89" i="138"/>
  <c r="WC65" i="138"/>
  <c r="WC89" i="138" s="1"/>
  <c r="WB65" i="138"/>
  <c r="WB89" i="138" s="1"/>
  <c r="WA65" i="138"/>
  <c r="WA89" i="138" s="1"/>
  <c r="VZ65" i="138"/>
  <c r="VZ89" i="138"/>
  <c r="VY65" i="138"/>
  <c r="VY89" i="138" s="1"/>
  <c r="VX65" i="138"/>
  <c r="VX89" i="138" s="1"/>
  <c r="VW65" i="138"/>
  <c r="VW89" i="138" s="1"/>
  <c r="VV65" i="138"/>
  <c r="VV89" i="138" s="1"/>
  <c r="VU65" i="138"/>
  <c r="VU89" i="138" s="1"/>
  <c r="VT65" i="138"/>
  <c r="VT89" i="138" s="1"/>
  <c r="VS65" i="138"/>
  <c r="VS89" i="138" s="1"/>
  <c r="VR65" i="138"/>
  <c r="VR89" i="138"/>
  <c r="VQ65" i="138"/>
  <c r="VQ89" i="138" s="1"/>
  <c r="VP65" i="138"/>
  <c r="VP89" i="138" s="1"/>
  <c r="VO65" i="138"/>
  <c r="VO89" i="138" s="1"/>
  <c r="VN65" i="138"/>
  <c r="VN89" i="138" s="1"/>
  <c r="VM65" i="138"/>
  <c r="VM89" i="138" s="1"/>
  <c r="VL65" i="138"/>
  <c r="VL89" i="138" s="1"/>
  <c r="VK65" i="138"/>
  <c r="VK89" i="138" s="1"/>
  <c r="VJ65" i="138"/>
  <c r="VJ89" i="138"/>
  <c r="VI65" i="138"/>
  <c r="VI89" i="138" s="1"/>
  <c r="VH65" i="138"/>
  <c r="VH89" i="138" s="1"/>
  <c r="WL64" i="138"/>
  <c r="WL88" i="138" s="1"/>
  <c r="WK64" i="138"/>
  <c r="WK88" i="138" s="1"/>
  <c r="WJ64" i="138"/>
  <c r="WJ88" i="138" s="1"/>
  <c r="WI64" i="138"/>
  <c r="WI88" i="138" s="1"/>
  <c r="WH64" i="138"/>
  <c r="WH88" i="138" s="1"/>
  <c r="WG64" i="138"/>
  <c r="WG88" i="138"/>
  <c r="WF64" i="138"/>
  <c r="WF88" i="138" s="1"/>
  <c r="WE64" i="138"/>
  <c r="WE88" i="138" s="1"/>
  <c r="WD64" i="138"/>
  <c r="WD88" i="138" s="1"/>
  <c r="WC64" i="138"/>
  <c r="WC88" i="138"/>
  <c r="WB64" i="138"/>
  <c r="WB88" i="138" s="1"/>
  <c r="WA64" i="138"/>
  <c r="WA88" i="138" s="1"/>
  <c r="VZ64" i="138"/>
  <c r="VZ88" i="138" s="1"/>
  <c r="VY64" i="138"/>
  <c r="VY88" i="138"/>
  <c r="VX64" i="138"/>
  <c r="VX88" i="138" s="1"/>
  <c r="VW64" i="138"/>
  <c r="VW88" i="138" s="1"/>
  <c r="VV64" i="138"/>
  <c r="VV88" i="138" s="1"/>
  <c r="VU64" i="138"/>
  <c r="VU88" i="138" s="1"/>
  <c r="VT64" i="138"/>
  <c r="VT88" i="138" s="1"/>
  <c r="VS64" i="138"/>
  <c r="VS88" i="138" s="1"/>
  <c r="VR64" i="138"/>
  <c r="VR88" i="138" s="1"/>
  <c r="VQ64" i="138"/>
  <c r="VQ88" i="138"/>
  <c r="VP64" i="138"/>
  <c r="VP88" i="138" s="1"/>
  <c r="VO64" i="138"/>
  <c r="VO88" i="138" s="1"/>
  <c r="VN64" i="138"/>
  <c r="VN88" i="138" s="1"/>
  <c r="VM64" i="138"/>
  <c r="VM88" i="138" s="1"/>
  <c r="VL64" i="138"/>
  <c r="VL88" i="138" s="1"/>
  <c r="VK64" i="138"/>
  <c r="VK88" i="138" s="1"/>
  <c r="VJ64" i="138"/>
  <c r="VJ88" i="138" s="1"/>
  <c r="VI64" i="138"/>
  <c r="VI88" i="138" s="1"/>
  <c r="VH64" i="138"/>
  <c r="VH88" i="138" s="1"/>
  <c r="WL63" i="138"/>
  <c r="WL87" i="138" s="1"/>
  <c r="WK63" i="138"/>
  <c r="WK87" i="138"/>
  <c r="WJ63" i="138"/>
  <c r="WJ87" i="138"/>
  <c r="WI63" i="138"/>
  <c r="WI87" i="138" s="1"/>
  <c r="WH63" i="138"/>
  <c r="WH87" i="138" s="1"/>
  <c r="WG63" i="138"/>
  <c r="WG87" i="138"/>
  <c r="WF63" i="138"/>
  <c r="WF87" i="138"/>
  <c r="WE63" i="138"/>
  <c r="WE87" i="138" s="1"/>
  <c r="WD63" i="138"/>
  <c r="WD87" i="138" s="1"/>
  <c r="WC63" i="138"/>
  <c r="WC87" i="138" s="1"/>
  <c r="WB63" i="138"/>
  <c r="WB87" i="138"/>
  <c r="WA63" i="138"/>
  <c r="WA87" i="138" s="1"/>
  <c r="VZ63" i="138"/>
  <c r="VZ87" i="138" s="1"/>
  <c r="VY63" i="138"/>
  <c r="VY87" i="138"/>
  <c r="VX63" i="138"/>
  <c r="VX87" i="138"/>
  <c r="VW63" i="138"/>
  <c r="VW87" i="138" s="1"/>
  <c r="VV63" i="138"/>
  <c r="VV87" i="138" s="1"/>
  <c r="VU63" i="138"/>
  <c r="VU87" i="138"/>
  <c r="VT63" i="138"/>
  <c r="VT87" i="138"/>
  <c r="VS63" i="138"/>
  <c r="VS87" i="138" s="1"/>
  <c r="VR63" i="138"/>
  <c r="VR87" i="138" s="1"/>
  <c r="VQ63" i="138"/>
  <c r="VQ87" i="138"/>
  <c r="VP63" i="138"/>
  <c r="VP87" i="138"/>
  <c r="VO63" i="138"/>
  <c r="VO87" i="138" s="1"/>
  <c r="VN63" i="138"/>
  <c r="VN87" i="138" s="1"/>
  <c r="VM63" i="138"/>
  <c r="VM87" i="138"/>
  <c r="VL63" i="138"/>
  <c r="VL87" i="138"/>
  <c r="VK63" i="138"/>
  <c r="VK87" i="138" s="1"/>
  <c r="VJ63" i="138"/>
  <c r="VJ87" i="138" s="1"/>
  <c r="VI63" i="138"/>
  <c r="VI87" i="138"/>
  <c r="VH63" i="138"/>
  <c r="VH87" i="138"/>
  <c r="WL62" i="138"/>
  <c r="WL86" i="138" s="1"/>
  <c r="WK62" i="138"/>
  <c r="WK86" i="138" s="1"/>
  <c r="WJ62" i="138"/>
  <c r="WJ86" i="138" s="1"/>
  <c r="WI62" i="138"/>
  <c r="WI86" i="138" s="1"/>
  <c r="WH62" i="138"/>
  <c r="WH86" i="138" s="1"/>
  <c r="WG62" i="138"/>
  <c r="WG86" i="138" s="1"/>
  <c r="WF62" i="138"/>
  <c r="WF86" i="138" s="1"/>
  <c r="WE62" i="138"/>
  <c r="WE86" i="138" s="1"/>
  <c r="WD62" i="138"/>
  <c r="WD86" i="138" s="1"/>
  <c r="WC62" i="138"/>
  <c r="WC86" i="138" s="1"/>
  <c r="WB62" i="138"/>
  <c r="WB86" i="138" s="1"/>
  <c r="WA62" i="138"/>
  <c r="WA86" i="138" s="1"/>
  <c r="VZ62" i="138"/>
  <c r="VZ86" i="138" s="1"/>
  <c r="VY62" i="138"/>
  <c r="VY86" i="138" s="1"/>
  <c r="VX62" i="138"/>
  <c r="VX86" i="138" s="1"/>
  <c r="VW62" i="138"/>
  <c r="VW86" i="138" s="1"/>
  <c r="VV62" i="138"/>
  <c r="VV86" i="138" s="1"/>
  <c r="VU62" i="138"/>
  <c r="VU86" i="138" s="1"/>
  <c r="VT62" i="138"/>
  <c r="VT86" i="138" s="1"/>
  <c r="VS62" i="138"/>
  <c r="VS86" i="138" s="1"/>
  <c r="VR62" i="138"/>
  <c r="VR86" i="138" s="1"/>
  <c r="VQ62" i="138"/>
  <c r="VQ86" i="138" s="1"/>
  <c r="VP62" i="138"/>
  <c r="VP86" i="138" s="1"/>
  <c r="VO62" i="138"/>
  <c r="VO86" i="138" s="1"/>
  <c r="VN62" i="138"/>
  <c r="VN86" i="138" s="1"/>
  <c r="VM62" i="138"/>
  <c r="VM86" i="138" s="1"/>
  <c r="VL62" i="138"/>
  <c r="VL86" i="138" s="1"/>
  <c r="VK62" i="138"/>
  <c r="VK86" i="138" s="1"/>
  <c r="VJ62" i="138"/>
  <c r="VJ86" i="138" s="1"/>
  <c r="VI62" i="138"/>
  <c r="VI86" i="138" s="1"/>
  <c r="VH62" i="138"/>
  <c r="VH86" i="138" s="1"/>
  <c r="WL61" i="138"/>
  <c r="WL85" i="138" s="1"/>
  <c r="WK61" i="138"/>
  <c r="WK85" i="138" s="1"/>
  <c r="WJ61" i="138"/>
  <c r="WJ85" i="138" s="1"/>
  <c r="WI61" i="138"/>
  <c r="WI85" i="138" s="1"/>
  <c r="WH61" i="138"/>
  <c r="WH85" i="138" s="1"/>
  <c r="WG61" i="138"/>
  <c r="WG85" i="138" s="1"/>
  <c r="WF61" i="138"/>
  <c r="WF85" i="138" s="1"/>
  <c r="WE61" i="138"/>
  <c r="WE85" i="138" s="1"/>
  <c r="WD61" i="138"/>
  <c r="WD85" i="138" s="1"/>
  <c r="WC61" i="138"/>
  <c r="WC85" i="138" s="1"/>
  <c r="WB61" i="138"/>
  <c r="WB85" i="138" s="1"/>
  <c r="WA61" i="138"/>
  <c r="WA85" i="138" s="1"/>
  <c r="VZ61" i="138"/>
  <c r="VZ85" i="138" s="1"/>
  <c r="VY61" i="138"/>
  <c r="VY85" i="138" s="1"/>
  <c r="VX61" i="138"/>
  <c r="VX85" i="138" s="1"/>
  <c r="VW61" i="138"/>
  <c r="VW85" i="138" s="1"/>
  <c r="VV61" i="138"/>
  <c r="VV85" i="138" s="1"/>
  <c r="VU61" i="138"/>
  <c r="VU85" i="138" s="1"/>
  <c r="VT61" i="138"/>
  <c r="VT85" i="138" s="1"/>
  <c r="VS61" i="138"/>
  <c r="VS85" i="138" s="1"/>
  <c r="VR61" i="138"/>
  <c r="VR85" i="138" s="1"/>
  <c r="VQ61" i="138"/>
  <c r="VQ85" i="138" s="1"/>
  <c r="VP61" i="138"/>
  <c r="VP85" i="138" s="1"/>
  <c r="VO61" i="138"/>
  <c r="VO85" i="138" s="1"/>
  <c r="VN61" i="138"/>
  <c r="VN85" i="138" s="1"/>
  <c r="VM61" i="138"/>
  <c r="VM85" i="138" s="1"/>
  <c r="VL61" i="138"/>
  <c r="VL85" i="138" s="1"/>
  <c r="VK61" i="138"/>
  <c r="VK85" i="138" s="1"/>
  <c r="VJ61" i="138"/>
  <c r="VJ85" i="138" s="1"/>
  <c r="VI61" i="138"/>
  <c r="VI85" i="138" s="1"/>
  <c r="VH61" i="138"/>
  <c r="VH85" i="138" s="1"/>
  <c r="WL60" i="138"/>
  <c r="WL84" i="138" s="1"/>
  <c r="WK60" i="138"/>
  <c r="WK84" i="138" s="1"/>
  <c r="WJ60" i="138"/>
  <c r="WJ84" i="138" s="1"/>
  <c r="WI60" i="138"/>
  <c r="WI84" i="138" s="1"/>
  <c r="WH60" i="138"/>
  <c r="WH84" i="138" s="1"/>
  <c r="WG60" i="138"/>
  <c r="WG84" i="138" s="1"/>
  <c r="WF60" i="138"/>
  <c r="WF84" i="138" s="1"/>
  <c r="WE60" i="138"/>
  <c r="WE84" i="138" s="1"/>
  <c r="WD60" i="138"/>
  <c r="WD84" i="138" s="1"/>
  <c r="WC60" i="138"/>
  <c r="WC84" i="138" s="1"/>
  <c r="WB60" i="138"/>
  <c r="WB84" i="138" s="1"/>
  <c r="WA60" i="138"/>
  <c r="WA84" i="138" s="1"/>
  <c r="VZ60" i="138"/>
  <c r="VZ84" i="138" s="1"/>
  <c r="VY60" i="138"/>
  <c r="VY84" i="138" s="1"/>
  <c r="VX60" i="138"/>
  <c r="VX84" i="138" s="1"/>
  <c r="VW60" i="138"/>
  <c r="VW84" i="138" s="1"/>
  <c r="VV60" i="138"/>
  <c r="VV84" i="138" s="1"/>
  <c r="VU60" i="138"/>
  <c r="VU84" i="138" s="1"/>
  <c r="VT60" i="138"/>
  <c r="VT84" i="138" s="1"/>
  <c r="VS60" i="138"/>
  <c r="VS84" i="138" s="1"/>
  <c r="VR60" i="138"/>
  <c r="VR84" i="138" s="1"/>
  <c r="VQ60" i="138"/>
  <c r="VQ84" i="138" s="1"/>
  <c r="VP60" i="138"/>
  <c r="VP84" i="138" s="1"/>
  <c r="VO60" i="138"/>
  <c r="VO84" i="138" s="1"/>
  <c r="VN60" i="138"/>
  <c r="VN84" i="138" s="1"/>
  <c r="VM60" i="138"/>
  <c r="VM84" i="138" s="1"/>
  <c r="VL60" i="138"/>
  <c r="VL84" i="138" s="1"/>
  <c r="VK60" i="138"/>
  <c r="VK84" i="138" s="1"/>
  <c r="VJ60" i="138"/>
  <c r="VJ84" i="138" s="1"/>
  <c r="VI60" i="138"/>
  <c r="VI84" i="138" s="1"/>
  <c r="VH60" i="138"/>
  <c r="VH84" i="138" s="1"/>
  <c r="WL59" i="138"/>
  <c r="WL83" i="138" s="1"/>
  <c r="WK59" i="138"/>
  <c r="WK83" i="138" s="1"/>
  <c r="WJ59" i="138"/>
  <c r="WJ83" i="138" s="1"/>
  <c r="WI59" i="138"/>
  <c r="WI83" i="138" s="1"/>
  <c r="WH59" i="138"/>
  <c r="WH83" i="138" s="1"/>
  <c r="WG59" i="138"/>
  <c r="WG83" i="138" s="1"/>
  <c r="WF59" i="138"/>
  <c r="WF83" i="138" s="1"/>
  <c r="WE59" i="138"/>
  <c r="WE83" i="138" s="1"/>
  <c r="WD59" i="138"/>
  <c r="WD83" i="138" s="1"/>
  <c r="WC59" i="138"/>
  <c r="WC83" i="138" s="1"/>
  <c r="WB59" i="138"/>
  <c r="WB83" i="138" s="1"/>
  <c r="WA59" i="138"/>
  <c r="WA83" i="138" s="1"/>
  <c r="VZ59" i="138"/>
  <c r="VZ83" i="138" s="1"/>
  <c r="VY59" i="138"/>
  <c r="VY83" i="138" s="1"/>
  <c r="VX59" i="138"/>
  <c r="VX83" i="138" s="1"/>
  <c r="VW59" i="138"/>
  <c r="VW83" i="138" s="1"/>
  <c r="VV59" i="138"/>
  <c r="VV83" i="138" s="1"/>
  <c r="VU59" i="138"/>
  <c r="VU83" i="138" s="1"/>
  <c r="VT59" i="138"/>
  <c r="VT83" i="138" s="1"/>
  <c r="VS59" i="138"/>
  <c r="VS83" i="138" s="1"/>
  <c r="VR59" i="138"/>
  <c r="VR83" i="138" s="1"/>
  <c r="VQ59" i="138"/>
  <c r="VQ83" i="138" s="1"/>
  <c r="VP59" i="138"/>
  <c r="VP83" i="138" s="1"/>
  <c r="VO59" i="138"/>
  <c r="VO83" i="138" s="1"/>
  <c r="VN59" i="138"/>
  <c r="VN83" i="138" s="1"/>
  <c r="VM59" i="138"/>
  <c r="VM83" i="138" s="1"/>
  <c r="VL59" i="138"/>
  <c r="VL83" i="138" s="1"/>
  <c r="VK59" i="138"/>
  <c r="VK83" i="138" s="1"/>
  <c r="VJ59" i="138"/>
  <c r="VJ83" i="138" s="1"/>
  <c r="VI59" i="138"/>
  <c r="VI83" i="138" s="1"/>
  <c r="VH59" i="138"/>
  <c r="VH83" i="138" s="1"/>
  <c r="WL58" i="138"/>
  <c r="WL82" i="138" s="1"/>
  <c r="WK58" i="138"/>
  <c r="WK82" i="138" s="1"/>
  <c r="WJ58" i="138"/>
  <c r="WJ82" i="138" s="1"/>
  <c r="WI58" i="138"/>
  <c r="WI82" i="138" s="1"/>
  <c r="WH58" i="138"/>
  <c r="WH82" i="138" s="1"/>
  <c r="WG58" i="138"/>
  <c r="WG82" i="138" s="1"/>
  <c r="WF58" i="138"/>
  <c r="WF82" i="138" s="1"/>
  <c r="WE58" i="138"/>
  <c r="WE82" i="138" s="1"/>
  <c r="WD58" i="138"/>
  <c r="WD82" i="138" s="1"/>
  <c r="WC58" i="138"/>
  <c r="WC82" i="138" s="1"/>
  <c r="WB58" i="138"/>
  <c r="WB82" i="138" s="1"/>
  <c r="WA58" i="138"/>
  <c r="WA82" i="138" s="1"/>
  <c r="VZ58" i="138"/>
  <c r="VZ82" i="138" s="1"/>
  <c r="VY58" i="138"/>
  <c r="VY82" i="138" s="1"/>
  <c r="VX58" i="138"/>
  <c r="VX82" i="138" s="1"/>
  <c r="VW58" i="138"/>
  <c r="VW82" i="138" s="1"/>
  <c r="VV58" i="138"/>
  <c r="VV82" i="138" s="1"/>
  <c r="VU58" i="138"/>
  <c r="VU82" i="138" s="1"/>
  <c r="VT58" i="138"/>
  <c r="VT82" i="138" s="1"/>
  <c r="VS58" i="138"/>
  <c r="VS82" i="138" s="1"/>
  <c r="VR58" i="138"/>
  <c r="VR82" i="138" s="1"/>
  <c r="VQ58" i="138"/>
  <c r="VQ82" i="138" s="1"/>
  <c r="VP58" i="138"/>
  <c r="VP82" i="138" s="1"/>
  <c r="VO58" i="138"/>
  <c r="VO82" i="138" s="1"/>
  <c r="VN58" i="138"/>
  <c r="VN82" i="138" s="1"/>
  <c r="VM58" i="138"/>
  <c r="VM82" i="138" s="1"/>
  <c r="VL58" i="138"/>
  <c r="VL82" i="138" s="1"/>
  <c r="VK58" i="138"/>
  <c r="VK82" i="138" s="1"/>
  <c r="VJ58" i="138"/>
  <c r="VJ82" i="138" s="1"/>
  <c r="VI58" i="138"/>
  <c r="VI82" i="138" s="1"/>
  <c r="VH58" i="138"/>
  <c r="VH82" i="138" s="1"/>
  <c r="WL57" i="138"/>
  <c r="WL81" i="138" s="1"/>
  <c r="WK57" i="138"/>
  <c r="WK81" i="138" s="1"/>
  <c r="WJ57" i="138"/>
  <c r="WJ81" i="138" s="1"/>
  <c r="WI57" i="138"/>
  <c r="WI81" i="138" s="1"/>
  <c r="WH57" i="138"/>
  <c r="WH81" i="138" s="1"/>
  <c r="WG57" i="138"/>
  <c r="WG81" i="138" s="1"/>
  <c r="WF57" i="138"/>
  <c r="WF81" i="138" s="1"/>
  <c r="WE57" i="138"/>
  <c r="WE81" i="138" s="1"/>
  <c r="WD57" i="138"/>
  <c r="WD81" i="138" s="1"/>
  <c r="WC57" i="138"/>
  <c r="WC81" i="138" s="1"/>
  <c r="WB57" i="138"/>
  <c r="WB81" i="138"/>
  <c r="WA57" i="138"/>
  <c r="WA81" i="138" s="1"/>
  <c r="VZ57" i="138"/>
  <c r="VZ81" i="138"/>
  <c r="VY57" i="138"/>
  <c r="VY81" i="138"/>
  <c r="VX57" i="138"/>
  <c r="VX81" i="138"/>
  <c r="VW57" i="138"/>
  <c r="VW81" i="138" s="1"/>
  <c r="VV57" i="138"/>
  <c r="VV81" i="138"/>
  <c r="VU57" i="138"/>
  <c r="VU81" i="138"/>
  <c r="VT57" i="138"/>
  <c r="VT81" i="138"/>
  <c r="VS57" i="138"/>
  <c r="VS81" i="138" s="1"/>
  <c r="VR57" i="138"/>
  <c r="VR81" i="138"/>
  <c r="VQ57" i="138"/>
  <c r="VQ81" i="138"/>
  <c r="VP57" i="138"/>
  <c r="VP81" i="138"/>
  <c r="VO57" i="138"/>
  <c r="VO81" i="138" s="1"/>
  <c r="VN57" i="138"/>
  <c r="VN81" i="138"/>
  <c r="VM57" i="138"/>
  <c r="VM81" i="138"/>
  <c r="VL57" i="138"/>
  <c r="VL81" i="138"/>
  <c r="VK57" i="138"/>
  <c r="VK81" i="138" s="1"/>
  <c r="VJ57" i="138"/>
  <c r="VJ81" i="138"/>
  <c r="VI57" i="138"/>
  <c r="VI81" i="138"/>
  <c r="VH57" i="138"/>
  <c r="VH81" i="138"/>
  <c r="WL56" i="138"/>
  <c r="WL80" i="138" s="1"/>
  <c r="WK56" i="138"/>
  <c r="WK80" i="138"/>
  <c r="WJ56" i="138"/>
  <c r="WJ80" i="138"/>
  <c r="WI56" i="138"/>
  <c r="WI80" i="138"/>
  <c r="WH56" i="138"/>
  <c r="WH80" i="138" s="1"/>
  <c r="WG56" i="138"/>
  <c r="WG80" i="138"/>
  <c r="WF56" i="138"/>
  <c r="WF80" i="138"/>
  <c r="WE56" i="138"/>
  <c r="WE80" i="138"/>
  <c r="WD56" i="138"/>
  <c r="WD80" i="138" s="1"/>
  <c r="WC56" i="138"/>
  <c r="WC80" i="138"/>
  <c r="WB56" i="138"/>
  <c r="WB80" i="138"/>
  <c r="WA56" i="138"/>
  <c r="WA80" i="138"/>
  <c r="VZ56" i="138"/>
  <c r="VZ80" i="138" s="1"/>
  <c r="VY56" i="138"/>
  <c r="VY80" i="138"/>
  <c r="VX56" i="138"/>
  <c r="VX80" i="138"/>
  <c r="VW56" i="138"/>
  <c r="VW80" i="138"/>
  <c r="VV56" i="138"/>
  <c r="VV80" i="138" s="1"/>
  <c r="VU56" i="138"/>
  <c r="VU80" i="138"/>
  <c r="VT56" i="138"/>
  <c r="VT80" i="138"/>
  <c r="VS56" i="138"/>
  <c r="VS80" i="138"/>
  <c r="VR56" i="138"/>
  <c r="VR80" i="138" s="1"/>
  <c r="VQ56" i="138"/>
  <c r="VQ80" i="138"/>
  <c r="VP56" i="138"/>
  <c r="VP80" i="138"/>
  <c r="VO56" i="138"/>
  <c r="VO80" i="138"/>
  <c r="VN56" i="138"/>
  <c r="VN80" i="138" s="1"/>
  <c r="VM56" i="138"/>
  <c r="VM80" i="138"/>
  <c r="VL56" i="138"/>
  <c r="VL80" i="138"/>
  <c r="VK56" i="138"/>
  <c r="VK80" i="138"/>
  <c r="VJ56" i="138"/>
  <c r="VJ80" i="138" s="1"/>
  <c r="VI56" i="138"/>
  <c r="VI80" i="138"/>
  <c r="VH56" i="138"/>
  <c r="VH80" i="138"/>
  <c r="WL55" i="138"/>
  <c r="WL79" i="138"/>
  <c r="WK55" i="138"/>
  <c r="WK79" i="138" s="1"/>
  <c r="WJ55" i="138"/>
  <c r="WJ79" i="138"/>
  <c r="WI55" i="138"/>
  <c r="WI79" i="138"/>
  <c r="WH55" i="138"/>
  <c r="WH79" i="138"/>
  <c r="WG55" i="138"/>
  <c r="WG79" i="138" s="1"/>
  <c r="WF55" i="138"/>
  <c r="WF79" i="138"/>
  <c r="WE55" i="138"/>
  <c r="WE79" i="138"/>
  <c r="WD55" i="138"/>
  <c r="WD79" i="138"/>
  <c r="WC55" i="138"/>
  <c r="WC79" i="138" s="1"/>
  <c r="WB55" i="138"/>
  <c r="WB79" i="138"/>
  <c r="WA55" i="138"/>
  <c r="WA79" i="138"/>
  <c r="VZ55" i="138"/>
  <c r="VZ79" i="138"/>
  <c r="VY55" i="138"/>
  <c r="VY79" i="138" s="1"/>
  <c r="VX55" i="138"/>
  <c r="VX79" i="138"/>
  <c r="VW55" i="138"/>
  <c r="VW79" i="138"/>
  <c r="VV55" i="138"/>
  <c r="VV79" i="138"/>
  <c r="VU55" i="138"/>
  <c r="VU79" i="138" s="1"/>
  <c r="VT55" i="138"/>
  <c r="VT79" i="138"/>
  <c r="VS55" i="138"/>
  <c r="VS79" i="138"/>
  <c r="VR55" i="138"/>
  <c r="VR79" i="138"/>
  <c r="VQ55" i="138"/>
  <c r="VQ79" i="138" s="1"/>
  <c r="VP55" i="138"/>
  <c r="VP79" i="138"/>
  <c r="VO55" i="138"/>
  <c r="VO79" i="138"/>
  <c r="VN55" i="138"/>
  <c r="VN79" i="138"/>
  <c r="VM55" i="138"/>
  <c r="VM79" i="138" s="1"/>
  <c r="VL55" i="138"/>
  <c r="VL79" i="138"/>
  <c r="VK55" i="138"/>
  <c r="VK79" i="138" s="1"/>
  <c r="VJ55" i="138"/>
  <c r="VJ79" i="138" s="1"/>
  <c r="VI55" i="138"/>
  <c r="VI79" i="138" s="1"/>
  <c r="VH55" i="138"/>
  <c r="VH79" i="138" s="1"/>
  <c r="WL54" i="138"/>
  <c r="WL78" i="138" s="1"/>
  <c r="WK54" i="138"/>
  <c r="WK78" i="138" s="1"/>
  <c r="WJ54" i="138"/>
  <c r="WJ78" i="138" s="1"/>
  <c r="WI54" i="138"/>
  <c r="WI78" i="138" s="1"/>
  <c r="WH54" i="138"/>
  <c r="WH78" i="138" s="1"/>
  <c r="WG54" i="138"/>
  <c r="WG78" i="138" s="1"/>
  <c r="WF54" i="138"/>
  <c r="WF78" i="138" s="1"/>
  <c r="WE54" i="138"/>
  <c r="WE78" i="138" s="1"/>
  <c r="WD54" i="138"/>
  <c r="WD78" i="138" s="1"/>
  <c r="WC54" i="138"/>
  <c r="WC78" i="138" s="1"/>
  <c r="WB54" i="138"/>
  <c r="WB78" i="138"/>
  <c r="WA54" i="138"/>
  <c r="WA78" i="138" s="1"/>
  <c r="VZ54" i="138"/>
  <c r="VZ78" i="138" s="1"/>
  <c r="VY54" i="138"/>
  <c r="VY78" i="138" s="1"/>
  <c r="VX54" i="138"/>
  <c r="VX78" i="138" s="1"/>
  <c r="VW54" i="138"/>
  <c r="VW78" i="138" s="1"/>
  <c r="VV54" i="138"/>
  <c r="VV78" i="138" s="1"/>
  <c r="VU54" i="138"/>
  <c r="VU78" i="138" s="1"/>
  <c r="VT54" i="138"/>
  <c r="VT78" i="138" s="1"/>
  <c r="VS54" i="138"/>
  <c r="VS78" i="138" s="1"/>
  <c r="VR54" i="138"/>
  <c r="VR78" i="138" s="1"/>
  <c r="VQ54" i="138"/>
  <c r="VQ78" i="138" s="1"/>
  <c r="VP54" i="138"/>
  <c r="VP78" i="138" s="1"/>
  <c r="VO54" i="138"/>
  <c r="VO78" i="138" s="1"/>
  <c r="VN54" i="138"/>
  <c r="VN78" i="138" s="1"/>
  <c r="VM54" i="138"/>
  <c r="VM78" i="138" s="1"/>
  <c r="VL54" i="138"/>
  <c r="VL78" i="138" s="1"/>
  <c r="VK54" i="138"/>
  <c r="VK78" i="138" s="1"/>
  <c r="VJ54" i="138"/>
  <c r="VJ78" i="138" s="1"/>
  <c r="VI54" i="138"/>
  <c r="VI78" i="138" s="1"/>
  <c r="VH54" i="138"/>
  <c r="VH78" i="138" s="1"/>
  <c r="WL53" i="138"/>
  <c r="WL77" i="138" s="1"/>
  <c r="WK53" i="138"/>
  <c r="WK77" i="138" s="1"/>
  <c r="WJ53" i="138"/>
  <c r="WJ77" i="138" s="1"/>
  <c r="WI53" i="138"/>
  <c r="WI77" i="138" s="1"/>
  <c r="WH53" i="138"/>
  <c r="WH77" i="138" s="1"/>
  <c r="WG53" i="138"/>
  <c r="WG77" i="138" s="1"/>
  <c r="WF53" i="138"/>
  <c r="WF77" i="138" s="1"/>
  <c r="WE53" i="138"/>
  <c r="WE77" i="138" s="1"/>
  <c r="WD53" i="138"/>
  <c r="WD77" i="138" s="1"/>
  <c r="WC53" i="138"/>
  <c r="WC77" i="138" s="1"/>
  <c r="WB53" i="138"/>
  <c r="WB77" i="138" s="1"/>
  <c r="WA53" i="138"/>
  <c r="WA77" i="138" s="1"/>
  <c r="VZ53" i="138"/>
  <c r="VZ77" i="138" s="1"/>
  <c r="VY53" i="138"/>
  <c r="VY77" i="138" s="1"/>
  <c r="VX53" i="138"/>
  <c r="VX77" i="138" s="1"/>
  <c r="VW53" i="138"/>
  <c r="VW77" i="138" s="1"/>
  <c r="VV53" i="138"/>
  <c r="VV77" i="138" s="1"/>
  <c r="VU53" i="138"/>
  <c r="VU77" i="138" s="1"/>
  <c r="VT53" i="138"/>
  <c r="VT77" i="138" s="1"/>
  <c r="VS53" i="138"/>
  <c r="VS77" i="138" s="1"/>
  <c r="VR53" i="138"/>
  <c r="VR77" i="138" s="1"/>
  <c r="VQ53" i="138"/>
  <c r="VQ77" i="138" s="1"/>
  <c r="VP53" i="138"/>
  <c r="VP77" i="138" s="1"/>
  <c r="VO53" i="138"/>
  <c r="VO77" i="138" s="1"/>
  <c r="VN53" i="138"/>
  <c r="VN77" i="138" s="1"/>
  <c r="VM53" i="138"/>
  <c r="VM77" i="138" s="1"/>
  <c r="VL53" i="138"/>
  <c r="VL77" i="138" s="1"/>
  <c r="VK53" i="138"/>
  <c r="VK77" i="138" s="1"/>
  <c r="VJ53" i="138"/>
  <c r="VJ77" i="138" s="1"/>
  <c r="VI53" i="138"/>
  <c r="VI77" i="138" s="1"/>
  <c r="VH53" i="138"/>
  <c r="VH77" i="138" s="1"/>
  <c r="VF99" i="138"/>
  <c r="VE99" i="138"/>
  <c r="VD99" i="138"/>
  <c r="VC99" i="138"/>
  <c r="VF98" i="138"/>
  <c r="VE98" i="138"/>
  <c r="VD98" i="138"/>
  <c r="VC98" i="138"/>
  <c r="VF97" i="138"/>
  <c r="VE97" i="138"/>
  <c r="VD97" i="138"/>
  <c r="VC97" i="138"/>
  <c r="VF96" i="138"/>
  <c r="VE96" i="138"/>
  <c r="VD96" i="138"/>
  <c r="VC96" i="138"/>
  <c r="VF95" i="138"/>
  <c r="VE95" i="138"/>
  <c r="VD95" i="138"/>
  <c r="VC95" i="138"/>
  <c r="VF94" i="138"/>
  <c r="VE94" i="138"/>
  <c r="VD94" i="138"/>
  <c r="VC94" i="138"/>
  <c r="VF93" i="138"/>
  <c r="VE93" i="138"/>
  <c r="VD93" i="138"/>
  <c r="VC93" i="138"/>
  <c r="VF92" i="138"/>
  <c r="VE92" i="138"/>
  <c r="VD92" i="138"/>
  <c r="VC92" i="138"/>
  <c r="VF91" i="138"/>
  <c r="VE91" i="138"/>
  <c r="VD91" i="138"/>
  <c r="VC91" i="138"/>
  <c r="VF90" i="138"/>
  <c r="VE90" i="138"/>
  <c r="VD90" i="138"/>
  <c r="VC90" i="138"/>
  <c r="VB90" i="138"/>
  <c r="VA90" i="138"/>
  <c r="UZ90" i="138"/>
  <c r="UY90" i="138"/>
  <c r="UX90" i="138"/>
  <c r="UW90" i="138"/>
  <c r="UV90" i="138"/>
  <c r="UU90" i="138"/>
  <c r="UT90" i="138"/>
  <c r="US90" i="138"/>
  <c r="UR90" i="138"/>
  <c r="UQ90" i="138"/>
  <c r="UP90" i="138"/>
  <c r="UO90" i="138"/>
  <c r="UN90" i="138"/>
  <c r="UM90" i="138"/>
  <c r="UL90" i="138"/>
  <c r="UK90" i="138"/>
  <c r="UJ90" i="138"/>
  <c r="UI90" i="138"/>
  <c r="UH90" i="138"/>
  <c r="UG90" i="138"/>
  <c r="UF90" i="138"/>
  <c r="UE90" i="138"/>
  <c r="UD90" i="138"/>
  <c r="UC90" i="138"/>
  <c r="UB90" i="138"/>
  <c r="UA90" i="138"/>
  <c r="TZ90" i="138"/>
  <c r="TY90" i="138"/>
  <c r="TX90" i="138"/>
  <c r="VF89" i="138"/>
  <c r="VE89" i="138"/>
  <c r="VD89" i="138"/>
  <c r="VC89" i="138"/>
  <c r="VF88" i="138"/>
  <c r="VE88" i="138"/>
  <c r="VD88" i="138"/>
  <c r="VC88" i="138"/>
  <c r="VF87" i="138"/>
  <c r="VE87" i="138"/>
  <c r="VD87" i="138"/>
  <c r="VC87" i="138"/>
  <c r="VF86" i="138"/>
  <c r="VE86" i="138"/>
  <c r="VD86" i="138"/>
  <c r="VC86" i="138"/>
  <c r="VF85" i="138"/>
  <c r="VE85" i="138"/>
  <c r="VD85" i="138"/>
  <c r="VC85" i="138"/>
  <c r="VF84" i="138"/>
  <c r="VE84" i="138"/>
  <c r="VD84" i="138"/>
  <c r="VC84" i="138"/>
  <c r="VF83" i="138"/>
  <c r="VE83" i="138"/>
  <c r="VD83" i="138"/>
  <c r="VC83" i="138"/>
  <c r="VF82" i="138"/>
  <c r="VE82" i="138"/>
  <c r="VD82" i="138"/>
  <c r="VC82" i="138"/>
  <c r="VF81" i="138"/>
  <c r="VE81" i="138"/>
  <c r="VD81" i="138"/>
  <c r="VC81" i="138"/>
  <c r="VF80" i="138"/>
  <c r="VE80" i="138"/>
  <c r="VD80" i="138"/>
  <c r="VC80" i="138"/>
  <c r="VF79" i="138"/>
  <c r="VE79" i="138"/>
  <c r="VD79" i="138"/>
  <c r="VC79" i="138"/>
  <c r="VF78" i="138"/>
  <c r="VE78" i="138"/>
  <c r="VD78" i="138"/>
  <c r="VC78" i="138"/>
  <c r="VF77" i="138"/>
  <c r="VE77" i="138"/>
  <c r="VD77" i="138"/>
  <c r="VC77" i="138"/>
  <c r="VB75" i="138"/>
  <c r="VB99" i="138" s="1"/>
  <c r="VA75" i="138"/>
  <c r="VA99" i="138" s="1"/>
  <c r="UZ75" i="138"/>
  <c r="UZ99" i="138" s="1"/>
  <c r="UY75" i="138"/>
  <c r="UY99" i="138" s="1"/>
  <c r="UX75" i="138"/>
  <c r="UX99" i="138" s="1"/>
  <c r="UW75" i="138"/>
  <c r="UW99" i="138" s="1"/>
  <c r="UV75" i="138"/>
  <c r="UV99" i="138" s="1"/>
  <c r="UU75" i="138"/>
  <c r="UU99" i="138" s="1"/>
  <c r="UT75" i="138"/>
  <c r="UT99" i="138" s="1"/>
  <c r="US75" i="138"/>
  <c r="US99" i="138" s="1"/>
  <c r="UR75" i="138"/>
  <c r="UR99" i="138" s="1"/>
  <c r="UQ75" i="138"/>
  <c r="UQ99" i="138" s="1"/>
  <c r="UP75" i="138"/>
  <c r="UP99" i="138" s="1"/>
  <c r="UO75" i="138"/>
  <c r="UO99" i="138" s="1"/>
  <c r="UN75" i="138"/>
  <c r="UN99" i="138" s="1"/>
  <c r="UM75" i="138"/>
  <c r="UM99" i="138" s="1"/>
  <c r="UL75" i="138"/>
  <c r="UL99" i="138" s="1"/>
  <c r="UK75" i="138"/>
  <c r="UK99" i="138" s="1"/>
  <c r="UJ75" i="138"/>
  <c r="UJ99" i="138" s="1"/>
  <c r="UI75" i="138"/>
  <c r="UI99" i="138" s="1"/>
  <c r="UH75" i="138"/>
  <c r="UH99" i="138" s="1"/>
  <c r="UG75" i="138"/>
  <c r="UG99" i="138" s="1"/>
  <c r="UF75" i="138"/>
  <c r="UF99" i="138" s="1"/>
  <c r="UE75" i="138"/>
  <c r="UE99" i="138" s="1"/>
  <c r="UD75" i="138"/>
  <c r="UD99" i="138" s="1"/>
  <c r="UC75" i="138"/>
  <c r="UC99" i="138" s="1"/>
  <c r="UB75" i="138"/>
  <c r="UB99" i="138" s="1"/>
  <c r="UA75" i="138"/>
  <c r="UA99" i="138" s="1"/>
  <c r="TZ75" i="138"/>
  <c r="TZ99" i="138" s="1"/>
  <c r="TY75" i="138"/>
  <c r="TY99" i="138" s="1"/>
  <c r="TX75" i="138"/>
  <c r="TX99" i="138" s="1"/>
  <c r="VB74" i="138"/>
  <c r="VB98" i="138" s="1"/>
  <c r="VA74" i="138"/>
  <c r="VA98" i="138" s="1"/>
  <c r="UZ74" i="138"/>
  <c r="UZ98" i="138" s="1"/>
  <c r="UY74" i="138"/>
  <c r="UY98" i="138" s="1"/>
  <c r="UX74" i="138"/>
  <c r="UX98" i="138" s="1"/>
  <c r="UW74" i="138"/>
  <c r="UW98" i="138" s="1"/>
  <c r="UV74" i="138"/>
  <c r="UV98" i="138" s="1"/>
  <c r="UU74" i="138"/>
  <c r="UU98" i="138" s="1"/>
  <c r="UT74" i="138"/>
  <c r="UT98" i="138" s="1"/>
  <c r="US74" i="138"/>
  <c r="US98" i="138" s="1"/>
  <c r="UR74" i="138"/>
  <c r="UR98" i="138" s="1"/>
  <c r="UQ74" i="138"/>
  <c r="UQ98" i="138" s="1"/>
  <c r="UP74" i="138"/>
  <c r="UP98" i="138" s="1"/>
  <c r="UO74" i="138"/>
  <c r="UO98" i="138" s="1"/>
  <c r="UN74" i="138"/>
  <c r="UN98" i="138" s="1"/>
  <c r="UM74" i="138"/>
  <c r="UM98" i="138" s="1"/>
  <c r="UL74" i="138"/>
  <c r="UL98" i="138" s="1"/>
  <c r="UK74" i="138"/>
  <c r="UK98" i="138" s="1"/>
  <c r="UJ74" i="138"/>
  <c r="UJ98" i="138" s="1"/>
  <c r="UI74" i="138"/>
  <c r="UI98" i="138" s="1"/>
  <c r="UH74" i="138"/>
  <c r="UH98" i="138" s="1"/>
  <c r="UG74" i="138"/>
  <c r="UG98" i="138" s="1"/>
  <c r="UF74" i="138"/>
  <c r="UF98" i="138" s="1"/>
  <c r="UE74" i="138"/>
  <c r="UE98" i="138" s="1"/>
  <c r="UD74" i="138"/>
  <c r="UD98" i="138" s="1"/>
  <c r="UC74" i="138"/>
  <c r="UC98" i="138" s="1"/>
  <c r="UB74" i="138"/>
  <c r="UB98" i="138" s="1"/>
  <c r="UA74" i="138"/>
  <c r="UA98" i="138" s="1"/>
  <c r="TZ74" i="138"/>
  <c r="TZ98" i="138" s="1"/>
  <c r="TY74" i="138"/>
  <c r="TY98" i="138" s="1"/>
  <c r="TX74" i="138"/>
  <c r="TX98" i="138" s="1"/>
  <c r="VB73" i="138"/>
  <c r="VB97" i="138" s="1"/>
  <c r="VA73" i="138"/>
  <c r="VA97" i="138" s="1"/>
  <c r="UZ73" i="138"/>
  <c r="UZ97" i="138" s="1"/>
  <c r="UY73" i="138"/>
  <c r="UY97" i="138" s="1"/>
  <c r="UX73" i="138"/>
  <c r="UX97" i="138" s="1"/>
  <c r="UW73" i="138"/>
  <c r="UW97" i="138" s="1"/>
  <c r="UV73" i="138"/>
  <c r="UV97" i="138" s="1"/>
  <c r="UU73" i="138"/>
  <c r="UU97" i="138" s="1"/>
  <c r="UT73" i="138"/>
  <c r="UT97" i="138" s="1"/>
  <c r="US73" i="138"/>
  <c r="US97" i="138" s="1"/>
  <c r="UR73" i="138"/>
  <c r="UR97" i="138" s="1"/>
  <c r="UQ73" i="138"/>
  <c r="UQ97" i="138" s="1"/>
  <c r="UP73" i="138"/>
  <c r="UP97" i="138" s="1"/>
  <c r="UO73" i="138"/>
  <c r="UO97" i="138" s="1"/>
  <c r="UN73" i="138"/>
  <c r="UN97" i="138" s="1"/>
  <c r="UM73" i="138"/>
  <c r="UM97" i="138" s="1"/>
  <c r="UL73" i="138"/>
  <c r="UL97" i="138" s="1"/>
  <c r="UK73" i="138"/>
  <c r="UK97" i="138" s="1"/>
  <c r="UJ73" i="138"/>
  <c r="UJ97" i="138" s="1"/>
  <c r="UI73" i="138"/>
  <c r="UI97" i="138" s="1"/>
  <c r="UH73" i="138"/>
  <c r="UH97" i="138" s="1"/>
  <c r="UG73" i="138"/>
  <c r="UG97" i="138" s="1"/>
  <c r="UF73" i="138"/>
  <c r="UF97" i="138" s="1"/>
  <c r="UE73" i="138"/>
  <c r="UE97" i="138" s="1"/>
  <c r="UD73" i="138"/>
  <c r="UD97" i="138" s="1"/>
  <c r="UC73" i="138"/>
  <c r="UC97" i="138" s="1"/>
  <c r="UB73" i="138"/>
  <c r="UB97" i="138" s="1"/>
  <c r="UA73" i="138"/>
  <c r="UA97" i="138" s="1"/>
  <c r="TZ73" i="138"/>
  <c r="TZ97" i="138" s="1"/>
  <c r="TY73" i="138"/>
  <c r="TY97" i="138" s="1"/>
  <c r="TX73" i="138"/>
  <c r="TX97" i="138" s="1"/>
  <c r="VB72" i="138"/>
  <c r="VB96" i="138" s="1"/>
  <c r="VA72" i="138"/>
  <c r="VA96" i="138" s="1"/>
  <c r="UZ72" i="138"/>
  <c r="UZ96" i="138" s="1"/>
  <c r="UY72" i="138"/>
  <c r="UY96" i="138" s="1"/>
  <c r="UX72" i="138"/>
  <c r="UX96" i="138" s="1"/>
  <c r="UW72" i="138"/>
  <c r="UW96" i="138" s="1"/>
  <c r="UV72" i="138"/>
  <c r="UV96" i="138" s="1"/>
  <c r="UU72" i="138"/>
  <c r="UU96" i="138" s="1"/>
  <c r="UT72" i="138"/>
  <c r="UT96" i="138" s="1"/>
  <c r="US72" i="138"/>
  <c r="US96" i="138" s="1"/>
  <c r="UR72" i="138"/>
  <c r="UR96" i="138" s="1"/>
  <c r="UQ72" i="138"/>
  <c r="UQ96" i="138" s="1"/>
  <c r="UP72" i="138"/>
  <c r="UP96" i="138" s="1"/>
  <c r="UO72" i="138"/>
  <c r="UO96" i="138" s="1"/>
  <c r="UN72" i="138"/>
  <c r="UN96" i="138" s="1"/>
  <c r="UM72" i="138"/>
  <c r="UM96" i="138" s="1"/>
  <c r="UL72" i="138"/>
  <c r="UL96" i="138" s="1"/>
  <c r="UK72" i="138"/>
  <c r="UK96" i="138" s="1"/>
  <c r="UJ72" i="138"/>
  <c r="UJ96" i="138" s="1"/>
  <c r="UI72" i="138"/>
  <c r="UI96" i="138" s="1"/>
  <c r="UH72" i="138"/>
  <c r="UH96" i="138" s="1"/>
  <c r="UG72" i="138"/>
  <c r="UG96" i="138" s="1"/>
  <c r="UF72" i="138"/>
  <c r="UF96" i="138" s="1"/>
  <c r="UE72" i="138"/>
  <c r="UE96" i="138" s="1"/>
  <c r="UD72" i="138"/>
  <c r="UD96" i="138" s="1"/>
  <c r="UC72" i="138"/>
  <c r="UC96" i="138" s="1"/>
  <c r="UB72" i="138"/>
  <c r="UB96" i="138" s="1"/>
  <c r="UA72" i="138"/>
  <c r="UA96" i="138" s="1"/>
  <c r="TZ72" i="138"/>
  <c r="TZ96" i="138" s="1"/>
  <c r="TY72" i="138"/>
  <c r="TY96" i="138" s="1"/>
  <c r="TX72" i="138"/>
  <c r="TX96" i="138" s="1"/>
  <c r="VB71" i="138"/>
  <c r="VB95" i="138" s="1"/>
  <c r="VA71" i="138"/>
  <c r="VA95" i="138" s="1"/>
  <c r="UZ71" i="138"/>
  <c r="UZ95" i="138" s="1"/>
  <c r="UY71" i="138"/>
  <c r="UY95" i="138" s="1"/>
  <c r="UX71" i="138"/>
  <c r="UX95" i="138" s="1"/>
  <c r="UW71" i="138"/>
  <c r="UW95" i="138" s="1"/>
  <c r="UV71" i="138"/>
  <c r="UV95" i="138" s="1"/>
  <c r="UU71" i="138"/>
  <c r="UU95" i="138" s="1"/>
  <c r="UT71" i="138"/>
  <c r="UT95" i="138" s="1"/>
  <c r="US71" i="138"/>
  <c r="US95" i="138" s="1"/>
  <c r="UR71" i="138"/>
  <c r="UR95" i="138" s="1"/>
  <c r="UQ71" i="138"/>
  <c r="UQ95" i="138" s="1"/>
  <c r="UP71" i="138"/>
  <c r="UP95" i="138" s="1"/>
  <c r="UO71" i="138"/>
  <c r="UO95" i="138" s="1"/>
  <c r="UN71" i="138"/>
  <c r="UN95" i="138" s="1"/>
  <c r="UM71" i="138"/>
  <c r="UM95" i="138" s="1"/>
  <c r="UL71" i="138"/>
  <c r="UL95" i="138" s="1"/>
  <c r="UK71" i="138"/>
  <c r="UK95" i="138" s="1"/>
  <c r="UJ71" i="138"/>
  <c r="UJ95" i="138" s="1"/>
  <c r="UI71" i="138"/>
  <c r="UI95" i="138" s="1"/>
  <c r="UH71" i="138"/>
  <c r="UH95" i="138" s="1"/>
  <c r="UG71" i="138"/>
  <c r="UG95" i="138" s="1"/>
  <c r="UF71" i="138"/>
  <c r="UF95" i="138" s="1"/>
  <c r="UE71" i="138"/>
  <c r="UE95" i="138" s="1"/>
  <c r="UD71" i="138"/>
  <c r="UD95" i="138" s="1"/>
  <c r="UC71" i="138"/>
  <c r="UC95" i="138" s="1"/>
  <c r="UB71" i="138"/>
  <c r="UB95" i="138" s="1"/>
  <c r="UA71" i="138"/>
  <c r="UA95" i="138" s="1"/>
  <c r="TZ71" i="138"/>
  <c r="TZ95" i="138" s="1"/>
  <c r="TY71" i="138"/>
  <c r="TY95" i="138" s="1"/>
  <c r="TX71" i="138"/>
  <c r="TX95" i="138" s="1"/>
  <c r="VB70" i="138"/>
  <c r="VB94" i="138" s="1"/>
  <c r="VA70" i="138"/>
  <c r="VA94" i="138" s="1"/>
  <c r="UZ70" i="138"/>
  <c r="UZ94" i="138" s="1"/>
  <c r="UY70" i="138"/>
  <c r="UY94" i="138" s="1"/>
  <c r="UX70" i="138"/>
  <c r="UX94" i="138" s="1"/>
  <c r="UW70" i="138"/>
  <c r="UW94" i="138" s="1"/>
  <c r="UV70" i="138"/>
  <c r="UV94" i="138" s="1"/>
  <c r="UU70" i="138"/>
  <c r="UU94" i="138" s="1"/>
  <c r="UT70" i="138"/>
  <c r="UT94" i="138" s="1"/>
  <c r="US70" i="138"/>
  <c r="US94" i="138" s="1"/>
  <c r="UR70" i="138"/>
  <c r="UR94" i="138" s="1"/>
  <c r="UQ70" i="138"/>
  <c r="UQ94" i="138" s="1"/>
  <c r="UP70" i="138"/>
  <c r="UP94" i="138" s="1"/>
  <c r="UO70" i="138"/>
  <c r="UO94" i="138" s="1"/>
  <c r="UN70" i="138"/>
  <c r="UN94" i="138" s="1"/>
  <c r="UM70" i="138"/>
  <c r="UM94" i="138" s="1"/>
  <c r="UL70" i="138"/>
  <c r="UL94" i="138" s="1"/>
  <c r="UK70" i="138"/>
  <c r="UK94" i="138" s="1"/>
  <c r="UJ70" i="138"/>
  <c r="UJ94" i="138" s="1"/>
  <c r="UI70" i="138"/>
  <c r="UI94" i="138" s="1"/>
  <c r="UH70" i="138"/>
  <c r="UH94" i="138" s="1"/>
  <c r="UG70" i="138"/>
  <c r="UG94" i="138" s="1"/>
  <c r="UF70" i="138"/>
  <c r="UF94" i="138" s="1"/>
  <c r="UE70" i="138"/>
  <c r="UE94" i="138" s="1"/>
  <c r="UD70" i="138"/>
  <c r="UD94" i="138" s="1"/>
  <c r="UC70" i="138"/>
  <c r="UC94" i="138" s="1"/>
  <c r="UB70" i="138"/>
  <c r="UB94" i="138" s="1"/>
  <c r="UA70" i="138"/>
  <c r="UA94" i="138" s="1"/>
  <c r="TZ70" i="138"/>
  <c r="TZ94" i="138" s="1"/>
  <c r="TY70" i="138"/>
  <c r="TY94" i="138" s="1"/>
  <c r="TX70" i="138"/>
  <c r="TX94" i="138" s="1"/>
  <c r="VB69" i="138"/>
  <c r="VB93" i="138" s="1"/>
  <c r="VA69" i="138"/>
  <c r="VA93" i="138" s="1"/>
  <c r="UZ69" i="138"/>
  <c r="UZ93" i="138" s="1"/>
  <c r="UY69" i="138"/>
  <c r="UY93" i="138" s="1"/>
  <c r="UX69" i="138"/>
  <c r="UX93" i="138" s="1"/>
  <c r="UW69" i="138"/>
  <c r="UW93" i="138" s="1"/>
  <c r="UV69" i="138"/>
  <c r="UV93" i="138" s="1"/>
  <c r="UU69" i="138"/>
  <c r="UU93" i="138" s="1"/>
  <c r="UT69" i="138"/>
  <c r="UT93" i="138" s="1"/>
  <c r="US69" i="138"/>
  <c r="US93" i="138" s="1"/>
  <c r="UR69" i="138"/>
  <c r="UR93" i="138" s="1"/>
  <c r="UQ69" i="138"/>
  <c r="UQ93" i="138" s="1"/>
  <c r="UP69" i="138"/>
  <c r="UP93" i="138" s="1"/>
  <c r="UO69" i="138"/>
  <c r="UO93" i="138" s="1"/>
  <c r="UN69" i="138"/>
  <c r="UN93" i="138" s="1"/>
  <c r="UM69" i="138"/>
  <c r="UM93" i="138" s="1"/>
  <c r="UL69" i="138"/>
  <c r="UL93" i="138" s="1"/>
  <c r="UK69" i="138"/>
  <c r="UK93" i="138" s="1"/>
  <c r="UJ69" i="138"/>
  <c r="UJ93" i="138" s="1"/>
  <c r="UI69" i="138"/>
  <c r="UI93" i="138" s="1"/>
  <c r="UH69" i="138"/>
  <c r="UH93" i="138" s="1"/>
  <c r="UG69" i="138"/>
  <c r="UG93" i="138" s="1"/>
  <c r="UF69" i="138"/>
  <c r="UF93" i="138" s="1"/>
  <c r="UE69" i="138"/>
  <c r="UE93" i="138"/>
  <c r="UD69" i="138"/>
  <c r="UD93" i="138" s="1"/>
  <c r="UC69" i="138"/>
  <c r="UC93" i="138"/>
  <c r="UB69" i="138"/>
  <c r="UB93" i="138" s="1"/>
  <c r="UA69" i="138"/>
  <c r="UA93" i="138"/>
  <c r="TZ69" i="138"/>
  <c r="TZ93" i="138" s="1"/>
  <c r="TY69" i="138"/>
  <c r="TY93" i="138"/>
  <c r="TX69" i="138"/>
  <c r="TX93" i="138" s="1"/>
  <c r="VB68" i="138"/>
  <c r="VB92" i="138"/>
  <c r="VA68" i="138"/>
  <c r="VA92" i="138" s="1"/>
  <c r="UZ68" i="138"/>
  <c r="UZ92" i="138" s="1"/>
  <c r="UY68" i="138"/>
  <c r="UY92" i="138" s="1"/>
  <c r="UX68" i="138"/>
  <c r="UX92" i="138"/>
  <c r="UW68" i="138"/>
  <c r="UW92" i="138" s="1"/>
  <c r="UV68" i="138"/>
  <c r="UV92" i="138" s="1"/>
  <c r="UU68" i="138"/>
  <c r="UU92" i="138" s="1"/>
  <c r="UT68" i="138"/>
  <c r="UT92" i="138" s="1"/>
  <c r="US68" i="138"/>
  <c r="US92" i="138" s="1"/>
  <c r="UR68" i="138"/>
  <c r="UR92" i="138"/>
  <c r="UQ68" i="138"/>
  <c r="UQ92" i="138" s="1"/>
  <c r="UP68" i="138"/>
  <c r="UP92" i="138"/>
  <c r="UO68" i="138"/>
  <c r="UO92" i="138" s="1"/>
  <c r="UN68" i="138"/>
  <c r="UN92" i="138"/>
  <c r="UM68" i="138"/>
  <c r="UM92" i="138" s="1"/>
  <c r="UL68" i="138"/>
  <c r="UL92" i="138"/>
  <c r="UK68" i="138"/>
  <c r="UK92" i="138" s="1"/>
  <c r="UJ68" i="138"/>
  <c r="UJ92" i="138" s="1"/>
  <c r="UI68" i="138"/>
  <c r="UI92" i="138" s="1"/>
  <c r="UH68" i="138"/>
  <c r="UH92" i="138"/>
  <c r="UG68" i="138"/>
  <c r="UG92" i="138" s="1"/>
  <c r="UF68" i="138"/>
  <c r="UF92" i="138" s="1"/>
  <c r="UE68" i="138"/>
  <c r="UE92" i="138" s="1"/>
  <c r="UD68" i="138"/>
  <c r="UD92" i="138" s="1"/>
  <c r="UC68" i="138"/>
  <c r="UC92" i="138" s="1"/>
  <c r="UB68" i="138"/>
  <c r="UB92" i="138"/>
  <c r="UA68" i="138"/>
  <c r="UA92" i="138" s="1"/>
  <c r="TZ68" i="138"/>
  <c r="TZ92" i="138"/>
  <c r="TY68" i="138"/>
  <c r="TY92" i="138" s="1"/>
  <c r="TX68" i="138"/>
  <c r="TX92" i="138"/>
  <c r="VB67" i="138"/>
  <c r="VB91" i="138" s="1"/>
  <c r="VA67" i="138"/>
  <c r="VA91" i="138" s="1"/>
  <c r="UZ67" i="138"/>
  <c r="UZ91" i="138" s="1"/>
  <c r="UY67" i="138"/>
  <c r="UY91" i="138" s="1"/>
  <c r="UX67" i="138"/>
  <c r="UX91" i="138" s="1"/>
  <c r="UW67" i="138"/>
  <c r="UW91" i="138"/>
  <c r="UV67" i="138"/>
  <c r="UV91" i="138" s="1"/>
  <c r="UU67" i="138"/>
  <c r="UU91" i="138" s="1"/>
  <c r="UT67" i="138"/>
  <c r="UT91" i="138" s="1"/>
  <c r="US67" i="138"/>
  <c r="US91" i="138" s="1"/>
  <c r="UR67" i="138"/>
  <c r="UR91" i="138" s="1"/>
  <c r="UQ67" i="138"/>
  <c r="UQ91" i="138"/>
  <c r="UP67" i="138"/>
  <c r="UP91" i="138" s="1"/>
  <c r="UO67" i="138"/>
  <c r="UO91" i="138"/>
  <c r="UN67" i="138"/>
  <c r="UN91" i="138" s="1"/>
  <c r="UM67" i="138"/>
  <c r="UM91" i="138"/>
  <c r="UL67" i="138"/>
  <c r="UL91" i="138" s="1"/>
  <c r="UK67" i="138"/>
  <c r="UK91" i="138"/>
  <c r="UJ67" i="138"/>
  <c r="UJ91" i="138" s="1"/>
  <c r="UI67" i="138"/>
  <c r="UI91" i="138" s="1"/>
  <c r="UH67" i="138"/>
  <c r="UH91" i="138" s="1"/>
  <c r="UG67" i="138"/>
  <c r="UG91" i="138"/>
  <c r="UF67" i="138"/>
  <c r="UF91" i="138" s="1"/>
  <c r="UE67" i="138"/>
  <c r="UE91" i="138" s="1"/>
  <c r="UD67" i="138"/>
  <c r="UD91" i="138" s="1"/>
  <c r="UC67" i="138"/>
  <c r="UC91" i="138" s="1"/>
  <c r="UB67" i="138"/>
  <c r="UB91" i="138" s="1"/>
  <c r="UA67" i="138"/>
  <c r="UA91" i="138"/>
  <c r="TZ67" i="138"/>
  <c r="TZ91" i="138" s="1"/>
  <c r="TY67" i="138"/>
  <c r="TY91" i="138"/>
  <c r="TX67" i="138"/>
  <c r="TX91" i="138" s="1"/>
  <c r="VB66" i="138"/>
  <c r="VA66" i="138"/>
  <c r="UZ66" i="138"/>
  <c r="UY66" i="138"/>
  <c r="UX66" i="138"/>
  <c r="UW66" i="138"/>
  <c r="UV66" i="138"/>
  <c r="UU66" i="138"/>
  <c r="UT66" i="138"/>
  <c r="US66" i="138"/>
  <c r="UR66" i="138"/>
  <c r="UQ66" i="138"/>
  <c r="UP66" i="138"/>
  <c r="UO66" i="138"/>
  <c r="UN66" i="138"/>
  <c r="UM66" i="138"/>
  <c r="UL66" i="138"/>
  <c r="UK66" i="138"/>
  <c r="UJ66" i="138"/>
  <c r="UI66" i="138"/>
  <c r="UH66" i="138"/>
  <c r="UG66" i="138"/>
  <c r="UF66" i="138"/>
  <c r="UE66" i="138"/>
  <c r="UD66" i="138"/>
  <c r="UC66" i="138"/>
  <c r="UB66" i="138"/>
  <c r="UA66" i="138"/>
  <c r="TZ66" i="138"/>
  <c r="TY66" i="138"/>
  <c r="TX66" i="138"/>
  <c r="VB65" i="138"/>
  <c r="VB89" i="138" s="1"/>
  <c r="VA65" i="138"/>
  <c r="VA89" i="138" s="1"/>
  <c r="UZ65" i="138"/>
  <c r="UZ89" i="138"/>
  <c r="UY65" i="138"/>
  <c r="UY89" i="138" s="1"/>
  <c r="UX65" i="138"/>
  <c r="UX89" i="138"/>
  <c r="UW65" i="138"/>
  <c r="UW89" i="138" s="1"/>
  <c r="UV65" i="138"/>
  <c r="UV89" i="138"/>
  <c r="UU65" i="138"/>
  <c r="UU89" i="138" s="1"/>
  <c r="UT65" i="138"/>
  <c r="UT89" i="138"/>
  <c r="US65" i="138"/>
  <c r="US89" i="138" s="1"/>
  <c r="UR65" i="138"/>
  <c r="UR89" i="138" s="1"/>
  <c r="UQ65" i="138"/>
  <c r="UQ89" i="138" s="1"/>
  <c r="UP65" i="138"/>
  <c r="UP89" i="138"/>
  <c r="UO65" i="138"/>
  <c r="UO89" i="138" s="1"/>
  <c r="UN65" i="138"/>
  <c r="UN89" i="138" s="1"/>
  <c r="UM65" i="138"/>
  <c r="UM89" i="138" s="1"/>
  <c r="UL65" i="138"/>
  <c r="UL89" i="138" s="1"/>
  <c r="UK65" i="138"/>
  <c r="UK89" i="138" s="1"/>
  <c r="UJ65" i="138"/>
  <c r="UJ89" i="138"/>
  <c r="UI65" i="138"/>
  <c r="UI89" i="138" s="1"/>
  <c r="UH65" i="138"/>
  <c r="UH89" i="138"/>
  <c r="UG65" i="138"/>
  <c r="UG89" i="138" s="1"/>
  <c r="UF65" i="138"/>
  <c r="UF89" i="138"/>
  <c r="UE65" i="138"/>
  <c r="UE89" i="138" s="1"/>
  <c r="UD65" i="138"/>
  <c r="UD89" i="138"/>
  <c r="UC65" i="138"/>
  <c r="UC89" i="138" s="1"/>
  <c r="UB65" i="138"/>
  <c r="UB89" i="138" s="1"/>
  <c r="UA65" i="138"/>
  <c r="UA89" i="138" s="1"/>
  <c r="TZ65" i="138"/>
  <c r="TZ89" i="138"/>
  <c r="TY65" i="138"/>
  <c r="TY89" i="138" s="1"/>
  <c r="TX65" i="138"/>
  <c r="TX89" i="138" s="1"/>
  <c r="VB64" i="138"/>
  <c r="VB88" i="138" s="1"/>
  <c r="VA64" i="138"/>
  <c r="VA88" i="138" s="1"/>
  <c r="UZ64" i="138"/>
  <c r="UZ88" i="138" s="1"/>
  <c r="UY64" i="138"/>
  <c r="UY88" i="138"/>
  <c r="UX64" i="138"/>
  <c r="UX88" i="138" s="1"/>
  <c r="UW64" i="138"/>
  <c r="UW88" i="138"/>
  <c r="UV64" i="138"/>
  <c r="UV88" i="138" s="1"/>
  <c r="UU64" i="138"/>
  <c r="UU88" i="138"/>
  <c r="UT64" i="138"/>
  <c r="UT88" i="138" s="1"/>
  <c r="US64" i="138"/>
  <c r="US88" i="138" s="1"/>
  <c r="UR64" i="138"/>
  <c r="UR88" i="138" s="1"/>
  <c r="UQ64" i="138"/>
  <c r="UQ88" i="138" s="1"/>
  <c r="UP64" i="138"/>
  <c r="UP88" i="138" s="1"/>
  <c r="UO64" i="138"/>
  <c r="UO88" i="138"/>
  <c r="UN64" i="138"/>
  <c r="UN88" i="138" s="1"/>
  <c r="UM64" i="138"/>
  <c r="UM88" i="138" s="1"/>
  <c r="UL64" i="138"/>
  <c r="UL88" i="138" s="1"/>
  <c r="UK64" i="138"/>
  <c r="UK88" i="138" s="1"/>
  <c r="UJ64" i="138"/>
  <c r="UJ88" i="138" s="1"/>
  <c r="UI64" i="138"/>
  <c r="UI88" i="138"/>
  <c r="UH64" i="138"/>
  <c r="UH88" i="138" s="1"/>
  <c r="UG64" i="138"/>
  <c r="UG88" i="138"/>
  <c r="UF64" i="138"/>
  <c r="UF88" i="138" s="1"/>
  <c r="UE64" i="138"/>
  <c r="UE88" i="138"/>
  <c r="UD64" i="138"/>
  <c r="UD88" i="138" s="1"/>
  <c r="UC64" i="138"/>
  <c r="UC88" i="138" s="1"/>
  <c r="UB64" i="138"/>
  <c r="UB88" i="138" s="1"/>
  <c r="UA64" i="138"/>
  <c r="UA88" i="138" s="1"/>
  <c r="TZ64" i="138"/>
  <c r="TZ88" i="138" s="1"/>
  <c r="TY64" i="138"/>
  <c r="TY88" i="138"/>
  <c r="TX64" i="138"/>
  <c r="TX88" i="138" s="1"/>
  <c r="VB63" i="138"/>
  <c r="VB87" i="138" s="1"/>
  <c r="VA63" i="138"/>
  <c r="VA87" i="138" s="1"/>
  <c r="UZ63" i="138"/>
  <c r="UZ87" i="138" s="1"/>
  <c r="UY63" i="138"/>
  <c r="UY87" i="138" s="1"/>
  <c r="UX63" i="138"/>
  <c r="UX87" i="138"/>
  <c r="UW63" i="138"/>
  <c r="UW87" i="138" s="1"/>
  <c r="UV63" i="138"/>
  <c r="UV87" i="138"/>
  <c r="UU63" i="138"/>
  <c r="UU87" i="138" s="1"/>
  <c r="UT63" i="138"/>
  <c r="UT87" i="138"/>
  <c r="US63" i="138"/>
  <c r="US87" i="138" s="1"/>
  <c r="UR63" i="138"/>
  <c r="UR87" i="138"/>
  <c r="UQ63" i="138"/>
  <c r="UQ87" i="138" s="1"/>
  <c r="UP63" i="138"/>
  <c r="UP87" i="138" s="1"/>
  <c r="UO63" i="138"/>
  <c r="UO87" i="138" s="1"/>
  <c r="UN63" i="138"/>
  <c r="UN87" i="138"/>
  <c r="UM63" i="138"/>
  <c r="UM87" i="138" s="1"/>
  <c r="UL63" i="138"/>
  <c r="UL87" i="138" s="1"/>
  <c r="UK63" i="138"/>
  <c r="UK87" i="138" s="1"/>
  <c r="UJ63" i="138"/>
  <c r="UJ87" i="138" s="1"/>
  <c r="UI63" i="138"/>
  <c r="UI87" i="138" s="1"/>
  <c r="UH63" i="138"/>
  <c r="UH87" i="138"/>
  <c r="UG63" i="138"/>
  <c r="UG87" i="138" s="1"/>
  <c r="UF63" i="138"/>
  <c r="UF87" i="138"/>
  <c r="UE63" i="138"/>
  <c r="UE87" i="138" s="1"/>
  <c r="UD63" i="138"/>
  <c r="UD87" i="138"/>
  <c r="UC63" i="138"/>
  <c r="UC87" i="138" s="1"/>
  <c r="UB63" i="138"/>
  <c r="UB87" i="138"/>
  <c r="UA63" i="138"/>
  <c r="UA87" i="138" s="1"/>
  <c r="TZ63" i="138"/>
  <c r="TZ87" i="138" s="1"/>
  <c r="TY63" i="138"/>
  <c r="TY87" i="138" s="1"/>
  <c r="TX63" i="138"/>
  <c r="TX87" i="138"/>
  <c r="VB62" i="138"/>
  <c r="VB86" i="138" s="1"/>
  <c r="VA62" i="138"/>
  <c r="VA86" i="138" s="1"/>
  <c r="UZ62" i="138"/>
  <c r="UZ86" i="138" s="1"/>
  <c r="UY62" i="138"/>
  <c r="UY86" i="138" s="1"/>
  <c r="UX62" i="138"/>
  <c r="UX86" i="138" s="1"/>
  <c r="UW62" i="138"/>
  <c r="UW86" i="138"/>
  <c r="UV62" i="138"/>
  <c r="UV86" i="138" s="1"/>
  <c r="UU62" i="138"/>
  <c r="UU86" i="138"/>
  <c r="UT62" i="138"/>
  <c r="UT86" i="138" s="1"/>
  <c r="US62" i="138"/>
  <c r="US86" i="138"/>
  <c r="UR62" i="138"/>
  <c r="UR86" i="138" s="1"/>
  <c r="UQ62" i="138"/>
  <c r="UQ86" i="138"/>
  <c r="UP62" i="138"/>
  <c r="UP86" i="138" s="1"/>
  <c r="UO62" i="138"/>
  <c r="UO86" i="138" s="1"/>
  <c r="UN62" i="138"/>
  <c r="UN86" i="138" s="1"/>
  <c r="UM62" i="138"/>
  <c r="UM86" i="138"/>
  <c r="UL62" i="138"/>
  <c r="UL86" i="138" s="1"/>
  <c r="UK62" i="138"/>
  <c r="UK86" i="138" s="1"/>
  <c r="UJ62" i="138"/>
  <c r="UJ86" i="138" s="1"/>
  <c r="UI62" i="138"/>
  <c r="UI86" i="138" s="1"/>
  <c r="UH62" i="138"/>
  <c r="UH86" i="138" s="1"/>
  <c r="UG62" i="138"/>
  <c r="UG86" i="138"/>
  <c r="UF62" i="138"/>
  <c r="UF86" i="138" s="1"/>
  <c r="UE62" i="138"/>
  <c r="UE86" i="138"/>
  <c r="UD62" i="138"/>
  <c r="UD86" i="138" s="1"/>
  <c r="UC62" i="138"/>
  <c r="UC86" i="138"/>
  <c r="UB62" i="138"/>
  <c r="UB86" i="138" s="1"/>
  <c r="UA62" i="138"/>
  <c r="UA86" i="138"/>
  <c r="TZ62" i="138"/>
  <c r="TZ86" i="138" s="1"/>
  <c r="TY62" i="138"/>
  <c r="TY86" i="138" s="1"/>
  <c r="TX62" i="138"/>
  <c r="TX86" i="138" s="1"/>
  <c r="VB61" i="138"/>
  <c r="VB85" i="138"/>
  <c r="VA61" i="138"/>
  <c r="VA85" i="138" s="1"/>
  <c r="UZ61" i="138"/>
  <c r="UZ85" i="138" s="1"/>
  <c r="UY61" i="138"/>
  <c r="UY85" i="138" s="1"/>
  <c r="UX61" i="138"/>
  <c r="UX85" i="138" s="1"/>
  <c r="UW61" i="138"/>
  <c r="UW85" i="138" s="1"/>
  <c r="UV61" i="138"/>
  <c r="UV85" i="138"/>
  <c r="UU61" i="138"/>
  <c r="UU85" i="138" s="1"/>
  <c r="UT61" i="138"/>
  <c r="UT85" i="138"/>
  <c r="US61" i="138"/>
  <c r="US85" i="138" s="1"/>
  <c r="UR61" i="138"/>
  <c r="UR85" i="138"/>
  <c r="UQ61" i="138"/>
  <c r="UQ85" i="138" s="1"/>
  <c r="UP61" i="138"/>
  <c r="UP85" i="138"/>
  <c r="UO61" i="138"/>
  <c r="UO85" i="138" s="1"/>
  <c r="UN61" i="138"/>
  <c r="UN85" i="138" s="1"/>
  <c r="UM61" i="138"/>
  <c r="UM85" i="138" s="1"/>
  <c r="UL61" i="138"/>
  <c r="UL85" i="138"/>
  <c r="UK61" i="138"/>
  <c r="UK85" i="138" s="1"/>
  <c r="UJ61" i="138"/>
  <c r="UJ85" i="138" s="1"/>
  <c r="UI61" i="138"/>
  <c r="UI85" i="138" s="1"/>
  <c r="UH61" i="138"/>
  <c r="UH85" i="138" s="1"/>
  <c r="UG61" i="138"/>
  <c r="UG85" i="138" s="1"/>
  <c r="UF61" i="138"/>
  <c r="UF85" i="138"/>
  <c r="UE61" i="138"/>
  <c r="UE85" i="138" s="1"/>
  <c r="UD61" i="138"/>
  <c r="UD85" i="138"/>
  <c r="UC61" i="138"/>
  <c r="UC85" i="138" s="1"/>
  <c r="UB61" i="138"/>
  <c r="UB85" i="138"/>
  <c r="UA61" i="138"/>
  <c r="UA85" i="138" s="1"/>
  <c r="TZ61" i="138"/>
  <c r="TZ85" i="138" s="1"/>
  <c r="TY61" i="138"/>
  <c r="TY85" i="138" s="1"/>
  <c r="TX61" i="138"/>
  <c r="TX85" i="138" s="1"/>
  <c r="VB60" i="138"/>
  <c r="VB84" i="138" s="1"/>
  <c r="VA60" i="138"/>
  <c r="VA84" i="138"/>
  <c r="UZ60" i="138"/>
  <c r="UZ84" i="138" s="1"/>
  <c r="UY60" i="138"/>
  <c r="UY84" i="138" s="1"/>
  <c r="UX60" i="138"/>
  <c r="UX84" i="138" s="1"/>
  <c r="UW60" i="138"/>
  <c r="UW84" i="138" s="1"/>
  <c r="UV60" i="138"/>
  <c r="UV84" i="138" s="1"/>
  <c r="UU60" i="138"/>
  <c r="UU84" i="138"/>
  <c r="UT60" i="138"/>
  <c r="UT84" i="138" s="1"/>
  <c r="US60" i="138"/>
  <c r="US84" i="138"/>
  <c r="UR60" i="138"/>
  <c r="UR84" i="138" s="1"/>
  <c r="UQ60" i="138"/>
  <c r="UQ84" i="138"/>
  <c r="UP60" i="138"/>
  <c r="UP84" i="138" s="1"/>
  <c r="UO60" i="138"/>
  <c r="UO84" i="138"/>
  <c r="UN60" i="138"/>
  <c r="UN84" i="138" s="1"/>
  <c r="UM60" i="138"/>
  <c r="UM84" i="138" s="1"/>
  <c r="UL60" i="138"/>
  <c r="UL84" i="138" s="1"/>
  <c r="UK60" i="138"/>
  <c r="UK84" i="138"/>
  <c r="UJ60" i="138"/>
  <c r="UJ84" i="138" s="1"/>
  <c r="UI60" i="138"/>
  <c r="UI84" i="138" s="1"/>
  <c r="UH60" i="138"/>
  <c r="UH84" i="138" s="1"/>
  <c r="UG60" i="138"/>
  <c r="UG84" i="138" s="1"/>
  <c r="UF60" i="138"/>
  <c r="UF84" i="138" s="1"/>
  <c r="UE60" i="138"/>
  <c r="UE84" i="138"/>
  <c r="UD60" i="138"/>
  <c r="UD84" i="138" s="1"/>
  <c r="UC60" i="138"/>
  <c r="UC84" i="138"/>
  <c r="UB60" i="138"/>
  <c r="UB84" i="138" s="1"/>
  <c r="UA60" i="138"/>
  <c r="UA84" i="138"/>
  <c r="TZ60" i="138"/>
  <c r="TZ84" i="138" s="1"/>
  <c r="TY60" i="138"/>
  <c r="TY84" i="138"/>
  <c r="TX60" i="138"/>
  <c r="TX84" i="138" s="1"/>
  <c r="VB59" i="138"/>
  <c r="VB83" i="138" s="1"/>
  <c r="VA59" i="138"/>
  <c r="VA83" i="138" s="1"/>
  <c r="UZ59" i="138"/>
  <c r="UZ83" i="138"/>
  <c r="UY59" i="138"/>
  <c r="UY83" i="138" s="1"/>
  <c r="UX59" i="138"/>
  <c r="UX83" i="138" s="1"/>
  <c r="UW59" i="138"/>
  <c r="UW83" i="138" s="1"/>
  <c r="UV59" i="138"/>
  <c r="UV83" i="138" s="1"/>
  <c r="UU59" i="138"/>
  <c r="UU83" i="138" s="1"/>
  <c r="UT59" i="138"/>
  <c r="UT83" i="138"/>
  <c r="US59" i="138"/>
  <c r="US83" i="138" s="1"/>
  <c r="UR59" i="138"/>
  <c r="UR83" i="138"/>
  <c r="UQ59" i="138"/>
  <c r="UQ83" i="138" s="1"/>
  <c r="UP59" i="138"/>
  <c r="UP83" i="138"/>
  <c r="UO59" i="138"/>
  <c r="UO83" i="138" s="1"/>
  <c r="UN59" i="138"/>
  <c r="UN83" i="138"/>
  <c r="UM59" i="138"/>
  <c r="UM83" i="138" s="1"/>
  <c r="UL59" i="138"/>
  <c r="UL83" i="138" s="1"/>
  <c r="UK59" i="138"/>
  <c r="UK83" i="138" s="1"/>
  <c r="UJ59" i="138"/>
  <c r="UJ83" i="138"/>
  <c r="UI59" i="138"/>
  <c r="UI83" i="138" s="1"/>
  <c r="UH59" i="138"/>
  <c r="UH83" i="138" s="1"/>
  <c r="UG59" i="138"/>
  <c r="UG83" i="138" s="1"/>
  <c r="UF59" i="138"/>
  <c r="UF83" i="138" s="1"/>
  <c r="UE59" i="138"/>
  <c r="UE83" i="138" s="1"/>
  <c r="UD59" i="138"/>
  <c r="UD83" i="138"/>
  <c r="UC59" i="138"/>
  <c r="UC83" i="138" s="1"/>
  <c r="UB59" i="138"/>
  <c r="UB83" i="138"/>
  <c r="UA59" i="138"/>
  <c r="UA83" i="138" s="1"/>
  <c r="TZ59" i="138"/>
  <c r="TZ83" i="138"/>
  <c r="TY59" i="138"/>
  <c r="TY83" i="138" s="1"/>
  <c r="TX59" i="138"/>
  <c r="TX83" i="138"/>
  <c r="VB58" i="138"/>
  <c r="VB82" i="138" s="1"/>
  <c r="VA58" i="138"/>
  <c r="VA82" i="138" s="1"/>
  <c r="UZ58" i="138"/>
  <c r="UZ82" i="138" s="1"/>
  <c r="UY58" i="138"/>
  <c r="UY82" i="138"/>
  <c r="UX58" i="138"/>
  <c r="UX82" i="138" s="1"/>
  <c r="UW58" i="138"/>
  <c r="UW82" i="138" s="1"/>
  <c r="UV58" i="138"/>
  <c r="UV82" i="138" s="1"/>
  <c r="UU58" i="138"/>
  <c r="UU82" i="138" s="1"/>
  <c r="UT58" i="138"/>
  <c r="UT82" i="138" s="1"/>
  <c r="US58" i="138"/>
  <c r="US82" i="138"/>
  <c r="UR58" i="138"/>
  <c r="UR82" i="138" s="1"/>
  <c r="UQ58" i="138"/>
  <c r="UQ82" i="138"/>
  <c r="UP58" i="138"/>
  <c r="UP82" i="138" s="1"/>
  <c r="UO58" i="138"/>
  <c r="UO82" i="138"/>
  <c r="UN58" i="138"/>
  <c r="UN82" i="138" s="1"/>
  <c r="UM58" i="138"/>
  <c r="UM82" i="138"/>
  <c r="UL58" i="138"/>
  <c r="UL82" i="138" s="1"/>
  <c r="UK58" i="138"/>
  <c r="UK82" i="138" s="1"/>
  <c r="UJ58" i="138"/>
  <c r="UJ82" i="138" s="1"/>
  <c r="UI58" i="138"/>
  <c r="UI82" i="138"/>
  <c r="UH58" i="138"/>
  <c r="UH82" i="138" s="1"/>
  <c r="UG58" i="138"/>
  <c r="UG82" i="138" s="1"/>
  <c r="UF58" i="138"/>
  <c r="UF82" i="138" s="1"/>
  <c r="UE58" i="138"/>
  <c r="UE82" i="138" s="1"/>
  <c r="UD58" i="138"/>
  <c r="UD82" i="138" s="1"/>
  <c r="UC58" i="138"/>
  <c r="UC82" i="138"/>
  <c r="UB58" i="138"/>
  <c r="UB82" i="138" s="1"/>
  <c r="UA58" i="138"/>
  <c r="UA82" i="138"/>
  <c r="TZ58" i="138"/>
  <c r="TZ82" i="138" s="1"/>
  <c r="TY58" i="138"/>
  <c r="TY82" i="138"/>
  <c r="TX58" i="138"/>
  <c r="TX82" i="138" s="1"/>
  <c r="VB57" i="138"/>
  <c r="VB81" i="138"/>
  <c r="VA57" i="138"/>
  <c r="VA81" i="138" s="1"/>
  <c r="UZ57" i="138"/>
  <c r="UZ81" i="138" s="1"/>
  <c r="UY57" i="138"/>
  <c r="UY81" i="138" s="1"/>
  <c r="UX57" i="138"/>
  <c r="UX81" i="138"/>
  <c r="UW57" i="138"/>
  <c r="UW81" i="138" s="1"/>
  <c r="UV57" i="138"/>
  <c r="UV81" i="138" s="1"/>
  <c r="UU57" i="138"/>
  <c r="UU81" i="138" s="1"/>
  <c r="UT57" i="138"/>
  <c r="UT81" i="138" s="1"/>
  <c r="US57" i="138"/>
  <c r="US81" i="138" s="1"/>
  <c r="UR57" i="138"/>
  <c r="UR81" i="138"/>
  <c r="UQ57" i="138"/>
  <c r="UQ81" i="138" s="1"/>
  <c r="UP57" i="138"/>
  <c r="UP81" i="138"/>
  <c r="UO57" i="138"/>
  <c r="UO81" i="138" s="1"/>
  <c r="UN57" i="138"/>
  <c r="UN81" i="138"/>
  <c r="UM57" i="138"/>
  <c r="UM81" i="138" s="1"/>
  <c r="UL57" i="138"/>
  <c r="UL81" i="138"/>
  <c r="UK57" i="138"/>
  <c r="UK81" i="138" s="1"/>
  <c r="UJ57" i="138"/>
  <c r="UJ81" i="138" s="1"/>
  <c r="UI57" i="138"/>
  <c r="UI81" i="138" s="1"/>
  <c r="UH57" i="138"/>
  <c r="UH81" i="138"/>
  <c r="UG57" i="138"/>
  <c r="UG81" i="138" s="1"/>
  <c r="UF57" i="138"/>
  <c r="UF81" i="138" s="1"/>
  <c r="UE57" i="138"/>
  <c r="UE81" i="138" s="1"/>
  <c r="UD57" i="138"/>
  <c r="UD81" i="138" s="1"/>
  <c r="UC57" i="138"/>
  <c r="UC81" i="138" s="1"/>
  <c r="UB57" i="138"/>
  <c r="UB81" i="138"/>
  <c r="UA57" i="138"/>
  <c r="UA81" i="138" s="1"/>
  <c r="TZ57" i="138"/>
  <c r="TZ81" i="138"/>
  <c r="TY57" i="138"/>
  <c r="TY81" i="138" s="1"/>
  <c r="TX57" i="138"/>
  <c r="TX81" i="138"/>
  <c r="VB56" i="138"/>
  <c r="VB80" i="138" s="1"/>
  <c r="VA56" i="138"/>
  <c r="VA80" i="138"/>
  <c r="UZ56" i="138"/>
  <c r="UZ80" i="138" s="1"/>
  <c r="UY56" i="138"/>
  <c r="UY80" i="138" s="1"/>
  <c r="UX56" i="138"/>
  <c r="UX80" i="138" s="1"/>
  <c r="UW56" i="138"/>
  <c r="UW80" i="138"/>
  <c r="UV56" i="138"/>
  <c r="UV80" i="138" s="1"/>
  <c r="UU56" i="138"/>
  <c r="UU80" i="138" s="1"/>
  <c r="UT56" i="138"/>
  <c r="UT80" i="138" s="1"/>
  <c r="US56" i="138"/>
  <c r="US80" i="138" s="1"/>
  <c r="UR56" i="138"/>
  <c r="UR80" i="138" s="1"/>
  <c r="UQ56" i="138"/>
  <c r="UQ80" i="138"/>
  <c r="UP56" i="138"/>
  <c r="UP80" i="138" s="1"/>
  <c r="UO56" i="138"/>
  <c r="UO80" i="138"/>
  <c r="UN56" i="138"/>
  <c r="UN80" i="138" s="1"/>
  <c r="UM56" i="138"/>
  <c r="UM80" i="138"/>
  <c r="UL56" i="138"/>
  <c r="UL80" i="138" s="1"/>
  <c r="UK56" i="138"/>
  <c r="UK80" i="138" s="1"/>
  <c r="UJ56" i="138"/>
  <c r="UJ80" i="138" s="1"/>
  <c r="UI56" i="138"/>
  <c r="UI80" i="138" s="1"/>
  <c r="UH56" i="138"/>
  <c r="UH80" i="138" s="1"/>
  <c r="UG56" i="138"/>
  <c r="UG80" i="138"/>
  <c r="UF56" i="138"/>
  <c r="UF80" i="138" s="1"/>
  <c r="UE56" i="138"/>
  <c r="UE80" i="138" s="1"/>
  <c r="UD56" i="138"/>
  <c r="UD80" i="138" s="1"/>
  <c r="UC56" i="138"/>
  <c r="UC80" i="138" s="1"/>
  <c r="UB56" i="138"/>
  <c r="UB80" i="138" s="1"/>
  <c r="UA56" i="138"/>
  <c r="UA80" i="138"/>
  <c r="TZ56" i="138"/>
  <c r="TZ80" i="138" s="1"/>
  <c r="TY56" i="138"/>
  <c r="TY80" i="138"/>
  <c r="TX56" i="138"/>
  <c r="TX80" i="138" s="1"/>
  <c r="VB55" i="138"/>
  <c r="VB79" i="138"/>
  <c r="VA55" i="138"/>
  <c r="VA79" i="138" s="1"/>
  <c r="UZ55" i="138"/>
  <c r="UZ79" i="138" s="1"/>
  <c r="UY55" i="138"/>
  <c r="UY79" i="138" s="1"/>
  <c r="UX55" i="138"/>
  <c r="UX79" i="138" s="1"/>
  <c r="UW55" i="138"/>
  <c r="UW79" i="138" s="1"/>
  <c r="UV55" i="138"/>
  <c r="UV79" i="138"/>
  <c r="UU55" i="138"/>
  <c r="UU79" i="138" s="1"/>
  <c r="UT55" i="138"/>
  <c r="UT79" i="138" s="1"/>
  <c r="US55" i="138"/>
  <c r="US79" i="138" s="1"/>
  <c r="UR55" i="138"/>
  <c r="UR79" i="138" s="1"/>
  <c r="UQ55" i="138"/>
  <c r="UQ79" i="138" s="1"/>
  <c r="UP55" i="138"/>
  <c r="UP79" i="138"/>
  <c r="UO55" i="138"/>
  <c r="UO79" i="138" s="1"/>
  <c r="UN55" i="138"/>
  <c r="UN79" i="138"/>
  <c r="UM55" i="138"/>
  <c r="UM79" i="138" s="1"/>
  <c r="UL55" i="138"/>
  <c r="UL79" i="138"/>
  <c r="UK55" i="138"/>
  <c r="UK79" i="138" s="1"/>
  <c r="UJ55" i="138"/>
  <c r="UJ79" i="138" s="1"/>
  <c r="UI55" i="138"/>
  <c r="UI79" i="138" s="1"/>
  <c r="UH55" i="138"/>
  <c r="UH79" i="138" s="1"/>
  <c r="UG55" i="138"/>
  <c r="UG79" i="138" s="1"/>
  <c r="UF55" i="138"/>
  <c r="UF79" i="138"/>
  <c r="UE55" i="138"/>
  <c r="UE79" i="138" s="1"/>
  <c r="UD55" i="138"/>
  <c r="UD79" i="138" s="1"/>
  <c r="UC55" i="138"/>
  <c r="UC79" i="138" s="1"/>
  <c r="UB55" i="138"/>
  <c r="UB79" i="138" s="1"/>
  <c r="UA55" i="138"/>
  <c r="UA79" i="138" s="1"/>
  <c r="TZ55" i="138"/>
  <c r="TZ79" i="138"/>
  <c r="TY55" i="138"/>
  <c r="TY79" i="138" s="1"/>
  <c r="TX55" i="138"/>
  <c r="TX79" i="138"/>
  <c r="VB54" i="138"/>
  <c r="VB78" i="138" s="1"/>
  <c r="VA54" i="138"/>
  <c r="VA78" i="138"/>
  <c r="UZ54" i="138"/>
  <c r="UZ78" i="138" s="1"/>
  <c r="UY54" i="138"/>
  <c r="UY78" i="138" s="1"/>
  <c r="UX54" i="138"/>
  <c r="UX78" i="138" s="1"/>
  <c r="UW54" i="138"/>
  <c r="UW78" i="138" s="1"/>
  <c r="UV54" i="138"/>
  <c r="UV78" i="138" s="1"/>
  <c r="UU54" i="138"/>
  <c r="UU78" i="138"/>
  <c r="UT54" i="138"/>
  <c r="UT78" i="138" s="1"/>
  <c r="US54" i="138"/>
  <c r="US78" i="138" s="1"/>
  <c r="UR54" i="138"/>
  <c r="UR78" i="138" s="1"/>
  <c r="UQ54" i="138"/>
  <c r="UQ78" i="138" s="1"/>
  <c r="UP54" i="138"/>
  <c r="UP78" i="138" s="1"/>
  <c r="UO54" i="138"/>
  <c r="UO78" i="138" s="1"/>
  <c r="UN54" i="138"/>
  <c r="UN78" i="138" s="1"/>
  <c r="UM54" i="138"/>
  <c r="UM78" i="138" s="1"/>
  <c r="UL54" i="138"/>
  <c r="UL78" i="138" s="1"/>
  <c r="UK54" i="138"/>
  <c r="UK78" i="138" s="1"/>
  <c r="UJ54" i="138"/>
  <c r="UJ78" i="138" s="1"/>
  <c r="UI54" i="138"/>
  <c r="UI78" i="138" s="1"/>
  <c r="UH54" i="138"/>
  <c r="UH78" i="138" s="1"/>
  <c r="UG54" i="138"/>
  <c r="UG78" i="138" s="1"/>
  <c r="UF54" i="138"/>
  <c r="UF78" i="138" s="1"/>
  <c r="UE54" i="138"/>
  <c r="UE78" i="138" s="1"/>
  <c r="UD54" i="138"/>
  <c r="UD78" i="138" s="1"/>
  <c r="UC54" i="138"/>
  <c r="UC78" i="138" s="1"/>
  <c r="UB54" i="138"/>
  <c r="UB78" i="138" s="1"/>
  <c r="UA54" i="138"/>
  <c r="UA78" i="138" s="1"/>
  <c r="TZ54" i="138"/>
  <c r="TZ78" i="138" s="1"/>
  <c r="TY54" i="138"/>
  <c r="TY78" i="138" s="1"/>
  <c r="TX54" i="138"/>
  <c r="TX78" i="138" s="1"/>
  <c r="VB53" i="138"/>
  <c r="VB77" i="138" s="1"/>
  <c r="VA53" i="138"/>
  <c r="VA77" i="138" s="1"/>
  <c r="UZ53" i="138"/>
  <c r="UZ77" i="138" s="1"/>
  <c r="UY53" i="138"/>
  <c r="UY77" i="138" s="1"/>
  <c r="UX53" i="138"/>
  <c r="UX77" i="138" s="1"/>
  <c r="UW53" i="138"/>
  <c r="UW77" i="138" s="1"/>
  <c r="UV53" i="138"/>
  <c r="UV77" i="138" s="1"/>
  <c r="UU53" i="138"/>
  <c r="UU77" i="138" s="1"/>
  <c r="UT53" i="138"/>
  <c r="UT77" i="138" s="1"/>
  <c r="US53" i="138"/>
  <c r="US77" i="138" s="1"/>
  <c r="UR53" i="138"/>
  <c r="UR77" i="138" s="1"/>
  <c r="UQ53" i="138"/>
  <c r="UQ77" i="138" s="1"/>
  <c r="UP53" i="138"/>
  <c r="UP77" i="138" s="1"/>
  <c r="UO53" i="138"/>
  <c r="UO77" i="138" s="1"/>
  <c r="UN53" i="138"/>
  <c r="UN77" i="138" s="1"/>
  <c r="UM53" i="138"/>
  <c r="UM77" i="138" s="1"/>
  <c r="UL53" i="138"/>
  <c r="UL77" i="138" s="1"/>
  <c r="UK53" i="138"/>
  <c r="UK77" i="138" s="1"/>
  <c r="UJ53" i="138"/>
  <c r="UJ77" i="138" s="1"/>
  <c r="UI53" i="138"/>
  <c r="UI77" i="138" s="1"/>
  <c r="UH53" i="138"/>
  <c r="UH77" i="138" s="1"/>
  <c r="UG53" i="138"/>
  <c r="UG77" i="138" s="1"/>
  <c r="UF53" i="138"/>
  <c r="UF77" i="138" s="1"/>
  <c r="UE53" i="138"/>
  <c r="UE77" i="138" s="1"/>
  <c r="UD53" i="138"/>
  <c r="UD77" i="138" s="1"/>
  <c r="UC53" i="138"/>
  <c r="UC77" i="138" s="1"/>
  <c r="UB53" i="138"/>
  <c r="UB77" i="138" s="1"/>
  <c r="UA53" i="138"/>
  <c r="UA77" i="138" s="1"/>
  <c r="TZ53" i="138"/>
  <c r="TZ77" i="138" s="1"/>
  <c r="TY53" i="138"/>
  <c r="TY77" i="138" s="1"/>
  <c r="TX53" i="138"/>
  <c r="TX77" i="138" s="1"/>
  <c r="TV99" i="138"/>
  <c r="TU99" i="138"/>
  <c r="TT99" i="138"/>
  <c r="TS99" i="138"/>
  <c r="TV98" i="138"/>
  <c r="TU98" i="138"/>
  <c r="TT98" i="138"/>
  <c r="TS98" i="138"/>
  <c r="TV97" i="138"/>
  <c r="TU97" i="138"/>
  <c r="TT97" i="138"/>
  <c r="TS97" i="138"/>
  <c r="TV96" i="138"/>
  <c r="TU96" i="138"/>
  <c r="TT96" i="138"/>
  <c r="TS96" i="138"/>
  <c r="TV95" i="138"/>
  <c r="TU95" i="138"/>
  <c r="TT95" i="138"/>
  <c r="TS95" i="138"/>
  <c r="TF95" i="138"/>
  <c r="SV95" i="138"/>
  <c r="TV94" i="138"/>
  <c r="TU94" i="138"/>
  <c r="TT94" i="138"/>
  <c r="TS94" i="138"/>
  <c r="TV93" i="138"/>
  <c r="TU93" i="138"/>
  <c r="TT93" i="138"/>
  <c r="TS93" i="138"/>
  <c r="TV92" i="138"/>
  <c r="TU92" i="138"/>
  <c r="TT92" i="138"/>
  <c r="TS92" i="138"/>
  <c r="TV91" i="138"/>
  <c r="TU91" i="138"/>
  <c r="TT91" i="138"/>
  <c r="TS91" i="138"/>
  <c r="TV90" i="138"/>
  <c r="TU90" i="138"/>
  <c r="TT90" i="138"/>
  <c r="TS90" i="138"/>
  <c r="TR90" i="138"/>
  <c r="TQ90" i="138"/>
  <c r="TP90" i="138"/>
  <c r="TO90" i="138"/>
  <c r="TN90" i="138"/>
  <c r="TM90" i="138"/>
  <c r="TL90" i="138"/>
  <c r="TK90" i="138"/>
  <c r="TJ90" i="138"/>
  <c r="TI90" i="138"/>
  <c r="TH90" i="138"/>
  <c r="TG90" i="138"/>
  <c r="TF90" i="138"/>
  <c r="TE90" i="138"/>
  <c r="TD90" i="138"/>
  <c r="TC90" i="138"/>
  <c r="TB90" i="138"/>
  <c r="TA90" i="138"/>
  <c r="SZ90" i="138"/>
  <c r="SY90" i="138"/>
  <c r="SX90" i="138"/>
  <c r="SW90" i="138"/>
  <c r="SV90" i="138"/>
  <c r="SU90" i="138"/>
  <c r="ST90" i="138"/>
  <c r="SS90" i="138"/>
  <c r="SR90" i="138"/>
  <c r="SQ90" i="138"/>
  <c r="SP90" i="138"/>
  <c r="SO90" i="138"/>
  <c r="SN90" i="138"/>
  <c r="TV89" i="138"/>
  <c r="TU89" i="138"/>
  <c r="TT89" i="138"/>
  <c r="TS89" i="138"/>
  <c r="TV88" i="138"/>
  <c r="TU88" i="138"/>
  <c r="TT88" i="138"/>
  <c r="TS88" i="138"/>
  <c r="TV87" i="138"/>
  <c r="TU87" i="138"/>
  <c r="TT87" i="138"/>
  <c r="TS87" i="138"/>
  <c r="TV86" i="138"/>
  <c r="TU86" i="138"/>
  <c r="TT86" i="138"/>
  <c r="TS86" i="138"/>
  <c r="TV85" i="138"/>
  <c r="TU85" i="138"/>
  <c r="TT85" i="138"/>
  <c r="TS85" i="138"/>
  <c r="TV84" i="138"/>
  <c r="TU84" i="138"/>
  <c r="TT84" i="138"/>
  <c r="TS84" i="138"/>
  <c r="TV83" i="138"/>
  <c r="TU83" i="138"/>
  <c r="TT83" i="138"/>
  <c r="TS83" i="138"/>
  <c r="TV82" i="138"/>
  <c r="TU82" i="138"/>
  <c r="TT82" i="138"/>
  <c r="TS82" i="138"/>
  <c r="TV81" i="138"/>
  <c r="TU81" i="138"/>
  <c r="TT81" i="138"/>
  <c r="TS81" i="138"/>
  <c r="TV80" i="138"/>
  <c r="TU80" i="138"/>
  <c r="TT80" i="138"/>
  <c r="TS80" i="138"/>
  <c r="TV79" i="138"/>
  <c r="TU79" i="138"/>
  <c r="TT79" i="138"/>
  <c r="TS79" i="138"/>
  <c r="TV78" i="138"/>
  <c r="TU78" i="138"/>
  <c r="TT78" i="138"/>
  <c r="TS78" i="138"/>
  <c r="TV77" i="138"/>
  <c r="TU77" i="138"/>
  <c r="TT77" i="138"/>
  <c r="TS77" i="138"/>
  <c r="TR75" i="138"/>
  <c r="TR99" i="138" s="1"/>
  <c r="TQ75" i="138"/>
  <c r="TQ99" i="138" s="1"/>
  <c r="TP75" i="138"/>
  <c r="TP99" i="138" s="1"/>
  <c r="TO75" i="138"/>
  <c r="TO99" i="138" s="1"/>
  <c r="TN75" i="138"/>
  <c r="TN99" i="138" s="1"/>
  <c r="TM75" i="138"/>
  <c r="TM99" i="138" s="1"/>
  <c r="TL75" i="138"/>
  <c r="TL99" i="138" s="1"/>
  <c r="TK75" i="138"/>
  <c r="TK99" i="138" s="1"/>
  <c r="TJ75" i="138"/>
  <c r="TJ99" i="138" s="1"/>
  <c r="TI75" i="138"/>
  <c r="TI99" i="138"/>
  <c r="TH75" i="138"/>
  <c r="TH99" i="138" s="1"/>
  <c r="TG75" i="138"/>
  <c r="TG99" i="138" s="1"/>
  <c r="TF75" i="138"/>
  <c r="TF99" i="138" s="1"/>
  <c r="TE75" i="138"/>
  <c r="TE99" i="138" s="1"/>
  <c r="TD75" i="138"/>
  <c r="TD99" i="138" s="1"/>
  <c r="TC75" i="138"/>
  <c r="TC99" i="138"/>
  <c r="TB75" i="138"/>
  <c r="TB99" i="138" s="1"/>
  <c r="TA75" i="138"/>
  <c r="TA99" i="138" s="1"/>
  <c r="SZ75" i="138"/>
  <c r="SZ99" i="138" s="1"/>
  <c r="SY75" i="138"/>
  <c r="SY99" i="138" s="1"/>
  <c r="SX75" i="138"/>
  <c r="SX99" i="138"/>
  <c r="SW75" i="138"/>
  <c r="SW99" i="138" s="1"/>
  <c r="SV75" i="138"/>
  <c r="SV99" i="138" s="1"/>
  <c r="SU75" i="138"/>
  <c r="SU99" i="138" s="1"/>
  <c r="ST75" i="138"/>
  <c r="ST99" i="138" s="1"/>
  <c r="SS75" i="138"/>
  <c r="SS99" i="138" s="1"/>
  <c r="SR75" i="138"/>
  <c r="SR99" i="138" s="1"/>
  <c r="SQ75" i="138"/>
  <c r="SQ99" i="138" s="1"/>
  <c r="SP75" i="138"/>
  <c r="SP99" i="138" s="1"/>
  <c r="SO75" i="138"/>
  <c r="SO99" i="138"/>
  <c r="SN75" i="138"/>
  <c r="SN99" i="138" s="1"/>
  <c r="TR74" i="138"/>
  <c r="TR98" i="138" s="1"/>
  <c r="TQ74" i="138"/>
  <c r="TQ98" i="138"/>
  <c r="TP74" i="138"/>
  <c r="TP98" i="138" s="1"/>
  <c r="TO74" i="138"/>
  <c r="TO98" i="138" s="1"/>
  <c r="TN74" i="138"/>
  <c r="TN98" i="138" s="1"/>
  <c r="TM74" i="138"/>
  <c r="TM98" i="138" s="1"/>
  <c r="TL74" i="138"/>
  <c r="TL98" i="138" s="1"/>
  <c r="TK74" i="138"/>
  <c r="TK98" i="138" s="1"/>
  <c r="TJ74" i="138"/>
  <c r="TJ98" i="138" s="1"/>
  <c r="TI74" i="138"/>
  <c r="TI98" i="138" s="1"/>
  <c r="TH74" i="138"/>
  <c r="TH98" i="138" s="1"/>
  <c r="TG74" i="138"/>
  <c r="TG98" i="138" s="1"/>
  <c r="TF74" i="138"/>
  <c r="TF98" i="138" s="1"/>
  <c r="TE74" i="138"/>
  <c r="TE98" i="138" s="1"/>
  <c r="TD74" i="138"/>
  <c r="TD98" i="138" s="1"/>
  <c r="TC74" i="138"/>
  <c r="TC98" i="138" s="1"/>
  <c r="TB74" i="138"/>
  <c r="TB98" i="138"/>
  <c r="TA74" i="138"/>
  <c r="TA98" i="138" s="1"/>
  <c r="SZ74" i="138"/>
  <c r="SZ98" i="138" s="1"/>
  <c r="SY74" i="138"/>
  <c r="SY98" i="138" s="1"/>
  <c r="SX74" i="138"/>
  <c r="SX98" i="138"/>
  <c r="SW74" i="138"/>
  <c r="SW98" i="138" s="1"/>
  <c r="SV74" i="138"/>
  <c r="SV98" i="138" s="1"/>
  <c r="SU74" i="138"/>
  <c r="SU98" i="138" s="1"/>
  <c r="ST74" i="138"/>
  <c r="ST98" i="138" s="1"/>
  <c r="SS74" i="138"/>
  <c r="SS98" i="138" s="1"/>
  <c r="SR74" i="138"/>
  <c r="SR98" i="138"/>
  <c r="SQ74" i="138"/>
  <c r="SQ98" i="138" s="1"/>
  <c r="SP74" i="138"/>
  <c r="SP98" i="138"/>
  <c r="SO74" i="138"/>
  <c r="SO98" i="138" s="1"/>
  <c r="SN74" i="138"/>
  <c r="SN98" i="138"/>
  <c r="TR73" i="138"/>
  <c r="TR97" i="138" s="1"/>
  <c r="TQ73" i="138"/>
  <c r="TQ97" i="138" s="1"/>
  <c r="TP73" i="138"/>
  <c r="TP97" i="138" s="1"/>
  <c r="TO73" i="138"/>
  <c r="TO97" i="138" s="1"/>
  <c r="TN73" i="138"/>
  <c r="TN97" i="138" s="1"/>
  <c r="TM73" i="138"/>
  <c r="TM97" i="138"/>
  <c r="TL73" i="138"/>
  <c r="TL97" i="138" s="1"/>
  <c r="TK73" i="138"/>
  <c r="TK97" i="138" s="1"/>
  <c r="TJ73" i="138"/>
  <c r="TJ97" i="138" s="1"/>
  <c r="TI73" i="138"/>
  <c r="TI97" i="138"/>
  <c r="TH73" i="138"/>
  <c r="TH97" i="138" s="1"/>
  <c r="TG73" i="138"/>
  <c r="TG97" i="138"/>
  <c r="TF73" i="138"/>
  <c r="TF97" i="138" s="1"/>
  <c r="TE73" i="138"/>
  <c r="TE97" i="138"/>
  <c r="TD73" i="138"/>
  <c r="TD97" i="138" s="1"/>
  <c r="TC73" i="138"/>
  <c r="TC97" i="138"/>
  <c r="TB73" i="138"/>
  <c r="TB97" i="138" s="1"/>
  <c r="TA73" i="138"/>
  <c r="TA97" i="138" s="1"/>
  <c r="SZ73" i="138"/>
  <c r="SZ97" i="138" s="1"/>
  <c r="SY73" i="138"/>
  <c r="SY97" i="138" s="1"/>
  <c r="SX73" i="138"/>
  <c r="SX97" i="138" s="1"/>
  <c r="SW73" i="138"/>
  <c r="SW97" i="138"/>
  <c r="SV73" i="138"/>
  <c r="SV97" i="138" s="1"/>
  <c r="SU73" i="138"/>
  <c r="SU97" i="138"/>
  <c r="ST73" i="138"/>
  <c r="ST97" i="138" s="1"/>
  <c r="SS73" i="138"/>
  <c r="SS97" i="138"/>
  <c r="SR73" i="138"/>
  <c r="SR97" i="138" s="1"/>
  <c r="SQ73" i="138"/>
  <c r="SQ97" i="138"/>
  <c r="SP73" i="138"/>
  <c r="SP97" i="138" s="1"/>
  <c r="SO73" i="138"/>
  <c r="SO97" i="138" s="1"/>
  <c r="SN73" i="138"/>
  <c r="SN97" i="138" s="1"/>
  <c r="TR72" i="138"/>
  <c r="TR96" i="138" s="1"/>
  <c r="TQ72" i="138"/>
  <c r="TQ96" i="138" s="1"/>
  <c r="TP72" i="138"/>
  <c r="TP96" i="138" s="1"/>
  <c r="TO72" i="138"/>
  <c r="TO96" i="138" s="1"/>
  <c r="TN72" i="138"/>
  <c r="TN96" i="138" s="1"/>
  <c r="TM72" i="138"/>
  <c r="TM96" i="138" s="1"/>
  <c r="TL72" i="138"/>
  <c r="TL96" i="138" s="1"/>
  <c r="TK72" i="138"/>
  <c r="TK96" i="138" s="1"/>
  <c r="TJ72" i="138"/>
  <c r="TJ96" i="138" s="1"/>
  <c r="TI72" i="138"/>
  <c r="TI96" i="138" s="1"/>
  <c r="TH72" i="138"/>
  <c r="TH96" i="138" s="1"/>
  <c r="TG72" i="138"/>
  <c r="TG96" i="138" s="1"/>
  <c r="TF72" i="138"/>
  <c r="TF96" i="138" s="1"/>
  <c r="TE72" i="138"/>
  <c r="TE96" i="138" s="1"/>
  <c r="TD72" i="138"/>
  <c r="TD96" i="138" s="1"/>
  <c r="TC72" i="138"/>
  <c r="TC96" i="138" s="1"/>
  <c r="TB72" i="138"/>
  <c r="TB96" i="138"/>
  <c r="TA72" i="138"/>
  <c r="TA96" i="138" s="1"/>
  <c r="SZ72" i="138"/>
  <c r="SZ96" i="138" s="1"/>
  <c r="SY72" i="138"/>
  <c r="SY96" i="138"/>
  <c r="SX72" i="138"/>
  <c r="SX96" i="138" s="1"/>
  <c r="SW72" i="138"/>
  <c r="SW96" i="138" s="1"/>
  <c r="SV72" i="138"/>
  <c r="SV96" i="138" s="1"/>
  <c r="SU72" i="138"/>
  <c r="SU96" i="138"/>
  <c r="ST72" i="138"/>
  <c r="ST96" i="138" s="1"/>
  <c r="SS72" i="138"/>
  <c r="SS96" i="138"/>
  <c r="SR72" i="138"/>
  <c r="SR96" i="138" s="1"/>
  <c r="SQ72" i="138"/>
  <c r="SQ96" i="138"/>
  <c r="SP72" i="138"/>
  <c r="SP96" i="138" s="1"/>
  <c r="SO72" i="138"/>
  <c r="SO96" i="138"/>
  <c r="SN72" i="138"/>
  <c r="SN96" i="138" s="1"/>
  <c r="TR71" i="138"/>
  <c r="TR95" i="138"/>
  <c r="TQ71" i="138"/>
  <c r="TQ95" i="138" s="1"/>
  <c r="TP71" i="138"/>
  <c r="TP95" i="138" s="1"/>
  <c r="TO71" i="138"/>
  <c r="TO95" i="138" s="1"/>
  <c r="TN71" i="138"/>
  <c r="TN95" i="138"/>
  <c r="TM71" i="138"/>
  <c r="TM95" i="138" s="1"/>
  <c r="TL71" i="138"/>
  <c r="TL95" i="138" s="1"/>
  <c r="TK71" i="138"/>
  <c r="TK95" i="138" s="1"/>
  <c r="TJ71" i="138"/>
  <c r="TJ95" i="138"/>
  <c r="TI71" i="138"/>
  <c r="TI95" i="138" s="1"/>
  <c r="TH71" i="138"/>
  <c r="TH95" i="138"/>
  <c r="TG71" i="138"/>
  <c r="TG95" i="138" s="1"/>
  <c r="TF71" i="138"/>
  <c r="TE71" i="138"/>
  <c r="TE95" i="138" s="1"/>
  <c r="TD71" i="138"/>
  <c r="TD95" i="138" s="1"/>
  <c r="TC71" i="138"/>
  <c r="TC95" i="138"/>
  <c r="TB71" i="138"/>
  <c r="TB95" i="138" s="1"/>
  <c r="TA71" i="138"/>
  <c r="TA95" i="138" s="1"/>
  <c r="SZ71" i="138"/>
  <c r="SZ95" i="138" s="1"/>
  <c r="SY71" i="138"/>
  <c r="SY95" i="138" s="1"/>
  <c r="SX71" i="138"/>
  <c r="SX95" i="138" s="1"/>
  <c r="SW71" i="138"/>
  <c r="SW95" i="138" s="1"/>
  <c r="SV71" i="138"/>
  <c r="SU71" i="138"/>
  <c r="SU95" i="138" s="1"/>
  <c r="ST71" i="138"/>
  <c r="ST95" i="138" s="1"/>
  <c r="SS71" i="138"/>
  <c r="SS95" i="138" s="1"/>
  <c r="SR71" i="138"/>
  <c r="SR95" i="138" s="1"/>
  <c r="SQ71" i="138"/>
  <c r="SQ95" i="138"/>
  <c r="SP71" i="138"/>
  <c r="SP95" i="138" s="1"/>
  <c r="SO71" i="138"/>
  <c r="SO95" i="138" s="1"/>
  <c r="SN71" i="138"/>
  <c r="SN95" i="138" s="1"/>
  <c r="TR70" i="138"/>
  <c r="TR94" i="138"/>
  <c r="TQ70" i="138"/>
  <c r="TQ94" i="138" s="1"/>
  <c r="TP70" i="138"/>
  <c r="TP94" i="138"/>
  <c r="TO70" i="138"/>
  <c r="TO94" i="138" s="1"/>
  <c r="TN70" i="138"/>
  <c r="TN94" i="138" s="1"/>
  <c r="TM70" i="138"/>
  <c r="TM94" i="138" s="1"/>
  <c r="TL70" i="138"/>
  <c r="TL94" i="138" s="1"/>
  <c r="TK70" i="138"/>
  <c r="TK94" i="138"/>
  <c r="TJ70" i="138"/>
  <c r="TJ94" i="138" s="1"/>
  <c r="TI70" i="138"/>
  <c r="TI94" i="138" s="1"/>
  <c r="TH70" i="138"/>
  <c r="TH94" i="138" s="1"/>
  <c r="TG70" i="138"/>
  <c r="TG94" i="138" s="1"/>
  <c r="TF70" i="138"/>
  <c r="TF94" i="138" s="1"/>
  <c r="TE70" i="138"/>
  <c r="TE94" i="138"/>
  <c r="TD70" i="138"/>
  <c r="TD94" i="138" s="1"/>
  <c r="TC70" i="138"/>
  <c r="TC94" i="138" s="1"/>
  <c r="TB70" i="138"/>
  <c r="TB94" i="138" s="1"/>
  <c r="TA70" i="138"/>
  <c r="TA94" i="138" s="1"/>
  <c r="SZ70" i="138"/>
  <c r="SZ94" i="138" s="1"/>
  <c r="SY70" i="138"/>
  <c r="SY94" i="138" s="1"/>
  <c r="SX70" i="138"/>
  <c r="SX94" i="138" s="1"/>
  <c r="SW70" i="138"/>
  <c r="SW94" i="138" s="1"/>
  <c r="SV70" i="138"/>
  <c r="SV94" i="138" s="1"/>
  <c r="SU70" i="138"/>
  <c r="SU94" i="138" s="1"/>
  <c r="ST70" i="138"/>
  <c r="ST94" i="138"/>
  <c r="SS70" i="138"/>
  <c r="SS94" i="138" s="1"/>
  <c r="SR70" i="138"/>
  <c r="SR94" i="138"/>
  <c r="SQ70" i="138"/>
  <c r="SQ94" i="138" s="1"/>
  <c r="SP70" i="138"/>
  <c r="SP94" i="138" s="1"/>
  <c r="SO70" i="138"/>
  <c r="SO94" i="138" s="1"/>
  <c r="SN70" i="138"/>
  <c r="SN94" i="138" s="1"/>
  <c r="TR69" i="138"/>
  <c r="TR93" i="138"/>
  <c r="TQ69" i="138"/>
  <c r="TQ93" i="138" s="1"/>
  <c r="TP69" i="138"/>
  <c r="TP93" i="138" s="1"/>
  <c r="TO69" i="138"/>
  <c r="TO93" i="138" s="1"/>
  <c r="TN69" i="138"/>
  <c r="TN93" i="138"/>
  <c r="TM69" i="138"/>
  <c r="TM93" i="138" s="1"/>
  <c r="TL69" i="138"/>
  <c r="TL93" i="138"/>
  <c r="TK69" i="138"/>
  <c r="TK93" i="138" s="1"/>
  <c r="TJ69" i="138"/>
  <c r="TJ93" i="138"/>
  <c r="TI69" i="138"/>
  <c r="TI93" i="138" s="1"/>
  <c r="TH69" i="138"/>
  <c r="TH93" i="138"/>
  <c r="TG69" i="138"/>
  <c r="TG93" i="138" s="1"/>
  <c r="TF69" i="138"/>
  <c r="TF93" i="138"/>
  <c r="TE69" i="138"/>
  <c r="TE93" i="138" s="1"/>
  <c r="TD69" i="138"/>
  <c r="TD93" i="138" s="1"/>
  <c r="TC69" i="138"/>
  <c r="TC93" i="138" s="1"/>
  <c r="TB69" i="138"/>
  <c r="TB93" i="138" s="1"/>
  <c r="TA69" i="138"/>
  <c r="TA93" i="138" s="1"/>
  <c r="SZ69" i="138"/>
  <c r="SZ93" i="138" s="1"/>
  <c r="SY69" i="138"/>
  <c r="SY93" i="138" s="1"/>
  <c r="SX69" i="138"/>
  <c r="SX93" i="138" s="1"/>
  <c r="SW69" i="138"/>
  <c r="SW93" i="138" s="1"/>
  <c r="SV69" i="138"/>
  <c r="SV93" i="138" s="1"/>
  <c r="SU69" i="138"/>
  <c r="SU93" i="138" s="1"/>
  <c r="ST69" i="138"/>
  <c r="ST93" i="138"/>
  <c r="SS69" i="138"/>
  <c r="SS93" i="138" s="1"/>
  <c r="SR69" i="138"/>
  <c r="SR93" i="138"/>
  <c r="SQ69" i="138"/>
  <c r="SQ93" i="138" s="1"/>
  <c r="SP69" i="138"/>
  <c r="SP93" i="138" s="1"/>
  <c r="SO69" i="138"/>
  <c r="SO93" i="138" s="1"/>
  <c r="SN69" i="138"/>
  <c r="SN93" i="138"/>
  <c r="TR68" i="138"/>
  <c r="TR92" i="138" s="1"/>
  <c r="TQ68" i="138"/>
  <c r="TQ92" i="138" s="1"/>
  <c r="TP68" i="138"/>
  <c r="TP92" i="138" s="1"/>
  <c r="TO68" i="138"/>
  <c r="TO92" i="138"/>
  <c r="TN68" i="138"/>
  <c r="TN92" i="138" s="1"/>
  <c r="TM68" i="138"/>
  <c r="TM92" i="138"/>
  <c r="TL68" i="138"/>
  <c r="TL92" i="138" s="1"/>
  <c r="TK68" i="138"/>
  <c r="TK92" i="138" s="1"/>
  <c r="TJ68" i="138"/>
  <c r="TJ92" i="138" s="1"/>
  <c r="TI68" i="138"/>
  <c r="TI92" i="138" s="1"/>
  <c r="TH68" i="138"/>
  <c r="TH92" i="138" s="1"/>
  <c r="TG68" i="138"/>
  <c r="TG92" i="138" s="1"/>
  <c r="TF68" i="138"/>
  <c r="TF92" i="138" s="1"/>
  <c r="TE68" i="138"/>
  <c r="TE92" i="138" s="1"/>
  <c r="TD68" i="138"/>
  <c r="TD92" i="138" s="1"/>
  <c r="TC68" i="138"/>
  <c r="TC92" i="138" s="1"/>
  <c r="TB68" i="138"/>
  <c r="TB92" i="138" s="1"/>
  <c r="TA68" i="138"/>
  <c r="TA92" i="138"/>
  <c r="SZ68" i="138"/>
  <c r="SZ92" i="138" s="1"/>
  <c r="SY68" i="138"/>
  <c r="SY92" i="138"/>
  <c r="SX68" i="138"/>
  <c r="SX92" i="138" s="1"/>
  <c r="SW68" i="138"/>
  <c r="SW92" i="138"/>
  <c r="SV68" i="138"/>
  <c r="SV92" i="138" s="1"/>
  <c r="SU68" i="138"/>
  <c r="SU92" i="138" s="1"/>
  <c r="ST68" i="138"/>
  <c r="ST92" i="138"/>
  <c r="SS68" i="138"/>
  <c r="SS92" i="138" s="1"/>
  <c r="SR68" i="138"/>
  <c r="SR92" i="138" s="1"/>
  <c r="SQ68" i="138"/>
  <c r="SQ92" i="138" s="1"/>
  <c r="SP68" i="138"/>
  <c r="SP92" i="138"/>
  <c r="SO68" i="138"/>
  <c r="SO92" i="138" s="1"/>
  <c r="SN68" i="138"/>
  <c r="SN92" i="138"/>
  <c r="TR67" i="138"/>
  <c r="TR91" i="138" s="1"/>
  <c r="TQ67" i="138"/>
  <c r="TQ91" i="138"/>
  <c r="TP67" i="138"/>
  <c r="TP91" i="138" s="1"/>
  <c r="TO67" i="138"/>
  <c r="TO91" i="138"/>
  <c r="TN67" i="138"/>
  <c r="TN91" i="138" s="1"/>
  <c r="TM67" i="138"/>
  <c r="TM91" i="138"/>
  <c r="TL67" i="138"/>
  <c r="TL91" i="138" s="1"/>
  <c r="TK67" i="138"/>
  <c r="TK91" i="138" s="1"/>
  <c r="TJ67" i="138"/>
  <c r="TJ91" i="138" s="1"/>
  <c r="TI67" i="138"/>
  <c r="TI91" i="138" s="1"/>
  <c r="TH67" i="138"/>
  <c r="TH91" i="138" s="1"/>
  <c r="TG67" i="138"/>
  <c r="TG91" i="138"/>
  <c r="TF67" i="138"/>
  <c r="TF91" i="138" s="1"/>
  <c r="TE67" i="138"/>
  <c r="TE91" i="138"/>
  <c r="TD67" i="138"/>
  <c r="TD91" i="138" s="1"/>
  <c r="TC67" i="138"/>
  <c r="TC91" i="138"/>
  <c r="TB67" i="138"/>
  <c r="TB91" i="138" s="1"/>
  <c r="TA67" i="138"/>
  <c r="TA91" i="138"/>
  <c r="SZ67" i="138"/>
  <c r="SZ91" i="138" s="1"/>
  <c r="SY67" i="138"/>
  <c r="SY91" i="138" s="1"/>
  <c r="SX67" i="138"/>
  <c r="SX91" i="138" s="1"/>
  <c r="SW67" i="138"/>
  <c r="SW91" i="138"/>
  <c r="SV67" i="138"/>
  <c r="SV91" i="138" s="1"/>
  <c r="SU67" i="138"/>
  <c r="SU91" i="138" s="1"/>
  <c r="ST67" i="138"/>
  <c r="ST91" i="138" s="1"/>
  <c r="SS67" i="138"/>
  <c r="SS91" i="138" s="1"/>
  <c r="SR67" i="138"/>
  <c r="SR91" i="138" s="1"/>
  <c r="SQ67" i="138"/>
  <c r="SQ91" i="138" s="1"/>
  <c r="SP67" i="138"/>
  <c r="SP91" i="138" s="1"/>
  <c r="SO67" i="138"/>
  <c r="SO91" i="138" s="1"/>
  <c r="SN67" i="138"/>
  <c r="SN91" i="138" s="1"/>
  <c r="TR66" i="138"/>
  <c r="TQ66" i="138"/>
  <c r="TP66" i="138"/>
  <c r="TO66" i="138"/>
  <c r="TN66" i="138"/>
  <c r="TM66" i="138"/>
  <c r="TL66" i="138"/>
  <c r="TK66" i="138"/>
  <c r="TJ66" i="138"/>
  <c r="TI66" i="138"/>
  <c r="TH66" i="138"/>
  <c r="TG66" i="138"/>
  <c r="TF66" i="138"/>
  <c r="TE66" i="138"/>
  <c r="TD66" i="138"/>
  <c r="TC66" i="138"/>
  <c r="TB66" i="138"/>
  <c r="TA66" i="138"/>
  <c r="SZ66" i="138"/>
  <c r="SY66" i="138"/>
  <c r="SX66" i="138"/>
  <c r="SW66" i="138"/>
  <c r="SV66" i="138"/>
  <c r="SU66" i="138"/>
  <c r="ST66" i="138"/>
  <c r="SS66" i="138"/>
  <c r="SR66" i="138"/>
  <c r="SQ66" i="138"/>
  <c r="SP66" i="138"/>
  <c r="SO66" i="138"/>
  <c r="SN66" i="138"/>
  <c r="TR65" i="138"/>
  <c r="TR89" i="138" s="1"/>
  <c r="TQ65" i="138"/>
  <c r="TQ89" i="138" s="1"/>
  <c r="TP65" i="138"/>
  <c r="TP89" i="138" s="1"/>
  <c r="TO65" i="138"/>
  <c r="TO89" i="138"/>
  <c r="TN65" i="138"/>
  <c r="TN89" i="138" s="1"/>
  <c r="TM65" i="138"/>
  <c r="TM89" i="138"/>
  <c r="TL65" i="138"/>
  <c r="TL89" i="138" s="1"/>
  <c r="TK65" i="138"/>
  <c r="TK89" i="138"/>
  <c r="TJ65" i="138"/>
  <c r="TJ89" i="138" s="1"/>
  <c r="TI65" i="138"/>
  <c r="TI89" i="138"/>
  <c r="TH65" i="138"/>
  <c r="TH89" i="138" s="1"/>
  <c r="TG65" i="138"/>
  <c r="TG89" i="138"/>
  <c r="TF65" i="138"/>
  <c r="TF89" i="138" s="1"/>
  <c r="TE65" i="138"/>
  <c r="TE89" i="138" s="1"/>
  <c r="TD65" i="138"/>
  <c r="TD89" i="138" s="1"/>
  <c r="TC65" i="138"/>
  <c r="TC89" i="138"/>
  <c r="TB65" i="138"/>
  <c r="TB89" i="138" s="1"/>
  <c r="TA65" i="138"/>
  <c r="TA89" i="138" s="1"/>
  <c r="SZ65" i="138"/>
  <c r="SZ89" i="138" s="1"/>
  <c r="SY65" i="138"/>
  <c r="SY89" i="138" s="1"/>
  <c r="SX65" i="138"/>
  <c r="SX89" i="138" s="1"/>
  <c r="SW65" i="138"/>
  <c r="SW89" i="138"/>
  <c r="SV65" i="138"/>
  <c r="SV89" i="138" s="1"/>
  <c r="SU65" i="138"/>
  <c r="SU89" i="138" s="1"/>
  <c r="ST65" i="138"/>
  <c r="ST89" i="138" s="1"/>
  <c r="SS65" i="138"/>
  <c r="SS89" i="138" s="1"/>
  <c r="SR65" i="138"/>
  <c r="SR89" i="138" s="1"/>
  <c r="SQ65" i="138"/>
  <c r="SQ89" i="138"/>
  <c r="SP65" i="138"/>
  <c r="SP89" i="138" s="1"/>
  <c r="SO65" i="138"/>
  <c r="SO89" i="138" s="1"/>
  <c r="SN65" i="138"/>
  <c r="SN89" i="138" s="1"/>
  <c r="TR64" i="138"/>
  <c r="TR88" i="138"/>
  <c r="TQ64" i="138"/>
  <c r="TQ88" i="138" s="1"/>
  <c r="TP64" i="138"/>
  <c r="TP88" i="138" s="1"/>
  <c r="TO64" i="138"/>
  <c r="TO88" i="138" s="1"/>
  <c r="TN64" i="138"/>
  <c r="TN88" i="138" s="1"/>
  <c r="TM64" i="138"/>
  <c r="TM88" i="138" s="1"/>
  <c r="TL64" i="138"/>
  <c r="TL88" i="138"/>
  <c r="TK64" i="138"/>
  <c r="TK88" i="138" s="1"/>
  <c r="TJ64" i="138"/>
  <c r="TJ88" i="138"/>
  <c r="TI64" i="138"/>
  <c r="TI88" i="138" s="1"/>
  <c r="TH64" i="138"/>
  <c r="TH88" i="138" s="1"/>
  <c r="TG64" i="138"/>
  <c r="TG88" i="138" s="1"/>
  <c r="TF64" i="138"/>
  <c r="TF88" i="138" s="1"/>
  <c r="TE64" i="138"/>
  <c r="TE88" i="138"/>
  <c r="TD64" i="138"/>
  <c r="TD88" i="138" s="1"/>
  <c r="TC64" i="138"/>
  <c r="TC88" i="138" s="1"/>
  <c r="TB64" i="138"/>
  <c r="TB88" i="138" s="1"/>
  <c r="TA64" i="138"/>
  <c r="TA88" i="138" s="1"/>
  <c r="SZ64" i="138"/>
  <c r="SZ88" i="138" s="1"/>
  <c r="SY64" i="138"/>
  <c r="SY88" i="138"/>
  <c r="SX64" i="138"/>
  <c r="SX88" i="138" s="1"/>
  <c r="SW64" i="138"/>
  <c r="SW88" i="138" s="1"/>
  <c r="SV64" i="138"/>
  <c r="SV88" i="138" s="1"/>
  <c r="SU64" i="138"/>
  <c r="SU88" i="138"/>
  <c r="ST64" i="138"/>
  <c r="ST88" i="138" s="1"/>
  <c r="SS64" i="138"/>
  <c r="SS88" i="138"/>
  <c r="SR64" i="138"/>
  <c r="SR88" i="138" s="1"/>
  <c r="SQ64" i="138"/>
  <c r="SQ88" i="138"/>
  <c r="SP64" i="138"/>
  <c r="SP88" i="138" s="1"/>
  <c r="SO64" i="138"/>
  <c r="SO88" i="138"/>
  <c r="SN64" i="138"/>
  <c r="SN88" i="138" s="1"/>
  <c r="TR63" i="138"/>
  <c r="TR87" i="138" s="1"/>
  <c r="TQ63" i="138"/>
  <c r="TQ87" i="138" s="1"/>
  <c r="TP63" i="138"/>
  <c r="TP87" i="138" s="1"/>
  <c r="TO63" i="138"/>
  <c r="TO87" i="138" s="1"/>
  <c r="TN63" i="138"/>
  <c r="TN87" i="138"/>
  <c r="TM63" i="138"/>
  <c r="TM87" i="138" s="1"/>
  <c r="TL63" i="138"/>
  <c r="TL87" i="138" s="1"/>
  <c r="TK63" i="138"/>
  <c r="TK87" i="138" s="1"/>
  <c r="TJ63" i="138"/>
  <c r="TJ87" i="138"/>
  <c r="TI63" i="138"/>
  <c r="TI87" i="138" s="1"/>
  <c r="TH63" i="138"/>
  <c r="TH87" i="138"/>
  <c r="TG63" i="138"/>
  <c r="TG87" i="138" s="1"/>
  <c r="TF63" i="138"/>
  <c r="TF87" i="138" s="1"/>
  <c r="TE63" i="138"/>
  <c r="TE87" i="138" s="1"/>
  <c r="TD63" i="138"/>
  <c r="TD87" i="138" s="1"/>
  <c r="TC63" i="138"/>
  <c r="TC87" i="138"/>
  <c r="TB63" i="138"/>
  <c r="TB87" i="138" s="1"/>
  <c r="TA63" i="138"/>
  <c r="TA87" i="138" s="1"/>
  <c r="SZ63" i="138"/>
  <c r="SZ87" i="138" s="1"/>
  <c r="SY63" i="138"/>
  <c r="SY87" i="138"/>
  <c r="SX63" i="138"/>
  <c r="SX87" i="138" s="1"/>
  <c r="SW63" i="138"/>
  <c r="SW87" i="138"/>
  <c r="SV63" i="138"/>
  <c r="SV87" i="138" s="1"/>
  <c r="SU63" i="138"/>
  <c r="SU87" i="138"/>
  <c r="ST63" i="138"/>
  <c r="ST87" i="138" s="1"/>
  <c r="SS63" i="138"/>
  <c r="SS87" i="138"/>
  <c r="SR63" i="138"/>
  <c r="SR87" i="138" s="1"/>
  <c r="SQ63" i="138"/>
  <c r="SQ87" i="138" s="1"/>
  <c r="SP63" i="138"/>
  <c r="SP87" i="138" s="1"/>
  <c r="SO63" i="138"/>
  <c r="SO87" i="138"/>
  <c r="SN63" i="138"/>
  <c r="SN87" i="138" s="1"/>
  <c r="TR62" i="138"/>
  <c r="TR86" i="138"/>
  <c r="TQ62" i="138"/>
  <c r="TQ86" i="138" s="1"/>
  <c r="TP62" i="138"/>
  <c r="TP86" i="138" s="1"/>
  <c r="TO62" i="138"/>
  <c r="TO86" i="138" s="1"/>
  <c r="TN62" i="138"/>
  <c r="TN86" i="138" s="1"/>
  <c r="TM62" i="138"/>
  <c r="TM86" i="138" s="1"/>
  <c r="TL62" i="138"/>
  <c r="TL86" i="138"/>
  <c r="TK62" i="138"/>
  <c r="TK86" i="138" s="1"/>
  <c r="TJ62" i="138"/>
  <c r="TJ86" i="138" s="1"/>
  <c r="TI62" i="138"/>
  <c r="TI86" i="138" s="1"/>
  <c r="TH62" i="138"/>
  <c r="TH86" i="138"/>
  <c r="TG62" i="138"/>
  <c r="TG86" i="138" s="1"/>
  <c r="TF62" i="138"/>
  <c r="TF86" i="138" s="1"/>
  <c r="TE62" i="138"/>
  <c r="TE86" i="138" s="1"/>
  <c r="TD62" i="138"/>
  <c r="TD86" i="138" s="1"/>
  <c r="TC62" i="138"/>
  <c r="TC86" i="138" s="1"/>
  <c r="TB62" i="138"/>
  <c r="TB86" i="138" s="1"/>
  <c r="TA62" i="138"/>
  <c r="TA86" i="138"/>
  <c r="SZ62" i="138"/>
  <c r="SZ86" i="138" s="1"/>
  <c r="SY62" i="138"/>
  <c r="SY86" i="138" s="1"/>
  <c r="SX62" i="138"/>
  <c r="SX86" i="138" s="1"/>
  <c r="SW62" i="138"/>
  <c r="SW86" i="138" s="1"/>
  <c r="SV62" i="138"/>
  <c r="SV86" i="138"/>
  <c r="SU62" i="138"/>
  <c r="SU86" i="138" s="1"/>
  <c r="ST62" i="138"/>
  <c r="ST86" i="138" s="1"/>
  <c r="SS62" i="138"/>
  <c r="SS86" i="138" s="1"/>
  <c r="SR62" i="138"/>
  <c r="SR86" i="138" s="1"/>
  <c r="SQ62" i="138"/>
  <c r="SQ86" i="138" s="1"/>
  <c r="SP62" i="138"/>
  <c r="SP86" i="138"/>
  <c r="SO62" i="138"/>
  <c r="SO86" i="138" s="1"/>
  <c r="SN62" i="138"/>
  <c r="SN86" i="138"/>
  <c r="TR61" i="138"/>
  <c r="TR85" i="138" s="1"/>
  <c r="TQ61" i="138"/>
  <c r="TQ85" i="138" s="1"/>
  <c r="TP61" i="138"/>
  <c r="TP85" i="138" s="1"/>
  <c r="TO61" i="138"/>
  <c r="TO85" i="138" s="1"/>
  <c r="TN61" i="138"/>
  <c r="TN85" i="138"/>
  <c r="TM61" i="138"/>
  <c r="TM85" i="138" s="1"/>
  <c r="TL61" i="138"/>
  <c r="TL85" i="138" s="1"/>
  <c r="TK61" i="138"/>
  <c r="TK85" i="138" s="1"/>
  <c r="TJ61" i="138"/>
  <c r="TJ85" i="138"/>
  <c r="TI61" i="138"/>
  <c r="TI85" i="138" s="1"/>
  <c r="TH61" i="138"/>
  <c r="TH85" i="138"/>
  <c r="TG61" i="138"/>
  <c r="TG85" i="138" s="1"/>
  <c r="TF61" i="138"/>
  <c r="TF85" i="138"/>
  <c r="TE61" i="138"/>
  <c r="TE85" i="138" s="1"/>
  <c r="TD61" i="138"/>
  <c r="TD85" i="138" s="1"/>
  <c r="TC61" i="138"/>
  <c r="TC85" i="138"/>
  <c r="TB61" i="138"/>
  <c r="TB85" i="138" s="1"/>
  <c r="TA61" i="138"/>
  <c r="TA85" i="138" s="1"/>
  <c r="SZ61" i="138"/>
  <c r="SZ85" i="138" s="1"/>
  <c r="SY61" i="138"/>
  <c r="SY85" i="138"/>
  <c r="SX61" i="138"/>
  <c r="SX85" i="138" s="1"/>
  <c r="SW61" i="138"/>
  <c r="SW85" i="138"/>
  <c r="SV61" i="138"/>
  <c r="SV85" i="138" s="1"/>
  <c r="SU61" i="138"/>
  <c r="SU85" i="138"/>
  <c r="ST61" i="138"/>
  <c r="ST85" i="138" s="1"/>
  <c r="SS61" i="138"/>
  <c r="SS85" i="138"/>
  <c r="SR61" i="138"/>
  <c r="SR85" i="138" s="1"/>
  <c r="SQ61" i="138"/>
  <c r="SQ85" i="138"/>
  <c r="SP61" i="138"/>
  <c r="SP85" i="138" s="1"/>
  <c r="SO61" i="138"/>
  <c r="SO85" i="138" s="1"/>
  <c r="SN61" i="138"/>
  <c r="SN85" i="138" s="1"/>
  <c r="TR60" i="138"/>
  <c r="TR84" i="138"/>
  <c r="TQ60" i="138"/>
  <c r="TQ84" i="138" s="1"/>
  <c r="TP60" i="138"/>
  <c r="TP84" i="138" s="1"/>
  <c r="TO60" i="138"/>
  <c r="TO84" i="138" s="1"/>
  <c r="TN60" i="138"/>
  <c r="TN84" i="138"/>
  <c r="TM60" i="138"/>
  <c r="TM84" i="138" s="1"/>
  <c r="TL60" i="138"/>
  <c r="TL84" i="138"/>
  <c r="TK60" i="138"/>
  <c r="TK84" i="138" s="1"/>
  <c r="TJ60" i="138"/>
  <c r="TJ84" i="138"/>
  <c r="TI60" i="138"/>
  <c r="TI84" i="138" s="1"/>
  <c r="TH60" i="138"/>
  <c r="TH84" i="138"/>
  <c r="TG60" i="138"/>
  <c r="TG84" i="138" s="1"/>
  <c r="TF60" i="138"/>
  <c r="TF84" i="138" s="1"/>
  <c r="TE60" i="138"/>
  <c r="TE84" i="138" s="1"/>
  <c r="TD60" i="138"/>
  <c r="TD84" i="138" s="1"/>
  <c r="TC60" i="138"/>
  <c r="TC84" i="138"/>
  <c r="TB60" i="138"/>
  <c r="TB84" i="138" s="1"/>
  <c r="TA60" i="138"/>
  <c r="TA84" i="138"/>
  <c r="SZ60" i="138"/>
  <c r="SZ84" i="138" s="1"/>
  <c r="SY60" i="138"/>
  <c r="SY84" i="138"/>
  <c r="SX60" i="138"/>
  <c r="SX84" i="138" s="1"/>
  <c r="SW60" i="138"/>
  <c r="SW84" i="138" s="1"/>
  <c r="SV60" i="138"/>
  <c r="SV84" i="138" s="1"/>
  <c r="SU60" i="138"/>
  <c r="SU84" i="138" s="1"/>
  <c r="ST60" i="138"/>
  <c r="ST84" i="138"/>
  <c r="SS60" i="138"/>
  <c r="SS84" i="138" s="1"/>
  <c r="SR60" i="138"/>
  <c r="SR84" i="138" s="1"/>
  <c r="SQ60" i="138"/>
  <c r="SQ84" i="138" s="1"/>
  <c r="SP60" i="138"/>
  <c r="SP84" i="138"/>
  <c r="SO60" i="138"/>
  <c r="SO84" i="138" s="1"/>
  <c r="SN60" i="138"/>
  <c r="SN84" i="138" s="1"/>
  <c r="TR59" i="138"/>
  <c r="TR83" i="138" s="1"/>
  <c r="TQ59" i="138"/>
  <c r="TQ83" i="138" s="1"/>
  <c r="TP59" i="138"/>
  <c r="TP83" i="138"/>
  <c r="TO59" i="138"/>
  <c r="TO83" i="138" s="1"/>
  <c r="TN59" i="138"/>
  <c r="TN83" i="138" s="1"/>
  <c r="TM59" i="138"/>
  <c r="TM83" i="138" s="1"/>
  <c r="TL59" i="138"/>
  <c r="TL83" i="138" s="1"/>
  <c r="TK59" i="138"/>
  <c r="TK83" i="138" s="1"/>
  <c r="TJ59" i="138"/>
  <c r="TJ83" i="138"/>
  <c r="TI59" i="138"/>
  <c r="TI83" i="138" s="1"/>
  <c r="TH59" i="138"/>
  <c r="TH83" i="138" s="1"/>
  <c r="TG59" i="138"/>
  <c r="TG83" i="138" s="1"/>
  <c r="TF59" i="138"/>
  <c r="TF83" i="138"/>
  <c r="TE59" i="138"/>
  <c r="TE83" i="138" s="1"/>
  <c r="TD59" i="138"/>
  <c r="TD83" i="138"/>
  <c r="TC59" i="138"/>
  <c r="TC83" i="138" s="1"/>
  <c r="TB59" i="138"/>
  <c r="TB83" i="138"/>
  <c r="TA59" i="138"/>
  <c r="TA83" i="138" s="1"/>
  <c r="SZ59" i="138"/>
  <c r="SZ83" i="138"/>
  <c r="SY59" i="138"/>
  <c r="SY83" i="138" s="1"/>
  <c r="SX59" i="138"/>
  <c r="SX83" i="138"/>
  <c r="SW59" i="138"/>
  <c r="SW83" i="138" s="1"/>
  <c r="SV59" i="138"/>
  <c r="SV83" i="138" s="1"/>
  <c r="SU59" i="138"/>
  <c r="SU83" i="138" s="1"/>
  <c r="ST59" i="138"/>
  <c r="ST83" i="138"/>
  <c r="SS59" i="138"/>
  <c r="SS83" i="138" s="1"/>
  <c r="SR59" i="138"/>
  <c r="SR83" i="138" s="1"/>
  <c r="SQ59" i="138"/>
  <c r="SQ83" i="138" s="1"/>
  <c r="SP59" i="138"/>
  <c r="SP83" i="138"/>
  <c r="SO59" i="138"/>
  <c r="SO83" i="138" s="1"/>
  <c r="SN59" i="138"/>
  <c r="SN83" i="138"/>
  <c r="TR58" i="138"/>
  <c r="TR82" i="138" s="1"/>
  <c r="TQ58" i="138"/>
  <c r="TQ82" i="138" s="1"/>
  <c r="TP58" i="138"/>
  <c r="TP82" i="138" s="1"/>
  <c r="TO58" i="138"/>
  <c r="TO82" i="138" s="1"/>
  <c r="TN58" i="138"/>
  <c r="TN82" i="138"/>
  <c r="TM58" i="138"/>
  <c r="TM82" i="138" s="1"/>
  <c r="TL58" i="138"/>
  <c r="TL82" i="138" s="1"/>
  <c r="TK58" i="138"/>
  <c r="TK82" i="138" s="1"/>
  <c r="TJ58" i="138"/>
  <c r="TJ82" i="138"/>
  <c r="TI58" i="138"/>
  <c r="TI82" i="138" s="1"/>
  <c r="TH58" i="138"/>
  <c r="TH82" i="138"/>
  <c r="TG58" i="138"/>
  <c r="TG82" i="138" s="1"/>
  <c r="TF58" i="138"/>
  <c r="TF82" i="138"/>
  <c r="TE58" i="138"/>
  <c r="TE82" i="138" s="1"/>
  <c r="TD58" i="138"/>
  <c r="TD82" i="138"/>
  <c r="TC58" i="138"/>
  <c r="TC82" i="138" s="1"/>
  <c r="TB58" i="138"/>
  <c r="TB82" i="138" s="1"/>
  <c r="TA58" i="138"/>
  <c r="TA82" i="138" s="1"/>
  <c r="SZ58" i="138"/>
  <c r="SZ82" i="138"/>
  <c r="SY58" i="138"/>
  <c r="SY82" i="138" s="1"/>
  <c r="SX58" i="138"/>
  <c r="SX82" i="138"/>
  <c r="SW58" i="138"/>
  <c r="SW82" i="138" s="1"/>
  <c r="SV58" i="138"/>
  <c r="SV82" i="138"/>
  <c r="SU58" i="138"/>
  <c r="SU82" i="138" s="1"/>
  <c r="ST58" i="138"/>
  <c r="ST82" i="138" s="1"/>
  <c r="SS58" i="138"/>
  <c r="SS82" i="138" s="1"/>
  <c r="SR58" i="138"/>
  <c r="SR82" i="138"/>
  <c r="SQ58" i="138"/>
  <c r="SQ82" i="138" s="1"/>
  <c r="SP58" i="138"/>
  <c r="SP82" i="138" s="1"/>
  <c r="SO58" i="138"/>
  <c r="SO82" i="138" s="1"/>
  <c r="SN58" i="138"/>
  <c r="SN82" i="138"/>
  <c r="TR57" i="138"/>
  <c r="TR81" i="138" s="1"/>
  <c r="TQ57" i="138"/>
  <c r="TQ81" i="138"/>
  <c r="TP57" i="138"/>
  <c r="TP81" i="138" s="1"/>
  <c r="TO57" i="138"/>
  <c r="TO81" i="138"/>
  <c r="TN57" i="138"/>
  <c r="TN81" i="138" s="1"/>
  <c r="TM57" i="138"/>
  <c r="TM81" i="138" s="1"/>
  <c r="TL57" i="138"/>
  <c r="TL81" i="138"/>
  <c r="TK57" i="138"/>
  <c r="TK81" i="138" s="1"/>
  <c r="TJ57" i="138"/>
  <c r="TJ81" i="138" s="1"/>
  <c r="TI57" i="138"/>
  <c r="TI81" i="138" s="1"/>
  <c r="TH57" i="138"/>
  <c r="TH81" i="138"/>
  <c r="TG57" i="138"/>
  <c r="TG81" i="138" s="1"/>
  <c r="TF57" i="138"/>
  <c r="TF81" i="138"/>
  <c r="TE57" i="138"/>
  <c r="TE81" i="138" s="1"/>
  <c r="TD57" i="138"/>
  <c r="TD81" i="138"/>
  <c r="TC57" i="138"/>
  <c r="TC81" i="138" s="1"/>
  <c r="TB57" i="138"/>
  <c r="TB81" i="138"/>
  <c r="TA57" i="138"/>
  <c r="TA81" i="138" s="1"/>
  <c r="SZ57" i="138"/>
  <c r="SZ81" i="138"/>
  <c r="SY57" i="138"/>
  <c r="SY81" i="138" s="1"/>
  <c r="SX57" i="138"/>
  <c r="SX81" i="138" s="1"/>
  <c r="SW57" i="138"/>
  <c r="SW81" i="138" s="1"/>
  <c r="SV57" i="138"/>
  <c r="SV81" i="138"/>
  <c r="SU57" i="138"/>
  <c r="SU81" i="138" s="1"/>
  <c r="ST57" i="138"/>
  <c r="ST81" i="138" s="1"/>
  <c r="SS57" i="138"/>
  <c r="SS81" i="138" s="1"/>
  <c r="SR57" i="138"/>
  <c r="SR81" i="138" s="1"/>
  <c r="SQ57" i="138"/>
  <c r="SQ81" i="138" s="1"/>
  <c r="SP57" i="138"/>
  <c r="SP81" i="138" s="1"/>
  <c r="SO57" i="138"/>
  <c r="SO81" i="138" s="1"/>
  <c r="SN57" i="138"/>
  <c r="SN81" i="138" s="1"/>
  <c r="TR56" i="138"/>
  <c r="TR80" i="138" s="1"/>
  <c r="TQ56" i="138"/>
  <c r="TQ80" i="138" s="1"/>
  <c r="TP56" i="138"/>
  <c r="TP80" i="138" s="1"/>
  <c r="TO56" i="138"/>
  <c r="TO80" i="138" s="1"/>
  <c r="TN56" i="138"/>
  <c r="TN80" i="138"/>
  <c r="TM56" i="138"/>
  <c r="TM80" i="138" s="1"/>
  <c r="TL56" i="138"/>
  <c r="TL80" i="138" s="1"/>
  <c r="TK56" i="138"/>
  <c r="TK80" i="138" s="1"/>
  <c r="TJ56" i="138"/>
  <c r="TJ80" i="138"/>
  <c r="TI56" i="138"/>
  <c r="TI80" i="138" s="1"/>
  <c r="TH56" i="138"/>
  <c r="TH80" i="138"/>
  <c r="TG56" i="138"/>
  <c r="TG80" i="138" s="1"/>
  <c r="TF56" i="138"/>
  <c r="TF80" i="138"/>
  <c r="TE56" i="138"/>
  <c r="TE80" i="138" s="1"/>
  <c r="TD56" i="138"/>
  <c r="TD80" i="138"/>
  <c r="TC56" i="138"/>
  <c r="TC80" i="138" s="1"/>
  <c r="TB56" i="138"/>
  <c r="TB80" i="138" s="1"/>
  <c r="TA56" i="138"/>
  <c r="TA80" i="138" s="1"/>
  <c r="SZ56" i="138"/>
  <c r="SZ80" i="138" s="1"/>
  <c r="SY56" i="138"/>
  <c r="SY80" i="138"/>
  <c r="SX56" i="138"/>
  <c r="SX80" i="138" s="1"/>
  <c r="SW56" i="138"/>
  <c r="SW80" i="138"/>
  <c r="SV56" i="138"/>
  <c r="SV80" i="138" s="1"/>
  <c r="SU56" i="138"/>
  <c r="SU80" i="138"/>
  <c r="ST56" i="138"/>
  <c r="ST80" i="138" s="1"/>
  <c r="SS56" i="138"/>
  <c r="SS80" i="138"/>
  <c r="SR56" i="138"/>
  <c r="SR80" i="138" s="1"/>
  <c r="SQ56" i="138"/>
  <c r="SQ80" i="138"/>
  <c r="SP56" i="138"/>
  <c r="SP80" i="138" s="1"/>
  <c r="SO56" i="138"/>
  <c r="SO80" i="138" s="1"/>
  <c r="SN56" i="138"/>
  <c r="SN80" i="138" s="1"/>
  <c r="TR55" i="138"/>
  <c r="TR79" i="138"/>
  <c r="TQ55" i="138"/>
  <c r="TQ79" i="138" s="1"/>
  <c r="TP55" i="138"/>
  <c r="TP79" i="138" s="1"/>
  <c r="TO55" i="138"/>
  <c r="TO79" i="138" s="1"/>
  <c r="TN55" i="138"/>
  <c r="TN79" i="138"/>
  <c r="TM55" i="138"/>
  <c r="TM79" i="138" s="1"/>
  <c r="TL55" i="138"/>
  <c r="TL79" i="138"/>
  <c r="TK55" i="138"/>
  <c r="TK79" i="138" s="1"/>
  <c r="TJ55" i="138"/>
  <c r="TJ79" i="138"/>
  <c r="TI55" i="138"/>
  <c r="TI79" i="138" s="1"/>
  <c r="TH55" i="138"/>
  <c r="TH79" i="138"/>
  <c r="TG55" i="138"/>
  <c r="TG79" i="138" s="1"/>
  <c r="TF55" i="138"/>
  <c r="TF79" i="138"/>
  <c r="TE55" i="138"/>
  <c r="TE79" i="138" s="1"/>
  <c r="TD55" i="138"/>
  <c r="TD79" i="138" s="1"/>
  <c r="TC55" i="138"/>
  <c r="TC79" i="138" s="1"/>
  <c r="TB55" i="138"/>
  <c r="TB79" i="138"/>
  <c r="TA55" i="138"/>
  <c r="TA79" i="138" s="1"/>
  <c r="SZ55" i="138"/>
  <c r="SZ79" i="138" s="1"/>
  <c r="SY55" i="138"/>
  <c r="SY79" i="138" s="1"/>
  <c r="SX55" i="138"/>
  <c r="SX79" i="138" s="1"/>
  <c r="SW55" i="138"/>
  <c r="SW79" i="138"/>
  <c r="SV55" i="138"/>
  <c r="SV79" i="138" s="1"/>
  <c r="SU55" i="138"/>
  <c r="SU79" i="138" s="1"/>
  <c r="ST55" i="138"/>
  <c r="ST79" i="138" s="1"/>
  <c r="SS55" i="138"/>
  <c r="SS79" i="138" s="1"/>
  <c r="SR55" i="138"/>
  <c r="SR79" i="138" s="1"/>
  <c r="SQ55" i="138"/>
  <c r="SQ79" i="138"/>
  <c r="SP55" i="138"/>
  <c r="SP79" i="138" s="1"/>
  <c r="SO55" i="138"/>
  <c r="SO79" i="138" s="1"/>
  <c r="SN55" i="138"/>
  <c r="SN79" i="138" s="1"/>
  <c r="TR54" i="138"/>
  <c r="TR78" i="138"/>
  <c r="TQ54" i="138"/>
  <c r="TQ78" i="138" s="1"/>
  <c r="TP54" i="138"/>
  <c r="TP78" i="138"/>
  <c r="TO54" i="138"/>
  <c r="TO78" i="138" s="1"/>
  <c r="TN54" i="138"/>
  <c r="TN78" i="138" s="1"/>
  <c r="TM54" i="138"/>
  <c r="TM78" i="138" s="1"/>
  <c r="TL54" i="138"/>
  <c r="TL78" i="138" s="1"/>
  <c r="TK54" i="138"/>
  <c r="TK78" i="138"/>
  <c r="TJ54" i="138"/>
  <c r="TJ78" i="138" s="1"/>
  <c r="TI54" i="138"/>
  <c r="TI78" i="138" s="1"/>
  <c r="TH54" i="138"/>
  <c r="TH78" i="138" s="1"/>
  <c r="TG54" i="138"/>
  <c r="TG78" i="138" s="1"/>
  <c r="TF54" i="138"/>
  <c r="TF78" i="138" s="1"/>
  <c r="TE54" i="138"/>
  <c r="TE78" i="138" s="1"/>
  <c r="TD54" i="138"/>
  <c r="TD78" i="138" s="1"/>
  <c r="TC54" i="138"/>
  <c r="TC78" i="138" s="1"/>
  <c r="TB54" i="138"/>
  <c r="TB78" i="138" s="1"/>
  <c r="TA54" i="138"/>
  <c r="TA78" i="138" s="1"/>
  <c r="SZ54" i="138"/>
  <c r="SZ78" i="138"/>
  <c r="SY54" i="138"/>
  <c r="SY78" i="138" s="1"/>
  <c r="SX54" i="138"/>
  <c r="SX78" i="138"/>
  <c r="SW54" i="138"/>
  <c r="SW78" i="138" s="1"/>
  <c r="SV54" i="138"/>
  <c r="SV78" i="138"/>
  <c r="SU54" i="138"/>
  <c r="SU78" i="138" s="1"/>
  <c r="ST54" i="138"/>
  <c r="ST78" i="138"/>
  <c r="SS54" i="138"/>
  <c r="SS78" i="138" s="1"/>
  <c r="SR54" i="138"/>
  <c r="SR78" i="138" s="1"/>
  <c r="SQ54" i="138"/>
  <c r="SQ78" i="138" s="1"/>
  <c r="SP54" i="138"/>
  <c r="SP78" i="138" s="1"/>
  <c r="SO54" i="138"/>
  <c r="SO78" i="138" s="1"/>
  <c r="SN54" i="138"/>
  <c r="SN78" i="138"/>
  <c r="TR53" i="138"/>
  <c r="TR77" i="138" s="1"/>
  <c r="TQ53" i="138"/>
  <c r="TQ77" i="138" s="1"/>
  <c r="TP53" i="138"/>
  <c r="TP77" i="138" s="1"/>
  <c r="TO53" i="138"/>
  <c r="TO77" i="138"/>
  <c r="TN53" i="138"/>
  <c r="TN77" i="138" s="1"/>
  <c r="TM53" i="138"/>
  <c r="TM77" i="138"/>
  <c r="TL53" i="138"/>
  <c r="TL77" i="138" s="1"/>
  <c r="TK53" i="138"/>
  <c r="TK77" i="138"/>
  <c r="TJ53" i="138"/>
  <c r="TJ77" i="138" s="1"/>
  <c r="TI53" i="138"/>
  <c r="TI77" i="138"/>
  <c r="TH53" i="138"/>
  <c r="TH77" i="138" s="1"/>
  <c r="TG53" i="138"/>
  <c r="TG77" i="138"/>
  <c r="TF53" i="138"/>
  <c r="TF77" i="138" s="1"/>
  <c r="TE53" i="138"/>
  <c r="TE77" i="138" s="1"/>
  <c r="TD53" i="138"/>
  <c r="TD77" i="138" s="1"/>
  <c r="TC53" i="138"/>
  <c r="TC77" i="138" s="1"/>
  <c r="TB53" i="138"/>
  <c r="TB77" i="138" s="1"/>
  <c r="TA53" i="138"/>
  <c r="TA77" i="138"/>
  <c r="SZ53" i="138"/>
  <c r="SZ77" i="138" s="1"/>
  <c r="SY53" i="138"/>
  <c r="SY77" i="138"/>
  <c r="SX53" i="138"/>
  <c r="SX77" i="138" s="1"/>
  <c r="SW53" i="138"/>
  <c r="SW77" i="138"/>
  <c r="SV53" i="138"/>
  <c r="SV77" i="138" s="1"/>
  <c r="SU53" i="138"/>
  <c r="SU77" i="138" s="1"/>
  <c r="ST53" i="138"/>
  <c r="ST77" i="138" s="1"/>
  <c r="SS53" i="138"/>
  <c r="SS77" i="138" s="1"/>
  <c r="SR53" i="138"/>
  <c r="SR77" i="138" s="1"/>
  <c r="SQ53" i="138"/>
  <c r="SQ77" i="138"/>
  <c r="SP53" i="138"/>
  <c r="SP77" i="138" s="1"/>
  <c r="SO53" i="138"/>
  <c r="SO77" i="138" s="1"/>
  <c r="SN53" i="138"/>
  <c r="SN77" i="138" s="1"/>
  <c r="SL99" i="138"/>
  <c r="SK99" i="138"/>
  <c r="SJ99" i="138"/>
  <c r="SI99" i="138"/>
  <c r="SL98" i="138"/>
  <c r="SK98" i="138"/>
  <c r="SJ98" i="138"/>
  <c r="SI98" i="138"/>
  <c r="SL97" i="138"/>
  <c r="SK97" i="138"/>
  <c r="SJ97" i="138"/>
  <c r="SI97" i="138"/>
  <c r="SD97" i="138"/>
  <c r="SL96" i="138"/>
  <c r="SK96" i="138"/>
  <c r="SJ96" i="138"/>
  <c r="SI96" i="138"/>
  <c r="SL95" i="138"/>
  <c r="SK95" i="138"/>
  <c r="SJ95" i="138"/>
  <c r="SI95" i="138"/>
  <c r="SL94" i="138"/>
  <c r="SK94" i="138"/>
  <c r="SJ94" i="138"/>
  <c r="SI94" i="138"/>
  <c r="SL93" i="138"/>
  <c r="SK93" i="138"/>
  <c r="SJ93" i="138"/>
  <c r="SI93" i="138"/>
  <c r="SL92" i="138"/>
  <c r="SK92" i="138"/>
  <c r="SJ92" i="138"/>
  <c r="SI92" i="138"/>
  <c r="SL91" i="138"/>
  <c r="SK91" i="138"/>
  <c r="SJ91" i="138"/>
  <c r="SI91" i="138"/>
  <c r="SL90" i="138"/>
  <c r="SK90" i="138"/>
  <c r="SJ90" i="138"/>
  <c r="SI90" i="138"/>
  <c r="SH90" i="138"/>
  <c r="SG90" i="138"/>
  <c r="SF90" i="138"/>
  <c r="SE90" i="138"/>
  <c r="SD90" i="138"/>
  <c r="SC90" i="138"/>
  <c r="SB90" i="138"/>
  <c r="SA90" i="138"/>
  <c r="RZ90" i="138"/>
  <c r="RY90" i="138"/>
  <c r="RX90" i="138"/>
  <c r="RW90" i="138"/>
  <c r="RV90" i="138"/>
  <c r="RU90" i="138"/>
  <c r="RT90" i="138"/>
  <c r="RS90" i="138"/>
  <c r="RR90" i="138"/>
  <c r="RQ90" i="138"/>
  <c r="RP90" i="138"/>
  <c r="RO90" i="138"/>
  <c r="RN90" i="138"/>
  <c r="RM90" i="138"/>
  <c r="RL90" i="138"/>
  <c r="RK90" i="138"/>
  <c r="RJ90" i="138"/>
  <c r="RI90" i="138"/>
  <c r="RH90" i="138"/>
  <c r="RG90" i="138"/>
  <c r="RF90" i="138"/>
  <c r="RE90" i="138"/>
  <c r="RD90" i="138"/>
  <c r="SL89" i="138"/>
  <c r="SK89" i="138"/>
  <c r="SJ89" i="138"/>
  <c r="SI89" i="138"/>
  <c r="SL88" i="138"/>
  <c r="SK88" i="138"/>
  <c r="SJ88" i="138"/>
  <c r="SI88" i="138"/>
  <c r="SL87" i="138"/>
  <c r="SK87" i="138"/>
  <c r="SJ87" i="138"/>
  <c r="SI87" i="138"/>
  <c r="SL86" i="138"/>
  <c r="SK86" i="138"/>
  <c r="SJ86" i="138"/>
  <c r="SI86" i="138"/>
  <c r="SL85" i="138"/>
  <c r="SK85" i="138"/>
  <c r="SJ85" i="138"/>
  <c r="SI85" i="138"/>
  <c r="SL84" i="138"/>
  <c r="SK84" i="138"/>
  <c r="SJ84" i="138"/>
  <c r="SI84" i="138"/>
  <c r="SL83" i="138"/>
  <c r="SK83" i="138"/>
  <c r="SJ83" i="138"/>
  <c r="SI83" i="138"/>
  <c r="SL82" i="138"/>
  <c r="SK82" i="138"/>
  <c r="SJ82" i="138"/>
  <c r="SI82" i="138"/>
  <c r="SL81" i="138"/>
  <c r="SK81" i="138"/>
  <c r="SJ81" i="138"/>
  <c r="SI81" i="138"/>
  <c r="SL80" i="138"/>
  <c r="SK80" i="138"/>
  <c r="SJ80" i="138"/>
  <c r="SI80" i="138"/>
  <c r="SL79" i="138"/>
  <c r="SK79" i="138"/>
  <c r="SJ79" i="138"/>
  <c r="SI79" i="138"/>
  <c r="SL78" i="138"/>
  <c r="SK78" i="138"/>
  <c r="SJ78" i="138"/>
  <c r="SI78" i="138"/>
  <c r="SL77" i="138"/>
  <c r="SK77" i="138"/>
  <c r="SJ77" i="138"/>
  <c r="SI77" i="138"/>
  <c r="SH75" i="138"/>
  <c r="SH99" i="138" s="1"/>
  <c r="SG75" i="138"/>
  <c r="SG99" i="138"/>
  <c r="SF75" i="138"/>
  <c r="SF99" i="138" s="1"/>
  <c r="SE75" i="138"/>
  <c r="SE99" i="138"/>
  <c r="SD75" i="138"/>
  <c r="SD99" i="138" s="1"/>
  <c r="SC75" i="138"/>
  <c r="SC99" i="138"/>
  <c r="SB75" i="138"/>
  <c r="SB99" i="138" s="1"/>
  <c r="SA75" i="138"/>
  <c r="SA99" i="138"/>
  <c r="RZ75" i="138"/>
  <c r="RZ99" i="138" s="1"/>
  <c r="RY75" i="138"/>
  <c r="RY99" i="138" s="1"/>
  <c r="RX75" i="138"/>
  <c r="RX99" i="138" s="1"/>
  <c r="RW75" i="138"/>
  <c r="RW99" i="138" s="1"/>
  <c r="RV75" i="138"/>
  <c r="RV99" i="138" s="1"/>
  <c r="RU75" i="138"/>
  <c r="RU99" i="138" s="1"/>
  <c r="RT75" i="138"/>
  <c r="RT99" i="138" s="1"/>
  <c r="RS75" i="138"/>
  <c r="RS99" i="138" s="1"/>
  <c r="RR75" i="138"/>
  <c r="RR99" i="138" s="1"/>
  <c r="RQ75" i="138"/>
  <c r="RQ99" i="138" s="1"/>
  <c r="RP75" i="138"/>
  <c r="RP99" i="138" s="1"/>
  <c r="RO75" i="138"/>
  <c r="RO99" i="138" s="1"/>
  <c r="RN75" i="138"/>
  <c r="RN99" i="138"/>
  <c r="RM75" i="138"/>
  <c r="RM99" i="138" s="1"/>
  <c r="RL75" i="138"/>
  <c r="RL99" i="138" s="1"/>
  <c r="RK75" i="138"/>
  <c r="RK99" i="138" s="1"/>
  <c r="RJ75" i="138"/>
  <c r="RJ99" i="138"/>
  <c r="RI75" i="138"/>
  <c r="RI99" i="138" s="1"/>
  <c r="RH75" i="138"/>
  <c r="RH99" i="138"/>
  <c r="RG75" i="138"/>
  <c r="RG99" i="138" s="1"/>
  <c r="RF75" i="138"/>
  <c r="RF99" i="138"/>
  <c r="RE75" i="138"/>
  <c r="RE99" i="138" s="1"/>
  <c r="RD75" i="138"/>
  <c r="RD99" i="138"/>
  <c r="SH74" i="138"/>
  <c r="SH98" i="138" s="1"/>
  <c r="SG74" i="138"/>
  <c r="SG98" i="138" s="1"/>
  <c r="SF74" i="138"/>
  <c r="SF98" i="138" s="1"/>
  <c r="SE74" i="138"/>
  <c r="SE98" i="138" s="1"/>
  <c r="SD74" i="138"/>
  <c r="SD98" i="138" s="1"/>
  <c r="SC74" i="138"/>
  <c r="SC98" i="138" s="1"/>
  <c r="SB74" i="138"/>
  <c r="SB98" i="138"/>
  <c r="SA74" i="138"/>
  <c r="SA98" i="138" s="1"/>
  <c r="RZ74" i="138"/>
  <c r="RZ98" i="138" s="1"/>
  <c r="RY74" i="138"/>
  <c r="RY98" i="138" s="1"/>
  <c r="RX74" i="138"/>
  <c r="RX98" i="138"/>
  <c r="RW74" i="138"/>
  <c r="RW98" i="138" s="1"/>
  <c r="RV74" i="138"/>
  <c r="RV98" i="138"/>
  <c r="RU74" i="138"/>
  <c r="RU98" i="138" s="1"/>
  <c r="RT74" i="138"/>
  <c r="RT98" i="138"/>
  <c r="RS74" i="138"/>
  <c r="RS98" i="138" s="1"/>
  <c r="RR74" i="138"/>
  <c r="RR98" i="138"/>
  <c r="RQ74" i="138"/>
  <c r="RQ98" i="138" s="1"/>
  <c r="RP74" i="138"/>
  <c r="RP98" i="138" s="1"/>
  <c r="RO74" i="138"/>
  <c r="RO98" i="138" s="1"/>
  <c r="RN74" i="138"/>
  <c r="RN98" i="138" s="1"/>
  <c r="RM74" i="138"/>
  <c r="RM98" i="138"/>
  <c r="RL74" i="138"/>
  <c r="RL98" i="138" s="1"/>
  <c r="RK74" i="138"/>
  <c r="RK98" i="138" s="1"/>
  <c r="RJ74" i="138"/>
  <c r="RJ98" i="138" s="1"/>
  <c r="RI74" i="138"/>
  <c r="RI98" i="138" s="1"/>
  <c r="RH74" i="138"/>
  <c r="RH98" i="138" s="1"/>
  <c r="RG74" i="138"/>
  <c r="RG98" i="138" s="1"/>
  <c r="RF74" i="138"/>
  <c r="RF98" i="138" s="1"/>
  <c r="RE74" i="138"/>
  <c r="RE98" i="138" s="1"/>
  <c r="RD74" i="138"/>
  <c r="RD98" i="138"/>
  <c r="SH73" i="138"/>
  <c r="SH97" i="138" s="1"/>
  <c r="SG73" i="138"/>
  <c r="SG97" i="138" s="1"/>
  <c r="SF73" i="138"/>
  <c r="SF97" i="138" s="1"/>
  <c r="SE73" i="138"/>
  <c r="SE97" i="138"/>
  <c r="SD73" i="138"/>
  <c r="SC73" i="138"/>
  <c r="SC97" i="138"/>
  <c r="SB73" i="138"/>
  <c r="SB97" i="138" s="1"/>
  <c r="SA73" i="138"/>
  <c r="SA97" i="138"/>
  <c r="RZ73" i="138"/>
  <c r="RZ97" i="138" s="1"/>
  <c r="RY73" i="138"/>
  <c r="RY97" i="138"/>
  <c r="RX73" i="138"/>
  <c r="RX97" i="138" s="1"/>
  <c r="RW73" i="138"/>
  <c r="RW97" i="138" s="1"/>
  <c r="RV73" i="138"/>
  <c r="RV97" i="138" s="1"/>
  <c r="RU73" i="138"/>
  <c r="RU97" i="138" s="1"/>
  <c r="RT73" i="138"/>
  <c r="RT97" i="138" s="1"/>
  <c r="RS73" i="138"/>
  <c r="RS97" i="138" s="1"/>
  <c r="RR73" i="138"/>
  <c r="RR97" i="138"/>
  <c r="RQ73" i="138"/>
  <c r="RQ97" i="138" s="1"/>
  <c r="RP73" i="138"/>
  <c r="RP97" i="138" s="1"/>
  <c r="RO73" i="138"/>
  <c r="RO97" i="138" s="1"/>
  <c r="RN73" i="138"/>
  <c r="RN97" i="138"/>
  <c r="RM73" i="138"/>
  <c r="RM97" i="138" s="1"/>
  <c r="RL73" i="138"/>
  <c r="RL97" i="138"/>
  <c r="RK73" i="138"/>
  <c r="RK97" i="138" s="1"/>
  <c r="RJ73" i="138"/>
  <c r="RJ97" i="138"/>
  <c r="RI73" i="138"/>
  <c r="RI97" i="138" s="1"/>
  <c r="RH73" i="138"/>
  <c r="RH97" i="138"/>
  <c r="RG73" i="138"/>
  <c r="RG97" i="138" s="1"/>
  <c r="RF73" i="138"/>
  <c r="RF97" i="138" s="1"/>
  <c r="RE73" i="138"/>
  <c r="RE97" i="138" s="1"/>
  <c r="RD73" i="138"/>
  <c r="RD97" i="138" s="1"/>
  <c r="SH72" i="138"/>
  <c r="SH96" i="138" s="1"/>
  <c r="SG72" i="138"/>
  <c r="SG96" i="138" s="1"/>
  <c r="SF72" i="138"/>
  <c r="SF96" i="138"/>
  <c r="SE72" i="138"/>
  <c r="SE96" i="138" s="1"/>
  <c r="SD72" i="138"/>
  <c r="SD96" i="138" s="1"/>
  <c r="SC72" i="138"/>
  <c r="SC96" i="138" s="1"/>
  <c r="SB72" i="138"/>
  <c r="SB96" i="138"/>
  <c r="SA72" i="138"/>
  <c r="SA96" i="138" s="1"/>
  <c r="RZ72" i="138"/>
  <c r="RZ96" i="138"/>
  <c r="RY72" i="138"/>
  <c r="RY96" i="138" s="1"/>
  <c r="RX72" i="138"/>
  <c r="RX96" i="138"/>
  <c r="RW72" i="138"/>
  <c r="RW96" i="138" s="1"/>
  <c r="RV72" i="138"/>
  <c r="RV96" i="138"/>
  <c r="RU72" i="138"/>
  <c r="RU96" i="138" s="1"/>
  <c r="RT72" i="138"/>
  <c r="RT96" i="138"/>
  <c r="RS72" i="138"/>
  <c r="RS96" i="138" s="1"/>
  <c r="RR72" i="138"/>
  <c r="RR96" i="138" s="1"/>
  <c r="RQ72" i="138"/>
  <c r="RQ96" i="138" s="1"/>
  <c r="RP72" i="138"/>
  <c r="RP96" i="138"/>
  <c r="RO72" i="138"/>
  <c r="RO96" i="138" s="1"/>
  <c r="RN72" i="138"/>
  <c r="RN96" i="138" s="1"/>
  <c r="RM72" i="138"/>
  <c r="RM96" i="138" s="1"/>
  <c r="RL72" i="138"/>
  <c r="RL96" i="138" s="1"/>
  <c r="RK72" i="138"/>
  <c r="RK96" i="138"/>
  <c r="RJ72" i="138"/>
  <c r="RJ96" i="138" s="1"/>
  <c r="RI72" i="138"/>
  <c r="RI96" i="138" s="1"/>
  <c r="RH72" i="138"/>
  <c r="RH96" i="138" s="1"/>
  <c r="RG72" i="138"/>
  <c r="RG96" i="138"/>
  <c r="RF72" i="138"/>
  <c r="RF96" i="138"/>
  <c r="RE72" i="138"/>
  <c r="RE96" i="138"/>
  <c r="RD72" i="138"/>
  <c r="RD96" i="138" s="1"/>
  <c r="SH71" i="138"/>
  <c r="SH95" i="138"/>
  <c r="SG71" i="138"/>
  <c r="SG95" i="138"/>
  <c r="SF71" i="138"/>
  <c r="SF95" i="138"/>
  <c r="SE71" i="138"/>
  <c r="SE95" i="138"/>
  <c r="SD71" i="138"/>
  <c r="SD95" i="138"/>
  <c r="SC71" i="138"/>
  <c r="SC95" i="138" s="1"/>
  <c r="SB71" i="138"/>
  <c r="SB95" i="138"/>
  <c r="SA71" i="138"/>
  <c r="SA95" i="138" s="1"/>
  <c r="RZ71" i="138"/>
  <c r="RZ95" i="138"/>
  <c r="RY71" i="138"/>
  <c r="RY95" i="138" s="1"/>
  <c r="RX71" i="138"/>
  <c r="RX95" i="138" s="1"/>
  <c r="RW71" i="138"/>
  <c r="RW95" i="138" s="1"/>
  <c r="RV71" i="138"/>
  <c r="RV95" i="138"/>
  <c r="RU71" i="138"/>
  <c r="RU95" i="138" s="1"/>
  <c r="RT71" i="138"/>
  <c r="RT95" i="138" s="1"/>
  <c r="RS71" i="138"/>
  <c r="RS95" i="138"/>
  <c r="RR71" i="138"/>
  <c r="RR95" i="138" s="1"/>
  <c r="RQ71" i="138"/>
  <c r="RQ95" i="138"/>
  <c r="RP71" i="138"/>
  <c r="RP95" i="138"/>
  <c r="RO71" i="138"/>
  <c r="RO95" i="138" s="1"/>
  <c r="RN71" i="138"/>
  <c r="RN95" i="138" s="1"/>
  <c r="RM71" i="138"/>
  <c r="RM95" i="138" s="1"/>
  <c r="RL71" i="138"/>
  <c r="RL95" i="138" s="1"/>
  <c r="RK71" i="138"/>
  <c r="RK95" i="138"/>
  <c r="RJ71" i="138"/>
  <c r="RJ95" i="138" s="1"/>
  <c r="RI71" i="138"/>
  <c r="RI95" i="138"/>
  <c r="RH71" i="138"/>
  <c r="RH95" i="138" s="1"/>
  <c r="RG71" i="138"/>
  <c r="RG95" i="138"/>
  <c r="RF71" i="138"/>
  <c r="RF95" i="138" s="1"/>
  <c r="RE71" i="138"/>
  <c r="RE95" i="138"/>
  <c r="RD71" i="138"/>
  <c r="RD95" i="138" s="1"/>
  <c r="SH70" i="138"/>
  <c r="SH94" i="138" s="1"/>
  <c r="SG70" i="138"/>
  <c r="SG94" i="138" s="1"/>
  <c r="SF70" i="138"/>
  <c r="SF94" i="138"/>
  <c r="SE70" i="138"/>
  <c r="SE94" i="138" s="1"/>
  <c r="SD70" i="138"/>
  <c r="SD94" i="138" s="1"/>
  <c r="SC70" i="138"/>
  <c r="SC94" i="138" s="1"/>
  <c r="SB70" i="138"/>
  <c r="SB94" i="138" s="1"/>
  <c r="SA70" i="138"/>
  <c r="SA94" i="138" s="1"/>
  <c r="RZ70" i="138"/>
  <c r="RZ94" i="138" s="1"/>
  <c r="RY70" i="138"/>
  <c r="RY94" i="138"/>
  <c r="RX70" i="138"/>
  <c r="RX94" i="138" s="1"/>
  <c r="RW70" i="138"/>
  <c r="RW94" i="138" s="1"/>
  <c r="RV70" i="138"/>
  <c r="RV94" i="138" s="1"/>
  <c r="RU70" i="138"/>
  <c r="RU94" i="138"/>
  <c r="RT70" i="138"/>
  <c r="RT94" i="138" s="1"/>
  <c r="RS70" i="138"/>
  <c r="RS94" i="138"/>
  <c r="RR70" i="138"/>
  <c r="RR94" i="138" s="1"/>
  <c r="RQ70" i="138"/>
  <c r="RQ94" i="138"/>
  <c r="RP70" i="138"/>
  <c r="RP94" i="138" s="1"/>
  <c r="RO70" i="138"/>
  <c r="RO94" i="138"/>
  <c r="RN70" i="138"/>
  <c r="RN94" i="138" s="1"/>
  <c r="RM70" i="138"/>
  <c r="RM94" i="138" s="1"/>
  <c r="RL70" i="138"/>
  <c r="RL94" i="138" s="1"/>
  <c r="RK70" i="138"/>
  <c r="RK94" i="138" s="1"/>
  <c r="RJ70" i="138"/>
  <c r="RJ94" i="138" s="1"/>
  <c r="RI70" i="138"/>
  <c r="RI94" i="138"/>
  <c r="RH70" i="138"/>
  <c r="RH94" i="138" s="1"/>
  <c r="RG70" i="138"/>
  <c r="RG94" i="138" s="1"/>
  <c r="RF70" i="138"/>
  <c r="RF94" i="138" s="1"/>
  <c r="RE70" i="138"/>
  <c r="RE94" i="138"/>
  <c r="RD70" i="138"/>
  <c r="RD94" i="138" s="1"/>
  <c r="SH69" i="138"/>
  <c r="SH93" i="138"/>
  <c r="SG69" i="138"/>
  <c r="SG93" i="138" s="1"/>
  <c r="SF69" i="138"/>
  <c r="SF93" i="138"/>
  <c r="SE69" i="138"/>
  <c r="SE93" i="138" s="1"/>
  <c r="SD69" i="138"/>
  <c r="SD93" i="138"/>
  <c r="SC69" i="138"/>
  <c r="SC93" i="138" s="1"/>
  <c r="SB69" i="138"/>
  <c r="SB93" i="138"/>
  <c r="SA69" i="138"/>
  <c r="SA93" i="138" s="1"/>
  <c r="RZ69" i="138"/>
  <c r="RZ93" i="138" s="1"/>
  <c r="RY69" i="138"/>
  <c r="RY93" i="138"/>
  <c r="RX69" i="138"/>
  <c r="RX93" i="138"/>
  <c r="RW69" i="138"/>
  <c r="RW93" i="138"/>
  <c r="RV69" i="138"/>
  <c r="RV93" i="138"/>
  <c r="RU69" i="138"/>
  <c r="RU93" i="138"/>
  <c r="RT69" i="138"/>
  <c r="RT93" i="138"/>
  <c r="RS69" i="138"/>
  <c r="RS93" i="138"/>
  <c r="RR69" i="138"/>
  <c r="RR93" i="138" s="1"/>
  <c r="RQ69" i="138"/>
  <c r="RQ93" i="138" s="1"/>
  <c r="RP69" i="138"/>
  <c r="RP93" i="138" s="1"/>
  <c r="RO69" i="138"/>
  <c r="RO93" i="138"/>
  <c r="RN69" i="138"/>
  <c r="RN93" i="138" s="1"/>
  <c r="RM69" i="138"/>
  <c r="RM93" i="138" s="1"/>
  <c r="RL69" i="138"/>
  <c r="RL93" i="138" s="1"/>
  <c r="RK69" i="138"/>
  <c r="RK93" i="138" s="1"/>
  <c r="RJ69" i="138"/>
  <c r="RJ93" i="138" s="1"/>
  <c r="RI69" i="138"/>
  <c r="RI93" i="138"/>
  <c r="RH69" i="138"/>
  <c r="RH93" i="138" s="1"/>
  <c r="RG69" i="138"/>
  <c r="RG93" i="138" s="1"/>
  <c r="RF69" i="138"/>
  <c r="RF93" i="138" s="1"/>
  <c r="RE69" i="138"/>
  <c r="RE93" i="138"/>
  <c r="RD69" i="138"/>
  <c r="RD93" i="138" s="1"/>
  <c r="SH68" i="138"/>
  <c r="SH92" i="138"/>
  <c r="SG68" i="138"/>
  <c r="SG92" i="138" s="1"/>
  <c r="SF68" i="138"/>
  <c r="SF92" i="138"/>
  <c r="SE68" i="138"/>
  <c r="SE92" i="138" s="1"/>
  <c r="SD68" i="138"/>
  <c r="SD92" i="138"/>
  <c r="SC68" i="138"/>
  <c r="SC92" i="138" s="1"/>
  <c r="SB68" i="138"/>
  <c r="SB92" i="138"/>
  <c r="SA68" i="138"/>
  <c r="SA92" i="138" s="1"/>
  <c r="RZ68" i="138"/>
  <c r="RZ92" i="138" s="1"/>
  <c r="RY68" i="138"/>
  <c r="RY92" i="138" s="1"/>
  <c r="RX68" i="138"/>
  <c r="RX92" i="138" s="1"/>
  <c r="RW68" i="138"/>
  <c r="RW92" i="138"/>
  <c r="RV68" i="138"/>
  <c r="RV92" i="138" s="1"/>
  <c r="RU68" i="138"/>
  <c r="RU92" i="138"/>
  <c r="RT68" i="138"/>
  <c r="RT92" i="138" s="1"/>
  <c r="RS68" i="138"/>
  <c r="RS92" i="138"/>
  <c r="RR68" i="138"/>
  <c r="RR92" i="138" s="1"/>
  <c r="RQ68" i="138"/>
  <c r="RQ92" i="138"/>
  <c r="RP68" i="138"/>
  <c r="RP92" i="138" s="1"/>
  <c r="RO68" i="138"/>
  <c r="RO92" i="138" s="1"/>
  <c r="RN68" i="138"/>
  <c r="RN92" i="138" s="1"/>
  <c r="RM68" i="138"/>
  <c r="RM92" i="138" s="1"/>
  <c r="RL68" i="138"/>
  <c r="RL92" i="138"/>
  <c r="RK68" i="138"/>
  <c r="RK92" i="138" s="1"/>
  <c r="RJ68" i="138"/>
  <c r="RJ92" i="138"/>
  <c r="RI68" i="138"/>
  <c r="RI92" i="138" s="1"/>
  <c r="RH68" i="138"/>
  <c r="RH92" i="138"/>
  <c r="RG68" i="138"/>
  <c r="RG92" i="138" s="1"/>
  <c r="RF68" i="138"/>
  <c r="RF92" i="138"/>
  <c r="RE68" i="138"/>
  <c r="RE92" i="138" s="1"/>
  <c r="RD68" i="138"/>
  <c r="RD92" i="138" s="1"/>
  <c r="SH67" i="138"/>
  <c r="SH91" i="138" s="1"/>
  <c r="SG67" i="138"/>
  <c r="SG91" i="138"/>
  <c r="SF67" i="138"/>
  <c r="SF91" i="138" s="1"/>
  <c r="SE67" i="138"/>
  <c r="SE91" i="138" s="1"/>
  <c r="SD67" i="138"/>
  <c r="SD91" i="138" s="1"/>
  <c r="SC67" i="138"/>
  <c r="SC91" i="138"/>
  <c r="SB67" i="138"/>
  <c r="SB91" i="138" s="1"/>
  <c r="SA67" i="138"/>
  <c r="SA91" i="138"/>
  <c r="RZ67" i="138"/>
  <c r="RZ91" i="138" s="1"/>
  <c r="RY67" i="138"/>
  <c r="RY91" i="138" s="1"/>
  <c r="RX67" i="138"/>
  <c r="RX91" i="138" s="1"/>
  <c r="RW67" i="138"/>
  <c r="RW91" i="138" s="1"/>
  <c r="RV67" i="138"/>
  <c r="RV91" i="138"/>
  <c r="RU67" i="138"/>
  <c r="RU91" i="138" s="1"/>
  <c r="RT67" i="138"/>
  <c r="RT91" i="138"/>
  <c r="RS67" i="138"/>
  <c r="RS91" i="138" s="1"/>
  <c r="RR67" i="138"/>
  <c r="RR91" i="138" s="1"/>
  <c r="RQ67" i="138"/>
  <c r="RQ91" i="138" s="1"/>
  <c r="RP67" i="138"/>
  <c r="RP91" i="138"/>
  <c r="RO67" i="138"/>
  <c r="RO91" i="138" s="1"/>
  <c r="RN67" i="138"/>
  <c r="RN91" i="138" s="1"/>
  <c r="RM67" i="138"/>
  <c r="RM91" i="138" s="1"/>
  <c r="RL67" i="138"/>
  <c r="RL91" i="138"/>
  <c r="RK67" i="138"/>
  <c r="RK91" i="138" s="1"/>
  <c r="RJ67" i="138"/>
  <c r="RJ91" i="138"/>
  <c r="RI67" i="138"/>
  <c r="RI91" i="138" s="1"/>
  <c r="RH67" i="138"/>
  <c r="RH91" i="138"/>
  <c r="RG67" i="138"/>
  <c r="RG91" i="138" s="1"/>
  <c r="RF67" i="138"/>
  <c r="RF91" i="138"/>
  <c r="RE67" i="138"/>
  <c r="RE91" i="138" s="1"/>
  <c r="RD67" i="138"/>
  <c r="RD91" i="138"/>
  <c r="SH66" i="138"/>
  <c r="SG66" i="138"/>
  <c r="SF66" i="138"/>
  <c r="SE66" i="138"/>
  <c r="SD66" i="138"/>
  <c r="SC66" i="138"/>
  <c r="SB66" i="138"/>
  <c r="SA66" i="138"/>
  <c r="RZ66" i="138"/>
  <c r="RY66" i="138"/>
  <c r="RX66" i="138"/>
  <c r="RW66" i="138"/>
  <c r="RV66" i="138"/>
  <c r="RU66" i="138"/>
  <c r="RT66" i="138"/>
  <c r="RS66" i="138"/>
  <c r="RR66" i="138"/>
  <c r="RQ66" i="138"/>
  <c r="RP66" i="138"/>
  <c r="RO66" i="138"/>
  <c r="RN66" i="138"/>
  <c r="RM66" i="138"/>
  <c r="RL66" i="138"/>
  <c r="RK66" i="138"/>
  <c r="RJ66" i="138"/>
  <c r="RI66" i="138"/>
  <c r="RH66" i="138"/>
  <c r="RG66" i="138"/>
  <c r="RF66" i="138"/>
  <c r="RE66" i="138"/>
  <c r="RD66" i="138"/>
  <c r="SH65" i="138"/>
  <c r="SH89" i="138" s="1"/>
  <c r="SG65" i="138"/>
  <c r="SG89" i="138" s="1"/>
  <c r="SF65" i="138"/>
  <c r="SF89" i="138" s="1"/>
  <c r="SE65" i="138"/>
  <c r="SE89" i="138" s="1"/>
  <c r="SD65" i="138"/>
  <c r="SD89" i="138" s="1"/>
  <c r="SC65" i="138"/>
  <c r="SC89" i="138"/>
  <c r="SB65" i="138"/>
  <c r="SB89" i="138" s="1"/>
  <c r="SA65" i="138"/>
  <c r="SA89" i="138"/>
  <c r="RZ65" i="138"/>
  <c r="RZ89" i="138" s="1"/>
  <c r="RY65" i="138"/>
  <c r="RY89" i="138"/>
  <c r="RX65" i="138"/>
  <c r="RX89" i="138"/>
  <c r="RW65" i="138"/>
  <c r="RW89" i="138" s="1"/>
  <c r="RV65" i="138"/>
  <c r="RV89" i="138" s="1"/>
  <c r="RU65" i="138"/>
  <c r="RU89" i="138"/>
  <c r="RT65" i="138"/>
  <c r="RT89" i="138"/>
  <c r="RS65" i="138"/>
  <c r="RS89" i="138" s="1"/>
  <c r="RR65" i="138"/>
  <c r="RR89" i="138" s="1"/>
  <c r="RQ65" i="138"/>
  <c r="RQ89" i="138"/>
  <c r="RP65" i="138"/>
  <c r="RP89" i="138"/>
  <c r="RO65" i="138"/>
  <c r="RO89" i="138" s="1"/>
  <c r="RN65" i="138"/>
  <c r="RN89" i="138" s="1"/>
  <c r="RM65" i="138"/>
  <c r="RM89" i="138"/>
  <c r="RL65" i="138"/>
  <c r="RL89" i="138"/>
  <c r="RK65" i="138"/>
  <c r="RK89" i="138" s="1"/>
  <c r="RJ65" i="138"/>
  <c r="RJ89" i="138" s="1"/>
  <c r="RI65" i="138"/>
  <c r="RI89" i="138"/>
  <c r="RH65" i="138"/>
  <c r="RH89" i="138"/>
  <c r="RG65" i="138"/>
  <c r="RG89" i="138" s="1"/>
  <c r="RF65" i="138"/>
  <c r="RF89" i="138" s="1"/>
  <c r="RE65" i="138"/>
  <c r="RE89" i="138" s="1"/>
  <c r="RD65" i="138"/>
  <c r="RD89" i="138"/>
  <c r="SH64" i="138"/>
  <c r="SH88" i="138"/>
  <c r="SG64" i="138"/>
  <c r="SG88" i="138" s="1"/>
  <c r="SF64" i="138"/>
  <c r="SF88" i="138" s="1"/>
  <c r="SE64" i="138"/>
  <c r="SE88" i="138"/>
  <c r="SD64" i="138"/>
  <c r="SD88" i="138"/>
  <c r="SC64" i="138"/>
  <c r="SC88" i="138" s="1"/>
  <c r="SB64" i="138"/>
  <c r="SB88" i="138" s="1"/>
  <c r="SA64" i="138"/>
  <c r="SA88" i="138"/>
  <c r="RZ64" i="138"/>
  <c r="RZ88" i="138"/>
  <c r="RY64" i="138"/>
  <c r="RY88" i="138" s="1"/>
  <c r="RX64" i="138"/>
  <c r="RX88" i="138" s="1"/>
  <c r="RW64" i="138"/>
  <c r="RW88" i="138"/>
  <c r="RV64" i="138"/>
  <c r="RV88" i="138"/>
  <c r="RU64" i="138"/>
  <c r="RU88" i="138" s="1"/>
  <c r="RT64" i="138"/>
  <c r="RT88" i="138" s="1"/>
  <c r="RS64" i="138"/>
  <c r="RS88" i="138"/>
  <c r="RR64" i="138"/>
  <c r="RR88" i="138"/>
  <c r="RQ64" i="138"/>
  <c r="RQ88" i="138" s="1"/>
  <c r="RP64" i="138"/>
  <c r="RP88" i="138" s="1"/>
  <c r="RO64" i="138"/>
  <c r="RO88" i="138"/>
  <c r="RN64" i="138"/>
  <c r="RN88" i="138"/>
  <c r="RM64" i="138"/>
  <c r="RM88" i="138" s="1"/>
  <c r="RL64" i="138"/>
  <c r="RL88" i="138" s="1"/>
  <c r="RK64" i="138"/>
  <c r="RK88" i="138" s="1"/>
  <c r="RJ64" i="138"/>
  <c r="RJ88" i="138"/>
  <c r="RI64" i="138"/>
  <c r="RI88" i="138"/>
  <c r="RH64" i="138"/>
  <c r="RH88" i="138" s="1"/>
  <c r="RG64" i="138"/>
  <c r="RG88" i="138" s="1"/>
  <c r="RF64" i="138"/>
  <c r="RF88" i="138"/>
  <c r="RE64" i="138"/>
  <c r="RE88" i="138"/>
  <c r="RD64" i="138"/>
  <c r="RD88" i="138" s="1"/>
  <c r="SH63" i="138"/>
  <c r="SH87" i="138" s="1"/>
  <c r="SG63" i="138"/>
  <c r="SG87" i="138"/>
  <c r="SF63" i="138"/>
  <c r="SF87" i="138"/>
  <c r="SE63" i="138"/>
  <c r="SE87" i="138" s="1"/>
  <c r="SD63" i="138"/>
  <c r="SD87" i="138" s="1"/>
  <c r="SC63" i="138"/>
  <c r="SC87" i="138" s="1"/>
  <c r="SB63" i="138"/>
  <c r="SB87" i="138"/>
  <c r="SA63" i="138"/>
  <c r="SA87" i="138" s="1"/>
  <c r="RZ63" i="138"/>
  <c r="RZ87" i="138" s="1"/>
  <c r="RY63" i="138"/>
  <c r="RY87" i="138" s="1"/>
  <c r="RX63" i="138"/>
  <c r="RX87" i="138"/>
  <c r="RW63" i="138"/>
  <c r="RW87" i="138" s="1"/>
  <c r="RV63" i="138"/>
  <c r="RV87" i="138"/>
  <c r="RU63" i="138"/>
  <c r="RU87" i="138" s="1"/>
  <c r="RT63" i="138"/>
  <c r="RT87" i="138"/>
  <c r="RS63" i="138"/>
  <c r="RS87" i="138" s="1"/>
  <c r="RR63" i="138"/>
  <c r="RR87" i="138"/>
  <c r="RQ63" i="138"/>
  <c r="RQ87" i="138" s="1"/>
  <c r="RP63" i="138"/>
  <c r="RP87" i="138" s="1"/>
  <c r="RO63" i="138"/>
  <c r="RO87" i="138" s="1"/>
  <c r="RN63" i="138"/>
  <c r="RN87" i="138" s="1"/>
  <c r="RM63" i="138"/>
  <c r="RM87" i="138" s="1"/>
  <c r="RL63" i="138"/>
  <c r="RL87" i="138" s="1"/>
  <c r="RK63" i="138"/>
  <c r="RK87" i="138"/>
  <c r="RJ63" i="138"/>
  <c r="RJ87" i="138" s="1"/>
  <c r="RI63" i="138"/>
  <c r="RI87" i="138"/>
  <c r="RH63" i="138"/>
  <c r="RH87" i="138" s="1"/>
  <c r="RG63" i="138"/>
  <c r="RG87" i="138"/>
  <c r="RF63" i="138"/>
  <c r="RF87" i="138" s="1"/>
  <c r="RE63" i="138"/>
  <c r="RE87" i="138" s="1"/>
  <c r="RD63" i="138"/>
  <c r="RD87" i="138" s="1"/>
  <c r="SH62" i="138"/>
  <c r="SH86" i="138" s="1"/>
  <c r="SG62" i="138"/>
  <c r="SG86" i="138" s="1"/>
  <c r="SF62" i="138"/>
  <c r="SF86" i="138" s="1"/>
  <c r="SE62" i="138"/>
  <c r="SE86" i="138"/>
  <c r="SD62" i="138"/>
  <c r="SD86" i="138" s="1"/>
  <c r="SC62" i="138"/>
  <c r="SC86" i="138" s="1"/>
  <c r="SB62" i="138"/>
  <c r="SB86" i="138" s="1"/>
  <c r="SA62" i="138"/>
  <c r="SA86" i="138" s="1"/>
  <c r="RZ62" i="138"/>
  <c r="RZ86" i="138" s="1"/>
  <c r="RY62" i="138"/>
  <c r="RY86" i="138" s="1"/>
  <c r="RX62" i="138"/>
  <c r="RX86" i="138"/>
  <c r="RW62" i="138"/>
  <c r="RW86" i="138" s="1"/>
  <c r="RV62" i="138"/>
  <c r="RV86" i="138"/>
  <c r="RU62" i="138"/>
  <c r="RU86" i="138" s="1"/>
  <c r="RT62" i="138"/>
  <c r="RT86" i="138"/>
  <c r="RS62" i="138"/>
  <c r="RS86" i="138" s="1"/>
  <c r="RR62" i="138"/>
  <c r="RR86" i="138"/>
  <c r="RQ62" i="138"/>
  <c r="RQ86" i="138" s="1"/>
  <c r="RP62" i="138"/>
  <c r="RP86" i="138" s="1"/>
  <c r="RO62" i="138"/>
  <c r="RO86" i="138" s="1"/>
  <c r="RN62" i="138"/>
  <c r="RN86" i="138"/>
  <c r="RM62" i="138"/>
  <c r="RM86" i="138"/>
  <c r="RL62" i="138"/>
  <c r="RL86" i="138"/>
  <c r="RK62" i="138"/>
  <c r="RK86" i="138" s="1"/>
  <c r="RJ62" i="138"/>
  <c r="RJ86" i="138" s="1"/>
  <c r="RI62" i="138"/>
  <c r="RI86" i="138"/>
  <c r="RH62" i="138"/>
  <c r="RH86" i="138" s="1"/>
  <c r="RG62" i="138"/>
  <c r="RG86" i="138" s="1"/>
  <c r="RF62" i="138"/>
  <c r="RF86" i="138" s="1"/>
  <c r="RE62" i="138"/>
  <c r="RE86" i="138"/>
  <c r="RD62" i="138"/>
  <c r="RD86" i="138" s="1"/>
  <c r="SH61" i="138"/>
  <c r="SH85" i="138"/>
  <c r="SG61" i="138"/>
  <c r="SG85" i="138" s="1"/>
  <c r="SF61" i="138"/>
  <c r="SF85" i="138"/>
  <c r="SE61" i="138"/>
  <c r="SE85" i="138" s="1"/>
  <c r="SD61" i="138"/>
  <c r="SD85" i="138"/>
  <c r="SC61" i="138"/>
  <c r="SC85" i="138" s="1"/>
  <c r="SB61" i="138"/>
  <c r="SB85" i="138"/>
  <c r="SA61" i="138"/>
  <c r="SA85" i="138" s="1"/>
  <c r="RZ61" i="138"/>
  <c r="RZ85" i="138" s="1"/>
  <c r="RY61" i="138"/>
  <c r="RY85" i="138"/>
  <c r="RX61" i="138"/>
  <c r="RX85" i="138" s="1"/>
  <c r="RW61" i="138"/>
  <c r="RW85" i="138"/>
  <c r="RV61" i="138"/>
  <c r="RV85" i="138" s="1"/>
  <c r="RU61" i="138"/>
  <c r="RU85" i="138"/>
  <c r="RT61" i="138"/>
  <c r="RT85" i="138"/>
  <c r="RS61" i="138"/>
  <c r="RS85" i="138"/>
  <c r="RR61" i="138"/>
  <c r="RR85" i="138"/>
  <c r="RQ61" i="138"/>
  <c r="RQ85" i="138"/>
  <c r="RP61" i="138"/>
  <c r="RP85" i="138"/>
  <c r="RO61" i="138"/>
  <c r="RO85" i="138"/>
  <c r="RN61" i="138"/>
  <c r="RN85" i="138"/>
  <c r="RM61" i="138"/>
  <c r="RM85" i="138"/>
  <c r="RL61" i="138"/>
  <c r="RL85" i="138"/>
  <c r="RK61" i="138"/>
  <c r="RK85" i="138" s="1"/>
  <c r="RJ61" i="138"/>
  <c r="RJ85" i="138"/>
  <c r="RI61" i="138"/>
  <c r="RI85" i="138" s="1"/>
  <c r="RH61" i="138"/>
  <c r="RH85" i="138"/>
  <c r="RG61" i="138"/>
  <c r="RG85" i="138" s="1"/>
  <c r="RF61" i="138"/>
  <c r="RF85" i="138"/>
  <c r="RE61" i="138"/>
  <c r="RE85" i="138" s="1"/>
  <c r="RD61" i="138"/>
  <c r="RD85" i="138"/>
  <c r="SH60" i="138"/>
  <c r="SH84" i="138" s="1"/>
  <c r="SG60" i="138"/>
  <c r="SG84" i="138" s="1"/>
  <c r="SF60" i="138"/>
  <c r="SF84" i="138" s="1"/>
  <c r="SE60" i="138"/>
  <c r="SE84" i="138"/>
  <c r="SD60" i="138"/>
  <c r="SD84" i="138" s="1"/>
  <c r="SC60" i="138"/>
  <c r="SC84" i="138" s="1"/>
  <c r="SB60" i="138"/>
  <c r="SB84" i="138" s="1"/>
  <c r="SA60" i="138"/>
  <c r="SA84" i="138"/>
  <c r="RZ60" i="138"/>
  <c r="RZ84" i="138" s="1"/>
  <c r="RY60" i="138"/>
  <c r="RY84" i="138"/>
  <c r="RX60" i="138"/>
  <c r="RX84" i="138" s="1"/>
  <c r="RW60" i="138"/>
  <c r="RW84" i="138"/>
  <c r="RV60" i="138"/>
  <c r="RV84" i="138" s="1"/>
  <c r="RU60" i="138"/>
  <c r="RU84" i="138"/>
  <c r="RT60" i="138"/>
  <c r="RT84" i="138" s="1"/>
  <c r="RS60" i="138"/>
  <c r="RS84" i="138"/>
  <c r="RR60" i="138"/>
  <c r="RR84" i="138" s="1"/>
  <c r="RQ60" i="138"/>
  <c r="RQ84" i="138" s="1"/>
  <c r="RP60" i="138"/>
  <c r="RP84" i="138" s="1"/>
  <c r="RO60" i="138"/>
  <c r="RO84" i="138"/>
  <c r="RN60" i="138"/>
  <c r="RN84" i="138" s="1"/>
  <c r="RM60" i="138"/>
  <c r="RM84" i="138" s="1"/>
  <c r="RL60" i="138"/>
  <c r="RL84" i="138" s="1"/>
  <c r="RK60" i="138"/>
  <c r="RK84" i="138"/>
  <c r="RJ60" i="138"/>
  <c r="RJ84" i="138" s="1"/>
  <c r="RI60" i="138"/>
  <c r="RI84" i="138" s="1"/>
  <c r="RH60" i="138"/>
  <c r="RH84" i="138" s="1"/>
  <c r="RG60" i="138"/>
  <c r="RG84" i="138" s="1"/>
  <c r="RF60" i="138"/>
  <c r="RF84" i="138"/>
  <c r="RE60" i="138"/>
  <c r="RE84" i="138" s="1"/>
  <c r="RD60" i="138"/>
  <c r="RD84" i="138"/>
  <c r="SH59" i="138"/>
  <c r="SH83" i="138" s="1"/>
  <c r="SG59" i="138"/>
  <c r="SG83" i="138" s="1"/>
  <c r="SF59" i="138"/>
  <c r="SF83" i="138" s="1"/>
  <c r="SE59" i="138"/>
  <c r="SE83" i="138" s="1"/>
  <c r="SD59" i="138"/>
  <c r="SD83" i="138" s="1"/>
  <c r="SC59" i="138"/>
  <c r="SC83" i="138"/>
  <c r="SB59" i="138"/>
  <c r="SB83" i="138" s="1"/>
  <c r="SA59" i="138"/>
  <c r="SA83" i="138" s="1"/>
  <c r="RZ59" i="138"/>
  <c r="RZ83" i="138" s="1"/>
  <c r="RY59" i="138"/>
  <c r="RY83" i="138" s="1"/>
  <c r="RX59" i="138"/>
  <c r="RX83" i="138" s="1"/>
  <c r="RW59" i="138"/>
  <c r="RW83" i="138" s="1"/>
  <c r="RV59" i="138"/>
  <c r="RV83" i="138"/>
  <c r="RU59" i="138"/>
  <c r="RU83" i="138" s="1"/>
  <c r="RT59" i="138"/>
  <c r="RT83" i="138" s="1"/>
  <c r="RS59" i="138"/>
  <c r="RS83" i="138" s="1"/>
  <c r="RR59" i="138"/>
  <c r="RR83" i="138"/>
  <c r="RQ59" i="138"/>
  <c r="RQ83" i="138" s="1"/>
  <c r="RP59" i="138"/>
  <c r="RP83" i="138" s="1"/>
  <c r="RO59" i="138"/>
  <c r="RO83" i="138"/>
  <c r="RN59" i="138"/>
  <c r="RN83" i="138" s="1"/>
  <c r="RM59" i="138"/>
  <c r="RM83" i="138" s="1"/>
  <c r="RL59" i="138"/>
  <c r="RL83" i="138" s="1"/>
  <c r="RK59" i="138"/>
  <c r="RK83" i="138"/>
  <c r="RJ59" i="138"/>
  <c r="RJ83" i="138" s="1"/>
  <c r="RI59" i="138"/>
  <c r="RI83" i="138" s="1"/>
  <c r="RH59" i="138"/>
  <c r="RH83" i="138" s="1"/>
  <c r="RG59" i="138"/>
  <c r="RG83" i="138"/>
  <c r="RF59" i="138"/>
  <c r="RF83" i="138" s="1"/>
  <c r="RE59" i="138"/>
  <c r="RE83" i="138"/>
  <c r="RD59" i="138"/>
  <c r="RD83" i="138" s="1"/>
  <c r="SH58" i="138"/>
  <c r="SH82" i="138"/>
  <c r="SG58" i="138"/>
  <c r="SG82" i="138" s="1"/>
  <c r="SF58" i="138"/>
  <c r="SF82" i="138"/>
  <c r="SE58" i="138"/>
  <c r="SE82" i="138" s="1"/>
  <c r="SD58" i="138"/>
  <c r="SD82" i="138" s="1"/>
  <c r="SC58" i="138"/>
  <c r="SC82" i="138" s="1"/>
  <c r="SB58" i="138"/>
  <c r="SB82" i="138" s="1"/>
  <c r="SA58" i="138"/>
  <c r="SA82" i="138"/>
  <c r="RZ58" i="138"/>
  <c r="RZ82" i="138" s="1"/>
  <c r="RY58" i="138"/>
  <c r="RY82" i="138"/>
  <c r="RX58" i="138"/>
  <c r="RX82" i="138" s="1"/>
  <c r="RW58" i="138"/>
  <c r="RW82" i="138"/>
  <c r="RV58" i="138"/>
  <c r="RV82" i="138" s="1"/>
  <c r="RU58" i="138"/>
  <c r="RU82" i="138"/>
  <c r="RT58" i="138"/>
  <c r="RT82" i="138" s="1"/>
  <c r="RS58" i="138"/>
  <c r="RS82" i="138" s="1"/>
  <c r="RR58" i="138"/>
  <c r="RR82" i="138" s="1"/>
  <c r="RQ58" i="138"/>
  <c r="RQ82" i="138" s="1"/>
  <c r="RP58" i="138"/>
  <c r="RP82" i="138" s="1"/>
  <c r="RO58" i="138"/>
  <c r="RO82" i="138"/>
  <c r="RN58" i="138"/>
  <c r="RN82" i="138" s="1"/>
  <c r="RM58" i="138"/>
  <c r="RM82" i="138" s="1"/>
  <c r="RL58" i="138"/>
  <c r="RL82" i="138" s="1"/>
  <c r="RK58" i="138"/>
  <c r="RK82" i="138"/>
  <c r="RJ58" i="138"/>
  <c r="RJ82" i="138" s="1"/>
  <c r="RI58" i="138"/>
  <c r="RI82" i="138"/>
  <c r="RH58" i="138"/>
  <c r="RH82" i="138" s="1"/>
  <c r="RG58" i="138"/>
  <c r="RG82" i="138"/>
  <c r="RF58" i="138"/>
  <c r="RF82" i="138" s="1"/>
  <c r="RE58" i="138"/>
  <c r="RE82" i="138"/>
  <c r="RD58" i="138"/>
  <c r="RD82" i="138" s="1"/>
  <c r="SH57" i="138"/>
  <c r="SH81" i="138"/>
  <c r="SG57" i="138"/>
  <c r="SG81" i="138" s="1"/>
  <c r="SF57" i="138"/>
  <c r="SF81" i="138" s="1"/>
  <c r="SE57" i="138"/>
  <c r="SE81" i="138" s="1"/>
  <c r="SD57" i="138"/>
  <c r="SD81" i="138"/>
  <c r="SC57" i="138"/>
  <c r="SC81" i="138" s="1"/>
  <c r="SB57" i="138"/>
  <c r="SB81" i="138" s="1"/>
  <c r="SA57" i="138"/>
  <c r="SA81" i="138" s="1"/>
  <c r="RZ57" i="138"/>
  <c r="RZ81" i="138"/>
  <c r="RY57" i="138"/>
  <c r="RY81" i="138" s="1"/>
  <c r="RX57" i="138"/>
  <c r="RX81" i="138"/>
  <c r="RW57" i="138"/>
  <c r="RW81" i="138" s="1"/>
  <c r="RV57" i="138"/>
  <c r="RV81" i="138" s="1"/>
  <c r="RU57" i="138"/>
  <c r="RU81" i="138" s="1"/>
  <c r="RT57" i="138"/>
  <c r="RT81" i="138" s="1"/>
  <c r="RS57" i="138"/>
  <c r="RS81" i="138"/>
  <c r="RR57" i="138"/>
  <c r="RR81" i="138" s="1"/>
  <c r="RQ57" i="138"/>
  <c r="RQ81" i="138" s="1"/>
  <c r="RP57" i="138"/>
  <c r="RP81" i="138" s="1"/>
  <c r="RO57" i="138"/>
  <c r="RO81" i="138" s="1"/>
  <c r="RN57" i="138"/>
  <c r="RN81" i="138" s="1"/>
  <c r="RM57" i="138"/>
  <c r="RM81" i="138" s="1"/>
  <c r="RL57" i="138"/>
  <c r="RL81" i="138" s="1"/>
  <c r="RK57" i="138"/>
  <c r="RK81" i="138" s="1"/>
  <c r="RJ57" i="138"/>
  <c r="RJ81" i="138" s="1"/>
  <c r="RI57" i="138"/>
  <c r="RI81" i="138" s="1"/>
  <c r="RH57" i="138"/>
  <c r="RH81" i="138" s="1"/>
  <c r="RG57" i="138"/>
  <c r="RG81" i="138" s="1"/>
  <c r="RF57" i="138"/>
  <c r="RF81" i="138" s="1"/>
  <c r="RE57" i="138"/>
  <c r="RE81" i="138"/>
  <c r="RD57" i="138"/>
  <c r="RD81" i="138" s="1"/>
  <c r="SH56" i="138"/>
  <c r="SH80" i="138"/>
  <c r="SG56" i="138"/>
  <c r="SG80" i="138" s="1"/>
  <c r="SF56" i="138"/>
  <c r="SF80" i="138" s="1"/>
  <c r="SE56" i="138"/>
  <c r="SE80" i="138" s="1"/>
  <c r="SD56" i="138"/>
  <c r="SD80" i="138"/>
  <c r="SC56" i="138"/>
  <c r="SC80" i="138" s="1"/>
  <c r="SB56" i="138"/>
  <c r="SB80" i="138" s="1"/>
  <c r="SA56" i="138"/>
  <c r="SA80" i="138" s="1"/>
  <c r="RZ56" i="138"/>
  <c r="RZ80" i="138"/>
  <c r="RY56" i="138"/>
  <c r="RY80" i="138" s="1"/>
  <c r="RX56" i="138"/>
  <c r="RX80" i="138"/>
  <c r="RW56" i="138"/>
  <c r="RW80" i="138" s="1"/>
  <c r="RV56" i="138"/>
  <c r="RV80" i="138"/>
  <c r="RU56" i="138"/>
  <c r="RU80" i="138" s="1"/>
  <c r="RT56" i="138"/>
  <c r="RT80" i="138" s="1"/>
  <c r="RS56" i="138"/>
  <c r="RS80" i="138"/>
  <c r="RR56" i="138"/>
  <c r="RR80" i="138" s="1"/>
  <c r="RQ56" i="138"/>
  <c r="RQ80" i="138" s="1"/>
  <c r="RP56" i="138"/>
  <c r="RP80" i="138" s="1"/>
  <c r="RO56" i="138"/>
  <c r="RO80" i="138"/>
  <c r="RN56" i="138"/>
  <c r="RN80" i="138" s="1"/>
  <c r="RM56" i="138"/>
  <c r="RM80" i="138"/>
  <c r="RL56" i="138"/>
  <c r="RL80" i="138" s="1"/>
  <c r="RK56" i="138"/>
  <c r="RK80" i="138"/>
  <c r="RJ56" i="138"/>
  <c r="RJ80" i="138" s="1"/>
  <c r="RI56" i="138"/>
  <c r="RI80" i="138"/>
  <c r="RH56" i="138"/>
  <c r="RH80" i="138" s="1"/>
  <c r="RG56" i="138"/>
  <c r="RG80" i="138" s="1"/>
  <c r="RF56" i="138"/>
  <c r="RF80" i="138" s="1"/>
  <c r="RE56" i="138"/>
  <c r="RE80" i="138" s="1"/>
  <c r="RD56" i="138"/>
  <c r="RD80" i="138" s="1"/>
  <c r="SH55" i="138"/>
  <c r="SH79" i="138" s="1"/>
  <c r="SG55" i="138"/>
  <c r="SG79" i="138"/>
  <c r="SF55" i="138"/>
  <c r="SF79" i="138" s="1"/>
  <c r="SE55" i="138"/>
  <c r="SE79" i="138" s="1"/>
  <c r="SD55" i="138"/>
  <c r="SD79" i="138" s="1"/>
  <c r="SC55" i="138"/>
  <c r="SC79" i="138" s="1"/>
  <c r="SB55" i="138"/>
  <c r="SB79" i="138" s="1"/>
  <c r="SA55" i="138"/>
  <c r="SA79" i="138"/>
  <c r="RZ55" i="138"/>
  <c r="RZ79" i="138" s="1"/>
  <c r="RY55" i="138"/>
  <c r="RY79" i="138" s="1"/>
  <c r="RX55" i="138"/>
  <c r="RX79" i="138" s="1"/>
  <c r="RW55" i="138"/>
  <c r="RW79" i="138"/>
  <c r="RV55" i="138"/>
  <c r="RV79" i="138" s="1"/>
  <c r="RU55" i="138"/>
  <c r="RU79" i="138"/>
  <c r="RT55" i="138"/>
  <c r="RT79" i="138" s="1"/>
  <c r="RS55" i="138"/>
  <c r="RS79" i="138"/>
  <c r="RR55" i="138"/>
  <c r="RR79" i="138" s="1"/>
  <c r="RQ55" i="138"/>
  <c r="RQ79" i="138"/>
  <c r="RP55" i="138"/>
  <c r="RP79" i="138" s="1"/>
  <c r="RO55" i="138"/>
  <c r="RO79" i="138" s="1"/>
  <c r="RN55" i="138"/>
  <c r="RN79" i="138" s="1"/>
  <c r="RM55" i="138"/>
  <c r="RM79" i="138" s="1"/>
  <c r="RL55" i="138"/>
  <c r="RL79" i="138" s="1"/>
  <c r="RK55" i="138"/>
  <c r="RK79" i="138"/>
  <c r="RJ55" i="138"/>
  <c r="RJ79" i="138" s="1"/>
  <c r="RI55" i="138"/>
  <c r="RI79" i="138" s="1"/>
  <c r="RH55" i="138"/>
  <c r="RH79" i="138" s="1"/>
  <c r="RG55" i="138"/>
  <c r="RG79" i="138"/>
  <c r="RF55" i="138"/>
  <c r="RF79" i="138" s="1"/>
  <c r="RE55" i="138"/>
  <c r="RE79" i="138" s="1"/>
  <c r="RD55" i="138"/>
  <c r="RD79" i="138" s="1"/>
  <c r="SH54" i="138"/>
  <c r="SH78" i="138" s="1"/>
  <c r="SG54" i="138"/>
  <c r="SG78" i="138"/>
  <c r="SF54" i="138"/>
  <c r="SF78" i="138" s="1"/>
  <c r="SE54" i="138"/>
  <c r="SE78" i="138"/>
  <c r="SD54" i="138"/>
  <c r="SD78" i="138" s="1"/>
  <c r="SC54" i="138"/>
  <c r="SC78" i="138"/>
  <c r="SB54" i="138"/>
  <c r="SB78" i="138" s="1"/>
  <c r="SA54" i="138"/>
  <c r="SA78" i="138" s="1"/>
  <c r="RZ54" i="138"/>
  <c r="RZ78" i="138" s="1"/>
  <c r="RY54" i="138"/>
  <c r="RY78" i="138"/>
  <c r="RX54" i="138"/>
  <c r="RX78" i="138" s="1"/>
  <c r="RW54" i="138"/>
  <c r="RW78" i="138" s="1"/>
  <c r="RV54" i="138"/>
  <c r="RV78" i="138" s="1"/>
  <c r="RU54" i="138"/>
  <c r="RU78" i="138"/>
  <c r="RT54" i="138"/>
  <c r="RT78" i="138" s="1"/>
  <c r="RS54" i="138"/>
  <c r="RS78" i="138" s="1"/>
  <c r="RR54" i="138"/>
  <c r="RR78" i="138" s="1"/>
  <c r="RQ54" i="138"/>
  <c r="RQ78" i="138" s="1"/>
  <c r="RP54" i="138"/>
  <c r="RP78" i="138"/>
  <c r="RO54" i="138"/>
  <c r="RO78" i="138" s="1"/>
  <c r="RN54" i="138"/>
  <c r="RN78" i="138"/>
  <c r="RM54" i="138"/>
  <c r="RM78" i="138" s="1"/>
  <c r="RL54" i="138"/>
  <c r="RL78" i="138" s="1"/>
  <c r="RK54" i="138"/>
  <c r="RK78" i="138" s="1"/>
  <c r="RJ54" i="138"/>
  <c r="RJ78" i="138" s="1"/>
  <c r="RI54" i="138"/>
  <c r="RI78" i="138" s="1"/>
  <c r="RH54" i="138"/>
  <c r="RH78" i="138"/>
  <c r="RG54" i="138"/>
  <c r="RG78" i="138" s="1"/>
  <c r="RF54" i="138"/>
  <c r="RF78" i="138" s="1"/>
  <c r="RE54" i="138"/>
  <c r="RE78" i="138"/>
  <c r="RD54" i="138"/>
  <c r="RD78" i="138" s="1"/>
  <c r="SH53" i="138"/>
  <c r="SH77" i="138"/>
  <c r="SG53" i="138"/>
  <c r="SG77" i="138" s="1"/>
  <c r="SF53" i="138"/>
  <c r="SF77" i="138"/>
  <c r="SE53" i="138"/>
  <c r="SE77" i="138" s="1"/>
  <c r="SD53" i="138"/>
  <c r="SD77" i="138" s="1"/>
  <c r="SC53" i="138"/>
  <c r="SC77" i="138" s="1"/>
  <c r="SB53" i="138"/>
  <c r="SB77" i="138"/>
  <c r="SA53" i="138"/>
  <c r="SA77" i="138" s="1"/>
  <c r="RZ53" i="138"/>
  <c r="RZ77" i="138" s="1"/>
  <c r="RY53" i="138"/>
  <c r="RY77" i="138" s="1"/>
  <c r="RX53" i="138"/>
  <c r="RX77" i="138"/>
  <c r="RW53" i="138"/>
  <c r="RW77" i="138" s="1"/>
  <c r="RV53" i="138"/>
  <c r="RV77" i="138"/>
  <c r="RU53" i="138"/>
  <c r="RU77" i="138" s="1"/>
  <c r="RT53" i="138"/>
  <c r="RT77" i="138"/>
  <c r="RS53" i="138"/>
  <c r="RS77" i="138" s="1"/>
  <c r="RR53" i="138"/>
  <c r="RR77" i="138" s="1"/>
  <c r="RQ53" i="138"/>
  <c r="RQ77" i="138"/>
  <c r="RP53" i="138"/>
  <c r="RP77" i="138" s="1"/>
  <c r="RO53" i="138"/>
  <c r="RO77" i="138" s="1"/>
  <c r="RN53" i="138"/>
  <c r="RN77" i="138" s="1"/>
  <c r="RM53" i="138"/>
  <c r="RM77" i="138"/>
  <c r="RL53" i="138"/>
  <c r="RL77" i="138" s="1"/>
  <c r="RK53" i="138"/>
  <c r="RK77" i="138"/>
  <c r="RJ53" i="138"/>
  <c r="RJ77" i="138" s="1"/>
  <c r="RI53" i="138"/>
  <c r="RI77" i="138"/>
  <c r="RH53" i="138"/>
  <c r="RH77" i="138" s="1"/>
  <c r="RG53" i="138"/>
  <c r="RG77" i="138"/>
  <c r="RF53" i="138"/>
  <c r="RF77" i="138" s="1"/>
  <c r="RE53" i="138"/>
  <c r="RE77" i="138" s="1"/>
  <c r="RD53" i="138"/>
  <c r="RD77" i="138" s="1"/>
  <c r="RB99" i="138"/>
  <c r="RA99" i="138"/>
  <c r="QZ99" i="138"/>
  <c r="QY99" i="138"/>
  <c r="RB98" i="138"/>
  <c r="RA98" i="138"/>
  <c r="QZ98" i="138"/>
  <c r="QY98" i="138"/>
  <c r="RB97" i="138"/>
  <c r="RA97" i="138"/>
  <c r="QZ97" i="138"/>
  <c r="QY97" i="138"/>
  <c r="RB96" i="138"/>
  <c r="RA96" i="138"/>
  <c r="QZ96" i="138"/>
  <c r="QY96" i="138"/>
  <c r="RB95" i="138"/>
  <c r="RA95" i="138"/>
  <c r="QZ95" i="138"/>
  <c r="QY95" i="138"/>
  <c r="RB94" i="138"/>
  <c r="RA94" i="138"/>
  <c r="QZ94" i="138"/>
  <c r="QY94" i="138"/>
  <c r="RB93" i="138"/>
  <c r="RA93" i="138"/>
  <c r="QZ93" i="138"/>
  <c r="QY93" i="138"/>
  <c r="QA93" i="138"/>
  <c r="RB92" i="138"/>
  <c r="RA92" i="138"/>
  <c r="QZ92" i="138"/>
  <c r="QY92" i="138"/>
  <c r="RB91" i="138"/>
  <c r="RA91" i="138"/>
  <c r="QZ91" i="138"/>
  <c r="QY91" i="138"/>
  <c r="RB90" i="138"/>
  <c r="RA90" i="138"/>
  <c r="QZ90" i="138"/>
  <c r="QY90" i="138"/>
  <c r="QX90" i="138"/>
  <c r="QW90" i="138"/>
  <c r="QV90" i="138"/>
  <c r="QU90" i="138"/>
  <c r="QT90" i="138"/>
  <c r="QS90" i="138"/>
  <c r="QR90" i="138"/>
  <c r="QQ90" i="138"/>
  <c r="QP90" i="138"/>
  <c r="QO90" i="138"/>
  <c r="QN90" i="138"/>
  <c r="QM90" i="138"/>
  <c r="QL90" i="138"/>
  <c r="QK90" i="138"/>
  <c r="QJ90" i="138"/>
  <c r="QI90" i="138"/>
  <c r="QH90" i="138"/>
  <c r="QG90" i="138"/>
  <c r="QF90" i="138"/>
  <c r="QE90" i="138"/>
  <c r="QD90" i="138"/>
  <c r="QC90" i="138"/>
  <c r="QB90" i="138"/>
  <c r="QA90" i="138"/>
  <c r="PZ90" i="138"/>
  <c r="PY90" i="138"/>
  <c r="PX90" i="138"/>
  <c r="PW90" i="138"/>
  <c r="PV90" i="138"/>
  <c r="PU90" i="138"/>
  <c r="PT90" i="138"/>
  <c r="RB89" i="138"/>
  <c r="RA89" i="138"/>
  <c r="QZ89" i="138"/>
  <c r="QY89" i="138"/>
  <c r="QL89" i="138"/>
  <c r="RB88" i="138"/>
  <c r="RA88" i="138"/>
  <c r="QZ88" i="138"/>
  <c r="QY88" i="138"/>
  <c r="QS88" i="138"/>
  <c r="RB87" i="138"/>
  <c r="RA87" i="138"/>
  <c r="QZ87" i="138"/>
  <c r="QY87" i="138"/>
  <c r="RB86" i="138"/>
  <c r="RA86" i="138"/>
  <c r="QZ86" i="138"/>
  <c r="QY86" i="138"/>
  <c r="RB85" i="138"/>
  <c r="RA85" i="138"/>
  <c r="QZ85" i="138"/>
  <c r="QY85" i="138"/>
  <c r="RB84" i="138"/>
  <c r="RA84" i="138"/>
  <c r="QZ84" i="138"/>
  <c r="QY84" i="138"/>
  <c r="RB83" i="138"/>
  <c r="RA83" i="138"/>
  <c r="QZ83" i="138"/>
  <c r="QY83" i="138"/>
  <c r="RB82" i="138"/>
  <c r="RA82" i="138"/>
  <c r="QZ82" i="138"/>
  <c r="QY82" i="138"/>
  <c r="RB81" i="138"/>
  <c r="RA81" i="138"/>
  <c r="QZ81" i="138"/>
  <c r="QY81" i="138"/>
  <c r="RB80" i="138"/>
  <c r="RA80" i="138"/>
  <c r="QZ80" i="138"/>
  <c r="QY80" i="138"/>
  <c r="RB79" i="138"/>
  <c r="RA79" i="138"/>
  <c r="QZ79" i="138"/>
  <c r="QY79" i="138"/>
  <c r="RB78" i="138"/>
  <c r="RA78" i="138"/>
  <c r="QZ78" i="138"/>
  <c r="QY78" i="138"/>
  <c r="RB77" i="138"/>
  <c r="RA77" i="138"/>
  <c r="QZ77" i="138"/>
  <c r="QY77" i="138"/>
  <c r="QX75" i="138"/>
  <c r="QX99" i="138" s="1"/>
  <c r="QW75" i="138"/>
  <c r="QW99" i="138" s="1"/>
  <c r="QV75" i="138"/>
  <c r="QV99" i="138" s="1"/>
  <c r="QU75" i="138"/>
  <c r="QU99" i="138" s="1"/>
  <c r="QT75" i="138"/>
  <c r="QT99" i="138" s="1"/>
  <c r="QS75" i="138"/>
  <c r="QS99" i="138"/>
  <c r="QR75" i="138"/>
  <c r="QR99" i="138" s="1"/>
  <c r="QQ75" i="138"/>
  <c r="QQ99" i="138"/>
  <c r="QP75" i="138"/>
  <c r="QP99" i="138" s="1"/>
  <c r="QO75" i="138"/>
  <c r="QO99" i="138"/>
  <c r="QN75" i="138"/>
  <c r="QN99" i="138" s="1"/>
  <c r="QM75" i="138"/>
  <c r="QM99" i="138" s="1"/>
  <c r="QL75" i="138"/>
  <c r="QL99" i="138" s="1"/>
  <c r="QK75" i="138"/>
  <c r="QK99" i="138" s="1"/>
  <c r="QJ75" i="138"/>
  <c r="QJ99" i="138" s="1"/>
  <c r="QI75" i="138"/>
  <c r="QI99" i="138"/>
  <c r="QH75" i="138"/>
  <c r="QH99" i="138" s="1"/>
  <c r="QG75" i="138"/>
  <c r="QG99" i="138" s="1"/>
  <c r="QF75" i="138"/>
  <c r="QF99" i="138" s="1"/>
  <c r="QE75" i="138"/>
  <c r="QE99" i="138" s="1"/>
  <c r="QD75" i="138"/>
  <c r="QD99" i="138" s="1"/>
  <c r="QC75" i="138"/>
  <c r="QC99" i="138"/>
  <c r="QB75" i="138"/>
  <c r="QB99" i="138" s="1"/>
  <c r="QA75" i="138"/>
  <c r="QA99" i="138" s="1"/>
  <c r="PZ75" i="138"/>
  <c r="PZ99" i="138" s="1"/>
  <c r="PY75" i="138"/>
  <c r="PY99" i="138"/>
  <c r="PX75" i="138"/>
  <c r="PX99" i="138" s="1"/>
  <c r="PW75" i="138"/>
  <c r="PW99" i="138"/>
  <c r="PV75" i="138"/>
  <c r="PV99" i="138" s="1"/>
  <c r="PU75" i="138"/>
  <c r="PU99" i="138" s="1"/>
  <c r="PT75" i="138"/>
  <c r="PT99" i="138" s="1"/>
  <c r="QX74" i="138"/>
  <c r="QX98" i="138"/>
  <c r="QW74" i="138"/>
  <c r="QW98" i="138" s="1"/>
  <c r="QV74" i="138"/>
  <c r="QV98" i="138"/>
  <c r="QU74" i="138"/>
  <c r="QU98" i="138" s="1"/>
  <c r="QT74" i="138"/>
  <c r="QT98" i="138"/>
  <c r="QS74" i="138"/>
  <c r="QS98" i="138" s="1"/>
  <c r="QR74" i="138"/>
  <c r="QR98" i="138"/>
  <c r="QQ74" i="138"/>
  <c r="QQ98" i="138" s="1"/>
  <c r="QP74" i="138"/>
  <c r="QP98" i="138"/>
  <c r="QO74" i="138"/>
  <c r="QO98" i="138" s="1"/>
  <c r="QN74" i="138"/>
  <c r="QN98" i="138" s="1"/>
  <c r="QM74" i="138"/>
  <c r="QM98" i="138" s="1"/>
  <c r="QL74" i="138"/>
  <c r="QL98" i="138" s="1"/>
  <c r="QK74" i="138"/>
  <c r="QK98" i="138" s="1"/>
  <c r="QJ74" i="138"/>
  <c r="QJ98" i="138" s="1"/>
  <c r="QI74" i="138"/>
  <c r="QI98" i="138"/>
  <c r="QH74" i="138"/>
  <c r="QH98" i="138" s="1"/>
  <c r="QG74" i="138"/>
  <c r="QG98" i="138"/>
  <c r="QF74" i="138"/>
  <c r="QF98" i="138" s="1"/>
  <c r="QE74" i="138"/>
  <c r="QE98" i="138"/>
  <c r="QD74" i="138"/>
  <c r="QD98" i="138" s="1"/>
  <c r="QC74" i="138"/>
  <c r="QC98" i="138" s="1"/>
  <c r="QB74" i="138"/>
  <c r="QB98" i="138" s="1"/>
  <c r="QA74" i="138"/>
  <c r="QA98" i="138"/>
  <c r="PZ74" i="138"/>
  <c r="PZ98" i="138" s="1"/>
  <c r="PY74" i="138"/>
  <c r="PY98" i="138" s="1"/>
  <c r="PX74" i="138"/>
  <c r="PX98" i="138" s="1"/>
  <c r="PW74" i="138"/>
  <c r="PW98" i="138"/>
  <c r="PV74" i="138"/>
  <c r="PV98" i="138" s="1"/>
  <c r="PU74" i="138"/>
  <c r="PU98" i="138"/>
  <c r="PT74" i="138"/>
  <c r="PT98" i="138" s="1"/>
  <c r="QX73" i="138"/>
  <c r="QX97" i="138"/>
  <c r="QW73" i="138"/>
  <c r="QW97" i="138" s="1"/>
  <c r="QV73" i="138"/>
  <c r="QV97" i="138"/>
  <c r="QU73" i="138"/>
  <c r="QU97" i="138" s="1"/>
  <c r="QT73" i="138"/>
  <c r="QT97" i="138" s="1"/>
  <c r="QS73" i="138"/>
  <c r="QS97" i="138" s="1"/>
  <c r="QR73" i="138"/>
  <c r="QR97" i="138" s="1"/>
  <c r="QQ73" i="138"/>
  <c r="QQ97" i="138"/>
  <c r="QP73" i="138"/>
  <c r="QP97" i="138" s="1"/>
  <c r="QO73" i="138"/>
  <c r="QO97" i="138" s="1"/>
  <c r="QN73" i="138"/>
  <c r="QN97" i="138" s="1"/>
  <c r="QM73" i="138"/>
  <c r="QM97" i="138"/>
  <c r="QL73" i="138"/>
  <c r="QL97" i="138" s="1"/>
  <c r="QK73" i="138"/>
  <c r="QK97" i="138"/>
  <c r="QJ73" i="138"/>
  <c r="QJ97" i="138" s="1"/>
  <c r="QI73" i="138"/>
  <c r="QI97" i="138"/>
  <c r="QH73" i="138"/>
  <c r="QH97" i="138" s="1"/>
  <c r="QG73" i="138"/>
  <c r="QG97" i="138" s="1"/>
  <c r="QF73" i="138"/>
  <c r="QF97" i="138" s="1"/>
  <c r="QE73" i="138"/>
  <c r="QE97" i="138"/>
  <c r="QD73" i="138"/>
  <c r="QD97" i="138" s="1"/>
  <c r="QC73" i="138"/>
  <c r="QC97" i="138" s="1"/>
  <c r="QB73" i="138"/>
  <c r="QB97" i="138"/>
  <c r="QA73" i="138"/>
  <c r="QA97" i="138" s="1"/>
  <c r="PZ73" i="138"/>
  <c r="PZ97" i="138"/>
  <c r="PY73" i="138"/>
  <c r="PY97" i="138" s="1"/>
  <c r="PX73" i="138"/>
  <c r="PX97" i="138" s="1"/>
  <c r="PW73" i="138"/>
  <c r="PW97" i="138" s="1"/>
  <c r="PV73" i="138"/>
  <c r="PV97" i="138" s="1"/>
  <c r="PU73" i="138"/>
  <c r="PU97" i="138" s="1"/>
  <c r="PT73" i="138"/>
  <c r="PT97" i="138"/>
  <c r="QX72" i="138"/>
  <c r="QX96" i="138" s="1"/>
  <c r="QW72" i="138"/>
  <c r="QW96" i="138" s="1"/>
  <c r="QV72" i="138"/>
  <c r="QV96" i="138" s="1"/>
  <c r="QU72" i="138"/>
  <c r="QU96" i="138"/>
  <c r="QT72" i="138"/>
  <c r="QT96" i="138" s="1"/>
  <c r="QS72" i="138"/>
  <c r="QS96" i="138"/>
  <c r="QR72" i="138"/>
  <c r="QR96" i="138" s="1"/>
  <c r="QQ72" i="138"/>
  <c r="QQ96" i="138"/>
  <c r="QP72" i="138"/>
  <c r="QP96" i="138" s="1"/>
  <c r="QO72" i="138"/>
  <c r="QO96" i="138"/>
  <c r="QN72" i="138"/>
  <c r="QN96" i="138" s="1"/>
  <c r="QM72" i="138"/>
  <c r="QM96" i="138" s="1"/>
  <c r="QL72" i="138"/>
  <c r="QL96" i="138" s="1"/>
  <c r="QK72" i="138"/>
  <c r="QK96" i="138" s="1"/>
  <c r="QJ72" i="138"/>
  <c r="QJ96" i="138" s="1"/>
  <c r="QI72" i="138"/>
  <c r="QI96" i="138" s="1"/>
  <c r="QH72" i="138"/>
  <c r="QH96" i="138" s="1"/>
  <c r="QG72" i="138"/>
  <c r="QG96" i="138" s="1"/>
  <c r="QF72" i="138"/>
  <c r="QF96" i="138" s="1"/>
  <c r="QE72" i="138"/>
  <c r="QE96" i="138" s="1"/>
  <c r="QD72" i="138"/>
  <c r="QD96" i="138" s="1"/>
  <c r="QC72" i="138"/>
  <c r="QC96" i="138" s="1"/>
  <c r="QB72" i="138"/>
  <c r="QB96" i="138"/>
  <c r="QA72" i="138"/>
  <c r="QA96" i="138" s="1"/>
  <c r="PZ72" i="138"/>
  <c r="PZ96" i="138" s="1"/>
  <c r="PY72" i="138"/>
  <c r="PY96" i="138" s="1"/>
  <c r="PX72" i="138"/>
  <c r="PX96" i="138"/>
  <c r="PW72" i="138"/>
  <c r="PW96" i="138" s="1"/>
  <c r="PV72" i="138"/>
  <c r="PV96" i="138" s="1"/>
  <c r="PU72" i="138"/>
  <c r="PU96" i="138" s="1"/>
  <c r="PT72" i="138"/>
  <c r="PT96" i="138" s="1"/>
  <c r="QX71" i="138"/>
  <c r="QX95" i="138" s="1"/>
  <c r="QW71" i="138"/>
  <c r="QW95" i="138" s="1"/>
  <c r="QV71" i="138"/>
  <c r="QV95" i="138" s="1"/>
  <c r="QU71" i="138"/>
  <c r="QU95" i="138" s="1"/>
  <c r="QT71" i="138"/>
  <c r="QT95" i="138" s="1"/>
  <c r="QS71" i="138"/>
  <c r="QS95" i="138" s="1"/>
  <c r="QR71" i="138"/>
  <c r="QR95" i="138" s="1"/>
  <c r="QQ71" i="138"/>
  <c r="QQ95" i="138" s="1"/>
  <c r="QP71" i="138"/>
  <c r="QP95" i="138" s="1"/>
  <c r="QO71" i="138"/>
  <c r="QO95" i="138" s="1"/>
  <c r="QN71" i="138"/>
  <c r="QN95" i="138"/>
  <c r="QM71" i="138"/>
  <c r="QM95" i="138" s="1"/>
  <c r="QL71" i="138"/>
  <c r="QL95" i="138" s="1"/>
  <c r="QK71" i="138"/>
  <c r="QK95" i="138" s="1"/>
  <c r="QJ71" i="138"/>
  <c r="QJ95" i="138"/>
  <c r="QI71" i="138"/>
  <c r="QI95" i="138" s="1"/>
  <c r="QH71" i="138"/>
  <c r="QH95" i="138"/>
  <c r="QG71" i="138"/>
  <c r="QG95" i="138" s="1"/>
  <c r="QF71" i="138"/>
  <c r="QF95" i="138"/>
  <c r="QE71" i="138"/>
  <c r="QE95" i="138" s="1"/>
  <c r="QD71" i="138"/>
  <c r="QD95" i="138"/>
  <c r="QC71" i="138"/>
  <c r="QC95" i="138" s="1"/>
  <c r="QB71" i="138"/>
  <c r="QB95" i="138" s="1"/>
  <c r="QA71" i="138"/>
  <c r="QA95" i="138" s="1"/>
  <c r="PZ71" i="138"/>
  <c r="PZ95" i="138"/>
  <c r="PY71" i="138"/>
  <c r="PY95" i="138" s="1"/>
  <c r="PX71" i="138"/>
  <c r="PX95" i="138"/>
  <c r="PW71" i="138"/>
  <c r="PW95" i="138" s="1"/>
  <c r="PV71" i="138"/>
  <c r="PV95" i="138" s="1"/>
  <c r="PU71" i="138"/>
  <c r="PU95" i="138" s="1"/>
  <c r="PT71" i="138"/>
  <c r="PT95" i="138" s="1"/>
  <c r="QX70" i="138"/>
  <c r="QX94" i="138" s="1"/>
  <c r="QW70" i="138"/>
  <c r="QW94" i="138"/>
  <c r="QV70" i="138"/>
  <c r="QV94" i="138" s="1"/>
  <c r="QU70" i="138"/>
  <c r="QU94" i="138" s="1"/>
  <c r="QT70" i="138"/>
  <c r="QT94" i="138" s="1"/>
  <c r="QS70" i="138"/>
  <c r="QS94" i="138"/>
  <c r="QR70" i="138"/>
  <c r="QR94" i="138" s="1"/>
  <c r="QQ70" i="138"/>
  <c r="QQ94" i="138"/>
  <c r="QP70" i="138"/>
  <c r="QP94" i="138" s="1"/>
  <c r="QO70" i="138"/>
  <c r="QO94" i="138"/>
  <c r="QN70" i="138"/>
  <c r="QN94" i="138" s="1"/>
  <c r="QM70" i="138"/>
  <c r="QM94" i="138"/>
  <c r="QL70" i="138"/>
  <c r="QL94" i="138" s="1"/>
  <c r="QK70" i="138"/>
  <c r="QK94" i="138" s="1"/>
  <c r="QJ70" i="138"/>
  <c r="QJ94" i="138" s="1"/>
  <c r="QI70" i="138"/>
  <c r="QI94" i="138" s="1"/>
  <c r="QH70" i="138"/>
  <c r="QH94" i="138" s="1"/>
  <c r="QG70" i="138"/>
  <c r="QG94" i="138"/>
  <c r="QF70" i="138"/>
  <c r="QF94" i="138" s="1"/>
  <c r="QE70" i="138"/>
  <c r="QE94" i="138" s="1"/>
  <c r="QD70" i="138"/>
  <c r="QD94" i="138" s="1"/>
  <c r="QC70" i="138"/>
  <c r="QC94" i="138" s="1"/>
  <c r="QB70" i="138"/>
  <c r="QB94" i="138" s="1"/>
  <c r="QA70" i="138"/>
  <c r="QA94" i="138"/>
  <c r="PZ70" i="138"/>
  <c r="PZ94" i="138" s="1"/>
  <c r="PY70" i="138"/>
  <c r="PY94" i="138" s="1"/>
  <c r="PX70" i="138"/>
  <c r="PX94" i="138" s="1"/>
  <c r="PW70" i="138"/>
  <c r="PW94" i="138"/>
  <c r="PV70" i="138"/>
  <c r="PV94" i="138" s="1"/>
  <c r="PU70" i="138"/>
  <c r="PU94" i="138"/>
  <c r="PT70" i="138"/>
  <c r="PT94" i="138" s="1"/>
  <c r="QX69" i="138"/>
  <c r="QX93" i="138"/>
  <c r="QW69" i="138"/>
  <c r="QW93" i="138" s="1"/>
  <c r="QV69" i="138"/>
  <c r="QV93" i="138"/>
  <c r="QU69" i="138"/>
  <c r="QU93" i="138" s="1"/>
  <c r="QT69" i="138"/>
  <c r="QT93" i="138" s="1"/>
  <c r="QS69" i="138"/>
  <c r="QS93" i="138" s="1"/>
  <c r="QR69" i="138"/>
  <c r="QR93" i="138" s="1"/>
  <c r="QQ69" i="138"/>
  <c r="QQ93" i="138" s="1"/>
  <c r="QP69" i="138"/>
  <c r="QP93" i="138" s="1"/>
  <c r="QO69" i="138"/>
  <c r="QO93" i="138"/>
  <c r="QN69" i="138"/>
  <c r="QN93" i="138" s="1"/>
  <c r="QM69" i="138"/>
  <c r="QM93" i="138"/>
  <c r="QL69" i="138"/>
  <c r="QL93" i="138" s="1"/>
  <c r="QK69" i="138"/>
  <c r="QK93" i="138"/>
  <c r="QJ69" i="138"/>
  <c r="QJ93" i="138" s="1"/>
  <c r="QI69" i="138"/>
  <c r="QI93" i="138"/>
  <c r="QH69" i="138"/>
  <c r="QH93" i="138" s="1"/>
  <c r="QG69" i="138"/>
  <c r="QG93" i="138" s="1"/>
  <c r="QF69" i="138"/>
  <c r="QF93" i="138" s="1"/>
  <c r="QE69" i="138"/>
  <c r="QE93" i="138"/>
  <c r="QD69" i="138"/>
  <c r="QD93" i="138" s="1"/>
  <c r="QC69" i="138"/>
  <c r="QC93" i="138" s="1"/>
  <c r="QB69" i="138"/>
  <c r="QB93" i="138" s="1"/>
  <c r="QA69" i="138"/>
  <c r="PZ69" i="138"/>
  <c r="PZ93" i="138" s="1"/>
  <c r="PY69" i="138"/>
  <c r="PY93" i="138" s="1"/>
  <c r="PX69" i="138"/>
  <c r="PX93" i="138" s="1"/>
  <c r="PW69" i="138"/>
  <c r="PW93" i="138" s="1"/>
  <c r="PV69" i="138"/>
  <c r="PV93" i="138"/>
  <c r="PU69" i="138"/>
  <c r="PU93" i="138" s="1"/>
  <c r="PT69" i="138"/>
  <c r="PT93" i="138"/>
  <c r="QX68" i="138"/>
  <c r="QX92" i="138" s="1"/>
  <c r="QW68" i="138"/>
  <c r="QW92" i="138" s="1"/>
  <c r="QV68" i="138"/>
  <c r="QV92" i="138" s="1"/>
  <c r="QU68" i="138"/>
  <c r="QU92" i="138"/>
  <c r="QT68" i="138"/>
  <c r="QT92" i="138" s="1"/>
  <c r="QS68" i="138"/>
  <c r="QS92" i="138"/>
  <c r="QR68" i="138"/>
  <c r="QR92" i="138" s="1"/>
  <c r="QQ68" i="138"/>
  <c r="QQ92" i="138" s="1"/>
  <c r="QP68" i="138"/>
  <c r="QP92" i="138" s="1"/>
  <c r="QO68" i="138"/>
  <c r="QO92" i="138" s="1"/>
  <c r="QN68" i="138"/>
  <c r="QN92" i="138" s="1"/>
  <c r="QM68" i="138"/>
  <c r="QM92" i="138" s="1"/>
  <c r="QL68" i="138"/>
  <c r="QL92" i="138" s="1"/>
  <c r="QK68" i="138"/>
  <c r="QK92" i="138" s="1"/>
  <c r="QJ68" i="138"/>
  <c r="QJ92" i="138" s="1"/>
  <c r="QI68" i="138"/>
  <c r="QI92" i="138"/>
  <c r="QH68" i="138"/>
  <c r="QH92" i="138" s="1"/>
  <c r="QG68" i="138"/>
  <c r="QG92" i="138" s="1"/>
  <c r="QF68" i="138"/>
  <c r="QF92" i="138"/>
  <c r="QE68" i="138"/>
  <c r="QE92" i="138" s="1"/>
  <c r="QD68" i="138"/>
  <c r="QD92" i="138" s="1"/>
  <c r="QC68" i="138"/>
  <c r="QC92" i="138" s="1"/>
  <c r="QB68" i="138"/>
  <c r="QB92" i="138" s="1"/>
  <c r="QA68" i="138"/>
  <c r="QA92" i="138" s="1"/>
  <c r="PZ68" i="138"/>
  <c r="PZ92" i="138" s="1"/>
  <c r="PY68" i="138"/>
  <c r="PY92" i="138" s="1"/>
  <c r="PX68" i="138"/>
  <c r="PX92" i="138"/>
  <c r="PW68" i="138"/>
  <c r="PW92" i="138" s="1"/>
  <c r="PV68" i="138"/>
  <c r="PV92" i="138" s="1"/>
  <c r="PU68" i="138"/>
  <c r="PU92" i="138" s="1"/>
  <c r="PT68" i="138"/>
  <c r="PT92" i="138"/>
  <c r="QX67" i="138"/>
  <c r="QX91" i="138" s="1"/>
  <c r="QW67" i="138"/>
  <c r="QW91" i="138"/>
  <c r="QV67" i="138"/>
  <c r="QV91" i="138" s="1"/>
  <c r="QU67" i="138"/>
  <c r="QU91" i="138"/>
  <c r="QT67" i="138"/>
  <c r="QT91" i="138" s="1"/>
  <c r="QS67" i="138"/>
  <c r="QS91" i="138" s="1"/>
  <c r="QR67" i="138"/>
  <c r="QR91" i="138" s="1"/>
  <c r="QQ67" i="138"/>
  <c r="QQ91" i="138"/>
  <c r="QP67" i="138"/>
  <c r="QP91" i="138" s="1"/>
  <c r="QO67" i="138"/>
  <c r="QO91" i="138" s="1"/>
  <c r="QN67" i="138"/>
  <c r="QN91" i="138" s="1"/>
  <c r="QM67" i="138"/>
  <c r="QM91" i="138" s="1"/>
  <c r="QL67" i="138"/>
  <c r="QL91" i="138"/>
  <c r="QK67" i="138"/>
  <c r="QK91" i="138" s="1"/>
  <c r="QJ67" i="138"/>
  <c r="QJ91" i="138"/>
  <c r="QI67" i="138"/>
  <c r="QI91" i="138" s="1"/>
  <c r="QH67" i="138"/>
  <c r="QH91" i="138"/>
  <c r="QG67" i="138"/>
  <c r="QG91" i="138" s="1"/>
  <c r="QF67" i="138"/>
  <c r="QF91" i="138"/>
  <c r="QE67" i="138"/>
  <c r="QE91" i="138" s="1"/>
  <c r="QD67" i="138"/>
  <c r="QD91" i="138" s="1"/>
  <c r="QC67" i="138"/>
  <c r="QC91" i="138" s="1"/>
  <c r="QB67" i="138"/>
  <c r="QB91" i="138" s="1"/>
  <c r="QA67" i="138"/>
  <c r="QA91" i="138" s="1"/>
  <c r="PZ67" i="138"/>
  <c r="PZ91" i="138" s="1"/>
  <c r="PY67" i="138"/>
  <c r="PY91" i="138" s="1"/>
  <c r="PX67" i="138"/>
  <c r="PX91" i="138" s="1"/>
  <c r="PW67" i="138"/>
  <c r="PW91" i="138" s="1"/>
  <c r="PV67" i="138"/>
  <c r="PV91" i="138"/>
  <c r="PU67" i="138"/>
  <c r="PU91" i="138" s="1"/>
  <c r="PT67" i="138"/>
  <c r="PT91" i="138" s="1"/>
  <c r="QX66" i="138"/>
  <c r="QW66" i="138"/>
  <c r="QV66" i="138"/>
  <c r="QU66" i="138"/>
  <c r="QT66" i="138"/>
  <c r="QS66" i="138"/>
  <c r="QR66" i="138"/>
  <c r="QQ66" i="138"/>
  <c r="QP66" i="138"/>
  <c r="QO66" i="138"/>
  <c r="QN66" i="138"/>
  <c r="QM66" i="138"/>
  <c r="QL66" i="138"/>
  <c r="QK66" i="138"/>
  <c r="QJ66" i="138"/>
  <c r="QI66" i="138"/>
  <c r="QH66" i="138"/>
  <c r="QG66" i="138"/>
  <c r="QF66" i="138"/>
  <c r="QE66" i="138"/>
  <c r="QD66" i="138"/>
  <c r="QC66" i="138"/>
  <c r="QB66" i="138"/>
  <c r="QA66" i="138"/>
  <c r="PZ66" i="138"/>
  <c r="PY66" i="138"/>
  <c r="PX66" i="138"/>
  <c r="PW66" i="138"/>
  <c r="PV66" i="138"/>
  <c r="PU66" i="138"/>
  <c r="PT66" i="138"/>
  <c r="QX65" i="138"/>
  <c r="QX89" i="138"/>
  <c r="QW65" i="138"/>
  <c r="QW89" i="138" s="1"/>
  <c r="QV65" i="138"/>
  <c r="QV89" i="138" s="1"/>
  <c r="QU65" i="138"/>
  <c r="QU89" i="138" s="1"/>
  <c r="QT65" i="138"/>
  <c r="QT89" i="138"/>
  <c r="QS65" i="138"/>
  <c r="QS89" i="138" s="1"/>
  <c r="QR65" i="138"/>
  <c r="QR89" i="138" s="1"/>
  <c r="QQ65" i="138"/>
  <c r="QQ89" i="138" s="1"/>
  <c r="QP65" i="138"/>
  <c r="QP89" i="138"/>
  <c r="QO65" i="138"/>
  <c r="QO89" i="138" s="1"/>
  <c r="QN65" i="138"/>
  <c r="QN89" i="138"/>
  <c r="QM65" i="138"/>
  <c r="QM89" i="138" s="1"/>
  <c r="QL65" i="138"/>
  <c r="QK65" i="138"/>
  <c r="QK89" i="138" s="1"/>
  <c r="QJ65" i="138"/>
  <c r="QJ89" i="138" s="1"/>
  <c r="QI65" i="138"/>
  <c r="QI89" i="138"/>
  <c r="QH65" i="138"/>
  <c r="QH89" i="138" s="1"/>
  <c r="QG65" i="138"/>
  <c r="QG89" i="138" s="1"/>
  <c r="QF65" i="138"/>
  <c r="QF89" i="138" s="1"/>
  <c r="QE65" i="138"/>
  <c r="QE89" i="138"/>
  <c r="QD65" i="138"/>
  <c r="QD89" i="138" s="1"/>
  <c r="QC65" i="138"/>
  <c r="QC89" i="138"/>
  <c r="QB65" i="138"/>
  <c r="QB89" i="138" s="1"/>
  <c r="QA65" i="138"/>
  <c r="QA89" i="138"/>
  <c r="PZ65" i="138"/>
  <c r="PZ89" i="138" s="1"/>
  <c r="PY65" i="138"/>
  <c r="PY89" i="138"/>
  <c r="PX65" i="138"/>
  <c r="PX89" i="138" s="1"/>
  <c r="PW65" i="138"/>
  <c r="PW89" i="138" s="1"/>
  <c r="PV65" i="138"/>
  <c r="PV89" i="138" s="1"/>
  <c r="PU65" i="138"/>
  <c r="PU89" i="138" s="1"/>
  <c r="PT65" i="138"/>
  <c r="PT89" i="138" s="1"/>
  <c r="QX64" i="138"/>
  <c r="QX88" i="138" s="1"/>
  <c r="QW64" i="138"/>
  <c r="QW88" i="138"/>
  <c r="QV64" i="138"/>
  <c r="QV88" i="138" s="1"/>
  <c r="QU64" i="138"/>
  <c r="QU88" i="138" s="1"/>
  <c r="QT64" i="138"/>
  <c r="QT88" i="138" s="1"/>
  <c r="QS64" i="138"/>
  <c r="QR64" i="138"/>
  <c r="QR88" i="138"/>
  <c r="QQ64" i="138"/>
  <c r="QQ88" i="138" s="1"/>
  <c r="QP64" i="138"/>
  <c r="QP88" i="138" s="1"/>
  <c r="QO64" i="138"/>
  <c r="QO88" i="138" s="1"/>
  <c r="QN64" i="138"/>
  <c r="QN88" i="138"/>
  <c r="QM64" i="138"/>
  <c r="QM88" i="138" s="1"/>
  <c r="QL64" i="138"/>
  <c r="QL88" i="138"/>
  <c r="QK64" i="138"/>
  <c r="QK88" i="138" s="1"/>
  <c r="QJ64" i="138"/>
  <c r="QJ88" i="138" s="1"/>
  <c r="QI64" i="138"/>
  <c r="QI88" i="138" s="1"/>
  <c r="QH64" i="138"/>
  <c r="QH88" i="138" s="1"/>
  <c r="QG64" i="138"/>
  <c r="QG88" i="138" s="1"/>
  <c r="QF64" i="138"/>
  <c r="QF88" i="138" s="1"/>
  <c r="QE64" i="138"/>
  <c r="QE88" i="138"/>
  <c r="QD64" i="138"/>
  <c r="QD88" i="138" s="1"/>
  <c r="QC64" i="138"/>
  <c r="QC88" i="138"/>
  <c r="QB64" i="138"/>
  <c r="QB88" i="138" s="1"/>
  <c r="QA64" i="138"/>
  <c r="QA88" i="138"/>
  <c r="PZ64" i="138"/>
  <c r="PZ88" i="138" s="1"/>
  <c r="PY64" i="138"/>
  <c r="PY88" i="138"/>
  <c r="PX64" i="138"/>
  <c r="PX88" i="138" s="1"/>
  <c r="PW64" i="138"/>
  <c r="PW88" i="138" s="1"/>
  <c r="PV64" i="138"/>
  <c r="PV88" i="138" s="1"/>
  <c r="PU64" i="138"/>
  <c r="PU88" i="138" s="1"/>
  <c r="PT64" i="138"/>
  <c r="PT88" i="138" s="1"/>
  <c r="QX63" i="138"/>
  <c r="QX87" i="138" s="1"/>
  <c r="QW63" i="138"/>
  <c r="QW87" i="138" s="1"/>
  <c r="QV63" i="138"/>
  <c r="QV87" i="138"/>
  <c r="QU63" i="138"/>
  <c r="QU87" i="138" s="1"/>
  <c r="QT63" i="138"/>
  <c r="QT87" i="138" s="1"/>
  <c r="QS63" i="138"/>
  <c r="QS87" i="138" s="1"/>
  <c r="QR63" i="138"/>
  <c r="QR87" i="138"/>
  <c r="QQ63" i="138"/>
  <c r="QQ87" i="138" s="1"/>
  <c r="QP63" i="138"/>
  <c r="QP87" i="138"/>
  <c r="QO63" i="138"/>
  <c r="QO87" i="138" s="1"/>
  <c r="QN63" i="138"/>
  <c r="QN87" i="138" s="1"/>
  <c r="QM63" i="138"/>
  <c r="QM87" i="138" s="1"/>
  <c r="QL63" i="138"/>
  <c r="QL87" i="138" s="1"/>
  <c r="QK63" i="138"/>
  <c r="QK87" i="138" s="1"/>
  <c r="QJ63" i="138"/>
  <c r="QJ87" i="138" s="1"/>
  <c r="QI63" i="138"/>
  <c r="QI87" i="138"/>
  <c r="QH63" i="138"/>
  <c r="QH87" i="138" s="1"/>
  <c r="QG63" i="138"/>
  <c r="QG87" i="138"/>
  <c r="QF63" i="138"/>
  <c r="QF87" i="138" s="1"/>
  <c r="QE63" i="138"/>
  <c r="QE87" i="138"/>
  <c r="QD63" i="138"/>
  <c r="QD87" i="138" s="1"/>
  <c r="QC63" i="138"/>
  <c r="QC87" i="138" s="1"/>
  <c r="QB63" i="138"/>
  <c r="QB87" i="138" s="1"/>
  <c r="QA63" i="138"/>
  <c r="QA87" i="138" s="1"/>
  <c r="PZ63" i="138"/>
  <c r="PZ87" i="138" s="1"/>
  <c r="PY63" i="138"/>
  <c r="PY87" i="138"/>
  <c r="PX63" i="138"/>
  <c r="PX87" i="138" s="1"/>
  <c r="PW63" i="138"/>
  <c r="PW87" i="138" s="1"/>
  <c r="PV63" i="138"/>
  <c r="PV87" i="138" s="1"/>
  <c r="PU63" i="138"/>
  <c r="PU87" i="138"/>
  <c r="PT63" i="138"/>
  <c r="PT87" i="138" s="1"/>
  <c r="QX62" i="138"/>
  <c r="QX86" i="138"/>
  <c r="QW62" i="138"/>
  <c r="QW86" i="138" s="1"/>
  <c r="QV62" i="138"/>
  <c r="QV86" i="138"/>
  <c r="QU62" i="138"/>
  <c r="QU86" i="138" s="1"/>
  <c r="QT62" i="138"/>
  <c r="QT86" i="138" s="1"/>
  <c r="QS62" i="138"/>
  <c r="QS86" i="138" s="1"/>
  <c r="QR62" i="138"/>
  <c r="QR86" i="138" s="1"/>
  <c r="QQ62" i="138"/>
  <c r="QQ86" i="138" s="1"/>
  <c r="QP62" i="138"/>
  <c r="QP86" i="138" s="1"/>
  <c r="QO62" i="138"/>
  <c r="QO86" i="138"/>
  <c r="QN62" i="138"/>
  <c r="QN86" i="138" s="1"/>
  <c r="QM62" i="138"/>
  <c r="QM86" i="138" s="1"/>
  <c r="QL62" i="138"/>
  <c r="QL86" i="138" s="1"/>
  <c r="QK62" i="138"/>
  <c r="QK86" i="138"/>
  <c r="QJ62" i="138"/>
  <c r="QJ86" i="138" s="1"/>
  <c r="QI62" i="138"/>
  <c r="QI86" i="138"/>
  <c r="QH62" i="138"/>
  <c r="QH86" i="138" s="1"/>
  <c r="QG62" i="138"/>
  <c r="QG86" i="138"/>
  <c r="QF62" i="138"/>
  <c r="QF86" i="138" s="1"/>
  <c r="QE62" i="138"/>
  <c r="QE86" i="138" s="1"/>
  <c r="QD62" i="138"/>
  <c r="QD86" i="138" s="1"/>
  <c r="QC62" i="138"/>
  <c r="QC86" i="138"/>
  <c r="QB62" i="138"/>
  <c r="QB86" i="138" s="1"/>
  <c r="QA62" i="138"/>
  <c r="QA86" i="138" s="1"/>
  <c r="PZ62" i="138"/>
  <c r="PZ86" i="138" s="1"/>
  <c r="PY62" i="138"/>
  <c r="PY86" i="138" s="1"/>
  <c r="PX62" i="138"/>
  <c r="PX86" i="138" s="1"/>
  <c r="PW62" i="138"/>
  <c r="PW86" i="138"/>
  <c r="PV62" i="138"/>
  <c r="PV86" i="138" s="1"/>
  <c r="PU62" i="138"/>
  <c r="PU86" i="138" s="1"/>
  <c r="PT62" i="138"/>
  <c r="PT86" i="138" s="1"/>
  <c r="QX61" i="138"/>
  <c r="QX85" i="138" s="1"/>
  <c r="QW61" i="138"/>
  <c r="QW85" i="138"/>
  <c r="QV61" i="138"/>
  <c r="QV85" i="138" s="1"/>
  <c r="QU61" i="138"/>
  <c r="QU85" i="138"/>
  <c r="QT61" i="138"/>
  <c r="QT85" i="138" s="1"/>
  <c r="QS61" i="138"/>
  <c r="QS85" i="138"/>
  <c r="QR61" i="138"/>
  <c r="QR85" i="138" s="1"/>
  <c r="QQ61" i="138"/>
  <c r="QQ85" i="138"/>
  <c r="QP61" i="138"/>
  <c r="QP85" i="138" s="1"/>
  <c r="QO61" i="138"/>
  <c r="QO85" i="138" s="1"/>
  <c r="QN61" i="138"/>
  <c r="QN85" i="138" s="1"/>
  <c r="QM61" i="138"/>
  <c r="QM85" i="138" s="1"/>
  <c r="QL61" i="138"/>
  <c r="QL85" i="138" s="1"/>
  <c r="QK61" i="138"/>
  <c r="QK85" i="138" s="1"/>
  <c r="QJ61" i="138"/>
  <c r="QJ85" i="138" s="1"/>
  <c r="QI61" i="138"/>
  <c r="QI85" i="138" s="1"/>
  <c r="QH61" i="138"/>
  <c r="QH85" i="138" s="1"/>
  <c r="QG61" i="138"/>
  <c r="QG85" i="138" s="1"/>
  <c r="QF61" i="138"/>
  <c r="QF85" i="138"/>
  <c r="QE61" i="138"/>
  <c r="QE85" i="138" s="1"/>
  <c r="QD61" i="138"/>
  <c r="QD85" i="138"/>
  <c r="QC61" i="138"/>
  <c r="QC85" i="138" s="1"/>
  <c r="QB61" i="138"/>
  <c r="QB85" i="138" s="1"/>
  <c r="QA61" i="138"/>
  <c r="QA85" i="138" s="1"/>
  <c r="PZ61" i="138"/>
  <c r="PZ85" i="138"/>
  <c r="PY61" i="138"/>
  <c r="PY85" i="138" s="1"/>
  <c r="PX61" i="138"/>
  <c r="PX85" i="138" s="1"/>
  <c r="PW61" i="138"/>
  <c r="PW85" i="138" s="1"/>
  <c r="PV61" i="138"/>
  <c r="PV85" i="138"/>
  <c r="PU61" i="138"/>
  <c r="PU85" i="138" s="1"/>
  <c r="PT61" i="138"/>
  <c r="PT85" i="138"/>
  <c r="QX60" i="138"/>
  <c r="QX84" i="138" s="1"/>
  <c r="QW60" i="138"/>
  <c r="QW84" i="138"/>
  <c r="QV60" i="138"/>
  <c r="QV84" i="138" s="1"/>
  <c r="QU60" i="138"/>
  <c r="QU84" i="138"/>
  <c r="QT60" i="138"/>
  <c r="QT84" i="138" s="1"/>
  <c r="QS60" i="138"/>
  <c r="QS84" i="138" s="1"/>
  <c r="QR60" i="138"/>
  <c r="QR84" i="138" s="1"/>
  <c r="QQ60" i="138"/>
  <c r="QQ84" i="138" s="1"/>
  <c r="QP60" i="138"/>
  <c r="QP84" i="138" s="1"/>
  <c r="QO60" i="138"/>
  <c r="QO84" i="138"/>
  <c r="QN60" i="138"/>
  <c r="QN84" i="138" s="1"/>
  <c r="QM60" i="138"/>
  <c r="QM84" i="138" s="1"/>
  <c r="QL60" i="138"/>
  <c r="QL84" i="138" s="1"/>
  <c r="QK60" i="138"/>
  <c r="QK84" i="138"/>
  <c r="QJ60" i="138"/>
  <c r="QJ84" i="138" s="1"/>
  <c r="QI60" i="138"/>
  <c r="QI84" i="138"/>
  <c r="QH60" i="138"/>
  <c r="QH84" i="138" s="1"/>
  <c r="QG60" i="138"/>
  <c r="QG84" i="138"/>
  <c r="QF60" i="138"/>
  <c r="QF84" i="138" s="1"/>
  <c r="QE60" i="138"/>
  <c r="QE84" i="138"/>
  <c r="QD60" i="138"/>
  <c r="QD84" i="138" s="1"/>
  <c r="QC60" i="138"/>
  <c r="QC84" i="138" s="1"/>
  <c r="QB60" i="138"/>
  <c r="QB84" i="138" s="1"/>
  <c r="QA60" i="138"/>
  <c r="QA84" i="138" s="1"/>
  <c r="PZ60" i="138"/>
  <c r="PZ84" i="138" s="1"/>
  <c r="PY60" i="138"/>
  <c r="PY84" i="138" s="1"/>
  <c r="PX60" i="138"/>
  <c r="PX84" i="138" s="1"/>
  <c r="PW60" i="138"/>
  <c r="PW84" i="138" s="1"/>
  <c r="PV60" i="138"/>
  <c r="PV84" i="138" s="1"/>
  <c r="PU60" i="138"/>
  <c r="PU84" i="138"/>
  <c r="PT60" i="138"/>
  <c r="PT84" i="138" s="1"/>
  <c r="QX59" i="138"/>
  <c r="QX83" i="138"/>
  <c r="QW59" i="138"/>
  <c r="QW83" i="138" s="1"/>
  <c r="QV59" i="138"/>
  <c r="QV83" i="138"/>
  <c r="QU59" i="138"/>
  <c r="QU83" i="138" s="1"/>
  <c r="QT59" i="138"/>
  <c r="QT83" i="138" s="1"/>
  <c r="QS59" i="138"/>
  <c r="QS83" i="138" s="1"/>
  <c r="QR59" i="138"/>
  <c r="QR83" i="138"/>
  <c r="QQ59" i="138"/>
  <c r="QQ83" i="138" s="1"/>
  <c r="QP59" i="138"/>
  <c r="QP83" i="138" s="1"/>
  <c r="QO59" i="138"/>
  <c r="QO83" i="138" s="1"/>
  <c r="QN59" i="138"/>
  <c r="QN83" i="138"/>
  <c r="QM59" i="138"/>
  <c r="QM83" i="138" s="1"/>
  <c r="QL59" i="138"/>
  <c r="QL83" i="138"/>
  <c r="QK59" i="138"/>
  <c r="QK83" i="138" s="1"/>
  <c r="QJ59" i="138"/>
  <c r="QJ83" i="138"/>
  <c r="QI59" i="138"/>
  <c r="QI83" i="138" s="1"/>
  <c r="QH59" i="138"/>
  <c r="QH83" i="138" s="1"/>
  <c r="QG59" i="138"/>
  <c r="QG83" i="138" s="1"/>
  <c r="QF59" i="138"/>
  <c r="QF83" i="138" s="1"/>
  <c r="QE59" i="138"/>
  <c r="QE83" i="138" s="1"/>
  <c r="QD59" i="138"/>
  <c r="QD83" i="138" s="1"/>
  <c r="QC59" i="138"/>
  <c r="QC83" i="138"/>
  <c r="QB59" i="138"/>
  <c r="QB83" i="138" s="1"/>
  <c r="QA59" i="138"/>
  <c r="QA83" i="138" s="1"/>
  <c r="PZ59" i="138"/>
  <c r="PZ83" i="138" s="1"/>
  <c r="PY59" i="138"/>
  <c r="PY83" i="138"/>
  <c r="PX59" i="138"/>
  <c r="PX83" i="138" s="1"/>
  <c r="PW59" i="138"/>
  <c r="PW83" i="138"/>
  <c r="PV59" i="138"/>
  <c r="PV83" i="138" s="1"/>
  <c r="PU59" i="138"/>
  <c r="PU83" i="138"/>
  <c r="PT59" i="138"/>
  <c r="PT83" i="138" s="1"/>
  <c r="QX58" i="138"/>
  <c r="QX82" i="138" s="1"/>
  <c r="QW58" i="138"/>
  <c r="QW82" i="138" s="1"/>
  <c r="QV58" i="138"/>
  <c r="QV82" i="138"/>
  <c r="QU58" i="138"/>
  <c r="QU82" i="138" s="1"/>
  <c r="QT58" i="138"/>
  <c r="QT82" i="138" s="1"/>
  <c r="QS58" i="138"/>
  <c r="QS82" i="138" s="1"/>
  <c r="QR58" i="138"/>
  <c r="QR82" i="138"/>
  <c r="QQ58" i="138"/>
  <c r="QQ82" i="138" s="1"/>
  <c r="QP58" i="138"/>
  <c r="QP82" i="138"/>
  <c r="QO58" i="138"/>
  <c r="QO82" i="138" s="1"/>
  <c r="QN58" i="138"/>
  <c r="QN82" i="138"/>
  <c r="QM58" i="138"/>
  <c r="QM82" i="138" s="1"/>
  <c r="QL58" i="138"/>
  <c r="QL82" i="138" s="1"/>
  <c r="QK58" i="138"/>
  <c r="QK82" i="138" s="1"/>
  <c r="QJ58" i="138"/>
  <c r="QJ82" i="138" s="1"/>
  <c r="QI58" i="138"/>
  <c r="QI82" i="138" s="1"/>
  <c r="QH58" i="138"/>
  <c r="QH82" i="138" s="1"/>
  <c r="QG58" i="138"/>
  <c r="QG82" i="138" s="1"/>
  <c r="QF58" i="138"/>
  <c r="QF82" i="138"/>
  <c r="QE58" i="138"/>
  <c r="QE82" i="138" s="1"/>
  <c r="QD58" i="138"/>
  <c r="QD82" i="138" s="1"/>
  <c r="QC58" i="138"/>
  <c r="QC82" i="138" s="1"/>
  <c r="QB58" i="138"/>
  <c r="QB82" i="138"/>
  <c r="QA58" i="138"/>
  <c r="QA82" i="138" s="1"/>
  <c r="PZ58" i="138"/>
  <c r="PZ82" i="138" s="1"/>
  <c r="PY58" i="138"/>
  <c r="PY82" i="138" s="1"/>
  <c r="PX58" i="138"/>
  <c r="PX82" i="138"/>
  <c r="PW58" i="138"/>
  <c r="PW82" i="138" s="1"/>
  <c r="PV58" i="138"/>
  <c r="PV82" i="138" s="1"/>
  <c r="PU58" i="138"/>
  <c r="PU82" i="138"/>
  <c r="PT58" i="138"/>
  <c r="PT82" i="138" s="1"/>
  <c r="QX57" i="138"/>
  <c r="QX81" i="138" s="1"/>
  <c r="QW57" i="138"/>
  <c r="QW81" i="138" s="1"/>
  <c r="QV57" i="138"/>
  <c r="QV81" i="138"/>
  <c r="QU57" i="138"/>
  <c r="QU81" i="138" s="1"/>
  <c r="QT57" i="138"/>
  <c r="QT81" i="138" s="1"/>
  <c r="QS57" i="138"/>
  <c r="QS81" i="138"/>
  <c r="QR57" i="138"/>
  <c r="QR81" i="138" s="1"/>
  <c r="QQ57" i="138"/>
  <c r="QQ81" i="138" s="1"/>
  <c r="QP57" i="138"/>
  <c r="QP81" i="138" s="1"/>
  <c r="QO57" i="138"/>
  <c r="QO81" i="138"/>
  <c r="QN57" i="138"/>
  <c r="QN81" i="138" s="1"/>
  <c r="QM57" i="138"/>
  <c r="QM81" i="138"/>
  <c r="QL57" i="138"/>
  <c r="QL81" i="138" s="1"/>
  <c r="QK57" i="138"/>
  <c r="QK81" i="138"/>
  <c r="QJ57" i="138"/>
  <c r="QJ81" i="138" s="1"/>
  <c r="QI57" i="138"/>
  <c r="QI81" i="138"/>
  <c r="QH57" i="138"/>
  <c r="QH81" i="138" s="1"/>
  <c r="QG57" i="138"/>
  <c r="QG81" i="138" s="1"/>
  <c r="QF57" i="138"/>
  <c r="QF81" i="138" s="1"/>
  <c r="QE57" i="138"/>
  <c r="QE81" i="138" s="1"/>
  <c r="QD57" i="138"/>
  <c r="QD81" i="138" s="1"/>
  <c r="QC57" i="138"/>
  <c r="QC81" i="138" s="1"/>
  <c r="QB57" i="138"/>
  <c r="QB81" i="138" s="1"/>
  <c r="QA57" i="138"/>
  <c r="QA81" i="138" s="1"/>
  <c r="PZ57" i="138"/>
  <c r="PZ81" i="138" s="1"/>
  <c r="PY57" i="138"/>
  <c r="PY81" i="138" s="1"/>
  <c r="PX57" i="138"/>
  <c r="PX81" i="138"/>
  <c r="PW57" i="138"/>
  <c r="PW81" i="138" s="1"/>
  <c r="PV57" i="138"/>
  <c r="PV81" i="138" s="1"/>
  <c r="PU57" i="138"/>
  <c r="PU81" i="138" s="1"/>
  <c r="PT57" i="138"/>
  <c r="PT81" i="138"/>
  <c r="QX56" i="138"/>
  <c r="QX80" i="138" s="1"/>
  <c r="QW56" i="138"/>
  <c r="QW80" i="138"/>
  <c r="QV56" i="138"/>
  <c r="QV80" i="138" s="1"/>
  <c r="QU56" i="138"/>
  <c r="QU80" i="138"/>
  <c r="QT56" i="138"/>
  <c r="QT80" i="138" s="1"/>
  <c r="QS56" i="138"/>
  <c r="QS80" i="138" s="1"/>
  <c r="QR56" i="138"/>
  <c r="QR80" i="138" s="1"/>
  <c r="QQ56" i="138"/>
  <c r="QQ80" i="138"/>
  <c r="QP56" i="138"/>
  <c r="QP80" i="138" s="1"/>
  <c r="QO56" i="138"/>
  <c r="QO80" i="138" s="1"/>
  <c r="QN56" i="138"/>
  <c r="QN80" i="138" s="1"/>
  <c r="QM56" i="138"/>
  <c r="QM80" i="138"/>
  <c r="QL56" i="138"/>
  <c r="QL80" i="138" s="1"/>
  <c r="QK56" i="138"/>
  <c r="QK80" i="138" s="1"/>
  <c r="QJ56" i="138"/>
  <c r="QJ80" i="138"/>
  <c r="QI56" i="138"/>
  <c r="QI80" i="138" s="1"/>
  <c r="QH56" i="138"/>
  <c r="QH80" i="138" s="1"/>
  <c r="QG56" i="138"/>
  <c r="QG80" i="138" s="1"/>
  <c r="QF56" i="138"/>
  <c r="QF80" i="138" s="1"/>
  <c r="QE56" i="138"/>
  <c r="QE80" i="138" s="1"/>
  <c r="QD56" i="138"/>
  <c r="QD80" i="138"/>
  <c r="QC56" i="138"/>
  <c r="QC80" i="138" s="1"/>
  <c r="QB56" i="138"/>
  <c r="QB80" i="138" s="1"/>
  <c r="QA56" i="138"/>
  <c r="QA80" i="138" s="1"/>
  <c r="PZ56" i="138"/>
  <c r="PZ80" i="138" s="1"/>
  <c r="PY56" i="138"/>
  <c r="PY80" i="138" s="1"/>
  <c r="PX56" i="138"/>
  <c r="PX80" i="138" s="1"/>
  <c r="PW56" i="138"/>
  <c r="PW80" i="138" s="1"/>
  <c r="PV56" i="138"/>
  <c r="PV80" i="138"/>
  <c r="PU56" i="138"/>
  <c r="PU80" i="138" s="1"/>
  <c r="PT56" i="138"/>
  <c r="PT80" i="138" s="1"/>
  <c r="QX55" i="138"/>
  <c r="QX79" i="138" s="1"/>
  <c r="QW55" i="138"/>
  <c r="QW79" i="138" s="1"/>
  <c r="QV55" i="138"/>
  <c r="QV79" i="138" s="1"/>
  <c r="QU55" i="138"/>
  <c r="QU79" i="138" s="1"/>
  <c r="QT55" i="138"/>
  <c r="QT79" i="138" s="1"/>
  <c r="QS55" i="138"/>
  <c r="QS79" i="138" s="1"/>
  <c r="QR55" i="138"/>
  <c r="QR79" i="138" s="1"/>
  <c r="QQ55" i="138"/>
  <c r="QQ79" i="138" s="1"/>
  <c r="QP55" i="138"/>
  <c r="QP79" i="138"/>
  <c r="QO55" i="138"/>
  <c r="QO79" i="138" s="1"/>
  <c r="QN55" i="138"/>
  <c r="QN79" i="138" s="1"/>
  <c r="QM55" i="138"/>
  <c r="QM79" i="138" s="1"/>
  <c r="QL55" i="138"/>
  <c r="QL79" i="138"/>
  <c r="QK55" i="138"/>
  <c r="QK79" i="138" s="1"/>
  <c r="QJ55" i="138"/>
  <c r="QJ79" i="138" s="1"/>
  <c r="QI55" i="138"/>
  <c r="QI79" i="138" s="1"/>
  <c r="QH55" i="138"/>
  <c r="QH79" i="138"/>
  <c r="QG55" i="138"/>
  <c r="QG79" i="138" s="1"/>
  <c r="QF55" i="138"/>
  <c r="QF79" i="138" s="1"/>
  <c r="QE55" i="138"/>
  <c r="QE79" i="138" s="1"/>
  <c r="QD55" i="138"/>
  <c r="QD79" i="138" s="1"/>
  <c r="QC55" i="138"/>
  <c r="QC79" i="138" s="1"/>
  <c r="QB55" i="138"/>
  <c r="QB79" i="138" s="1"/>
  <c r="QA55" i="138"/>
  <c r="QA79" i="138"/>
  <c r="PZ55" i="138"/>
  <c r="PZ79" i="138" s="1"/>
  <c r="PY55" i="138"/>
  <c r="PY79" i="138" s="1"/>
  <c r="PX55" i="138"/>
  <c r="PX79" i="138" s="1"/>
  <c r="PW55" i="138"/>
  <c r="PW79" i="138"/>
  <c r="PV55" i="138"/>
  <c r="PV79" i="138" s="1"/>
  <c r="PU55" i="138"/>
  <c r="PU79" i="138"/>
  <c r="PT55" i="138"/>
  <c r="PT79" i="138" s="1"/>
  <c r="QX54" i="138"/>
  <c r="QX78" i="138"/>
  <c r="QW54" i="138"/>
  <c r="QW78" i="138" s="1"/>
  <c r="QV54" i="138"/>
  <c r="QV78" i="138" s="1"/>
  <c r="QU54" i="138"/>
  <c r="QU78" i="138" s="1"/>
  <c r="QT54" i="138"/>
  <c r="QT78" i="138" s="1"/>
  <c r="QS54" i="138"/>
  <c r="QS78" i="138"/>
  <c r="QR54" i="138"/>
  <c r="QR78" i="138" s="1"/>
  <c r="QQ54" i="138"/>
  <c r="QQ78" i="138" s="1"/>
  <c r="QP54" i="138"/>
  <c r="QP78" i="138" s="1"/>
  <c r="QO54" i="138"/>
  <c r="QO78" i="138"/>
  <c r="QN54" i="138"/>
  <c r="QN78" i="138" s="1"/>
  <c r="QM54" i="138"/>
  <c r="QM78" i="138"/>
  <c r="QL54" i="138"/>
  <c r="QL78" i="138" s="1"/>
  <c r="QK54" i="138"/>
  <c r="QK78" i="138"/>
  <c r="QJ54" i="138"/>
  <c r="QJ78" i="138" s="1"/>
  <c r="QI54" i="138"/>
  <c r="QI78" i="138" s="1"/>
  <c r="QH54" i="138"/>
  <c r="QH78" i="138" s="1"/>
  <c r="QG54" i="138"/>
  <c r="QG78" i="138"/>
  <c r="QF54" i="138"/>
  <c r="QF78" i="138" s="1"/>
  <c r="QE54" i="138"/>
  <c r="QE78" i="138" s="1"/>
  <c r="QD54" i="138"/>
  <c r="QD78" i="138" s="1"/>
  <c r="QC54" i="138"/>
  <c r="QC78" i="138"/>
  <c r="QB54" i="138"/>
  <c r="QB78" i="138" s="1"/>
  <c r="QA54" i="138"/>
  <c r="QA78" i="138"/>
  <c r="PZ54" i="138"/>
  <c r="PZ78" i="138" s="1"/>
  <c r="PY54" i="138"/>
  <c r="PY78" i="138"/>
  <c r="PX54" i="138"/>
  <c r="PX78" i="138" s="1"/>
  <c r="PW54" i="138"/>
  <c r="PW78" i="138" s="1"/>
  <c r="PV54" i="138"/>
  <c r="PV78" i="138" s="1"/>
  <c r="PU54" i="138"/>
  <c r="PU78" i="138"/>
  <c r="PT54" i="138"/>
  <c r="PT78" i="138" s="1"/>
  <c r="QX53" i="138"/>
  <c r="QX77" i="138" s="1"/>
  <c r="QW53" i="138"/>
  <c r="QW77" i="138" s="1"/>
  <c r="QV53" i="138"/>
  <c r="QV77" i="138" s="1"/>
  <c r="QU53" i="138"/>
  <c r="QU77" i="138" s="1"/>
  <c r="QT53" i="138"/>
  <c r="QT77" i="138" s="1"/>
  <c r="QS53" i="138"/>
  <c r="QS77" i="138" s="1"/>
  <c r="QR53" i="138"/>
  <c r="QR77" i="138"/>
  <c r="QQ53" i="138"/>
  <c r="QQ77" i="138" s="1"/>
  <c r="QP53" i="138"/>
  <c r="QP77" i="138" s="1"/>
  <c r="QO53" i="138"/>
  <c r="QO77" i="138" s="1"/>
  <c r="QN53" i="138"/>
  <c r="QN77" i="138" s="1"/>
  <c r="QM53" i="138"/>
  <c r="QM77" i="138" s="1"/>
  <c r="QL53" i="138"/>
  <c r="QL77" i="138" s="1"/>
  <c r="QK53" i="138"/>
  <c r="QK77" i="138" s="1"/>
  <c r="QJ53" i="138"/>
  <c r="QJ77" i="138" s="1"/>
  <c r="QI53" i="138"/>
  <c r="QI77" i="138" s="1"/>
  <c r="QH53" i="138"/>
  <c r="QH77" i="138" s="1"/>
  <c r="QG53" i="138"/>
  <c r="QG77" i="138"/>
  <c r="QF53" i="138"/>
  <c r="QF77" i="138" s="1"/>
  <c r="QE53" i="138"/>
  <c r="QE77" i="138" s="1"/>
  <c r="QD53" i="138"/>
  <c r="QD77" i="138" s="1"/>
  <c r="QC53" i="138"/>
  <c r="QC77" i="138" s="1"/>
  <c r="QB53" i="138"/>
  <c r="QB77" i="138" s="1"/>
  <c r="QA53" i="138"/>
  <c r="QA77" i="138" s="1"/>
  <c r="PZ53" i="138"/>
  <c r="PZ77" i="138" s="1"/>
  <c r="PY53" i="138"/>
  <c r="PY77" i="138" s="1"/>
  <c r="PX53" i="138"/>
  <c r="PX77" i="138" s="1"/>
  <c r="PW53" i="138"/>
  <c r="PW77" i="138" s="1"/>
  <c r="PV53" i="138"/>
  <c r="PV77" i="138"/>
  <c r="PU53" i="138"/>
  <c r="PU77" i="138" s="1"/>
  <c r="PT53" i="138"/>
  <c r="PT77" i="138"/>
  <c r="PR99" i="138"/>
  <c r="PQ99" i="138"/>
  <c r="PP99" i="138"/>
  <c r="PO99" i="138"/>
  <c r="PR98" i="138"/>
  <c r="PQ98" i="138"/>
  <c r="PP98" i="138"/>
  <c r="PO98" i="138"/>
  <c r="PR97" i="138"/>
  <c r="PQ97" i="138"/>
  <c r="PP97" i="138"/>
  <c r="PO97" i="138"/>
  <c r="OO97" i="138"/>
  <c r="PR96" i="138"/>
  <c r="PQ96" i="138"/>
  <c r="PP96" i="138"/>
  <c r="PO96" i="138"/>
  <c r="PR95" i="138"/>
  <c r="PQ95" i="138"/>
  <c r="PP95" i="138"/>
  <c r="PO95" i="138"/>
  <c r="OR95" i="138"/>
  <c r="PR94" i="138"/>
  <c r="PQ94" i="138"/>
  <c r="PP94" i="138"/>
  <c r="PO94" i="138"/>
  <c r="PR93" i="138"/>
  <c r="PQ93" i="138"/>
  <c r="PP93" i="138"/>
  <c r="PO93" i="138"/>
  <c r="PR92" i="138"/>
  <c r="PQ92" i="138"/>
  <c r="PP92" i="138"/>
  <c r="PO92" i="138"/>
  <c r="PR91" i="138"/>
  <c r="PQ91" i="138"/>
  <c r="PP91" i="138"/>
  <c r="PO91" i="138"/>
  <c r="PR90" i="138"/>
  <c r="PQ90" i="138"/>
  <c r="PP90" i="138"/>
  <c r="PO90" i="138"/>
  <c r="PN90" i="138"/>
  <c r="PM90" i="138"/>
  <c r="PL90" i="138"/>
  <c r="PK90" i="138"/>
  <c r="PJ90" i="138"/>
  <c r="PI90" i="138"/>
  <c r="PH90" i="138"/>
  <c r="PG90" i="138"/>
  <c r="PF90" i="138"/>
  <c r="PE90" i="138"/>
  <c r="PD90" i="138"/>
  <c r="PC90" i="138"/>
  <c r="PB90" i="138"/>
  <c r="PA90" i="138"/>
  <c r="OZ90" i="138"/>
  <c r="OY90" i="138"/>
  <c r="OX90" i="138"/>
  <c r="OW90" i="138"/>
  <c r="OV90" i="138"/>
  <c r="OU90" i="138"/>
  <c r="OT90" i="138"/>
  <c r="OS90" i="138"/>
  <c r="OR90" i="138"/>
  <c r="OQ90" i="138"/>
  <c r="OP90" i="138"/>
  <c r="OO90" i="138"/>
  <c r="ON90" i="138"/>
  <c r="OM90" i="138"/>
  <c r="OL90" i="138"/>
  <c r="OK90" i="138"/>
  <c r="OJ90" i="138"/>
  <c r="PR89" i="138"/>
  <c r="PQ89" i="138"/>
  <c r="PP89" i="138"/>
  <c r="PO89" i="138"/>
  <c r="PR88" i="138"/>
  <c r="PQ88" i="138"/>
  <c r="PP88" i="138"/>
  <c r="PO88" i="138"/>
  <c r="PR87" i="138"/>
  <c r="PQ87" i="138"/>
  <c r="PP87" i="138"/>
  <c r="PO87" i="138"/>
  <c r="OY87" i="138"/>
  <c r="PR86" i="138"/>
  <c r="PQ86" i="138"/>
  <c r="PP86" i="138"/>
  <c r="PO86" i="138"/>
  <c r="PR85" i="138"/>
  <c r="PQ85" i="138"/>
  <c r="PP85" i="138"/>
  <c r="PO85" i="138"/>
  <c r="PR84" i="138"/>
  <c r="PQ84" i="138"/>
  <c r="PP84" i="138"/>
  <c r="PO84" i="138"/>
  <c r="PR83" i="138"/>
  <c r="PQ83" i="138"/>
  <c r="PP83" i="138"/>
  <c r="PO83" i="138"/>
  <c r="PR82" i="138"/>
  <c r="PQ82" i="138"/>
  <c r="PP82" i="138"/>
  <c r="PO82" i="138"/>
  <c r="PR81" i="138"/>
  <c r="PQ81" i="138"/>
  <c r="PP81" i="138"/>
  <c r="PO81" i="138"/>
  <c r="PR80" i="138"/>
  <c r="PQ80" i="138"/>
  <c r="PP80" i="138"/>
  <c r="PO80" i="138"/>
  <c r="PR79" i="138"/>
  <c r="PQ79" i="138"/>
  <c r="PP79" i="138"/>
  <c r="PO79" i="138"/>
  <c r="PR78" i="138"/>
  <c r="PQ78" i="138"/>
  <c r="PP78" i="138"/>
  <c r="PO78" i="138"/>
  <c r="PR77" i="138"/>
  <c r="PQ77" i="138"/>
  <c r="PP77" i="138"/>
  <c r="PO77" i="138"/>
  <c r="PN75" i="138"/>
  <c r="PN99" i="138" s="1"/>
  <c r="PM75" i="138"/>
  <c r="PM99" i="138"/>
  <c r="PL75" i="138"/>
  <c r="PL99" i="138" s="1"/>
  <c r="PK75" i="138"/>
  <c r="PK99" i="138" s="1"/>
  <c r="PJ75" i="138"/>
  <c r="PJ99" i="138" s="1"/>
  <c r="PI75" i="138"/>
  <c r="PI99" i="138" s="1"/>
  <c r="PH75" i="138"/>
  <c r="PH99" i="138" s="1"/>
  <c r="PG75" i="138"/>
  <c r="PG99" i="138" s="1"/>
  <c r="PF75" i="138"/>
  <c r="PF99" i="138"/>
  <c r="PE75" i="138"/>
  <c r="PE99" i="138" s="1"/>
  <c r="PD75" i="138"/>
  <c r="PD99" i="138"/>
  <c r="PC75" i="138"/>
  <c r="PC99" i="138" s="1"/>
  <c r="PB75" i="138"/>
  <c r="PB99" i="138" s="1"/>
  <c r="PA75" i="138"/>
  <c r="PA99" i="138" s="1"/>
  <c r="OZ75" i="138"/>
  <c r="OZ99" i="138" s="1"/>
  <c r="OY75" i="138"/>
  <c r="OY99" i="138" s="1"/>
  <c r="OX75" i="138"/>
  <c r="OX99" i="138" s="1"/>
  <c r="OW75" i="138"/>
  <c r="OW99" i="138" s="1"/>
  <c r="OV75" i="138"/>
  <c r="OV99" i="138" s="1"/>
  <c r="OU75" i="138"/>
  <c r="OU99" i="138" s="1"/>
  <c r="OT75" i="138"/>
  <c r="OT99" i="138" s="1"/>
  <c r="OS75" i="138"/>
  <c r="OS99" i="138" s="1"/>
  <c r="OR75" i="138"/>
  <c r="OR99" i="138" s="1"/>
  <c r="OQ75" i="138"/>
  <c r="OQ99" i="138" s="1"/>
  <c r="OP75" i="138"/>
  <c r="OP99" i="138" s="1"/>
  <c r="OO75" i="138"/>
  <c r="OO99" i="138"/>
  <c r="ON75" i="138"/>
  <c r="ON99" i="138" s="1"/>
  <c r="OM75" i="138"/>
  <c r="OM99" i="138"/>
  <c r="OL75" i="138"/>
  <c r="OL99" i="138" s="1"/>
  <c r="OK75" i="138"/>
  <c r="OK99" i="138" s="1"/>
  <c r="OJ75" i="138"/>
  <c r="OJ99" i="138" s="1"/>
  <c r="PN74" i="138"/>
  <c r="PN98" i="138"/>
  <c r="PM74" i="138"/>
  <c r="PM98" i="138" s="1"/>
  <c r="PL74" i="138"/>
  <c r="PL98" i="138" s="1"/>
  <c r="PK74" i="138"/>
  <c r="PK98" i="138" s="1"/>
  <c r="PJ74" i="138"/>
  <c r="PJ98" i="138" s="1"/>
  <c r="PI74" i="138"/>
  <c r="PI98" i="138" s="1"/>
  <c r="PH74" i="138"/>
  <c r="PH98" i="138" s="1"/>
  <c r="PG74" i="138"/>
  <c r="PG98" i="138" s="1"/>
  <c r="PF74" i="138"/>
  <c r="PF98" i="138"/>
  <c r="PE74" i="138"/>
  <c r="PE98" i="138" s="1"/>
  <c r="PD74" i="138"/>
  <c r="PD98" i="138"/>
  <c r="PC74" i="138"/>
  <c r="PC98" i="138" s="1"/>
  <c r="PB74" i="138"/>
  <c r="PB98" i="138"/>
  <c r="PA74" i="138"/>
  <c r="PA98" i="138" s="1"/>
  <c r="OZ74" i="138"/>
  <c r="OZ98" i="138" s="1"/>
  <c r="OY74" i="138"/>
  <c r="OY98" i="138" s="1"/>
  <c r="OX74" i="138"/>
  <c r="OX98" i="138"/>
  <c r="OW74" i="138"/>
  <c r="OW98" i="138" s="1"/>
  <c r="OV74" i="138"/>
  <c r="OV98" i="138" s="1"/>
  <c r="OU74" i="138"/>
  <c r="OU98" i="138" s="1"/>
  <c r="OT74" i="138"/>
  <c r="OT98" i="138" s="1"/>
  <c r="OS74" i="138"/>
  <c r="OS98" i="138" s="1"/>
  <c r="OR74" i="138"/>
  <c r="OR98" i="138" s="1"/>
  <c r="OQ74" i="138"/>
  <c r="OQ98" i="138" s="1"/>
  <c r="OP74" i="138"/>
  <c r="OP98" i="138" s="1"/>
  <c r="OO74" i="138"/>
  <c r="OO98" i="138" s="1"/>
  <c r="ON74" i="138"/>
  <c r="ON98" i="138" s="1"/>
  <c r="OM74" i="138"/>
  <c r="OM98" i="138" s="1"/>
  <c r="OL74" i="138"/>
  <c r="OL98" i="138" s="1"/>
  <c r="OK74" i="138"/>
  <c r="OK98" i="138" s="1"/>
  <c r="OJ74" i="138"/>
  <c r="OJ98" i="138" s="1"/>
  <c r="PN73" i="138"/>
  <c r="PN97" i="138" s="1"/>
  <c r="PM73" i="138"/>
  <c r="PM97" i="138" s="1"/>
  <c r="PL73" i="138"/>
  <c r="PL97" i="138" s="1"/>
  <c r="PK73" i="138"/>
  <c r="PK97" i="138" s="1"/>
  <c r="PJ73" i="138"/>
  <c r="PJ97" i="138" s="1"/>
  <c r="PI73" i="138"/>
  <c r="PI97" i="138" s="1"/>
  <c r="PH73" i="138"/>
  <c r="PH97" i="138" s="1"/>
  <c r="PG73" i="138"/>
  <c r="PG97" i="138" s="1"/>
  <c r="PF73" i="138"/>
  <c r="PF97" i="138" s="1"/>
  <c r="PE73" i="138"/>
  <c r="PE97" i="138" s="1"/>
  <c r="PD73" i="138"/>
  <c r="PD97" i="138" s="1"/>
  <c r="PC73" i="138"/>
  <c r="PC97" i="138" s="1"/>
  <c r="PB73" i="138"/>
  <c r="PB97" i="138" s="1"/>
  <c r="PA73" i="138"/>
  <c r="PA97" i="138" s="1"/>
  <c r="OZ73" i="138"/>
  <c r="OZ97" i="138"/>
  <c r="OY73" i="138"/>
  <c r="OY97" i="138" s="1"/>
  <c r="OX73" i="138"/>
  <c r="OX97" i="138" s="1"/>
  <c r="OW73" i="138"/>
  <c r="OW97" i="138" s="1"/>
  <c r="OV73" i="138"/>
  <c r="OV97" i="138" s="1"/>
  <c r="OU73" i="138"/>
  <c r="OU97" i="138" s="1"/>
  <c r="OT73" i="138"/>
  <c r="OT97" i="138" s="1"/>
  <c r="OS73" i="138"/>
  <c r="OS97" i="138"/>
  <c r="OR73" i="138"/>
  <c r="OR97" i="138" s="1"/>
  <c r="OQ73" i="138"/>
  <c r="OQ97" i="138"/>
  <c r="OP73" i="138"/>
  <c r="OP97" i="138" s="1"/>
  <c r="OO73" i="138"/>
  <c r="ON73" i="138"/>
  <c r="ON97" i="138" s="1"/>
  <c r="OM73" i="138"/>
  <c r="OM97" i="138" s="1"/>
  <c r="OL73" i="138"/>
  <c r="OL97" i="138" s="1"/>
  <c r="OK73" i="138"/>
  <c r="OK97" i="138" s="1"/>
  <c r="OJ73" i="138"/>
  <c r="OJ97" i="138" s="1"/>
  <c r="PN72" i="138"/>
  <c r="PN96" i="138" s="1"/>
  <c r="PM72" i="138"/>
  <c r="PM96" i="138" s="1"/>
  <c r="PL72" i="138"/>
  <c r="PL96" i="138" s="1"/>
  <c r="PK72" i="138"/>
  <c r="PK96" i="138" s="1"/>
  <c r="PJ72" i="138"/>
  <c r="PJ96" i="138" s="1"/>
  <c r="PI72" i="138"/>
  <c r="PI96" i="138" s="1"/>
  <c r="PH72" i="138"/>
  <c r="PH96" i="138" s="1"/>
  <c r="PG72" i="138"/>
  <c r="PG96" i="138"/>
  <c r="PF72" i="138"/>
  <c r="PF96" i="138" s="1"/>
  <c r="PE72" i="138"/>
  <c r="PE96" i="138"/>
  <c r="PD72" i="138"/>
  <c r="PD96" i="138" s="1"/>
  <c r="PC72" i="138"/>
  <c r="PC96" i="138" s="1"/>
  <c r="PB72" i="138"/>
  <c r="PB96" i="138" s="1"/>
  <c r="PA72" i="138"/>
  <c r="PA96" i="138" s="1"/>
  <c r="OZ72" i="138"/>
  <c r="OZ96" i="138" s="1"/>
  <c r="OY72" i="138"/>
  <c r="OY96" i="138" s="1"/>
  <c r="OX72" i="138"/>
  <c r="OX96" i="138" s="1"/>
  <c r="OW72" i="138"/>
  <c r="OW96" i="138" s="1"/>
  <c r="OV72" i="138"/>
  <c r="OV96" i="138" s="1"/>
  <c r="OU72" i="138"/>
  <c r="OU96" i="138" s="1"/>
  <c r="OT72" i="138"/>
  <c r="OT96" i="138" s="1"/>
  <c r="OS72" i="138"/>
  <c r="OS96" i="138" s="1"/>
  <c r="OR72" i="138"/>
  <c r="OR96" i="138" s="1"/>
  <c r="OQ72" i="138"/>
  <c r="OQ96" i="138" s="1"/>
  <c r="OP72" i="138"/>
  <c r="OP96" i="138"/>
  <c r="OO72" i="138"/>
  <c r="OO96" i="138" s="1"/>
  <c r="ON72" i="138"/>
  <c r="ON96" i="138"/>
  <c r="OM72" i="138"/>
  <c r="OM96" i="138" s="1"/>
  <c r="OL72" i="138"/>
  <c r="OL96" i="138"/>
  <c r="OK72" i="138"/>
  <c r="OK96" i="138" s="1"/>
  <c r="OJ72" i="138"/>
  <c r="OJ96" i="138" s="1"/>
  <c r="PN71" i="138"/>
  <c r="PN95" i="138" s="1"/>
  <c r="PM71" i="138"/>
  <c r="PM95" i="138" s="1"/>
  <c r="PL71" i="138"/>
  <c r="PL95" i="138" s="1"/>
  <c r="PK71" i="138"/>
  <c r="PK95" i="138" s="1"/>
  <c r="PJ71" i="138"/>
  <c r="PJ95" i="138" s="1"/>
  <c r="PI71" i="138"/>
  <c r="PI95" i="138" s="1"/>
  <c r="PH71" i="138"/>
  <c r="PH95" i="138" s="1"/>
  <c r="PG71" i="138"/>
  <c r="PG95" i="138" s="1"/>
  <c r="PF71" i="138"/>
  <c r="PF95" i="138"/>
  <c r="PE71" i="138"/>
  <c r="PE95" i="138" s="1"/>
  <c r="PD71" i="138"/>
  <c r="PD95" i="138" s="1"/>
  <c r="PC71" i="138"/>
  <c r="PC95" i="138" s="1"/>
  <c r="PB71" i="138"/>
  <c r="PB95" i="138" s="1"/>
  <c r="PA71" i="138"/>
  <c r="PA95" i="138" s="1"/>
  <c r="OZ71" i="138"/>
  <c r="OZ95" i="138" s="1"/>
  <c r="OY71" i="138"/>
  <c r="OY95" i="138" s="1"/>
  <c r="OX71" i="138"/>
  <c r="OX95" i="138" s="1"/>
  <c r="OW71" i="138"/>
  <c r="OW95" i="138" s="1"/>
  <c r="OV71" i="138"/>
  <c r="OV95" i="138" s="1"/>
  <c r="OU71" i="138"/>
  <c r="OU95" i="138" s="1"/>
  <c r="OT71" i="138"/>
  <c r="OT95" i="138"/>
  <c r="OS71" i="138"/>
  <c r="OS95" i="138" s="1"/>
  <c r="OR71" i="138"/>
  <c r="OQ71" i="138"/>
  <c r="OQ95" i="138" s="1"/>
  <c r="OP71" i="138"/>
  <c r="OP95" i="138" s="1"/>
  <c r="OO71" i="138"/>
  <c r="OO95" i="138"/>
  <c r="ON71" i="138"/>
  <c r="ON95" i="138" s="1"/>
  <c r="OM71" i="138"/>
  <c r="OM95" i="138" s="1"/>
  <c r="OL71" i="138"/>
  <c r="OL95" i="138" s="1"/>
  <c r="OK71" i="138"/>
  <c r="OK95" i="138" s="1"/>
  <c r="OJ71" i="138"/>
  <c r="OJ95" i="138" s="1"/>
  <c r="PN70" i="138"/>
  <c r="PN94" i="138" s="1"/>
  <c r="PM70" i="138"/>
  <c r="PM94" i="138" s="1"/>
  <c r="PL70" i="138"/>
  <c r="PL94" i="138" s="1"/>
  <c r="PK70" i="138"/>
  <c r="PK94" i="138" s="1"/>
  <c r="PJ70" i="138"/>
  <c r="PJ94" i="138" s="1"/>
  <c r="PI70" i="138"/>
  <c r="PI94" i="138"/>
  <c r="PH70" i="138"/>
  <c r="PH94" i="138" s="1"/>
  <c r="PG70" i="138"/>
  <c r="PG94" i="138" s="1"/>
  <c r="PF70" i="138"/>
  <c r="PF94" i="138" s="1"/>
  <c r="PE70" i="138"/>
  <c r="PE94" i="138" s="1"/>
  <c r="PD70" i="138"/>
  <c r="PD94" i="138" s="1"/>
  <c r="PC70" i="138"/>
  <c r="PC94" i="138" s="1"/>
  <c r="PB70" i="138"/>
  <c r="PB94" i="138" s="1"/>
  <c r="PA70" i="138"/>
  <c r="PA94" i="138" s="1"/>
  <c r="OZ70" i="138"/>
  <c r="OZ94" i="138" s="1"/>
  <c r="OY70" i="138"/>
  <c r="OY94" i="138" s="1"/>
  <c r="OX70" i="138"/>
  <c r="OX94" i="138" s="1"/>
  <c r="OW70" i="138"/>
  <c r="OW94" i="138"/>
  <c r="OV70" i="138"/>
  <c r="OV94" i="138" s="1"/>
  <c r="OU70" i="138"/>
  <c r="OU94" i="138"/>
  <c r="OT70" i="138"/>
  <c r="OT94" i="138" s="1"/>
  <c r="OS70" i="138"/>
  <c r="OS94" i="138"/>
  <c r="OR70" i="138"/>
  <c r="OR94" i="138" s="1"/>
  <c r="OQ70" i="138"/>
  <c r="OQ94" i="138" s="1"/>
  <c r="OP70" i="138"/>
  <c r="OP94" i="138" s="1"/>
  <c r="OO70" i="138"/>
  <c r="OO94" i="138" s="1"/>
  <c r="ON70" i="138"/>
  <c r="ON94" i="138" s="1"/>
  <c r="OM70" i="138"/>
  <c r="OM94" i="138" s="1"/>
  <c r="OL70" i="138"/>
  <c r="OL94" i="138" s="1"/>
  <c r="OK70" i="138"/>
  <c r="OK94" i="138" s="1"/>
  <c r="OJ70" i="138"/>
  <c r="OJ94" i="138"/>
  <c r="PN69" i="138"/>
  <c r="PN93" i="138" s="1"/>
  <c r="PM69" i="138"/>
  <c r="PM93" i="138"/>
  <c r="PL69" i="138"/>
  <c r="PL93" i="138" s="1"/>
  <c r="PK69" i="138"/>
  <c r="PK93" i="138" s="1"/>
  <c r="PJ69" i="138"/>
  <c r="PJ93" i="138" s="1"/>
  <c r="PI69" i="138"/>
  <c r="PI93" i="138" s="1"/>
  <c r="PH69" i="138"/>
  <c r="PH93" i="138" s="1"/>
  <c r="PG69" i="138"/>
  <c r="PG93" i="138"/>
  <c r="PF69" i="138"/>
  <c r="PF93" i="138" s="1"/>
  <c r="PE69" i="138"/>
  <c r="PE93" i="138" s="1"/>
  <c r="PD69" i="138"/>
  <c r="PD93" i="138" s="1"/>
  <c r="PC69" i="138"/>
  <c r="PC93" i="138"/>
  <c r="PB69" i="138"/>
  <c r="PB93" i="138" s="1"/>
  <c r="PA69" i="138"/>
  <c r="PA93" i="138" s="1"/>
  <c r="OZ69" i="138"/>
  <c r="OZ93" i="138"/>
  <c r="OY69" i="138"/>
  <c r="OY93" i="138" s="1"/>
  <c r="OX69" i="138"/>
  <c r="OX93" i="138" s="1"/>
  <c r="OW69" i="138"/>
  <c r="OW93" i="138" s="1"/>
  <c r="OV69" i="138"/>
  <c r="OV93" i="138" s="1"/>
  <c r="OU69" i="138"/>
  <c r="OU93" i="138"/>
  <c r="OT69" i="138"/>
  <c r="OT93" i="138" s="1"/>
  <c r="OS69" i="138"/>
  <c r="OS93" i="138" s="1"/>
  <c r="OR69" i="138"/>
  <c r="OR93" i="138" s="1"/>
  <c r="OQ69" i="138"/>
  <c r="OQ93" i="138"/>
  <c r="OP69" i="138"/>
  <c r="OP93" i="138" s="1"/>
  <c r="OO69" i="138"/>
  <c r="OO93" i="138"/>
  <c r="ON69" i="138"/>
  <c r="ON93" i="138" s="1"/>
  <c r="OM69" i="138"/>
  <c r="OM93" i="138" s="1"/>
  <c r="OL69" i="138"/>
  <c r="OL93" i="138" s="1"/>
  <c r="OK69" i="138"/>
  <c r="OK93" i="138"/>
  <c r="OJ69" i="138"/>
  <c r="OJ93" i="138" s="1"/>
  <c r="PN68" i="138"/>
  <c r="PN92" i="138" s="1"/>
  <c r="PM68" i="138"/>
  <c r="PM92" i="138" s="1"/>
  <c r="PL68" i="138"/>
  <c r="PL92" i="138" s="1"/>
  <c r="PK68" i="138"/>
  <c r="PK92" i="138"/>
  <c r="PJ68" i="138"/>
  <c r="PJ92" i="138" s="1"/>
  <c r="PI68" i="138"/>
  <c r="PI92" i="138"/>
  <c r="PH68" i="138"/>
  <c r="PH92" i="138" s="1"/>
  <c r="PG68" i="138"/>
  <c r="PG92" i="138" s="1"/>
  <c r="PF68" i="138"/>
  <c r="PF92" i="138" s="1"/>
  <c r="PE68" i="138"/>
  <c r="PE92" i="138"/>
  <c r="PD68" i="138"/>
  <c r="PD92" i="138" s="1"/>
  <c r="PC68" i="138"/>
  <c r="PC92" i="138" s="1"/>
  <c r="PB68" i="138"/>
  <c r="PB92" i="138" s="1"/>
  <c r="PA68" i="138"/>
  <c r="PA92" i="138" s="1"/>
  <c r="OZ68" i="138"/>
  <c r="OZ92" i="138" s="1"/>
  <c r="OY68" i="138"/>
  <c r="OY92" i="138" s="1"/>
  <c r="OX68" i="138"/>
  <c r="OX92" i="138" s="1"/>
  <c r="OW68" i="138"/>
  <c r="OW92" i="138"/>
  <c r="OV68" i="138"/>
  <c r="OV92" i="138" s="1"/>
  <c r="OU68" i="138"/>
  <c r="OU92" i="138"/>
  <c r="OT68" i="138"/>
  <c r="OT92" i="138" s="1"/>
  <c r="OS68" i="138"/>
  <c r="OS92" i="138"/>
  <c r="OR68" i="138"/>
  <c r="OR92" i="138" s="1"/>
  <c r="OQ68" i="138"/>
  <c r="OQ92" i="138" s="1"/>
  <c r="OP68" i="138"/>
  <c r="OP92" i="138" s="1"/>
  <c r="OO68" i="138"/>
  <c r="OO92" i="138"/>
  <c r="ON68" i="138"/>
  <c r="ON92" i="138" s="1"/>
  <c r="OM68" i="138"/>
  <c r="OM92" i="138" s="1"/>
  <c r="OL68" i="138"/>
  <c r="OL92" i="138" s="1"/>
  <c r="OK68" i="138"/>
  <c r="OK92" i="138" s="1"/>
  <c r="OJ68" i="138"/>
  <c r="OJ92" i="138" s="1"/>
  <c r="PN67" i="138"/>
  <c r="PN91" i="138" s="1"/>
  <c r="PM67" i="138"/>
  <c r="PM91" i="138"/>
  <c r="PL67" i="138"/>
  <c r="PL91" i="138" s="1"/>
  <c r="PK67" i="138"/>
  <c r="PK91" i="138" s="1"/>
  <c r="PJ67" i="138"/>
  <c r="PJ91" i="138" s="1"/>
  <c r="PI67" i="138"/>
  <c r="PI91" i="138"/>
  <c r="PH67" i="138"/>
  <c r="PH91" i="138" s="1"/>
  <c r="PG67" i="138"/>
  <c r="PG91" i="138" s="1"/>
  <c r="PF67" i="138"/>
  <c r="PF91" i="138" s="1"/>
  <c r="PE67" i="138"/>
  <c r="PE91" i="138" s="1"/>
  <c r="PD67" i="138"/>
  <c r="PD91" i="138" s="1"/>
  <c r="PC67" i="138"/>
  <c r="PC91" i="138"/>
  <c r="PB67" i="138"/>
  <c r="PB91" i="138" s="1"/>
  <c r="PA67" i="138"/>
  <c r="PA91" i="138" s="1"/>
  <c r="OZ67" i="138"/>
  <c r="OZ91" i="138" s="1"/>
  <c r="OY67" i="138"/>
  <c r="OY91" i="138" s="1"/>
  <c r="OX67" i="138"/>
  <c r="OX91" i="138"/>
  <c r="OW67" i="138"/>
  <c r="OW91" i="138" s="1"/>
  <c r="OV67" i="138"/>
  <c r="OV91" i="138" s="1"/>
  <c r="OU67" i="138"/>
  <c r="OU91" i="138" s="1"/>
  <c r="OT67" i="138"/>
  <c r="OT91" i="138" s="1"/>
  <c r="OS67" i="138"/>
  <c r="OS91" i="138" s="1"/>
  <c r="OR67" i="138"/>
  <c r="OR91" i="138" s="1"/>
  <c r="OQ67" i="138"/>
  <c r="OQ91" i="138"/>
  <c r="OP67" i="138"/>
  <c r="OP91" i="138" s="1"/>
  <c r="OO67" i="138"/>
  <c r="OO91" i="138" s="1"/>
  <c r="ON67" i="138"/>
  <c r="ON91" i="138" s="1"/>
  <c r="OM67" i="138"/>
  <c r="OM91" i="138" s="1"/>
  <c r="OL67" i="138"/>
  <c r="OL91" i="138" s="1"/>
  <c r="OK67" i="138"/>
  <c r="OK91" i="138" s="1"/>
  <c r="OJ67" i="138"/>
  <c r="OJ91" i="138" s="1"/>
  <c r="PN66" i="138"/>
  <c r="PM66" i="138"/>
  <c r="PL66" i="138"/>
  <c r="PK66" i="138"/>
  <c r="PJ66" i="138"/>
  <c r="PI66" i="138"/>
  <c r="PH66" i="138"/>
  <c r="PG66" i="138"/>
  <c r="PF66" i="138"/>
  <c r="PE66" i="138"/>
  <c r="PD66" i="138"/>
  <c r="PC66" i="138"/>
  <c r="PB66" i="138"/>
  <c r="PA66" i="138"/>
  <c r="OZ66" i="138"/>
  <c r="OY66" i="138"/>
  <c r="OX66" i="138"/>
  <c r="OW66" i="138"/>
  <c r="OV66" i="138"/>
  <c r="OU66" i="138"/>
  <c r="OT66" i="138"/>
  <c r="OS66" i="138"/>
  <c r="OR66" i="138"/>
  <c r="OQ66" i="138"/>
  <c r="OP66" i="138"/>
  <c r="OO66" i="138"/>
  <c r="ON66" i="138"/>
  <c r="OM66" i="138"/>
  <c r="OL66" i="138"/>
  <c r="OK66" i="138"/>
  <c r="OJ66" i="138"/>
  <c r="PN65" i="138"/>
  <c r="PN89" i="138" s="1"/>
  <c r="PM65" i="138"/>
  <c r="PM89" i="138" s="1"/>
  <c r="PL65" i="138"/>
  <c r="PL89" i="138" s="1"/>
  <c r="PK65" i="138"/>
  <c r="PK89" i="138" s="1"/>
  <c r="PJ65" i="138"/>
  <c r="PJ89" i="138" s="1"/>
  <c r="PI65" i="138"/>
  <c r="PI89" i="138"/>
  <c r="PH65" i="138"/>
  <c r="PH89" i="138" s="1"/>
  <c r="PG65" i="138"/>
  <c r="PG89" i="138" s="1"/>
  <c r="PF65" i="138"/>
  <c r="PF89" i="138" s="1"/>
  <c r="PE65" i="138"/>
  <c r="PE89" i="138" s="1"/>
  <c r="PD65" i="138"/>
  <c r="PD89" i="138" s="1"/>
  <c r="PC65" i="138"/>
  <c r="PC89" i="138" s="1"/>
  <c r="PB65" i="138"/>
  <c r="PB89" i="138" s="1"/>
  <c r="PA65" i="138"/>
  <c r="PA89" i="138" s="1"/>
  <c r="OZ65" i="138"/>
  <c r="OZ89" i="138" s="1"/>
  <c r="OY65" i="138"/>
  <c r="OY89" i="138" s="1"/>
  <c r="OX65" i="138"/>
  <c r="OX89" i="138" s="1"/>
  <c r="OW65" i="138"/>
  <c r="OW89" i="138" s="1"/>
  <c r="OV65" i="138"/>
  <c r="OV89" i="138" s="1"/>
  <c r="OU65" i="138"/>
  <c r="OU89" i="138" s="1"/>
  <c r="OT65" i="138"/>
  <c r="OT89" i="138" s="1"/>
  <c r="OS65" i="138"/>
  <c r="OS89" i="138" s="1"/>
  <c r="OR65" i="138"/>
  <c r="OR89" i="138" s="1"/>
  <c r="OQ65" i="138"/>
  <c r="OQ89" i="138" s="1"/>
  <c r="OP65" i="138"/>
  <c r="OP89" i="138"/>
  <c r="OO65" i="138"/>
  <c r="OO89" i="138" s="1"/>
  <c r="ON65" i="138"/>
  <c r="ON89" i="138"/>
  <c r="OM65" i="138"/>
  <c r="OM89" i="138" s="1"/>
  <c r="OL65" i="138"/>
  <c r="OL89" i="138"/>
  <c r="OK65" i="138"/>
  <c r="OK89" i="138" s="1"/>
  <c r="OJ65" i="138"/>
  <c r="OJ89" i="138" s="1"/>
  <c r="PN64" i="138"/>
  <c r="PN88" i="138" s="1"/>
  <c r="PM64" i="138"/>
  <c r="PM88" i="138" s="1"/>
  <c r="PL64" i="138"/>
  <c r="PL88" i="138" s="1"/>
  <c r="PK64" i="138"/>
  <c r="PK88" i="138" s="1"/>
  <c r="PJ64" i="138"/>
  <c r="PJ88" i="138"/>
  <c r="PI64" i="138"/>
  <c r="PI88" i="138" s="1"/>
  <c r="PH64" i="138"/>
  <c r="PH88" i="138"/>
  <c r="PG64" i="138"/>
  <c r="PG88" i="138" s="1"/>
  <c r="PF64" i="138"/>
  <c r="PF88" i="138"/>
  <c r="PE64" i="138"/>
  <c r="PE88" i="138" s="1"/>
  <c r="PD64" i="138"/>
  <c r="PD88" i="138" s="1"/>
  <c r="PC64" i="138"/>
  <c r="PC88" i="138" s="1"/>
  <c r="PB64" i="138"/>
  <c r="PB88" i="138" s="1"/>
  <c r="PA64" i="138"/>
  <c r="PA88" i="138" s="1"/>
  <c r="OZ64" i="138"/>
  <c r="OZ88" i="138" s="1"/>
  <c r="OY64" i="138"/>
  <c r="OY88" i="138" s="1"/>
  <c r="OX64" i="138"/>
  <c r="OX88" i="138" s="1"/>
  <c r="OW64" i="138"/>
  <c r="OW88" i="138" s="1"/>
  <c r="OV64" i="138"/>
  <c r="OV88" i="138" s="1"/>
  <c r="OU64" i="138"/>
  <c r="OU88" i="138"/>
  <c r="OT64" i="138"/>
  <c r="OT88" i="138" s="1"/>
  <c r="OS64" i="138"/>
  <c r="OS88" i="138"/>
  <c r="OR64" i="138"/>
  <c r="OR88" i="138" s="1"/>
  <c r="OQ64" i="138"/>
  <c r="OQ88" i="138" s="1"/>
  <c r="OP64" i="138"/>
  <c r="OP88" i="138" s="1"/>
  <c r="OO64" i="138"/>
  <c r="OO88" i="138" s="1"/>
  <c r="ON64" i="138"/>
  <c r="ON88" i="138" s="1"/>
  <c r="OM64" i="138"/>
  <c r="OM88" i="138" s="1"/>
  <c r="OL64" i="138"/>
  <c r="OL88" i="138" s="1"/>
  <c r="OK64" i="138"/>
  <c r="OK88" i="138" s="1"/>
  <c r="OJ64" i="138"/>
  <c r="OJ88" i="138" s="1"/>
  <c r="PN63" i="138"/>
  <c r="PN87" i="138" s="1"/>
  <c r="PM63" i="138"/>
  <c r="PM87" i="138" s="1"/>
  <c r="PL63" i="138"/>
  <c r="PL87" i="138"/>
  <c r="PK63" i="138"/>
  <c r="PK87" i="138" s="1"/>
  <c r="PJ63" i="138"/>
  <c r="PJ87" i="138"/>
  <c r="PI63" i="138"/>
  <c r="PI87" i="138" s="1"/>
  <c r="PH63" i="138"/>
  <c r="PH87" i="138"/>
  <c r="PG63" i="138"/>
  <c r="PG87" i="138" s="1"/>
  <c r="PF63" i="138"/>
  <c r="PF87" i="138" s="1"/>
  <c r="PE63" i="138"/>
  <c r="PE87" i="138" s="1"/>
  <c r="PD63" i="138"/>
  <c r="PD87" i="138" s="1"/>
  <c r="PC63" i="138"/>
  <c r="PC87" i="138" s="1"/>
  <c r="PB63" i="138"/>
  <c r="PB87" i="138" s="1"/>
  <c r="PA63" i="138"/>
  <c r="PA87" i="138" s="1"/>
  <c r="OZ63" i="138"/>
  <c r="OZ87" i="138" s="1"/>
  <c r="OY63" i="138"/>
  <c r="OX63" i="138"/>
  <c r="OX87" i="138" s="1"/>
  <c r="OW63" i="138"/>
  <c r="OW87" i="138" s="1"/>
  <c r="OV63" i="138"/>
  <c r="OV87" i="138" s="1"/>
  <c r="OU63" i="138"/>
  <c r="OU87" i="138" s="1"/>
  <c r="OT63" i="138"/>
  <c r="OT87" i="138" s="1"/>
  <c r="OS63" i="138"/>
  <c r="OS87" i="138" s="1"/>
  <c r="OR63" i="138"/>
  <c r="OR87" i="138" s="1"/>
  <c r="OQ63" i="138"/>
  <c r="OQ87" i="138" s="1"/>
  <c r="OP63" i="138"/>
  <c r="OP87" i="138"/>
  <c r="OO63" i="138"/>
  <c r="OO87" i="138" s="1"/>
  <c r="ON63" i="138"/>
  <c r="ON87" i="138" s="1"/>
  <c r="OM63" i="138"/>
  <c r="OM87" i="138" s="1"/>
  <c r="OL63" i="138"/>
  <c r="OL87" i="138" s="1"/>
  <c r="OK63" i="138"/>
  <c r="OK87" i="138" s="1"/>
  <c r="OJ63" i="138"/>
  <c r="OJ87" i="138" s="1"/>
  <c r="PN62" i="138"/>
  <c r="PN86" i="138" s="1"/>
  <c r="PM62" i="138"/>
  <c r="PM86" i="138" s="1"/>
  <c r="PL62" i="138"/>
  <c r="PL86" i="138"/>
  <c r="PK62" i="138"/>
  <c r="PK86" i="138" s="1"/>
  <c r="PJ62" i="138"/>
  <c r="PJ86" i="138" s="1"/>
  <c r="PI62" i="138"/>
  <c r="PI86" i="138" s="1"/>
  <c r="PH62" i="138"/>
  <c r="PH86" i="138"/>
  <c r="PG62" i="138"/>
  <c r="PG86" i="138" s="1"/>
  <c r="PF62" i="138"/>
  <c r="PF86" i="138"/>
  <c r="PE62" i="138"/>
  <c r="PE86" i="138" s="1"/>
  <c r="PD62" i="138"/>
  <c r="PD86" i="138"/>
  <c r="PC62" i="138"/>
  <c r="PC86" i="138" s="1"/>
  <c r="PB62" i="138"/>
  <c r="PB86" i="138" s="1"/>
  <c r="PA62" i="138"/>
  <c r="PA86" i="138" s="1"/>
  <c r="OZ62" i="138"/>
  <c r="OZ86" i="138" s="1"/>
  <c r="OY62" i="138"/>
  <c r="OY86" i="138" s="1"/>
  <c r="OX62" i="138"/>
  <c r="OX86" i="138" s="1"/>
  <c r="OW62" i="138"/>
  <c r="OW86" i="138"/>
  <c r="OV62" i="138"/>
  <c r="OV86" i="138" s="1"/>
  <c r="OU62" i="138"/>
  <c r="OU86" i="138"/>
  <c r="OT62" i="138"/>
  <c r="OT86" i="138" s="1"/>
  <c r="OS62" i="138"/>
  <c r="OS86" i="138"/>
  <c r="OR62" i="138"/>
  <c r="OR86" i="138" s="1"/>
  <c r="OQ62" i="138"/>
  <c r="OQ86" i="138" s="1"/>
  <c r="OP62" i="138"/>
  <c r="OP86" i="138" s="1"/>
  <c r="OO62" i="138"/>
  <c r="OO86" i="138" s="1"/>
  <c r="ON62" i="138"/>
  <c r="ON86" i="138" s="1"/>
  <c r="OM62" i="138"/>
  <c r="OM86" i="138" s="1"/>
  <c r="OL62" i="138"/>
  <c r="OL86" i="138" s="1"/>
  <c r="OK62" i="138"/>
  <c r="OK86" i="138" s="1"/>
  <c r="OJ62" i="138"/>
  <c r="OJ86" i="138" s="1"/>
  <c r="PN61" i="138"/>
  <c r="PN85" i="138" s="1"/>
  <c r="PM61" i="138"/>
  <c r="PM85" i="138" s="1"/>
  <c r="PL61" i="138"/>
  <c r="PL85" i="138"/>
  <c r="PK61" i="138"/>
  <c r="PK85" i="138" s="1"/>
  <c r="PJ61" i="138"/>
  <c r="PJ85" i="138"/>
  <c r="PI61" i="138"/>
  <c r="PI85" i="138" s="1"/>
  <c r="PH61" i="138"/>
  <c r="PH85" i="138"/>
  <c r="PG61" i="138"/>
  <c r="PG85" i="138" s="1"/>
  <c r="PF61" i="138"/>
  <c r="PF85" i="138" s="1"/>
  <c r="PE61" i="138"/>
  <c r="PE85" i="138" s="1"/>
  <c r="PD61" i="138"/>
  <c r="PD85" i="138" s="1"/>
  <c r="PC61" i="138"/>
  <c r="PC85" i="138" s="1"/>
  <c r="PB61" i="138"/>
  <c r="PB85" i="138" s="1"/>
  <c r="PA61" i="138"/>
  <c r="PA85" i="138" s="1"/>
  <c r="OZ61" i="138"/>
  <c r="OZ85" i="138" s="1"/>
  <c r="OY61" i="138"/>
  <c r="OY85" i="138"/>
  <c r="OX61" i="138"/>
  <c r="OX85" i="138" s="1"/>
  <c r="OW61" i="138"/>
  <c r="OW85" i="138"/>
  <c r="OV61" i="138"/>
  <c r="OV85" i="138" s="1"/>
  <c r="OU61" i="138"/>
  <c r="OU85" i="138" s="1"/>
  <c r="OT61" i="138"/>
  <c r="OT85" i="138" s="1"/>
  <c r="OS61" i="138"/>
  <c r="OS85" i="138" s="1"/>
  <c r="OR61" i="138"/>
  <c r="OR85" i="138" s="1"/>
  <c r="OQ61" i="138"/>
  <c r="OQ85" i="138" s="1"/>
  <c r="OP61" i="138"/>
  <c r="OP85" i="138" s="1"/>
  <c r="OO61" i="138"/>
  <c r="OO85" i="138" s="1"/>
  <c r="ON61" i="138"/>
  <c r="ON85" i="138" s="1"/>
  <c r="OM61" i="138"/>
  <c r="OM85" i="138" s="1"/>
  <c r="OL61" i="138"/>
  <c r="OL85" i="138" s="1"/>
  <c r="OK61" i="138"/>
  <c r="OK85" i="138" s="1"/>
  <c r="OJ61" i="138"/>
  <c r="OJ85" i="138" s="1"/>
  <c r="PN60" i="138"/>
  <c r="PN84" i="138" s="1"/>
  <c r="PM60" i="138"/>
  <c r="PM84" i="138" s="1"/>
  <c r="PL60" i="138"/>
  <c r="PL84" i="138" s="1"/>
  <c r="PK60" i="138"/>
  <c r="PK84" i="138" s="1"/>
  <c r="PJ60" i="138"/>
  <c r="PJ84" i="138" s="1"/>
  <c r="PI60" i="138"/>
  <c r="PI84" i="138" s="1"/>
  <c r="PH60" i="138"/>
  <c r="PH84" i="138" s="1"/>
  <c r="PG60" i="138"/>
  <c r="PG84" i="138" s="1"/>
  <c r="PF60" i="138"/>
  <c r="PF84" i="138" s="1"/>
  <c r="PE60" i="138"/>
  <c r="PE84" i="138"/>
  <c r="PD60" i="138"/>
  <c r="PD84" i="138" s="1"/>
  <c r="PC60" i="138"/>
  <c r="PC84" i="138"/>
  <c r="PB60" i="138"/>
  <c r="PB84" i="138" s="1"/>
  <c r="PA60" i="138"/>
  <c r="PA84" i="138"/>
  <c r="OZ60" i="138"/>
  <c r="OZ84" i="138" s="1"/>
  <c r="OY60" i="138"/>
  <c r="OY84" i="138" s="1"/>
  <c r="OX60" i="138"/>
  <c r="OX84" i="138" s="1"/>
  <c r="OW60" i="138"/>
  <c r="OW84" i="138" s="1"/>
  <c r="OV60" i="138"/>
  <c r="OV84" i="138" s="1"/>
  <c r="OU60" i="138"/>
  <c r="OU84" i="138" s="1"/>
  <c r="OT60" i="138"/>
  <c r="OT84" i="138" s="1"/>
  <c r="OS60" i="138"/>
  <c r="OS84" i="138" s="1"/>
  <c r="OR60" i="138"/>
  <c r="OR84" i="138" s="1"/>
  <c r="OQ60" i="138"/>
  <c r="OQ84" i="138" s="1"/>
  <c r="OP60" i="138"/>
  <c r="OP84" i="138"/>
  <c r="OO60" i="138"/>
  <c r="OO84" i="138" s="1"/>
  <c r="ON60" i="138"/>
  <c r="ON84" i="138" s="1"/>
  <c r="OM60" i="138"/>
  <c r="OM84" i="138" s="1"/>
  <c r="OL60" i="138"/>
  <c r="OL84" i="138" s="1"/>
  <c r="OK60" i="138"/>
  <c r="OK84" i="138" s="1"/>
  <c r="OJ60" i="138"/>
  <c r="OJ84" i="138" s="1"/>
  <c r="PN59" i="138"/>
  <c r="PN83" i="138" s="1"/>
  <c r="PM59" i="138"/>
  <c r="PM83" i="138" s="1"/>
  <c r="PL59" i="138"/>
  <c r="PL83" i="138" s="1"/>
  <c r="PK59" i="138"/>
  <c r="PK83" i="138" s="1"/>
  <c r="PJ59" i="138"/>
  <c r="PJ83" i="138" s="1"/>
  <c r="PI59" i="138"/>
  <c r="PI83" i="138"/>
  <c r="PH59" i="138"/>
  <c r="PH83" i="138" s="1"/>
  <c r="PG59" i="138"/>
  <c r="PG83" i="138"/>
  <c r="PF59" i="138"/>
  <c r="PF83" i="138" s="1"/>
  <c r="PE59" i="138"/>
  <c r="PE83" i="138"/>
  <c r="PD59" i="138"/>
  <c r="PD83" i="138" s="1"/>
  <c r="PC59" i="138"/>
  <c r="PC83" i="138" s="1"/>
  <c r="PB59" i="138"/>
  <c r="PB83" i="138" s="1"/>
  <c r="PA59" i="138"/>
  <c r="PA83" i="138" s="1"/>
  <c r="OZ59" i="138"/>
  <c r="OZ83" i="138" s="1"/>
  <c r="OY59" i="138"/>
  <c r="OY83" i="138" s="1"/>
  <c r="OX59" i="138"/>
  <c r="OX83" i="138"/>
  <c r="OW59" i="138"/>
  <c r="OW83" i="138" s="1"/>
  <c r="OV59" i="138"/>
  <c r="OV83" i="138" s="1"/>
  <c r="OU59" i="138"/>
  <c r="OU83" i="138" s="1"/>
  <c r="OT59" i="138"/>
  <c r="OT83" i="138" s="1"/>
  <c r="OS59" i="138"/>
  <c r="OS83" i="138" s="1"/>
  <c r="OR59" i="138"/>
  <c r="OR83" i="138" s="1"/>
  <c r="OQ59" i="138"/>
  <c r="OQ83" i="138" s="1"/>
  <c r="OP59" i="138"/>
  <c r="OP83" i="138" s="1"/>
  <c r="OO59" i="138"/>
  <c r="OO83" i="138" s="1"/>
  <c r="ON59" i="138"/>
  <c r="ON83" i="138" s="1"/>
  <c r="OM59" i="138"/>
  <c r="OM83" i="138"/>
  <c r="OL59" i="138"/>
  <c r="OL83" i="138" s="1"/>
  <c r="OK59" i="138"/>
  <c r="OK83" i="138"/>
  <c r="OJ59" i="138"/>
  <c r="OJ83" i="138" s="1"/>
  <c r="PN58" i="138"/>
  <c r="PN82" i="138"/>
  <c r="PM58" i="138"/>
  <c r="PM82" i="138" s="1"/>
  <c r="PL58" i="138"/>
  <c r="PL82" i="138" s="1"/>
  <c r="PK58" i="138"/>
  <c r="PK82" i="138" s="1"/>
  <c r="PJ58" i="138"/>
  <c r="PJ82" i="138" s="1"/>
  <c r="PI58" i="138"/>
  <c r="PI82" i="138" s="1"/>
  <c r="PH58" i="138"/>
  <c r="PH82" i="138"/>
  <c r="PG58" i="138"/>
  <c r="PG82" i="138" s="1"/>
  <c r="PF58" i="138"/>
  <c r="PF82" i="138" s="1"/>
  <c r="PE58" i="138"/>
  <c r="PE82" i="138" s="1"/>
  <c r="PD58" i="138"/>
  <c r="PD82" i="138" s="1"/>
  <c r="PC58" i="138"/>
  <c r="PC82" i="138" s="1"/>
  <c r="PB58" i="138"/>
  <c r="PB82" i="138" s="1"/>
  <c r="PA58" i="138"/>
  <c r="PA82" i="138" s="1"/>
  <c r="OZ58" i="138"/>
  <c r="OZ82" i="138" s="1"/>
  <c r="OY58" i="138"/>
  <c r="OY82" i="138" s="1"/>
  <c r="OX58" i="138"/>
  <c r="OX82" i="138" s="1"/>
  <c r="OW58" i="138"/>
  <c r="OW82" i="138" s="1"/>
  <c r="OV58" i="138"/>
  <c r="OV82" i="138"/>
  <c r="OU58" i="138"/>
  <c r="OU82" i="138" s="1"/>
  <c r="OT58" i="138"/>
  <c r="OT82" i="138"/>
  <c r="OS58" i="138"/>
  <c r="OS82" i="138" s="1"/>
  <c r="OR58" i="138"/>
  <c r="OR82" i="138"/>
  <c r="OQ58" i="138"/>
  <c r="OQ82" i="138" s="1"/>
  <c r="OP58" i="138"/>
  <c r="OP82" i="138" s="1"/>
  <c r="OO58" i="138"/>
  <c r="OO82" i="138" s="1"/>
  <c r="ON58" i="138"/>
  <c r="ON82" i="138" s="1"/>
  <c r="OM58" i="138"/>
  <c r="OM82" i="138" s="1"/>
  <c r="OL58" i="138"/>
  <c r="OL82" i="138" s="1"/>
  <c r="OK58" i="138"/>
  <c r="OK82" i="138"/>
  <c r="OJ58" i="138"/>
  <c r="OJ82" i="138" s="1"/>
  <c r="PN57" i="138"/>
  <c r="PN81" i="138"/>
  <c r="PM57" i="138"/>
  <c r="PM81" i="138" s="1"/>
  <c r="PL57" i="138"/>
  <c r="PL81" i="138"/>
  <c r="PK57" i="138"/>
  <c r="PK81" i="138" s="1"/>
  <c r="PJ57" i="138"/>
  <c r="PJ81" i="138" s="1"/>
  <c r="PI57" i="138"/>
  <c r="PI81" i="138" s="1"/>
  <c r="PH57" i="138"/>
  <c r="PH81" i="138" s="1"/>
  <c r="PG57" i="138"/>
  <c r="PG81" i="138" s="1"/>
  <c r="PF57" i="138"/>
  <c r="PF81" i="138" s="1"/>
  <c r="PE57" i="138"/>
  <c r="PE81" i="138" s="1"/>
  <c r="PD57" i="138"/>
  <c r="PD81" i="138" s="1"/>
  <c r="PC57" i="138"/>
  <c r="PC81" i="138"/>
  <c r="PB57" i="138"/>
  <c r="PB81" i="138" s="1"/>
  <c r="PA57" i="138"/>
  <c r="PA81" i="138" s="1"/>
  <c r="OZ57" i="138"/>
  <c r="OZ81" i="138" s="1"/>
  <c r="OY57" i="138"/>
  <c r="OY81" i="138"/>
  <c r="OX57" i="138"/>
  <c r="OX81" i="138" s="1"/>
  <c r="OW57" i="138"/>
  <c r="OW81" i="138" s="1"/>
  <c r="OV57" i="138"/>
  <c r="OV81" i="138" s="1"/>
  <c r="OU57" i="138"/>
  <c r="OU81" i="138" s="1"/>
  <c r="OT57" i="138"/>
  <c r="OT81" i="138" s="1"/>
  <c r="OS57" i="138"/>
  <c r="OS81" i="138" s="1"/>
  <c r="OR57" i="138"/>
  <c r="OR81" i="138" s="1"/>
  <c r="OQ57" i="138"/>
  <c r="OQ81" i="138" s="1"/>
  <c r="OP57" i="138"/>
  <c r="OP81" i="138" s="1"/>
  <c r="OO57" i="138"/>
  <c r="OO81" i="138" s="1"/>
  <c r="ON57" i="138"/>
  <c r="ON81" i="138"/>
  <c r="OM57" i="138"/>
  <c r="OM81" i="138" s="1"/>
  <c r="OL57" i="138"/>
  <c r="OL81" i="138"/>
  <c r="OK57" i="138"/>
  <c r="OK81" i="138" s="1"/>
  <c r="OJ57" i="138"/>
  <c r="OJ81" i="138"/>
  <c r="PN56" i="138"/>
  <c r="PN80" i="138" s="1"/>
  <c r="PM56" i="138"/>
  <c r="PM80" i="138" s="1"/>
  <c r="PL56" i="138"/>
  <c r="PL80" i="138" s="1"/>
  <c r="PK56" i="138"/>
  <c r="PK80" i="138" s="1"/>
  <c r="PJ56" i="138"/>
  <c r="PJ80" i="138" s="1"/>
  <c r="PI56" i="138"/>
  <c r="PI80" i="138" s="1"/>
  <c r="PH56" i="138"/>
  <c r="PH80" i="138" s="1"/>
  <c r="PG56" i="138"/>
  <c r="PG80" i="138" s="1"/>
  <c r="PF56" i="138"/>
  <c r="PF80" i="138" s="1"/>
  <c r="PE56" i="138"/>
  <c r="PE80" i="138" s="1"/>
  <c r="PD56" i="138"/>
  <c r="PD80" i="138" s="1"/>
  <c r="PC56" i="138"/>
  <c r="PC80" i="138"/>
  <c r="PB56" i="138"/>
  <c r="PB80" i="138" s="1"/>
  <c r="PA56" i="138"/>
  <c r="PA80" i="138"/>
  <c r="OZ56" i="138"/>
  <c r="OZ80" i="138" s="1"/>
  <c r="OY56" i="138"/>
  <c r="OY80" i="138"/>
  <c r="OX56" i="138"/>
  <c r="OX80" i="138" s="1"/>
  <c r="OW56" i="138"/>
  <c r="OW80" i="138" s="1"/>
  <c r="OV56" i="138"/>
  <c r="OV80" i="138" s="1"/>
  <c r="OU56" i="138"/>
  <c r="OU80" i="138" s="1"/>
  <c r="OT56" i="138"/>
  <c r="OT80" i="138" s="1"/>
  <c r="OS56" i="138"/>
  <c r="OS80" i="138" s="1"/>
  <c r="OR56" i="138"/>
  <c r="OR80" i="138" s="1"/>
  <c r="OQ56" i="138"/>
  <c r="OQ80" i="138" s="1"/>
  <c r="OP56" i="138"/>
  <c r="OP80" i="138" s="1"/>
  <c r="OO56" i="138"/>
  <c r="OO80" i="138"/>
  <c r="ON56" i="138"/>
  <c r="ON80" i="138" s="1"/>
  <c r="OM56" i="138"/>
  <c r="OM80" i="138"/>
  <c r="OL56" i="138"/>
  <c r="OL80" i="138" s="1"/>
  <c r="OK56" i="138"/>
  <c r="OK80" i="138" s="1"/>
  <c r="OJ56" i="138"/>
  <c r="OJ80" i="138" s="1"/>
  <c r="PN55" i="138"/>
  <c r="PN79" i="138"/>
  <c r="PM55" i="138"/>
  <c r="PM79" i="138" s="1"/>
  <c r="PL55" i="138"/>
  <c r="PL79" i="138" s="1"/>
  <c r="PK55" i="138"/>
  <c r="PK79" i="138" s="1"/>
  <c r="PJ55" i="138"/>
  <c r="PJ79" i="138" s="1"/>
  <c r="PI55" i="138"/>
  <c r="PI79" i="138" s="1"/>
  <c r="PH55" i="138"/>
  <c r="PH79" i="138" s="1"/>
  <c r="PG55" i="138"/>
  <c r="PG79" i="138"/>
  <c r="PF55" i="138"/>
  <c r="PF79" i="138" s="1"/>
  <c r="PE55" i="138"/>
  <c r="PE79" i="138" s="1"/>
  <c r="PD55" i="138"/>
  <c r="PD79" i="138" s="1"/>
  <c r="PC55" i="138"/>
  <c r="PC79" i="138"/>
  <c r="PB55" i="138"/>
  <c r="PB79" i="138" s="1"/>
  <c r="PA55" i="138"/>
  <c r="PA79" i="138" s="1"/>
  <c r="OZ55" i="138"/>
  <c r="OZ79" i="138" s="1"/>
  <c r="OY55" i="138"/>
  <c r="OY79" i="138" s="1"/>
  <c r="OX55" i="138"/>
  <c r="OX79" i="138" s="1"/>
  <c r="OW55" i="138"/>
  <c r="OW79" i="138" s="1"/>
  <c r="OV55" i="138"/>
  <c r="OV79" i="138" s="1"/>
  <c r="OU55" i="138"/>
  <c r="OU79" i="138" s="1"/>
  <c r="OT55" i="138"/>
  <c r="OT79" i="138" s="1"/>
  <c r="OS55" i="138"/>
  <c r="OS79" i="138" s="1"/>
  <c r="OR55" i="138"/>
  <c r="OR79" i="138" s="1"/>
  <c r="OQ55" i="138"/>
  <c r="OQ79" i="138" s="1"/>
  <c r="OP55" i="138"/>
  <c r="OP79" i="138" s="1"/>
  <c r="OO55" i="138"/>
  <c r="OO79" i="138"/>
  <c r="ON55" i="138"/>
  <c r="ON79" i="138" s="1"/>
  <c r="OM55" i="138"/>
  <c r="OM79" i="138" s="1"/>
  <c r="OL55" i="138"/>
  <c r="OL79" i="138"/>
  <c r="OK55" i="138"/>
  <c r="OK79" i="138" s="1"/>
  <c r="OJ55" i="138"/>
  <c r="OJ79" i="138" s="1"/>
  <c r="PN54" i="138"/>
  <c r="PN78" i="138" s="1"/>
  <c r="PM54" i="138"/>
  <c r="PM78" i="138" s="1"/>
  <c r="PL54" i="138"/>
  <c r="PL78" i="138" s="1"/>
  <c r="PK54" i="138"/>
  <c r="PK78" i="138" s="1"/>
  <c r="PJ54" i="138"/>
  <c r="PJ78" i="138" s="1"/>
  <c r="PI54" i="138"/>
  <c r="PI78" i="138" s="1"/>
  <c r="PH54" i="138"/>
  <c r="PH78" i="138" s="1"/>
  <c r="PG54" i="138"/>
  <c r="PG78" i="138" s="1"/>
  <c r="PF54" i="138"/>
  <c r="PF78" i="138" s="1"/>
  <c r="PE54" i="138"/>
  <c r="PE78" i="138" s="1"/>
  <c r="PD54" i="138"/>
  <c r="PD78" i="138" s="1"/>
  <c r="PC54" i="138"/>
  <c r="PC78" i="138"/>
  <c r="PB54" i="138"/>
  <c r="PB78" i="138" s="1"/>
  <c r="PA54" i="138"/>
  <c r="PA78" i="138" s="1"/>
  <c r="OZ54" i="138"/>
  <c r="OZ78" i="138" s="1"/>
  <c r="OY54" i="138"/>
  <c r="OY78" i="138" s="1"/>
  <c r="OX54" i="138"/>
  <c r="OX78" i="138"/>
  <c r="OW54" i="138"/>
  <c r="OW78" i="138" s="1"/>
  <c r="OV54" i="138"/>
  <c r="OV78" i="138" s="1"/>
  <c r="OU54" i="138"/>
  <c r="OU78" i="138" s="1"/>
  <c r="OT54" i="138"/>
  <c r="OT78" i="138" s="1"/>
  <c r="OS54" i="138"/>
  <c r="OS78" i="138" s="1"/>
  <c r="OR54" i="138"/>
  <c r="OR78" i="138" s="1"/>
  <c r="OQ54" i="138"/>
  <c r="OQ78" i="138"/>
  <c r="OP54" i="138"/>
  <c r="OP78" i="138" s="1"/>
  <c r="OO54" i="138"/>
  <c r="OO78" i="138"/>
  <c r="ON54" i="138"/>
  <c r="ON78" i="138" s="1"/>
  <c r="OM54" i="138"/>
  <c r="OM78" i="138"/>
  <c r="OL54" i="138"/>
  <c r="OL78" i="138" s="1"/>
  <c r="OK54" i="138"/>
  <c r="OK78" i="138" s="1"/>
  <c r="OJ54" i="138"/>
  <c r="OJ78" i="138" s="1"/>
  <c r="PN53" i="138"/>
  <c r="PN77" i="138" s="1"/>
  <c r="PM53" i="138"/>
  <c r="PM77" i="138" s="1"/>
  <c r="PL53" i="138"/>
  <c r="PL77" i="138" s="1"/>
  <c r="PK53" i="138"/>
  <c r="PK77" i="138" s="1"/>
  <c r="PJ53" i="138"/>
  <c r="PJ77" i="138" s="1"/>
  <c r="PI53" i="138"/>
  <c r="PI77" i="138" s="1"/>
  <c r="PH53" i="138"/>
  <c r="PH77" i="138" s="1"/>
  <c r="PG53" i="138"/>
  <c r="PG77" i="138" s="1"/>
  <c r="PF53" i="138"/>
  <c r="PF77" i="138" s="1"/>
  <c r="PE53" i="138"/>
  <c r="PE77" i="138"/>
  <c r="PD53" i="138"/>
  <c r="PD77" i="138" s="1"/>
  <c r="PC53" i="138"/>
  <c r="PC77" i="138"/>
  <c r="PB53" i="138"/>
  <c r="PB77" i="138" s="1"/>
  <c r="PA53" i="138"/>
  <c r="PA77" i="138"/>
  <c r="OZ53" i="138"/>
  <c r="OZ77" i="138" s="1"/>
  <c r="OY53" i="138"/>
  <c r="OY77" i="138" s="1"/>
  <c r="OX53" i="138"/>
  <c r="OX77" i="138" s="1"/>
  <c r="OW53" i="138"/>
  <c r="OW77" i="138"/>
  <c r="OV53" i="138"/>
  <c r="OV77" i="138" s="1"/>
  <c r="OU53" i="138"/>
  <c r="OU77" i="138" s="1"/>
  <c r="OT53" i="138"/>
  <c r="OT77" i="138" s="1"/>
  <c r="OS53" i="138"/>
  <c r="OS77" i="138" s="1"/>
  <c r="OR53" i="138"/>
  <c r="OR77" i="138"/>
  <c r="OQ53" i="138"/>
  <c r="OQ77" i="138" s="1"/>
  <c r="OP53" i="138"/>
  <c r="OP77" i="138" s="1"/>
  <c r="OO53" i="138"/>
  <c r="OO77" i="138" s="1"/>
  <c r="ON53" i="138"/>
  <c r="ON77" i="138" s="1"/>
  <c r="OM53" i="138"/>
  <c r="OM77" i="138" s="1"/>
  <c r="OL53" i="138"/>
  <c r="OL77" i="138" s="1"/>
  <c r="OK53" i="138"/>
  <c r="OK77" i="138" s="1"/>
  <c r="OJ53" i="138"/>
  <c r="OJ77" i="138" s="1"/>
  <c r="OH99" i="138"/>
  <c r="OG99" i="138"/>
  <c r="OF99" i="138"/>
  <c r="OE99" i="138"/>
  <c r="OH98" i="138"/>
  <c r="OG98" i="138"/>
  <c r="OF98" i="138"/>
  <c r="OE98" i="138"/>
  <c r="OH97" i="138"/>
  <c r="OG97" i="138"/>
  <c r="OF97" i="138"/>
  <c r="OE97" i="138"/>
  <c r="NG97" i="138"/>
  <c r="OH96" i="138"/>
  <c r="OG96" i="138"/>
  <c r="OF96" i="138"/>
  <c r="OE96" i="138"/>
  <c r="OD96" i="138"/>
  <c r="OH95" i="138"/>
  <c r="OG95" i="138"/>
  <c r="OF95" i="138"/>
  <c r="OE95" i="138"/>
  <c r="OH94" i="138"/>
  <c r="OG94" i="138"/>
  <c r="OF94" i="138"/>
  <c r="OE94" i="138"/>
  <c r="OH93" i="138"/>
  <c r="OG93" i="138"/>
  <c r="OF93" i="138"/>
  <c r="OE93" i="138"/>
  <c r="NM93" i="138"/>
  <c r="OH92" i="138"/>
  <c r="OG92" i="138"/>
  <c r="OF92" i="138"/>
  <c r="OE92" i="138"/>
  <c r="OH91" i="138"/>
  <c r="OG91" i="138"/>
  <c r="OF91" i="138"/>
  <c r="OE91" i="138"/>
  <c r="NI91" i="138"/>
  <c r="OH90" i="138"/>
  <c r="OG90" i="138"/>
  <c r="OF90" i="138"/>
  <c r="OE90" i="138"/>
  <c r="OD90" i="138"/>
  <c r="OC90" i="138"/>
  <c r="OB90" i="138"/>
  <c r="OA90" i="138"/>
  <c r="NZ90" i="138"/>
  <c r="NY90" i="138"/>
  <c r="NX90" i="138"/>
  <c r="NW90" i="138"/>
  <c r="NV90" i="138"/>
  <c r="NU90" i="138"/>
  <c r="NT90" i="138"/>
  <c r="NS90" i="138"/>
  <c r="NR90" i="138"/>
  <c r="NQ90" i="138"/>
  <c r="NP90" i="138"/>
  <c r="NO90" i="138"/>
  <c r="NN90" i="138"/>
  <c r="NM90" i="138"/>
  <c r="NL90" i="138"/>
  <c r="NK90" i="138"/>
  <c r="NJ90" i="138"/>
  <c r="NI90" i="138"/>
  <c r="NH90" i="138"/>
  <c r="NG90" i="138"/>
  <c r="NF90" i="138"/>
  <c r="NE90" i="138"/>
  <c r="ND90" i="138"/>
  <c r="NC90" i="138"/>
  <c r="NB90" i="138"/>
  <c r="NA90" i="138"/>
  <c r="MZ90" i="138"/>
  <c r="OH89" i="138"/>
  <c r="OG89" i="138"/>
  <c r="OF89" i="138"/>
  <c r="OE89" i="138"/>
  <c r="NY89" i="138"/>
  <c r="OH88" i="138"/>
  <c r="OG88" i="138"/>
  <c r="OF88" i="138"/>
  <c r="OE88" i="138"/>
  <c r="OH87" i="138"/>
  <c r="OG87" i="138"/>
  <c r="OF87" i="138"/>
  <c r="OE87" i="138"/>
  <c r="OH86" i="138"/>
  <c r="OG86" i="138"/>
  <c r="OF86" i="138"/>
  <c r="OE86" i="138"/>
  <c r="OH85" i="138"/>
  <c r="OG85" i="138"/>
  <c r="OF85" i="138"/>
  <c r="OE85" i="138"/>
  <c r="OH84" i="138"/>
  <c r="OG84" i="138"/>
  <c r="OF84" i="138"/>
  <c r="OE84" i="138"/>
  <c r="OH83" i="138"/>
  <c r="OG83" i="138"/>
  <c r="OF83" i="138"/>
  <c r="OE83" i="138"/>
  <c r="OH82" i="138"/>
  <c r="OG82" i="138"/>
  <c r="OF82" i="138"/>
  <c r="OE82" i="138"/>
  <c r="OH81" i="138"/>
  <c r="OG81" i="138"/>
  <c r="OF81" i="138"/>
  <c r="OE81" i="138"/>
  <c r="OH80" i="138"/>
  <c r="OG80" i="138"/>
  <c r="OF80" i="138"/>
  <c r="OE80" i="138"/>
  <c r="OH79" i="138"/>
  <c r="OG79" i="138"/>
  <c r="OF79" i="138"/>
  <c r="OE79" i="138"/>
  <c r="OH78" i="138"/>
  <c r="OG78" i="138"/>
  <c r="OF78" i="138"/>
  <c r="OE78" i="138"/>
  <c r="OH77" i="138"/>
  <c r="OG77" i="138"/>
  <c r="OF77" i="138"/>
  <c r="OE77" i="138"/>
  <c r="OD75" i="138"/>
  <c r="OD99" i="138" s="1"/>
  <c r="OC75" i="138"/>
  <c r="OC99" i="138" s="1"/>
  <c r="OB75" i="138"/>
  <c r="OB99" i="138" s="1"/>
  <c r="OA75" i="138"/>
  <c r="OA99" i="138"/>
  <c r="NZ75" i="138"/>
  <c r="NZ99" i="138" s="1"/>
  <c r="NY75" i="138"/>
  <c r="NY99" i="138"/>
  <c r="NX75" i="138"/>
  <c r="NX99" i="138" s="1"/>
  <c r="NW75" i="138"/>
  <c r="NW99" i="138" s="1"/>
  <c r="NV75" i="138"/>
  <c r="NV99" i="138" s="1"/>
  <c r="NU75" i="138"/>
  <c r="NU99" i="138" s="1"/>
  <c r="NT75" i="138"/>
  <c r="NT99" i="138" s="1"/>
  <c r="NS75" i="138"/>
  <c r="NS99" i="138" s="1"/>
  <c r="NR75" i="138"/>
  <c r="NR99" i="138" s="1"/>
  <c r="NQ75" i="138"/>
  <c r="NQ99" i="138" s="1"/>
  <c r="NP75" i="138"/>
  <c r="NP99" i="138" s="1"/>
  <c r="NO75" i="138"/>
  <c r="NO99" i="138" s="1"/>
  <c r="NN75" i="138"/>
  <c r="NN99" i="138" s="1"/>
  <c r="NM75" i="138"/>
  <c r="NM99" i="138" s="1"/>
  <c r="NL75" i="138"/>
  <c r="NL99" i="138" s="1"/>
  <c r="NK75" i="138"/>
  <c r="NK99" i="138" s="1"/>
  <c r="NJ75" i="138"/>
  <c r="NJ99" i="138" s="1"/>
  <c r="NI75" i="138"/>
  <c r="NI99" i="138" s="1"/>
  <c r="NH75" i="138"/>
  <c r="NH99" i="138" s="1"/>
  <c r="NG75" i="138"/>
  <c r="NG99" i="138" s="1"/>
  <c r="NF75" i="138"/>
  <c r="NF99" i="138" s="1"/>
  <c r="NE75" i="138"/>
  <c r="NE99" i="138" s="1"/>
  <c r="ND75" i="138"/>
  <c r="ND99" i="138" s="1"/>
  <c r="NC75" i="138"/>
  <c r="NC99" i="138" s="1"/>
  <c r="NB75" i="138"/>
  <c r="NB99" i="138" s="1"/>
  <c r="NA75" i="138"/>
  <c r="NA99" i="138" s="1"/>
  <c r="MZ75" i="138"/>
  <c r="MZ99" i="138" s="1"/>
  <c r="OD74" i="138"/>
  <c r="OD98" i="138"/>
  <c r="OC74" i="138"/>
  <c r="OC98" i="138" s="1"/>
  <c r="OB74" i="138"/>
  <c r="OB98" i="138"/>
  <c r="OA74" i="138"/>
  <c r="OA98" i="138" s="1"/>
  <c r="NZ74" i="138"/>
  <c r="NZ98" i="138"/>
  <c r="NY74" i="138"/>
  <c r="NY98" i="138" s="1"/>
  <c r="NX74" i="138"/>
  <c r="NX98" i="138" s="1"/>
  <c r="NW74" i="138"/>
  <c r="NW98" i="138" s="1"/>
  <c r="NV74" i="138"/>
  <c r="NV98" i="138" s="1"/>
  <c r="NU74" i="138"/>
  <c r="NU98" i="138"/>
  <c r="NT74" i="138"/>
  <c r="NT98" i="138" s="1"/>
  <c r="NS74" i="138"/>
  <c r="NS98" i="138" s="1"/>
  <c r="NR74" i="138"/>
  <c r="NR98" i="138" s="1"/>
  <c r="NQ74" i="138"/>
  <c r="NQ98" i="138" s="1"/>
  <c r="NP74" i="138"/>
  <c r="NP98" i="138" s="1"/>
  <c r="NO74" i="138"/>
  <c r="NO98" i="138" s="1"/>
  <c r="NN74" i="138"/>
  <c r="NN98" i="138" s="1"/>
  <c r="NM74" i="138"/>
  <c r="NM98" i="138"/>
  <c r="NL74" i="138"/>
  <c r="NL98" i="138" s="1"/>
  <c r="NK74" i="138"/>
  <c r="NK98" i="138"/>
  <c r="NJ74" i="138"/>
  <c r="NJ98" i="138" s="1"/>
  <c r="NI74" i="138"/>
  <c r="NI98" i="138"/>
  <c r="NH74" i="138"/>
  <c r="NH98" i="138" s="1"/>
  <c r="NG74" i="138"/>
  <c r="NG98" i="138" s="1"/>
  <c r="NF74" i="138"/>
  <c r="NF98" i="138" s="1"/>
  <c r="NE74" i="138"/>
  <c r="NE98" i="138" s="1"/>
  <c r="ND74" i="138"/>
  <c r="ND98" i="138" s="1"/>
  <c r="NC74" i="138"/>
  <c r="NC98" i="138" s="1"/>
  <c r="NB74" i="138"/>
  <c r="NB98" i="138"/>
  <c r="NA74" i="138"/>
  <c r="NA98" i="138" s="1"/>
  <c r="MZ74" i="138"/>
  <c r="MZ98" i="138"/>
  <c r="OD73" i="138"/>
  <c r="OD97" i="138" s="1"/>
  <c r="OC73" i="138"/>
  <c r="OC97" i="138"/>
  <c r="OB73" i="138"/>
  <c r="OB97" i="138" s="1"/>
  <c r="OA73" i="138"/>
  <c r="OA97" i="138" s="1"/>
  <c r="NZ73" i="138"/>
  <c r="NZ97" i="138" s="1"/>
  <c r="NY73" i="138"/>
  <c r="NY97" i="138" s="1"/>
  <c r="NX73" i="138"/>
  <c r="NX97" i="138" s="1"/>
  <c r="NW73" i="138"/>
  <c r="NW97" i="138" s="1"/>
  <c r="NV73" i="138"/>
  <c r="NV97" i="138" s="1"/>
  <c r="NU73" i="138"/>
  <c r="NU97" i="138" s="1"/>
  <c r="NT73" i="138"/>
  <c r="NT97" i="138"/>
  <c r="NS73" i="138"/>
  <c r="NS97" i="138" s="1"/>
  <c r="NR73" i="138"/>
  <c r="NR97" i="138"/>
  <c r="NQ73" i="138"/>
  <c r="NQ97" i="138" s="1"/>
  <c r="NP73" i="138"/>
  <c r="NP97" i="138" s="1"/>
  <c r="NO73" i="138"/>
  <c r="NO97" i="138" s="1"/>
  <c r="NN73" i="138"/>
  <c r="NN97" i="138"/>
  <c r="NM73" i="138"/>
  <c r="NM97" i="138" s="1"/>
  <c r="NL73" i="138"/>
  <c r="NL97" i="138" s="1"/>
  <c r="NK73" i="138"/>
  <c r="NK97" i="138" s="1"/>
  <c r="NJ73" i="138"/>
  <c r="NJ97" i="138" s="1"/>
  <c r="NI73" i="138"/>
  <c r="NI97" i="138" s="1"/>
  <c r="NH73" i="138"/>
  <c r="NH97" i="138" s="1"/>
  <c r="NG73" i="138"/>
  <c r="NF73" i="138"/>
  <c r="NF97" i="138" s="1"/>
  <c r="NE73" i="138"/>
  <c r="NE97" i="138"/>
  <c r="ND73" i="138"/>
  <c r="ND97" i="138" s="1"/>
  <c r="NC73" i="138"/>
  <c r="NC97" i="138"/>
  <c r="NB73" i="138"/>
  <c r="NB97" i="138" s="1"/>
  <c r="NA73" i="138"/>
  <c r="NA97" i="138"/>
  <c r="MZ73" i="138"/>
  <c r="MZ97" i="138" s="1"/>
  <c r="OD72" i="138"/>
  <c r="OC72" i="138"/>
  <c r="OC96" i="138" s="1"/>
  <c r="OB72" i="138"/>
  <c r="OB96" i="138" s="1"/>
  <c r="OA72" i="138"/>
  <c r="OA96" i="138" s="1"/>
  <c r="NZ72" i="138"/>
  <c r="NZ96" i="138" s="1"/>
  <c r="NY72" i="138"/>
  <c r="NY96" i="138"/>
  <c r="NX72" i="138"/>
  <c r="NX96" i="138" s="1"/>
  <c r="NW72" i="138"/>
  <c r="NW96" i="138"/>
  <c r="NV72" i="138"/>
  <c r="NV96" i="138" s="1"/>
  <c r="NU72" i="138"/>
  <c r="NU96" i="138"/>
  <c r="NT72" i="138"/>
  <c r="NT96" i="138" s="1"/>
  <c r="NS72" i="138"/>
  <c r="NS96" i="138" s="1"/>
  <c r="NR72" i="138"/>
  <c r="NR96" i="138" s="1"/>
  <c r="NQ72" i="138"/>
  <c r="NQ96" i="138" s="1"/>
  <c r="NP72" i="138"/>
  <c r="NP96" i="138" s="1"/>
  <c r="NO72" i="138"/>
  <c r="NO96" i="138" s="1"/>
  <c r="NN72" i="138"/>
  <c r="NN96" i="138" s="1"/>
  <c r="NM72" i="138"/>
  <c r="NM96" i="138" s="1"/>
  <c r="NL72" i="138"/>
  <c r="NL96" i="138" s="1"/>
  <c r="NK72" i="138"/>
  <c r="NK96" i="138" s="1"/>
  <c r="NJ72" i="138"/>
  <c r="NJ96" i="138" s="1"/>
  <c r="NI72" i="138"/>
  <c r="NI96" i="138" s="1"/>
  <c r="NH72" i="138"/>
  <c r="NH96" i="138" s="1"/>
  <c r="NG72" i="138"/>
  <c r="NG96" i="138" s="1"/>
  <c r="NF72" i="138"/>
  <c r="NF96" i="138" s="1"/>
  <c r="NE72" i="138"/>
  <c r="NE96" i="138" s="1"/>
  <c r="ND72" i="138"/>
  <c r="ND96" i="138" s="1"/>
  <c r="NC72" i="138"/>
  <c r="NC96" i="138" s="1"/>
  <c r="NB72" i="138"/>
  <c r="NB96" i="138"/>
  <c r="NA72" i="138"/>
  <c r="NA96" i="138" s="1"/>
  <c r="MZ72" i="138"/>
  <c r="MZ96" i="138" s="1"/>
  <c r="OD71" i="138"/>
  <c r="OD95" i="138" s="1"/>
  <c r="OC71" i="138"/>
  <c r="OC95" i="138" s="1"/>
  <c r="OB71" i="138"/>
  <c r="OB95" i="138" s="1"/>
  <c r="OA71" i="138"/>
  <c r="OA95" i="138" s="1"/>
  <c r="NZ71" i="138"/>
  <c r="NZ95" i="138" s="1"/>
  <c r="NY71" i="138"/>
  <c r="NY95" i="138"/>
  <c r="NX71" i="138"/>
  <c r="NX95" i="138" s="1"/>
  <c r="NW71" i="138"/>
  <c r="NW95" i="138" s="1"/>
  <c r="NV71" i="138"/>
  <c r="NV95" i="138" s="1"/>
  <c r="NU71" i="138"/>
  <c r="NU95" i="138" s="1"/>
  <c r="NT71" i="138"/>
  <c r="NT95" i="138" s="1"/>
  <c r="NS71" i="138"/>
  <c r="NS95" i="138"/>
  <c r="NR71" i="138"/>
  <c r="NR95" i="138" s="1"/>
  <c r="NQ71" i="138"/>
  <c r="NQ95" i="138"/>
  <c r="NP71" i="138"/>
  <c r="NP95" i="138" s="1"/>
  <c r="NO71" i="138"/>
  <c r="NO95" i="138"/>
  <c r="NN71" i="138"/>
  <c r="NN95" i="138" s="1"/>
  <c r="NM71" i="138"/>
  <c r="NM95" i="138"/>
  <c r="NL71" i="138"/>
  <c r="NL95" i="138" s="1"/>
  <c r="NK71" i="138"/>
  <c r="NK95" i="138" s="1"/>
  <c r="NJ71" i="138"/>
  <c r="NJ95" i="138" s="1"/>
  <c r="NI71" i="138"/>
  <c r="NI95" i="138" s="1"/>
  <c r="NH71" i="138"/>
  <c r="NH95" i="138"/>
  <c r="NG71" i="138"/>
  <c r="NG95" i="138" s="1"/>
  <c r="NF71" i="138"/>
  <c r="NF95" i="138"/>
  <c r="NE71" i="138"/>
  <c r="NE95" i="138" s="1"/>
  <c r="ND71" i="138"/>
  <c r="ND95" i="138"/>
  <c r="NC71" i="138"/>
  <c r="NC95" i="138" s="1"/>
  <c r="NB71" i="138"/>
  <c r="NB95" i="138"/>
  <c r="NA71" i="138"/>
  <c r="NA95" i="138" s="1"/>
  <c r="MZ71" i="138"/>
  <c r="MZ95" i="138" s="1"/>
  <c r="OD70" i="138"/>
  <c r="OD94" i="138" s="1"/>
  <c r="OC70" i="138"/>
  <c r="OC94" i="138" s="1"/>
  <c r="OB70" i="138"/>
  <c r="OB94" i="138" s="1"/>
  <c r="OA70" i="138"/>
  <c r="OA94" i="138" s="1"/>
  <c r="NZ70" i="138"/>
  <c r="NZ94" i="138" s="1"/>
  <c r="NY70" i="138"/>
  <c r="NY94" i="138" s="1"/>
  <c r="NX70" i="138"/>
  <c r="NX94" i="138" s="1"/>
  <c r="NW70" i="138"/>
  <c r="NW94" i="138"/>
  <c r="NV70" i="138"/>
  <c r="NV94" i="138" s="1"/>
  <c r="NU70" i="138"/>
  <c r="NU94" i="138"/>
  <c r="NT70" i="138"/>
  <c r="NT94" i="138" s="1"/>
  <c r="NS70" i="138"/>
  <c r="NS94" i="138" s="1"/>
  <c r="NR70" i="138"/>
  <c r="NR94" i="138" s="1"/>
  <c r="NQ70" i="138"/>
  <c r="NQ94" i="138" s="1"/>
  <c r="NP70" i="138"/>
  <c r="NP94" i="138" s="1"/>
  <c r="NO70" i="138"/>
  <c r="NO94" i="138" s="1"/>
  <c r="NN70" i="138"/>
  <c r="NN94" i="138"/>
  <c r="NM70" i="138"/>
  <c r="NM94" i="138" s="1"/>
  <c r="NL70" i="138"/>
  <c r="NL94" i="138"/>
  <c r="NK70" i="138"/>
  <c r="NK94" i="138" s="1"/>
  <c r="NJ70" i="138"/>
  <c r="NJ94" i="138"/>
  <c r="NI70" i="138"/>
  <c r="NI94" i="138" s="1"/>
  <c r="NH70" i="138"/>
  <c r="NH94" i="138"/>
  <c r="NG70" i="138"/>
  <c r="NG94" i="138" s="1"/>
  <c r="NF70" i="138"/>
  <c r="NF94" i="138" s="1"/>
  <c r="NE70" i="138"/>
  <c r="NE94" i="138" s="1"/>
  <c r="ND70" i="138"/>
  <c r="ND94" i="138" s="1"/>
  <c r="NC70" i="138"/>
  <c r="NC94" i="138" s="1"/>
  <c r="NB70" i="138"/>
  <c r="NB94" i="138" s="1"/>
  <c r="NA70" i="138"/>
  <c r="NA94" i="138" s="1"/>
  <c r="MZ70" i="138"/>
  <c r="MZ94" i="138" s="1"/>
  <c r="OD69" i="138"/>
  <c r="OD93" i="138" s="1"/>
  <c r="OC69" i="138"/>
  <c r="OC93" i="138" s="1"/>
  <c r="OB69" i="138"/>
  <c r="OB93" i="138" s="1"/>
  <c r="OA69" i="138"/>
  <c r="OA93" i="138"/>
  <c r="NZ69" i="138"/>
  <c r="NZ93" i="138" s="1"/>
  <c r="NY69" i="138"/>
  <c r="NY93" i="138"/>
  <c r="NX69" i="138"/>
  <c r="NX93" i="138" s="1"/>
  <c r="NW69" i="138"/>
  <c r="NW93" i="138" s="1"/>
  <c r="NV69" i="138"/>
  <c r="NV93" i="138" s="1"/>
  <c r="NU69" i="138"/>
  <c r="NU93" i="138" s="1"/>
  <c r="NT69" i="138"/>
  <c r="NT93" i="138" s="1"/>
  <c r="NS69" i="138"/>
  <c r="NS93" i="138" s="1"/>
  <c r="NR69" i="138"/>
  <c r="NR93" i="138" s="1"/>
  <c r="NQ69" i="138"/>
  <c r="NQ93" i="138" s="1"/>
  <c r="NP69" i="138"/>
  <c r="NP93" i="138" s="1"/>
  <c r="NO69" i="138"/>
  <c r="NO93" i="138"/>
  <c r="NN69" i="138"/>
  <c r="NN93" i="138" s="1"/>
  <c r="NM69" i="138"/>
  <c r="NL69" i="138"/>
  <c r="NL93" i="138"/>
  <c r="NK69" i="138"/>
  <c r="NK93" i="138" s="1"/>
  <c r="NJ69" i="138"/>
  <c r="NJ93" i="138" s="1"/>
  <c r="NI69" i="138"/>
  <c r="NI93" i="138" s="1"/>
  <c r="NH69" i="138"/>
  <c r="NH93" i="138" s="1"/>
  <c r="NG69" i="138"/>
  <c r="NG93" i="138" s="1"/>
  <c r="NF69" i="138"/>
  <c r="NF93" i="138"/>
  <c r="NE69" i="138"/>
  <c r="NE93" i="138" s="1"/>
  <c r="ND69" i="138"/>
  <c r="ND93" i="138" s="1"/>
  <c r="NC69" i="138"/>
  <c r="NC93" i="138" s="1"/>
  <c r="NB69" i="138"/>
  <c r="NB93" i="138" s="1"/>
  <c r="NA69" i="138"/>
  <c r="NA93" i="138"/>
  <c r="MZ69" i="138"/>
  <c r="MZ93" i="138" s="1"/>
  <c r="OD68" i="138"/>
  <c r="OD92" i="138" s="1"/>
  <c r="OC68" i="138"/>
  <c r="OC92" i="138" s="1"/>
  <c r="OB68" i="138"/>
  <c r="OB92" i="138"/>
  <c r="OA68" i="138"/>
  <c r="OA92" i="138" s="1"/>
  <c r="NZ68" i="138"/>
  <c r="NZ92" i="138" s="1"/>
  <c r="NY68" i="138"/>
  <c r="NY92" i="138" s="1"/>
  <c r="NX68" i="138"/>
  <c r="NX92" i="138" s="1"/>
  <c r="NW68" i="138"/>
  <c r="NW92" i="138" s="1"/>
  <c r="NV68" i="138"/>
  <c r="NV92" i="138"/>
  <c r="NU68" i="138"/>
  <c r="NU92" i="138" s="1"/>
  <c r="NT68" i="138"/>
  <c r="NT92" i="138"/>
  <c r="NS68" i="138"/>
  <c r="NS92" i="138"/>
  <c r="NR68" i="138"/>
  <c r="NR92" i="138" s="1"/>
  <c r="NQ68" i="138"/>
  <c r="NQ92" i="138"/>
  <c r="NP68" i="138"/>
  <c r="NP92" i="138"/>
  <c r="NO68" i="138"/>
  <c r="NO92" i="138" s="1"/>
  <c r="NN68" i="138"/>
  <c r="NN92" i="138" s="1"/>
  <c r="NM68" i="138"/>
  <c r="NM92" i="138"/>
  <c r="NL68" i="138"/>
  <c r="NL92" i="138" s="1"/>
  <c r="NK68" i="138"/>
  <c r="NK92" i="138"/>
  <c r="NJ68" i="138"/>
  <c r="NJ92" i="138" s="1"/>
  <c r="NI68" i="138"/>
  <c r="NI92" i="138"/>
  <c r="NH68" i="138"/>
  <c r="NH92" i="138" s="1"/>
  <c r="NG68" i="138"/>
  <c r="NG92" i="138"/>
  <c r="NF68" i="138"/>
  <c r="NF92" i="138" s="1"/>
  <c r="NE68" i="138"/>
  <c r="NE92" i="138" s="1"/>
  <c r="ND68" i="138"/>
  <c r="ND92" i="138" s="1"/>
  <c r="NC68" i="138"/>
  <c r="NC92" i="138" s="1"/>
  <c r="NB68" i="138"/>
  <c r="NB92" i="138" s="1"/>
  <c r="NA68" i="138"/>
  <c r="NA92" i="138" s="1"/>
  <c r="MZ68" i="138"/>
  <c r="MZ92" i="138" s="1"/>
  <c r="OD67" i="138"/>
  <c r="OD91" i="138" s="1"/>
  <c r="OC67" i="138"/>
  <c r="OC91" i="138" s="1"/>
  <c r="OB67" i="138"/>
  <c r="OB91" i="138"/>
  <c r="OA67" i="138"/>
  <c r="OA91" i="138" s="1"/>
  <c r="NZ67" i="138"/>
  <c r="NZ91" i="138" s="1"/>
  <c r="NY67" i="138"/>
  <c r="NY91" i="138" s="1"/>
  <c r="NX67" i="138"/>
  <c r="NX91" i="138" s="1"/>
  <c r="NW67" i="138"/>
  <c r="NW91" i="138" s="1"/>
  <c r="NV67" i="138"/>
  <c r="NV91" i="138" s="1"/>
  <c r="NU67" i="138"/>
  <c r="NU91" i="138" s="1"/>
  <c r="NT67" i="138"/>
  <c r="NT91" i="138" s="1"/>
  <c r="NS67" i="138"/>
  <c r="NS91" i="138"/>
  <c r="NR67" i="138"/>
  <c r="NR91" i="138" s="1"/>
  <c r="NQ67" i="138"/>
  <c r="NQ91" i="138" s="1"/>
  <c r="NP67" i="138"/>
  <c r="NP91" i="138" s="1"/>
  <c r="NO67" i="138"/>
  <c r="NO91" i="138" s="1"/>
  <c r="NN67" i="138"/>
  <c r="NN91" i="138" s="1"/>
  <c r="NM67" i="138"/>
  <c r="NM91" i="138"/>
  <c r="NL67" i="138"/>
  <c r="NL91" i="138" s="1"/>
  <c r="NK67" i="138"/>
  <c r="NK91" i="138" s="1"/>
  <c r="NJ67" i="138"/>
  <c r="NJ91" i="138" s="1"/>
  <c r="NI67" i="138"/>
  <c r="NH67" i="138"/>
  <c r="NH91" i="138"/>
  <c r="NG67" i="138"/>
  <c r="NG91" i="138" s="1"/>
  <c r="NF67" i="138"/>
  <c r="NF91" i="138"/>
  <c r="NE67" i="138"/>
  <c r="NE91" i="138" s="1"/>
  <c r="ND67" i="138"/>
  <c r="ND91" i="138" s="1"/>
  <c r="NC67" i="138"/>
  <c r="NC91" i="138" s="1"/>
  <c r="NB67" i="138"/>
  <c r="NB91" i="138" s="1"/>
  <c r="NA67" i="138"/>
  <c r="NA91" i="138" s="1"/>
  <c r="MZ67" i="138"/>
  <c r="MZ91" i="138" s="1"/>
  <c r="OD66" i="138"/>
  <c r="OC66" i="138"/>
  <c r="OB66" i="138"/>
  <c r="OA66" i="138"/>
  <c r="NZ66" i="138"/>
  <c r="NY66" i="138"/>
  <c r="NX66" i="138"/>
  <c r="NW66" i="138"/>
  <c r="NV66" i="138"/>
  <c r="NU66" i="138"/>
  <c r="NT66" i="138"/>
  <c r="NS66" i="138"/>
  <c r="NR66" i="138"/>
  <c r="NQ66" i="138"/>
  <c r="NP66" i="138"/>
  <c r="NO66" i="138"/>
  <c r="NN66" i="138"/>
  <c r="NM66" i="138"/>
  <c r="NL66" i="138"/>
  <c r="NK66" i="138"/>
  <c r="NJ66" i="138"/>
  <c r="NI66" i="138"/>
  <c r="NH66" i="138"/>
  <c r="NG66" i="138"/>
  <c r="NF66" i="138"/>
  <c r="NE66" i="138"/>
  <c r="ND66" i="138"/>
  <c r="NC66" i="138"/>
  <c r="NB66" i="138"/>
  <c r="NA66" i="138"/>
  <c r="MZ66" i="138"/>
  <c r="OD65" i="138"/>
  <c r="OD89" i="138" s="1"/>
  <c r="OC65" i="138"/>
  <c r="OC89" i="138" s="1"/>
  <c r="OB65" i="138"/>
  <c r="OB89" i="138" s="1"/>
  <c r="OA65" i="138"/>
  <c r="OA89" i="138"/>
  <c r="NZ65" i="138"/>
  <c r="NZ89" i="138" s="1"/>
  <c r="NY65" i="138"/>
  <c r="NX65" i="138"/>
  <c r="NX89" i="138" s="1"/>
  <c r="NW65" i="138"/>
  <c r="NW89" i="138" s="1"/>
  <c r="NV65" i="138"/>
  <c r="NV89" i="138"/>
  <c r="NU65" i="138"/>
  <c r="NU89" i="138" s="1"/>
  <c r="NT65" i="138"/>
  <c r="NT89" i="138" s="1"/>
  <c r="NS65" i="138"/>
  <c r="NS89" i="138" s="1"/>
  <c r="NR65" i="138"/>
  <c r="NR89" i="138" s="1"/>
  <c r="NQ65" i="138"/>
  <c r="NQ89" i="138" s="1"/>
  <c r="NP65" i="138"/>
  <c r="NP89" i="138" s="1"/>
  <c r="NO65" i="138"/>
  <c r="NO89" i="138" s="1"/>
  <c r="NN65" i="138"/>
  <c r="NN89" i="138" s="1"/>
  <c r="NM65" i="138"/>
  <c r="NM89" i="138" s="1"/>
  <c r="NL65" i="138"/>
  <c r="NL89" i="138" s="1"/>
  <c r="NK65" i="138"/>
  <c r="NK89" i="138"/>
  <c r="NJ65" i="138"/>
  <c r="NJ89" i="138" s="1"/>
  <c r="NI65" i="138"/>
  <c r="NI89" i="138" s="1"/>
  <c r="NH65" i="138"/>
  <c r="NH89" i="138" s="1"/>
  <c r="NG65" i="138"/>
  <c r="NG89" i="138"/>
  <c r="NF65" i="138"/>
  <c r="NF89" i="138" s="1"/>
  <c r="NE65" i="138"/>
  <c r="NE89" i="138" s="1"/>
  <c r="ND65" i="138"/>
  <c r="ND89" i="138" s="1"/>
  <c r="NC65" i="138"/>
  <c r="NC89" i="138" s="1"/>
  <c r="NB65" i="138"/>
  <c r="NB89" i="138" s="1"/>
  <c r="NA65" i="138"/>
  <c r="NA89" i="138" s="1"/>
  <c r="MZ65" i="138"/>
  <c r="MZ89" i="138" s="1"/>
  <c r="OD64" i="138"/>
  <c r="OD88" i="138" s="1"/>
  <c r="OC64" i="138"/>
  <c r="OC88" i="138" s="1"/>
  <c r="OB64" i="138"/>
  <c r="OB88" i="138"/>
  <c r="OA64" i="138"/>
  <c r="OA88" i="138" s="1"/>
  <c r="NZ64" i="138"/>
  <c r="NZ88" i="138"/>
  <c r="NY64" i="138"/>
  <c r="NY88" i="138" s="1"/>
  <c r="NX64" i="138"/>
  <c r="NX88" i="138" s="1"/>
  <c r="NW64" i="138"/>
  <c r="NW88" i="138" s="1"/>
  <c r="NV64" i="138"/>
  <c r="NV88" i="138" s="1"/>
  <c r="NU64" i="138"/>
  <c r="NU88" i="138" s="1"/>
  <c r="NT64" i="138"/>
  <c r="NT88" i="138" s="1"/>
  <c r="NS64" i="138"/>
  <c r="NS88" i="138"/>
  <c r="NR64" i="138"/>
  <c r="NR88" i="138" s="1"/>
  <c r="NQ64" i="138"/>
  <c r="NQ88" i="138"/>
  <c r="NP64" i="138"/>
  <c r="NP88" i="138" s="1"/>
  <c r="NO64" i="138"/>
  <c r="NO88" i="138"/>
  <c r="NN64" i="138"/>
  <c r="NN88" i="138" s="1"/>
  <c r="NM64" i="138"/>
  <c r="NM88" i="138" s="1"/>
  <c r="NL64" i="138"/>
  <c r="NL88" i="138" s="1"/>
  <c r="NK64" i="138"/>
  <c r="NK88" i="138" s="1"/>
  <c r="NJ64" i="138"/>
  <c r="NJ88" i="138"/>
  <c r="NI64" i="138"/>
  <c r="NI88" i="138" s="1"/>
  <c r="NH64" i="138"/>
  <c r="NH88" i="138"/>
  <c r="NG64" i="138"/>
  <c r="NG88" i="138" s="1"/>
  <c r="NF64" i="138"/>
  <c r="NF88" i="138" s="1"/>
  <c r="NE64" i="138"/>
  <c r="NE88" i="138" s="1"/>
  <c r="ND64" i="138"/>
  <c r="ND88" i="138" s="1"/>
  <c r="NC64" i="138"/>
  <c r="NC88" i="138"/>
  <c r="NB64" i="138"/>
  <c r="NB88" i="138" s="1"/>
  <c r="NA64" i="138"/>
  <c r="NA88" i="138"/>
  <c r="MZ64" i="138"/>
  <c r="MZ88" i="138" s="1"/>
  <c r="OD63" i="138"/>
  <c r="OD87" i="138" s="1"/>
  <c r="OC63" i="138"/>
  <c r="OC87" i="138" s="1"/>
  <c r="OB63" i="138"/>
  <c r="OB87" i="138" s="1"/>
  <c r="OA63" i="138"/>
  <c r="OA87" i="138"/>
  <c r="NZ63" i="138"/>
  <c r="NZ87" i="138" s="1"/>
  <c r="NY63" i="138"/>
  <c r="NY87" i="138" s="1"/>
  <c r="NX63" i="138"/>
  <c r="NX87" i="138" s="1"/>
  <c r="NW63" i="138"/>
  <c r="NW87" i="138" s="1"/>
  <c r="NV63" i="138"/>
  <c r="NV87" i="138" s="1"/>
  <c r="NU63" i="138"/>
  <c r="NU87" i="138" s="1"/>
  <c r="NT63" i="138"/>
  <c r="NT87" i="138" s="1"/>
  <c r="NS63" i="138"/>
  <c r="NS87" i="138" s="1"/>
  <c r="NR63" i="138"/>
  <c r="NR87" i="138" s="1"/>
  <c r="NQ63" i="138"/>
  <c r="NQ87" i="138" s="1"/>
  <c r="NP63" i="138"/>
  <c r="NP87" i="138" s="1"/>
  <c r="NO63" i="138"/>
  <c r="NO87" i="138"/>
  <c r="NN63" i="138"/>
  <c r="NN87" i="138" s="1"/>
  <c r="NM63" i="138"/>
  <c r="NM87" i="138" s="1"/>
  <c r="NL63" i="138"/>
  <c r="NL87" i="138" s="1"/>
  <c r="NK63" i="138"/>
  <c r="NK87" i="138" s="1"/>
  <c r="NJ63" i="138"/>
  <c r="NJ87" i="138"/>
  <c r="NI63" i="138"/>
  <c r="NI87" i="138" s="1"/>
  <c r="NH63" i="138"/>
  <c r="NH87" i="138" s="1"/>
  <c r="NG63" i="138"/>
  <c r="NG87" i="138"/>
  <c r="NF63" i="138"/>
  <c r="NF87" i="138"/>
  <c r="NE63" i="138"/>
  <c r="NE87" i="138"/>
  <c r="ND63" i="138"/>
  <c r="ND87" i="138" s="1"/>
  <c r="NC63" i="138"/>
  <c r="NC87" i="138"/>
  <c r="NB63" i="138"/>
  <c r="NB87" i="138" s="1"/>
  <c r="NA63" i="138"/>
  <c r="NA87" i="138"/>
  <c r="MZ63" i="138"/>
  <c r="MZ87" i="138" s="1"/>
  <c r="OD62" i="138"/>
  <c r="OD86" i="138" s="1"/>
  <c r="OC62" i="138"/>
  <c r="OC86" i="138" s="1"/>
  <c r="OB62" i="138"/>
  <c r="OB86" i="138"/>
  <c r="OA62" i="138"/>
  <c r="OA86" i="138" s="1"/>
  <c r="NZ62" i="138"/>
  <c r="NZ86" i="138" s="1"/>
  <c r="NY62" i="138"/>
  <c r="NY86" i="138" s="1"/>
  <c r="NX62" i="138"/>
  <c r="NX86" i="138" s="1"/>
  <c r="NW62" i="138"/>
  <c r="NW86" i="138" s="1"/>
  <c r="NV62" i="138"/>
  <c r="NV86" i="138" s="1"/>
  <c r="NU62" i="138"/>
  <c r="NU86" i="138" s="1"/>
  <c r="NT62" i="138"/>
  <c r="NT86" i="138" s="1"/>
  <c r="NS62" i="138"/>
  <c r="NS86" i="138" s="1"/>
  <c r="NR62" i="138"/>
  <c r="NR86" i="138" s="1"/>
  <c r="NQ62" i="138"/>
  <c r="NQ86" i="138" s="1"/>
  <c r="NP62" i="138"/>
  <c r="NP86" i="138" s="1"/>
  <c r="NO62" i="138"/>
  <c r="NO86" i="138" s="1"/>
  <c r="NN62" i="138"/>
  <c r="NN86" i="138" s="1"/>
  <c r="NM62" i="138"/>
  <c r="NM86" i="138" s="1"/>
  <c r="NL62" i="138"/>
  <c r="NL86" i="138"/>
  <c r="NK62" i="138"/>
  <c r="NK86" i="138" s="1"/>
  <c r="NJ62" i="138"/>
  <c r="NJ86" i="138" s="1"/>
  <c r="NI62" i="138"/>
  <c r="NI86" i="138" s="1"/>
  <c r="NH62" i="138"/>
  <c r="NH86" i="138" s="1"/>
  <c r="NG62" i="138"/>
  <c r="NG86" i="138" s="1"/>
  <c r="NF62" i="138"/>
  <c r="NF86" i="138" s="1"/>
  <c r="NE62" i="138"/>
  <c r="NE86" i="138" s="1"/>
  <c r="ND62" i="138"/>
  <c r="ND86" i="138" s="1"/>
  <c r="NC62" i="138"/>
  <c r="NC86" i="138"/>
  <c r="NB62" i="138"/>
  <c r="NB86" i="138" s="1"/>
  <c r="NA62" i="138"/>
  <c r="NA86" i="138"/>
  <c r="MZ62" i="138"/>
  <c r="MZ86" i="138" s="1"/>
  <c r="OD61" i="138"/>
  <c r="OD85" i="138"/>
  <c r="OC61" i="138"/>
  <c r="OC85" i="138" s="1"/>
  <c r="OB61" i="138"/>
  <c r="OB85" i="138" s="1"/>
  <c r="OA61" i="138"/>
  <c r="OA85" i="138" s="1"/>
  <c r="NZ61" i="138"/>
  <c r="NZ85" i="138" s="1"/>
  <c r="NY61" i="138"/>
  <c r="NY85" i="138" s="1"/>
  <c r="NX61" i="138"/>
  <c r="NX85" i="138" s="1"/>
  <c r="NW61" i="138"/>
  <c r="NW85" i="138"/>
  <c r="NV61" i="138"/>
  <c r="NV85" i="138" s="1"/>
  <c r="NU61" i="138"/>
  <c r="NU85" i="138"/>
  <c r="NT61" i="138"/>
  <c r="NT85" i="138" s="1"/>
  <c r="NS61" i="138"/>
  <c r="NS85" i="138"/>
  <c r="NR61" i="138"/>
  <c r="NR85" i="138" s="1"/>
  <c r="NQ61" i="138"/>
  <c r="NQ85" i="138"/>
  <c r="NP61" i="138"/>
  <c r="NP85" i="138" s="1"/>
  <c r="NO61" i="138"/>
  <c r="NO85" i="138" s="1"/>
  <c r="NN61" i="138"/>
  <c r="NN85" i="138" s="1"/>
  <c r="NM61" i="138"/>
  <c r="NM85" i="138" s="1"/>
  <c r="NL61" i="138"/>
  <c r="NL85" i="138" s="1"/>
  <c r="NK61" i="138"/>
  <c r="NK85" i="138" s="1"/>
  <c r="NJ61" i="138"/>
  <c r="NJ85" i="138" s="1"/>
  <c r="NI61" i="138"/>
  <c r="NI85" i="138" s="1"/>
  <c r="NH61" i="138"/>
  <c r="NH85" i="138" s="1"/>
  <c r="NG61" i="138"/>
  <c r="NG85" i="138" s="1"/>
  <c r="NF61" i="138"/>
  <c r="NF85" i="138" s="1"/>
  <c r="NE61" i="138"/>
  <c r="NE85" i="138" s="1"/>
  <c r="ND61" i="138"/>
  <c r="ND85" i="138" s="1"/>
  <c r="NC61" i="138"/>
  <c r="NC85" i="138" s="1"/>
  <c r="NB61" i="138"/>
  <c r="NB85" i="138"/>
  <c r="NA61" i="138"/>
  <c r="NA85" i="138" s="1"/>
  <c r="MZ61" i="138"/>
  <c r="MZ85" i="138" s="1"/>
  <c r="OD60" i="138"/>
  <c r="OD84" i="138" s="1"/>
  <c r="OC60" i="138"/>
  <c r="OC84" i="138"/>
  <c r="OB60" i="138"/>
  <c r="OB84" i="138" s="1"/>
  <c r="OA60" i="138"/>
  <c r="OA84" i="138" s="1"/>
  <c r="NZ60" i="138"/>
  <c r="NZ84" i="138"/>
  <c r="NY60" i="138"/>
  <c r="NY84" i="138" s="1"/>
  <c r="NX60" i="138"/>
  <c r="NX84" i="138" s="1"/>
  <c r="NW60" i="138"/>
  <c r="NW84" i="138" s="1"/>
  <c r="NV60" i="138"/>
  <c r="NV84" i="138" s="1"/>
  <c r="NU60" i="138"/>
  <c r="NU84" i="138" s="1"/>
  <c r="NT60" i="138"/>
  <c r="NT84" i="138" s="1"/>
  <c r="NS60" i="138"/>
  <c r="NS84" i="138" s="1"/>
  <c r="NR60" i="138"/>
  <c r="NR84" i="138" s="1"/>
  <c r="NQ60" i="138"/>
  <c r="NQ84" i="138" s="1"/>
  <c r="NP60" i="138"/>
  <c r="NP84" i="138" s="1"/>
  <c r="NO60" i="138"/>
  <c r="NO84" i="138" s="1"/>
  <c r="NN60" i="138"/>
  <c r="NN84" i="138" s="1"/>
  <c r="NM60" i="138"/>
  <c r="NM84" i="138"/>
  <c r="NL60" i="138"/>
  <c r="NL84" i="138" s="1"/>
  <c r="NK60" i="138"/>
  <c r="NK84" i="138"/>
  <c r="NJ60" i="138"/>
  <c r="NJ84" i="138" s="1"/>
  <c r="NI60" i="138"/>
  <c r="NI84" i="138" s="1"/>
  <c r="NH60" i="138"/>
  <c r="NH84" i="138"/>
  <c r="NG60" i="138"/>
  <c r="NG84" i="138" s="1"/>
  <c r="NF60" i="138"/>
  <c r="NF84" i="138"/>
  <c r="NE60" i="138"/>
  <c r="NE84" i="138" s="1"/>
  <c r="ND60" i="138"/>
  <c r="ND84" i="138" s="1"/>
  <c r="NC60" i="138"/>
  <c r="NC84" i="138" s="1"/>
  <c r="NB60" i="138"/>
  <c r="NB84" i="138" s="1"/>
  <c r="NA60" i="138"/>
  <c r="NA84" i="138" s="1"/>
  <c r="MZ60" i="138"/>
  <c r="MZ84" i="138"/>
  <c r="OD59" i="138"/>
  <c r="OD83" i="138" s="1"/>
  <c r="OC59" i="138"/>
  <c r="OC83" i="138" s="1"/>
  <c r="OB59" i="138"/>
  <c r="OB83" i="138" s="1"/>
  <c r="OA59" i="138"/>
  <c r="OA83" i="138" s="1"/>
  <c r="NZ59" i="138"/>
  <c r="NZ83" i="138" s="1"/>
  <c r="NY59" i="138"/>
  <c r="NY83" i="138" s="1"/>
  <c r="NX59" i="138"/>
  <c r="NX83" i="138"/>
  <c r="NW59" i="138"/>
  <c r="NW83" i="138" s="1"/>
  <c r="NV59" i="138"/>
  <c r="NV83" i="138" s="1"/>
  <c r="NU59" i="138"/>
  <c r="NU83" i="138" s="1"/>
  <c r="NT59" i="138"/>
  <c r="NT83" i="138" s="1"/>
  <c r="NS59" i="138"/>
  <c r="NS83" i="138" s="1"/>
  <c r="NR59" i="138"/>
  <c r="NR83" i="138"/>
  <c r="NQ59" i="138"/>
  <c r="NQ83" i="138" s="1"/>
  <c r="NP59" i="138"/>
  <c r="NP83" i="138" s="1"/>
  <c r="NO59" i="138"/>
  <c r="NO83" i="138" s="1"/>
  <c r="NN59" i="138"/>
  <c r="NN83" i="138" s="1"/>
  <c r="NM59" i="138"/>
  <c r="NM83" i="138"/>
  <c r="NL59" i="138"/>
  <c r="NL83" i="138" s="1"/>
  <c r="NK59" i="138"/>
  <c r="NK83" i="138" s="1"/>
  <c r="NJ59" i="138"/>
  <c r="NJ83" i="138" s="1"/>
  <c r="NI59" i="138"/>
  <c r="NI83" i="138" s="1"/>
  <c r="NH59" i="138"/>
  <c r="NH83" i="138" s="1"/>
  <c r="NG59" i="138"/>
  <c r="NG83" i="138" s="1"/>
  <c r="NF59" i="138"/>
  <c r="NF83" i="138" s="1"/>
  <c r="NE59" i="138"/>
  <c r="NE83" i="138" s="1"/>
  <c r="ND59" i="138"/>
  <c r="ND83" i="138"/>
  <c r="NC59" i="138"/>
  <c r="NC83" i="138" s="1"/>
  <c r="NB59" i="138"/>
  <c r="NB83" i="138" s="1"/>
  <c r="NA59" i="138"/>
  <c r="NA83" i="138" s="1"/>
  <c r="MZ59" i="138"/>
  <c r="MZ83" i="138" s="1"/>
  <c r="OD58" i="138"/>
  <c r="OD82" i="138" s="1"/>
  <c r="OC58" i="138"/>
  <c r="OC82" i="138"/>
  <c r="OB58" i="138"/>
  <c r="OB82" i="138" s="1"/>
  <c r="OA58" i="138"/>
  <c r="OA82" i="138" s="1"/>
  <c r="NZ58" i="138"/>
  <c r="NZ82" i="138" s="1"/>
  <c r="NY58" i="138"/>
  <c r="NY82" i="138" s="1"/>
  <c r="NX58" i="138"/>
  <c r="NX82" i="138" s="1"/>
  <c r="NW58" i="138"/>
  <c r="NW82" i="138" s="1"/>
  <c r="NV58" i="138"/>
  <c r="NV82" i="138" s="1"/>
  <c r="NU58" i="138"/>
  <c r="NU82" i="138" s="1"/>
  <c r="NT58" i="138"/>
  <c r="NT82" i="138"/>
  <c r="NS58" i="138"/>
  <c r="NS82" i="138" s="1"/>
  <c r="NR58" i="138"/>
  <c r="NR82" i="138" s="1"/>
  <c r="NQ58" i="138"/>
  <c r="NQ82" i="138" s="1"/>
  <c r="NP58" i="138"/>
  <c r="NP82" i="138" s="1"/>
  <c r="NO58" i="138"/>
  <c r="NO82" i="138" s="1"/>
  <c r="NN58" i="138"/>
  <c r="NN82" i="138" s="1"/>
  <c r="NM58" i="138"/>
  <c r="NM82" i="138" s="1"/>
  <c r="NL58" i="138"/>
  <c r="NL82" i="138"/>
  <c r="NK58" i="138"/>
  <c r="NK82" i="138" s="1"/>
  <c r="NJ58" i="138"/>
  <c r="NJ82" i="138"/>
  <c r="NI58" i="138"/>
  <c r="NI82" i="138" s="1"/>
  <c r="NH58" i="138"/>
  <c r="NH82" i="138"/>
  <c r="NG58" i="138"/>
  <c r="NG82" i="138" s="1"/>
  <c r="NF58" i="138"/>
  <c r="NF82" i="138" s="1"/>
  <c r="NE58" i="138"/>
  <c r="NE82" i="138" s="1"/>
  <c r="ND58" i="138"/>
  <c r="ND82" i="138" s="1"/>
  <c r="NC58" i="138"/>
  <c r="NC82" i="138" s="1"/>
  <c r="NB58" i="138"/>
  <c r="NB82" i="138" s="1"/>
  <c r="NA58" i="138"/>
  <c r="NA82" i="138" s="1"/>
  <c r="MZ58" i="138"/>
  <c r="MZ82" i="138" s="1"/>
  <c r="OD57" i="138"/>
  <c r="OD81" i="138"/>
  <c r="OC57" i="138"/>
  <c r="OC81" i="138" s="1"/>
  <c r="OB57" i="138"/>
  <c r="OB81" i="138" s="1"/>
  <c r="OA57" i="138"/>
  <c r="OA81" i="138" s="1"/>
  <c r="NZ57" i="138"/>
  <c r="NZ81" i="138"/>
  <c r="NY57" i="138"/>
  <c r="NY81" i="138" s="1"/>
  <c r="NX57" i="138"/>
  <c r="NX81" i="138"/>
  <c r="NW57" i="138"/>
  <c r="NW81" i="138" s="1"/>
  <c r="NV57" i="138"/>
  <c r="NV81" i="138" s="1"/>
  <c r="NU57" i="138"/>
  <c r="NU81" i="138" s="1"/>
  <c r="NT57" i="138"/>
  <c r="NT81" i="138" s="1"/>
  <c r="NS57" i="138"/>
  <c r="NS81" i="138" s="1"/>
  <c r="NR57" i="138"/>
  <c r="NR81" i="138"/>
  <c r="NQ57" i="138"/>
  <c r="NQ81" i="138" s="1"/>
  <c r="NP57" i="138"/>
  <c r="NP81" i="138" s="1"/>
  <c r="NO57" i="138"/>
  <c r="NO81" i="138"/>
  <c r="NN57" i="138"/>
  <c r="NN81" i="138" s="1"/>
  <c r="NM57" i="138"/>
  <c r="NM81" i="138" s="1"/>
  <c r="NL57" i="138"/>
  <c r="NL81" i="138" s="1"/>
  <c r="NK57" i="138"/>
  <c r="NK81" i="138" s="1"/>
  <c r="NJ57" i="138"/>
  <c r="NJ81" i="138" s="1"/>
  <c r="NI57" i="138"/>
  <c r="NI81" i="138" s="1"/>
  <c r="NH57" i="138"/>
  <c r="NH81" i="138" s="1"/>
  <c r="NG57" i="138"/>
  <c r="NG81" i="138" s="1"/>
  <c r="NF57" i="138"/>
  <c r="NF81" i="138"/>
  <c r="NE57" i="138"/>
  <c r="NE81" i="138" s="1"/>
  <c r="ND57" i="138"/>
  <c r="ND81" i="138" s="1"/>
  <c r="NC57" i="138"/>
  <c r="NC81" i="138" s="1"/>
  <c r="NB57" i="138"/>
  <c r="NB81" i="138" s="1"/>
  <c r="NA57" i="138"/>
  <c r="NA81" i="138" s="1"/>
  <c r="MZ57" i="138"/>
  <c r="MZ81" i="138" s="1"/>
  <c r="OD56" i="138"/>
  <c r="OD80" i="138" s="1"/>
  <c r="OC56" i="138"/>
  <c r="OC80" i="138" s="1"/>
  <c r="OB56" i="138"/>
  <c r="OB80" i="138" s="1"/>
  <c r="OA56" i="138"/>
  <c r="OA80" i="138" s="1"/>
  <c r="NZ56" i="138"/>
  <c r="NZ80" i="138"/>
  <c r="NY56" i="138"/>
  <c r="NY80" i="138" s="1"/>
  <c r="NX56" i="138"/>
  <c r="NX80" i="138" s="1"/>
  <c r="NW56" i="138"/>
  <c r="NW80" i="138" s="1"/>
  <c r="NV56" i="138"/>
  <c r="NV80" i="138" s="1"/>
  <c r="NU56" i="138"/>
  <c r="NU80" i="138" s="1"/>
  <c r="NT56" i="138"/>
  <c r="NT80" i="138" s="1"/>
  <c r="NS56" i="138"/>
  <c r="NS80" i="138" s="1"/>
  <c r="NR56" i="138"/>
  <c r="NR80" i="138"/>
  <c r="NQ56" i="138"/>
  <c r="NQ80" i="138" s="1"/>
  <c r="NP56" i="138"/>
  <c r="NP80" i="138"/>
  <c r="NO56" i="138"/>
  <c r="NO80" i="138" s="1"/>
  <c r="NN56" i="138"/>
  <c r="NN80" i="138" s="1"/>
  <c r="NM56" i="138"/>
  <c r="NM80" i="138" s="1"/>
  <c r="NL56" i="138"/>
  <c r="NL80" i="138" s="1"/>
  <c r="NK56" i="138"/>
  <c r="NK80" i="138" s="1"/>
  <c r="NJ56" i="138"/>
  <c r="NJ80" i="138"/>
  <c r="NI56" i="138"/>
  <c r="NI80" i="138" s="1"/>
  <c r="NH56" i="138"/>
  <c r="NH80" i="138" s="1"/>
  <c r="NG56" i="138"/>
  <c r="NG80" i="138" s="1"/>
  <c r="NF56" i="138"/>
  <c r="NF80" i="138" s="1"/>
  <c r="NE56" i="138"/>
  <c r="NE80" i="138" s="1"/>
  <c r="ND56" i="138"/>
  <c r="ND80" i="138" s="1"/>
  <c r="NC56" i="138"/>
  <c r="NC80" i="138" s="1"/>
  <c r="NB56" i="138"/>
  <c r="NB80" i="138" s="1"/>
  <c r="NA56" i="138"/>
  <c r="NA80" i="138" s="1"/>
  <c r="MZ56" i="138"/>
  <c r="MZ80" i="138" s="1"/>
  <c r="OD55" i="138"/>
  <c r="OD79" i="138"/>
  <c r="OC55" i="138"/>
  <c r="OC79" i="138" s="1"/>
  <c r="OB55" i="138"/>
  <c r="OB79" i="138" s="1"/>
  <c r="OA55" i="138"/>
  <c r="OA79" i="138" s="1"/>
  <c r="NZ55" i="138"/>
  <c r="NZ79" i="138" s="1"/>
  <c r="NY55" i="138"/>
  <c r="NY79" i="138" s="1"/>
  <c r="NX55" i="138"/>
  <c r="NX79" i="138" s="1"/>
  <c r="NW55" i="138"/>
  <c r="NW79" i="138" s="1"/>
  <c r="NV55" i="138"/>
  <c r="NV79" i="138"/>
  <c r="NU55" i="138"/>
  <c r="NU79" i="138" s="1"/>
  <c r="NT55" i="138"/>
  <c r="NT79" i="138" s="1"/>
  <c r="NS55" i="138"/>
  <c r="NS79" i="138"/>
  <c r="NR55" i="138"/>
  <c r="NR79" i="138" s="1"/>
  <c r="NQ55" i="138"/>
  <c r="NQ79" i="138" s="1"/>
  <c r="NP55" i="138"/>
  <c r="NP79" i="138" s="1"/>
  <c r="NO55" i="138"/>
  <c r="NO79" i="138" s="1"/>
  <c r="NN55" i="138"/>
  <c r="NN79" i="138" s="1"/>
  <c r="NM55" i="138"/>
  <c r="NM79" i="138" s="1"/>
  <c r="NL55" i="138"/>
  <c r="NL79" i="138" s="1"/>
  <c r="NK55" i="138"/>
  <c r="NK79" i="138"/>
  <c r="NJ55" i="138"/>
  <c r="NJ79" i="138" s="1"/>
  <c r="NI55" i="138"/>
  <c r="NI79" i="138"/>
  <c r="NH55" i="138"/>
  <c r="NH79" i="138" s="1"/>
  <c r="NG55" i="138"/>
  <c r="NG79" i="138" s="1"/>
  <c r="NF55" i="138"/>
  <c r="NF79" i="138" s="1"/>
  <c r="NE55" i="138"/>
  <c r="NE79" i="138"/>
  <c r="ND55" i="138"/>
  <c r="ND79" i="138" s="1"/>
  <c r="NC55" i="138"/>
  <c r="NC79" i="138"/>
  <c r="NB55" i="138"/>
  <c r="NB79" i="138" s="1"/>
  <c r="NA55" i="138"/>
  <c r="NA79" i="138" s="1"/>
  <c r="MZ55" i="138"/>
  <c r="MZ79" i="138" s="1"/>
  <c r="OD54" i="138"/>
  <c r="OD78" i="138" s="1"/>
  <c r="OC54" i="138"/>
  <c r="OC78" i="138" s="1"/>
  <c r="OB54" i="138"/>
  <c r="OB78" i="138"/>
  <c r="OA54" i="138"/>
  <c r="OA78" i="138" s="1"/>
  <c r="NZ54" i="138"/>
  <c r="NZ78" i="138" s="1"/>
  <c r="NY54" i="138"/>
  <c r="NY78" i="138" s="1"/>
  <c r="NX54" i="138"/>
  <c r="NX78" i="138" s="1"/>
  <c r="NW54" i="138"/>
  <c r="NW78" i="138" s="1"/>
  <c r="NV54" i="138"/>
  <c r="NV78" i="138" s="1"/>
  <c r="NU54" i="138"/>
  <c r="NU78" i="138" s="1"/>
  <c r="NT54" i="138"/>
  <c r="NT78" i="138"/>
  <c r="NS54" i="138"/>
  <c r="NS78" i="138" s="1"/>
  <c r="NR54" i="138"/>
  <c r="NR78" i="138"/>
  <c r="NQ54" i="138"/>
  <c r="NQ78" i="138" s="1"/>
  <c r="NP54" i="138"/>
  <c r="NP78" i="138" s="1"/>
  <c r="NO54" i="138"/>
  <c r="NO78" i="138" s="1"/>
  <c r="NN54" i="138"/>
  <c r="NN78" i="138" s="1"/>
  <c r="NM54" i="138"/>
  <c r="NM78" i="138" s="1"/>
  <c r="NL54" i="138"/>
  <c r="NL78" i="138"/>
  <c r="NK54" i="138"/>
  <c r="NK78" i="138" s="1"/>
  <c r="NJ54" i="138"/>
  <c r="NJ78" i="138" s="1"/>
  <c r="NI54" i="138"/>
  <c r="NI78" i="138"/>
  <c r="NH54" i="138"/>
  <c r="NH78" i="138" s="1"/>
  <c r="NG54" i="138"/>
  <c r="NG78" i="138"/>
  <c r="NF54" i="138"/>
  <c r="NF78" i="138" s="1"/>
  <c r="NE54" i="138"/>
  <c r="NE78" i="138" s="1"/>
  <c r="ND54" i="138"/>
  <c r="ND78" i="138" s="1"/>
  <c r="NC54" i="138"/>
  <c r="NC78" i="138" s="1"/>
  <c r="NB54" i="138"/>
  <c r="NB78" i="138" s="1"/>
  <c r="NA54" i="138"/>
  <c r="NA78" i="138"/>
  <c r="MZ54" i="138"/>
  <c r="MZ78" i="138" s="1"/>
  <c r="OD53" i="138"/>
  <c r="OD77" i="138" s="1"/>
  <c r="OC53" i="138"/>
  <c r="OC77" i="138" s="1"/>
  <c r="OB53" i="138"/>
  <c r="OB77" i="138" s="1"/>
  <c r="OA53" i="138"/>
  <c r="OA77" i="138" s="1"/>
  <c r="NZ53" i="138"/>
  <c r="NZ77" i="138" s="1"/>
  <c r="NY53" i="138"/>
  <c r="NY77" i="138" s="1"/>
  <c r="NX53" i="138"/>
  <c r="NX77" i="138"/>
  <c r="NW53" i="138"/>
  <c r="NW77" i="138" s="1"/>
  <c r="NV53" i="138"/>
  <c r="NV77" i="138"/>
  <c r="NU53" i="138"/>
  <c r="NU77" i="138" s="1"/>
  <c r="NT53" i="138"/>
  <c r="NT77" i="138" s="1"/>
  <c r="NS53" i="138"/>
  <c r="NS77" i="138" s="1"/>
  <c r="NR53" i="138"/>
  <c r="NR77" i="138" s="1"/>
  <c r="NQ53" i="138"/>
  <c r="NQ77" i="138" s="1"/>
  <c r="NP53" i="138"/>
  <c r="NP77" i="138" s="1"/>
  <c r="NO53" i="138"/>
  <c r="NO77" i="138" s="1"/>
  <c r="NN53" i="138"/>
  <c r="NN77" i="138" s="1"/>
  <c r="NM53" i="138"/>
  <c r="NM77" i="138" s="1"/>
  <c r="NL53" i="138"/>
  <c r="NL77" i="138" s="1"/>
  <c r="NK53" i="138"/>
  <c r="NK77" i="138" s="1"/>
  <c r="NJ53" i="138"/>
  <c r="NJ77" i="138" s="1"/>
  <c r="NI53" i="138"/>
  <c r="NI77" i="138" s="1"/>
  <c r="NH53" i="138"/>
  <c r="NH77" i="138" s="1"/>
  <c r="NG53" i="138"/>
  <c r="NG77" i="138"/>
  <c r="NF53" i="138"/>
  <c r="NF77" i="138" s="1"/>
  <c r="NE53" i="138"/>
  <c r="NE77" i="138" s="1"/>
  <c r="ND53" i="138"/>
  <c r="ND77" i="138"/>
  <c r="NC53" i="138"/>
  <c r="NC77" i="138" s="1"/>
  <c r="NB53" i="138"/>
  <c r="NB77" i="138" s="1"/>
  <c r="NA53" i="138"/>
  <c r="NA77" i="138" s="1"/>
  <c r="MZ53" i="138"/>
  <c r="MZ77" i="138" s="1"/>
  <c r="MX99" i="138"/>
  <c r="MW99" i="138"/>
  <c r="MV99" i="138"/>
  <c r="MU99" i="138"/>
  <c r="MX98" i="138"/>
  <c r="MW98" i="138"/>
  <c r="MV98" i="138"/>
  <c r="MU98" i="138"/>
  <c r="MP98" i="138"/>
  <c r="MX97" i="138"/>
  <c r="MW97" i="138"/>
  <c r="MV97" i="138"/>
  <c r="MU97" i="138"/>
  <c r="MX96" i="138"/>
  <c r="MW96" i="138"/>
  <c r="MV96" i="138"/>
  <c r="MU96" i="138"/>
  <c r="MX95" i="138"/>
  <c r="MW95" i="138"/>
  <c r="MV95" i="138"/>
  <c r="MU95" i="138"/>
  <c r="MX94" i="138"/>
  <c r="MW94" i="138"/>
  <c r="MV94" i="138"/>
  <c r="MU94" i="138"/>
  <c r="MX93" i="138"/>
  <c r="MW93" i="138"/>
  <c r="MV93" i="138"/>
  <c r="MU93" i="138"/>
  <c r="MX92" i="138"/>
  <c r="MW92" i="138"/>
  <c r="MV92" i="138"/>
  <c r="MU92" i="138"/>
  <c r="MX91" i="138"/>
  <c r="MW91" i="138"/>
  <c r="MV91" i="138"/>
  <c r="MU91" i="138"/>
  <c r="MX90" i="138"/>
  <c r="MW90" i="138"/>
  <c r="MV90" i="138"/>
  <c r="MU90" i="138"/>
  <c r="MT90" i="138"/>
  <c r="MS90" i="138"/>
  <c r="MR90" i="138"/>
  <c r="MQ90" i="138"/>
  <c r="MP90" i="138"/>
  <c r="MO90" i="138"/>
  <c r="MN90" i="138"/>
  <c r="MM90" i="138"/>
  <c r="ML90" i="138"/>
  <c r="MK90" i="138"/>
  <c r="MJ90" i="138"/>
  <c r="MI90" i="138"/>
  <c r="MH90" i="138"/>
  <c r="MG90" i="138"/>
  <c r="MF90" i="138"/>
  <c r="ME90" i="138"/>
  <c r="MD90" i="138"/>
  <c r="MC90" i="138"/>
  <c r="MB90" i="138"/>
  <c r="MA90" i="138"/>
  <c r="LZ90" i="138"/>
  <c r="LY90" i="138"/>
  <c r="LX90" i="138"/>
  <c r="LW90" i="138"/>
  <c r="LV90" i="138"/>
  <c r="LU90" i="138"/>
  <c r="LT90" i="138"/>
  <c r="LS90" i="138"/>
  <c r="LR90" i="138"/>
  <c r="LQ90" i="138"/>
  <c r="LP90" i="138"/>
  <c r="MX89" i="138"/>
  <c r="MW89" i="138"/>
  <c r="MV89" i="138"/>
  <c r="MU89" i="138"/>
  <c r="MX88" i="138"/>
  <c r="MW88" i="138"/>
  <c r="MV88" i="138"/>
  <c r="MU88" i="138"/>
  <c r="MX87" i="138"/>
  <c r="MW87" i="138"/>
  <c r="MV87" i="138"/>
  <c r="MU87" i="138"/>
  <c r="MX86" i="138"/>
  <c r="MW86" i="138"/>
  <c r="MV86" i="138"/>
  <c r="MU86" i="138"/>
  <c r="MX85" i="138"/>
  <c r="MW85" i="138"/>
  <c r="MV85" i="138"/>
  <c r="MU85" i="138"/>
  <c r="MX84" i="138"/>
  <c r="MW84" i="138"/>
  <c r="MV84" i="138"/>
  <c r="MU84" i="138"/>
  <c r="MX83" i="138"/>
  <c r="MW83" i="138"/>
  <c r="MV83" i="138"/>
  <c r="MU83" i="138"/>
  <c r="MX82" i="138"/>
  <c r="MW82" i="138"/>
  <c r="MV82" i="138"/>
  <c r="MU82" i="138"/>
  <c r="MX81" i="138"/>
  <c r="MW81" i="138"/>
  <c r="MV81" i="138"/>
  <c r="MU81" i="138"/>
  <c r="MX80" i="138"/>
  <c r="MW80" i="138"/>
  <c r="MV80" i="138"/>
  <c r="MU80" i="138"/>
  <c r="MX79" i="138"/>
  <c r="MW79" i="138"/>
  <c r="MV79" i="138"/>
  <c r="MU79" i="138"/>
  <c r="MX78" i="138"/>
  <c r="MW78" i="138"/>
  <c r="MV78" i="138"/>
  <c r="MU78" i="138"/>
  <c r="MX77" i="138"/>
  <c r="MW77" i="138"/>
  <c r="MV77" i="138"/>
  <c r="MU77" i="138"/>
  <c r="MT75" i="138"/>
  <c r="MT99" i="138"/>
  <c r="MS75" i="138"/>
  <c r="MS99" i="138" s="1"/>
  <c r="MR75" i="138"/>
  <c r="MR99" i="138" s="1"/>
  <c r="MQ75" i="138"/>
  <c r="MQ99" i="138"/>
  <c r="MP75" i="138"/>
  <c r="MP99" i="138" s="1"/>
  <c r="MO75" i="138"/>
  <c r="MO99" i="138"/>
  <c r="MN75" i="138"/>
  <c r="MN99" i="138" s="1"/>
  <c r="MM75" i="138"/>
  <c r="MM99" i="138" s="1"/>
  <c r="ML75" i="138"/>
  <c r="ML99" i="138" s="1"/>
  <c r="MK75" i="138"/>
  <c r="MK99" i="138" s="1"/>
  <c r="MJ75" i="138"/>
  <c r="MJ99" i="138" s="1"/>
  <c r="MI75" i="138"/>
  <c r="MI99" i="138" s="1"/>
  <c r="MH75" i="138"/>
  <c r="MH99" i="138" s="1"/>
  <c r="MG75" i="138"/>
  <c r="MG99" i="138" s="1"/>
  <c r="MF75" i="138"/>
  <c r="MF99" i="138"/>
  <c r="ME75" i="138"/>
  <c r="ME99" i="138" s="1"/>
  <c r="MD75" i="138"/>
  <c r="MD99" i="138" s="1"/>
  <c r="MC75" i="138"/>
  <c r="MC99" i="138" s="1"/>
  <c r="MB75" i="138"/>
  <c r="MB99" i="138" s="1"/>
  <c r="MA75" i="138"/>
  <c r="MA99" i="138" s="1"/>
  <c r="LZ75" i="138"/>
  <c r="LZ99" i="138" s="1"/>
  <c r="LY75" i="138"/>
  <c r="LY99" i="138" s="1"/>
  <c r="LX75" i="138"/>
  <c r="LX99" i="138" s="1"/>
  <c r="LW75" i="138"/>
  <c r="LW99" i="138"/>
  <c r="LV75" i="138"/>
  <c r="LV99" i="138" s="1"/>
  <c r="LU75" i="138"/>
  <c r="LU99" i="138" s="1"/>
  <c r="LT75" i="138"/>
  <c r="LT99" i="138" s="1"/>
  <c r="LS75" i="138"/>
  <c r="LS99" i="138" s="1"/>
  <c r="LR75" i="138"/>
  <c r="LR99" i="138" s="1"/>
  <c r="LQ75" i="138"/>
  <c r="LQ99" i="138" s="1"/>
  <c r="LP75" i="138"/>
  <c r="LP99" i="138" s="1"/>
  <c r="MT74" i="138"/>
  <c r="MT98" i="138"/>
  <c r="MS74" i="138"/>
  <c r="MS98" i="138" s="1"/>
  <c r="MR74" i="138"/>
  <c r="MR98" i="138"/>
  <c r="MQ74" i="138"/>
  <c r="MQ98" i="138" s="1"/>
  <c r="MP74" i="138"/>
  <c r="MO74" i="138"/>
  <c r="MO98" i="138" s="1"/>
  <c r="MN74" i="138"/>
  <c r="MN98" i="138" s="1"/>
  <c r="MM74" i="138"/>
  <c r="MM98" i="138" s="1"/>
  <c r="ML74" i="138"/>
  <c r="ML98" i="138" s="1"/>
  <c r="MK74" i="138"/>
  <c r="MK98" i="138" s="1"/>
  <c r="MJ74" i="138"/>
  <c r="MJ98" i="138" s="1"/>
  <c r="MI74" i="138"/>
  <c r="MI98" i="138"/>
  <c r="MH74" i="138"/>
  <c r="MH98" i="138" s="1"/>
  <c r="MG74" i="138"/>
  <c r="MG98" i="138"/>
  <c r="MF74" i="138"/>
  <c r="MF98" i="138" s="1"/>
  <c r="ME74" i="138"/>
  <c r="ME98" i="138" s="1"/>
  <c r="MD74" i="138"/>
  <c r="MD98" i="138" s="1"/>
  <c r="MC74" i="138"/>
  <c r="MC98" i="138" s="1"/>
  <c r="MB74" i="138"/>
  <c r="MB98" i="138" s="1"/>
  <c r="MA74" i="138"/>
  <c r="MA98" i="138"/>
  <c r="LZ74" i="138"/>
  <c r="LZ98" i="138" s="1"/>
  <c r="LY74" i="138"/>
  <c r="LY98" i="138" s="1"/>
  <c r="LX74" i="138"/>
  <c r="LX98" i="138" s="1"/>
  <c r="LW74" i="138"/>
  <c r="LW98" i="138" s="1"/>
  <c r="LV74" i="138"/>
  <c r="LV98" i="138" s="1"/>
  <c r="LU74" i="138"/>
  <c r="LU98" i="138" s="1"/>
  <c r="LT74" i="138"/>
  <c r="LT98" i="138" s="1"/>
  <c r="LS74" i="138"/>
  <c r="LS98" i="138"/>
  <c r="LR74" i="138"/>
  <c r="LR98" i="138" s="1"/>
  <c r="LQ74" i="138"/>
  <c r="LQ98" i="138" s="1"/>
  <c r="LP74" i="138"/>
  <c r="LP98" i="138" s="1"/>
  <c r="MT73" i="138"/>
  <c r="MT97" i="138" s="1"/>
  <c r="MS73" i="138"/>
  <c r="MS97" i="138" s="1"/>
  <c r="MR73" i="138"/>
  <c r="MR97" i="138" s="1"/>
  <c r="MQ73" i="138"/>
  <c r="MQ97" i="138" s="1"/>
  <c r="MP73" i="138"/>
  <c r="MP97" i="138" s="1"/>
  <c r="MO73" i="138"/>
  <c r="MO97" i="138" s="1"/>
  <c r="MN73" i="138"/>
  <c r="MN97" i="138" s="1"/>
  <c r="MM73" i="138"/>
  <c r="MM97" i="138" s="1"/>
  <c r="ML73" i="138"/>
  <c r="ML97" i="138"/>
  <c r="MK73" i="138"/>
  <c r="MK97" i="138" s="1"/>
  <c r="MJ73" i="138"/>
  <c r="MJ97" i="138"/>
  <c r="MI73" i="138"/>
  <c r="MI97" i="138" s="1"/>
  <c r="MH73" i="138"/>
  <c r="MH97" i="138"/>
  <c r="MG73" i="138"/>
  <c r="MG97" i="138" s="1"/>
  <c r="MF73" i="138"/>
  <c r="MF97" i="138" s="1"/>
  <c r="ME73" i="138"/>
  <c r="ME97" i="138" s="1"/>
  <c r="MD73" i="138"/>
  <c r="MD97" i="138" s="1"/>
  <c r="MC73" i="138"/>
  <c r="MC97" i="138" s="1"/>
  <c r="MB73" i="138"/>
  <c r="MB97" i="138" s="1"/>
  <c r="MA73" i="138"/>
  <c r="MA97" i="138" s="1"/>
  <c r="LZ73" i="138"/>
  <c r="LZ97" i="138" s="1"/>
  <c r="LY73" i="138"/>
  <c r="LY97" i="138"/>
  <c r="LX73" i="138"/>
  <c r="LX97" i="138" s="1"/>
  <c r="LW73" i="138"/>
  <c r="LW97" i="138" s="1"/>
  <c r="LV73" i="138"/>
  <c r="LV97" i="138" s="1"/>
  <c r="LU73" i="138"/>
  <c r="LU97" i="138"/>
  <c r="LT73" i="138"/>
  <c r="LT97" i="138" s="1"/>
  <c r="LS73" i="138"/>
  <c r="LS97" i="138" s="1"/>
  <c r="LR73" i="138"/>
  <c r="LR97" i="138" s="1"/>
  <c r="LQ73" i="138"/>
  <c r="LQ97" i="138"/>
  <c r="LP73" i="138"/>
  <c r="LP97" i="138" s="1"/>
  <c r="MT72" i="138"/>
  <c r="MT96" i="138" s="1"/>
  <c r="MS72" i="138"/>
  <c r="MS96" i="138" s="1"/>
  <c r="MR72" i="138"/>
  <c r="MR96" i="138"/>
  <c r="MQ72" i="138"/>
  <c r="MQ96" i="138" s="1"/>
  <c r="MP72" i="138"/>
  <c r="MP96" i="138" s="1"/>
  <c r="MO72" i="138"/>
  <c r="MO96" i="138" s="1"/>
  <c r="MN72" i="138"/>
  <c r="MN96" i="138"/>
  <c r="MM72" i="138"/>
  <c r="MM96" i="138" s="1"/>
  <c r="ML72" i="138"/>
  <c r="ML96" i="138" s="1"/>
  <c r="MK72" i="138"/>
  <c r="MK96" i="138" s="1"/>
  <c r="MJ72" i="138"/>
  <c r="MJ96" i="138"/>
  <c r="MI72" i="138"/>
  <c r="MI96" i="138" s="1"/>
  <c r="MH72" i="138"/>
  <c r="MH96" i="138" s="1"/>
  <c r="MG72" i="138"/>
  <c r="MG96" i="138" s="1"/>
  <c r="MF72" i="138"/>
  <c r="MF96" i="138"/>
  <c r="ME72" i="138"/>
  <c r="ME96" i="138" s="1"/>
  <c r="MD72" i="138"/>
  <c r="MD96" i="138" s="1"/>
  <c r="MC72" i="138"/>
  <c r="MC96" i="138" s="1"/>
  <c r="MB72" i="138"/>
  <c r="MB96" i="138"/>
  <c r="MA72" i="138"/>
  <c r="MA96" i="138" s="1"/>
  <c r="LZ72" i="138"/>
  <c r="LZ96" i="138" s="1"/>
  <c r="LY72" i="138"/>
  <c r="LY96" i="138" s="1"/>
  <c r="LX72" i="138"/>
  <c r="LX96" i="138"/>
  <c r="LW72" i="138"/>
  <c r="LW96" i="138" s="1"/>
  <c r="LV72" i="138"/>
  <c r="LV96" i="138" s="1"/>
  <c r="LU72" i="138"/>
  <c r="LU96" i="138" s="1"/>
  <c r="LT72" i="138"/>
  <c r="LT96" i="138"/>
  <c r="LS72" i="138"/>
  <c r="LS96" i="138" s="1"/>
  <c r="LR72" i="138"/>
  <c r="LR96" i="138" s="1"/>
  <c r="LQ72" i="138"/>
  <c r="LQ96" i="138" s="1"/>
  <c r="LP72" i="138"/>
  <c r="LP96" i="138" s="1"/>
  <c r="MT71" i="138"/>
  <c r="MT95" i="138" s="1"/>
  <c r="MS71" i="138"/>
  <c r="MS95" i="138" s="1"/>
  <c r="MR71" i="138"/>
  <c r="MR95" i="138" s="1"/>
  <c r="MQ71" i="138"/>
  <c r="MQ95" i="138" s="1"/>
  <c r="MP71" i="138"/>
  <c r="MP95" i="138" s="1"/>
  <c r="MO71" i="138"/>
  <c r="MO95" i="138" s="1"/>
  <c r="MN71" i="138"/>
  <c r="MN95" i="138" s="1"/>
  <c r="MM71" i="138"/>
  <c r="MM95" i="138" s="1"/>
  <c r="ML71" i="138"/>
  <c r="ML95" i="138" s="1"/>
  <c r="MK71" i="138"/>
  <c r="MK95" i="138" s="1"/>
  <c r="MJ71" i="138"/>
  <c r="MJ95" i="138" s="1"/>
  <c r="MI71" i="138"/>
  <c r="MI95" i="138" s="1"/>
  <c r="MH71" i="138"/>
  <c r="MH95" i="138" s="1"/>
  <c r="MG71" i="138"/>
  <c r="MG95" i="138" s="1"/>
  <c r="MF71" i="138"/>
  <c r="MF95" i="138" s="1"/>
  <c r="ME71" i="138"/>
  <c r="ME95" i="138" s="1"/>
  <c r="MD71" i="138"/>
  <c r="MD95" i="138" s="1"/>
  <c r="MC71" i="138"/>
  <c r="MC95" i="138" s="1"/>
  <c r="MB71" i="138"/>
  <c r="MB95" i="138" s="1"/>
  <c r="MA71" i="138"/>
  <c r="MA95" i="138" s="1"/>
  <c r="LZ71" i="138"/>
  <c r="LZ95" i="138" s="1"/>
  <c r="LY71" i="138"/>
  <c r="LY95" i="138" s="1"/>
  <c r="LX71" i="138"/>
  <c r="LX95" i="138" s="1"/>
  <c r="LW71" i="138"/>
  <c r="LW95" i="138" s="1"/>
  <c r="LV71" i="138"/>
  <c r="LV95" i="138"/>
  <c r="LU71" i="138"/>
  <c r="LU95" i="138" s="1"/>
  <c r="LT71" i="138"/>
  <c r="LT95" i="138"/>
  <c r="LS71" i="138"/>
  <c r="LS95" i="138" s="1"/>
  <c r="LR71" i="138"/>
  <c r="LR95" i="138"/>
  <c r="LQ71" i="138"/>
  <c r="LQ95" i="138" s="1"/>
  <c r="LP71" i="138"/>
  <c r="LP95" i="138"/>
  <c r="MT70" i="138"/>
  <c r="MT94" i="138" s="1"/>
  <c r="MS70" i="138"/>
  <c r="MS94" i="138"/>
  <c r="MR70" i="138"/>
  <c r="MR94" i="138" s="1"/>
  <c r="MQ70" i="138"/>
  <c r="MQ94" i="138"/>
  <c r="MP70" i="138"/>
  <c r="MP94" i="138" s="1"/>
  <c r="MO70" i="138"/>
  <c r="MO94" i="138"/>
  <c r="MN70" i="138"/>
  <c r="MN94" i="138" s="1"/>
  <c r="MM70" i="138"/>
  <c r="MM94" i="138"/>
  <c r="ML70" i="138"/>
  <c r="ML94" i="138" s="1"/>
  <c r="MK70" i="138"/>
  <c r="MK94" i="138" s="1"/>
  <c r="MJ70" i="138"/>
  <c r="MJ94" i="138" s="1"/>
  <c r="MI70" i="138"/>
  <c r="MI94" i="138" s="1"/>
  <c r="MH70" i="138"/>
  <c r="MH94" i="138" s="1"/>
  <c r="MG70" i="138"/>
  <c r="MG94" i="138" s="1"/>
  <c r="MF70" i="138"/>
  <c r="MF94" i="138" s="1"/>
  <c r="ME70" i="138"/>
  <c r="ME94" i="138" s="1"/>
  <c r="MD70" i="138"/>
  <c r="MD94" i="138" s="1"/>
  <c r="MC70" i="138"/>
  <c r="MC94" i="138" s="1"/>
  <c r="MB70" i="138"/>
  <c r="MB94" i="138" s="1"/>
  <c r="MA70" i="138"/>
  <c r="MA94" i="138" s="1"/>
  <c r="LZ70" i="138"/>
  <c r="LZ94" i="138" s="1"/>
  <c r="LY70" i="138"/>
  <c r="LY94" i="138" s="1"/>
  <c r="LX70" i="138"/>
  <c r="LX94" i="138" s="1"/>
  <c r="LW70" i="138"/>
  <c r="LW94" i="138" s="1"/>
  <c r="LV70" i="138"/>
  <c r="LV94" i="138" s="1"/>
  <c r="LU70" i="138"/>
  <c r="LU94" i="138" s="1"/>
  <c r="LT70" i="138"/>
  <c r="LT94" i="138" s="1"/>
  <c r="LS70" i="138"/>
  <c r="LS94" i="138" s="1"/>
  <c r="LR70" i="138"/>
  <c r="LR94" i="138" s="1"/>
  <c r="LQ70" i="138"/>
  <c r="LQ94" i="138" s="1"/>
  <c r="LP70" i="138"/>
  <c r="LP94" i="138" s="1"/>
  <c r="MT69" i="138"/>
  <c r="MT93" i="138" s="1"/>
  <c r="MS69" i="138"/>
  <c r="MS93" i="138" s="1"/>
  <c r="MR69" i="138"/>
  <c r="MR93" i="138" s="1"/>
  <c r="MQ69" i="138"/>
  <c r="MQ93" i="138" s="1"/>
  <c r="MP69" i="138"/>
  <c r="MP93" i="138" s="1"/>
  <c r="MO69" i="138"/>
  <c r="MO93" i="138" s="1"/>
  <c r="MN69" i="138"/>
  <c r="MN93" i="138" s="1"/>
  <c r="MM69" i="138"/>
  <c r="MM93" i="138" s="1"/>
  <c r="ML69" i="138"/>
  <c r="ML93" i="138" s="1"/>
  <c r="MK69" i="138"/>
  <c r="MK93" i="138" s="1"/>
  <c r="MJ69" i="138"/>
  <c r="MJ93" i="138"/>
  <c r="MI69" i="138"/>
  <c r="MI93" i="138" s="1"/>
  <c r="MH69" i="138"/>
  <c r="MH93" i="138" s="1"/>
  <c r="MG69" i="138"/>
  <c r="MG93" i="138" s="1"/>
  <c r="MF69" i="138"/>
  <c r="MF93" i="138"/>
  <c r="ME69" i="138"/>
  <c r="ME93" i="138" s="1"/>
  <c r="MD69" i="138"/>
  <c r="MD93" i="138" s="1"/>
  <c r="MC69" i="138"/>
  <c r="MC93" i="138" s="1"/>
  <c r="MB69" i="138"/>
  <c r="MB93" i="138"/>
  <c r="MA69" i="138"/>
  <c r="MA93" i="138" s="1"/>
  <c r="LZ69" i="138"/>
  <c r="LZ93" i="138" s="1"/>
  <c r="LY69" i="138"/>
  <c r="LY93" i="138" s="1"/>
  <c r="LX69" i="138"/>
  <c r="LX93" i="138"/>
  <c r="LW69" i="138"/>
  <c r="LW93" i="138" s="1"/>
  <c r="LV69" i="138"/>
  <c r="LV93" i="138" s="1"/>
  <c r="LU69" i="138"/>
  <c r="LU93" i="138" s="1"/>
  <c r="LT69" i="138"/>
  <c r="LT93" i="138"/>
  <c r="LS69" i="138"/>
  <c r="LS93" i="138" s="1"/>
  <c r="LR69" i="138"/>
  <c r="LR93" i="138" s="1"/>
  <c r="LQ69" i="138"/>
  <c r="LQ93" i="138" s="1"/>
  <c r="LP69" i="138"/>
  <c r="LP93" i="138"/>
  <c r="MT68" i="138"/>
  <c r="MT92" i="138" s="1"/>
  <c r="MS68" i="138"/>
  <c r="MS92" i="138" s="1"/>
  <c r="MR68" i="138"/>
  <c r="MR92" i="138" s="1"/>
  <c r="MQ68" i="138"/>
  <c r="MQ92" i="138" s="1"/>
  <c r="MP68" i="138"/>
  <c r="MP92" i="138" s="1"/>
  <c r="MO68" i="138"/>
  <c r="MO92" i="138" s="1"/>
  <c r="MN68" i="138"/>
  <c r="MN92" i="138" s="1"/>
  <c r="MM68" i="138"/>
  <c r="MM92" i="138" s="1"/>
  <c r="ML68" i="138"/>
  <c r="ML92" i="138" s="1"/>
  <c r="MK68" i="138"/>
  <c r="MK92" i="138" s="1"/>
  <c r="MJ68" i="138"/>
  <c r="MJ92" i="138" s="1"/>
  <c r="MI68" i="138"/>
  <c r="MI92" i="138" s="1"/>
  <c r="MH68" i="138"/>
  <c r="MH92" i="138" s="1"/>
  <c r="MG68" i="138"/>
  <c r="MG92" i="138" s="1"/>
  <c r="MF68" i="138"/>
  <c r="MF92" i="138" s="1"/>
  <c r="ME68" i="138"/>
  <c r="ME92" i="138" s="1"/>
  <c r="MD68" i="138"/>
  <c r="MD92" i="138" s="1"/>
  <c r="MC68" i="138"/>
  <c r="MC92" i="138" s="1"/>
  <c r="MB68" i="138"/>
  <c r="MB92" i="138" s="1"/>
  <c r="MA68" i="138"/>
  <c r="MA92" i="138" s="1"/>
  <c r="LZ68" i="138"/>
  <c r="LZ92" i="138" s="1"/>
  <c r="LY68" i="138"/>
  <c r="LY92" i="138" s="1"/>
  <c r="LX68" i="138"/>
  <c r="LX92" i="138" s="1"/>
  <c r="LW68" i="138"/>
  <c r="LW92" i="138" s="1"/>
  <c r="LV68" i="138"/>
  <c r="LV92" i="138" s="1"/>
  <c r="LU68" i="138"/>
  <c r="LU92" i="138" s="1"/>
  <c r="LT68" i="138"/>
  <c r="LT92" i="138" s="1"/>
  <c r="LS68" i="138"/>
  <c r="LS92" i="138" s="1"/>
  <c r="LR68" i="138"/>
  <c r="LR92" i="138" s="1"/>
  <c r="LQ68" i="138"/>
  <c r="LQ92" i="138" s="1"/>
  <c r="LP68" i="138"/>
  <c r="LP92" i="138" s="1"/>
  <c r="MT67" i="138"/>
  <c r="MT91" i="138" s="1"/>
  <c r="MS67" i="138"/>
  <c r="MS91" i="138" s="1"/>
  <c r="MR67" i="138"/>
  <c r="MR91" i="138" s="1"/>
  <c r="MQ67" i="138"/>
  <c r="MQ91" i="138" s="1"/>
  <c r="MP67" i="138"/>
  <c r="MP91" i="138" s="1"/>
  <c r="MO67" i="138"/>
  <c r="MO91" i="138" s="1"/>
  <c r="MN67" i="138"/>
  <c r="MN91" i="138" s="1"/>
  <c r="MM67" i="138"/>
  <c r="MM91" i="138" s="1"/>
  <c r="ML67" i="138"/>
  <c r="ML91" i="138" s="1"/>
  <c r="MK67" i="138"/>
  <c r="MK91" i="138" s="1"/>
  <c r="MJ67" i="138"/>
  <c r="MJ91" i="138" s="1"/>
  <c r="MI67" i="138"/>
  <c r="MI91" i="138" s="1"/>
  <c r="MH67" i="138"/>
  <c r="MH91" i="138" s="1"/>
  <c r="MG67" i="138"/>
  <c r="MG91" i="138"/>
  <c r="MF67" i="138"/>
  <c r="MF91" i="138" s="1"/>
  <c r="ME67" i="138"/>
  <c r="ME91" i="138"/>
  <c r="MD67" i="138"/>
  <c r="MD91" i="138" s="1"/>
  <c r="MC67" i="138"/>
  <c r="MC91" i="138"/>
  <c r="MB67" i="138"/>
  <c r="MB91" i="138" s="1"/>
  <c r="MA67" i="138"/>
  <c r="MA91" i="138" s="1"/>
  <c r="LZ67" i="138"/>
  <c r="LZ91" i="138" s="1"/>
  <c r="LY67" i="138"/>
  <c r="LY91" i="138" s="1"/>
  <c r="LX67" i="138"/>
  <c r="LX91" i="138" s="1"/>
  <c r="LW67" i="138"/>
  <c r="LW91" i="138" s="1"/>
  <c r="LV67" i="138"/>
  <c r="LV91" i="138" s="1"/>
  <c r="LU67" i="138"/>
  <c r="LU91" i="138" s="1"/>
  <c r="LT67" i="138"/>
  <c r="LT91" i="138" s="1"/>
  <c r="LS67" i="138"/>
  <c r="LS91" i="138" s="1"/>
  <c r="LR67" i="138"/>
  <c r="LR91" i="138"/>
  <c r="LQ67" i="138"/>
  <c r="LQ91" i="138" s="1"/>
  <c r="LP67" i="138"/>
  <c r="LP91" i="138" s="1"/>
  <c r="MT66" i="138"/>
  <c r="MS66" i="138"/>
  <c r="MR66" i="138"/>
  <c r="MQ66" i="138"/>
  <c r="MP66" i="138"/>
  <c r="MO66" i="138"/>
  <c r="MN66" i="138"/>
  <c r="MM66" i="138"/>
  <c r="ML66" i="138"/>
  <c r="MK66" i="138"/>
  <c r="MJ66" i="138"/>
  <c r="MI66" i="138"/>
  <c r="MH66" i="138"/>
  <c r="MG66" i="138"/>
  <c r="MF66" i="138"/>
  <c r="ME66" i="138"/>
  <c r="MD66" i="138"/>
  <c r="MC66" i="138"/>
  <c r="MB66" i="138"/>
  <c r="MA66" i="138"/>
  <c r="LZ66" i="138"/>
  <c r="LY66" i="138"/>
  <c r="LX66" i="138"/>
  <c r="LW66" i="138"/>
  <c r="LV66" i="138"/>
  <c r="LU66" i="138"/>
  <c r="LT66" i="138"/>
  <c r="LS66" i="138"/>
  <c r="LR66" i="138"/>
  <c r="LQ66" i="138"/>
  <c r="LP66" i="138"/>
  <c r="MT65" i="138"/>
  <c r="MT89" i="138" s="1"/>
  <c r="MS65" i="138"/>
  <c r="MS89" i="138" s="1"/>
  <c r="MR65" i="138"/>
  <c r="MR89" i="138" s="1"/>
  <c r="MQ65" i="138"/>
  <c r="MQ89" i="138" s="1"/>
  <c r="MP65" i="138"/>
  <c r="MP89" i="138"/>
  <c r="MO65" i="138"/>
  <c r="MO89" i="138" s="1"/>
  <c r="MN65" i="138"/>
  <c r="MN89" i="138" s="1"/>
  <c r="MM65" i="138"/>
  <c r="MM89" i="138" s="1"/>
  <c r="ML65" i="138"/>
  <c r="ML89" i="138" s="1"/>
  <c r="MK65" i="138"/>
  <c r="MK89" i="138" s="1"/>
  <c r="MJ65" i="138"/>
  <c r="MJ89" i="138" s="1"/>
  <c r="MI65" i="138"/>
  <c r="MI89" i="138" s="1"/>
  <c r="MH65" i="138"/>
  <c r="MH89" i="138" s="1"/>
  <c r="MG65" i="138"/>
  <c r="MG89" i="138" s="1"/>
  <c r="MF65" i="138"/>
  <c r="MF89" i="138" s="1"/>
  <c r="ME65" i="138"/>
  <c r="ME89" i="138" s="1"/>
  <c r="MD65" i="138"/>
  <c r="MD89" i="138" s="1"/>
  <c r="MC65" i="138"/>
  <c r="MC89" i="138" s="1"/>
  <c r="MB65" i="138"/>
  <c r="MB89" i="138" s="1"/>
  <c r="MA65" i="138"/>
  <c r="MA89" i="138" s="1"/>
  <c r="LZ65" i="138"/>
  <c r="LZ89" i="138" s="1"/>
  <c r="LY65" i="138"/>
  <c r="LY89" i="138" s="1"/>
  <c r="LX65" i="138"/>
  <c r="LX89" i="138" s="1"/>
  <c r="LW65" i="138"/>
  <c r="LW89" i="138" s="1"/>
  <c r="LV65" i="138"/>
  <c r="LV89" i="138"/>
  <c r="LU65" i="138"/>
  <c r="LU89" i="138" s="1"/>
  <c r="LT65" i="138"/>
  <c r="LT89" i="138" s="1"/>
  <c r="LS65" i="138"/>
  <c r="LS89" i="138" s="1"/>
  <c r="LR65" i="138"/>
  <c r="LR89" i="138"/>
  <c r="LQ65" i="138"/>
  <c r="LQ89" i="138" s="1"/>
  <c r="LP65" i="138"/>
  <c r="LP89" i="138" s="1"/>
  <c r="MT64" i="138"/>
  <c r="MT88" i="138" s="1"/>
  <c r="MS64" i="138"/>
  <c r="MS88" i="138" s="1"/>
  <c r="MR64" i="138"/>
  <c r="MR88" i="138" s="1"/>
  <c r="MQ64" i="138"/>
  <c r="MQ88" i="138" s="1"/>
  <c r="MP64" i="138"/>
  <c r="MP88" i="138" s="1"/>
  <c r="MO64" i="138"/>
  <c r="MO88" i="138" s="1"/>
  <c r="MN64" i="138"/>
  <c r="MN88" i="138" s="1"/>
  <c r="MM64" i="138"/>
  <c r="MM88" i="138" s="1"/>
  <c r="ML64" i="138"/>
  <c r="ML88" i="138" s="1"/>
  <c r="MK64" i="138"/>
  <c r="MK88" i="138"/>
  <c r="MJ64" i="138"/>
  <c r="MJ88" i="138" s="1"/>
  <c r="MI64" i="138"/>
  <c r="MI88" i="138"/>
  <c r="MH64" i="138"/>
  <c r="MH88" i="138" s="1"/>
  <c r="MG64" i="138"/>
  <c r="MG88" i="138"/>
  <c r="MF64" i="138"/>
  <c r="MF88" i="138" s="1"/>
  <c r="ME64" i="138"/>
  <c r="ME88" i="138"/>
  <c r="MD64" i="138"/>
  <c r="MD88" i="138" s="1"/>
  <c r="MC64" i="138"/>
  <c r="MC88" i="138"/>
  <c r="MB64" i="138"/>
  <c r="MB88" i="138" s="1"/>
  <c r="MA64" i="138"/>
  <c r="MA88" i="138"/>
  <c r="LZ64" i="138"/>
  <c r="LZ88" i="138" s="1"/>
  <c r="LY64" i="138"/>
  <c r="LY88" i="138"/>
  <c r="LX64" i="138"/>
  <c r="LX88" i="138" s="1"/>
  <c r="LW64" i="138"/>
  <c r="LW88" i="138" s="1"/>
  <c r="LV64" i="138"/>
  <c r="LV88" i="138" s="1"/>
  <c r="LU64" i="138"/>
  <c r="LU88" i="138" s="1"/>
  <c r="LT64" i="138"/>
  <c r="LT88" i="138" s="1"/>
  <c r="LS64" i="138"/>
  <c r="LS88" i="138" s="1"/>
  <c r="LR64" i="138"/>
  <c r="LR88" i="138" s="1"/>
  <c r="LQ64" i="138"/>
  <c r="LQ88" i="138" s="1"/>
  <c r="LP64" i="138"/>
  <c r="LP88" i="138" s="1"/>
  <c r="MT63" i="138"/>
  <c r="MT87" i="138"/>
  <c r="MS63" i="138"/>
  <c r="MS87" i="138" s="1"/>
  <c r="MR63" i="138"/>
  <c r="MR87" i="138" s="1"/>
  <c r="MQ63" i="138"/>
  <c r="MQ87" i="138" s="1"/>
  <c r="MP63" i="138"/>
  <c r="MP87" i="138"/>
  <c r="MO63" i="138"/>
  <c r="MO87" i="138" s="1"/>
  <c r="MN63" i="138"/>
  <c r="MN87" i="138" s="1"/>
  <c r="MM63" i="138"/>
  <c r="MM87" i="138" s="1"/>
  <c r="ML63" i="138"/>
  <c r="ML87" i="138" s="1"/>
  <c r="MK63" i="138"/>
  <c r="MK87" i="138" s="1"/>
  <c r="MJ63" i="138"/>
  <c r="MJ87" i="138" s="1"/>
  <c r="MI63" i="138"/>
  <c r="MI87" i="138" s="1"/>
  <c r="MH63" i="138"/>
  <c r="MH87" i="138" s="1"/>
  <c r="MG63" i="138"/>
  <c r="MG87" i="138" s="1"/>
  <c r="MF63" i="138"/>
  <c r="MF87" i="138" s="1"/>
  <c r="ME63" i="138"/>
  <c r="ME87" i="138" s="1"/>
  <c r="MD63" i="138"/>
  <c r="MD87" i="138" s="1"/>
  <c r="MC63" i="138"/>
  <c r="MC87" i="138" s="1"/>
  <c r="MB63" i="138"/>
  <c r="MB87" i="138" s="1"/>
  <c r="MA63" i="138"/>
  <c r="MA87" i="138" s="1"/>
  <c r="LZ63" i="138"/>
  <c r="LZ87" i="138" s="1"/>
  <c r="LY63" i="138"/>
  <c r="LY87" i="138" s="1"/>
  <c r="LX63" i="138"/>
  <c r="LX87" i="138" s="1"/>
  <c r="LW63" i="138"/>
  <c r="LW87" i="138" s="1"/>
  <c r="LV63" i="138"/>
  <c r="LV87" i="138" s="1"/>
  <c r="LU63" i="138"/>
  <c r="LU87" i="138"/>
  <c r="LT63" i="138"/>
  <c r="LT87" i="138" s="1"/>
  <c r="LS63" i="138"/>
  <c r="LS87" i="138"/>
  <c r="LR63" i="138"/>
  <c r="LR87" i="138" s="1"/>
  <c r="LQ63" i="138"/>
  <c r="LQ87" i="138"/>
  <c r="LP63" i="138"/>
  <c r="LP87" i="138" s="1"/>
  <c r="MT62" i="138"/>
  <c r="MT86" i="138" s="1"/>
  <c r="MS62" i="138"/>
  <c r="MS86" i="138" s="1"/>
  <c r="MR62" i="138"/>
  <c r="MR86" i="138" s="1"/>
  <c r="MQ62" i="138"/>
  <c r="MQ86" i="138" s="1"/>
  <c r="MP62" i="138"/>
  <c r="MP86" i="138" s="1"/>
  <c r="MO62" i="138"/>
  <c r="MO86" i="138" s="1"/>
  <c r="MN62" i="138"/>
  <c r="MN86" i="138" s="1"/>
  <c r="MM62" i="138"/>
  <c r="MM86" i="138" s="1"/>
  <c r="ML62" i="138"/>
  <c r="ML86" i="138" s="1"/>
  <c r="MK62" i="138"/>
  <c r="MK86" i="138" s="1"/>
  <c r="MJ62" i="138"/>
  <c r="MJ86" i="138" s="1"/>
  <c r="MI62" i="138"/>
  <c r="MI86" i="138"/>
  <c r="MH62" i="138"/>
  <c r="MH86" i="138" s="1"/>
  <c r="MG62" i="138"/>
  <c r="MG86" i="138" s="1"/>
  <c r="MF62" i="138"/>
  <c r="MF86" i="138" s="1"/>
  <c r="ME62" i="138"/>
  <c r="ME86" i="138"/>
  <c r="MD62" i="138"/>
  <c r="MD86" i="138" s="1"/>
  <c r="MC62" i="138"/>
  <c r="MC86" i="138" s="1"/>
  <c r="MB62" i="138"/>
  <c r="MB86" i="138" s="1"/>
  <c r="MA62" i="138"/>
  <c r="MA86" i="138"/>
  <c r="LZ62" i="138"/>
  <c r="LZ86" i="138" s="1"/>
  <c r="LY62" i="138"/>
  <c r="LY86" i="138" s="1"/>
  <c r="LX62" i="138"/>
  <c r="LX86" i="138" s="1"/>
  <c r="LW62" i="138"/>
  <c r="LW86" i="138"/>
  <c r="LV62" i="138"/>
  <c r="LV86" i="138" s="1"/>
  <c r="LU62" i="138"/>
  <c r="LU86" i="138" s="1"/>
  <c r="LT62" i="138"/>
  <c r="LT86" i="138" s="1"/>
  <c r="LS62" i="138"/>
  <c r="LS86" i="138" s="1"/>
  <c r="LR62" i="138"/>
  <c r="LR86" i="138"/>
  <c r="LQ62" i="138"/>
  <c r="LQ86" i="138" s="1"/>
  <c r="LP62" i="138"/>
  <c r="LP86" i="138" s="1"/>
  <c r="MT61" i="138"/>
  <c r="MT85" i="138" s="1"/>
  <c r="MS61" i="138"/>
  <c r="MS85" i="138"/>
  <c r="MR61" i="138"/>
  <c r="MR85" i="138" s="1"/>
  <c r="MQ61" i="138"/>
  <c r="MQ85" i="138" s="1"/>
  <c r="MP61" i="138"/>
  <c r="MP85" i="138" s="1"/>
  <c r="MO61" i="138"/>
  <c r="MO85" i="138"/>
  <c r="MN61" i="138"/>
  <c r="MN85" i="138" s="1"/>
  <c r="MM61" i="138"/>
  <c r="MM85" i="138" s="1"/>
  <c r="ML61" i="138"/>
  <c r="ML85" i="138" s="1"/>
  <c r="MK61" i="138"/>
  <c r="MK85" i="138" s="1"/>
  <c r="MJ61" i="138"/>
  <c r="MJ85" i="138" s="1"/>
  <c r="MI61" i="138"/>
  <c r="MI85" i="138" s="1"/>
  <c r="MH61" i="138"/>
  <c r="MH85" i="138" s="1"/>
  <c r="MG61" i="138"/>
  <c r="MG85" i="138" s="1"/>
  <c r="MF61" i="138"/>
  <c r="MF85" i="138" s="1"/>
  <c r="ME61" i="138"/>
  <c r="ME85" i="138" s="1"/>
  <c r="MD61" i="138"/>
  <c r="MD85" i="138"/>
  <c r="MC61" i="138"/>
  <c r="MC85" i="138" s="1"/>
  <c r="MB61" i="138"/>
  <c r="MB85" i="138" s="1"/>
  <c r="MA61" i="138"/>
  <c r="MA85" i="138" s="1"/>
  <c r="LZ61" i="138"/>
  <c r="LZ85" i="138"/>
  <c r="LY61" i="138"/>
  <c r="LY85" i="138" s="1"/>
  <c r="LX61" i="138"/>
  <c r="LX85" i="138" s="1"/>
  <c r="LW61" i="138"/>
  <c r="LW85" i="138" s="1"/>
  <c r="LV61" i="138"/>
  <c r="LV85" i="138"/>
  <c r="LU61" i="138"/>
  <c r="LU85" i="138" s="1"/>
  <c r="LT61" i="138"/>
  <c r="LT85" i="138" s="1"/>
  <c r="LS61" i="138"/>
  <c r="LS85" i="138" s="1"/>
  <c r="LR61" i="138"/>
  <c r="LR85" i="138"/>
  <c r="LQ61" i="138"/>
  <c r="LQ85" i="138" s="1"/>
  <c r="LP61" i="138"/>
  <c r="LP85" i="138" s="1"/>
  <c r="MT60" i="138"/>
  <c r="MT84" i="138" s="1"/>
  <c r="MS60" i="138"/>
  <c r="MS84" i="138"/>
  <c r="MR60" i="138"/>
  <c r="MR84" i="138" s="1"/>
  <c r="MQ60" i="138"/>
  <c r="MQ84" i="138" s="1"/>
  <c r="MP60" i="138"/>
  <c r="MP84" i="138" s="1"/>
  <c r="MO60" i="138"/>
  <c r="MO84" i="138" s="1"/>
  <c r="MN60" i="138"/>
  <c r="MN84" i="138" s="1"/>
  <c r="MM60" i="138"/>
  <c r="MM84" i="138" s="1"/>
  <c r="ML60" i="138"/>
  <c r="ML84" i="138" s="1"/>
  <c r="MK60" i="138"/>
  <c r="MK84" i="138" s="1"/>
  <c r="MJ60" i="138"/>
  <c r="MJ84" i="138" s="1"/>
  <c r="MI60" i="138"/>
  <c r="MI84" i="138" s="1"/>
  <c r="MH60" i="138"/>
  <c r="MH84" i="138"/>
  <c r="MG60" i="138"/>
  <c r="MG84" i="138" s="1"/>
  <c r="MF60" i="138"/>
  <c r="MF84" i="138"/>
  <c r="ME60" i="138"/>
  <c r="ME84" i="138" s="1"/>
  <c r="MD60" i="138"/>
  <c r="MD84" i="138"/>
  <c r="MC60" i="138"/>
  <c r="MC84" i="138" s="1"/>
  <c r="MB60" i="138"/>
  <c r="MB84" i="138"/>
  <c r="MA60" i="138"/>
  <c r="MA84" i="138" s="1"/>
  <c r="LZ60" i="138"/>
  <c r="LZ84" i="138"/>
  <c r="LY60" i="138"/>
  <c r="LY84" i="138" s="1"/>
  <c r="LX60" i="138"/>
  <c r="LX84" i="138"/>
  <c r="LW60" i="138"/>
  <c r="LW84" i="138" s="1"/>
  <c r="LV60" i="138"/>
  <c r="LV84" i="138"/>
  <c r="LU60" i="138"/>
  <c r="LU84" i="138" s="1"/>
  <c r="LT60" i="138"/>
  <c r="LT84" i="138" s="1"/>
  <c r="LS60" i="138"/>
  <c r="LS84" i="138" s="1"/>
  <c r="LR60" i="138"/>
  <c r="LR84" i="138" s="1"/>
  <c r="LQ60" i="138"/>
  <c r="LQ84" i="138" s="1"/>
  <c r="LP60" i="138"/>
  <c r="LP84" i="138" s="1"/>
  <c r="MT59" i="138"/>
  <c r="MT83" i="138" s="1"/>
  <c r="MS59" i="138"/>
  <c r="MS83" i="138" s="1"/>
  <c r="MR59" i="138"/>
  <c r="MR83" i="138" s="1"/>
  <c r="MQ59" i="138"/>
  <c r="MQ83" i="138" s="1"/>
  <c r="MP59" i="138"/>
  <c r="MP83" i="138" s="1"/>
  <c r="MO59" i="138"/>
  <c r="MO83" i="138" s="1"/>
  <c r="MN59" i="138"/>
  <c r="MN83" i="138" s="1"/>
  <c r="MM59" i="138"/>
  <c r="MM83" i="138" s="1"/>
  <c r="ML59" i="138"/>
  <c r="ML83" i="138" s="1"/>
  <c r="MK59" i="138"/>
  <c r="MK83" i="138" s="1"/>
  <c r="MJ59" i="138"/>
  <c r="MJ83" i="138" s="1"/>
  <c r="MI59" i="138"/>
  <c r="MI83" i="138" s="1"/>
  <c r="MH59" i="138"/>
  <c r="MH83" i="138" s="1"/>
  <c r="MG59" i="138"/>
  <c r="MG83" i="138" s="1"/>
  <c r="MF59" i="138"/>
  <c r="MF83" i="138" s="1"/>
  <c r="ME59" i="138"/>
  <c r="ME83" i="138"/>
  <c r="MD59" i="138"/>
  <c r="MD83" i="138" s="1"/>
  <c r="MC59" i="138"/>
  <c r="MC83" i="138" s="1"/>
  <c r="MB59" i="138"/>
  <c r="MB83" i="138" s="1"/>
  <c r="MA59" i="138"/>
  <c r="MA83" i="138"/>
  <c r="LZ59" i="138"/>
  <c r="LZ83" i="138" s="1"/>
  <c r="LY59" i="138"/>
  <c r="LY83" i="138" s="1"/>
  <c r="LX59" i="138"/>
  <c r="LX83" i="138" s="1"/>
  <c r="LW59" i="138"/>
  <c r="LW83" i="138"/>
  <c r="LV59" i="138"/>
  <c r="LV83" i="138" s="1"/>
  <c r="LU59" i="138"/>
  <c r="LU83" i="138" s="1"/>
  <c r="LT59" i="138"/>
  <c r="LT83" i="138" s="1"/>
  <c r="LS59" i="138"/>
  <c r="LS83" i="138"/>
  <c r="LR59" i="138"/>
  <c r="LR83" i="138" s="1"/>
  <c r="LQ59" i="138"/>
  <c r="LQ83" i="138" s="1"/>
  <c r="LP59" i="138"/>
  <c r="LP83" i="138" s="1"/>
  <c r="MT58" i="138"/>
  <c r="MT82" i="138"/>
  <c r="MS58" i="138"/>
  <c r="MS82" i="138" s="1"/>
  <c r="MR58" i="138"/>
  <c r="MR82" i="138" s="1"/>
  <c r="MQ58" i="138"/>
  <c r="MQ82" i="138" s="1"/>
  <c r="MP58" i="138"/>
  <c r="MP82" i="138" s="1"/>
  <c r="MO58" i="138"/>
  <c r="MO82" i="138" s="1"/>
  <c r="MN58" i="138"/>
  <c r="MN82" i="138" s="1"/>
  <c r="MM58" i="138"/>
  <c r="MM82" i="138" s="1"/>
  <c r="ML58" i="138"/>
  <c r="ML82" i="138" s="1"/>
  <c r="MK58" i="138"/>
  <c r="MK82" i="138" s="1"/>
  <c r="MJ58" i="138"/>
  <c r="MJ82" i="138" s="1"/>
  <c r="MI58" i="138"/>
  <c r="MI82" i="138" s="1"/>
  <c r="MH58" i="138"/>
  <c r="MH82" i="138" s="1"/>
  <c r="MG58" i="138"/>
  <c r="MG82" i="138" s="1"/>
  <c r="MF58" i="138"/>
  <c r="MF82" i="138"/>
  <c r="ME58" i="138"/>
  <c r="ME82" i="138" s="1"/>
  <c r="MD58" i="138"/>
  <c r="MD82" i="138"/>
  <c r="MC58" i="138"/>
  <c r="MC82" i="138" s="1"/>
  <c r="MB58" i="138"/>
  <c r="MB82" i="138"/>
  <c r="MA58" i="138"/>
  <c r="MA82" i="138" s="1"/>
  <c r="LZ58" i="138"/>
  <c r="LZ82" i="138" s="1"/>
  <c r="LY58" i="138"/>
  <c r="LY82" i="138" s="1"/>
  <c r="LX58" i="138"/>
  <c r="LX82" i="138" s="1"/>
  <c r="LW58" i="138"/>
  <c r="LW82" i="138" s="1"/>
  <c r="LV58" i="138"/>
  <c r="LV82" i="138" s="1"/>
  <c r="LU58" i="138"/>
  <c r="LU82" i="138" s="1"/>
  <c r="LT58" i="138"/>
  <c r="LT82" i="138" s="1"/>
  <c r="LS58" i="138"/>
  <c r="LS82" i="138" s="1"/>
  <c r="LR58" i="138"/>
  <c r="LR82" i="138" s="1"/>
  <c r="LQ58" i="138"/>
  <c r="LQ82" i="138" s="1"/>
  <c r="LP58" i="138"/>
  <c r="LP82" i="138" s="1"/>
  <c r="MT57" i="138"/>
  <c r="MT81" i="138" s="1"/>
  <c r="MS57" i="138"/>
  <c r="MS81" i="138" s="1"/>
  <c r="MR57" i="138"/>
  <c r="MR81" i="138" s="1"/>
  <c r="MQ57" i="138"/>
  <c r="MQ81" i="138" s="1"/>
  <c r="MP57" i="138"/>
  <c r="MP81" i="138" s="1"/>
  <c r="MO57" i="138"/>
  <c r="MO81" i="138" s="1"/>
  <c r="MN57" i="138"/>
  <c r="MN81" i="138" s="1"/>
  <c r="MM57" i="138"/>
  <c r="MM81" i="138" s="1"/>
  <c r="ML57" i="138"/>
  <c r="ML81" i="138" s="1"/>
  <c r="MK57" i="138"/>
  <c r="MK81" i="138" s="1"/>
  <c r="MJ57" i="138"/>
  <c r="MJ81" i="138" s="1"/>
  <c r="MI57" i="138"/>
  <c r="MI81" i="138" s="1"/>
  <c r="MH57" i="138"/>
  <c r="MH81" i="138" s="1"/>
  <c r="MG57" i="138"/>
  <c r="MG81" i="138" s="1"/>
  <c r="MF57" i="138"/>
  <c r="MF81" i="138" s="1"/>
  <c r="ME57" i="138"/>
  <c r="ME81" i="138"/>
  <c r="MD57" i="138"/>
  <c r="MD81" i="138" s="1"/>
  <c r="MC57" i="138"/>
  <c r="MC81" i="138"/>
  <c r="MB57" i="138"/>
  <c r="MB81" i="138" s="1"/>
  <c r="MA57" i="138"/>
  <c r="MA81" i="138"/>
  <c r="LZ57" i="138"/>
  <c r="LZ81" i="138" s="1"/>
  <c r="LY57" i="138"/>
  <c r="LY81" i="138"/>
  <c r="LX57" i="138"/>
  <c r="LX81" i="138" s="1"/>
  <c r="LW57" i="138"/>
  <c r="LW81" i="138"/>
  <c r="LV57" i="138"/>
  <c r="LV81" i="138" s="1"/>
  <c r="LU57" i="138"/>
  <c r="LU81" i="138"/>
  <c r="LT57" i="138"/>
  <c r="LT81" i="138" s="1"/>
  <c r="LS57" i="138"/>
  <c r="LS81" i="138"/>
  <c r="LR57" i="138"/>
  <c r="LR81" i="138" s="1"/>
  <c r="LQ57" i="138"/>
  <c r="LQ81" i="138" s="1"/>
  <c r="LP57" i="138"/>
  <c r="LP81" i="138" s="1"/>
  <c r="MT56" i="138"/>
  <c r="MT80" i="138" s="1"/>
  <c r="MS56" i="138"/>
  <c r="MS80" i="138" s="1"/>
  <c r="MR56" i="138"/>
  <c r="MR80" i="138" s="1"/>
  <c r="MQ56" i="138"/>
  <c r="MQ80" i="138" s="1"/>
  <c r="MP56" i="138"/>
  <c r="MP80" i="138" s="1"/>
  <c r="MO56" i="138"/>
  <c r="MO80" i="138" s="1"/>
  <c r="MN56" i="138"/>
  <c r="MN80" i="138" s="1"/>
  <c r="MM56" i="138"/>
  <c r="MM80" i="138" s="1"/>
  <c r="ML56" i="138"/>
  <c r="ML80" i="138" s="1"/>
  <c r="MK56" i="138"/>
  <c r="MK80" i="138" s="1"/>
  <c r="MJ56" i="138"/>
  <c r="MJ80" i="138" s="1"/>
  <c r="MI56" i="138"/>
  <c r="MI80" i="138" s="1"/>
  <c r="MH56" i="138"/>
  <c r="MH80" i="138" s="1"/>
  <c r="MG56" i="138"/>
  <c r="MG80" i="138" s="1"/>
  <c r="MF56" i="138"/>
  <c r="MF80" i="138" s="1"/>
  <c r="ME56" i="138"/>
  <c r="ME80" i="138" s="1"/>
  <c r="MD56" i="138"/>
  <c r="MD80" i="138" s="1"/>
  <c r="MC56" i="138"/>
  <c r="MC80" i="138" s="1"/>
  <c r="MB56" i="138"/>
  <c r="MB80" i="138" s="1"/>
  <c r="MA56" i="138"/>
  <c r="MA80" i="138" s="1"/>
  <c r="LZ56" i="138"/>
  <c r="LZ80" i="138" s="1"/>
  <c r="LY56" i="138"/>
  <c r="LY80" i="138" s="1"/>
  <c r="LX56" i="138"/>
  <c r="LX80" i="138" s="1"/>
  <c r="LW56" i="138"/>
  <c r="LW80" i="138" s="1"/>
  <c r="LV56" i="138"/>
  <c r="LV80" i="138" s="1"/>
  <c r="LU56" i="138"/>
  <c r="LU80" i="138" s="1"/>
  <c r="LT56" i="138"/>
  <c r="LT80" i="138" s="1"/>
  <c r="LS56" i="138"/>
  <c r="LS80" i="138" s="1"/>
  <c r="LR56" i="138"/>
  <c r="LR80" i="138" s="1"/>
  <c r="LQ56" i="138"/>
  <c r="LQ80" i="138" s="1"/>
  <c r="LP56" i="138"/>
  <c r="LP80" i="138" s="1"/>
  <c r="MT55" i="138"/>
  <c r="MT79" i="138" s="1"/>
  <c r="MS55" i="138"/>
  <c r="MS79" i="138" s="1"/>
  <c r="MR55" i="138"/>
  <c r="MR79" i="138"/>
  <c r="MQ55" i="138"/>
  <c r="MQ79" i="138" s="1"/>
  <c r="MP55" i="138"/>
  <c r="MP79" i="138" s="1"/>
  <c r="MO55" i="138"/>
  <c r="MO79" i="138" s="1"/>
  <c r="MN55" i="138"/>
  <c r="MN79" i="138"/>
  <c r="MM55" i="138"/>
  <c r="MM79" i="138" s="1"/>
  <c r="ML55" i="138"/>
  <c r="ML79" i="138" s="1"/>
  <c r="MK55" i="138"/>
  <c r="MK79" i="138" s="1"/>
  <c r="MJ55" i="138"/>
  <c r="MJ79" i="138" s="1"/>
  <c r="MI55" i="138"/>
  <c r="MI79" i="138" s="1"/>
  <c r="MH55" i="138"/>
  <c r="MH79" i="138" s="1"/>
  <c r="MG55" i="138"/>
  <c r="MG79" i="138" s="1"/>
  <c r="MF55" i="138"/>
  <c r="MF79" i="138" s="1"/>
  <c r="ME55" i="138"/>
  <c r="ME79" i="138" s="1"/>
  <c r="MD55" i="138"/>
  <c r="MD79" i="138" s="1"/>
  <c r="MC55" i="138"/>
  <c r="MC79" i="138" s="1"/>
  <c r="MB55" i="138"/>
  <c r="MB79" i="138" s="1"/>
  <c r="MA55" i="138"/>
  <c r="MA79" i="138" s="1"/>
  <c r="LZ55" i="138"/>
  <c r="LZ79" i="138" s="1"/>
  <c r="LY55" i="138"/>
  <c r="LY79" i="138" s="1"/>
  <c r="LX55" i="138"/>
  <c r="LX79" i="138" s="1"/>
  <c r="LW55" i="138"/>
  <c r="LW79" i="138" s="1"/>
  <c r="LV55" i="138"/>
  <c r="LV79" i="138" s="1"/>
  <c r="LU55" i="138"/>
  <c r="LU79" i="138" s="1"/>
  <c r="LT55" i="138"/>
  <c r="LT79" i="138" s="1"/>
  <c r="LS55" i="138"/>
  <c r="LS79" i="138" s="1"/>
  <c r="LR55" i="138"/>
  <c r="LR79" i="138" s="1"/>
  <c r="LQ55" i="138"/>
  <c r="LQ79" i="138" s="1"/>
  <c r="LP55" i="138"/>
  <c r="LP79" i="138" s="1"/>
  <c r="MT54" i="138"/>
  <c r="MT78" i="138" s="1"/>
  <c r="MS54" i="138"/>
  <c r="MS78" i="138" s="1"/>
  <c r="MR54" i="138"/>
  <c r="MR78" i="138" s="1"/>
  <c r="MQ54" i="138"/>
  <c r="MQ78" i="138" s="1"/>
  <c r="MP54" i="138"/>
  <c r="MP78" i="138" s="1"/>
  <c r="MO54" i="138"/>
  <c r="MO78" i="138" s="1"/>
  <c r="MN54" i="138"/>
  <c r="MN78" i="138" s="1"/>
  <c r="MM54" i="138"/>
  <c r="MM78" i="138" s="1"/>
  <c r="ML54" i="138"/>
  <c r="ML78" i="138" s="1"/>
  <c r="MK54" i="138"/>
  <c r="MK78" i="138" s="1"/>
  <c r="MJ54" i="138"/>
  <c r="MJ78" i="138" s="1"/>
  <c r="MI54" i="138"/>
  <c r="MI78" i="138" s="1"/>
  <c r="MH54" i="138"/>
  <c r="MH78" i="138" s="1"/>
  <c r="MG54" i="138"/>
  <c r="MG78" i="138" s="1"/>
  <c r="MF54" i="138"/>
  <c r="MF78" i="138" s="1"/>
  <c r="ME54" i="138"/>
  <c r="ME78" i="138" s="1"/>
  <c r="MD54" i="138"/>
  <c r="MD78" i="138" s="1"/>
  <c r="MC54" i="138"/>
  <c r="MC78" i="138" s="1"/>
  <c r="MB54" i="138"/>
  <c r="MB78" i="138" s="1"/>
  <c r="MA54" i="138"/>
  <c r="MA78" i="138" s="1"/>
  <c r="LZ54" i="138"/>
  <c r="LZ78" i="138" s="1"/>
  <c r="LY54" i="138"/>
  <c r="LY78" i="138" s="1"/>
  <c r="LX54" i="138"/>
  <c r="LX78" i="138" s="1"/>
  <c r="LW54" i="138"/>
  <c r="LW78" i="138" s="1"/>
  <c r="LV54" i="138"/>
  <c r="LV78" i="138" s="1"/>
  <c r="LU54" i="138"/>
  <c r="LU78" i="138" s="1"/>
  <c r="LT54" i="138"/>
  <c r="LT78" i="138" s="1"/>
  <c r="LS54" i="138"/>
  <c r="LS78" i="138" s="1"/>
  <c r="LR54" i="138"/>
  <c r="LR78" i="138" s="1"/>
  <c r="LQ54" i="138"/>
  <c r="LQ78" i="138" s="1"/>
  <c r="LP54" i="138"/>
  <c r="LP78" i="138" s="1"/>
  <c r="MT53" i="138"/>
  <c r="MT77" i="138" s="1"/>
  <c r="MS53" i="138"/>
  <c r="MS77" i="138" s="1"/>
  <c r="MR53" i="138"/>
  <c r="MR77" i="138" s="1"/>
  <c r="MQ53" i="138"/>
  <c r="MQ77" i="138" s="1"/>
  <c r="MP53" i="138"/>
  <c r="MP77" i="138" s="1"/>
  <c r="MO53" i="138"/>
  <c r="MO77" i="138" s="1"/>
  <c r="MN53" i="138"/>
  <c r="MN77" i="138" s="1"/>
  <c r="MM53" i="138"/>
  <c r="MM77" i="138" s="1"/>
  <c r="ML53" i="138"/>
  <c r="ML77" i="138" s="1"/>
  <c r="MK53" i="138"/>
  <c r="MK77" i="138" s="1"/>
  <c r="MJ53" i="138"/>
  <c r="MJ77" i="138" s="1"/>
  <c r="MI53" i="138"/>
  <c r="MI77" i="138" s="1"/>
  <c r="MH53" i="138"/>
  <c r="MH77" i="138"/>
  <c r="MG53" i="138"/>
  <c r="MG77" i="138" s="1"/>
  <c r="MF53" i="138"/>
  <c r="MF77" i="138" s="1"/>
  <c r="ME53" i="138"/>
  <c r="ME77" i="138" s="1"/>
  <c r="MD53" i="138"/>
  <c r="MD77" i="138"/>
  <c r="MC53" i="138"/>
  <c r="MC77" i="138" s="1"/>
  <c r="MB53" i="138"/>
  <c r="MB77" i="138" s="1"/>
  <c r="MA53" i="138"/>
  <c r="MA77" i="138" s="1"/>
  <c r="LZ53" i="138"/>
  <c r="LZ77" i="138" s="1"/>
  <c r="LY53" i="138"/>
  <c r="LY77" i="138" s="1"/>
  <c r="LX53" i="138"/>
  <c r="LX77" i="138" s="1"/>
  <c r="LW53" i="138"/>
  <c r="LW77" i="138" s="1"/>
  <c r="LV53" i="138"/>
  <c r="LV77" i="138"/>
  <c r="LU53" i="138"/>
  <c r="LU77" i="138" s="1"/>
  <c r="LT53" i="138"/>
  <c r="LT77" i="138"/>
  <c r="LS53" i="138"/>
  <c r="LS77" i="138" s="1"/>
  <c r="LR53" i="138"/>
  <c r="LR77" i="138"/>
  <c r="LQ53" i="138"/>
  <c r="LQ77" i="138" s="1"/>
  <c r="LP53" i="138"/>
  <c r="LP77" i="138"/>
  <c r="LN99" i="138"/>
  <c r="LM99" i="138"/>
  <c r="LL99" i="138"/>
  <c r="LK99" i="138"/>
  <c r="LN98" i="138"/>
  <c r="LM98" i="138"/>
  <c r="LL98" i="138"/>
  <c r="LK98" i="138"/>
  <c r="KO98" i="138"/>
  <c r="LN97" i="138"/>
  <c r="LM97" i="138"/>
  <c r="LL97" i="138"/>
  <c r="LK97" i="138"/>
  <c r="LN96" i="138"/>
  <c r="LM96" i="138"/>
  <c r="LL96" i="138"/>
  <c r="LK96" i="138"/>
  <c r="LN95" i="138"/>
  <c r="LM95" i="138"/>
  <c r="LL95" i="138"/>
  <c r="LK95" i="138"/>
  <c r="LN94" i="138"/>
  <c r="LM94" i="138"/>
  <c r="LL94" i="138"/>
  <c r="LK94" i="138"/>
  <c r="LN93" i="138"/>
  <c r="LM93" i="138"/>
  <c r="LL93" i="138"/>
  <c r="LK93" i="138"/>
  <c r="LN92" i="138"/>
  <c r="LM92" i="138"/>
  <c r="LL92" i="138"/>
  <c r="LK92" i="138"/>
  <c r="LN91" i="138"/>
  <c r="LM91" i="138"/>
  <c r="LL91" i="138"/>
  <c r="LK91" i="138"/>
  <c r="LN90" i="138"/>
  <c r="LM90" i="138"/>
  <c r="LL90" i="138"/>
  <c r="LK90" i="138"/>
  <c r="LJ90" i="138"/>
  <c r="LI90" i="138"/>
  <c r="LH90" i="138"/>
  <c r="LG90" i="138"/>
  <c r="LF90" i="138"/>
  <c r="LE90" i="138"/>
  <c r="LD90" i="138"/>
  <c r="LC90" i="138"/>
  <c r="LB90" i="138"/>
  <c r="LA90" i="138"/>
  <c r="KZ90" i="138"/>
  <c r="KY90" i="138"/>
  <c r="KX90" i="138"/>
  <c r="KW90" i="138"/>
  <c r="KV90" i="138"/>
  <c r="KU90" i="138"/>
  <c r="KT90" i="138"/>
  <c r="KS90" i="138"/>
  <c r="KR90" i="138"/>
  <c r="KQ90" i="138"/>
  <c r="KP90" i="138"/>
  <c r="KO90" i="138"/>
  <c r="KN90" i="138"/>
  <c r="KM90" i="138"/>
  <c r="KL90" i="138"/>
  <c r="KK90" i="138"/>
  <c r="KJ90" i="138"/>
  <c r="KI90" i="138"/>
  <c r="KH90" i="138"/>
  <c r="KG90" i="138"/>
  <c r="KF90" i="138"/>
  <c r="LN89" i="138"/>
  <c r="LM89" i="138"/>
  <c r="LL89" i="138"/>
  <c r="LK89" i="138"/>
  <c r="LN88" i="138"/>
  <c r="LM88" i="138"/>
  <c r="LL88" i="138"/>
  <c r="LK88" i="138"/>
  <c r="LN87" i="138"/>
  <c r="LM87" i="138"/>
  <c r="LL87" i="138"/>
  <c r="LK87" i="138"/>
  <c r="LN86" i="138"/>
  <c r="LM86" i="138"/>
  <c r="LL86" i="138"/>
  <c r="LK86" i="138"/>
  <c r="LN85" i="138"/>
  <c r="LM85" i="138"/>
  <c r="LL85" i="138"/>
  <c r="LK85" i="138"/>
  <c r="LN84" i="138"/>
  <c r="LM84" i="138"/>
  <c r="LL84" i="138"/>
  <c r="LK84" i="138"/>
  <c r="LN83" i="138"/>
  <c r="LM83" i="138"/>
  <c r="LL83" i="138"/>
  <c r="LK83" i="138"/>
  <c r="LN82" i="138"/>
  <c r="LM82" i="138"/>
  <c r="LL82" i="138"/>
  <c r="LK82" i="138"/>
  <c r="LN81" i="138"/>
  <c r="LM81" i="138"/>
  <c r="LL81" i="138"/>
  <c r="LK81" i="138"/>
  <c r="LN80" i="138"/>
  <c r="LM80" i="138"/>
  <c r="LL80" i="138"/>
  <c r="LK80" i="138"/>
  <c r="LN79" i="138"/>
  <c r="LM79" i="138"/>
  <c r="LL79" i="138"/>
  <c r="LK79" i="138"/>
  <c r="LN78" i="138"/>
  <c r="LM78" i="138"/>
  <c r="LL78" i="138"/>
  <c r="LK78" i="138"/>
  <c r="LN77" i="138"/>
  <c r="LM77" i="138"/>
  <c r="LL77" i="138"/>
  <c r="LK77" i="138"/>
  <c r="LJ75" i="138"/>
  <c r="LJ99" i="138" s="1"/>
  <c r="LI75" i="138"/>
  <c r="LI99" i="138" s="1"/>
  <c r="LH75" i="138"/>
  <c r="LH99" i="138" s="1"/>
  <c r="LG75" i="138"/>
  <c r="LG99" i="138" s="1"/>
  <c r="LF75" i="138"/>
  <c r="LF99" i="138" s="1"/>
  <c r="LE75" i="138"/>
  <c r="LE99" i="138" s="1"/>
  <c r="LD75" i="138"/>
  <c r="LD99" i="138" s="1"/>
  <c r="LC75" i="138"/>
  <c r="LC99" i="138" s="1"/>
  <c r="LB75" i="138"/>
  <c r="LB99" i="138" s="1"/>
  <c r="LA75" i="138"/>
  <c r="LA99" i="138" s="1"/>
  <c r="KZ75" i="138"/>
  <c r="KZ99" i="138" s="1"/>
  <c r="KY75" i="138"/>
  <c r="KY99" i="138" s="1"/>
  <c r="KX75" i="138"/>
  <c r="KX99" i="138" s="1"/>
  <c r="KW75" i="138"/>
  <c r="KW99" i="138" s="1"/>
  <c r="KV75" i="138"/>
  <c r="KV99" i="138" s="1"/>
  <c r="KU75" i="138"/>
  <c r="KU99" i="138" s="1"/>
  <c r="KT75" i="138"/>
  <c r="KT99" i="138" s="1"/>
  <c r="KS75" i="138"/>
  <c r="KS99" i="138" s="1"/>
  <c r="KR75" i="138"/>
  <c r="KR99" i="138" s="1"/>
  <c r="KQ75" i="138"/>
  <c r="KQ99" i="138"/>
  <c r="KP75" i="138"/>
  <c r="KP99" i="138" s="1"/>
  <c r="KO75" i="138"/>
  <c r="KO99" i="138" s="1"/>
  <c r="KN75" i="138"/>
  <c r="KN99" i="138" s="1"/>
  <c r="KM75" i="138"/>
  <c r="KM99" i="138"/>
  <c r="KL75" i="138"/>
  <c r="KL99" i="138" s="1"/>
  <c r="KK75" i="138"/>
  <c r="KK99" i="138" s="1"/>
  <c r="KJ75" i="138"/>
  <c r="KJ99" i="138" s="1"/>
  <c r="KI75" i="138"/>
  <c r="KI99" i="138" s="1"/>
  <c r="KH75" i="138"/>
  <c r="KH99" i="138" s="1"/>
  <c r="KG75" i="138"/>
  <c r="KG99" i="138" s="1"/>
  <c r="KF75" i="138"/>
  <c r="KF99" i="138" s="1"/>
  <c r="LJ74" i="138"/>
  <c r="LJ98" i="138" s="1"/>
  <c r="LI74" i="138"/>
  <c r="LI98" i="138" s="1"/>
  <c r="LH74" i="138"/>
  <c r="LH98" i="138" s="1"/>
  <c r="LG74" i="138"/>
  <c r="LG98" i="138" s="1"/>
  <c r="LF74" i="138"/>
  <c r="LF98" i="138" s="1"/>
  <c r="LE74" i="138"/>
  <c r="LE98" i="138"/>
  <c r="LD74" i="138"/>
  <c r="LD98" i="138" s="1"/>
  <c r="LC74" i="138"/>
  <c r="LC98" i="138"/>
  <c r="LB74" i="138"/>
  <c r="LB98" i="138" s="1"/>
  <c r="LA74" i="138"/>
  <c r="LA98" i="138"/>
  <c r="KZ74" i="138"/>
  <c r="KZ98" i="138" s="1"/>
  <c r="KY74" i="138"/>
  <c r="KY98" i="138"/>
  <c r="KX74" i="138"/>
  <c r="KX98" i="138" s="1"/>
  <c r="KW74" i="138"/>
  <c r="KW98" i="138"/>
  <c r="KV74" i="138"/>
  <c r="KV98" i="138" s="1"/>
  <c r="KU74" i="138"/>
  <c r="KU98" i="138"/>
  <c r="KT74" i="138"/>
  <c r="KT98" i="138" s="1"/>
  <c r="KS74" i="138"/>
  <c r="KS98" i="138"/>
  <c r="KR74" i="138"/>
  <c r="KR98" i="138" s="1"/>
  <c r="KQ74" i="138"/>
  <c r="KQ98" i="138"/>
  <c r="KP74" i="138"/>
  <c r="KP98" i="138" s="1"/>
  <c r="KO74" i="138"/>
  <c r="KN74" i="138"/>
  <c r="KN98" i="138"/>
  <c r="KM74" i="138"/>
  <c r="KM98" i="138" s="1"/>
  <c r="KL74" i="138"/>
  <c r="KL98" i="138"/>
  <c r="KK74" i="138"/>
  <c r="KK98" i="138" s="1"/>
  <c r="KJ74" i="138"/>
  <c r="KJ98" i="138"/>
  <c r="KI74" i="138"/>
  <c r="KI98" i="138" s="1"/>
  <c r="KH74" i="138"/>
  <c r="KH98" i="138"/>
  <c r="KG74" i="138"/>
  <c r="KG98" i="138" s="1"/>
  <c r="KF74" i="138"/>
  <c r="KF98" i="138"/>
  <c r="LJ73" i="138"/>
  <c r="LJ97" i="138" s="1"/>
  <c r="LI73" i="138"/>
  <c r="LI97" i="138"/>
  <c r="LH73" i="138"/>
  <c r="LH97" i="138" s="1"/>
  <c r="LG73" i="138"/>
  <c r="LG97" i="138" s="1"/>
  <c r="LF73" i="138"/>
  <c r="LF97" i="138" s="1"/>
  <c r="LE73" i="138"/>
  <c r="LE97" i="138" s="1"/>
  <c r="LD73" i="138"/>
  <c r="LD97" i="138" s="1"/>
  <c r="LC73" i="138"/>
  <c r="LC97" i="138" s="1"/>
  <c r="LB73" i="138"/>
  <c r="LB97" i="138" s="1"/>
  <c r="LA73" i="138"/>
  <c r="LA97" i="138" s="1"/>
  <c r="KZ73" i="138"/>
  <c r="KZ97" i="138" s="1"/>
  <c r="KY73" i="138"/>
  <c r="KY97" i="138" s="1"/>
  <c r="KX73" i="138"/>
  <c r="KX97" i="138" s="1"/>
  <c r="KW73" i="138"/>
  <c r="KW97" i="138" s="1"/>
  <c r="KV73" i="138"/>
  <c r="KV97" i="138" s="1"/>
  <c r="KU73" i="138"/>
  <c r="KU97" i="138" s="1"/>
  <c r="KT73" i="138"/>
  <c r="KT97" i="138" s="1"/>
  <c r="KS73" i="138"/>
  <c r="KS97" i="138" s="1"/>
  <c r="KR73" i="138"/>
  <c r="KR97" i="138" s="1"/>
  <c r="KQ73" i="138"/>
  <c r="KQ97" i="138" s="1"/>
  <c r="KP73" i="138"/>
  <c r="KP97" i="138" s="1"/>
  <c r="KO73" i="138"/>
  <c r="KO97" i="138" s="1"/>
  <c r="KN73" i="138"/>
  <c r="KN97" i="138" s="1"/>
  <c r="KM73" i="138"/>
  <c r="KM97" i="138" s="1"/>
  <c r="KL73" i="138"/>
  <c r="KL97" i="138" s="1"/>
  <c r="KK73" i="138"/>
  <c r="KK97" i="138" s="1"/>
  <c r="KJ73" i="138"/>
  <c r="KJ97" i="138" s="1"/>
  <c r="KI73" i="138"/>
  <c r="KI97" i="138" s="1"/>
  <c r="KH73" i="138"/>
  <c r="KH97" i="138" s="1"/>
  <c r="KG73" i="138"/>
  <c r="KG97" i="138" s="1"/>
  <c r="KF73" i="138"/>
  <c r="KF97" i="138" s="1"/>
  <c r="LJ72" i="138"/>
  <c r="LJ96" i="138" s="1"/>
  <c r="LI72" i="138"/>
  <c r="LI96" i="138" s="1"/>
  <c r="LH72" i="138"/>
  <c r="LH96" i="138" s="1"/>
  <c r="LG72" i="138"/>
  <c r="LG96" i="138" s="1"/>
  <c r="LF72" i="138"/>
  <c r="LF96" i="138" s="1"/>
  <c r="LE72" i="138"/>
  <c r="LE96" i="138" s="1"/>
  <c r="LD72" i="138"/>
  <c r="LD96" i="138" s="1"/>
  <c r="LC72" i="138"/>
  <c r="LC96" i="138" s="1"/>
  <c r="LB72" i="138"/>
  <c r="LB96" i="138" s="1"/>
  <c r="LA72" i="138"/>
  <c r="LA96" i="138" s="1"/>
  <c r="KZ72" i="138"/>
  <c r="KZ96" i="138" s="1"/>
  <c r="KY72" i="138"/>
  <c r="KY96" i="138" s="1"/>
  <c r="KX72" i="138"/>
  <c r="KX96" i="138" s="1"/>
  <c r="KW72" i="138"/>
  <c r="KW96" i="138" s="1"/>
  <c r="KV72" i="138"/>
  <c r="KV96" i="138" s="1"/>
  <c r="KU72" i="138"/>
  <c r="KU96" i="138" s="1"/>
  <c r="KT72" i="138"/>
  <c r="KT96" i="138" s="1"/>
  <c r="KS72" i="138"/>
  <c r="KS96" i="138" s="1"/>
  <c r="KR72" i="138"/>
  <c r="KR96" i="138" s="1"/>
  <c r="KQ72" i="138"/>
  <c r="KQ96" i="138" s="1"/>
  <c r="KP72" i="138"/>
  <c r="KP96" i="138" s="1"/>
  <c r="KO72" i="138"/>
  <c r="KO96" i="138" s="1"/>
  <c r="KN72" i="138"/>
  <c r="KN96" i="138" s="1"/>
  <c r="KM72" i="138"/>
  <c r="KM96" i="138" s="1"/>
  <c r="KL72" i="138"/>
  <c r="KL96" i="138" s="1"/>
  <c r="KK72" i="138"/>
  <c r="KK96" i="138"/>
  <c r="KJ72" i="138"/>
  <c r="KJ96" i="138" s="1"/>
  <c r="KI72" i="138"/>
  <c r="KI96" i="138" s="1"/>
  <c r="KH72" i="138"/>
  <c r="KH96" i="138" s="1"/>
  <c r="KG72" i="138"/>
  <c r="KG96" i="138"/>
  <c r="KF72" i="138"/>
  <c r="KF96" i="138" s="1"/>
  <c r="LJ71" i="138"/>
  <c r="LJ95" i="138" s="1"/>
  <c r="LI71" i="138"/>
  <c r="LI95" i="138" s="1"/>
  <c r="LH71" i="138"/>
  <c r="LH95" i="138"/>
  <c r="LG71" i="138"/>
  <c r="LG95" i="138" s="1"/>
  <c r="LF71" i="138"/>
  <c r="LF95" i="138" s="1"/>
  <c r="LE71" i="138"/>
  <c r="LE95" i="138" s="1"/>
  <c r="LD71" i="138"/>
  <c r="LD95" i="138"/>
  <c r="LC71" i="138"/>
  <c r="LC95" i="138" s="1"/>
  <c r="LB71" i="138"/>
  <c r="LB95" i="138" s="1"/>
  <c r="LA71" i="138"/>
  <c r="LA95" i="138" s="1"/>
  <c r="KZ71" i="138"/>
  <c r="KZ95" i="138" s="1"/>
  <c r="KY71" i="138"/>
  <c r="KY95" i="138" s="1"/>
  <c r="KX71" i="138"/>
  <c r="KX95" i="138" s="1"/>
  <c r="KW71" i="138"/>
  <c r="KW95" i="138" s="1"/>
  <c r="KV71" i="138"/>
  <c r="KV95" i="138" s="1"/>
  <c r="KU71" i="138"/>
  <c r="KU95" i="138" s="1"/>
  <c r="KT71" i="138"/>
  <c r="KT95" i="138" s="1"/>
  <c r="KS71" i="138"/>
  <c r="KS95" i="138" s="1"/>
  <c r="KR71" i="138"/>
  <c r="KR95" i="138" s="1"/>
  <c r="KQ71" i="138"/>
  <c r="KQ95" i="138" s="1"/>
  <c r="KP71" i="138"/>
  <c r="KP95" i="138" s="1"/>
  <c r="KO71" i="138"/>
  <c r="KO95" i="138" s="1"/>
  <c r="KN71" i="138"/>
  <c r="KN95" i="138" s="1"/>
  <c r="KM71" i="138"/>
  <c r="KM95" i="138" s="1"/>
  <c r="KL71" i="138"/>
  <c r="KL95" i="138" s="1"/>
  <c r="KK71" i="138"/>
  <c r="KK95" i="138"/>
  <c r="KJ71" i="138"/>
  <c r="KJ95" i="138" s="1"/>
  <c r="KI71" i="138"/>
  <c r="KI95" i="138"/>
  <c r="KH71" i="138"/>
  <c r="KH95" i="138" s="1"/>
  <c r="KG71" i="138"/>
  <c r="KG95" i="138"/>
  <c r="KF71" i="138"/>
  <c r="KF95" i="138" s="1"/>
  <c r="LJ70" i="138"/>
  <c r="LJ94" i="138" s="1"/>
  <c r="LI70" i="138"/>
  <c r="LI94" i="138" s="1"/>
  <c r="LH70" i="138"/>
  <c r="LH94" i="138" s="1"/>
  <c r="LG70" i="138"/>
  <c r="LG94" i="138" s="1"/>
  <c r="LF70" i="138"/>
  <c r="LF94" i="138" s="1"/>
  <c r="LE70" i="138"/>
  <c r="LE94" i="138" s="1"/>
  <c r="LD70" i="138"/>
  <c r="LD94" i="138" s="1"/>
  <c r="LC70" i="138"/>
  <c r="LC94" i="138" s="1"/>
  <c r="LB70" i="138"/>
  <c r="LB94" i="138" s="1"/>
  <c r="LA70" i="138"/>
  <c r="LA94" i="138"/>
  <c r="KZ70" i="138"/>
  <c r="KZ94" i="138" s="1"/>
  <c r="KY70" i="138"/>
  <c r="KY94" i="138"/>
  <c r="KX70" i="138"/>
  <c r="KX94" i="138" s="1"/>
  <c r="KW70" i="138"/>
  <c r="KW94" i="138"/>
  <c r="KV70" i="138"/>
  <c r="KV94" i="138" s="1"/>
  <c r="KU70" i="138"/>
  <c r="KU94" i="138"/>
  <c r="KT70" i="138"/>
  <c r="KT94" i="138" s="1"/>
  <c r="KS70" i="138"/>
  <c r="KS94" i="138" s="1"/>
  <c r="KR70" i="138"/>
  <c r="KR94" i="138" s="1"/>
  <c r="KQ70" i="138"/>
  <c r="KQ94" i="138"/>
  <c r="KP70" i="138"/>
  <c r="KP94" i="138" s="1"/>
  <c r="KO70" i="138"/>
  <c r="KO94" i="138" s="1"/>
  <c r="KN70" i="138"/>
  <c r="KN94" i="138" s="1"/>
  <c r="KM70" i="138"/>
  <c r="KM94" i="138"/>
  <c r="KL70" i="138"/>
  <c r="KL94" i="138" s="1"/>
  <c r="KK70" i="138"/>
  <c r="KK94" i="138" s="1"/>
  <c r="KJ70" i="138"/>
  <c r="KJ94" i="138" s="1"/>
  <c r="KI70" i="138"/>
  <c r="KI94" i="138" s="1"/>
  <c r="KH70" i="138"/>
  <c r="KH94" i="138" s="1"/>
  <c r="KG70" i="138"/>
  <c r="KG94" i="138" s="1"/>
  <c r="KF70" i="138"/>
  <c r="KF94" i="138" s="1"/>
  <c r="LJ69" i="138"/>
  <c r="LJ93" i="138" s="1"/>
  <c r="LI69" i="138"/>
  <c r="LI93" i="138" s="1"/>
  <c r="LH69" i="138"/>
  <c r="LH93" i="138" s="1"/>
  <c r="LG69" i="138"/>
  <c r="LG93" i="138" s="1"/>
  <c r="LF69" i="138"/>
  <c r="LF93" i="138" s="1"/>
  <c r="LE69" i="138"/>
  <c r="LE93" i="138" s="1"/>
  <c r="LD69" i="138"/>
  <c r="LD93" i="138" s="1"/>
  <c r="LC69" i="138"/>
  <c r="LC93" i="138" s="1"/>
  <c r="LB69" i="138"/>
  <c r="LB93" i="138" s="1"/>
  <c r="LA69" i="138"/>
  <c r="LA93" i="138" s="1"/>
  <c r="KZ69" i="138"/>
  <c r="KZ93" i="138"/>
  <c r="KY69" i="138"/>
  <c r="KY93" i="138" s="1"/>
  <c r="KX69" i="138"/>
  <c r="KX93" i="138" s="1"/>
  <c r="KW69" i="138"/>
  <c r="KW93" i="138" s="1"/>
  <c r="KV69" i="138"/>
  <c r="KV93" i="138"/>
  <c r="KU69" i="138"/>
  <c r="KU93" i="138" s="1"/>
  <c r="KT69" i="138"/>
  <c r="KT93" i="138" s="1"/>
  <c r="KS69" i="138"/>
  <c r="KS93" i="138" s="1"/>
  <c r="KR69" i="138"/>
  <c r="KR93" i="138" s="1"/>
  <c r="KQ69" i="138"/>
  <c r="KQ93" i="138" s="1"/>
  <c r="KP69" i="138"/>
  <c r="KP93" i="138" s="1"/>
  <c r="KO69" i="138"/>
  <c r="KO93" i="138" s="1"/>
  <c r="KN69" i="138"/>
  <c r="KN93" i="138" s="1"/>
  <c r="KM69" i="138"/>
  <c r="KM93" i="138" s="1"/>
  <c r="KL69" i="138"/>
  <c r="KL93" i="138" s="1"/>
  <c r="KK69" i="138"/>
  <c r="KK93" i="138" s="1"/>
  <c r="KJ69" i="138"/>
  <c r="KJ93" i="138" s="1"/>
  <c r="KI69" i="138"/>
  <c r="KI93" i="138" s="1"/>
  <c r="KH69" i="138"/>
  <c r="KH93" i="138" s="1"/>
  <c r="KG69" i="138"/>
  <c r="KG93" i="138" s="1"/>
  <c r="KF69" i="138"/>
  <c r="KF93" i="138" s="1"/>
  <c r="LJ68" i="138"/>
  <c r="LJ92" i="138" s="1"/>
  <c r="LI68" i="138"/>
  <c r="LI92" i="138" s="1"/>
  <c r="LH68" i="138"/>
  <c r="LH92" i="138" s="1"/>
  <c r="LG68" i="138"/>
  <c r="LG92" i="138" s="1"/>
  <c r="LF68" i="138"/>
  <c r="LF92" i="138"/>
  <c r="LE68" i="138"/>
  <c r="LE92" i="138" s="1"/>
  <c r="LD68" i="138"/>
  <c r="LD92" i="138"/>
  <c r="LC68" i="138"/>
  <c r="LC92" i="138" s="1"/>
  <c r="LB68" i="138"/>
  <c r="LB92" i="138" s="1"/>
  <c r="LA68" i="138"/>
  <c r="LA92" i="138" s="1"/>
  <c r="KZ68" i="138"/>
  <c r="KZ92" i="138"/>
  <c r="KY68" i="138"/>
  <c r="KY92" i="138" s="1"/>
  <c r="KX68" i="138"/>
  <c r="KX92" i="138" s="1"/>
  <c r="KW68" i="138"/>
  <c r="KW92" i="138" s="1"/>
  <c r="KV68" i="138"/>
  <c r="KV92" i="138"/>
  <c r="KU68" i="138"/>
  <c r="KU92" i="138" s="1"/>
  <c r="KT68" i="138"/>
  <c r="KT92" i="138"/>
  <c r="KS68" i="138"/>
  <c r="KS92" i="138" s="1"/>
  <c r="KR68" i="138"/>
  <c r="KR92" i="138"/>
  <c r="KQ68" i="138"/>
  <c r="KQ92" i="138" s="1"/>
  <c r="KP68" i="138"/>
  <c r="KP92" i="138"/>
  <c r="KO68" i="138"/>
  <c r="KO92" i="138" s="1"/>
  <c r="KN68" i="138"/>
  <c r="KN92" i="138"/>
  <c r="KM68" i="138"/>
  <c r="KM92" i="138" s="1"/>
  <c r="KL68" i="138"/>
  <c r="KL92" i="138" s="1"/>
  <c r="KK68" i="138"/>
  <c r="KK92" i="138" s="1"/>
  <c r="KJ68" i="138"/>
  <c r="KJ92" i="138" s="1"/>
  <c r="KI68" i="138"/>
  <c r="KI92" i="138" s="1"/>
  <c r="KH68" i="138"/>
  <c r="KH92" i="138" s="1"/>
  <c r="KG68" i="138"/>
  <c r="KG92" i="138" s="1"/>
  <c r="KF68" i="138"/>
  <c r="KF92" i="138" s="1"/>
  <c r="LJ67" i="138"/>
  <c r="LJ91" i="138" s="1"/>
  <c r="LI67" i="138"/>
  <c r="LI91" i="138" s="1"/>
  <c r="LH67" i="138"/>
  <c r="LH91" i="138" s="1"/>
  <c r="LG67" i="138"/>
  <c r="LG91" i="138" s="1"/>
  <c r="LF67" i="138"/>
  <c r="LF91" i="138" s="1"/>
  <c r="LE67" i="138"/>
  <c r="LE91" i="138" s="1"/>
  <c r="LD67" i="138"/>
  <c r="LD91" i="138" s="1"/>
  <c r="LC67" i="138"/>
  <c r="LC91" i="138" s="1"/>
  <c r="LB67" i="138"/>
  <c r="LB91" i="138" s="1"/>
  <c r="LA67" i="138"/>
  <c r="LA91" i="138" s="1"/>
  <c r="KZ67" i="138"/>
  <c r="KZ91" i="138" s="1"/>
  <c r="KY67" i="138"/>
  <c r="KY91" i="138" s="1"/>
  <c r="KX67" i="138"/>
  <c r="KX91" i="138" s="1"/>
  <c r="KW67" i="138"/>
  <c r="KW91" i="138"/>
  <c r="KV67" i="138"/>
  <c r="KV91" i="138" s="1"/>
  <c r="KU67" i="138"/>
  <c r="KU91" i="138" s="1"/>
  <c r="KT67" i="138"/>
  <c r="KT91" i="138" s="1"/>
  <c r="KS67" i="138"/>
  <c r="KS91" i="138"/>
  <c r="KR67" i="138"/>
  <c r="KR91" i="138"/>
  <c r="KQ67" i="138"/>
  <c r="KQ91" i="138" s="1"/>
  <c r="KP67" i="138"/>
  <c r="KP91" i="138" s="1"/>
  <c r="KO67" i="138"/>
  <c r="KO91" i="138" s="1"/>
  <c r="KN67" i="138"/>
  <c r="KN91" i="138" s="1"/>
  <c r="KM67" i="138"/>
  <c r="KM91" i="138" s="1"/>
  <c r="KL67" i="138"/>
  <c r="KL91" i="138" s="1"/>
  <c r="KK67" i="138"/>
  <c r="KK91" i="138" s="1"/>
  <c r="KJ67" i="138"/>
  <c r="KJ91" i="138" s="1"/>
  <c r="KI67" i="138"/>
  <c r="KI91" i="138"/>
  <c r="KH67" i="138"/>
  <c r="KH91" i="138" s="1"/>
  <c r="KG67" i="138"/>
  <c r="KG91" i="138" s="1"/>
  <c r="KF67" i="138"/>
  <c r="KF91" i="138" s="1"/>
  <c r="LJ66" i="138"/>
  <c r="LI66" i="138"/>
  <c r="LH66" i="138"/>
  <c r="LG66" i="138"/>
  <c r="LF66" i="138"/>
  <c r="LE66" i="138"/>
  <c r="LD66" i="138"/>
  <c r="LC66" i="138"/>
  <c r="LB66" i="138"/>
  <c r="LA66" i="138"/>
  <c r="KZ66" i="138"/>
  <c r="KY66" i="138"/>
  <c r="KX66" i="138"/>
  <c r="KW66" i="138"/>
  <c r="KV66" i="138"/>
  <c r="KU66" i="138"/>
  <c r="KT66" i="138"/>
  <c r="KS66" i="138"/>
  <c r="KR66" i="138"/>
  <c r="KQ66" i="138"/>
  <c r="KP66" i="138"/>
  <c r="KO66" i="138"/>
  <c r="KN66" i="138"/>
  <c r="KM66" i="138"/>
  <c r="KL66" i="138"/>
  <c r="KK66" i="138"/>
  <c r="KJ66" i="138"/>
  <c r="KI66" i="138"/>
  <c r="KH66" i="138"/>
  <c r="KG66" i="138"/>
  <c r="KF66" i="138"/>
  <c r="LJ65" i="138"/>
  <c r="LJ89" i="138" s="1"/>
  <c r="LI65" i="138"/>
  <c r="LI89" i="138" s="1"/>
  <c r="LH65" i="138"/>
  <c r="LH89" i="138" s="1"/>
  <c r="LG65" i="138"/>
  <c r="LG89" i="138" s="1"/>
  <c r="LF65" i="138"/>
  <c r="LF89" i="138" s="1"/>
  <c r="LE65" i="138"/>
  <c r="LE89" i="138" s="1"/>
  <c r="LD65" i="138"/>
  <c r="LD89" i="138" s="1"/>
  <c r="LC65" i="138"/>
  <c r="LC89" i="138" s="1"/>
  <c r="LB65" i="138"/>
  <c r="LB89" i="138" s="1"/>
  <c r="LA65" i="138"/>
  <c r="LA89" i="138" s="1"/>
  <c r="KZ65" i="138"/>
  <c r="KZ89" i="138" s="1"/>
  <c r="KY65" i="138"/>
  <c r="KY89" i="138" s="1"/>
  <c r="KX65" i="138"/>
  <c r="KX89" i="138" s="1"/>
  <c r="KW65" i="138"/>
  <c r="KW89" i="138" s="1"/>
  <c r="KV65" i="138"/>
  <c r="KV89" i="138" s="1"/>
  <c r="KU65" i="138"/>
  <c r="KU89" i="138" s="1"/>
  <c r="KT65" i="138"/>
  <c r="KT89" i="138" s="1"/>
  <c r="KS65" i="138"/>
  <c r="KS89" i="138" s="1"/>
  <c r="KR65" i="138"/>
  <c r="KR89" i="138" s="1"/>
  <c r="KQ65" i="138"/>
  <c r="KQ89" i="138" s="1"/>
  <c r="KP65" i="138"/>
  <c r="KP89" i="138" s="1"/>
  <c r="KO65" i="138"/>
  <c r="KO89" i="138" s="1"/>
  <c r="KN65" i="138"/>
  <c r="KN89" i="138" s="1"/>
  <c r="KM65" i="138"/>
  <c r="KM89" i="138" s="1"/>
  <c r="KL65" i="138"/>
  <c r="KL89" i="138" s="1"/>
  <c r="KK65" i="138"/>
  <c r="KK89" i="138" s="1"/>
  <c r="KJ65" i="138"/>
  <c r="KJ89" i="138" s="1"/>
  <c r="KI65" i="138"/>
  <c r="KI89" i="138" s="1"/>
  <c r="KH65" i="138"/>
  <c r="KH89" i="138" s="1"/>
  <c r="KG65" i="138"/>
  <c r="KG89" i="138" s="1"/>
  <c r="KF65" i="138"/>
  <c r="KF89" i="138" s="1"/>
  <c r="LJ64" i="138"/>
  <c r="LJ88" i="138" s="1"/>
  <c r="LI64" i="138"/>
  <c r="LI88" i="138" s="1"/>
  <c r="LH64" i="138"/>
  <c r="LH88" i="138"/>
  <c r="LG64" i="138"/>
  <c r="LG88" i="138"/>
  <c r="LF64" i="138"/>
  <c r="LF88" i="138" s="1"/>
  <c r="LE64" i="138"/>
  <c r="LE88" i="138" s="1"/>
  <c r="LD64" i="138"/>
  <c r="LD88" i="138" s="1"/>
  <c r="LC64" i="138"/>
  <c r="LC88" i="138" s="1"/>
  <c r="LB64" i="138"/>
  <c r="LB88" i="138" s="1"/>
  <c r="LA64" i="138"/>
  <c r="LA88" i="138" s="1"/>
  <c r="KZ64" i="138"/>
  <c r="KZ88" i="138" s="1"/>
  <c r="KY64" i="138"/>
  <c r="KY88" i="138" s="1"/>
  <c r="KX64" i="138"/>
  <c r="KX88" i="138" s="1"/>
  <c r="KW64" i="138"/>
  <c r="KW88" i="138" s="1"/>
  <c r="KV64" i="138"/>
  <c r="KV88" i="138" s="1"/>
  <c r="KU64" i="138"/>
  <c r="KU88" i="138" s="1"/>
  <c r="KT64" i="138"/>
  <c r="KT88" i="138" s="1"/>
  <c r="KS64" i="138"/>
  <c r="KS88" i="138" s="1"/>
  <c r="KR64" i="138"/>
  <c r="KR88" i="138" s="1"/>
  <c r="KQ64" i="138"/>
  <c r="KQ88" i="138" s="1"/>
  <c r="KP64" i="138"/>
  <c r="KP88" i="138" s="1"/>
  <c r="KO64" i="138"/>
  <c r="KO88" i="138" s="1"/>
  <c r="KN64" i="138"/>
  <c r="KN88" i="138" s="1"/>
  <c r="KM64" i="138"/>
  <c r="KM88" i="138" s="1"/>
  <c r="KL64" i="138"/>
  <c r="KL88" i="138" s="1"/>
  <c r="KK64" i="138"/>
  <c r="KK88" i="138" s="1"/>
  <c r="KJ64" i="138"/>
  <c r="KJ88" i="138" s="1"/>
  <c r="KI64" i="138"/>
  <c r="KI88" i="138" s="1"/>
  <c r="KH64" i="138"/>
  <c r="KH88" i="138" s="1"/>
  <c r="KG64" i="138"/>
  <c r="KG88" i="138" s="1"/>
  <c r="KF64" i="138"/>
  <c r="KF88" i="138" s="1"/>
  <c r="LJ63" i="138"/>
  <c r="LJ87" i="138"/>
  <c r="LI63" i="138"/>
  <c r="LI87" i="138" s="1"/>
  <c r="LH63" i="138"/>
  <c r="LH87" i="138"/>
  <c r="LG63" i="138"/>
  <c r="LG87" i="138" s="1"/>
  <c r="LF63" i="138"/>
  <c r="LF87" i="138"/>
  <c r="LE63" i="138"/>
  <c r="LE87" i="138"/>
  <c r="LD63" i="138"/>
  <c r="LD87" i="138"/>
  <c r="LC63" i="138"/>
  <c r="LC87" i="138" s="1"/>
  <c r="LB63" i="138"/>
  <c r="LB87" i="138" s="1"/>
  <c r="LA63" i="138"/>
  <c r="LA87" i="138" s="1"/>
  <c r="KZ63" i="138"/>
  <c r="KZ87" i="138" s="1"/>
  <c r="KY63" i="138"/>
  <c r="KY87" i="138" s="1"/>
  <c r="KX63" i="138"/>
  <c r="KX87" i="138" s="1"/>
  <c r="KW63" i="138"/>
  <c r="KW87" i="138" s="1"/>
  <c r="KV63" i="138"/>
  <c r="KV87" i="138" s="1"/>
  <c r="KU63" i="138"/>
  <c r="KU87" i="138"/>
  <c r="KT63" i="138"/>
  <c r="KT87" i="138"/>
  <c r="KS63" i="138"/>
  <c r="KS87" i="138" s="1"/>
  <c r="KR63" i="138"/>
  <c r="KR87" i="138" s="1"/>
  <c r="KQ63" i="138"/>
  <c r="KQ87" i="138"/>
  <c r="KP63" i="138"/>
  <c r="KP87" i="138"/>
  <c r="KO63" i="138"/>
  <c r="KO87" i="138" s="1"/>
  <c r="KN63" i="138"/>
  <c r="KN87" i="138" s="1"/>
  <c r="KM63" i="138"/>
  <c r="KM87" i="138" s="1"/>
  <c r="KL63" i="138"/>
  <c r="KL87" i="138" s="1"/>
  <c r="KK63" i="138"/>
  <c r="KK87" i="138" s="1"/>
  <c r="KJ63" i="138"/>
  <c r="KJ87" i="138" s="1"/>
  <c r="KI63" i="138"/>
  <c r="KI87" i="138" s="1"/>
  <c r="KH63" i="138"/>
  <c r="KH87" i="138" s="1"/>
  <c r="KG63" i="138"/>
  <c r="KG87" i="138" s="1"/>
  <c r="KF63" i="138"/>
  <c r="KF87" i="138" s="1"/>
  <c r="LJ62" i="138"/>
  <c r="LJ86" i="138" s="1"/>
  <c r="LI62" i="138"/>
  <c r="LI86" i="138" s="1"/>
  <c r="LH62" i="138"/>
  <c r="LH86" i="138" s="1"/>
  <c r="LG62" i="138"/>
  <c r="LG86" i="138"/>
  <c r="LF62" i="138"/>
  <c r="LF86" i="138"/>
  <c r="LE62" i="138"/>
  <c r="LE86" i="138" s="1"/>
  <c r="LD62" i="138"/>
  <c r="LD86" i="138" s="1"/>
  <c r="LC62" i="138"/>
  <c r="LC86" i="138"/>
  <c r="LB62" i="138"/>
  <c r="LB86" i="138"/>
  <c r="LA62" i="138"/>
  <c r="LA86" i="138" s="1"/>
  <c r="KZ62" i="138"/>
  <c r="KZ86" i="138"/>
  <c r="KY62" i="138"/>
  <c r="KY86" i="138" s="1"/>
  <c r="KX62" i="138"/>
  <c r="KX86" i="138"/>
  <c r="KW62" i="138"/>
  <c r="KW86" i="138" s="1"/>
  <c r="KV62" i="138"/>
  <c r="KV86" i="138" s="1"/>
  <c r="KU62" i="138"/>
  <c r="KU86" i="138" s="1"/>
  <c r="KT62" i="138"/>
  <c r="KT86" i="138"/>
  <c r="KS62" i="138"/>
  <c r="KS86" i="138" s="1"/>
  <c r="KR62" i="138"/>
  <c r="KR86" i="138"/>
  <c r="KQ62" i="138"/>
  <c r="KQ86" i="138"/>
  <c r="KP62" i="138"/>
  <c r="KP86" i="138"/>
  <c r="KO62" i="138"/>
  <c r="KO86" i="138" s="1"/>
  <c r="KN62" i="138"/>
  <c r="KN86" i="138" s="1"/>
  <c r="KM62" i="138"/>
  <c r="KM86" i="138" s="1"/>
  <c r="KL62" i="138"/>
  <c r="KL86" i="138" s="1"/>
  <c r="KK62" i="138"/>
  <c r="KK86" i="138" s="1"/>
  <c r="KJ62" i="138"/>
  <c r="KJ86" i="138" s="1"/>
  <c r="KI62" i="138"/>
  <c r="KI86" i="138" s="1"/>
  <c r="KH62" i="138"/>
  <c r="KH86" i="138" s="1"/>
  <c r="KG62" i="138"/>
  <c r="KG86" i="138" s="1"/>
  <c r="KF62" i="138"/>
  <c r="KF86" i="138" s="1"/>
  <c r="LJ61" i="138"/>
  <c r="LJ85" i="138" s="1"/>
  <c r="LI61" i="138"/>
  <c r="LI85" i="138" s="1"/>
  <c r="LH61" i="138"/>
  <c r="LH85" i="138" s="1"/>
  <c r="LG61" i="138"/>
  <c r="LG85" i="138" s="1"/>
  <c r="LF61" i="138"/>
  <c r="LF85" i="138" s="1"/>
  <c r="LE61" i="138"/>
  <c r="LE85" i="138" s="1"/>
  <c r="LD61" i="138"/>
  <c r="LD85" i="138" s="1"/>
  <c r="LC61" i="138"/>
  <c r="LC85" i="138" s="1"/>
  <c r="LB61" i="138"/>
  <c r="LB85" i="138" s="1"/>
  <c r="LA61" i="138"/>
  <c r="LA85" i="138" s="1"/>
  <c r="KZ61" i="138"/>
  <c r="KZ85" i="138" s="1"/>
  <c r="KY61" i="138"/>
  <c r="KY85" i="138" s="1"/>
  <c r="KX61" i="138"/>
  <c r="KX85" i="138"/>
  <c r="KW61" i="138"/>
  <c r="KW85" i="138"/>
  <c r="KV61" i="138"/>
  <c r="KV85" i="138" s="1"/>
  <c r="KU61" i="138"/>
  <c r="KU85" i="138" s="1"/>
  <c r="KT61" i="138"/>
  <c r="KT85" i="138"/>
  <c r="KS61" i="138"/>
  <c r="KS85" i="138" s="1"/>
  <c r="KR61" i="138"/>
  <c r="KR85" i="138" s="1"/>
  <c r="KQ61" i="138"/>
  <c r="KQ85" i="138" s="1"/>
  <c r="KP61" i="138"/>
  <c r="KP85" i="138"/>
  <c r="KO61" i="138"/>
  <c r="KO85" i="138"/>
  <c r="KN61" i="138"/>
  <c r="KN85" i="138" s="1"/>
  <c r="KM61" i="138"/>
  <c r="KM85" i="138" s="1"/>
  <c r="KL61" i="138"/>
  <c r="KL85" i="138" s="1"/>
  <c r="KK61" i="138"/>
  <c r="KK85" i="138" s="1"/>
  <c r="KJ61" i="138"/>
  <c r="KJ85" i="138" s="1"/>
  <c r="KI61" i="138"/>
  <c r="KI85" i="138" s="1"/>
  <c r="KH61" i="138"/>
  <c r="KH85" i="138" s="1"/>
  <c r="KG61" i="138"/>
  <c r="KG85" i="138" s="1"/>
  <c r="KF61" i="138"/>
  <c r="KF85" i="138" s="1"/>
  <c r="LJ60" i="138"/>
  <c r="LJ84" i="138" s="1"/>
  <c r="LI60" i="138"/>
  <c r="LI84" i="138" s="1"/>
  <c r="LH60" i="138"/>
  <c r="LH84" i="138" s="1"/>
  <c r="LG60" i="138"/>
  <c r="LG84" i="138" s="1"/>
  <c r="LF60" i="138"/>
  <c r="LF84" i="138" s="1"/>
  <c r="LE60" i="138"/>
  <c r="LE84" i="138" s="1"/>
  <c r="LD60" i="138"/>
  <c r="LD84" i="138" s="1"/>
  <c r="LC60" i="138"/>
  <c r="LC84" i="138" s="1"/>
  <c r="LB60" i="138"/>
  <c r="LB84" i="138" s="1"/>
  <c r="LA60" i="138"/>
  <c r="LA84" i="138" s="1"/>
  <c r="KZ60" i="138"/>
  <c r="KZ84" i="138" s="1"/>
  <c r="KY60" i="138"/>
  <c r="KY84" i="138" s="1"/>
  <c r="KX60" i="138"/>
  <c r="KX84" i="138" s="1"/>
  <c r="KW60" i="138"/>
  <c r="KW84" i="138" s="1"/>
  <c r="KV60" i="138"/>
  <c r="KV84" i="138" s="1"/>
  <c r="KU60" i="138"/>
  <c r="KU84" i="138" s="1"/>
  <c r="KT60" i="138"/>
  <c r="KT84" i="138" s="1"/>
  <c r="KS60" i="138"/>
  <c r="KS84" i="138" s="1"/>
  <c r="KR60" i="138"/>
  <c r="KR84" i="138" s="1"/>
  <c r="KQ60" i="138"/>
  <c r="KQ84" i="138" s="1"/>
  <c r="KP60" i="138"/>
  <c r="KP84" i="138" s="1"/>
  <c r="KO60" i="138"/>
  <c r="KO84" i="138" s="1"/>
  <c r="KN60" i="138"/>
  <c r="KN84" i="138" s="1"/>
  <c r="KM60" i="138"/>
  <c r="KM84" i="138" s="1"/>
  <c r="KL60" i="138"/>
  <c r="KL84" i="138" s="1"/>
  <c r="KK60" i="138"/>
  <c r="KK84" i="138" s="1"/>
  <c r="KJ60" i="138"/>
  <c r="KJ84" i="138" s="1"/>
  <c r="KI60" i="138"/>
  <c r="KI84" i="138" s="1"/>
  <c r="KH60" i="138"/>
  <c r="KH84" i="138"/>
  <c r="KG60" i="138"/>
  <c r="KG84" i="138" s="1"/>
  <c r="KF60" i="138"/>
  <c r="KF84" i="138"/>
  <c r="LJ59" i="138"/>
  <c r="LJ83" i="138"/>
  <c r="LI59" i="138"/>
  <c r="LI83" i="138"/>
  <c r="LH59" i="138"/>
  <c r="LH83" i="138" s="1"/>
  <c r="LG59" i="138"/>
  <c r="LG83" i="138" s="1"/>
  <c r="LF59" i="138"/>
  <c r="LF83" i="138"/>
  <c r="LE59" i="138"/>
  <c r="LE83" i="138"/>
  <c r="LD59" i="138"/>
  <c r="LD83" i="138"/>
  <c r="LC59" i="138"/>
  <c r="LC83" i="138" s="1"/>
  <c r="LB59" i="138"/>
  <c r="LB83" i="138"/>
  <c r="LA59" i="138"/>
  <c r="LA83" i="138" s="1"/>
  <c r="KZ59" i="138"/>
  <c r="KZ83" i="138"/>
  <c r="KY59" i="138"/>
  <c r="KY83" i="138" s="1"/>
  <c r="KX59" i="138"/>
  <c r="KX83" i="138" s="1"/>
  <c r="KW59" i="138"/>
  <c r="KW83" i="138"/>
  <c r="KV59" i="138"/>
  <c r="KV83" i="138"/>
  <c r="KU59" i="138"/>
  <c r="KU83" i="138" s="1"/>
  <c r="KT59" i="138"/>
  <c r="KT83" i="138" s="1"/>
  <c r="KS59" i="138"/>
  <c r="KS83" i="138"/>
  <c r="KR59" i="138"/>
  <c r="KR83" i="138"/>
  <c r="KQ59" i="138"/>
  <c r="KQ83" i="138" s="1"/>
  <c r="KP59" i="138"/>
  <c r="KP83" i="138"/>
  <c r="KO59" i="138"/>
  <c r="KO83" i="138" s="1"/>
  <c r="KN59" i="138"/>
  <c r="KN83" i="138"/>
  <c r="KM59" i="138"/>
  <c r="KM83" i="138" s="1"/>
  <c r="KL59" i="138"/>
  <c r="KL83" i="138" s="1"/>
  <c r="KK59" i="138"/>
  <c r="KK83" i="138" s="1"/>
  <c r="KJ59" i="138"/>
  <c r="KJ83" i="138" s="1"/>
  <c r="KI59" i="138"/>
  <c r="KI83" i="138" s="1"/>
  <c r="KH59" i="138"/>
  <c r="KH83" i="138" s="1"/>
  <c r="KG59" i="138"/>
  <c r="KG83" i="138" s="1"/>
  <c r="KF59" i="138"/>
  <c r="KF83" i="138" s="1"/>
  <c r="LJ58" i="138"/>
  <c r="LJ82" i="138" s="1"/>
  <c r="LI58" i="138"/>
  <c r="LI82" i="138" s="1"/>
  <c r="LH58" i="138"/>
  <c r="LH82" i="138" s="1"/>
  <c r="LG58" i="138"/>
  <c r="LG82" i="138" s="1"/>
  <c r="LF58" i="138"/>
  <c r="LF82" i="138" s="1"/>
  <c r="LE58" i="138"/>
  <c r="LE82" i="138" s="1"/>
  <c r="LD58" i="138"/>
  <c r="LD82" i="138" s="1"/>
  <c r="LC58" i="138"/>
  <c r="LC82" i="138" s="1"/>
  <c r="LB58" i="138"/>
  <c r="LB82" i="138" s="1"/>
  <c r="LA58" i="138"/>
  <c r="LA82" i="138" s="1"/>
  <c r="KZ58" i="138"/>
  <c r="KZ82" i="138" s="1"/>
  <c r="KY58" i="138"/>
  <c r="KY82" i="138" s="1"/>
  <c r="KX58" i="138"/>
  <c r="KX82" i="138" s="1"/>
  <c r="KW58" i="138"/>
  <c r="KW82" i="138" s="1"/>
  <c r="KV58" i="138"/>
  <c r="KV82" i="138" s="1"/>
  <c r="KU58" i="138"/>
  <c r="KU82" i="138" s="1"/>
  <c r="KT58" i="138"/>
  <c r="KT82" i="138" s="1"/>
  <c r="KS58" i="138"/>
  <c r="KS82" i="138" s="1"/>
  <c r="KR58" i="138"/>
  <c r="KR82" i="138" s="1"/>
  <c r="KQ58" i="138"/>
  <c r="KQ82" i="138" s="1"/>
  <c r="KP58" i="138"/>
  <c r="KP82" i="138" s="1"/>
  <c r="KO58" i="138"/>
  <c r="KO82" i="138" s="1"/>
  <c r="KN58" i="138"/>
  <c r="KN82" i="138" s="1"/>
  <c r="KM58" i="138"/>
  <c r="KM82" i="138"/>
  <c r="KL58" i="138"/>
  <c r="KL82" i="138" s="1"/>
  <c r="KK58" i="138"/>
  <c r="KK82" i="138" s="1"/>
  <c r="KJ58" i="138"/>
  <c r="KJ82" i="138" s="1"/>
  <c r="KI58" i="138"/>
  <c r="KI82" i="138" s="1"/>
  <c r="KH58" i="138"/>
  <c r="KH82" i="138"/>
  <c r="KG58" i="138"/>
  <c r="KG82" i="138" s="1"/>
  <c r="KF58" i="138"/>
  <c r="KF82" i="138" s="1"/>
  <c r="LJ57" i="138"/>
  <c r="LJ81" i="138" s="1"/>
  <c r="LI57" i="138"/>
  <c r="LI81" i="138"/>
  <c r="LH57" i="138"/>
  <c r="LH81" i="138" s="1"/>
  <c r="LG57" i="138"/>
  <c r="LG81" i="138" s="1"/>
  <c r="LF57" i="138"/>
  <c r="LF81" i="138" s="1"/>
  <c r="LE57" i="138"/>
  <c r="LE81" i="138" s="1"/>
  <c r="LD57" i="138"/>
  <c r="LD81" i="138" s="1"/>
  <c r="LC57" i="138"/>
  <c r="LC81" i="138" s="1"/>
  <c r="LB57" i="138"/>
  <c r="LB81" i="138" s="1"/>
  <c r="LA57" i="138"/>
  <c r="LA81" i="138"/>
  <c r="KZ57" i="138"/>
  <c r="KZ81" i="138" s="1"/>
  <c r="KY57" i="138"/>
  <c r="KY81" i="138"/>
  <c r="KX57" i="138"/>
  <c r="KX81" i="138" s="1"/>
  <c r="KW57" i="138"/>
  <c r="KW81" i="138"/>
  <c r="KV57" i="138"/>
  <c r="KV81" i="138" s="1"/>
  <c r="KU57" i="138"/>
  <c r="KU81" i="138" s="1"/>
  <c r="KT57" i="138"/>
  <c r="KT81" i="138" s="1"/>
  <c r="KS57" i="138"/>
  <c r="KS81" i="138"/>
  <c r="KR57" i="138"/>
  <c r="KR81" i="138" s="1"/>
  <c r="KQ57" i="138"/>
  <c r="KQ81" i="138" s="1"/>
  <c r="KP57" i="138"/>
  <c r="KP81" i="138"/>
  <c r="KO57" i="138"/>
  <c r="KO81" i="138" s="1"/>
  <c r="KN57" i="138"/>
  <c r="KN81" i="138"/>
  <c r="KM57" i="138"/>
  <c r="KM81" i="138" s="1"/>
  <c r="KL57" i="138"/>
  <c r="KL81" i="138" s="1"/>
  <c r="KK57" i="138"/>
  <c r="KK81" i="138" s="1"/>
  <c r="KJ57" i="138"/>
  <c r="KJ81" i="138" s="1"/>
  <c r="KI57" i="138"/>
  <c r="KI81" i="138" s="1"/>
  <c r="KH57" i="138"/>
  <c r="KH81" i="138" s="1"/>
  <c r="KG57" i="138"/>
  <c r="KG81" i="138" s="1"/>
  <c r="KF57" i="138"/>
  <c r="KF81" i="138" s="1"/>
  <c r="LJ56" i="138"/>
  <c r="LJ80" i="138" s="1"/>
  <c r="LI56" i="138"/>
  <c r="LI80" i="138" s="1"/>
  <c r="LH56" i="138"/>
  <c r="LH80" i="138" s="1"/>
  <c r="LG56" i="138"/>
  <c r="LG80" i="138" s="1"/>
  <c r="LF56" i="138"/>
  <c r="LF80" i="138" s="1"/>
  <c r="LE56" i="138"/>
  <c r="LE80" i="138"/>
  <c r="LD56" i="138"/>
  <c r="LD80" i="138" s="1"/>
  <c r="LC56" i="138"/>
  <c r="LC80" i="138" s="1"/>
  <c r="LB56" i="138"/>
  <c r="LB80" i="138"/>
  <c r="LA56" i="138"/>
  <c r="LA80" i="138" s="1"/>
  <c r="KZ56" i="138"/>
  <c r="KZ80" i="138" s="1"/>
  <c r="KY56" i="138"/>
  <c r="KY80" i="138"/>
  <c r="KX56" i="138"/>
  <c r="KX80" i="138" s="1"/>
  <c r="KW56" i="138"/>
  <c r="KW80" i="138"/>
  <c r="KV56" i="138"/>
  <c r="KV80" i="138" s="1"/>
  <c r="KU56" i="138"/>
  <c r="KU80" i="138" s="1"/>
  <c r="KT56" i="138"/>
  <c r="KT80" i="138" s="1"/>
  <c r="KS56" i="138"/>
  <c r="KS80" i="138"/>
  <c r="KR56" i="138"/>
  <c r="KR80" i="138" s="1"/>
  <c r="KQ56" i="138"/>
  <c r="KQ80" i="138"/>
  <c r="KP56" i="138"/>
  <c r="KP80" i="138"/>
  <c r="KO56" i="138"/>
  <c r="KO80" i="138" s="1"/>
  <c r="KN56" i="138"/>
  <c r="KN80" i="138" s="1"/>
  <c r="KM56" i="138"/>
  <c r="KM80" i="138" s="1"/>
  <c r="KL56" i="138"/>
  <c r="KL80" i="138" s="1"/>
  <c r="KK56" i="138"/>
  <c r="KK80" i="138" s="1"/>
  <c r="KJ56" i="138"/>
  <c r="KJ80" i="138" s="1"/>
  <c r="KI56" i="138"/>
  <c r="KI80" i="138"/>
  <c r="KH56" i="138"/>
  <c r="KH80" i="138"/>
  <c r="KG56" i="138"/>
  <c r="KG80" i="138"/>
  <c r="KF56" i="138"/>
  <c r="KF80" i="138" s="1"/>
  <c r="LJ55" i="138"/>
  <c r="LJ79" i="138"/>
  <c r="LI55" i="138"/>
  <c r="LI79" i="138" s="1"/>
  <c r="LH55" i="138"/>
  <c r="LH79" i="138" s="1"/>
  <c r="LG55" i="138"/>
  <c r="LG79" i="138" s="1"/>
  <c r="LF55" i="138"/>
  <c r="LF79" i="138" s="1"/>
  <c r="LE55" i="138"/>
  <c r="LE79" i="138"/>
  <c r="LD55" i="138"/>
  <c r="LD79" i="138"/>
  <c r="LC55" i="138"/>
  <c r="LC79" i="138" s="1"/>
  <c r="LB55" i="138"/>
  <c r="LB79" i="138" s="1"/>
  <c r="LA55" i="138"/>
  <c r="LA79" i="138"/>
  <c r="KZ55" i="138"/>
  <c r="KZ79" i="138" s="1"/>
  <c r="KY55" i="138"/>
  <c r="KY79" i="138" s="1"/>
  <c r="KX55" i="138"/>
  <c r="KX79" i="138"/>
  <c r="KW55" i="138"/>
  <c r="KW79" i="138" s="1"/>
  <c r="KV55" i="138"/>
  <c r="KV79" i="138"/>
  <c r="KU55" i="138"/>
  <c r="KU79" i="138" s="1"/>
  <c r="KT55" i="138"/>
  <c r="KT79" i="138" s="1"/>
  <c r="KS55" i="138"/>
  <c r="KS79" i="138" s="1"/>
  <c r="KR55" i="138"/>
  <c r="KR79" i="138"/>
  <c r="KQ55" i="138"/>
  <c r="KQ79" i="138" s="1"/>
  <c r="KP55" i="138"/>
  <c r="KP79" i="138"/>
  <c r="KO55" i="138"/>
  <c r="KO79" i="138"/>
  <c r="KN55" i="138"/>
  <c r="KN79" i="138" s="1"/>
  <c r="KM55" i="138"/>
  <c r="KM79" i="138" s="1"/>
  <c r="KL55" i="138"/>
  <c r="KL79" i="138" s="1"/>
  <c r="KK55" i="138"/>
  <c r="KK79" i="138" s="1"/>
  <c r="KJ55" i="138"/>
  <c r="KJ79" i="138" s="1"/>
  <c r="KI55" i="138"/>
  <c r="KI79" i="138" s="1"/>
  <c r="KH55" i="138"/>
  <c r="KH79" i="138"/>
  <c r="KG55" i="138"/>
  <c r="KG79" i="138" s="1"/>
  <c r="KF55" i="138"/>
  <c r="KF79" i="138" s="1"/>
  <c r="LJ54" i="138"/>
  <c r="LJ78" i="138"/>
  <c r="LI54" i="138"/>
  <c r="LI78" i="138" s="1"/>
  <c r="LH54" i="138"/>
  <c r="LH78" i="138"/>
  <c r="LG54" i="138"/>
  <c r="LG78" i="138" s="1"/>
  <c r="LF54" i="138"/>
  <c r="LF78" i="138" s="1"/>
  <c r="LE54" i="138"/>
  <c r="LE78" i="138" s="1"/>
  <c r="LD54" i="138"/>
  <c r="LD78" i="138"/>
  <c r="LC54" i="138"/>
  <c r="LC78" i="138" s="1"/>
  <c r="LB54" i="138"/>
  <c r="LB78" i="138" s="1"/>
  <c r="LA54" i="138"/>
  <c r="LA78" i="138" s="1"/>
  <c r="KZ54" i="138"/>
  <c r="KZ78" i="138" s="1"/>
  <c r="KY54" i="138"/>
  <c r="KY78" i="138" s="1"/>
  <c r="KX54" i="138"/>
  <c r="KX78" i="138"/>
  <c r="KW54" i="138"/>
  <c r="KW78" i="138" s="1"/>
  <c r="KV54" i="138"/>
  <c r="KV78" i="138" s="1"/>
  <c r="KU54" i="138"/>
  <c r="KU78" i="138" s="1"/>
  <c r="KT54" i="138"/>
  <c r="KT78" i="138" s="1"/>
  <c r="KS54" i="138"/>
  <c r="KS78" i="138" s="1"/>
  <c r="KR54" i="138"/>
  <c r="KR78" i="138" s="1"/>
  <c r="KQ54" i="138"/>
  <c r="KQ78" i="138" s="1"/>
  <c r="KP54" i="138"/>
  <c r="KP78" i="138"/>
  <c r="KO54" i="138"/>
  <c r="KO78" i="138" s="1"/>
  <c r="KN54" i="138"/>
  <c r="KN78" i="138"/>
  <c r="KM54" i="138"/>
  <c r="KM78" i="138" s="1"/>
  <c r="KL54" i="138"/>
  <c r="KL78" i="138"/>
  <c r="KK54" i="138"/>
  <c r="KK78" i="138" s="1"/>
  <c r="KJ54" i="138"/>
  <c r="KJ78" i="138" s="1"/>
  <c r="KI54" i="138"/>
  <c r="KI78" i="138" s="1"/>
  <c r="KH54" i="138"/>
  <c r="KH78" i="138"/>
  <c r="KG54" i="138"/>
  <c r="KG78" i="138" s="1"/>
  <c r="KF54" i="138"/>
  <c r="KF78" i="138" s="1"/>
  <c r="LJ53" i="138"/>
  <c r="LJ77" i="138" s="1"/>
  <c r="LI53" i="138"/>
  <c r="LI77" i="138" s="1"/>
  <c r="LH53" i="138"/>
  <c r="LH77" i="138"/>
  <c r="LG53" i="138"/>
  <c r="LG77" i="138" s="1"/>
  <c r="LF53" i="138"/>
  <c r="LF77" i="138"/>
  <c r="LE53" i="138"/>
  <c r="LE77" i="138" s="1"/>
  <c r="LD53" i="138"/>
  <c r="LD77" i="138" s="1"/>
  <c r="LC53" i="138"/>
  <c r="LC77" i="138" s="1"/>
  <c r="LB53" i="138"/>
  <c r="LB77" i="138"/>
  <c r="LA53" i="138"/>
  <c r="LA77" i="138" s="1"/>
  <c r="KZ53" i="138"/>
  <c r="KZ77" i="138" s="1"/>
  <c r="KY53" i="138"/>
  <c r="KY77" i="138" s="1"/>
  <c r="KX53" i="138"/>
  <c r="KX77" i="138" s="1"/>
  <c r="KW53" i="138"/>
  <c r="KW77" i="138" s="1"/>
  <c r="KV53" i="138"/>
  <c r="KV77" i="138" s="1"/>
  <c r="KU53" i="138"/>
  <c r="KU77" i="138" s="1"/>
  <c r="KT53" i="138"/>
  <c r="KT77" i="138"/>
  <c r="KS53" i="138"/>
  <c r="KS77" i="138" s="1"/>
  <c r="KR53" i="138"/>
  <c r="KR77" i="138"/>
  <c r="KQ53" i="138"/>
  <c r="KQ77" i="138" s="1"/>
  <c r="KP53" i="138"/>
  <c r="KP77" i="138"/>
  <c r="KO53" i="138"/>
  <c r="KO77" i="138"/>
  <c r="KN53" i="138"/>
  <c r="KN77" i="138" s="1"/>
  <c r="KM53" i="138"/>
  <c r="KM77" i="138"/>
  <c r="KL53" i="138"/>
  <c r="KL77" i="138"/>
  <c r="KK53" i="138"/>
  <c r="KK77" i="138"/>
  <c r="KJ53" i="138"/>
  <c r="KJ77" i="138" s="1"/>
  <c r="KI53" i="138"/>
  <c r="KI77" i="138"/>
  <c r="KH53" i="138"/>
  <c r="KH77" i="138"/>
  <c r="KG53" i="138"/>
  <c r="KG77" i="138"/>
  <c r="KF53" i="138"/>
  <c r="KF77" i="138" s="1"/>
  <c r="KD99" i="138"/>
  <c r="KC99" i="138"/>
  <c r="KB99" i="138"/>
  <c r="KA99" i="138"/>
  <c r="KD98" i="138"/>
  <c r="KC98" i="138"/>
  <c r="KB98" i="138"/>
  <c r="KA98" i="138"/>
  <c r="KD97" i="138"/>
  <c r="KC97" i="138"/>
  <c r="KB97" i="138"/>
  <c r="KA97" i="138"/>
  <c r="KD96" i="138"/>
  <c r="KC96" i="138"/>
  <c r="KB96" i="138"/>
  <c r="KA96" i="138"/>
  <c r="KD95" i="138"/>
  <c r="KC95" i="138"/>
  <c r="KB95" i="138"/>
  <c r="KA95" i="138"/>
  <c r="KD94" i="138"/>
  <c r="KC94" i="138"/>
  <c r="KB94" i="138"/>
  <c r="KA94" i="138"/>
  <c r="IY94" i="138"/>
  <c r="KD93" i="138"/>
  <c r="KC93" i="138"/>
  <c r="KB93" i="138"/>
  <c r="KA93" i="138"/>
  <c r="JB93" i="138"/>
  <c r="KD92" i="138"/>
  <c r="KC92" i="138"/>
  <c r="KB92" i="138"/>
  <c r="KA92" i="138"/>
  <c r="KD91" i="138"/>
  <c r="KC91" i="138"/>
  <c r="KB91" i="138"/>
  <c r="KA91" i="138"/>
  <c r="JR91" i="138"/>
  <c r="KD90" i="138"/>
  <c r="KC90" i="138"/>
  <c r="KB90" i="138"/>
  <c r="KA90" i="138"/>
  <c r="JZ90" i="138"/>
  <c r="JY90" i="138"/>
  <c r="JX90" i="138"/>
  <c r="JW90" i="138"/>
  <c r="JV90" i="138"/>
  <c r="JU90" i="138"/>
  <c r="JT90" i="138"/>
  <c r="JS90" i="138"/>
  <c r="JR90" i="138"/>
  <c r="JQ90" i="138"/>
  <c r="JP90" i="138"/>
  <c r="JO90" i="138"/>
  <c r="JN90" i="138"/>
  <c r="JM90" i="138"/>
  <c r="JL90" i="138"/>
  <c r="JK90" i="138"/>
  <c r="JJ90" i="138"/>
  <c r="JI90" i="138"/>
  <c r="JH90" i="138"/>
  <c r="JG90" i="138"/>
  <c r="JF90" i="138"/>
  <c r="JE90" i="138"/>
  <c r="JD90" i="138"/>
  <c r="JC90" i="138"/>
  <c r="JB90" i="138"/>
  <c r="JA90" i="138"/>
  <c r="IZ90" i="138"/>
  <c r="IY90" i="138"/>
  <c r="IX90" i="138"/>
  <c r="IW90" i="138"/>
  <c r="IV90" i="138"/>
  <c r="KD89" i="138"/>
  <c r="KC89" i="138"/>
  <c r="KB89" i="138"/>
  <c r="KA89" i="138"/>
  <c r="JN89" i="138"/>
  <c r="KD88" i="138"/>
  <c r="KC88" i="138"/>
  <c r="KB88" i="138"/>
  <c r="KA88" i="138"/>
  <c r="KD87" i="138"/>
  <c r="KC87" i="138"/>
  <c r="KB87" i="138"/>
  <c r="KA87" i="138"/>
  <c r="KD86" i="138"/>
  <c r="KC86" i="138"/>
  <c r="KB86" i="138"/>
  <c r="KA86" i="138"/>
  <c r="KD85" i="138"/>
  <c r="KC85" i="138"/>
  <c r="KB85" i="138"/>
  <c r="KA85" i="138"/>
  <c r="KD84" i="138"/>
  <c r="KC84" i="138"/>
  <c r="KB84" i="138"/>
  <c r="KA84" i="138"/>
  <c r="KD83" i="138"/>
  <c r="KC83" i="138"/>
  <c r="KB83" i="138"/>
  <c r="KA83" i="138"/>
  <c r="KD82" i="138"/>
  <c r="KC82" i="138"/>
  <c r="KB82" i="138"/>
  <c r="KA82" i="138"/>
  <c r="KD81" i="138"/>
  <c r="KC81" i="138"/>
  <c r="KB81" i="138"/>
  <c r="KA81" i="138"/>
  <c r="KD80" i="138"/>
  <c r="KC80" i="138"/>
  <c r="KB80" i="138"/>
  <c r="KA80" i="138"/>
  <c r="KD79" i="138"/>
  <c r="KC79" i="138"/>
  <c r="KB79" i="138"/>
  <c r="KA79" i="138"/>
  <c r="KD78" i="138"/>
  <c r="KC78" i="138"/>
  <c r="KB78" i="138"/>
  <c r="KA78" i="138"/>
  <c r="KD77" i="138"/>
  <c r="KC77" i="138"/>
  <c r="KB77" i="138"/>
  <c r="KA77" i="138"/>
  <c r="JZ75" i="138"/>
  <c r="JZ99" i="138"/>
  <c r="JY75" i="138"/>
  <c r="JY99" i="138" s="1"/>
  <c r="JX75" i="138"/>
  <c r="JX99" i="138" s="1"/>
  <c r="JW75" i="138"/>
  <c r="JW99" i="138" s="1"/>
  <c r="JV75" i="138"/>
  <c r="JV99" i="138"/>
  <c r="JU75" i="138"/>
  <c r="JU99" i="138" s="1"/>
  <c r="JT75" i="138"/>
  <c r="JT99" i="138" s="1"/>
  <c r="JS75" i="138"/>
  <c r="JS99" i="138" s="1"/>
  <c r="JR75" i="138"/>
  <c r="JR99" i="138" s="1"/>
  <c r="JQ75" i="138"/>
  <c r="JQ99" i="138" s="1"/>
  <c r="JP75" i="138"/>
  <c r="JP99" i="138"/>
  <c r="JO75" i="138"/>
  <c r="JO99" i="138" s="1"/>
  <c r="JN75" i="138"/>
  <c r="JN99" i="138" s="1"/>
  <c r="JM75" i="138"/>
  <c r="JM99" i="138" s="1"/>
  <c r="JL75" i="138"/>
  <c r="JL99" i="138" s="1"/>
  <c r="JK75" i="138"/>
  <c r="JK99" i="138"/>
  <c r="JJ75" i="138"/>
  <c r="JJ99" i="138" s="1"/>
  <c r="JI75" i="138"/>
  <c r="JI99" i="138"/>
  <c r="JH75" i="138"/>
  <c r="JH99" i="138" s="1"/>
  <c r="JG75" i="138"/>
  <c r="JG99" i="138"/>
  <c r="JF75" i="138"/>
  <c r="JF99" i="138" s="1"/>
  <c r="JE75" i="138"/>
  <c r="JE99" i="138"/>
  <c r="JD75" i="138"/>
  <c r="JD99" i="138" s="1"/>
  <c r="JC75" i="138"/>
  <c r="JC99" i="138" s="1"/>
  <c r="JB75" i="138"/>
  <c r="JB99" i="138" s="1"/>
  <c r="JA75" i="138"/>
  <c r="JA99" i="138" s="1"/>
  <c r="IZ75" i="138"/>
  <c r="IZ99" i="138"/>
  <c r="IY75" i="138"/>
  <c r="IY99" i="138"/>
  <c r="IX75" i="138"/>
  <c r="IX99" i="138"/>
  <c r="IW75" i="138"/>
  <c r="IW99" i="138" s="1"/>
  <c r="IV75" i="138"/>
  <c r="IV99" i="138" s="1"/>
  <c r="JZ74" i="138"/>
  <c r="JZ98" i="138" s="1"/>
  <c r="JY74" i="138"/>
  <c r="JY98" i="138" s="1"/>
  <c r="JX74" i="138"/>
  <c r="JX98" i="138"/>
  <c r="JW74" i="138"/>
  <c r="JW98" i="138" s="1"/>
  <c r="JV74" i="138"/>
  <c r="JV98" i="138"/>
  <c r="JU74" i="138"/>
  <c r="JU98" i="138" s="1"/>
  <c r="JT74" i="138"/>
  <c r="JT98" i="138"/>
  <c r="JS74" i="138"/>
  <c r="JS98" i="138" s="1"/>
  <c r="JR74" i="138"/>
  <c r="JR98" i="138"/>
  <c r="JQ74" i="138"/>
  <c r="JQ98" i="138" s="1"/>
  <c r="JP74" i="138"/>
  <c r="JP98" i="138"/>
  <c r="JO74" i="138"/>
  <c r="JO98" i="138" s="1"/>
  <c r="JN74" i="138"/>
  <c r="JN98" i="138" s="1"/>
  <c r="JM74" i="138"/>
  <c r="JM98" i="138" s="1"/>
  <c r="JL74" i="138"/>
  <c r="JL98" i="138" s="1"/>
  <c r="JK74" i="138"/>
  <c r="JK98" i="138" s="1"/>
  <c r="JJ74" i="138"/>
  <c r="JJ98" i="138" s="1"/>
  <c r="JI74" i="138"/>
  <c r="JI98" i="138" s="1"/>
  <c r="JH74" i="138"/>
  <c r="JH98" i="138"/>
  <c r="JG74" i="138"/>
  <c r="JG98" i="138" s="1"/>
  <c r="JF74" i="138"/>
  <c r="JF98" i="138"/>
  <c r="JE74" i="138"/>
  <c r="JE98" i="138" s="1"/>
  <c r="JD74" i="138"/>
  <c r="JD98" i="138"/>
  <c r="JC74" i="138"/>
  <c r="JC98" i="138" s="1"/>
  <c r="JB74" i="138"/>
  <c r="JB98" i="138"/>
  <c r="JA74" i="138"/>
  <c r="JA98" i="138" s="1"/>
  <c r="IZ74" i="138"/>
  <c r="IZ98" i="138"/>
  <c r="IY74" i="138"/>
  <c r="IY98" i="138" s="1"/>
  <c r="IX74" i="138"/>
  <c r="IX98" i="138" s="1"/>
  <c r="IW74" i="138"/>
  <c r="IW98" i="138" s="1"/>
  <c r="IV74" i="138"/>
  <c r="IV98" i="138" s="1"/>
  <c r="JZ73" i="138"/>
  <c r="JZ97" i="138" s="1"/>
  <c r="JY73" i="138"/>
  <c r="JY97" i="138" s="1"/>
  <c r="JX73" i="138"/>
  <c r="JX97" i="138" s="1"/>
  <c r="JW73" i="138"/>
  <c r="JW97" i="138"/>
  <c r="JV73" i="138"/>
  <c r="JV97" i="138" s="1"/>
  <c r="JU73" i="138"/>
  <c r="JU97" i="138"/>
  <c r="JT73" i="138"/>
  <c r="JT97" i="138" s="1"/>
  <c r="JS73" i="138"/>
  <c r="JS97" i="138"/>
  <c r="JR73" i="138"/>
  <c r="JR97" i="138" s="1"/>
  <c r="JQ73" i="138"/>
  <c r="JQ97" i="138"/>
  <c r="JP73" i="138"/>
  <c r="JP97" i="138" s="1"/>
  <c r="JO73" i="138"/>
  <c r="JO97" i="138" s="1"/>
  <c r="JN73" i="138"/>
  <c r="JN97" i="138" s="1"/>
  <c r="JM73" i="138"/>
  <c r="JM97" i="138" s="1"/>
  <c r="JL73" i="138"/>
  <c r="JL97" i="138"/>
  <c r="JK73" i="138"/>
  <c r="JK97" i="138" s="1"/>
  <c r="JJ73" i="138"/>
  <c r="JJ97" i="138" s="1"/>
  <c r="JI73" i="138"/>
  <c r="JI97" i="138" s="1"/>
  <c r="JH73" i="138"/>
  <c r="JH97" i="138" s="1"/>
  <c r="JG73" i="138"/>
  <c r="JG97" i="138"/>
  <c r="JF73" i="138"/>
  <c r="JF97" i="138"/>
  <c r="JE73" i="138"/>
  <c r="JE97" i="138" s="1"/>
  <c r="JD73" i="138"/>
  <c r="JD97" i="138"/>
  <c r="JC73" i="138"/>
  <c r="JC97" i="138"/>
  <c r="JB73" i="138"/>
  <c r="JB97" i="138"/>
  <c r="JA73" i="138"/>
  <c r="JA97" i="138" s="1"/>
  <c r="IZ73" i="138"/>
  <c r="IZ97" i="138"/>
  <c r="IY73" i="138"/>
  <c r="IY97" i="138"/>
  <c r="IX73" i="138"/>
  <c r="IX97" i="138"/>
  <c r="IW73" i="138"/>
  <c r="IW97" i="138" s="1"/>
  <c r="IV73" i="138"/>
  <c r="IV97" i="138"/>
  <c r="JZ72" i="138"/>
  <c r="JZ96" i="138"/>
  <c r="JY72" i="138"/>
  <c r="JY96" i="138" s="1"/>
  <c r="JX72" i="138"/>
  <c r="JX96" i="138"/>
  <c r="JW72" i="138"/>
  <c r="JW96" i="138" s="1"/>
  <c r="JV72" i="138"/>
  <c r="JV96" i="138"/>
  <c r="JU72" i="138"/>
  <c r="JU96" i="138" s="1"/>
  <c r="JT72" i="138"/>
  <c r="JT96" i="138" s="1"/>
  <c r="JS72" i="138"/>
  <c r="JS96" i="138" s="1"/>
  <c r="JR72" i="138"/>
  <c r="JR96" i="138" s="1"/>
  <c r="JQ72" i="138"/>
  <c r="JQ96" i="138" s="1"/>
  <c r="JP72" i="138"/>
  <c r="JP96" i="138" s="1"/>
  <c r="JO72" i="138"/>
  <c r="JO96" i="138" s="1"/>
  <c r="JN72" i="138"/>
  <c r="JN96" i="138"/>
  <c r="JM72" i="138"/>
  <c r="JM96" i="138" s="1"/>
  <c r="JL72" i="138"/>
  <c r="JL96" i="138"/>
  <c r="JK72" i="138"/>
  <c r="JK96" i="138" s="1"/>
  <c r="JJ72" i="138"/>
  <c r="JJ96" i="138"/>
  <c r="JI72" i="138"/>
  <c r="JI96" i="138" s="1"/>
  <c r="JH72" i="138"/>
  <c r="JH96" i="138"/>
  <c r="JG72" i="138"/>
  <c r="JG96" i="138" s="1"/>
  <c r="JF72" i="138"/>
  <c r="JF96" i="138"/>
  <c r="JE72" i="138"/>
  <c r="JE96" i="138" s="1"/>
  <c r="JD72" i="138"/>
  <c r="JD96" i="138" s="1"/>
  <c r="JC72" i="138"/>
  <c r="JC96" i="138" s="1"/>
  <c r="JB72" i="138"/>
  <c r="JB96" i="138" s="1"/>
  <c r="JA72" i="138"/>
  <c r="JA96" i="138" s="1"/>
  <c r="IZ72" i="138"/>
  <c r="IZ96" i="138" s="1"/>
  <c r="IY72" i="138"/>
  <c r="IY96" i="138"/>
  <c r="IX72" i="138"/>
  <c r="IX96" i="138" s="1"/>
  <c r="IW72" i="138"/>
  <c r="IW96" i="138"/>
  <c r="IV72" i="138"/>
  <c r="IV96" i="138"/>
  <c r="JZ71" i="138"/>
  <c r="JZ95" i="138" s="1"/>
  <c r="JY71" i="138"/>
  <c r="JY95" i="138" s="1"/>
  <c r="JX71" i="138"/>
  <c r="JX95" i="138"/>
  <c r="JW71" i="138"/>
  <c r="JW95" i="138"/>
  <c r="JV71" i="138"/>
  <c r="JV95" i="138" s="1"/>
  <c r="JU71" i="138"/>
  <c r="JU95" i="138" s="1"/>
  <c r="JT71" i="138"/>
  <c r="JT95" i="138"/>
  <c r="JS71" i="138"/>
  <c r="JS95" i="138"/>
  <c r="JR71" i="138"/>
  <c r="JR95" i="138" s="1"/>
  <c r="JQ71" i="138"/>
  <c r="JQ95" i="138" s="1"/>
  <c r="JP71" i="138"/>
  <c r="JP95" i="138" s="1"/>
  <c r="JO71" i="138"/>
  <c r="JO95" i="138" s="1"/>
  <c r="JN71" i="138"/>
  <c r="JN95" i="138"/>
  <c r="JM71" i="138"/>
  <c r="JM95" i="138" s="1"/>
  <c r="JL71" i="138"/>
  <c r="JL95" i="138"/>
  <c r="JK71" i="138"/>
  <c r="JK95" i="138" s="1"/>
  <c r="JJ71" i="138"/>
  <c r="JJ95" i="138"/>
  <c r="JI71" i="138"/>
  <c r="JI95" i="138" s="1"/>
  <c r="JH71" i="138"/>
  <c r="JH95" i="138"/>
  <c r="JG71" i="138"/>
  <c r="JG95" i="138" s="1"/>
  <c r="JF71" i="138"/>
  <c r="JF95" i="138" s="1"/>
  <c r="JE71" i="138"/>
  <c r="JE95" i="138" s="1"/>
  <c r="JD71" i="138"/>
  <c r="JD95" i="138" s="1"/>
  <c r="JC71" i="138"/>
  <c r="JC95" i="138" s="1"/>
  <c r="JB71" i="138"/>
  <c r="JB95" i="138" s="1"/>
  <c r="JA71" i="138"/>
  <c r="JA95" i="138" s="1"/>
  <c r="IZ71" i="138"/>
  <c r="IZ95" i="138" s="1"/>
  <c r="IY71" i="138"/>
  <c r="IY95" i="138"/>
  <c r="IX71" i="138"/>
  <c r="IX95" i="138" s="1"/>
  <c r="IW71" i="138"/>
  <c r="IW95" i="138"/>
  <c r="IV71" i="138"/>
  <c r="IV95" i="138" s="1"/>
  <c r="JZ70" i="138"/>
  <c r="JZ94" i="138"/>
  <c r="JY70" i="138"/>
  <c r="JY94" i="138" s="1"/>
  <c r="JX70" i="138"/>
  <c r="JX94" i="138"/>
  <c r="JW70" i="138"/>
  <c r="JW94" i="138" s="1"/>
  <c r="JV70" i="138"/>
  <c r="JV94" i="138" s="1"/>
  <c r="JU70" i="138"/>
  <c r="JU94" i="138" s="1"/>
  <c r="JT70" i="138"/>
  <c r="JT94" i="138" s="1"/>
  <c r="JS70" i="138"/>
  <c r="JS94" i="138"/>
  <c r="JR70" i="138"/>
  <c r="JR94" i="138" s="1"/>
  <c r="JQ70" i="138"/>
  <c r="JQ94" i="138"/>
  <c r="JP70" i="138"/>
  <c r="JP94" i="138" s="1"/>
  <c r="JO70" i="138"/>
  <c r="JO94" i="138"/>
  <c r="JN70" i="138"/>
  <c r="JN94" i="138" s="1"/>
  <c r="JM70" i="138"/>
  <c r="JM94" i="138"/>
  <c r="JL70" i="138"/>
  <c r="JL94" i="138" s="1"/>
  <c r="JK70" i="138"/>
  <c r="JK94" i="138"/>
  <c r="JJ70" i="138"/>
  <c r="JJ94" i="138" s="1"/>
  <c r="JI70" i="138"/>
  <c r="JI94" i="138" s="1"/>
  <c r="JH70" i="138"/>
  <c r="JH94" i="138" s="1"/>
  <c r="JG70" i="138"/>
  <c r="JG94" i="138" s="1"/>
  <c r="JF70" i="138"/>
  <c r="JF94" i="138" s="1"/>
  <c r="JE70" i="138"/>
  <c r="JE94" i="138" s="1"/>
  <c r="JD70" i="138"/>
  <c r="JD94" i="138" s="1"/>
  <c r="JC70" i="138"/>
  <c r="JC94" i="138"/>
  <c r="JB70" i="138"/>
  <c r="JB94" i="138" s="1"/>
  <c r="JA70" i="138"/>
  <c r="JA94" i="138"/>
  <c r="IZ70" i="138"/>
  <c r="IZ94" i="138" s="1"/>
  <c r="IY70" i="138"/>
  <c r="IX70" i="138"/>
  <c r="IX94" i="138" s="1"/>
  <c r="IW70" i="138"/>
  <c r="IW94" i="138" s="1"/>
  <c r="IV70" i="138"/>
  <c r="IV94" i="138" s="1"/>
  <c r="JZ69" i="138"/>
  <c r="JZ93" i="138" s="1"/>
  <c r="JY69" i="138"/>
  <c r="JY93" i="138" s="1"/>
  <c r="JX69" i="138"/>
  <c r="JX93" i="138" s="1"/>
  <c r="JW69" i="138"/>
  <c r="JW93" i="138" s="1"/>
  <c r="JV69" i="138"/>
  <c r="JV93" i="138"/>
  <c r="JU69" i="138"/>
  <c r="JU93" i="138" s="1"/>
  <c r="JT69" i="138"/>
  <c r="JT93" i="138"/>
  <c r="JS69" i="138"/>
  <c r="JS93" i="138" s="1"/>
  <c r="JR69" i="138"/>
  <c r="JR93" i="138"/>
  <c r="JQ69" i="138"/>
  <c r="JQ93" i="138" s="1"/>
  <c r="JP69" i="138"/>
  <c r="JP93" i="138" s="1"/>
  <c r="JO69" i="138"/>
  <c r="JO93" i="138" s="1"/>
  <c r="JN69" i="138"/>
  <c r="JN93" i="138" s="1"/>
  <c r="JM69" i="138"/>
  <c r="JM93" i="138"/>
  <c r="JL69" i="138"/>
  <c r="JL93" i="138" s="1"/>
  <c r="JK69" i="138"/>
  <c r="JK93" i="138"/>
  <c r="JJ69" i="138"/>
  <c r="JJ93" i="138" s="1"/>
  <c r="JI69" i="138"/>
  <c r="JI93" i="138"/>
  <c r="JH69" i="138"/>
  <c r="JH93" i="138" s="1"/>
  <c r="JG69" i="138"/>
  <c r="JG93" i="138"/>
  <c r="JF69" i="138"/>
  <c r="JF93" i="138" s="1"/>
  <c r="JE69" i="138"/>
  <c r="JE93" i="138" s="1"/>
  <c r="JD69" i="138"/>
  <c r="JD93" i="138" s="1"/>
  <c r="JC69" i="138"/>
  <c r="JC93" i="138" s="1"/>
  <c r="JB69" i="138"/>
  <c r="JA69" i="138"/>
  <c r="JA93" i="138" s="1"/>
  <c r="IZ69" i="138"/>
  <c r="IZ93" i="138" s="1"/>
  <c r="IY69" i="138"/>
  <c r="IY93" i="138" s="1"/>
  <c r="IX69" i="138"/>
  <c r="IX93" i="138"/>
  <c r="IW69" i="138"/>
  <c r="IW93" i="138" s="1"/>
  <c r="IV69" i="138"/>
  <c r="IV93" i="138"/>
  <c r="JZ68" i="138"/>
  <c r="JZ92" i="138" s="1"/>
  <c r="JY68" i="138"/>
  <c r="JY92" i="138"/>
  <c r="JX68" i="138"/>
  <c r="JX92" i="138" s="1"/>
  <c r="JW68" i="138"/>
  <c r="JW92" i="138"/>
  <c r="JV68" i="138"/>
  <c r="JV92" i="138" s="1"/>
  <c r="JU68" i="138"/>
  <c r="JU92" i="138"/>
  <c r="JT68" i="138"/>
  <c r="JT92" i="138" s="1"/>
  <c r="JS68" i="138"/>
  <c r="JS92" i="138" s="1"/>
  <c r="JR68" i="138"/>
  <c r="JR92" i="138" s="1"/>
  <c r="JQ68" i="138"/>
  <c r="JQ92" i="138" s="1"/>
  <c r="JP68" i="138"/>
  <c r="JP92" i="138" s="1"/>
  <c r="JO68" i="138"/>
  <c r="JO92" i="138" s="1"/>
  <c r="JN68" i="138"/>
  <c r="JN92" i="138" s="1"/>
  <c r="JM68" i="138"/>
  <c r="JM92" i="138" s="1"/>
  <c r="JL68" i="138"/>
  <c r="JL92" i="138"/>
  <c r="JK68" i="138"/>
  <c r="JK92" i="138" s="1"/>
  <c r="JJ68" i="138"/>
  <c r="JJ92" i="138"/>
  <c r="JI68" i="138"/>
  <c r="JI92" i="138" s="1"/>
  <c r="JH68" i="138"/>
  <c r="JH92" i="138" s="1"/>
  <c r="JG68" i="138"/>
  <c r="JG92" i="138" s="1"/>
  <c r="JF68" i="138"/>
  <c r="JF92" i="138" s="1"/>
  <c r="JE68" i="138"/>
  <c r="JE92" i="138" s="1"/>
  <c r="JD68" i="138"/>
  <c r="JD92" i="138" s="1"/>
  <c r="JC68" i="138"/>
  <c r="JC92" i="138" s="1"/>
  <c r="JB68" i="138"/>
  <c r="JB92" i="138"/>
  <c r="JA68" i="138"/>
  <c r="JA92" i="138" s="1"/>
  <c r="IZ68" i="138"/>
  <c r="IZ92" i="138"/>
  <c r="IY68" i="138"/>
  <c r="IY92" i="138" s="1"/>
  <c r="IX68" i="138"/>
  <c r="IX92" i="138"/>
  <c r="IW68" i="138"/>
  <c r="IW92" i="138" s="1"/>
  <c r="IV68" i="138"/>
  <c r="IV92" i="138"/>
  <c r="JZ67" i="138"/>
  <c r="JZ91" i="138" s="1"/>
  <c r="JY67" i="138"/>
  <c r="JY91" i="138"/>
  <c r="JX67" i="138"/>
  <c r="JX91" i="138"/>
  <c r="JW67" i="138"/>
  <c r="JW91" i="138"/>
  <c r="JV67" i="138"/>
  <c r="JV91" i="138" s="1"/>
  <c r="JU67" i="138"/>
  <c r="JU91" i="138"/>
  <c r="JT67" i="138"/>
  <c r="JT91" i="138" s="1"/>
  <c r="JS67" i="138"/>
  <c r="JS91" i="138" s="1"/>
  <c r="JR67" i="138"/>
  <c r="JQ67" i="138"/>
  <c r="JQ91" i="138" s="1"/>
  <c r="JP67" i="138"/>
  <c r="JP91" i="138" s="1"/>
  <c r="JO67" i="138"/>
  <c r="JO91" i="138"/>
  <c r="JN67" i="138"/>
  <c r="JN91" i="138" s="1"/>
  <c r="JM67" i="138"/>
  <c r="JM91" i="138"/>
  <c r="JL67" i="138"/>
  <c r="JL91" i="138" s="1"/>
  <c r="JK67" i="138"/>
  <c r="JK91" i="138"/>
  <c r="JJ67" i="138"/>
  <c r="JJ91" i="138" s="1"/>
  <c r="JI67" i="138"/>
  <c r="JI91" i="138"/>
  <c r="JH67" i="138"/>
  <c r="JH91" i="138" s="1"/>
  <c r="JG67" i="138"/>
  <c r="JG91" i="138" s="1"/>
  <c r="JF67" i="138"/>
  <c r="JF91" i="138" s="1"/>
  <c r="JE67" i="138"/>
  <c r="JE91" i="138" s="1"/>
  <c r="JD67" i="138"/>
  <c r="JD91" i="138" s="1"/>
  <c r="JC67" i="138"/>
  <c r="JC91" i="138" s="1"/>
  <c r="JB67" i="138"/>
  <c r="JB91" i="138" s="1"/>
  <c r="JA67" i="138"/>
  <c r="JA91" i="138"/>
  <c r="IZ67" i="138"/>
  <c r="IZ91" i="138" s="1"/>
  <c r="IY67" i="138"/>
  <c r="IY91" i="138"/>
  <c r="IX67" i="138"/>
  <c r="IX91" i="138" s="1"/>
  <c r="IW67" i="138"/>
  <c r="IW91" i="138"/>
  <c r="IV67" i="138"/>
  <c r="IV91" i="138" s="1"/>
  <c r="JZ66" i="138"/>
  <c r="JY66" i="138"/>
  <c r="JX66" i="138"/>
  <c r="JW66" i="138"/>
  <c r="JV66" i="138"/>
  <c r="JU66" i="138"/>
  <c r="JT66" i="138"/>
  <c r="JS66" i="138"/>
  <c r="JR66" i="138"/>
  <c r="JQ66" i="138"/>
  <c r="JP66" i="138"/>
  <c r="JO66" i="138"/>
  <c r="JN66" i="138"/>
  <c r="JM66" i="138"/>
  <c r="JL66" i="138"/>
  <c r="JK66" i="138"/>
  <c r="JJ66" i="138"/>
  <c r="JI66" i="138"/>
  <c r="JH66" i="138"/>
  <c r="JG66" i="138"/>
  <c r="JF66" i="138"/>
  <c r="JE66" i="138"/>
  <c r="JD66" i="138"/>
  <c r="JC66" i="138"/>
  <c r="JB66" i="138"/>
  <c r="JA66" i="138"/>
  <c r="IZ66" i="138"/>
  <c r="IY66" i="138"/>
  <c r="IX66" i="138"/>
  <c r="IW66" i="138"/>
  <c r="IV66" i="138"/>
  <c r="JZ65" i="138"/>
  <c r="JZ89" i="138" s="1"/>
  <c r="JY65" i="138"/>
  <c r="JY89" i="138" s="1"/>
  <c r="JX65" i="138"/>
  <c r="JX89" i="138" s="1"/>
  <c r="JW65" i="138"/>
  <c r="JW89" i="138" s="1"/>
  <c r="JV65" i="138"/>
  <c r="JV89" i="138" s="1"/>
  <c r="JU65" i="138"/>
  <c r="JU89" i="138" s="1"/>
  <c r="JT65" i="138"/>
  <c r="JT89" i="138"/>
  <c r="JS65" i="138"/>
  <c r="JS89" i="138" s="1"/>
  <c r="JR65" i="138"/>
  <c r="JR89" i="138" s="1"/>
  <c r="JQ65" i="138"/>
  <c r="JQ89" i="138" s="1"/>
  <c r="JP65" i="138"/>
  <c r="JP89" i="138" s="1"/>
  <c r="JO65" i="138"/>
  <c r="JO89" i="138" s="1"/>
  <c r="JN65" i="138"/>
  <c r="JM65" i="138"/>
  <c r="JM89" i="138" s="1"/>
  <c r="JL65" i="138"/>
  <c r="JL89" i="138"/>
  <c r="JK65" i="138"/>
  <c r="JK89" i="138" s="1"/>
  <c r="JJ65" i="138"/>
  <c r="JJ89" i="138"/>
  <c r="JI65" i="138"/>
  <c r="JI89" i="138" s="1"/>
  <c r="JH65" i="138"/>
  <c r="JH89" i="138"/>
  <c r="JG65" i="138"/>
  <c r="JG89" i="138" s="1"/>
  <c r="JF65" i="138"/>
  <c r="JF89" i="138"/>
  <c r="JE65" i="138"/>
  <c r="JE89" i="138" s="1"/>
  <c r="JD65" i="138"/>
  <c r="JD89" i="138"/>
  <c r="JC65" i="138"/>
  <c r="JC89" i="138" s="1"/>
  <c r="JB65" i="138"/>
  <c r="JB89" i="138" s="1"/>
  <c r="JA65" i="138"/>
  <c r="JA89" i="138" s="1"/>
  <c r="IZ65" i="138"/>
  <c r="IZ89" i="138" s="1"/>
  <c r="IY65" i="138"/>
  <c r="IY89" i="138" s="1"/>
  <c r="IX65" i="138"/>
  <c r="IX89" i="138" s="1"/>
  <c r="IW65" i="138"/>
  <c r="IW89" i="138" s="1"/>
  <c r="IV65" i="138"/>
  <c r="IV89" i="138"/>
  <c r="JZ64" i="138"/>
  <c r="JZ88" i="138" s="1"/>
  <c r="JY64" i="138"/>
  <c r="JY88" i="138"/>
  <c r="JX64" i="138"/>
  <c r="JX88" i="138" s="1"/>
  <c r="JW64" i="138"/>
  <c r="JW88" i="138"/>
  <c r="JV64" i="138"/>
  <c r="JV88" i="138" s="1"/>
  <c r="JU64" i="138"/>
  <c r="JU88" i="138"/>
  <c r="JT64" i="138"/>
  <c r="JT88" i="138" s="1"/>
  <c r="JS64" i="138"/>
  <c r="JS88" i="138"/>
  <c r="JR64" i="138"/>
  <c r="JR88" i="138"/>
  <c r="JQ64" i="138"/>
  <c r="JQ88" i="138"/>
  <c r="JP64" i="138"/>
  <c r="JP88" i="138" s="1"/>
  <c r="JO64" i="138"/>
  <c r="JO88" i="138"/>
  <c r="JN64" i="138"/>
  <c r="JN88" i="138"/>
  <c r="JM64" i="138"/>
  <c r="JM88" i="138"/>
  <c r="JL64" i="138"/>
  <c r="JL88" i="138" s="1"/>
  <c r="JK64" i="138"/>
  <c r="JK88" i="138"/>
  <c r="JJ64" i="138"/>
  <c r="JJ88" i="138"/>
  <c r="JI64" i="138"/>
  <c r="JI88" i="138"/>
  <c r="JH64" i="138"/>
  <c r="JH88" i="138" s="1"/>
  <c r="JG64" i="138"/>
  <c r="JG88" i="138"/>
  <c r="JF64" i="138"/>
  <c r="JF88" i="138"/>
  <c r="JE64" i="138"/>
  <c r="JE88" i="138"/>
  <c r="JD64" i="138"/>
  <c r="JD88" i="138" s="1"/>
  <c r="JC64" i="138"/>
  <c r="JC88" i="138"/>
  <c r="JB64" i="138"/>
  <c r="JB88" i="138"/>
  <c r="JA64" i="138"/>
  <c r="JA88" i="138" s="1"/>
  <c r="IZ64" i="138"/>
  <c r="IZ88" i="138"/>
  <c r="IY64" i="138"/>
  <c r="IY88" i="138" s="1"/>
  <c r="IX64" i="138"/>
  <c r="IX88" i="138"/>
  <c r="IW64" i="138"/>
  <c r="IW88" i="138" s="1"/>
  <c r="IV64" i="138"/>
  <c r="IV88" i="138" s="1"/>
  <c r="JZ63" i="138"/>
  <c r="JZ87" i="138" s="1"/>
  <c r="JY63" i="138"/>
  <c r="JY87" i="138" s="1"/>
  <c r="JX63" i="138"/>
  <c r="JX87" i="138" s="1"/>
  <c r="JW63" i="138"/>
  <c r="JW87" i="138" s="1"/>
  <c r="JV63" i="138"/>
  <c r="JV87" i="138" s="1"/>
  <c r="JU63" i="138"/>
  <c r="JU87" i="138"/>
  <c r="JT63" i="138"/>
  <c r="JT87" i="138" s="1"/>
  <c r="JS63" i="138"/>
  <c r="JS87" i="138"/>
  <c r="JR63" i="138"/>
  <c r="JR87" i="138" s="1"/>
  <c r="JQ63" i="138"/>
  <c r="JQ87" i="138"/>
  <c r="JP63" i="138"/>
  <c r="JP87" i="138" s="1"/>
  <c r="JO63" i="138"/>
  <c r="JO87" i="138"/>
  <c r="JN63" i="138"/>
  <c r="JN87" i="138"/>
  <c r="JM63" i="138"/>
  <c r="JM87" i="138" s="1"/>
  <c r="JL63" i="138"/>
  <c r="JL87" i="138" s="1"/>
  <c r="JK63" i="138"/>
  <c r="JK87" i="138"/>
  <c r="JJ63" i="138"/>
  <c r="JJ87" i="138"/>
  <c r="JI63" i="138"/>
  <c r="JI87" i="138" s="1"/>
  <c r="JH63" i="138"/>
  <c r="JH87" i="138" s="1"/>
  <c r="JG63" i="138"/>
  <c r="JG87" i="138"/>
  <c r="JF63" i="138"/>
  <c r="JF87" i="138"/>
  <c r="JE63" i="138"/>
  <c r="JE87" i="138" s="1"/>
  <c r="JD63" i="138"/>
  <c r="JD87" i="138" s="1"/>
  <c r="JC63" i="138"/>
  <c r="JC87" i="138"/>
  <c r="JB63" i="138"/>
  <c r="JB87" i="138"/>
  <c r="JA63" i="138"/>
  <c r="JA87" i="138" s="1"/>
  <c r="IZ63" i="138"/>
  <c r="IZ87" i="138" s="1"/>
  <c r="IY63" i="138"/>
  <c r="IY87" i="138"/>
  <c r="IX63" i="138"/>
  <c r="IX87" i="138"/>
  <c r="IW63" i="138"/>
  <c r="IW87" i="138" s="1"/>
  <c r="IV63" i="138"/>
  <c r="IV87" i="138" s="1"/>
  <c r="JZ62" i="138"/>
  <c r="JZ86" i="138"/>
  <c r="JY62" i="138"/>
  <c r="JY86" i="138"/>
  <c r="JX62" i="138"/>
  <c r="JX86" i="138" s="1"/>
  <c r="JW62" i="138"/>
  <c r="JW86" i="138" s="1"/>
  <c r="JV62" i="138"/>
  <c r="JV86" i="138"/>
  <c r="JU62" i="138"/>
  <c r="JU86" i="138"/>
  <c r="JT62" i="138"/>
  <c r="JT86" i="138" s="1"/>
  <c r="JS62" i="138"/>
  <c r="JS86" i="138" s="1"/>
  <c r="JR62" i="138"/>
  <c r="JR86" i="138"/>
  <c r="JQ62" i="138"/>
  <c r="JQ86" i="138"/>
  <c r="JP62" i="138"/>
  <c r="JP86" i="138" s="1"/>
  <c r="JO62" i="138"/>
  <c r="JO86" i="138" s="1"/>
  <c r="JN62" i="138"/>
  <c r="JN86" i="138"/>
  <c r="JM62" i="138"/>
  <c r="JM86" i="138"/>
  <c r="JL62" i="138"/>
  <c r="JL86" i="138" s="1"/>
  <c r="JK62" i="138"/>
  <c r="JK86" i="138" s="1"/>
  <c r="JJ62" i="138"/>
  <c r="JJ86" i="138"/>
  <c r="JI62" i="138"/>
  <c r="JI86" i="138"/>
  <c r="JH62" i="138"/>
  <c r="JH86" i="138" s="1"/>
  <c r="JG62" i="138"/>
  <c r="JG86" i="138" s="1"/>
  <c r="JF62" i="138"/>
  <c r="JF86" i="138" s="1"/>
  <c r="JE62" i="138"/>
  <c r="JE86" i="138"/>
  <c r="JD62" i="138"/>
  <c r="JD86" i="138" s="1"/>
  <c r="JC62" i="138"/>
  <c r="JC86" i="138"/>
  <c r="JB62" i="138"/>
  <c r="JB86" i="138" s="1"/>
  <c r="JA62" i="138"/>
  <c r="JA86" i="138" s="1"/>
  <c r="IZ62" i="138"/>
  <c r="IZ86" i="138" s="1"/>
  <c r="IY62" i="138"/>
  <c r="IY86" i="138" s="1"/>
  <c r="IX62" i="138"/>
  <c r="IX86" i="138"/>
  <c r="IW62" i="138"/>
  <c r="IW86" i="138" s="1"/>
  <c r="IV62" i="138"/>
  <c r="IV86" i="138" s="1"/>
  <c r="JZ61" i="138"/>
  <c r="JZ85" i="138" s="1"/>
  <c r="JY61" i="138"/>
  <c r="JY85" i="138"/>
  <c r="JX61" i="138"/>
  <c r="JX85" i="138" s="1"/>
  <c r="JW61" i="138"/>
  <c r="JW85" i="138"/>
  <c r="JV61" i="138"/>
  <c r="JV85" i="138" s="1"/>
  <c r="JU61" i="138"/>
  <c r="JU85" i="138" s="1"/>
  <c r="JT61" i="138"/>
  <c r="JT85" i="138" s="1"/>
  <c r="JS61" i="138"/>
  <c r="JS85" i="138" s="1"/>
  <c r="JR61" i="138"/>
  <c r="JR85" i="138" s="1"/>
  <c r="JQ61" i="138"/>
  <c r="JQ85" i="138" s="1"/>
  <c r="JP61" i="138"/>
  <c r="JP85" i="138" s="1"/>
  <c r="JO61" i="138"/>
  <c r="JO85" i="138"/>
  <c r="JN61" i="138"/>
  <c r="JN85" i="138" s="1"/>
  <c r="JM61" i="138"/>
  <c r="JM85" i="138"/>
  <c r="JL61" i="138"/>
  <c r="JL85" i="138" s="1"/>
  <c r="JK61" i="138"/>
  <c r="JK85" i="138" s="1"/>
  <c r="JJ61" i="138"/>
  <c r="JJ85" i="138"/>
  <c r="JI61" i="138"/>
  <c r="JI85" i="138"/>
  <c r="JH61" i="138"/>
  <c r="JH85" i="138" s="1"/>
  <c r="JG61" i="138"/>
  <c r="JG85" i="138" s="1"/>
  <c r="JF61" i="138"/>
  <c r="JF85" i="138"/>
  <c r="JE61" i="138"/>
  <c r="JE85" i="138"/>
  <c r="JD61" i="138"/>
  <c r="JD85" i="138" s="1"/>
  <c r="JC61" i="138"/>
  <c r="JC85" i="138" s="1"/>
  <c r="JB61" i="138"/>
  <c r="JB85" i="138"/>
  <c r="JA61" i="138"/>
  <c r="JA85" i="138"/>
  <c r="IZ61" i="138"/>
  <c r="IZ85" i="138" s="1"/>
  <c r="IY61" i="138"/>
  <c r="IY85" i="138" s="1"/>
  <c r="IX61" i="138"/>
  <c r="IX85" i="138"/>
  <c r="IW61" i="138"/>
  <c r="IW85" i="138"/>
  <c r="IV61" i="138"/>
  <c r="IV85" i="138" s="1"/>
  <c r="JZ60" i="138"/>
  <c r="JZ84" i="138" s="1"/>
  <c r="JY60" i="138"/>
  <c r="JY84" i="138"/>
  <c r="JX60" i="138"/>
  <c r="JX84" i="138"/>
  <c r="JW60" i="138"/>
  <c r="JW84" i="138" s="1"/>
  <c r="JV60" i="138"/>
  <c r="JV84" i="138" s="1"/>
  <c r="JU60" i="138"/>
  <c r="JU84" i="138" s="1"/>
  <c r="JT60" i="138"/>
  <c r="JT84" i="138" s="1"/>
  <c r="JS60" i="138"/>
  <c r="JS84" i="138"/>
  <c r="JR60" i="138"/>
  <c r="JR84" i="138" s="1"/>
  <c r="JQ60" i="138"/>
  <c r="JQ84" i="138"/>
  <c r="JP60" i="138"/>
  <c r="JP84" i="138" s="1"/>
  <c r="JO60" i="138"/>
  <c r="JO84" i="138"/>
  <c r="JN60" i="138"/>
  <c r="JN84" i="138" s="1"/>
  <c r="JM60" i="138"/>
  <c r="JM84" i="138"/>
  <c r="JL60" i="138"/>
  <c r="JL84" i="138" s="1"/>
  <c r="JK60" i="138"/>
  <c r="JK84" i="138" s="1"/>
  <c r="JJ60" i="138"/>
  <c r="JJ84" i="138" s="1"/>
  <c r="JI60" i="138"/>
  <c r="JI84" i="138" s="1"/>
  <c r="JH60" i="138"/>
  <c r="JH84" i="138" s="1"/>
  <c r="JG60" i="138"/>
  <c r="JG84" i="138" s="1"/>
  <c r="JF60" i="138"/>
  <c r="JF84" i="138" s="1"/>
  <c r="JE60" i="138"/>
  <c r="JE84" i="138"/>
  <c r="JD60" i="138"/>
  <c r="JD84" i="138" s="1"/>
  <c r="JC60" i="138"/>
  <c r="JC84" i="138"/>
  <c r="JB60" i="138"/>
  <c r="JB84" i="138" s="1"/>
  <c r="JA60" i="138"/>
  <c r="JA84" i="138"/>
  <c r="IZ60" i="138"/>
  <c r="IZ84" i="138" s="1"/>
  <c r="IY60" i="138"/>
  <c r="IY84" i="138"/>
  <c r="IX60" i="138"/>
  <c r="IX84" i="138" s="1"/>
  <c r="IW60" i="138"/>
  <c r="IW84" i="138"/>
  <c r="IV60" i="138"/>
  <c r="IV84" i="138" s="1"/>
  <c r="JZ59" i="138"/>
  <c r="JZ83" i="138" s="1"/>
  <c r="JY59" i="138"/>
  <c r="JY83" i="138" s="1"/>
  <c r="JX59" i="138"/>
  <c r="JX83" i="138" s="1"/>
  <c r="JW59" i="138"/>
  <c r="JW83" i="138" s="1"/>
  <c r="JV59" i="138"/>
  <c r="JV83" i="138" s="1"/>
  <c r="JU59" i="138"/>
  <c r="JU83" i="138" s="1"/>
  <c r="JT59" i="138"/>
  <c r="JT83" i="138"/>
  <c r="JS59" i="138"/>
  <c r="JS83" i="138" s="1"/>
  <c r="JR59" i="138"/>
  <c r="JR83" i="138"/>
  <c r="JQ59" i="138"/>
  <c r="JQ83" i="138" s="1"/>
  <c r="JP59" i="138"/>
  <c r="JP83" i="138"/>
  <c r="JO59" i="138"/>
  <c r="JO83" i="138" s="1"/>
  <c r="JN59" i="138"/>
  <c r="JN83" i="138"/>
  <c r="JM59" i="138"/>
  <c r="JM83" i="138" s="1"/>
  <c r="JL59" i="138"/>
  <c r="JL83" i="138"/>
  <c r="JK59" i="138"/>
  <c r="JK83" i="138" s="1"/>
  <c r="JJ59" i="138"/>
  <c r="JJ83" i="138" s="1"/>
  <c r="JI59" i="138"/>
  <c r="JI83" i="138" s="1"/>
  <c r="JH59" i="138"/>
  <c r="JH83" i="138" s="1"/>
  <c r="JG59" i="138"/>
  <c r="JG83" i="138" s="1"/>
  <c r="JF59" i="138"/>
  <c r="JF83" i="138" s="1"/>
  <c r="JE59" i="138"/>
  <c r="JE83" i="138" s="1"/>
  <c r="JD59" i="138"/>
  <c r="JD83" i="138" s="1"/>
  <c r="JC59" i="138"/>
  <c r="JC83" i="138" s="1"/>
  <c r="JB59" i="138"/>
  <c r="JB83" i="138" s="1"/>
  <c r="JA59" i="138"/>
  <c r="JA83" i="138" s="1"/>
  <c r="IZ59" i="138"/>
  <c r="IZ83" i="138" s="1"/>
  <c r="IY59" i="138"/>
  <c r="IY83" i="138" s="1"/>
  <c r="IX59" i="138"/>
  <c r="IX83" i="138"/>
  <c r="IW59" i="138"/>
  <c r="IW83" i="138" s="1"/>
  <c r="IV59" i="138"/>
  <c r="IV83" i="138" s="1"/>
  <c r="JZ58" i="138"/>
  <c r="JZ82" i="138"/>
  <c r="JY58" i="138"/>
  <c r="JY82" i="138" s="1"/>
  <c r="JX58" i="138"/>
  <c r="JX82" i="138" s="1"/>
  <c r="JW58" i="138"/>
  <c r="JW82" i="138" s="1"/>
  <c r="JV58" i="138"/>
  <c r="JV82" i="138" s="1"/>
  <c r="JU58" i="138"/>
  <c r="JU82" i="138" s="1"/>
  <c r="JT58" i="138"/>
  <c r="JT82" i="138" s="1"/>
  <c r="JS58" i="138"/>
  <c r="JS82" i="138" s="1"/>
  <c r="JR58" i="138"/>
  <c r="JR82" i="138"/>
  <c r="JQ58" i="138"/>
  <c r="JQ82" i="138" s="1"/>
  <c r="JP58" i="138"/>
  <c r="JP82" i="138"/>
  <c r="JO58" i="138"/>
  <c r="JO82" i="138" s="1"/>
  <c r="JN58" i="138"/>
  <c r="JN82" i="138"/>
  <c r="JM58" i="138"/>
  <c r="JM82" i="138" s="1"/>
  <c r="JL58" i="138"/>
  <c r="JL82" i="138"/>
  <c r="JK58" i="138"/>
  <c r="JK82" i="138" s="1"/>
  <c r="JJ58" i="138"/>
  <c r="JJ82" i="138"/>
  <c r="JI58" i="138"/>
  <c r="JI82" i="138" s="1"/>
  <c r="JH58" i="138"/>
  <c r="JH82" i="138" s="1"/>
  <c r="JG58" i="138"/>
  <c r="JG82" i="138" s="1"/>
  <c r="JF58" i="138"/>
  <c r="JF82" i="138" s="1"/>
  <c r="JE58" i="138"/>
  <c r="JE82" i="138" s="1"/>
  <c r="JD58" i="138"/>
  <c r="JD82" i="138" s="1"/>
  <c r="JC58" i="138"/>
  <c r="JC82" i="138" s="1"/>
  <c r="JB58" i="138"/>
  <c r="JB82" i="138" s="1"/>
  <c r="JA58" i="138"/>
  <c r="JA82" i="138" s="1"/>
  <c r="IZ58" i="138"/>
  <c r="IZ82" i="138" s="1"/>
  <c r="IY58" i="138"/>
  <c r="IY82" i="138" s="1"/>
  <c r="IX58" i="138"/>
  <c r="IX82" i="138" s="1"/>
  <c r="IW58" i="138"/>
  <c r="IW82" i="138" s="1"/>
  <c r="IV58" i="138"/>
  <c r="IV82" i="138"/>
  <c r="JZ57" i="138"/>
  <c r="JZ81" i="138" s="1"/>
  <c r="JY57" i="138"/>
  <c r="JY81" i="138"/>
  <c r="JX57" i="138"/>
  <c r="JX81" i="138" s="1"/>
  <c r="JW57" i="138"/>
  <c r="JW81" i="138"/>
  <c r="JV57" i="138"/>
  <c r="JV81" i="138" s="1"/>
  <c r="JU57" i="138"/>
  <c r="JU81" i="138" s="1"/>
  <c r="JT57" i="138"/>
  <c r="JT81" i="138" s="1"/>
  <c r="JS57" i="138"/>
  <c r="JS81" i="138" s="1"/>
  <c r="JR57" i="138"/>
  <c r="JR81" i="138" s="1"/>
  <c r="JQ57" i="138"/>
  <c r="JQ81" i="138" s="1"/>
  <c r="JP57" i="138"/>
  <c r="JP81" i="138" s="1"/>
  <c r="JO57" i="138"/>
  <c r="JO81" i="138"/>
  <c r="JN57" i="138"/>
  <c r="JN81" i="138" s="1"/>
  <c r="JM57" i="138"/>
  <c r="JM81" i="138"/>
  <c r="JL57" i="138"/>
  <c r="JL81" i="138" s="1"/>
  <c r="JK57" i="138"/>
  <c r="JK81" i="138"/>
  <c r="JJ57" i="138"/>
  <c r="JJ81" i="138" s="1"/>
  <c r="JI57" i="138"/>
  <c r="JI81" i="138"/>
  <c r="JH57" i="138"/>
  <c r="JH81" i="138" s="1"/>
  <c r="JG57" i="138"/>
  <c r="JG81" i="138" s="1"/>
  <c r="JF57" i="138"/>
  <c r="JF81" i="138" s="1"/>
  <c r="JE57" i="138"/>
  <c r="JE81" i="138" s="1"/>
  <c r="JD57" i="138"/>
  <c r="JD81" i="138" s="1"/>
  <c r="JC57" i="138"/>
  <c r="JC81" i="138" s="1"/>
  <c r="JB57" i="138"/>
  <c r="JB81" i="138" s="1"/>
  <c r="JA57" i="138"/>
  <c r="JA81" i="138" s="1"/>
  <c r="IZ57" i="138"/>
  <c r="IZ81" i="138" s="1"/>
  <c r="IY57" i="138"/>
  <c r="IY81" i="138" s="1"/>
  <c r="IX57" i="138"/>
  <c r="IX81" i="138"/>
  <c r="IW57" i="138"/>
  <c r="IW81" i="138" s="1"/>
  <c r="IV57" i="138"/>
  <c r="IV81" i="138"/>
  <c r="JZ56" i="138"/>
  <c r="JZ80" i="138" s="1"/>
  <c r="JY56" i="138"/>
  <c r="JY80" i="138"/>
  <c r="JX56" i="138"/>
  <c r="JX80" i="138" s="1"/>
  <c r="JW56" i="138"/>
  <c r="JW80" i="138"/>
  <c r="JV56" i="138"/>
  <c r="JV80" i="138" s="1"/>
  <c r="JU56" i="138"/>
  <c r="JU80" i="138"/>
  <c r="JT56" i="138"/>
  <c r="JT80" i="138" s="1"/>
  <c r="JS56" i="138"/>
  <c r="JS80" i="138" s="1"/>
  <c r="JR56" i="138"/>
  <c r="JR80" i="138"/>
  <c r="JQ56" i="138"/>
  <c r="JQ80" i="138" s="1"/>
  <c r="JP56" i="138"/>
  <c r="JP80" i="138"/>
  <c r="JO56" i="138"/>
  <c r="JO80" i="138" s="1"/>
  <c r="JN56" i="138"/>
  <c r="JN80" i="138" s="1"/>
  <c r="JM56" i="138"/>
  <c r="JM80" i="138" s="1"/>
  <c r="JL56" i="138"/>
  <c r="JL80" i="138" s="1"/>
  <c r="JK56" i="138"/>
  <c r="JK80" i="138" s="1"/>
  <c r="JJ56" i="138"/>
  <c r="JJ80" i="138" s="1"/>
  <c r="JI56" i="138"/>
  <c r="JI80" i="138" s="1"/>
  <c r="JH56" i="138"/>
  <c r="JH80" i="138" s="1"/>
  <c r="JG56" i="138"/>
  <c r="JG80" i="138"/>
  <c r="JF56" i="138"/>
  <c r="JF80" i="138" s="1"/>
  <c r="JE56" i="138"/>
  <c r="JE80" i="138"/>
  <c r="JD56" i="138"/>
  <c r="JD80" i="138" s="1"/>
  <c r="JC56" i="138"/>
  <c r="JC80" i="138"/>
  <c r="JB56" i="138"/>
  <c r="JB80" i="138" s="1"/>
  <c r="JA56" i="138"/>
  <c r="JA80" i="138"/>
  <c r="IZ56" i="138"/>
  <c r="IZ80" i="138" s="1"/>
  <c r="IY56" i="138"/>
  <c r="IY80" i="138"/>
  <c r="IX56" i="138"/>
  <c r="IX80" i="138" s="1"/>
  <c r="IW56" i="138"/>
  <c r="IW80" i="138" s="1"/>
  <c r="IV56" i="138"/>
  <c r="IV80" i="138" s="1"/>
  <c r="JZ55" i="138"/>
  <c r="JZ79" i="138" s="1"/>
  <c r="JY55" i="138"/>
  <c r="JY79" i="138" s="1"/>
  <c r="JX55" i="138"/>
  <c r="JX79" i="138" s="1"/>
  <c r="JW55" i="138"/>
  <c r="JW79" i="138" s="1"/>
  <c r="JV55" i="138"/>
  <c r="JV79" i="138" s="1"/>
  <c r="JU55" i="138"/>
  <c r="JU79" i="138" s="1"/>
  <c r="JT55" i="138"/>
  <c r="JT79" i="138" s="1"/>
  <c r="JS55" i="138"/>
  <c r="JS79" i="138" s="1"/>
  <c r="JR55" i="138"/>
  <c r="JR79" i="138" s="1"/>
  <c r="JQ55" i="138"/>
  <c r="JQ79" i="138" s="1"/>
  <c r="JP55" i="138"/>
  <c r="JP79" i="138" s="1"/>
  <c r="JO55" i="138"/>
  <c r="JO79" i="138"/>
  <c r="JN55" i="138"/>
  <c r="JN79" i="138" s="1"/>
  <c r="JM55" i="138"/>
  <c r="JM79" i="138"/>
  <c r="JL55" i="138"/>
  <c r="JL79" i="138" s="1"/>
  <c r="JK55" i="138"/>
  <c r="JK79" i="138" s="1"/>
  <c r="JJ55" i="138"/>
  <c r="JJ79" i="138" s="1"/>
  <c r="JI55" i="138"/>
  <c r="JI79" i="138" s="1"/>
  <c r="JH55" i="138"/>
  <c r="JH79" i="138" s="1"/>
  <c r="JG55" i="138"/>
  <c r="JG79" i="138" s="1"/>
  <c r="JF55" i="138"/>
  <c r="JF79" i="138" s="1"/>
  <c r="JE55" i="138"/>
  <c r="JE79" i="138"/>
  <c r="JD55" i="138"/>
  <c r="JD79" i="138" s="1"/>
  <c r="JC55" i="138"/>
  <c r="JC79" i="138"/>
  <c r="JB55" i="138"/>
  <c r="JB79" i="138" s="1"/>
  <c r="JA55" i="138"/>
  <c r="JA79" i="138"/>
  <c r="IZ55" i="138"/>
  <c r="IZ79" i="138" s="1"/>
  <c r="IY55" i="138"/>
  <c r="IY79" i="138"/>
  <c r="IX55" i="138"/>
  <c r="IX79" i="138" s="1"/>
  <c r="IW55" i="138"/>
  <c r="IW79" i="138"/>
  <c r="IV55" i="138"/>
  <c r="IV79" i="138" s="1"/>
  <c r="JZ54" i="138"/>
  <c r="JZ78" i="138" s="1"/>
  <c r="JY54" i="138"/>
  <c r="JY78" i="138" s="1"/>
  <c r="JX54" i="138"/>
  <c r="JX78" i="138" s="1"/>
  <c r="JW54" i="138"/>
  <c r="JW78" i="138"/>
  <c r="JV54" i="138"/>
  <c r="JV78" i="138"/>
  <c r="JU54" i="138"/>
  <c r="JU78" i="138"/>
  <c r="JT54" i="138"/>
  <c r="JT78" i="138" s="1"/>
  <c r="JS54" i="138"/>
  <c r="JS78" i="138"/>
  <c r="JR54" i="138"/>
  <c r="JR78" i="138"/>
  <c r="JQ54" i="138"/>
  <c r="JQ78" i="138"/>
  <c r="JP54" i="138"/>
  <c r="JP78" i="138" s="1"/>
  <c r="JO54" i="138"/>
  <c r="JO78" i="138"/>
  <c r="JN54" i="138"/>
  <c r="JN78" i="138"/>
  <c r="JM54" i="138"/>
  <c r="JM78" i="138"/>
  <c r="JL54" i="138"/>
  <c r="JL78" i="138" s="1"/>
  <c r="JK54" i="138"/>
  <c r="JK78" i="138"/>
  <c r="JJ54" i="138"/>
  <c r="JJ78" i="138"/>
  <c r="JI54" i="138"/>
  <c r="JI78" i="138"/>
  <c r="JH54" i="138"/>
  <c r="JH78" i="138" s="1"/>
  <c r="JG54" i="138"/>
  <c r="JG78" i="138"/>
  <c r="JF54" i="138"/>
  <c r="JF78" i="138"/>
  <c r="JE54" i="138"/>
  <c r="JE78" i="138"/>
  <c r="JD54" i="138"/>
  <c r="JD78" i="138" s="1"/>
  <c r="JC54" i="138"/>
  <c r="JC78" i="138"/>
  <c r="JB54" i="138"/>
  <c r="JB78" i="138"/>
  <c r="JA54" i="138"/>
  <c r="JA78" i="138"/>
  <c r="IZ54" i="138"/>
  <c r="IZ78" i="138" s="1"/>
  <c r="IY54" i="138"/>
  <c r="IY78" i="138" s="1"/>
  <c r="IX54" i="138"/>
  <c r="IX78" i="138" s="1"/>
  <c r="IW54" i="138"/>
  <c r="IW78" i="138"/>
  <c r="IV54" i="138"/>
  <c r="IV78" i="138" s="1"/>
  <c r="JZ53" i="138"/>
  <c r="JZ77" i="138"/>
  <c r="JY53" i="138"/>
  <c r="JY77" i="138" s="1"/>
  <c r="JX53" i="138"/>
  <c r="JX77" i="138"/>
  <c r="JW53" i="138"/>
  <c r="JW77" i="138" s="1"/>
  <c r="JV53" i="138"/>
  <c r="JV77" i="138" s="1"/>
  <c r="JU53" i="138"/>
  <c r="JU77" i="138" s="1"/>
  <c r="JT53" i="138"/>
  <c r="JT77" i="138" s="1"/>
  <c r="JS53" i="138"/>
  <c r="JS77" i="138" s="1"/>
  <c r="JR53" i="138"/>
  <c r="JR77" i="138" s="1"/>
  <c r="JQ53" i="138"/>
  <c r="JQ77" i="138" s="1"/>
  <c r="JP53" i="138"/>
  <c r="JP77" i="138"/>
  <c r="JO53" i="138"/>
  <c r="JO77" i="138" s="1"/>
  <c r="JN53" i="138"/>
  <c r="JN77" i="138"/>
  <c r="JM53" i="138"/>
  <c r="JM77" i="138" s="1"/>
  <c r="JL53" i="138"/>
  <c r="JL77" i="138" s="1"/>
  <c r="JK53" i="138"/>
  <c r="JK77" i="138" s="1"/>
  <c r="JJ53" i="138"/>
  <c r="JJ77" i="138" s="1"/>
  <c r="JI53" i="138"/>
  <c r="JI77" i="138"/>
  <c r="JH53" i="138"/>
  <c r="JH77" i="138"/>
  <c r="JG53" i="138"/>
  <c r="JG77" i="138" s="1"/>
  <c r="JF53" i="138"/>
  <c r="JF77" i="138" s="1"/>
  <c r="JE53" i="138"/>
  <c r="JE77" i="138"/>
  <c r="JD53" i="138"/>
  <c r="JD77" i="138"/>
  <c r="JC53" i="138"/>
  <c r="JC77" i="138" s="1"/>
  <c r="JB53" i="138"/>
  <c r="JB77" i="138" s="1"/>
  <c r="JA53" i="138"/>
  <c r="JA77" i="138"/>
  <c r="IZ53" i="138"/>
  <c r="IZ77" i="138"/>
  <c r="IY53" i="138"/>
  <c r="IY77" i="138" s="1"/>
  <c r="IX53" i="138"/>
  <c r="IX77" i="138" s="1"/>
  <c r="IW53" i="138"/>
  <c r="IW77" i="138"/>
  <c r="IV53" i="138"/>
  <c r="IV77" i="138"/>
  <c r="IT99" i="138"/>
  <c r="IS99" i="138"/>
  <c r="IR99" i="138"/>
  <c r="IQ99" i="138"/>
  <c r="IT98" i="138"/>
  <c r="IS98" i="138"/>
  <c r="IR98" i="138"/>
  <c r="IQ98" i="138"/>
  <c r="HU98" i="138"/>
  <c r="IT97" i="138"/>
  <c r="IS97" i="138"/>
  <c r="IR97" i="138"/>
  <c r="IQ97" i="138"/>
  <c r="IT96" i="138"/>
  <c r="IS96" i="138"/>
  <c r="IR96" i="138"/>
  <c r="IQ96" i="138"/>
  <c r="IT95" i="138"/>
  <c r="IS95" i="138"/>
  <c r="IR95" i="138"/>
  <c r="IQ95" i="138"/>
  <c r="IT94" i="138"/>
  <c r="IS94" i="138"/>
  <c r="IR94" i="138"/>
  <c r="IQ94" i="138"/>
  <c r="IT93" i="138"/>
  <c r="IS93" i="138"/>
  <c r="IR93" i="138"/>
  <c r="IQ93" i="138"/>
  <c r="IT92" i="138"/>
  <c r="IS92" i="138"/>
  <c r="IR92" i="138"/>
  <c r="IQ92" i="138"/>
  <c r="IT91" i="138"/>
  <c r="IS91" i="138"/>
  <c r="IR91" i="138"/>
  <c r="IQ91" i="138"/>
  <c r="IT90" i="138"/>
  <c r="IS90" i="138"/>
  <c r="IR90" i="138"/>
  <c r="IQ90" i="138"/>
  <c r="IP90" i="138"/>
  <c r="IO90" i="138"/>
  <c r="IN90" i="138"/>
  <c r="IM90" i="138"/>
  <c r="IL90" i="138"/>
  <c r="IK90" i="138"/>
  <c r="IJ90" i="138"/>
  <c r="II90" i="138"/>
  <c r="IH90" i="138"/>
  <c r="IG90" i="138"/>
  <c r="IF90" i="138"/>
  <c r="IE90" i="138"/>
  <c r="ID90" i="138"/>
  <c r="IC90" i="138"/>
  <c r="IB90" i="138"/>
  <c r="IA90" i="138"/>
  <c r="HZ90" i="138"/>
  <c r="HY90" i="138"/>
  <c r="HX90" i="138"/>
  <c r="HW90" i="138"/>
  <c r="HV90" i="138"/>
  <c r="HU90" i="138"/>
  <c r="HT90" i="138"/>
  <c r="HS90" i="138"/>
  <c r="HR90" i="138"/>
  <c r="HQ90" i="138"/>
  <c r="HP90" i="138"/>
  <c r="HO90" i="138"/>
  <c r="HN90" i="138"/>
  <c r="HM90" i="138"/>
  <c r="HL90" i="138"/>
  <c r="IT89" i="138"/>
  <c r="IS89" i="138"/>
  <c r="IR89" i="138"/>
  <c r="IQ89" i="138"/>
  <c r="IT88" i="138"/>
  <c r="IS88" i="138"/>
  <c r="IR88" i="138"/>
  <c r="IQ88" i="138"/>
  <c r="IT87" i="138"/>
  <c r="IS87" i="138"/>
  <c r="IR87" i="138"/>
  <c r="IQ87" i="138"/>
  <c r="IT86" i="138"/>
  <c r="IS86" i="138"/>
  <c r="IR86" i="138"/>
  <c r="IQ86" i="138"/>
  <c r="IT85" i="138"/>
  <c r="IS85" i="138"/>
  <c r="IR85" i="138"/>
  <c r="IQ85" i="138"/>
  <c r="IT84" i="138"/>
  <c r="IS84" i="138"/>
  <c r="IR84" i="138"/>
  <c r="IQ84" i="138"/>
  <c r="IT83" i="138"/>
  <c r="IS83" i="138"/>
  <c r="IR83" i="138"/>
  <c r="IQ83" i="138"/>
  <c r="IT82" i="138"/>
  <c r="IS82" i="138"/>
  <c r="IR82" i="138"/>
  <c r="IQ82" i="138"/>
  <c r="IT81" i="138"/>
  <c r="IS81" i="138"/>
  <c r="IR81" i="138"/>
  <c r="IQ81" i="138"/>
  <c r="IT80" i="138"/>
  <c r="IS80" i="138"/>
  <c r="IR80" i="138"/>
  <c r="IQ80" i="138"/>
  <c r="IT79" i="138"/>
  <c r="IS79" i="138"/>
  <c r="IR79" i="138"/>
  <c r="IQ79" i="138"/>
  <c r="IT78" i="138"/>
  <c r="IS78" i="138"/>
  <c r="IR78" i="138"/>
  <c r="IQ78" i="138"/>
  <c r="IT77" i="138"/>
  <c r="IS77" i="138"/>
  <c r="IR77" i="138"/>
  <c r="IQ77" i="138"/>
  <c r="IP75" i="138"/>
  <c r="IP99" i="138" s="1"/>
  <c r="IO75" i="138"/>
  <c r="IO99" i="138"/>
  <c r="IN75" i="138"/>
  <c r="IN99" i="138" s="1"/>
  <c r="IM75" i="138"/>
  <c r="IM99" i="138"/>
  <c r="IL75" i="138"/>
  <c r="IL99" i="138" s="1"/>
  <c r="IK75" i="138"/>
  <c r="IK99" i="138"/>
  <c r="IJ75" i="138"/>
  <c r="IJ99" i="138" s="1"/>
  <c r="II75" i="138"/>
  <c r="II99" i="138"/>
  <c r="IH75" i="138"/>
  <c r="IH99" i="138" s="1"/>
  <c r="IG75" i="138"/>
  <c r="IG99" i="138" s="1"/>
  <c r="IF75" i="138"/>
  <c r="IF99" i="138" s="1"/>
  <c r="IE75" i="138"/>
  <c r="IE99" i="138" s="1"/>
  <c r="ID75" i="138"/>
  <c r="ID99" i="138" s="1"/>
  <c r="IC75" i="138"/>
  <c r="IC99" i="138" s="1"/>
  <c r="IB75" i="138"/>
  <c r="IB99" i="138" s="1"/>
  <c r="IA75" i="138"/>
  <c r="IA99" i="138" s="1"/>
  <c r="HZ75" i="138"/>
  <c r="HZ99" i="138" s="1"/>
  <c r="HY75" i="138"/>
  <c r="HY99" i="138" s="1"/>
  <c r="HX75" i="138"/>
  <c r="HX99" i="138"/>
  <c r="HW75" i="138"/>
  <c r="HW99" i="138" s="1"/>
  <c r="HV75" i="138"/>
  <c r="HV99" i="138"/>
  <c r="HU75" i="138"/>
  <c r="HU99" i="138" s="1"/>
  <c r="HT75" i="138"/>
  <c r="HT99" i="138"/>
  <c r="HS75" i="138"/>
  <c r="HS99" i="138" s="1"/>
  <c r="HR75" i="138"/>
  <c r="HR99" i="138"/>
  <c r="HQ75" i="138"/>
  <c r="HQ99" i="138" s="1"/>
  <c r="HP75" i="138"/>
  <c r="HP99" i="138" s="1"/>
  <c r="HO75" i="138"/>
  <c r="HO99" i="138" s="1"/>
  <c r="HN75" i="138"/>
  <c r="HN99" i="138" s="1"/>
  <c r="HM75" i="138"/>
  <c r="HM99" i="138" s="1"/>
  <c r="HL75" i="138"/>
  <c r="HL99" i="138" s="1"/>
  <c r="IP74" i="138"/>
  <c r="IP98" i="138" s="1"/>
  <c r="IO74" i="138"/>
  <c r="IO98" i="138"/>
  <c r="IN74" i="138"/>
  <c r="IN98" i="138" s="1"/>
  <c r="IM74" i="138"/>
  <c r="IM98" i="138"/>
  <c r="IL74" i="138"/>
  <c r="IL98" i="138" s="1"/>
  <c r="IK74" i="138"/>
  <c r="IK98" i="138"/>
  <c r="IJ74" i="138"/>
  <c r="IJ98" i="138" s="1"/>
  <c r="II74" i="138"/>
  <c r="II98" i="138"/>
  <c r="IH74" i="138"/>
  <c r="IH98" i="138" s="1"/>
  <c r="IG74" i="138"/>
  <c r="IG98" i="138"/>
  <c r="IF74" i="138"/>
  <c r="IF98" i="138" s="1"/>
  <c r="IE74" i="138"/>
  <c r="IE98" i="138" s="1"/>
  <c r="ID74" i="138"/>
  <c r="ID98" i="138" s="1"/>
  <c r="IC74" i="138"/>
  <c r="IC98" i="138" s="1"/>
  <c r="IB74" i="138"/>
  <c r="IB98" i="138" s="1"/>
  <c r="IA74" i="138"/>
  <c r="IA98" i="138" s="1"/>
  <c r="HZ74" i="138"/>
  <c r="HZ98" i="138" s="1"/>
  <c r="HY74" i="138"/>
  <c r="HY98" i="138"/>
  <c r="HX74" i="138"/>
  <c r="HX98" i="138" s="1"/>
  <c r="HW74" i="138"/>
  <c r="HW98" i="138"/>
  <c r="HV74" i="138"/>
  <c r="HV98" i="138" s="1"/>
  <c r="HU74" i="138"/>
  <c r="HT74" i="138"/>
  <c r="HT98" i="138" s="1"/>
  <c r="HS74" i="138"/>
  <c r="HS98" i="138" s="1"/>
  <c r="HR74" i="138"/>
  <c r="HR98" i="138"/>
  <c r="HQ74" i="138"/>
  <c r="HQ98" i="138" s="1"/>
  <c r="HP74" i="138"/>
  <c r="HP98" i="138"/>
  <c r="HO74" i="138"/>
  <c r="HO98" i="138" s="1"/>
  <c r="HN74" i="138"/>
  <c r="HN98" i="138" s="1"/>
  <c r="HM74" i="138"/>
  <c r="HM98" i="138" s="1"/>
  <c r="HL74" i="138"/>
  <c r="HL98" i="138" s="1"/>
  <c r="IP73" i="138"/>
  <c r="IP97" i="138" s="1"/>
  <c r="IO73" i="138"/>
  <c r="IO97" i="138" s="1"/>
  <c r="IN73" i="138"/>
  <c r="IN97" i="138" s="1"/>
  <c r="IM73" i="138"/>
  <c r="IM97" i="138"/>
  <c r="IL73" i="138"/>
  <c r="IL97" i="138" s="1"/>
  <c r="IK73" i="138"/>
  <c r="IK97" i="138"/>
  <c r="IJ73" i="138"/>
  <c r="IJ97" i="138" s="1"/>
  <c r="II73" i="138"/>
  <c r="II97" i="138"/>
  <c r="IH73" i="138"/>
  <c r="IH97" i="138" s="1"/>
  <c r="IG73" i="138"/>
  <c r="IG97" i="138"/>
  <c r="IF73" i="138"/>
  <c r="IF97" i="138" s="1"/>
  <c r="IE73" i="138"/>
  <c r="IE97" i="138"/>
  <c r="ID73" i="138"/>
  <c r="ID97" i="138" s="1"/>
  <c r="IC73" i="138"/>
  <c r="IC97" i="138" s="1"/>
  <c r="IB73" i="138"/>
  <c r="IB97" i="138" s="1"/>
  <c r="IA73" i="138"/>
  <c r="IA97" i="138" s="1"/>
  <c r="HZ73" i="138"/>
  <c r="HZ97" i="138" s="1"/>
  <c r="HY73" i="138"/>
  <c r="HY97" i="138" s="1"/>
  <c r="HX73" i="138"/>
  <c r="HX97" i="138" s="1"/>
  <c r="HW73" i="138"/>
  <c r="HW97" i="138"/>
  <c r="HV73" i="138"/>
  <c r="HV97" i="138" s="1"/>
  <c r="HU73" i="138"/>
  <c r="HU97" i="138"/>
  <c r="HT73" i="138"/>
  <c r="HT97" i="138" s="1"/>
  <c r="HS73" i="138"/>
  <c r="HS97" i="138"/>
  <c r="HR73" i="138"/>
  <c r="HR97" i="138" s="1"/>
  <c r="HQ73" i="138"/>
  <c r="HQ97" i="138"/>
  <c r="HP73" i="138"/>
  <c r="HP97" i="138" s="1"/>
  <c r="HO73" i="138"/>
  <c r="HO97" i="138"/>
  <c r="HN73" i="138"/>
  <c r="HN97" i="138" s="1"/>
  <c r="HM73" i="138"/>
  <c r="HM97" i="138" s="1"/>
  <c r="HL73" i="138"/>
  <c r="HL97" i="138" s="1"/>
  <c r="IP72" i="138"/>
  <c r="IP96" i="138" s="1"/>
  <c r="IO72" i="138"/>
  <c r="IO96" i="138" s="1"/>
  <c r="IN72" i="138"/>
  <c r="IN96" i="138" s="1"/>
  <c r="IM72" i="138"/>
  <c r="IM96" i="138" s="1"/>
  <c r="IL72" i="138"/>
  <c r="IL96" i="138"/>
  <c r="IK72" i="138"/>
  <c r="IK96" i="138" s="1"/>
  <c r="IJ72" i="138"/>
  <c r="IJ96" i="138"/>
  <c r="II72" i="138"/>
  <c r="II96" i="138" s="1"/>
  <c r="IH72" i="138"/>
  <c r="IH96" i="138"/>
  <c r="IG72" i="138"/>
  <c r="IG96" i="138" s="1"/>
  <c r="IF72" i="138"/>
  <c r="IF96" i="138"/>
  <c r="IE72" i="138"/>
  <c r="IE96" i="138" s="1"/>
  <c r="ID72" i="138"/>
  <c r="ID96" i="138"/>
  <c r="IC72" i="138"/>
  <c r="IC96" i="138" s="1"/>
  <c r="IB72" i="138"/>
  <c r="IB96" i="138" s="1"/>
  <c r="IA72" i="138"/>
  <c r="IA96" i="138" s="1"/>
  <c r="HZ72" i="138"/>
  <c r="HZ96" i="138" s="1"/>
  <c r="HY72" i="138"/>
  <c r="HY96" i="138" s="1"/>
  <c r="HX72" i="138"/>
  <c r="HX96" i="138" s="1"/>
  <c r="HW72" i="138"/>
  <c r="HW96" i="138" s="1"/>
  <c r="HV72" i="138"/>
  <c r="HV96" i="138"/>
  <c r="HU72" i="138"/>
  <c r="HU96" i="138" s="1"/>
  <c r="HT72" i="138"/>
  <c r="HT96" i="138"/>
  <c r="HS72" i="138"/>
  <c r="HS96" i="138"/>
  <c r="HR72" i="138"/>
  <c r="HR96" i="138" s="1"/>
  <c r="HQ72" i="138"/>
  <c r="HQ96" i="138"/>
  <c r="HP72" i="138"/>
  <c r="HP96" i="138" s="1"/>
  <c r="HO72" i="138"/>
  <c r="HO96" i="138"/>
  <c r="HN72" i="138"/>
  <c r="HN96" i="138" s="1"/>
  <c r="HM72" i="138"/>
  <c r="HM96" i="138" s="1"/>
  <c r="HL72" i="138"/>
  <c r="HL96" i="138" s="1"/>
  <c r="IP71" i="138"/>
  <c r="IP95" i="138" s="1"/>
  <c r="IO71" i="138"/>
  <c r="IO95" i="138" s="1"/>
  <c r="IN71" i="138"/>
  <c r="IN95" i="138" s="1"/>
  <c r="IM71" i="138"/>
  <c r="IM95" i="138" s="1"/>
  <c r="IL71" i="138"/>
  <c r="IL95" i="138"/>
  <c r="IK71" i="138"/>
  <c r="IK95" i="138" s="1"/>
  <c r="IJ71" i="138"/>
  <c r="IJ95" i="138"/>
  <c r="II71" i="138"/>
  <c r="II95" i="138" s="1"/>
  <c r="IH71" i="138"/>
  <c r="IH95" i="138"/>
  <c r="IG71" i="138"/>
  <c r="IG95" i="138" s="1"/>
  <c r="IF71" i="138"/>
  <c r="IF95" i="138"/>
  <c r="IE71" i="138"/>
  <c r="IE95" i="138" s="1"/>
  <c r="ID71" i="138"/>
  <c r="ID95" i="138"/>
  <c r="IC71" i="138"/>
  <c r="IC95" i="138" s="1"/>
  <c r="IB71" i="138"/>
  <c r="IB95" i="138" s="1"/>
  <c r="IA71" i="138"/>
  <c r="IA95" i="138" s="1"/>
  <c r="HZ71" i="138"/>
  <c r="HZ95" i="138" s="1"/>
  <c r="HY71" i="138"/>
  <c r="HY95" i="138" s="1"/>
  <c r="HX71" i="138"/>
  <c r="HX95" i="138" s="1"/>
  <c r="HW71" i="138"/>
  <c r="HW95" i="138" s="1"/>
  <c r="HV71" i="138"/>
  <c r="HV95" i="138"/>
  <c r="HU71" i="138"/>
  <c r="HU95" i="138" s="1"/>
  <c r="HT71" i="138"/>
  <c r="HT95" i="138"/>
  <c r="HS71" i="138"/>
  <c r="HS95" i="138" s="1"/>
  <c r="HR71" i="138"/>
  <c r="HR95" i="138"/>
  <c r="HQ71" i="138"/>
  <c r="HQ95" i="138" s="1"/>
  <c r="HP71" i="138"/>
  <c r="HP95" i="138"/>
  <c r="HO71" i="138"/>
  <c r="HO95" i="138" s="1"/>
  <c r="HN71" i="138"/>
  <c r="HN95" i="138"/>
  <c r="HM71" i="138"/>
  <c r="HM95" i="138" s="1"/>
  <c r="HL71" i="138"/>
  <c r="HL95" i="138" s="1"/>
  <c r="IP70" i="138"/>
  <c r="IP94" i="138" s="1"/>
  <c r="IO70" i="138"/>
  <c r="IO94" i="138" s="1"/>
  <c r="IN70" i="138"/>
  <c r="IN94" i="138" s="1"/>
  <c r="IM70" i="138"/>
  <c r="IM94" i="138" s="1"/>
  <c r="IL70" i="138"/>
  <c r="IL94" i="138" s="1"/>
  <c r="IK70" i="138"/>
  <c r="IK94" i="138"/>
  <c r="IJ70" i="138"/>
  <c r="IJ94" i="138" s="1"/>
  <c r="II70" i="138"/>
  <c r="II94" i="138"/>
  <c r="IH70" i="138"/>
  <c r="IH94" i="138" s="1"/>
  <c r="IG70" i="138"/>
  <c r="IG94" i="138"/>
  <c r="IF70" i="138"/>
  <c r="IF94" i="138" s="1"/>
  <c r="IE70" i="138"/>
  <c r="IE94" i="138"/>
  <c r="ID70" i="138"/>
  <c r="ID94" i="138" s="1"/>
  <c r="IC70" i="138"/>
  <c r="IC94" i="138"/>
  <c r="IB70" i="138"/>
  <c r="IB94" i="138" s="1"/>
  <c r="IA70" i="138"/>
  <c r="IA94" i="138" s="1"/>
  <c r="HZ70" i="138"/>
  <c r="HZ94" i="138" s="1"/>
  <c r="HY70" i="138"/>
  <c r="HY94" i="138" s="1"/>
  <c r="HX70" i="138"/>
  <c r="HX94" i="138" s="1"/>
  <c r="HW70" i="138"/>
  <c r="HW94" i="138" s="1"/>
  <c r="HV70" i="138"/>
  <c r="HV94" i="138" s="1"/>
  <c r="HU70" i="138"/>
  <c r="HU94" i="138"/>
  <c r="HT70" i="138"/>
  <c r="HT94" i="138" s="1"/>
  <c r="HS70" i="138"/>
  <c r="HS94" i="138"/>
  <c r="HR70" i="138"/>
  <c r="HR94" i="138" s="1"/>
  <c r="HQ70" i="138"/>
  <c r="HQ94" i="138"/>
  <c r="HP70" i="138"/>
  <c r="HP94" i="138" s="1"/>
  <c r="HO70" i="138"/>
  <c r="HO94" i="138"/>
  <c r="HN70" i="138"/>
  <c r="HN94" i="138" s="1"/>
  <c r="HM70" i="138"/>
  <c r="HM94" i="138"/>
  <c r="HL70" i="138"/>
  <c r="HL94" i="138" s="1"/>
  <c r="IP69" i="138"/>
  <c r="IP93" i="138" s="1"/>
  <c r="IO69" i="138"/>
  <c r="IO93" i="138" s="1"/>
  <c r="IN69" i="138"/>
  <c r="IN93" i="138" s="1"/>
  <c r="IM69" i="138"/>
  <c r="IM93" i="138" s="1"/>
  <c r="IL69" i="138"/>
  <c r="IL93" i="138" s="1"/>
  <c r="IK69" i="138"/>
  <c r="IK93" i="138" s="1"/>
  <c r="IJ69" i="138"/>
  <c r="IJ93" i="138"/>
  <c r="II69" i="138"/>
  <c r="II93" i="138" s="1"/>
  <c r="IH69" i="138"/>
  <c r="IH93" i="138"/>
  <c r="IG69" i="138"/>
  <c r="IG93" i="138" s="1"/>
  <c r="IF69" i="138"/>
  <c r="IF93" i="138"/>
  <c r="IE69" i="138"/>
  <c r="IE93" i="138" s="1"/>
  <c r="ID69" i="138"/>
  <c r="ID93" i="138" s="1"/>
  <c r="IC69" i="138"/>
  <c r="IC93" i="138" s="1"/>
  <c r="IB69" i="138"/>
  <c r="IB93" i="138" s="1"/>
  <c r="IA69" i="138"/>
  <c r="IA93" i="138" s="1"/>
  <c r="HZ69" i="138"/>
  <c r="HZ93" i="138" s="1"/>
  <c r="HY69" i="138"/>
  <c r="HY93" i="138"/>
  <c r="HX69" i="138"/>
  <c r="HX93" i="138" s="1"/>
  <c r="HW69" i="138"/>
  <c r="HW93" i="138"/>
  <c r="HV69" i="138"/>
  <c r="HV93" i="138" s="1"/>
  <c r="HU69" i="138"/>
  <c r="HU93" i="138"/>
  <c r="HT69" i="138"/>
  <c r="HT93" i="138" s="1"/>
  <c r="HS69" i="138"/>
  <c r="HS93" i="138"/>
  <c r="HR69" i="138"/>
  <c r="HR93" i="138" s="1"/>
  <c r="HQ69" i="138"/>
  <c r="HQ93" i="138"/>
  <c r="HP69" i="138"/>
  <c r="HP93" i="138" s="1"/>
  <c r="HO69" i="138"/>
  <c r="HO93" i="138" s="1"/>
  <c r="HN69" i="138"/>
  <c r="HN93" i="138" s="1"/>
  <c r="HM69" i="138"/>
  <c r="HM93" i="138" s="1"/>
  <c r="HL69" i="138"/>
  <c r="HL93" i="138" s="1"/>
  <c r="IP68" i="138"/>
  <c r="IP92" i="138" s="1"/>
  <c r="IO68" i="138"/>
  <c r="IO92" i="138" s="1"/>
  <c r="IN68" i="138"/>
  <c r="IN92" i="138"/>
  <c r="IM68" i="138"/>
  <c r="IM92" i="138" s="1"/>
  <c r="IL68" i="138"/>
  <c r="IL92" i="138"/>
  <c r="IK68" i="138"/>
  <c r="IK92" i="138" s="1"/>
  <c r="IJ68" i="138"/>
  <c r="IJ92" i="138"/>
  <c r="II68" i="138"/>
  <c r="II92" i="138" s="1"/>
  <c r="IH68" i="138"/>
  <c r="IH92" i="138" s="1"/>
  <c r="IG68" i="138"/>
  <c r="IG92" i="138" s="1"/>
  <c r="IF68" i="138"/>
  <c r="IF92" i="138"/>
  <c r="IE68" i="138"/>
  <c r="IE92" i="138" s="1"/>
  <c r="ID68" i="138"/>
  <c r="ID92" i="138" s="1"/>
  <c r="IC68" i="138"/>
  <c r="IC92" i="138" s="1"/>
  <c r="IB68" i="138"/>
  <c r="IB92" i="138" s="1"/>
  <c r="IA68" i="138"/>
  <c r="IA92" i="138" s="1"/>
  <c r="HZ68" i="138"/>
  <c r="HZ92" i="138" s="1"/>
  <c r="HY68" i="138"/>
  <c r="HY92" i="138" s="1"/>
  <c r="HX68" i="138"/>
  <c r="HX92" i="138"/>
  <c r="HW68" i="138"/>
  <c r="HW92" i="138" s="1"/>
  <c r="HV68" i="138"/>
  <c r="HV92" i="138" s="1"/>
  <c r="HU68" i="138"/>
  <c r="HU92" i="138" s="1"/>
  <c r="HT68" i="138"/>
  <c r="HT92" i="138" s="1"/>
  <c r="HS68" i="138"/>
  <c r="HS92" i="138" s="1"/>
  <c r="HR68" i="138"/>
  <c r="HR92" i="138" s="1"/>
  <c r="HQ68" i="138"/>
  <c r="HQ92" i="138" s="1"/>
  <c r="HP68" i="138"/>
  <c r="HP92" i="138" s="1"/>
  <c r="HO68" i="138"/>
  <c r="HO92" i="138" s="1"/>
  <c r="HN68" i="138"/>
  <c r="HN92" i="138" s="1"/>
  <c r="HM68" i="138"/>
  <c r="HM92" i="138" s="1"/>
  <c r="HL68" i="138"/>
  <c r="HL92" i="138" s="1"/>
  <c r="IP67" i="138"/>
  <c r="IP91" i="138" s="1"/>
  <c r="IO67" i="138"/>
  <c r="IO91" i="138"/>
  <c r="IN67" i="138"/>
  <c r="IN91" i="138" s="1"/>
  <c r="IM67" i="138"/>
  <c r="IM91" i="138"/>
  <c r="IL67" i="138"/>
  <c r="IL91" i="138" s="1"/>
  <c r="IK67" i="138"/>
  <c r="IK91" i="138"/>
  <c r="IJ67" i="138"/>
  <c r="IJ91" i="138" s="1"/>
  <c r="II67" i="138"/>
  <c r="II91" i="138"/>
  <c r="IH67" i="138"/>
  <c r="IH91" i="138" s="1"/>
  <c r="IG67" i="138"/>
  <c r="IG91" i="138"/>
  <c r="IF67" i="138"/>
  <c r="IF91" i="138" s="1"/>
  <c r="IE67" i="138"/>
  <c r="IE91" i="138" s="1"/>
  <c r="ID67" i="138"/>
  <c r="ID91" i="138" s="1"/>
  <c r="IC67" i="138"/>
  <c r="IC91" i="138" s="1"/>
  <c r="IB67" i="138"/>
  <c r="IB91" i="138" s="1"/>
  <c r="IA67" i="138"/>
  <c r="IA91" i="138" s="1"/>
  <c r="HZ67" i="138"/>
  <c r="HZ91" i="138" s="1"/>
  <c r="HY67" i="138"/>
  <c r="HY91" i="138"/>
  <c r="HX67" i="138"/>
  <c r="HX91" i="138" s="1"/>
  <c r="HW67" i="138"/>
  <c r="HW91" i="138"/>
  <c r="HV67" i="138"/>
  <c r="HV91" i="138" s="1"/>
  <c r="HU67" i="138"/>
  <c r="HU91" i="138"/>
  <c r="HT67" i="138"/>
  <c r="HT91" i="138" s="1"/>
  <c r="HS67" i="138"/>
  <c r="HS91" i="138" s="1"/>
  <c r="HR67" i="138"/>
  <c r="HR91" i="138" s="1"/>
  <c r="HQ67" i="138"/>
  <c r="HQ91" i="138"/>
  <c r="HP67" i="138"/>
  <c r="HP91" i="138" s="1"/>
  <c r="HO67" i="138"/>
  <c r="HO91" i="138" s="1"/>
  <c r="HN67" i="138"/>
  <c r="HN91" i="138" s="1"/>
  <c r="HM67" i="138"/>
  <c r="HM91" i="138" s="1"/>
  <c r="HL67" i="138"/>
  <c r="HL91" i="138" s="1"/>
  <c r="IP66" i="138"/>
  <c r="IO66" i="138"/>
  <c r="IN66" i="138"/>
  <c r="IM66" i="138"/>
  <c r="IL66" i="138"/>
  <c r="IK66" i="138"/>
  <c r="IJ66" i="138"/>
  <c r="II66" i="138"/>
  <c r="IH66" i="138"/>
  <c r="IG66" i="138"/>
  <c r="IF66" i="138"/>
  <c r="IE66" i="138"/>
  <c r="ID66" i="138"/>
  <c r="IC66" i="138"/>
  <c r="IB66" i="138"/>
  <c r="IA66" i="138"/>
  <c r="HZ66" i="138"/>
  <c r="HY66" i="138"/>
  <c r="HX66" i="138"/>
  <c r="HW66" i="138"/>
  <c r="HV66" i="138"/>
  <c r="HU66" i="138"/>
  <c r="HT66" i="138"/>
  <c r="HS66" i="138"/>
  <c r="HR66" i="138"/>
  <c r="HQ66" i="138"/>
  <c r="HP66" i="138"/>
  <c r="HO66" i="138"/>
  <c r="HN66" i="138"/>
  <c r="HM66" i="138"/>
  <c r="HL66" i="138"/>
  <c r="IP65" i="138"/>
  <c r="IP89" i="138" s="1"/>
  <c r="IO65" i="138"/>
  <c r="IO89" i="138" s="1"/>
  <c r="IN65" i="138"/>
  <c r="IN89" i="138" s="1"/>
  <c r="IM65" i="138"/>
  <c r="IM89" i="138"/>
  <c r="IL65" i="138"/>
  <c r="IL89" i="138" s="1"/>
  <c r="IK65" i="138"/>
  <c r="IK89" i="138"/>
  <c r="IJ65" i="138"/>
  <c r="IJ89" i="138" s="1"/>
  <c r="II65" i="138"/>
  <c r="II89" i="138"/>
  <c r="IH65" i="138"/>
  <c r="IH89" i="138" s="1"/>
  <c r="IG65" i="138"/>
  <c r="IG89" i="138"/>
  <c r="IF65" i="138"/>
  <c r="IF89" i="138" s="1"/>
  <c r="IE65" i="138"/>
  <c r="IE89" i="138"/>
  <c r="ID65" i="138"/>
  <c r="ID89" i="138" s="1"/>
  <c r="IC65" i="138"/>
  <c r="IC89" i="138" s="1"/>
  <c r="IB65" i="138"/>
  <c r="IB89" i="138" s="1"/>
  <c r="IA65" i="138"/>
  <c r="IA89" i="138" s="1"/>
  <c r="HZ65" i="138"/>
  <c r="HZ89" i="138" s="1"/>
  <c r="HY65" i="138"/>
  <c r="HY89" i="138" s="1"/>
  <c r="HX65" i="138"/>
  <c r="HX89" i="138" s="1"/>
  <c r="HW65" i="138"/>
  <c r="HW89" i="138"/>
  <c r="HV65" i="138"/>
  <c r="HV89" i="138" s="1"/>
  <c r="HU65" i="138"/>
  <c r="HU89" i="138"/>
  <c r="HT65" i="138"/>
  <c r="HT89" i="138" s="1"/>
  <c r="HS65" i="138"/>
  <c r="HS89" i="138"/>
  <c r="HR65" i="138"/>
  <c r="HR89" i="138" s="1"/>
  <c r="HQ65" i="138"/>
  <c r="HQ89" i="138"/>
  <c r="HP65" i="138"/>
  <c r="HP89" i="138" s="1"/>
  <c r="HO65" i="138"/>
  <c r="HO89" i="138"/>
  <c r="HN65" i="138"/>
  <c r="HN89" i="138" s="1"/>
  <c r="HM65" i="138"/>
  <c r="HM89" i="138"/>
  <c r="HL65" i="138"/>
  <c r="HL89" i="138" s="1"/>
  <c r="IP64" i="138"/>
  <c r="IP88" i="138" s="1"/>
  <c r="IO64" i="138"/>
  <c r="IO88" i="138" s="1"/>
  <c r="IN64" i="138"/>
  <c r="IN88" i="138" s="1"/>
  <c r="IM64" i="138"/>
  <c r="IM88" i="138" s="1"/>
  <c r="IL64" i="138"/>
  <c r="IL88" i="138" s="1"/>
  <c r="IK64" i="138"/>
  <c r="IK88" i="138" s="1"/>
  <c r="IJ64" i="138"/>
  <c r="IJ88" i="138"/>
  <c r="II64" i="138"/>
  <c r="II88" i="138" s="1"/>
  <c r="IH64" i="138"/>
  <c r="IH88" i="138" s="1"/>
  <c r="IG64" i="138"/>
  <c r="IG88" i="138"/>
  <c r="IF64" i="138"/>
  <c r="IF88" i="138" s="1"/>
  <c r="IE64" i="138"/>
  <c r="IE88" i="138" s="1"/>
  <c r="ID64" i="138"/>
  <c r="ID88" i="138" s="1"/>
  <c r="IC64" i="138"/>
  <c r="IC88" i="138" s="1"/>
  <c r="IB64" i="138"/>
  <c r="IB88" i="138" s="1"/>
  <c r="IA64" i="138"/>
  <c r="IA88" i="138"/>
  <c r="HZ64" i="138"/>
  <c r="HZ88" i="138" s="1"/>
  <c r="HY64" i="138"/>
  <c r="HY88" i="138"/>
  <c r="HX64" i="138"/>
  <c r="HX88" i="138" s="1"/>
  <c r="HW64" i="138"/>
  <c r="HW88" i="138"/>
  <c r="HV64" i="138"/>
  <c r="HV88" i="138" s="1"/>
  <c r="HU64" i="138"/>
  <c r="HU88" i="138"/>
  <c r="HT64" i="138"/>
  <c r="HT88" i="138" s="1"/>
  <c r="HS64" i="138"/>
  <c r="HS88" i="138"/>
  <c r="HR64" i="138"/>
  <c r="HR88" i="138" s="1"/>
  <c r="HQ64" i="138"/>
  <c r="HQ88" i="138" s="1"/>
  <c r="HP64" i="138"/>
  <c r="HP88" i="138" s="1"/>
  <c r="HO64" i="138"/>
  <c r="HO88" i="138" s="1"/>
  <c r="HN64" i="138"/>
  <c r="HN88" i="138" s="1"/>
  <c r="HM64" i="138"/>
  <c r="HM88" i="138" s="1"/>
  <c r="HL64" i="138"/>
  <c r="HL88" i="138" s="1"/>
  <c r="IP63" i="138"/>
  <c r="IP87" i="138"/>
  <c r="IO63" i="138"/>
  <c r="IO87" i="138" s="1"/>
  <c r="IN63" i="138"/>
  <c r="IN87" i="138"/>
  <c r="IM63" i="138"/>
  <c r="IM87" i="138" s="1"/>
  <c r="IL63" i="138"/>
  <c r="IL87" i="138"/>
  <c r="IK63" i="138"/>
  <c r="IK87" i="138" s="1"/>
  <c r="IJ63" i="138"/>
  <c r="IJ87" i="138" s="1"/>
  <c r="II63" i="138"/>
  <c r="II87" i="138" s="1"/>
  <c r="IH63" i="138"/>
  <c r="IH87" i="138" s="1"/>
  <c r="IG63" i="138"/>
  <c r="IG87" i="138" s="1"/>
  <c r="IF63" i="138"/>
  <c r="IF87" i="138"/>
  <c r="IE63" i="138"/>
  <c r="IE87" i="138" s="1"/>
  <c r="ID63" i="138"/>
  <c r="ID87" i="138" s="1"/>
  <c r="IC63" i="138"/>
  <c r="IC87" i="138"/>
  <c r="IB63" i="138"/>
  <c r="IB87" i="138" s="1"/>
  <c r="IA63" i="138"/>
  <c r="IA87" i="138"/>
  <c r="HZ63" i="138"/>
  <c r="HZ87" i="138" s="1"/>
  <c r="HY63" i="138"/>
  <c r="HY87" i="138" s="1"/>
  <c r="HX63" i="138"/>
  <c r="HX87" i="138" s="1"/>
  <c r="HW63" i="138"/>
  <c r="HW87" i="138" s="1"/>
  <c r="HV63" i="138"/>
  <c r="HV87" i="138" s="1"/>
  <c r="HU63" i="138"/>
  <c r="HU87" i="138"/>
  <c r="HT63" i="138"/>
  <c r="HT87" i="138" s="1"/>
  <c r="HS63" i="138"/>
  <c r="HS87" i="138" s="1"/>
  <c r="HR63" i="138"/>
  <c r="HR87" i="138" s="1"/>
  <c r="HQ63" i="138"/>
  <c r="HQ87" i="138" s="1"/>
  <c r="HP63" i="138"/>
  <c r="HP87" i="138" s="1"/>
  <c r="HO63" i="138"/>
  <c r="HO87" i="138"/>
  <c r="HN63" i="138"/>
  <c r="HN87" i="138" s="1"/>
  <c r="HM63" i="138"/>
  <c r="HM87" i="138"/>
  <c r="HL63" i="138"/>
  <c r="HL87" i="138" s="1"/>
  <c r="IP62" i="138"/>
  <c r="IP86" i="138"/>
  <c r="IO62" i="138"/>
  <c r="IO86" i="138" s="1"/>
  <c r="IN62" i="138"/>
  <c r="IN86" i="138"/>
  <c r="IM62" i="138"/>
  <c r="IM86" i="138" s="1"/>
  <c r="IL62" i="138"/>
  <c r="IL86" i="138"/>
  <c r="IK62" i="138"/>
  <c r="IK86" i="138" s="1"/>
  <c r="IJ62" i="138"/>
  <c r="IJ86" i="138" s="1"/>
  <c r="II62" i="138"/>
  <c r="II86" i="138" s="1"/>
  <c r="IH62" i="138"/>
  <c r="IH86" i="138" s="1"/>
  <c r="IG62" i="138"/>
  <c r="IG86" i="138" s="1"/>
  <c r="IF62" i="138"/>
  <c r="IF86" i="138" s="1"/>
  <c r="IE62" i="138"/>
  <c r="IE86" i="138"/>
  <c r="ID62" i="138"/>
  <c r="ID86" i="138" s="1"/>
  <c r="IC62" i="138"/>
  <c r="IC86" i="138"/>
  <c r="IB62" i="138"/>
  <c r="IB86" i="138" s="1"/>
  <c r="IA62" i="138"/>
  <c r="IA86" i="138" s="1"/>
  <c r="HZ62" i="138"/>
  <c r="HZ86" i="138" s="1"/>
  <c r="HY62" i="138"/>
  <c r="HY86" i="138" s="1"/>
  <c r="HX62" i="138"/>
  <c r="HX86" i="138" s="1"/>
  <c r="HW62" i="138"/>
  <c r="HW86" i="138" s="1"/>
  <c r="HV62" i="138"/>
  <c r="HV86" i="138" s="1"/>
  <c r="HU62" i="138"/>
  <c r="HU86" i="138" s="1"/>
  <c r="HT62" i="138"/>
  <c r="HT86" i="138" s="1"/>
  <c r="HS62" i="138"/>
  <c r="HS86" i="138"/>
  <c r="HR62" i="138"/>
  <c r="HR86" i="138" s="1"/>
  <c r="HQ62" i="138"/>
  <c r="HQ86" i="138"/>
  <c r="HP62" i="138"/>
  <c r="HP86" i="138" s="1"/>
  <c r="HO62" i="138"/>
  <c r="HO86" i="138"/>
  <c r="HN62" i="138"/>
  <c r="HN86" i="138" s="1"/>
  <c r="HM62" i="138"/>
  <c r="HM86" i="138" s="1"/>
  <c r="HL62" i="138"/>
  <c r="HL86" i="138" s="1"/>
  <c r="IP61" i="138"/>
  <c r="IP85" i="138"/>
  <c r="IO61" i="138"/>
  <c r="IO85" i="138"/>
  <c r="IN61" i="138"/>
  <c r="IN85" i="138"/>
  <c r="IM61" i="138"/>
  <c r="IM85" i="138" s="1"/>
  <c r="IL61" i="138"/>
  <c r="IL85" i="138" s="1"/>
  <c r="IK61" i="138"/>
  <c r="IK85" i="138"/>
  <c r="IJ61" i="138"/>
  <c r="IJ85" i="138" s="1"/>
  <c r="II61" i="138"/>
  <c r="II85" i="138"/>
  <c r="IH61" i="138"/>
  <c r="IH85" i="138" s="1"/>
  <c r="IG61" i="138"/>
  <c r="IG85" i="138" s="1"/>
  <c r="IF61" i="138"/>
  <c r="IF85" i="138" s="1"/>
  <c r="IE61" i="138"/>
  <c r="IE85" i="138" s="1"/>
  <c r="ID61" i="138"/>
  <c r="ID85" i="138" s="1"/>
  <c r="IC61" i="138"/>
  <c r="IC85" i="138" s="1"/>
  <c r="IB61" i="138"/>
  <c r="IB85" i="138" s="1"/>
  <c r="IA61" i="138"/>
  <c r="IA85" i="138"/>
  <c r="HZ61" i="138"/>
  <c r="HZ85" i="138" s="1"/>
  <c r="HY61" i="138"/>
  <c r="HY85" i="138"/>
  <c r="HX61" i="138"/>
  <c r="HX85" i="138" s="1"/>
  <c r="HW61" i="138"/>
  <c r="HW85" i="138" s="1"/>
  <c r="HV61" i="138"/>
  <c r="HV85" i="138" s="1"/>
  <c r="HU61" i="138"/>
  <c r="HU85" i="138"/>
  <c r="HT61" i="138"/>
  <c r="HT85" i="138" s="1"/>
  <c r="HS61" i="138"/>
  <c r="HS85" i="138"/>
  <c r="HR61" i="138"/>
  <c r="HR85" i="138" s="1"/>
  <c r="HQ61" i="138"/>
  <c r="HQ85" i="138"/>
  <c r="HP61" i="138"/>
  <c r="HP85" i="138" s="1"/>
  <c r="HO61" i="138"/>
  <c r="HO85" i="138" s="1"/>
  <c r="HN61" i="138"/>
  <c r="HN85" i="138" s="1"/>
  <c r="HM61" i="138"/>
  <c r="HM85" i="138"/>
  <c r="HL61" i="138"/>
  <c r="HL85" i="138" s="1"/>
  <c r="IP60" i="138"/>
  <c r="IP84" i="138" s="1"/>
  <c r="IO60" i="138"/>
  <c r="IO84" i="138" s="1"/>
  <c r="IN60" i="138"/>
  <c r="IN84" i="138" s="1"/>
  <c r="IM60" i="138"/>
  <c r="IM84" i="138" s="1"/>
  <c r="IL60" i="138"/>
  <c r="IL84" i="138"/>
  <c r="IK60" i="138"/>
  <c r="IK84" i="138" s="1"/>
  <c r="IJ60" i="138"/>
  <c r="IJ84" i="138"/>
  <c r="II60" i="138"/>
  <c r="II84" i="138" s="1"/>
  <c r="IH60" i="138"/>
  <c r="IH84" i="138"/>
  <c r="IG60" i="138"/>
  <c r="IG84" i="138" s="1"/>
  <c r="IF60" i="138"/>
  <c r="IF84" i="138"/>
  <c r="IE60" i="138"/>
  <c r="IE84" i="138" s="1"/>
  <c r="ID60" i="138"/>
  <c r="ID84" i="138" s="1"/>
  <c r="IC60" i="138"/>
  <c r="IC84" i="138" s="1"/>
  <c r="IB60" i="138"/>
  <c r="IB84" i="138" s="1"/>
  <c r="IA60" i="138"/>
  <c r="IA84" i="138"/>
  <c r="HZ60" i="138"/>
  <c r="HZ84" i="138" s="1"/>
  <c r="HY60" i="138"/>
  <c r="HY84" i="138"/>
  <c r="HX60" i="138"/>
  <c r="HX84" i="138" s="1"/>
  <c r="HW60" i="138"/>
  <c r="HW84" i="138" s="1"/>
  <c r="HV60" i="138"/>
  <c r="HV84" i="138" s="1"/>
  <c r="HU60" i="138"/>
  <c r="HU84" i="138"/>
  <c r="HT60" i="138"/>
  <c r="HT84" i="138" s="1"/>
  <c r="HS60" i="138"/>
  <c r="HS84" i="138"/>
  <c r="HR60" i="138"/>
  <c r="HR84" i="138" s="1"/>
  <c r="HQ60" i="138"/>
  <c r="HQ84" i="138"/>
  <c r="HP60" i="138"/>
  <c r="HP84" i="138" s="1"/>
  <c r="HO60" i="138"/>
  <c r="HO84" i="138" s="1"/>
  <c r="HN60" i="138"/>
  <c r="HN84" i="138" s="1"/>
  <c r="HM60" i="138"/>
  <c r="HM84" i="138" s="1"/>
  <c r="HL60" i="138"/>
  <c r="HL84" i="138" s="1"/>
  <c r="IP59" i="138"/>
  <c r="IP83" i="138" s="1"/>
  <c r="IO59" i="138"/>
  <c r="IO83" i="138" s="1"/>
  <c r="IN59" i="138"/>
  <c r="IN83" i="138" s="1"/>
  <c r="IM59" i="138"/>
  <c r="IM83" i="138"/>
  <c r="IL59" i="138"/>
  <c r="IL83" i="138" s="1"/>
  <c r="IK59" i="138"/>
  <c r="IK83" i="138" s="1"/>
  <c r="IJ59" i="138"/>
  <c r="IJ83" i="138" s="1"/>
  <c r="II59" i="138"/>
  <c r="II83" i="138" s="1"/>
  <c r="IH59" i="138"/>
  <c r="IH83" i="138"/>
  <c r="IG59" i="138"/>
  <c r="IG83" i="138" s="1"/>
  <c r="IF59" i="138"/>
  <c r="IF83" i="138"/>
  <c r="IE59" i="138"/>
  <c r="IE83" i="138" s="1"/>
  <c r="ID59" i="138"/>
  <c r="ID83" i="138"/>
  <c r="IC59" i="138"/>
  <c r="IC83" i="138" s="1"/>
  <c r="IB59" i="138"/>
  <c r="IB83" i="138" s="1"/>
  <c r="IA59" i="138"/>
  <c r="IA83" i="138" s="1"/>
  <c r="HZ59" i="138"/>
  <c r="HZ83" i="138" s="1"/>
  <c r="HY59" i="138"/>
  <c r="HY83" i="138" s="1"/>
  <c r="HX59" i="138"/>
  <c r="HX83" i="138"/>
  <c r="HW59" i="138"/>
  <c r="HW83" i="138" s="1"/>
  <c r="HV59" i="138"/>
  <c r="HV83" i="138"/>
  <c r="HU59" i="138"/>
  <c r="HU83" i="138" s="1"/>
  <c r="HT59" i="138"/>
  <c r="HT83" i="138"/>
  <c r="HS59" i="138"/>
  <c r="HS83" i="138" s="1"/>
  <c r="HR59" i="138"/>
  <c r="HR83" i="138"/>
  <c r="HQ59" i="138"/>
  <c r="HQ83" i="138" s="1"/>
  <c r="HP59" i="138"/>
  <c r="HP83" i="138"/>
  <c r="HO59" i="138"/>
  <c r="HO83" i="138" s="1"/>
  <c r="HN59" i="138"/>
  <c r="HN83" i="138" s="1"/>
  <c r="HM59" i="138"/>
  <c r="HM83" i="138" s="1"/>
  <c r="HL59" i="138"/>
  <c r="HL83" i="138" s="1"/>
  <c r="IP58" i="138"/>
  <c r="IP82" i="138" s="1"/>
  <c r="IO58" i="138"/>
  <c r="IO82" i="138" s="1"/>
  <c r="IN58" i="138"/>
  <c r="IN82" i="138" s="1"/>
  <c r="IM58" i="138"/>
  <c r="IM82" i="138"/>
  <c r="IL58" i="138"/>
  <c r="IL82" i="138" s="1"/>
  <c r="IK58" i="138"/>
  <c r="IK82" i="138"/>
  <c r="IJ58" i="138"/>
  <c r="IJ82" i="138" s="1"/>
  <c r="II58" i="138"/>
  <c r="II82" i="138"/>
  <c r="IH58" i="138"/>
  <c r="IH82" i="138" s="1"/>
  <c r="IG58" i="138"/>
  <c r="IG82" i="138" s="1"/>
  <c r="IF58" i="138"/>
  <c r="IF82" i="138" s="1"/>
  <c r="IE58" i="138"/>
  <c r="IE82" i="138" s="1"/>
  <c r="ID58" i="138"/>
  <c r="ID82" i="138" s="1"/>
  <c r="IC58" i="138"/>
  <c r="IC82" i="138" s="1"/>
  <c r="IB58" i="138"/>
  <c r="IB82" i="138" s="1"/>
  <c r="IA58" i="138"/>
  <c r="IA82" i="138" s="1"/>
  <c r="HZ58" i="138"/>
  <c r="HZ82" i="138" s="1"/>
  <c r="HY58" i="138"/>
  <c r="HY82" i="138" s="1"/>
  <c r="HX58" i="138"/>
  <c r="HX82" i="138" s="1"/>
  <c r="HW58" i="138"/>
  <c r="HW82" i="138"/>
  <c r="HV58" i="138"/>
  <c r="HV82" i="138" s="1"/>
  <c r="HU58" i="138"/>
  <c r="HU82" i="138" s="1"/>
  <c r="HT58" i="138"/>
  <c r="HT82" i="138"/>
  <c r="HS58" i="138"/>
  <c r="HS82" i="138" s="1"/>
  <c r="HR58" i="138"/>
  <c r="HR82" i="138"/>
  <c r="HQ58" i="138"/>
  <c r="HQ82" i="138" s="1"/>
  <c r="HP58" i="138"/>
  <c r="HP82" i="138" s="1"/>
  <c r="HO58" i="138"/>
  <c r="HO82" i="138" s="1"/>
  <c r="HN58" i="138"/>
  <c r="HN82" i="138" s="1"/>
  <c r="HM58" i="138"/>
  <c r="HM82" i="138" s="1"/>
  <c r="HL58" i="138"/>
  <c r="HL82" i="138"/>
  <c r="IP57" i="138"/>
  <c r="IP81" i="138" s="1"/>
  <c r="IO57" i="138"/>
  <c r="IO81" i="138" s="1"/>
  <c r="IN57" i="138"/>
  <c r="IN81" i="138" s="1"/>
  <c r="IM57" i="138"/>
  <c r="IM81" i="138" s="1"/>
  <c r="IL57" i="138"/>
  <c r="IL81" i="138" s="1"/>
  <c r="IK57" i="138"/>
  <c r="IK81" i="138"/>
  <c r="IJ57" i="138"/>
  <c r="IJ81" i="138" s="1"/>
  <c r="II57" i="138"/>
  <c r="II81" i="138" s="1"/>
  <c r="IH57" i="138"/>
  <c r="IH81" i="138" s="1"/>
  <c r="IG57" i="138"/>
  <c r="IG81" i="138" s="1"/>
  <c r="IF57" i="138"/>
  <c r="IF81" i="138"/>
  <c r="IE57" i="138"/>
  <c r="IE81" i="138" s="1"/>
  <c r="ID57" i="138"/>
  <c r="ID81" i="138"/>
  <c r="IC57" i="138"/>
  <c r="IC81" i="138" s="1"/>
  <c r="IB57" i="138"/>
  <c r="IB81" i="138"/>
  <c r="IA57" i="138"/>
  <c r="IA81" i="138" s="1"/>
  <c r="HZ57" i="138"/>
  <c r="HZ81" i="138" s="1"/>
  <c r="HY57" i="138"/>
  <c r="HY81" i="138" s="1"/>
  <c r="HX57" i="138"/>
  <c r="HX81" i="138" s="1"/>
  <c r="HW57" i="138"/>
  <c r="HW81" i="138" s="1"/>
  <c r="HV57" i="138"/>
  <c r="HV81" i="138"/>
  <c r="HU57" i="138"/>
  <c r="HU81" i="138" s="1"/>
  <c r="HT57" i="138"/>
  <c r="HT81" i="138" s="1"/>
  <c r="HS57" i="138"/>
  <c r="HS81" i="138" s="1"/>
  <c r="HR57" i="138"/>
  <c r="HR81" i="138"/>
  <c r="HQ57" i="138"/>
  <c r="HQ81" i="138" s="1"/>
  <c r="HP57" i="138"/>
  <c r="HP81" i="138"/>
  <c r="HO57" i="138"/>
  <c r="HO81" i="138" s="1"/>
  <c r="HN57" i="138"/>
  <c r="HN81" i="138"/>
  <c r="HM57" i="138"/>
  <c r="HM81" i="138" s="1"/>
  <c r="HL57" i="138"/>
  <c r="HL81" i="138" s="1"/>
  <c r="IP56" i="138"/>
  <c r="IP80" i="138" s="1"/>
  <c r="IO56" i="138"/>
  <c r="IO80" i="138" s="1"/>
  <c r="IN56" i="138"/>
  <c r="IN80" i="138" s="1"/>
  <c r="IM56" i="138"/>
  <c r="IM80" i="138" s="1"/>
  <c r="IL56" i="138"/>
  <c r="IL80" i="138" s="1"/>
  <c r="IK56" i="138"/>
  <c r="IK80" i="138" s="1"/>
  <c r="IJ56" i="138"/>
  <c r="IJ80" i="138" s="1"/>
  <c r="II56" i="138"/>
  <c r="II80" i="138" s="1"/>
  <c r="IH56" i="138"/>
  <c r="IH80" i="138" s="1"/>
  <c r="IG56" i="138"/>
  <c r="IG80" i="138"/>
  <c r="IF56" i="138"/>
  <c r="IF80" i="138" s="1"/>
  <c r="IE56" i="138"/>
  <c r="IE80" i="138"/>
  <c r="ID56" i="138"/>
  <c r="ID80" i="138" s="1"/>
  <c r="IC56" i="138"/>
  <c r="IC80" i="138"/>
  <c r="IB56" i="138"/>
  <c r="IB80" i="138" s="1"/>
  <c r="IA56" i="138"/>
  <c r="IA80" i="138" s="1"/>
  <c r="HZ56" i="138"/>
  <c r="HZ80" i="138" s="1"/>
  <c r="HY56" i="138"/>
  <c r="HY80" i="138" s="1"/>
  <c r="HX56" i="138"/>
  <c r="HX80" i="138"/>
  <c r="HW56" i="138"/>
  <c r="HW80" i="138" s="1"/>
  <c r="HV56" i="138"/>
  <c r="HV80" i="138" s="1"/>
  <c r="HU56" i="138"/>
  <c r="HU80" i="138" s="1"/>
  <c r="HT56" i="138"/>
  <c r="HT80" i="138"/>
  <c r="HS56" i="138"/>
  <c r="HS80" i="138" s="1"/>
  <c r="HR56" i="138"/>
  <c r="HR80" i="138"/>
  <c r="HQ56" i="138"/>
  <c r="HQ80" i="138" s="1"/>
  <c r="HP56" i="138"/>
  <c r="HP80" i="138"/>
  <c r="HO56" i="138"/>
  <c r="HO80" i="138" s="1"/>
  <c r="HN56" i="138"/>
  <c r="HN80" i="138" s="1"/>
  <c r="HM56" i="138"/>
  <c r="HM80" i="138" s="1"/>
  <c r="HL56" i="138"/>
  <c r="HL80" i="138" s="1"/>
  <c r="IP55" i="138"/>
  <c r="IP79" i="138" s="1"/>
  <c r="IO55" i="138"/>
  <c r="IO79" i="138"/>
  <c r="IN55" i="138"/>
  <c r="IN79" i="138" s="1"/>
  <c r="IM55" i="138"/>
  <c r="IM79" i="138"/>
  <c r="IL55" i="138"/>
  <c r="IL79" i="138" s="1"/>
  <c r="IK55" i="138"/>
  <c r="IK79" i="138" s="1"/>
  <c r="IJ55" i="138"/>
  <c r="IJ79" i="138" s="1"/>
  <c r="II55" i="138"/>
  <c r="II79" i="138"/>
  <c r="IH55" i="138"/>
  <c r="IH79" i="138" s="1"/>
  <c r="IG55" i="138"/>
  <c r="IG79" i="138"/>
  <c r="IF55" i="138"/>
  <c r="IF79" i="138" s="1"/>
  <c r="IE55" i="138"/>
  <c r="IE79" i="138"/>
  <c r="ID55" i="138"/>
  <c r="ID79" i="138" s="1"/>
  <c r="IC55" i="138"/>
  <c r="IC79" i="138"/>
  <c r="IB55" i="138"/>
  <c r="IB79" i="138" s="1"/>
  <c r="IA55" i="138"/>
  <c r="IA79" i="138"/>
  <c r="HZ55" i="138"/>
  <c r="HZ79" i="138" s="1"/>
  <c r="HY55" i="138"/>
  <c r="HY79" i="138"/>
  <c r="HX55" i="138"/>
  <c r="HX79" i="138" s="1"/>
  <c r="HW55" i="138"/>
  <c r="HW79" i="138" s="1"/>
  <c r="HV55" i="138"/>
  <c r="HV79" i="138" s="1"/>
  <c r="HU55" i="138"/>
  <c r="HU79" i="138" s="1"/>
  <c r="HT55" i="138"/>
  <c r="HT79" i="138" s="1"/>
  <c r="HS55" i="138"/>
  <c r="HS79" i="138"/>
  <c r="HR55" i="138"/>
  <c r="HR79" i="138" s="1"/>
  <c r="HQ55" i="138"/>
  <c r="HQ79" i="138" s="1"/>
  <c r="HP55" i="138"/>
  <c r="HP79" i="138" s="1"/>
  <c r="HO55" i="138"/>
  <c r="HO79" i="138"/>
  <c r="HN55" i="138"/>
  <c r="HN79" i="138" s="1"/>
  <c r="HM55" i="138"/>
  <c r="HM79" i="138"/>
  <c r="HL55" i="138"/>
  <c r="HL79" i="138" s="1"/>
  <c r="IP54" i="138"/>
  <c r="IP78" i="138"/>
  <c r="IO54" i="138"/>
  <c r="IO78" i="138" s="1"/>
  <c r="IN54" i="138"/>
  <c r="IN78" i="138"/>
  <c r="IM54" i="138"/>
  <c r="IM78" i="138" s="1"/>
  <c r="IL54" i="138"/>
  <c r="IL78" i="138"/>
  <c r="IK54" i="138"/>
  <c r="IK78" i="138" s="1"/>
  <c r="IJ54" i="138"/>
  <c r="IJ78" i="138" s="1"/>
  <c r="II54" i="138"/>
  <c r="II78" i="138" s="1"/>
  <c r="IH54" i="138"/>
  <c r="IH78" i="138"/>
  <c r="IG54" i="138"/>
  <c r="IG78" i="138" s="1"/>
  <c r="IF54" i="138"/>
  <c r="IF78" i="138"/>
  <c r="IE54" i="138"/>
  <c r="IE78" i="138" s="1"/>
  <c r="ID54" i="138"/>
  <c r="ID78" i="138"/>
  <c r="IC54" i="138"/>
  <c r="IC78" i="138" s="1"/>
  <c r="IB54" i="138"/>
  <c r="IB78" i="138"/>
  <c r="IA54" i="138"/>
  <c r="IA78" i="138" s="1"/>
  <c r="HZ54" i="138"/>
  <c r="HZ78" i="138" s="1"/>
  <c r="HY54" i="138"/>
  <c r="HY78" i="138" s="1"/>
  <c r="HX54" i="138"/>
  <c r="HX78" i="138" s="1"/>
  <c r="HW54" i="138"/>
  <c r="HW78" i="138"/>
  <c r="HV54" i="138"/>
  <c r="HV78" i="138" s="1"/>
  <c r="HU54" i="138"/>
  <c r="HU78" i="138"/>
  <c r="HT54" i="138"/>
  <c r="HT78" i="138" s="1"/>
  <c r="HS54" i="138"/>
  <c r="HS78" i="138"/>
  <c r="HR54" i="138"/>
  <c r="HR78" i="138" s="1"/>
  <c r="HQ54" i="138"/>
  <c r="HQ78" i="138" s="1"/>
  <c r="HP54" i="138"/>
  <c r="HP78" i="138" s="1"/>
  <c r="HO54" i="138"/>
  <c r="HO78" i="138" s="1"/>
  <c r="HN54" i="138"/>
  <c r="HN78" i="138" s="1"/>
  <c r="HM54" i="138"/>
  <c r="HM78" i="138" s="1"/>
  <c r="HL54" i="138"/>
  <c r="HL78" i="138" s="1"/>
  <c r="IP53" i="138"/>
  <c r="IP77" i="138" s="1"/>
  <c r="IO53" i="138"/>
  <c r="IO77" i="138"/>
  <c r="IN53" i="138"/>
  <c r="IN77" i="138" s="1"/>
  <c r="IM53" i="138"/>
  <c r="IM77" i="138" s="1"/>
  <c r="IL53" i="138"/>
  <c r="IL77" i="138" s="1"/>
  <c r="IK53" i="138"/>
  <c r="IK77" i="138" s="1"/>
  <c r="IJ53" i="138"/>
  <c r="IJ77" i="138" s="1"/>
  <c r="II53" i="138"/>
  <c r="II77" i="138"/>
  <c r="IH53" i="138"/>
  <c r="IH77" i="138" s="1"/>
  <c r="IG53" i="138"/>
  <c r="IG77" i="138"/>
  <c r="IF53" i="138"/>
  <c r="IF77" i="138" s="1"/>
  <c r="IE53" i="138"/>
  <c r="IE77" i="138" s="1"/>
  <c r="ID53" i="138"/>
  <c r="ID77" i="138" s="1"/>
  <c r="IC53" i="138"/>
  <c r="IC77" i="138" s="1"/>
  <c r="IB53" i="138"/>
  <c r="IB77" i="138"/>
  <c r="IA53" i="138"/>
  <c r="IA77" i="138" s="1"/>
  <c r="HZ53" i="138"/>
  <c r="HZ77" i="138"/>
  <c r="HY53" i="138"/>
  <c r="HY77" i="138" s="1"/>
  <c r="HX53" i="138"/>
  <c r="HX77" i="138"/>
  <c r="HW53" i="138"/>
  <c r="HW77" i="138" s="1"/>
  <c r="HV53" i="138"/>
  <c r="HV77" i="138" s="1"/>
  <c r="HU53" i="138"/>
  <c r="HU77" i="138" s="1"/>
  <c r="HT53" i="138"/>
  <c r="HT77" i="138"/>
  <c r="HS53" i="138"/>
  <c r="HS77" i="138" s="1"/>
  <c r="HR53" i="138"/>
  <c r="HR77" i="138"/>
  <c r="HQ53" i="138"/>
  <c r="HQ77" i="138" s="1"/>
  <c r="HP53" i="138"/>
  <c r="HP77" i="138" s="1"/>
  <c r="HO53" i="138"/>
  <c r="HO77" i="138" s="1"/>
  <c r="HN53" i="138"/>
  <c r="HN77" i="138" s="1"/>
  <c r="HM53" i="138"/>
  <c r="HM77" i="138" s="1"/>
  <c r="HL53" i="138"/>
  <c r="HL77" i="138"/>
  <c r="HJ99" i="138"/>
  <c r="HI99" i="138"/>
  <c r="HH99" i="138"/>
  <c r="HG99" i="138"/>
  <c r="HJ98" i="138"/>
  <c r="HI98" i="138"/>
  <c r="HH98" i="138"/>
  <c r="HG98" i="138"/>
  <c r="HJ97" i="138"/>
  <c r="HI97" i="138"/>
  <c r="HH97" i="138"/>
  <c r="HG97" i="138"/>
  <c r="HJ96" i="138"/>
  <c r="HI96" i="138"/>
  <c r="HH96" i="138"/>
  <c r="HG96" i="138"/>
  <c r="HE96" i="138"/>
  <c r="HJ95" i="138"/>
  <c r="HI95" i="138"/>
  <c r="HH95" i="138"/>
  <c r="HG95" i="138"/>
  <c r="GU95" i="138"/>
  <c r="HJ94" i="138"/>
  <c r="HI94" i="138"/>
  <c r="HH94" i="138"/>
  <c r="HG94" i="138"/>
  <c r="HJ93" i="138"/>
  <c r="HI93" i="138"/>
  <c r="HH93" i="138"/>
  <c r="HG93" i="138"/>
  <c r="HJ92" i="138"/>
  <c r="HI92" i="138"/>
  <c r="HH92" i="138"/>
  <c r="HG92" i="138"/>
  <c r="GS92" i="138"/>
  <c r="HJ91" i="138"/>
  <c r="HI91" i="138"/>
  <c r="HH91" i="138"/>
  <c r="HG91" i="138"/>
  <c r="GI91" i="138"/>
  <c r="HJ90" i="138"/>
  <c r="HI90" i="138"/>
  <c r="HH90" i="138"/>
  <c r="HG90" i="138"/>
  <c r="HF90" i="138"/>
  <c r="HE90" i="138"/>
  <c r="HD90" i="138"/>
  <c r="HC90" i="138"/>
  <c r="HB90" i="138"/>
  <c r="HA90" i="138"/>
  <c r="GZ90" i="138"/>
  <c r="GY90" i="138"/>
  <c r="GX90" i="138"/>
  <c r="GW90" i="138"/>
  <c r="GV90" i="138"/>
  <c r="GU90" i="138"/>
  <c r="GT90" i="138"/>
  <c r="GS90" i="138"/>
  <c r="GR90" i="138"/>
  <c r="GQ90" i="138"/>
  <c r="GP90" i="138"/>
  <c r="GO90" i="138"/>
  <c r="GN90" i="138"/>
  <c r="GM90" i="138"/>
  <c r="GL90" i="138"/>
  <c r="GK90" i="138"/>
  <c r="GJ90" i="138"/>
  <c r="GI90" i="138"/>
  <c r="GH90" i="138"/>
  <c r="GG90" i="138"/>
  <c r="GF90" i="138"/>
  <c r="GE90" i="138"/>
  <c r="GD90" i="138"/>
  <c r="GC90" i="138"/>
  <c r="GB90" i="138"/>
  <c r="HJ89" i="138"/>
  <c r="HI89" i="138"/>
  <c r="HH89" i="138"/>
  <c r="HG89" i="138"/>
  <c r="HJ88" i="138"/>
  <c r="HI88" i="138"/>
  <c r="HH88" i="138"/>
  <c r="HG88" i="138"/>
  <c r="GG88" i="138"/>
  <c r="HJ87" i="138"/>
  <c r="HI87" i="138"/>
  <c r="HH87" i="138"/>
  <c r="HG87" i="138"/>
  <c r="GL87" i="138"/>
  <c r="HJ86" i="138"/>
  <c r="HI86" i="138"/>
  <c r="HH86" i="138"/>
  <c r="HG86" i="138"/>
  <c r="HJ85" i="138"/>
  <c r="HI85" i="138"/>
  <c r="HH85" i="138"/>
  <c r="HG85" i="138"/>
  <c r="HJ84" i="138"/>
  <c r="HI84" i="138"/>
  <c r="HH84" i="138"/>
  <c r="HG84" i="138"/>
  <c r="HJ83" i="138"/>
  <c r="HI83" i="138"/>
  <c r="HH83" i="138"/>
  <c r="HG83" i="138"/>
  <c r="HJ82" i="138"/>
  <c r="HI82" i="138"/>
  <c r="HH82" i="138"/>
  <c r="HG82" i="138"/>
  <c r="HJ81" i="138"/>
  <c r="HI81" i="138"/>
  <c r="HH81" i="138"/>
  <c r="HG81" i="138"/>
  <c r="HJ80" i="138"/>
  <c r="HI80" i="138"/>
  <c r="HH80" i="138"/>
  <c r="HG80" i="138"/>
  <c r="HJ79" i="138"/>
  <c r="HI79" i="138"/>
  <c r="HH79" i="138"/>
  <c r="HG79" i="138"/>
  <c r="HJ78" i="138"/>
  <c r="HI78" i="138"/>
  <c r="HH78" i="138"/>
  <c r="HG78" i="138"/>
  <c r="HJ77" i="138"/>
  <c r="HI77" i="138"/>
  <c r="HH77" i="138"/>
  <c r="HG77" i="138"/>
  <c r="HF75" i="138"/>
  <c r="HF99" i="138" s="1"/>
  <c r="HE75" i="138"/>
  <c r="HE99" i="138" s="1"/>
  <c r="HD75" i="138"/>
  <c r="HD99" i="138" s="1"/>
  <c r="HC75" i="138"/>
  <c r="HC99" i="138" s="1"/>
  <c r="HB75" i="138"/>
  <c r="HB99" i="138" s="1"/>
  <c r="HA75" i="138"/>
  <c r="HA99" i="138" s="1"/>
  <c r="GZ75" i="138"/>
  <c r="GZ99" i="138"/>
  <c r="GY75" i="138"/>
  <c r="GY99" i="138" s="1"/>
  <c r="GX75" i="138"/>
  <c r="GX99" i="138"/>
  <c r="GW75" i="138"/>
  <c r="GW99" i="138" s="1"/>
  <c r="GV75" i="138"/>
  <c r="GV99" i="138"/>
  <c r="GU75" i="138"/>
  <c r="GU99" i="138" s="1"/>
  <c r="GT75" i="138"/>
  <c r="GT99" i="138"/>
  <c r="GS75" i="138"/>
  <c r="GS99" i="138" s="1"/>
  <c r="GR75" i="138"/>
  <c r="GR99" i="138"/>
  <c r="GQ75" i="138"/>
  <c r="GQ99" i="138" s="1"/>
  <c r="GP75" i="138"/>
  <c r="GP99" i="138" s="1"/>
  <c r="GO75" i="138"/>
  <c r="GO99" i="138" s="1"/>
  <c r="GN75" i="138"/>
  <c r="GN99" i="138" s="1"/>
  <c r="GM75" i="138"/>
  <c r="GM99" i="138" s="1"/>
  <c r="GL75" i="138"/>
  <c r="GL99" i="138" s="1"/>
  <c r="GK75" i="138"/>
  <c r="GK99" i="138" s="1"/>
  <c r="GJ75" i="138"/>
  <c r="GJ99" i="138" s="1"/>
  <c r="GI75" i="138"/>
  <c r="GI99" i="138"/>
  <c r="GH75" i="138"/>
  <c r="GH99" i="138" s="1"/>
  <c r="GG75" i="138"/>
  <c r="GG99" i="138"/>
  <c r="GF75" i="138"/>
  <c r="GF99" i="138" s="1"/>
  <c r="GE75" i="138"/>
  <c r="GE99" i="138"/>
  <c r="GD75" i="138"/>
  <c r="GD99" i="138" s="1"/>
  <c r="GC75" i="138"/>
  <c r="GC99" i="138"/>
  <c r="GB75" i="138"/>
  <c r="GB99" i="138" s="1"/>
  <c r="HF74" i="138"/>
  <c r="HF98" i="138"/>
  <c r="HE74" i="138"/>
  <c r="HE98" i="138" s="1"/>
  <c r="HD74" i="138"/>
  <c r="HD98" i="138"/>
  <c r="HC74" i="138"/>
  <c r="HC98" i="138" s="1"/>
  <c r="HB74" i="138"/>
  <c r="HB98" i="138" s="1"/>
  <c r="HA74" i="138"/>
  <c r="HA98" i="138" s="1"/>
  <c r="GZ74" i="138"/>
  <c r="GZ98" i="138" s="1"/>
  <c r="GY74" i="138"/>
  <c r="GY98" i="138" s="1"/>
  <c r="GX74" i="138"/>
  <c r="GX98" i="138"/>
  <c r="GW74" i="138"/>
  <c r="GW98" i="138" s="1"/>
  <c r="GV74" i="138"/>
  <c r="GV98" i="138"/>
  <c r="GU74" i="138"/>
  <c r="GU98" i="138" s="1"/>
  <c r="GT74" i="138"/>
  <c r="GT98" i="138"/>
  <c r="GS74" i="138"/>
  <c r="GS98" i="138" s="1"/>
  <c r="GR74" i="138"/>
  <c r="GR98" i="138"/>
  <c r="GQ74" i="138"/>
  <c r="GQ98" i="138" s="1"/>
  <c r="GP74" i="138"/>
  <c r="GP98" i="138" s="1"/>
  <c r="GO74" i="138"/>
  <c r="GO98" i="138" s="1"/>
  <c r="GN74" i="138"/>
  <c r="GN98" i="138" s="1"/>
  <c r="GM74" i="138"/>
  <c r="GM98" i="138"/>
  <c r="GL74" i="138"/>
  <c r="GL98" i="138" s="1"/>
  <c r="GK74" i="138"/>
  <c r="GK98" i="138"/>
  <c r="GJ74" i="138"/>
  <c r="GJ98" i="138" s="1"/>
  <c r="GI74" i="138"/>
  <c r="GI98" i="138"/>
  <c r="GH74" i="138"/>
  <c r="GH98" i="138" s="1"/>
  <c r="GG74" i="138"/>
  <c r="GG98" i="138"/>
  <c r="GF74" i="138"/>
  <c r="GF98" i="138" s="1"/>
  <c r="GE74" i="138"/>
  <c r="GE98" i="138"/>
  <c r="GD74" i="138"/>
  <c r="GD98" i="138" s="1"/>
  <c r="GC74" i="138"/>
  <c r="GC98" i="138"/>
  <c r="GB74" i="138"/>
  <c r="GB98" i="138" s="1"/>
  <c r="HF73" i="138"/>
  <c r="HF97" i="138" s="1"/>
  <c r="HE73" i="138"/>
  <c r="HE97" i="138" s="1"/>
  <c r="HD73" i="138"/>
  <c r="HD97" i="138" s="1"/>
  <c r="HC73" i="138"/>
  <c r="HC97" i="138" s="1"/>
  <c r="HB73" i="138"/>
  <c r="HB97" i="138" s="1"/>
  <c r="HA73" i="138"/>
  <c r="HA97" i="138"/>
  <c r="GZ73" i="138"/>
  <c r="GZ97" i="138" s="1"/>
  <c r="GY73" i="138"/>
  <c r="GY97" i="138"/>
  <c r="GX73" i="138"/>
  <c r="GX97" i="138" s="1"/>
  <c r="GW73" i="138"/>
  <c r="GW97" i="138"/>
  <c r="GV73" i="138"/>
  <c r="GV97" i="138" s="1"/>
  <c r="GU73" i="138"/>
  <c r="GU97" i="138" s="1"/>
  <c r="GT73" i="138"/>
  <c r="GT97" i="138" s="1"/>
  <c r="GS73" i="138"/>
  <c r="GS97" i="138" s="1"/>
  <c r="GR73" i="138"/>
  <c r="GR97" i="138" s="1"/>
  <c r="GQ73" i="138"/>
  <c r="GQ97" i="138"/>
  <c r="GP73" i="138"/>
  <c r="GP97" i="138" s="1"/>
  <c r="GO73" i="138"/>
  <c r="GO97" i="138"/>
  <c r="GN73" i="138"/>
  <c r="GN97" i="138" s="1"/>
  <c r="GM73" i="138"/>
  <c r="GM97" i="138" s="1"/>
  <c r="GL73" i="138"/>
  <c r="GL97" i="138" s="1"/>
  <c r="GK73" i="138"/>
  <c r="GK97" i="138" s="1"/>
  <c r="GJ73" i="138"/>
  <c r="GJ97" i="138" s="1"/>
  <c r="GI73" i="138"/>
  <c r="GI97" i="138" s="1"/>
  <c r="GH73" i="138"/>
  <c r="GH97" i="138" s="1"/>
  <c r="GG73" i="138"/>
  <c r="GG97" i="138" s="1"/>
  <c r="GF73" i="138"/>
  <c r="GF97" i="138" s="1"/>
  <c r="GE73" i="138"/>
  <c r="GE97" i="138" s="1"/>
  <c r="GD73" i="138"/>
  <c r="GD97" i="138"/>
  <c r="GC73" i="138"/>
  <c r="GC97" i="138" s="1"/>
  <c r="GB73" i="138"/>
  <c r="GB97" i="138"/>
  <c r="HF72" i="138"/>
  <c r="HF96" i="138" s="1"/>
  <c r="HE72" i="138"/>
  <c r="HD72" i="138"/>
  <c r="HD96" i="138" s="1"/>
  <c r="HC72" i="138"/>
  <c r="HC96" i="138"/>
  <c r="HB72" i="138"/>
  <c r="HB96" i="138" s="1"/>
  <c r="HA72" i="138"/>
  <c r="HA96" i="138"/>
  <c r="GZ72" i="138"/>
  <c r="GZ96" i="138" s="1"/>
  <c r="GY72" i="138"/>
  <c r="GY96" i="138"/>
  <c r="GX72" i="138"/>
  <c r="GX96" i="138" s="1"/>
  <c r="GW72" i="138"/>
  <c r="GW96" i="138" s="1"/>
  <c r="GV72" i="138"/>
  <c r="GV96" i="138" s="1"/>
  <c r="GU72" i="138"/>
  <c r="GU96" i="138" s="1"/>
  <c r="GT72" i="138"/>
  <c r="GT96" i="138" s="1"/>
  <c r="GS72" i="138"/>
  <c r="GS96" i="138"/>
  <c r="GR72" i="138"/>
  <c r="GR96" i="138" s="1"/>
  <c r="GQ72" i="138"/>
  <c r="GQ96" i="138"/>
  <c r="GP72" i="138"/>
  <c r="GP96" i="138" s="1"/>
  <c r="GO72" i="138"/>
  <c r="GO96" i="138" s="1"/>
  <c r="GN72" i="138"/>
  <c r="GN96" i="138"/>
  <c r="GM72" i="138"/>
  <c r="GM96" i="138" s="1"/>
  <c r="GL72" i="138"/>
  <c r="GL96" i="138" s="1"/>
  <c r="GK72" i="138"/>
  <c r="GK96" i="138" s="1"/>
  <c r="GJ72" i="138"/>
  <c r="GJ96" i="138" s="1"/>
  <c r="GI72" i="138"/>
  <c r="GI96" i="138" s="1"/>
  <c r="GH72" i="138"/>
  <c r="GH96" i="138"/>
  <c r="GG72" i="138"/>
  <c r="GG96" i="138" s="1"/>
  <c r="GF72" i="138"/>
  <c r="GF96" i="138"/>
  <c r="GE72" i="138"/>
  <c r="GE96" i="138" s="1"/>
  <c r="GD72" i="138"/>
  <c r="GD96" i="138"/>
  <c r="GC72" i="138"/>
  <c r="GC96" i="138" s="1"/>
  <c r="GB72" i="138"/>
  <c r="GB96" i="138"/>
  <c r="HF71" i="138"/>
  <c r="HF95" i="138" s="1"/>
  <c r="HE71" i="138"/>
  <c r="HE95" i="138"/>
  <c r="HD71" i="138"/>
  <c r="HD95" i="138" s="1"/>
  <c r="HC71" i="138"/>
  <c r="HC95" i="138"/>
  <c r="HB71" i="138"/>
  <c r="HB95" i="138" s="1"/>
  <c r="HA71" i="138"/>
  <c r="HA95" i="138" s="1"/>
  <c r="GZ71" i="138"/>
  <c r="GZ95" i="138" s="1"/>
  <c r="GY71" i="138"/>
  <c r="GY95" i="138" s="1"/>
  <c r="GX71" i="138"/>
  <c r="GX95" i="138" s="1"/>
  <c r="GW71" i="138"/>
  <c r="GW95" i="138"/>
  <c r="GV71" i="138"/>
  <c r="GV95" i="138" s="1"/>
  <c r="GU71" i="138"/>
  <c r="GT71" i="138"/>
  <c r="GT95" i="138"/>
  <c r="GS71" i="138"/>
  <c r="GS95" i="138" s="1"/>
  <c r="GR71" i="138"/>
  <c r="GR95" i="138"/>
  <c r="GQ71" i="138"/>
  <c r="GQ95" i="138" s="1"/>
  <c r="GP71" i="138"/>
  <c r="GP95" i="138" s="1"/>
  <c r="GO71" i="138"/>
  <c r="GO95" i="138" s="1"/>
  <c r="GN71" i="138"/>
  <c r="GN95" i="138" s="1"/>
  <c r="GM71" i="138"/>
  <c r="GM95" i="138" s="1"/>
  <c r="GL71" i="138"/>
  <c r="GL95" i="138"/>
  <c r="GK71" i="138"/>
  <c r="GK95" i="138" s="1"/>
  <c r="GJ71" i="138"/>
  <c r="GJ95" i="138"/>
  <c r="GI71" i="138"/>
  <c r="GI95" i="138" s="1"/>
  <c r="GH71" i="138"/>
  <c r="GH95" i="138"/>
  <c r="GG71" i="138"/>
  <c r="GG95" i="138" s="1"/>
  <c r="GF71" i="138"/>
  <c r="GF95" i="138"/>
  <c r="GE71" i="138"/>
  <c r="GE95" i="138" s="1"/>
  <c r="GD71" i="138"/>
  <c r="GD95" i="138" s="1"/>
  <c r="GC71" i="138"/>
  <c r="GC95" i="138" s="1"/>
  <c r="GB71" i="138"/>
  <c r="GB95" i="138" s="1"/>
  <c r="HF70" i="138"/>
  <c r="HF94" i="138"/>
  <c r="HE70" i="138"/>
  <c r="HE94" i="138" s="1"/>
  <c r="HD70" i="138"/>
  <c r="HD94" i="138"/>
  <c r="HC70" i="138"/>
  <c r="HC94" i="138" s="1"/>
  <c r="HB70" i="138"/>
  <c r="HB94" i="138"/>
  <c r="HA70" i="138"/>
  <c r="HA94" i="138" s="1"/>
  <c r="GZ70" i="138"/>
  <c r="GZ94" i="138"/>
  <c r="GY70" i="138"/>
  <c r="GY94" i="138" s="1"/>
  <c r="GX70" i="138"/>
  <c r="GX94" i="138"/>
  <c r="GW70" i="138"/>
  <c r="GW94" i="138" s="1"/>
  <c r="GV70" i="138"/>
  <c r="GV94" i="138"/>
  <c r="GU70" i="138"/>
  <c r="GU94" i="138" s="1"/>
  <c r="GT70" i="138"/>
  <c r="GT94" i="138" s="1"/>
  <c r="GS70" i="138"/>
  <c r="GS94" i="138"/>
  <c r="GR70" i="138"/>
  <c r="GR94" i="138" s="1"/>
  <c r="GQ70" i="138"/>
  <c r="GQ94" i="138"/>
  <c r="GP70" i="138"/>
  <c r="GP94" i="138" s="1"/>
  <c r="GO70" i="138"/>
  <c r="GO94" i="138"/>
  <c r="GN70" i="138"/>
  <c r="GN94" i="138" s="1"/>
  <c r="GM70" i="138"/>
  <c r="GM94" i="138"/>
  <c r="GL70" i="138"/>
  <c r="GL94" i="138" s="1"/>
  <c r="GK70" i="138"/>
  <c r="GK94" i="138"/>
  <c r="GJ70" i="138"/>
  <c r="GJ94" i="138" s="1"/>
  <c r="GI70" i="138"/>
  <c r="GI94" i="138" s="1"/>
  <c r="GH70" i="138"/>
  <c r="GH94" i="138" s="1"/>
  <c r="GG70" i="138"/>
  <c r="GG94" i="138" s="1"/>
  <c r="GF70" i="138"/>
  <c r="GF94" i="138" s="1"/>
  <c r="GE70" i="138"/>
  <c r="GE94" i="138" s="1"/>
  <c r="GD70" i="138"/>
  <c r="GD94" i="138" s="1"/>
  <c r="GC70" i="138"/>
  <c r="GC94" i="138" s="1"/>
  <c r="GB70" i="138"/>
  <c r="GB94" i="138" s="1"/>
  <c r="HF69" i="138"/>
  <c r="HF93" i="138" s="1"/>
  <c r="HE69" i="138"/>
  <c r="HE93" i="138" s="1"/>
  <c r="HD69" i="138"/>
  <c r="HD93" i="138"/>
  <c r="HC69" i="138"/>
  <c r="HC93" i="138" s="1"/>
  <c r="HB69" i="138"/>
  <c r="HB93" i="138"/>
  <c r="HA69" i="138"/>
  <c r="HA93" i="138" s="1"/>
  <c r="GZ69" i="138"/>
  <c r="GZ93" i="138"/>
  <c r="GY69" i="138"/>
  <c r="GY93" i="138" s="1"/>
  <c r="GX69" i="138"/>
  <c r="GX93" i="138"/>
  <c r="GW69" i="138"/>
  <c r="GW93" i="138" s="1"/>
  <c r="GV69" i="138"/>
  <c r="GV93" i="138"/>
  <c r="GU69" i="138"/>
  <c r="GU93" i="138" s="1"/>
  <c r="GT69" i="138"/>
  <c r="GT93" i="138"/>
  <c r="GS69" i="138"/>
  <c r="GS93" i="138" s="1"/>
  <c r="GR69" i="138"/>
  <c r="GR93" i="138" s="1"/>
  <c r="GQ69" i="138"/>
  <c r="GQ93" i="138"/>
  <c r="GP69" i="138"/>
  <c r="GP93" i="138" s="1"/>
  <c r="GO69" i="138"/>
  <c r="GO93" i="138"/>
  <c r="GN69" i="138"/>
  <c r="GN93" i="138" s="1"/>
  <c r="GM69" i="138"/>
  <c r="GM93" i="138"/>
  <c r="GL69" i="138"/>
  <c r="GL93" i="138" s="1"/>
  <c r="GK69" i="138"/>
  <c r="GK93" i="138"/>
  <c r="GJ69" i="138"/>
  <c r="GJ93" i="138" s="1"/>
  <c r="GI69" i="138"/>
  <c r="GI93" i="138"/>
  <c r="GH69" i="138"/>
  <c r="GH93" i="138" s="1"/>
  <c r="GG69" i="138"/>
  <c r="GG93" i="138" s="1"/>
  <c r="GF69" i="138"/>
  <c r="GF93" i="138" s="1"/>
  <c r="GE69" i="138"/>
  <c r="GE93" i="138" s="1"/>
  <c r="GD69" i="138"/>
  <c r="GD93" i="138" s="1"/>
  <c r="GC69" i="138"/>
  <c r="GC93" i="138" s="1"/>
  <c r="GB69" i="138"/>
  <c r="GB93" i="138"/>
  <c r="HF68" i="138"/>
  <c r="HF92" i="138" s="1"/>
  <c r="HE68" i="138"/>
  <c r="HE92" i="138"/>
  <c r="HD68" i="138"/>
  <c r="HD92" i="138" s="1"/>
  <c r="HC68" i="138"/>
  <c r="HC92" i="138"/>
  <c r="HB68" i="138"/>
  <c r="HB92" i="138" s="1"/>
  <c r="HA68" i="138"/>
  <c r="HA92" i="138" s="1"/>
  <c r="GZ68" i="138"/>
  <c r="GZ92" i="138" s="1"/>
  <c r="GY68" i="138"/>
  <c r="GY92" i="138" s="1"/>
  <c r="GX68" i="138"/>
  <c r="GX92" i="138" s="1"/>
  <c r="GW68" i="138"/>
  <c r="GW92" i="138"/>
  <c r="GV68" i="138"/>
  <c r="GV92" i="138" s="1"/>
  <c r="GU68" i="138"/>
  <c r="GU92" i="138"/>
  <c r="GT68" i="138"/>
  <c r="GT92" i="138" s="1"/>
  <c r="GS68" i="138"/>
  <c r="GR68" i="138"/>
  <c r="GR92" i="138" s="1"/>
  <c r="GQ68" i="138"/>
  <c r="GQ92" i="138"/>
  <c r="GP68" i="138"/>
  <c r="GP92" i="138" s="1"/>
  <c r="GO68" i="138"/>
  <c r="GO92" i="138"/>
  <c r="GN68" i="138"/>
  <c r="GN92" i="138" s="1"/>
  <c r="GM68" i="138"/>
  <c r="GM92" i="138"/>
  <c r="GL68" i="138"/>
  <c r="GL92" i="138" s="1"/>
  <c r="GK68" i="138"/>
  <c r="GK92" i="138" s="1"/>
  <c r="GJ68" i="138"/>
  <c r="GJ92" i="138" s="1"/>
  <c r="GI68" i="138"/>
  <c r="GI92" i="138" s="1"/>
  <c r="GH68" i="138"/>
  <c r="GH92" i="138" s="1"/>
  <c r="GG68" i="138"/>
  <c r="GG92" i="138" s="1"/>
  <c r="GF68" i="138"/>
  <c r="GF92" i="138"/>
  <c r="GE68" i="138"/>
  <c r="GE92" i="138" s="1"/>
  <c r="GD68" i="138"/>
  <c r="GD92" i="138"/>
  <c r="GC68" i="138"/>
  <c r="GC92" i="138" s="1"/>
  <c r="GB68" i="138"/>
  <c r="GB92" i="138"/>
  <c r="HF67" i="138"/>
  <c r="HF91" i="138" s="1"/>
  <c r="HE67" i="138"/>
  <c r="HE91" i="138"/>
  <c r="HD67" i="138"/>
  <c r="HD91" i="138" s="1"/>
  <c r="HC67" i="138"/>
  <c r="HC91" i="138"/>
  <c r="HB67" i="138"/>
  <c r="HB91" i="138" s="1"/>
  <c r="HA67" i="138"/>
  <c r="HA91" i="138"/>
  <c r="GZ67" i="138"/>
  <c r="GZ91" i="138" s="1"/>
  <c r="GY67" i="138"/>
  <c r="GY91" i="138" s="1"/>
  <c r="GX67" i="138"/>
  <c r="GX91" i="138" s="1"/>
  <c r="GW67" i="138"/>
  <c r="GW91" i="138" s="1"/>
  <c r="GV67" i="138"/>
  <c r="GV91" i="138" s="1"/>
  <c r="GU67" i="138"/>
  <c r="GU91" i="138" s="1"/>
  <c r="GT67" i="138"/>
  <c r="GT91" i="138" s="1"/>
  <c r="GS67" i="138"/>
  <c r="GS91" i="138" s="1"/>
  <c r="GR67" i="138"/>
  <c r="GR91" i="138" s="1"/>
  <c r="GQ67" i="138"/>
  <c r="GQ91" i="138"/>
  <c r="GP67" i="138"/>
  <c r="GP91" i="138" s="1"/>
  <c r="GO67" i="138"/>
  <c r="GO91" i="138"/>
  <c r="GN67" i="138"/>
  <c r="GN91" i="138" s="1"/>
  <c r="GM67" i="138"/>
  <c r="GM91" i="138"/>
  <c r="GL67" i="138"/>
  <c r="GL91" i="138" s="1"/>
  <c r="GK67" i="138"/>
  <c r="GK91" i="138"/>
  <c r="GJ67" i="138"/>
  <c r="GJ91" i="138" s="1"/>
  <c r="GI67" i="138"/>
  <c r="GH67" i="138"/>
  <c r="GH91" i="138" s="1"/>
  <c r="GG67" i="138"/>
  <c r="GG91" i="138" s="1"/>
  <c r="GF67" i="138"/>
  <c r="GF91" i="138" s="1"/>
  <c r="GE67" i="138"/>
  <c r="GE91" i="138" s="1"/>
  <c r="GD67" i="138"/>
  <c r="GD91" i="138" s="1"/>
  <c r="GC67" i="138"/>
  <c r="GC91" i="138" s="1"/>
  <c r="GB67" i="138"/>
  <c r="GB91" i="138"/>
  <c r="HF66" i="138"/>
  <c r="HE66" i="138"/>
  <c r="HD66" i="138"/>
  <c r="HC66" i="138"/>
  <c r="HB66" i="138"/>
  <c r="HA66" i="138"/>
  <c r="GZ66" i="138"/>
  <c r="GY66" i="138"/>
  <c r="GX66" i="138"/>
  <c r="GW66" i="138"/>
  <c r="GV66" i="138"/>
  <c r="GU66" i="138"/>
  <c r="GT66" i="138"/>
  <c r="GS66" i="138"/>
  <c r="GR66" i="138"/>
  <c r="GQ66" i="138"/>
  <c r="GP66" i="138"/>
  <c r="GO66" i="138"/>
  <c r="GN66" i="138"/>
  <c r="GM66" i="138"/>
  <c r="GL66" i="138"/>
  <c r="GK66" i="138"/>
  <c r="GJ66" i="138"/>
  <c r="GI66" i="138"/>
  <c r="GH66" i="138"/>
  <c r="GG66" i="138"/>
  <c r="GF66" i="138"/>
  <c r="GE66" i="138"/>
  <c r="GD66" i="138"/>
  <c r="GC66" i="138"/>
  <c r="GB66" i="138"/>
  <c r="HF65" i="138"/>
  <c r="HF89" i="138"/>
  <c r="HE65" i="138"/>
  <c r="HE89" i="138" s="1"/>
  <c r="HD65" i="138"/>
  <c r="HD89" i="138"/>
  <c r="HC65" i="138"/>
  <c r="HC89" i="138" s="1"/>
  <c r="HB65" i="138"/>
  <c r="HB89" i="138"/>
  <c r="HA65" i="138"/>
  <c r="HA89" i="138" s="1"/>
  <c r="GZ65" i="138"/>
  <c r="GZ89" i="138" s="1"/>
  <c r="GY65" i="138"/>
  <c r="GY89" i="138" s="1"/>
  <c r="GX65" i="138"/>
  <c r="GX89" i="138" s="1"/>
  <c r="GW65" i="138"/>
  <c r="GW89" i="138" s="1"/>
  <c r="GV65" i="138"/>
  <c r="GV89" i="138"/>
  <c r="GU65" i="138"/>
  <c r="GU89" i="138" s="1"/>
  <c r="GT65" i="138"/>
  <c r="GT89" i="138"/>
  <c r="GS65" i="138"/>
  <c r="GS89" i="138" s="1"/>
  <c r="GR65" i="138"/>
  <c r="GR89" i="138"/>
  <c r="GQ65" i="138"/>
  <c r="GQ89" i="138" s="1"/>
  <c r="GP65" i="138"/>
  <c r="GP89" i="138"/>
  <c r="GO65" i="138"/>
  <c r="GO89" i="138" s="1"/>
  <c r="GN65" i="138"/>
  <c r="GN89" i="138" s="1"/>
  <c r="GM65" i="138"/>
  <c r="GM89" i="138" s="1"/>
  <c r="GL65" i="138"/>
  <c r="GL89" i="138" s="1"/>
  <c r="GK65" i="138"/>
  <c r="GK89" i="138"/>
  <c r="GJ65" i="138"/>
  <c r="GJ89" i="138" s="1"/>
  <c r="GI65" i="138"/>
  <c r="GI89" i="138"/>
  <c r="GH65" i="138"/>
  <c r="GH89" i="138" s="1"/>
  <c r="GG65" i="138"/>
  <c r="GG89" i="138"/>
  <c r="GF65" i="138"/>
  <c r="GF89" i="138" s="1"/>
  <c r="GE65" i="138"/>
  <c r="GE89" i="138" s="1"/>
  <c r="GD65" i="138"/>
  <c r="GD89" i="138" s="1"/>
  <c r="GC65" i="138"/>
  <c r="GC89" i="138"/>
  <c r="GB65" i="138"/>
  <c r="GB89" i="138" s="1"/>
  <c r="HF64" i="138"/>
  <c r="HF88" i="138"/>
  <c r="HE64" i="138"/>
  <c r="HE88" i="138" s="1"/>
  <c r="HD64" i="138"/>
  <c r="HD88" i="138"/>
  <c r="HC64" i="138"/>
  <c r="HC88" i="138" s="1"/>
  <c r="HB64" i="138"/>
  <c r="HB88" i="138"/>
  <c r="HA64" i="138"/>
  <c r="HA88" i="138" s="1"/>
  <c r="GZ64" i="138"/>
  <c r="GZ88" i="138"/>
  <c r="GY64" i="138"/>
  <c r="GY88" i="138" s="1"/>
  <c r="GX64" i="138"/>
  <c r="GX88" i="138" s="1"/>
  <c r="GW64" i="138"/>
  <c r="GW88" i="138" s="1"/>
  <c r="GV64" i="138"/>
  <c r="GV88" i="138" s="1"/>
  <c r="GU64" i="138"/>
  <c r="GU88" i="138"/>
  <c r="GT64" i="138"/>
  <c r="GT88" i="138" s="1"/>
  <c r="GS64" i="138"/>
  <c r="GS88" i="138"/>
  <c r="GR64" i="138"/>
  <c r="GR88" i="138" s="1"/>
  <c r="GQ64" i="138"/>
  <c r="GQ88" i="138"/>
  <c r="GP64" i="138"/>
  <c r="GP88" i="138" s="1"/>
  <c r="GO64" i="138"/>
  <c r="GO88" i="138"/>
  <c r="GN64" i="138"/>
  <c r="GN88" i="138" s="1"/>
  <c r="GM64" i="138"/>
  <c r="GM88" i="138" s="1"/>
  <c r="GL64" i="138"/>
  <c r="GL88" i="138" s="1"/>
  <c r="GK64" i="138"/>
  <c r="GK88" i="138" s="1"/>
  <c r="GJ64" i="138"/>
  <c r="GJ88" i="138" s="1"/>
  <c r="GI64" i="138"/>
  <c r="GI88" i="138"/>
  <c r="GH64" i="138"/>
  <c r="GH88" i="138" s="1"/>
  <c r="GG64" i="138"/>
  <c r="GF64" i="138"/>
  <c r="GF88" i="138" s="1"/>
  <c r="GE64" i="138"/>
  <c r="GE88" i="138" s="1"/>
  <c r="GD64" i="138"/>
  <c r="GD88" i="138" s="1"/>
  <c r="GC64" i="138"/>
  <c r="GC88" i="138"/>
  <c r="GB64" i="138"/>
  <c r="GB88" i="138" s="1"/>
  <c r="HF63" i="138"/>
  <c r="HF87" i="138"/>
  <c r="HE63" i="138"/>
  <c r="HE87" i="138" s="1"/>
  <c r="HD63" i="138"/>
  <c r="HD87" i="138"/>
  <c r="HC63" i="138"/>
  <c r="HC87" i="138" s="1"/>
  <c r="HB63" i="138"/>
  <c r="HB87" i="138" s="1"/>
  <c r="HA63" i="138"/>
  <c r="HA87" i="138" s="1"/>
  <c r="GZ63" i="138"/>
  <c r="GZ87" i="138" s="1"/>
  <c r="GY63" i="138"/>
  <c r="GY87" i="138"/>
  <c r="GX63" i="138"/>
  <c r="GX87" i="138" s="1"/>
  <c r="GW63" i="138"/>
  <c r="GW87" i="138"/>
  <c r="GV63" i="138"/>
  <c r="GV87" i="138" s="1"/>
  <c r="GU63" i="138"/>
  <c r="GU87" i="138" s="1"/>
  <c r="GT63" i="138"/>
  <c r="GT87" i="138" s="1"/>
  <c r="GS63" i="138"/>
  <c r="GS87" i="138" s="1"/>
  <c r="GR63" i="138"/>
  <c r="GR87" i="138" s="1"/>
  <c r="GQ63" i="138"/>
  <c r="GQ87" i="138"/>
  <c r="GP63" i="138"/>
  <c r="GP87" i="138" s="1"/>
  <c r="GO63" i="138"/>
  <c r="GO87" i="138"/>
  <c r="GN63" i="138"/>
  <c r="GN87" i="138" s="1"/>
  <c r="GM63" i="138"/>
  <c r="GM87" i="138" s="1"/>
  <c r="GL63" i="138"/>
  <c r="GK63" i="138"/>
  <c r="GK87" i="138" s="1"/>
  <c r="GJ63" i="138"/>
  <c r="GJ87" i="138"/>
  <c r="GI63" i="138"/>
  <c r="GI87" i="138" s="1"/>
  <c r="GH63" i="138"/>
  <c r="GH87" i="138"/>
  <c r="GG63" i="138"/>
  <c r="GG87" i="138" s="1"/>
  <c r="GF63" i="138"/>
  <c r="GF87" i="138"/>
  <c r="GE63" i="138"/>
  <c r="GE87" i="138" s="1"/>
  <c r="GD63" i="138"/>
  <c r="GD87" i="138" s="1"/>
  <c r="GC63" i="138"/>
  <c r="GC87" i="138" s="1"/>
  <c r="GB63" i="138"/>
  <c r="GB87" i="138" s="1"/>
  <c r="HF62" i="138"/>
  <c r="HF86" i="138" s="1"/>
  <c r="HE62" i="138"/>
  <c r="HE86" i="138"/>
  <c r="HD62" i="138"/>
  <c r="HD86" i="138" s="1"/>
  <c r="HC62" i="138"/>
  <c r="HC86" i="138" s="1"/>
  <c r="HB62" i="138"/>
  <c r="HB86" i="138"/>
  <c r="HA62" i="138"/>
  <c r="HA86" i="138" s="1"/>
  <c r="GZ62" i="138"/>
  <c r="GZ86" i="138"/>
  <c r="GY62" i="138"/>
  <c r="GY86" i="138" s="1"/>
  <c r="GX62" i="138"/>
  <c r="GX86" i="138" s="1"/>
  <c r="GW62" i="138"/>
  <c r="GW86" i="138" s="1"/>
  <c r="GV62" i="138"/>
  <c r="GV86" i="138" s="1"/>
  <c r="GU62" i="138"/>
  <c r="GU86" i="138" s="1"/>
  <c r="GT62" i="138"/>
  <c r="GT86" i="138"/>
  <c r="GS62" i="138"/>
  <c r="GS86" i="138" s="1"/>
  <c r="GR62" i="138"/>
  <c r="GR86" i="138"/>
  <c r="GQ62" i="138"/>
  <c r="GQ86" i="138" s="1"/>
  <c r="GP62" i="138"/>
  <c r="GP86" i="138"/>
  <c r="GO62" i="138"/>
  <c r="GO86" i="138" s="1"/>
  <c r="GN62" i="138"/>
  <c r="GN86" i="138"/>
  <c r="GM62" i="138"/>
  <c r="GM86" i="138" s="1"/>
  <c r="GL62" i="138"/>
  <c r="GL86" i="138"/>
  <c r="GK62" i="138"/>
  <c r="GK86" i="138" s="1"/>
  <c r="GJ62" i="138"/>
  <c r="GJ86" i="138"/>
  <c r="GI62" i="138"/>
  <c r="GI86" i="138" s="1"/>
  <c r="GH62" i="138"/>
  <c r="GH86" i="138" s="1"/>
  <c r="GG62" i="138"/>
  <c r="GG86" i="138" s="1"/>
  <c r="GF62" i="138"/>
  <c r="GF86" i="138" s="1"/>
  <c r="GE62" i="138"/>
  <c r="GE86" i="138" s="1"/>
  <c r="GD62" i="138"/>
  <c r="GD86" i="138"/>
  <c r="GC62" i="138"/>
  <c r="GC86" i="138" s="1"/>
  <c r="GB62" i="138"/>
  <c r="GB86" i="138"/>
  <c r="HF61" i="138"/>
  <c r="HF85" i="138" s="1"/>
  <c r="HE61" i="138"/>
  <c r="HE85" i="138" s="1"/>
  <c r="HD61" i="138"/>
  <c r="HD85" i="138"/>
  <c r="HC61" i="138"/>
  <c r="HC85" i="138" s="1"/>
  <c r="HB61" i="138"/>
  <c r="HB85" i="138" s="1"/>
  <c r="HA61" i="138"/>
  <c r="HA85" i="138" s="1"/>
  <c r="GZ61" i="138"/>
  <c r="GZ85" i="138" s="1"/>
  <c r="GY61" i="138"/>
  <c r="GY85" i="138" s="1"/>
  <c r="GX61" i="138"/>
  <c r="GX85" i="138"/>
  <c r="GW61" i="138"/>
  <c r="GW85" i="138" s="1"/>
  <c r="GV61" i="138"/>
  <c r="GV85" i="138"/>
  <c r="GU61" i="138"/>
  <c r="GU85" i="138" s="1"/>
  <c r="GT61" i="138"/>
  <c r="GT85" i="138"/>
  <c r="GS61" i="138"/>
  <c r="GS85" i="138" s="1"/>
  <c r="GR61" i="138"/>
  <c r="GR85" i="138"/>
  <c r="GQ61" i="138"/>
  <c r="GQ85" i="138" s="1"/>
  <c r="GP61" i="138"/>
  <c r="GP85" i="138" s="1"/>
  <c r="GO61" i="138"/>
  <c r="GO85" i="138" s="1"/>
  <c r="GN61" i="138"/>
  <c r="GN85" i="138" s="1"/>
  <c r="GM61" i="138"/>
  <c r="GM85" i="138"/>
  <c r="GL61" i="138"/>
  <c r="GL85" i="138" s="1"/>
  <c r="GK61" i="138"/>
  <c r="GK85" i="138"/>
  <c r="GJ61" i="138"/>
  <c r="GJ85" i="138" s="1"/>
  <c r="GI61" i="138"/>
  <c r="GI85" i="138"/>
  <c r="GH61" i="138"/>
  <c r="GH85" i="138" s="1"/>
  <c r="GG61" i="138"/>
  <c r="GG85" i="138"/>
  <c r="GF61" i="138"/>
  <c r="GF85" i="138" s="1"/>
  <c r="GE61" i="138"/>
  <c r="GE85" i="138"/>
  <c r="GD61" i="138"/>
  <c r="GD85" i="138" s="1"/>
  <c r="GC61" i="138"/>
  <c r="GC85" i="138"/>
  <c r="GB61" i="138"/>
  <c r="GB85" i="138" s="1"/>
  <c r="HF60" i="138"/>
  <c r="HF84" i="138" s="1"/>
  <c r="HE60" i="138"/>
  <c r="HE84" i="138" s="1"/>
  <c r="HD60" i="138"/>
  <c r="HD84" i="138" s="1"/>
  <c r="HC60" i="138"/>
  <c r="HC84" i="138" s="1"/>
  <c r="HB60" i="138"/>
  <c r="HB84" i="138"/>
  <c r="HA60" i="138"/>
  <c r="HA84" i="138" s="1"/>
  <c r="GZ60" i="138"/>
  <c r="GZ84" i="138"/>
  <c r="GY60" i="138"/>
  <c r="GY84" i="138" s="1"/>
  <c r="GX60" i="138"/>
  <c r="GX84" i="138"/>
  <c r="GW60" i="138"/>
  <c r="GW84" i="138" s="1"/>
  <c r="GV60" i="138"/>
  <c r="GV84" i="138"/>
  <c r="GU60" i="138"/>
  <c r="GU84" i="138" s="1"/>
  <c r="GT60" i="138"/>
  <c r="GT84" i="138"/>
  <c r="GS60" i="138"/>
  <c r="GS84" i="138" s="1"/>
  <c r="GR60" i="138"/>
  <c r="GR84" i="138"/>
  <c r="GQ60" i="138"/>
  <c r="GQ84" i="138" s="1"/>
  <c r="GP60" i="138"/>
  <c r="GP84" i="138" s="1"/>
  <c r="GO60" i="138"/>
  <c r="GO84" i="138" s="1"/>
  <c r="GN60" i="138"/>
  <c r="GN84" i="138" s="1"/>
  <c r="GM60" i="138"/>
  <c r="GM84" i="138" s="1"/>
  <c r="GL60" i="138"/>
  <c r="GL84" i="138"/>
  <c r="GK60" i="138"/>
  <c r="GK84" i="138" s="1"/>
  <c r="GJ60" i="138"/>
  <c r="GJ84" i="138" s="1"/>
  <c r="GI60" i="138"/>
  <c r="GI84" i="138"/>
  <c r="GH60" i="138"/>
  <c r="GH84" i="138" s="1"/>
  <c r="GG60" i="138"/>
  <c r="GG84" i="138"/>
  <c r="GF60" i="138"/>
  <c r="GF84" i="138" s="1"/>
  <c r="GE60" i="138"/>
  <c r="GE84" i="138" s="1"/>
  <c r="GD60" i="138"/>
  <c r="GD84" i="138" s="1"/>
  <c r="GC60" i="138"/>
  <c r="GC84" i="138" s="1"/>
  <c r="GB60" i="138"/>
  <c r="GB84" i="138" s="1"/>
  <c r="HF59" i="138"/>
  <c r="HF83" i="138"/>
  <c r="HE59" i="138"/>
  <c r="HE83" i="138" s="1"/>
  <c r="HD59" i="138"/>
  <c r="HD83" i="138" s="1"/>
  <c r="HC59" i="138"/>
  <c r="HC83" i="138" s="1"/>
  <c r="HB59" i="138"/>
  <c r="HB83" i="138" s="1"/>
  <c r="HA59" i="138"/>
  <c r="HA83" i="138" s="1"/>
  <c r="GZ59" i="138"/>
  <c r="GZ83" i="138"/>
  <c r="GY59" i="138"/>
  <c r="GY83" i="138" s="1"/>
  <c r="GX59" i="138"/>
  <c r="GX83" i="138"/>
  <c r="GW59" i="138"/>
  <c r="GW83" i="138" s="1"/>
  <c r="GV59" i="138"/>
  <c r="GV83" i="138" s="1"/>
  <c r="GU59" i="138"/>
  <c r="GU83" i="138"/>
  <c r="GT59" i="138"/>
  <c r="GT83" i="138" s="1"/>
  <c r="GS59" i="138"/>
  <c r="GS83" i="138" s="1"/>
  <c r="GR59" i="138"/>
  <c r="GR83" i="138" s="1"/>
  <c r="GQ59" i="138"/>
  <c r="GQ83" i="138" s="1"/>
  <c r="GP59" i="138"/>
  <c r="GP83" i="138" s="1"/>
  <c r="GO59" i="138"/>
  <c r="GO83" i="138" s="1"/>
  <c r="GN59" i="138"/>
  <c r="GN83" i="138" s="1"/>
  <c r="GM59" i="138"/>
  <c r="GM83" i="138" s="1"/>
  <c r="GL59" i="138"/>
  <c r="GL83" i="138" s="1"/>
  <c r="GK59" i="138"/>
  <c r="GK83" i="138" s="1"/>
  <c r="GJ59" i="138"/>
  <c r="GJ83" i="138" s="1"/>
  <c r="GI59" i="138"/>
  <c r="GI83" i="138"/>
  <c r="GH59" i="138"/>
  <c r="GH83" i="138" s="1"/>
  <c r="GG59" i="138"/>
  <c r="GG83" i="138"/>
  <c r="GF59" i="138"/>
  <c r="GF83" i="138" s="1"/>
  <c r="GE59" i="138"/>
  <c r="GE83" i="138"/>
  <c r="GD59" i="138"/>
  <c r="GD83" i="138" s="1"/>
  <c r="GC59" i="138"/>
  <c r="GC83" i="138"/>
  <c r="GB59" i="138"/>
  <c r="GB83" i="138" s="1"/>
  <c r="HF58" i="138"/>
  <c r="HF82" i="138"/>
  <c r="HE58" i="138"/>
  <c r="HE82" i="138" s="1"/>
  <c r="HD58" i="138"/>
  <c r="HD82" i="138"/>
  <c r="HC58" i="138"/>
  <c r="HC82" i="138" s="1"/>
  <c r="HB58" i="138"/>
  <c r="HB82" i="138" s="1"/>
  <c r="HA58" i="138"/>
  <c r="HA82" i="138" s="1"/>
  <c r="GZ58" i="138"/>
  <c r="GZ82" i="138" s="1"/>
  <c r="GY58" i="138"/>
  <c r="GY82" i="138" s="1"/>
  <c r="GX58" i="138"/>
  <c r="GX82" i="138" s="1"/>
  <c r="GW58" i="138"/>
  <c r="GW82" i="138"/>
  <c r="GV58" i="138"/>
  <c r="GV82" i="138" s="1"/>
  <c r="GU58" i="138"/>
  <c r="GU82" i="138"/>
  <c r="GT58" i="138"/>
  <c r="GT82" i="138" s="1"/>
  <c r="GS58" i="138"/>
  <c r="GS82" i="138"/>
  <c r="GR58" i="138"/>
  <c r="GR82" i="138" s="1"/>
  <c r="GQ58" i="138"/>
  <c r="GQ82" i="138" s="1"/>
  <c r="GP58" i="138"/>
  <c r="GP82" i="138" s="1"/>
  <c r="GO58" i="138"/>
  <c r="GO82" i="138" s="1"/>
  <c r="GN58" i="138"/>
  <c r="GN82" i="138" s="1"/>
  <c r="GM58" i="138"/>
  <c r="GM82" i="138"/>
  <c r="GL58" i="138"/>
  <c r="GL82" i="138" s="1"/>
  <c r="GK58" i="138"/>
  <c r="GK82" i="138"/>
  <c r="GJ58" i="138"/>
  <c r="GJ82" i="138" s="1"/>
  <c r="GI58" i="138"/>
  <c r="GI82" i="138" s="1"/>
  <c r="GH58" i="138"/>
  <c r="GH82" i="138" s="1"/>
  <c r="GG58" i="138"/>
  <c r="GG82" i="138" s="1"/>
  <c r="GF58" i="138"/>
  <c r="GF82" i="138"/>
  <c r="GE58" i="138"/>
  <c r="GE82" i="138" s="1"/>
  <c r="GD58" i="138"/>
  <c r="GD82" i="138"/>
  <c r="GC58" i="138"/>
  <c r="GC82" i="138" s="1"/>
  <c r="GB58" i="138"/>
  <c r="GB82" i="138"/>
  <c r="HF57" i="138"/>
  <c r="HF81" i="138" s="1"/>
  <c r="HE57" i="138"/>
  <c r="HE81" i="138" s="1"/>
  <c r="HD57" i="138"/>
  <c r="HD81" i="138" s="1"/>
  <c r="HC57" i="138"/>
  <c r="HC81" i="138" s="1"/>
  <c r="HB57" i="138"/>
  <c r="HB81" i="138" s="1"/>
  <c r="HA57" i="138"/>
  <c r="HA81" i="138"/>
  <c r="GZ57" i="138"/>
  <c r="GZ81" i="138" s="1"/>
  <c r="GY57" i="138"/>
  <c r="GY81" i="138"/>
  <c r="GX57" i="138"/>
  <c r="GX81" i="138" s="1"/>
  <c r="GW57" i="138"/>
  <c r="GW81" i="138"/>
  <c r="GV57" i="138"/>
  <c r="GV81" i="138" s="1"/>
  <c r="GU57" i="138"/>
  <c r="GU81" i="138" s="1"/>
  <c r="GT57" i="138"/>
  <c r="GT81" i="138" s="1"/>
  <c r="GS57" i="138"/>
  <c r="GS81" i="138"/>
  <c r="GR57" i="138"/>
  <c r="GR81" i="138" s="1"/>
  <c r="GQ57" i="138"/>
  <c r="GQ81" i="138"/>
  <c r="GP57" i="138"/>
  <c r="GP81" i="138" s="1"/>
  <c r="GO57" i="138"/>
  <c r="GO81" i="138"/>
  <c r="GN57" i="138"/>
  <c r="GN81" i="138" s="1"/>
  <c r="GM57" i="138"/>
  <c r="GM81" i="138"/>
  <c r="GL57" i="138"/>
  <c r="GL81" i="138" s="1"/>
  <c r="GK57" i="138"/>
  <c r="GK81" i="138"/>
  <c r="GJ57" i="138"/>
  <c r="GJ81" i="138" s="1"/>
  <c r="GI57" i="138"/>
  <c r="GI81" i="138" s="1"/>
  <c r="GH57" i="138"/>
  <c r="GH81" i="138" s="1"/>
  <c r="GG57" i="138"/>
  <c r="GG81" i="138" s="1"/>
  <c r="GF57" i="138"/>
  <c r="GF81" i="138" s="1"/>
  <c r="GE57" i="138"/>
  <c r="GE81" i="138"/>
  <c r="GD57" i="138"/>
  <c r="GD81" i="138" s="1"/>
  <c r="GC57" i="138"/>
  <c r="GC81" i="138"/>
  <c r="GB57" i="138"/>
  <c r="GB81" i="138" s="1"/>
  <c r="HF56" i="138"/>
  <c r="HF80" i="138"/>
  <c r="HE56" i="138"/>
  <c r="HE80" i="138" s="1"/>
  <c r="HD56" i="138"/>
  <c r="HD80" i="138"/>
  <c r="HC56" i="138"/>
  <c r="HC80" i="138" s="1"/>
  <c r="HB56" i="138"/>
  <c r="HB80" i="138"/>
  <c r="HA56" i="138"/>
  <c r="HA80" i="138" s="1"/>
  <c r="GZ56" i="138"/>
  <c r="GZ80" i="138"/>
  <c r="GY56" i="138"/>
  <c r="GY80" i="138" s="1"/>
  <c r="GX56" i="138"/>
  <c r="GX80" i="138" s="1"/>
  <c r="GW56" i="138"/>
  <c r="GW80" i="138" s="1"/>
  <c r="GV56" i="138"/>
  <c r="GV80" i="138" s="1"/>
  <c r="GU56" i="138"/>
  <c r="GU80" i="138"/>
  <c r="GT56" i="138"/>
  <c r="GT80" i="138" s="1"/>
  <c r="GS56" i="138"/>
  <c r="GS80" i="138"/>
  <c r="GR56" i="138"/>
  <c r="GR80" i="138" s="1"/>
  <c r="GQ56" i="138"/>
  <c r="GQ80" i="138"/>
  <c r="GP56" i="138"/>
  <c r="GP80" i="138" s="1"/>
  <c r="GO56" i="138"/>
  <c r="GO80" i="138"/>
  <c r="GN56" i="138"/>
  <c r="GN80" i="138" s="1"/>
  <c r="GM56" i="138"/>
  <c r="GM80" i="138" s="1"/>
  <c r="GL56" i="138"/>
  <c r="GL80" i="138" s="1"/>
  <c r="GK56" i="138"/>
  <c r="GK80" i="138" s="1"/>
  <c r="GJ56" i="138"/>
  <c r="GJ80" i="138" s="1"/>
  <c r="GI56" i="138"/>
  <c r="GI80" i="138"/>
  <c r="GH56" i="138"/>
  <c r="GH80" i="138" s="1"/>
  <c r="GG56" i="138"/>
  <c r="GG80" i="138" s="1"/>
  <c r="GF56" i="138"/>
  <c r="GF80" i="138" s="1"/>
  <c r="GE56" i="138"/>
  <c r="GE80" i="138" s="1"/>
  <c r="GD56" i="138"/>
  <c r="GD80" i="138" s="1"/>
  <c r="GC56" i="138"/>
  <c r="GC80" i="138"/>
  <c r="GB56" i="138"/>
  <c r="GB80" i="138" s="1"/>
  <c r="HF55" i="138"/>
  <c r="HF79" i="138"/>
  <c r="HE55" i="138"/>
  <c r="HE79" i="138" s="1"/>
  <c r="HD55" i="138"/>
  <c r="HD79" i="138"/>
  <c r="HC55" i="138"/>
  <c r="HC79" i="138" s="1"/>
  <c r="HB55" i="138"/>
  <c r="HB79" i="138" s="1"/>
  <c r="HA55" i="138"/>
  <c r="HA79" i="138" s="1"/>
  <c r="GZ55" i="138"/>
  <c r="GZ79" i="138" s="1"/>
  <c r="GY55" i="138"/>
  <c r="GY79" i="138" s="1"/>
  <c r="GX55" i="138"/>
  <c r="GX79" i="138" s="1"/>
  <c r="GW55" i="138"/>
  <c r="GW79" i="138"/>
  <c r="GV55" i="138"/>
  <c r="GV79" i="138" s="1"/>
  <c r="GU55" i="138"/>
  <c r="GU79" i="138"/>
  <c r="GT55" i="138"/>
  <c r="GT79" i="138" s="1"/>
  <c r="GS55" i="138"/>
  <c r="GS79" i="138" s="1"/>
  <c r="GR55" i="138"/>
  <c r="GR79" i="138" s="1"/>
  <c r="GQ55" i="138"/>
  <c r="GQ79" i="138" s="1"/>
  <c r="GP55" i="138"/>
  <c r="GP79" i="138" s="1"/>
  <c r="GO55" i="138"/>
  <c r="GO79" i="138" s="1"/>
  <c r="GN55" i="138"/>
  <c r="GN79" i="138" s="1"/>
  <c r="GM55" i="138"/>
  <c r="GM79" i="138" s="1"/>
  <c r="GL55" i="138"/>
  <c r="GL79" i="138"/>
  <c r="GK55" i="138"/>
  <c r="GK79" i="138" s="1"/>
  <c r="GJ55" i="138"/>
  <c r="GJ79" i="138" s="1"/>
  <c r="GI55" i="138"/>
  <c r="GI79" i="138" s="1"/>
  <c r="GH55" i="138"/>
  <c r="GH79" i="138" s="1"/>
  <c r="GG55" i="138"/>
  <c r="GG79" i="138" s="1"/>
  <c r="GF55" i="138"/>
  <c r="GF79" i="138"/>
  <c r="GE55" i="138"/>
  <c r="GE79" i="138" s="1"/>
  <c r="GD55" i="138"/>
  <c r="GD79" i="138"/>
  <c r="GC55" i="138"/>
  <c r="GC79" i="138" s="1"/>
  <c r="GB55" i="138"/>
  <c r="GB79" i="138"/>
  <c r="HF54" i="138"/>
  <c r="HF78" i="138" s="1"/>
  <c r="HE54" i="138"/>
  <c r="HE78" i="138" s="1"/>
  <c r="HD54" i="138"/>
  <c r="HD78" i="138" s="1"/>
  <c r="HC54" i="138"/>
  <c r="HC78" i="138"/>
  <c r="HB54" i="138"/>
  <c r="HB78" i="138" s="1"/>
  <c r="HA54" i="138"/>
  <c r="HA78" i="138"/>
  <c r="GZ54" i="138"/>
  <c r="GZ78" i="138" s="1"/>
  <c r="GY54" i="138"/>
  <c r="GY78" i="138" s="1"/>
  <c r="GX54" i="138"/>
  <c r="GX78" i="138" s="1"/>
  <c r="GW54" i="138"/>
  <c r="GW78" i="138" s="1"/>
  <c r="GV54" i="138"/>
  <c r="GV78" i="138" s="1"/>
  <c r="GU54" i="138"/>
  <c r="GU78" i="138"/>
  <c r="GT54" i="138"/>
  <c r="GT78" i="138" s="1"/>
  <c r="GS54" i="138"/>
  <c r="GS78" i="138"/>
  <c r="GR54" i="138"/>
  <c r="GR78" i="138" s="1"/>
  <c r="GQ54" i="138"/>
  <c r="GQ78" i="138"/>
  <c r="GP54" i="138"/>
  <c r="GP78" i="138" s="1"/>
  <c r="GO54" i="138"/>
  <c r="GO78" i="138"/>
  <c r="GN54" i="138"/>
  <c r="GN78" i="138" s="1"/>
  <c r="GM54" i="138"/>
  <c r="GM78" i="138"/>
  <c r="GL54" i="138"/>
  <c r="GL78" i="138" s="1"/>
  <c r="GK54" i="138"/>
  <c r="GK78" i="138"/>
  <c r="GJ54" i="138"/>
  <c r="GJ78" i="138" s="1"/>
  <c r="GI54" i="138"/>
  <c r="GI78" i="138" s="1"/>
  <c r="GH54" i="138"/>
  <c r="GH78" i="138" s="1"/>
  <c r="GG54" i="138"/>
  <c r="GG78" i="138" s="1"/>
  <c r="GF54" i="138"/>
  <c r="GF78" i="138" s="1"/>
  <c r="GE54" i="138"/>
  <c r="GE78" i="138"/>
  <c r="GD54" i="138"/>
  <c r="GD78" i="138" s="1"/>
  <c r="GC54" i="138"/>
  <c r="GC78" i="138"/>
  <c r="GB54" i="138"/>
  <c r="GB78" i="138" s="1"/>
  <c r="HF53" i="138"/>
  <c r="HF77" i="138" s="1"/>
  <c r="HE53" i="138"/>
  <c r="HE77" i="138" s="1"/>
  <c r="HD53" i="138"/>
  <c r="HD77" i="138"/>
  <c r="HC53" i="138"/>
  <c r="HC77" i="138" s="1"/>
  <c r="HB53" i="138"/>
  <c r="HB77" i="138"/>
  <c r="HA53" i="138"/>
  <c r="HA77" i="138" s="1"/>
  <c r="GZ53" i="138"/>
  <c r="GZ77" i="138"/>
  <c r="GY53" i="138"/>
  <c r="GY77" i="138" s="1"/>
  <c r="GX53" i="138"/>
  <c r="GX77" i="138" s="1"/>
  <c r="GW53" i="138"/>
  <c r="GW77" i="138" s="1"/>
  <c r="GV53" i="138"/>
  <c r="GV77" i="138"/>
  <c r="GU53" i="138"/>
  <c r="GU77" i="138" s="1"/>
  <c r="GT53" i="138"/>
  <c r="GT77" i="138"/>
  <c r="GS53" i="138"/>
  <c r="GS77" i="138" s="1"/>
  <c r="GR53" i="138"/>
  <c r="GR77" i="138" s="1"/>
  <c r="GQ53" i="138"/>
  <c r="GQ77" i="138" s="1"/>
  <c r="GP53" i="138"/>
  <c r="GP77" i="138" s="1"/>
  <c r="GO53" i="138"/>
  <c r="GO77" i="138"/>
  <c r="GN53" i="138"/>
  <c r="GN77" i="138" s="1"/>
  <c r="GM53" i="138"/>
  <c r="GM77" i="138"/>
  <c r="GL53" i="138"/>
  <c r="GL77" i="138" s="1"/>
  <c r="GK53" i="138"/>
  <c r="GK77" i="138"/>
  <c r="GJ53" i="138"/>
  <c r="GJ77" i="138" s="1"/>
  <c r="GI53" i="138"/>
  <c r="GI77" i="138"/>
  <c r="GH53" i="138"/>
  <c r="GH77" i="138" s="1"/>
  <c r="GG53" i="138"/>
  <c r="GG77" i="138" s="1"/>
  <c r="GF53" i="138"/>
  <c r="GF77" i="138" s="1"/>
  <c r="GE53" i="138"/>
  <c r="GE77" i="138" s="1"/>
  <c r="GD53" i="138"/>
  <c r="GD77" i="138" s="1"/>
  <c r="GC53" i="138"/>
  <c r="GC77" i="138"/>
  <c r="GB53" i="138"/>
  <c r="GB77" i="138" s="1"/>
  <c r="FZ99" i="138"/>
  <c r="FY99" i="138"/>
  <c r="FX99" i="138"/>
  <c r="FW99" i="138"/>
  <c r="FZ98" i="138"/>
  <c r="FY98" i="138"/>
  <c r="FX98" i="138"/>
  <c r="FW98" i="138"/>
  <c r="FZ97" i="138"/>
  <c r="FY97" i="138"/>
  <c r="FX97" i="138"/>
  <c r="FW97" i="138"/>
  <c r="FZ96" i="138"/>
  <c r="FY96" i="138"/>
  <c r="FX96" i="138"/>
  <c r="FW96" i="138"/>
  <c r="ES96" i="138"/>
  <c r="FZ95" i="138"/>
  <c r="FY95" i="138"/>
  <c r="FX95" i="138"/>
  <c r="FW95" i="138"/>
  <c r="FZ94" i="138"/>
  <c r="FY94" i="138"/>
  <c r="FX94" i="138"/>
  <c r="FW94" i="138"/>
  <c r="FZ93" i="138"/>
  <c r="FY93" i="138"/>
  <c r="FX93" i="138"/>
  <c r="FW93" i="138"/>
  <c r="FZ92" i="138"/>
  <c r="FY92" i="138"/>
  <c r="FX92" i="138"/>
  <c r="FW92" i="138"/>
  <c r="FM92" i="138"/>
  <c r="FZ91" i="138"/>
  <c r="FY91" i="138"/>
  <c r="FX91" i="138"/>
  <c r="FW91" i="138"/>
  <c r="FZ90" i="138"/>
  <c r="FY90" i="138"/>
  <c r="FX90" i="138"/>
  <c r="FW90" i="138"/>
  <c r="FV90" i="138"/>
  <c r="FU90" i="138"/>
  <c r="FT90" i="138"/>
  <c r="FS90" i="138"/>
  <c r="FR90" i="138"/>
  <c r="FQ90" i="138"/>
  <c r="FP90" i="138"/>
  <c r="FO90" i="138"/>
  <c r="FN90" i="138"/>
  <c r="FM90" i="138"/>
  <c r="FL90" i="138"/>
  <c r="FK90" i="138"/>
  <c r="FJ90" i="138"/>
  <c r="FI90" i="138"/>
  <c r="FH90" i="138"/>
  <c r="FG90" i="138"/>
  <c r="FF90" i="138"/>
  <c r="FE90" i="138"/>
  <c r="FD90" i="138"/>
  <c r="FC90" i="138"/>
  <c r="FB90" i="138"/>
  <c r="FA90" i="138"/>
  <c r="EZ90" i="138"/>
  <c r="EY90" i="138"/>
  <c r="EX90" i="138"/>
  <c r="EW90" i="138"/>
  <c r="EV90" i="138"/>
  <c r="EU90" i="138"/>
  <c r="ET90" i="138"/>
  <c r="ES90" i="138"/>
  <c r="ER90" i="138"/>
  <c r="FZ89" i="138"/>
  <c r="FY89" i="138"/>
  <c r="FX89" i="138"/>
  <c r="FW89" i="138"/>
  <c r="FZ88" i="138"/>
  <c r="FY88" i="138"/>
  <c r="FX88" i="138"/>
  <c r="FW88" i="138"/>
  <c r="FZ87" i="138"/>
  <c r="FY87" i="138"/>
  <c r="FX87" i="138"/>
  <c r="FW87" i="138"/>
  <c r="FP87" i="138"/>
  <c r="FZ86" i="138"/>
  <c r="FY86" i="138"/>
  <c r="FX86" i="138"/>
  <c r="FW86" i="138"/>
  <c r="FZ85" i="138"/>
  <c r="FY85" i="138"/>
  <c r="FX85" i="138"/>
  <c r="FW85" i="138"/>
  <c r="FN85" i="138"/>
  <c r="FZ84" i="138"/>
  <c r="FY84" i="138"/>
  <c r="FX84" i="138"/>
  <c r="FW84" i="138"/>
  <c r="FZ83" i="138"/>
  <c r="FY83" i="138"/>
  <c r="FX83" i="138"/>
  <c r="FW83" i="138"/>
  <c r="FZ82" i="138"/>
  <c r="FY82" i="138"/>
  <c r="FX82" i="138"/>
  <c r="FW82" i="138"/>
  <c r="FZ81" i="138"/>
  <c r="FY81" i="138"/>
  <c r="FX81" i="138"/>
  <c r="FW81" i="138"/>
  <c r="FZ80" i="138"/>
  <c r="FY80" i="138"/>
  <c r="FX80" i="138"/>
  <c r="FW80" i="138"/>
  <c r="FZ79" i="138"/>
  <c r="FY79" i="138"/>
  <c r="FX79" i="138"/>
  <c r="FW79" i="138"/>
  <c r="FZ78" i="138"/>
  <c r="FY78" i="138"/>
  <c r="FX78" i="138"/>
  <c r="FW78" i="138"/>
  <c r="FZ77" i="138"/>
  <c r="FY77" i="138"/>
  <c r="FX77" i="138"/>
  <c r="FW77" i="138"/>
  <c r="FV75" i="138"/>
  <c r="FV99" i="138" s="1"/>
  <c r="FU75" i="138"/>
  <c r="FU99" i="138"/>
  <c r="FT75" i="138"/>
  <c r="FT99" i="138" s="1"/>
  <c r="FS75" i="138"/>
  <c r="FS99" i="138" s="1"/>
  <c r="FR75" i="138"/>
  <c r="FR99" i="138" s="1"/>
  <c r="FQ75" i="138"/>
  <c r="FQ99" i="138" s="1"/>
  <c r="FP75" i="138"/>
  <c r="FP99" i="138" s="1"/>
  <c r="FO75" i="138"/>
  <c r="FO99" i="138" s="1"/>
  <c r="FN75" i="138"/>
  <c r="FN99" i="138" s="1"/>
  <c r="FM75" i="138"/>
  <c r="FM99" i="138" s="1"/>
  <c r="FL75" i="138"/>
  <c r="FL99" i="138" s="1"/>
  <c r="FK75" i="138"/>
  <c r="FK99" i="138" s="1"/>
  <c r="FJ75" i="138"/>
  <c r="FJ99" i="138" s="1"/>
  <c r="FI75" i="138"/>
  <c r="FI99" i="138" s="1"/>
  <c r="FH75" i="138"/>
  <c r="FH99" i="138" s="1"/>
  <c r="FG75" i="138"/>
  <c r="FG99" i="138" s="1"/>
  <c r="FF75" i="138"/>
  <c r="FF99" i="138" s="1"/>
  <c r="FE75" i="138"/>
  <c r="FE99" i="138" s="1"/>
  <c r="FD75" i="138"/>
  <c r="FD99" i="138" s="1"/>
  <c r="FC75" i="138"/>
  <c r="FC99" i="138"/>
  <c r="FB75" i="138"/>
  <c r="FB99" i="138" s="1"/>
  <c r="FA75" i="138"/>
  <c r="FA99" i="138" s="1"/>
  <c r="EZ75" i="138"/>
  <c r="EZ99" i="138" s="1"/>
  <c r="EY75" i="138"/>
  <c r="EY99" i="138"/>
  <c r="EX75" i="138"/>
  <c r="EX99" i="138" s="1"/>
  <c r="EW75" i="138"/>
  <c r="EW99" i="138" s="1"/>
  <c r="EV75" i="138"/>
  <c r="EV99" i="138" s="1"/>
  <c r="EU75" i="138"/>
  <c r="EU99" i="138" s="1"/>
  <c r="ET75" i="138"/>
  <c r="ET99" i="138"/>
  <c r="ES75" i="138"/>
  <c r="ES99" i="138" s="1"/>
  <c r="ER75" i="138"/>
  <c r="ER99" i="138" s="1"/>
  <c r="FV74" i="138"/>
  <c r="FV98" i="138"/>
  <c r="FU74" i="138"/>
  <c r="FU98" i="138" s="1"/>
  <c r="FT74" i="138"/>
  <c r="FT98" i="138"/>
  <c r="FS74" i="138"/>
  <c r="FS98" i="138" s="1"/>
  <c r="FR74" i="138"/>
  <c r="FR98" i="138"/>
  <c r="FQ74" i="138"/>
  <c r="FQ98" i="138"/>
  <c r="FP74" i="138"/>
  <c r="FP98" i="138"/>
  <c r="FO74" i="138"/>
  <c r="FO98" i="138" s="1"/>
  <c r="FN74" i="138"/>
  <c r="FN98" i="138"/>
  <c r="FM74" i="138"/>
  <c r="FM98" i="138"/>
  <c r="FL74" i="138"/>
  <c r="FL98" i="138"/>
  <c r="FK74" i="138"/>
  <c r="FK98" i="138" s="1"/>
  <c r="FJ74" i="138"/>
  <c r="FJ98" i="138" s="1"/>
  <c r="FI74" i="138"/>
  <c r="FI98" i="138"/>
  <c r="FH74" i="138"/>
  <c r="FH98" i="138"/>
  <c r="FG74" i="138"/>
  <c r="FG98" i="138" s="1"/>
  <c r="FF74" i="138"/>
  <c r="FF98" i="138" s="1"/>
  <c r="FE74" i="138"/>
  <c r="FE98" i="138"/>
  <c r="FD74" i="138"/>
  <c r="FD98" i="138"/>
  <c r="FC74" i="138"/>
  <c r="FC98" i="138" s="1"/>
  <c r="FB74" i="138"/>
  <c r="FB98" i="138" s="1"/>
  <c r="FA74" i="138"/>
  <c r="FA98" i="138" s="1"/>
  <c r="EZ74" i="138"/>
  <c r="EZ98" i="138"/>
  <c r="EY74" i="138"/>
  <c r="EY98" i="138"/>
  <c r="EX74" i="138"/>
  <c r="EX98" i="138" s="1"/>
  <c r="EW74" i="138"/>
  <c r="EW98" i="138"/>
  <c r="EV74" i="138"/>
  <c r="EV98" i="138"/>
  <c r="EU74" i="138"/>
  <c r="EU98" i="138"/>
  <c r="ET74" i="138"/>
  <c r="ET98" i="138" s="1"/>
  <c r="ES74" i="138"/>
  <c r="ES98" i="138" s="1"/>
  <c r="ER74" i="138"/>
  <c r="ER98" i="138"/>
  <c r="FV73" i="138"/>
  <c r="FV97" i="138"/>
  <c r="FU73" i="138"/>
  <c r="FU97" i="138" s="1"/>
  <c r="FT73" i="138"/>
  <c r="FT97" i="138"/>
  <c r="FS73" i="138"/>
  <c r="FS97" i="138"/>
  <c r="FR73" i="138"/>
  <c r="FR97" i="138" s="1"/>
  <c r="FQ73" i="138"/>
  <c r="FQ97" i="138" s="1"/>
  <c r="FP73" i="138"/>
  <c r="FP97" i="138" s="1"/>
  <c r="FO73" i="138"/>
  <c r="FO97" i="138" s="1"/>
  <c r="FN73" i="138"/>
  <c r="FN97" i="138" s="1"/>
  <c r="FM73" i="138"/>
  <c r="FM97" i="138" s="1"/>
  <c r="FL73" i="138"/>
  <c r="FL97" i="138"/>
  <c r="FK73" i="138"/>
  <c r="FK97" i="138" s="1"/>
  <c r="FJ73" i="138"/>
  <c r="FJ97" i="138"/>
  <c r="FI73" i="138"/>
  <c r="FI97" i="138" s="1"/>
  <c r="FH73" i="138"/>
  <c r="FH97" i="138"/>
  <c r="FG73" i="138"/>
  <c r="FG97" i="138" s="1"/>
  <c r="FF73" i="138"/>
  <c r="FF97" i="138" s="1"/>
  <c r="FE73" i="138"/>
  <c r="FE97" i="138" s="1"/>
  <c r="FD73" i="138"/>
  <c r="FD97" i="138"/>
  <c r="FC73" i="138"/>
  <c r="FC97" i="138" s="1"/>
  <c r="FB73" i="138"/>
  <c r="FB97" i="138"/>
  <c r="FA73" i="138"/>
  <c r="FA97" i="138" s="1"/>
  <c r="EZ73" i="138"/>
  <c r="EZ97" i="138" s="1"/>
  <c r="EY73" i="138"/>
  <c r="EY97" i="138" s="1"/>
  <c r="EX73" i="138"/>
  <c r="EX97" i="138" s="1"/>
  <c r="EW73" i="138"/>
  <c r="EW97" i="138" s="1"/>
  <c r="EV73" i="138"/>
  <c r="EV97" i="138"/>
  <c r="EU73" i="138"/>
  <c r="EU97" i="138" s="1"/>
  <c r="ET73" i="138"/>
  <c r="ET97" i="138" s="1"/>
  <c r="ES73" i="138"/>
  <c r="ES97" i="138" s="1"/>
  <c r="ER73" i="138"/>
  <c r="ER97" i="138" s="1"/>
  <c r="FV72" i="138"/>
  <c r="FV96" i="138"/>
  <c r="FU72" i="138"/>
  <c r="FU96" i="138" s="1"/>
  <c r="FT72" i="138"/>
  <c r="FT96" i="138" s="1"/>
  <c r="FS72" i="138"/>
  <c r="FS96" i="138" s="1"/>
  <c r="FR72" i="138"/>
  <c r="FR96" i="138" s="1"/>
  <c r="FQ72" i="138"/>
  <c r="FQ96" i="138" s="1"/>
  <c r="FP72" i="138"/>
  <c r="FP96" i="138"/>
  <c r="FO72" i="138"/>
  <c r="FO96" i="138" s="1"/>
  <c r="FN72" i="138"/>
  <c r="FN96" i="138"/>
  <c r="FM72" i="138"/>
  <c r="FM96" i="138" s="1"/>
  <c r="FL72" i="138"/>
  <c r="FL96" i="138"/>
  <c r="FK72" i="138"/>
  <c r="FK96" i="138" s="1"/>
  <c r="FJ72" i="138"/>
  <c r="FJ96" i="138" s="1"/>
  <c r="FI72" i="138"/>
  <c r="FI96" i="138" s="1"/>
  <c r="FH72" i="138"/>
  <c r="FH96" i="138"/>
  <c r="FG72" i="138"/>
  <c r="FG96" i="138" s="1"/>
  <c r="FF72" i="138"/>
  <c r="FF96" i="138"/>
  <c r="FE72" i="138"/>
  <c r="FE96" i="138" s="1"/>
  <c r="FD72" i="138"/>
  <c r="FD96" i="138" s="1"/>
  <c r="FC72" i="138"/>
  <c r="FC96" i="138" s="1"/>
  <c r="FB72" i="138"/>
  <c r="FB96" i="138" s="1"/>
  <c r="FA72" i="138"/>
  <c r="FA96" i="138" s="1"/>
  <c r="EZ72" i="138"/>
  <c r="EZ96" i="138" s="1"/>
  <c r="EY72" i="138"/>
  <c r="EY96" i="138"/>
  <c r="EX72" i="138"/>
  <c r="EX96" i="138" s="1"/>
  <c r="EW72" i="138"/>
  <c r="EW96" i="138"/>
  <c r="EV72" i="138"/>
  <c r="EV96" i="138" s="1"/>
  <c r="EU72" i="138"/>
  <c r="EU96" i="138"/>
  <c r="ET72" i="138"/>
  <c r="ET96" i="138" s="1"/>
  <c r="ES72" i="138"/>
  <c r="ER72" i="138"/>
  <c r="ER96" i="138" s="1"/>
  <c r="FV71" i="138"/>
  <c r="FV95" i="138"/>
  <c r="FU71" i="138"/>
  <c r="FU95" i="138" s="1"/>
  <c r="FT71" i="138"/>
  <c r="FT95" i="138"/>
  <c r="FS71" i="138"/>
  <c r="FS95" i="138" s="1"/>
  <c r="FR71" i="138"/>
  <c r="FR95" i="138" s="1"/>
  <c r="FQ71" i="138"/>
  <c r="FQ95" i="138" s="1"/>
  <c r="FP71" i="138"/>
  <c r="FP95" i="138" s="1"/>
  <c r="FO71" i="138"/>
  <c r="FO95" i="138"/>
  <c r="FN71" i="138"/>
  <c r="FN95" i="138" s="1"/>
  <c r="FM71" i="138"/>
  <c r="FM95" i="138" s="1"/>
  <c r="FL71" i="138"/>
  <c r="FL95" i="138" s="1"/>
  <c r="FK71" i="138"/>
  <c r="FK95" i="138" s="1"/>
  <c r="FJ71" i="138"/>
  <c r="FJ95" i="138" s="1"/>
  <c r="FI71" i="138"/>
  <c r="FI95" i="138"/>
  <c r="FH71" i="138"/>
  <c r="FH95" i="138" s="1"/>
  <c r="FG71" i="138"/>
  <c r="FG95" i="138" s="1"/>
  <c r="FF71" i="138"/>
  <c r="FF95" i="138" s="1"/>
  <c r="FE71" i="138"/>
  <c r="FE95" i="138" s="1"/>
  <c r="FD71" i="138"/>
  <c r="FD95" i="138" s="1"/>
  <c r="FC71" i="138"/>
  <c r="FC95" i="138"/>
  <c r="FB71" i="138"/>
  <c r="FB95" i="138" s="1"/>
  <c r="FA71" i="138"/>
  <c r="FA95" i="138"/>
  <c r="EZ71" i="138"/>
  <c r="EZ95" i="138" s="1"/>
  <c r="EY71" i="138"/>
  <c r="EY95" i="138"/>
  <c r="EX71" i="138"/>
  <c r="EX95" i="138" s="1"/>
  <c r="EW71" i="138"/>
  <c r="EW95" i="138"/>
  <c r="EV71" i="138"/>
  <c r="EV95" i="138" s="1"/>
  <c r="EU71" i="138"/>
  <c r="EU95" i="138"/>
  <c r="ET71" i="138"/>
  <c r="ET95" i="138" s="1"/>
  <c r="ES71" i="138"/>
  <c r="ES95" i="138" s="1"/>
  <c r="ER71" i="138"/>
  <c r="ER95" i="138" s="1"/>
  <c r="FV70" i="138"/>
  <c r="FV94" i="138" s="1"/>
  <c r="FU70" i="138"/>
  <c r="FU94" i="138" s="1"/>
  <c r="FT70" i="138"/>
  <c r="FT94" i="138" s="1"/>
  <c r="FS70" i="138"/>
  <c r="FS94" i="138" s="1"/>
  <c r="FR70" i="138"/>
  <c r="FR94" i="138" s="1"/>
  <c r="FQ70" i="138"/>
  <c r="FQ94" i="138"/>
  <c r="FP70" i="138"/>
  <c r="FP94" i="138" s="1"/>
  <c r="FO70" i="138"/>
  <c r="FO94" i="138"/>
  <c r="FN70" i="138"/>
  <c r="FN94" i="138" s="1"/>
  <c r="FM70" i="138"/>
  <c r="FM94" i="138"/>
  <c r="FL70" i="138"/>
  <c r="FL94" i="138" s="1"/>
  <c r="FK70" i="138"/>
  <c r="FK94" i="138"/>
  <c r="FJ70" i="138"/>
  <c r="FJ94" i="138" s="1"/>
  <c r="FI70" i="138"/>
  <c r="FI94" i="138" s="1"/>
  <c r="FH70" i="138"/>
  <c r="FH94" i="138" s="1"/>
  <c r="FG70" i="138"/>
  <c r="FG94" i="138"/>
  <c r="FF70" i="138"/>
  <c r="FF94" i="138" s="1"/>
  <c r="FE70" i="138"/>
  <c r="FE94" i="138" s="1"/>
  <c r="FD70" i="138"/>
  <c r="FD94" i="138" s="1"/>
  <c r="FC70" i="138"/>
  <c r="FC94" i="138" s="1"/>
  <c r="FB70" i="138"/>
  <c r="FB94" i="138" s="1"/>
  <c r="FA70" i="138"/>
  <c r="FA94" i="138"/>
  <c r="EZ70" i="138"/>
  <c r="EZ94" i="138" s="1"/>
  <c r="EY70" i="138"/>
  <c r="EY94" i="138"/>
  <c r="EX70" i="138"/>
  <c r="EX94" i="138" s="1"/>
  <c r="EW70" i="138"/>
  <c r="EW94" i="138" s="1"/>
  <c r="EV70" i="138"/>
  <c r="EV94" i="138" s="1"/>
  <c r="EU70" i="138"/>
  <c r="EU94" i="138" s="1"/>
  <c r="ET70" i="138"/>
  <c r="ET94" i="138"/>
  <c r="ES70" i="138"/>
  <c r="ES94" i="138" s="1"/>
  <c r="ER70" i="138"/>
  <c r="ER94" i="138"/>
  <c r="FV69" i="138"/>
  <c r="FV93" i="138" s="1"/>
  <c r="FU69" i="138"/>
  <c r="FU93" i="138"/>
  <c r="FT69" i="138"/>
  <c r="FT93" i="138" s="1"/>
  <c r="FS69" i="138"/>
  <c r="FS93" i="138" s="1"/>
  <c r="FR69" i="138"/>
  <c r="FR93" i="138" s="1"/>
  <c r="FQ69" i="138"/>
  <c r="FQ93" i="138"/>
  <c r="FP69" i="138"/>
  <c r="FP93" i="138" s="1"/>
  <c r="FO69" i="138"/>
  <c r="FO93" i="138" s="1"/>
  <c r="FN69" i="138"/>
  <c r="FN93" i="138" s="1"/>
  <c r="FM69" i="138"/>
  <c r="FM93" i="138" s="1"/>
  <c r="FL69" i="138"/>
  <c r="FL93" i="138" s="1"/>
  <c r="FK69" i="138"/>
  <c r="FK93" i="138" s="1"/>
  <c r="FJ69" i="138"/>
  <c r="FJ93" i="138" s="1"/>
  <c r="FI69" i="138"/>
  <c r="FI93" i="138" s="1"/>
  <c r="FH69" i="138"/>
  <c r="FH93" i="138"/>
  <c r="FG69" i="138"/>
  <c r="FG93" i="138" s="1"/>
  <c r="FF69" i="138"/>
  <c r="FF93" i="138"/>
  <c r="FE69" i="138"/>
  <c r="FE93" i="138" s="1"/>
  <c r="FD69" i="138"/>
  <c r="FD93" i="138"/>
  <c r="FC69" i="138"/>
  <c r="FC93" i="138" s="1"/>
  <c r="FB69" i="138"/>
  <c r="FB93" i="138"/>
  <c r="FA69" i="138"/>
  <c r="FA93" i="138" s="1"/>
  <c r="EZ69" i="138"/>
  <c r="EZ93" i="138" s="1"/>
  <c r="EY69" i="138"/>
  <c r="EY93" i="138" s="1"/>
  <c r="EX69" i="138"/>
  <c r="EX93" i="138" s="1"/>
  <c r="EW69" i="138"/>
  <c r="EW93" i="138"/>
  <c r="EV69" i="138"/>
  <c r="EV93" i="138" s="1"/>
  <c r="EU69" i="138"/>
  <c r="EU93" i="138"/>
  <c r="ET69" i="138"/>
  <c r="ET93" i="138" s="1"/>
  <c r="ES69" i="138"/>
  <c r="ES93" i="138"/>
  <c r="ER69" i="138"/>
  <c r="ER93" i="138" s="1"/>
  <c r="FV68" i="138"/>
  <c r="FV92" i="138" s="1"/>
  <c r="FU68" i="138"/>
  <c r="FU92" i="138" s="1"/>
  <c r="FT68" i="138"/>
  <c r="FT92" i="138" s="1"/>
  <c r="FS68" i="138"/>
  <c r="FS92" i="138" s="1"/>
  <c r="FR68" i="138"/>
  <c r="FR92" i="138" s="1"/>
  <c r="FQ68" i="138"/>
  <c r="FQ92" i="138"/>
  <c r="FP68" i="138"/>
  <c r="FP92" i="138" s="1"/>
  <c r="FO68" i="138"/>
  <c r="FO92" i="138"/>
  <c r="FN68" i="138"/>
  <c r="FN92" i="138" s="1"/>
  <c r="FM68" i="138"/>
  <c r="FL68" i="138"/>
  <c r="FL92" i="138" s="1"/>
  <c r="FK68" i="138"/>
  <c r="FK92" i="138"/>
  <c r="FJ68" i="138"/>
  <c r="FJ92" i="138" s="1"/>
  <c r="FI68" i="138"/>
  <c r="FI92" i="138"/>
  <c r="FH68" i="138"/>
  <c r="FH92" i="138" s="1"/>
  <c r="FG68" i="138"/>
  <c r="FG92" i="138"/>
  <c r="FF68" i="138"/>
  <c r="FF92" i="138" s="1"/>
  <c r="FE68" i="138"/>
  <c r="FE92" i="138" s="1"/>
  <c r="FD68" i="138"/>
  <c r="FD92" i="138" s="1"/>
  <c r="FC68" i="138"/>
  <c r="FC92" i="138"/>
  <c r="FB68" i="138"/>
  <c r="FB92" i="138" s="1"/>
  <c r="FA68" i="138"/>
  <c r="FA92" i="138"/>
  <c r="EZ68" i="138"/>
  <c r="EZ92" i="138" s="1"/>
  <c r="EY68" i="138"/>
  <c r="EY92" i="138" s="1"/>
  <c r="EX68" i="138"/>
  <c r="EX92" i="138" s="1"/>
  <c r="EW68" i="138"/>
  <c r="EW92" i="138" s="1"/>
  <c r="EV68" i="138"/>
  <c r="EV92" i="138" s="1"/>
  <c r="EU68" i="138"/>
  <c r="EU92" i="138"/>
  <c r="ET68" i="138"/>
  <c r="ET92" i="138" s="1"/>
  <c r="ES68" i="138"/>
  <c r="ES92" i="138"/>
  <c r="ER68" i="138"/>
  <c r="ER92" i="138" s="1"/>
  <c r="FV67" i="138"/>
  <c r="FV91" i="138"/>
  <c r="FU67" i="138"/>
  <c r="FU91" i="138" s="1"/>
  <c r="FT67" i="138"/>
  <c r="FT91" i="138" s="1"/>
  <c r="FS67" i="138"/>
  <c r="FS91" i="138" s="1"/>
  <c r="FR67" i="138"/>
  <c r="FR91" i="138" s="1"/>
  <c r="FQ67" i="138"/>
  <c r="FQ91" i="138" s="1"/>
  <c r="FP67" i="138"/>
  <c r="FP91" i="138"/>
  <c r="FO67" i="138"/>
  <c r="FO91" i="138" s="1"/>
  <c r="FN67" i="138"/>
  <c r="FN91" i="138" s="1"/>
  <c r="FM67" i="138"/>
  <c r="FM91" i="138" s="1"/>
  <c r="FL67" i="138"/>
  <c r="FL91" i="138" s="1"/>
  <c r="FK67" i="138"/>
  <c r="FK91" i="138"/>
  <c r="FJ67" i="138"/>
  <c r="FJ91" i="138" s="1"/>
  <c r="FI67" i="138"/>
  <c r="FI91" i="138"/>
  <c r="FH67" i="138"/>
  <c r="FH91" i="138" s="1"/>
  <c r="FG67" i="138"/>
  <c r="FG91" i="138" s="1"/>
  <c r="FF67" i="138"/>
  <c r="FF91" i="138" s="1"/>
  <c r="FE67" i="138"/>
  <c r="FE91" i="138"/>
  <c r="FD67" i="138"/>
  <c r="FD91" i="138" s="1"/>
  <c r="FC67" i="138"/>
  <c r="FC91" i="138" s="1"/>
  <c r="FB67" i="138"/>
  <c r="FB91" i="138" s="1"/>
  <c r="FA67" i="138"/>
  <c r="FA91" i="138" s="1"/>
  <c r="EZ67" i="138"/>
  <c r="EZ91" i="138" s="1"/>
  <c r="EY67" i="138"/>
  <c r="EY91" i="138"/>
  <c r="EX67" i="138"/>
  <c r="EX91" i="138" s="1"/>
  <c r="EW67" i="138"/>
  <c r="EW91" i="138" s="1"/>
  <c r="EV67" i="138"/>
  <c r="EV91" i="138" s="1"/>
  <c r="EU67" i="138"/>
  <c r="EU91" i="138" s="1"/>
  <c r="ET67" i="138"/>
  <c r="ET91" i="138" s="1"/>
  <c r="ES67" i="138"/>
  <c r="ES91" i="138"/>
  <c r="ER67" i="138"/>
  <c r="ER91" i="138" s="1"/>
  <c r="FV66" i="138"/>
  <c r="FU66" i="138"/>
  <c r="FT66" i="138"/>
  <c r="FS66" i="138"/>
  <c r="FR66" i="138"/>
  <c r="FQ66" i="138"/>
  <c r="FP66" i="138"/>
  <c r="FO66" i="138"/>
  <c r="FN66" i="138"/>
  <c r="FM66" i="138"/>
  <c r="FL66" i="138"/>
  <c r="FK66" i="138"/>
  <c r="FJ66" i="138"/>
  <c r="FI66" i="138"/>
  <c r="FH66" i="138"/>
  <c r="FG66" i="138"/>
  <c r="FF66" i="138"/>
  <c r="FE66" i="138"/>
  <c r="FD66" i="138"/>
  <c r="FC66" i="138"/>
  <c r="FB66" i="138"/>
  <c r="FA66" i="138"/>
  <c r="EZ66" i="138"/>
  <c r="EY66" i="138"/>
  <c r="EX66" i="138"/>
  <c r="EW66" i="138"/>
  <c r="EV66" i="138"/>
  <c r="EU66" i="138"/>
  <c r="ET66" i="138"/>
  <c r="ES66" i="138"/>
  <c r="ER66" i="138"/>
  <c r="FV65" i="138"/>
  <c r="FV89" i="138" s="1"/>
  <c r="FU65" i="138"/>
  <c r="FU89" i="138"/>
  <c r="FT65" i="138"/>
  <c r="FT89" i="138" s="1"/>
  <c r="FS65" i="138"/>
  <c r="FS89" i="138" s="1"/>
  <c r="FR65" i="138"/>
  <c r="FR89" i="138" s="1"/>
  <c r="FQ65" i="138"/>
  <c r="FQ89" i="138" s="1"/>
  <c r="FP65" i="138"/>
  <c r="FP89" i="138"/>
  <c r="FO65" i="138"/>
  <c r="FO89" i="138" s="1"/>
  <c r="FN65" i="138"/>
  <c r="FN89" i="138"/>
  <c r="FM65" i="138"/>
  <c r="FM89" i="138" s="1"/>
  <c r="FL65" i="138"/>
  <c r="FL89" i="138"/>
  <c r="FK65" i="138"/>
  <c r="FK89" i="138" s="1"/>
  <c r="FJ65" i="138"/>
  <c r="FJ89" i="138" s="1"/>
  <c r="FI65" i="138"/>
  <c r="FI89" i="138" s="1"/>
  <c r="FH65" i="138"/>
  <c r="FH89" i="138" s="1"/>
  <c r="FG65" i="138"/>
  <c r="FG89" i="138" s="1"/>
  <c r="FF65" i="138"/>
  <c r="FF89" i="138"/>
  <c r="FE65" i="138"/>
  <c r="FE89" i="138" s="1"/>
  <c r="FD65" i="138"/>
  <c r="FD89" i="138"/>
  <c r="FC65" i="138"/>
  <c r="FC89" i="138" s="1"/>
  <c r="FB65" i="138"/>
  <c r="FB89" i="138"/>
  <c r="FA65" i="138"/>
  <c r="FA89" i="138"/>
  <c r="EZ65" i="138"/>
  <c r="EZ89" i="138" s="1"/>
  <c r="EY65" i="138"/>
  <c r="EY89" i="138"/>
  <c r="EX65" i="138"/>
  <c r="EX89" i="138"/>
  <c r="EW65" i="138"/>
  <c r="EW89" i="138"/>
  <c r="EV65" i="138"/>
  <c r="EV89" i="138" s="1"/>
  <c r="EU65" i="138"/>
  <c r="EU89" i="138" s="1"/>
  <c r="ET65" i="138"/>
  <c r="ET89" i="138" s="1"/>
  <c r="ES65" i="138"/>
  <c r="ES89" i="138"/>
  <c r="ER65" i="138"/>
  <c r="ER89" i="138" s="1"/>
  <c r="FV64" i="138"/>
  <c r="FV88" i="138" s="1"/>
  <c r="FU64" i="138"/>
  <c r="FU88" i="138" s="1"/>
  <c r="FT64" i="138"/>
  <c r="FT88" i="138" s="1"/>
  <c r="FS64" i="138"/>
  <c r="FS88" i="138" s="1"/>
  <c r="FR64" i="138"/>
  <c r="FR88" i="138"/>
  <c r="FQ64" i="138"/>
  <c r="FQ88" i="138" s="1"/>
  <c r="FP64" i="138"/>
  <c r="FP88" i="138" s="1"/>
  <c r="FO64" i="138"/>
  <c r="FO88" i="138" s="1"/>
  <c r="FN64" i="138"/>
  <c r="FN88" i="138"/>
  <c r="FM64" i="138"/>
  <c r="FM88" i="138"/>
  <c r="FL64" i="138"/>
  <c r="FL88" i="138" s="1"/>
  <c r="FK64" i="138"/>
  <c r="FK88" i="138"/>
  <c r="FJ64" i="138"/>
  <c r="FJ88" i="138"/>
  <c r="FI64" i="138"/>
  <c r="FI88" i="138"/>
  <c r="FH64" i="138"/>
  <c r="FH88" i="138" s="1"/>
  <c r="FG64" i="138"/>
  <c r="FG88" i="138" s="1"/>
  <c r="FF64" i="138"/>
  <c r="FF88" i="138"/>
  <c r="FE64" i="138"/>
  <c r="FE88" i="138"/>
  <c r="FD64" i="138"/>
  <c r="FD88" i="138" s="1"/>
  <c r="FC64" i="138"/>
  <c r="FC88" i="138"/>
  <c r="FB64" i="138"/>
  <c r="FB88" i="138"/>
  <c r="FA64" i="138"/>
  <c r="FA88" i="138"/>
  <c r="EZ64" i="138"/>
  <c r="EZ88" i="138" s="1"/>
  <c r="EY64" i="138"/>
  <c r="EY88" i="138" s="1"/>
  <c r="EX64" i="138"/>
  <c r="EX88" i="138"/>
  <c r="EW64" i="138"/>
  <c r="EW88" i="138"/>
  <c r="EV64" i="138"/>
  <c r="EV88" i="138" s="1"/>
  <c r="EU64" i="138"/>
  <c r="EU88" i="138"/>
  <c r="ET64" i="138"/>
  <c r="ET88" i="138"/>
  <c r="ES64" i="138"/>
  <c r="ES88" i="138"/>
  <c r="ER64" i="138"/>
  <c r="ER88" i="138" s="1"/>
  <c r="FV63" i="138"/>
  <c r="FV87" i="138"/>
  <c r="FU63" i="138"/>
  <c r="FU87" i="138" s="1"/>
  <c r="FT63" i="138"/>
  <c r="FT87" i="138"/>
  <c r="FS63" i="138"/>
  <c r="FS87" i="138" s="1"/>
  <c r="FR63" i="138"/>
  <c r="FR87" i="138" s="1"/>
  <c r="FQ63" i="138"/>
  <c r="FQ87" i="138" s="1"/>
  <c r="FP63" i="138"/>
  <c r="FO63" i="138"/>
  <c r="FO87" i="138" s="1"/>
  <c r="FN63" i="138"/>
  <c r="FN87" i="138"/>
  <c r="FM63" i="138"/>
  <c r="FM87" i="138" s="1"/>
  <c r="FL63" i="138"/>
  <c r="FL87" i="138" s="1"/>
  <c r="FK63" i="138"/>
  <c r="FK87" i="138" s="1"/>
  <c r="FJ63" i="138"/>
  <c r="FJ87" i="138" s="1"/>
  <c r="FI63" i="138"/>
  <c r="FI87" i="138" s="1"/>
  <c r="FH63" i="138"/>
  <c r="FH87" i="138" s="1"/>
  <c r="FG63" i="138"/>
  <c r="FG87" i="138"/>
  <c r="FF63" i="138"/>
  <c r="FF87" i="138" s="1"/>
  <c r="FE63" i="138"/>
  <c r="FE87" i="138"/>
  <c r="FD63" i="138"/>
  <c r="FD87" i="138" s="1"/>
  <c r="FC63" i="138"/>
  <c r="FC87" i="138"/>
  <c r="FB63" i="138"/>
  <c r="FB87" i="138" s="1"/>
  <c r="FA63" i="138"/>
  <c r="FA87" i="138" s="1"/>
  <c r="EZ63" i="138"/>
  <c r="EZ87" i="138" s="1"/>
  <c r="EY63" i="138"/>
  <c r="EY87" i="138" s="1"/>
  <c r="EX63" i="138"/>
  <c r="EX87" i="138"/>
  <c r="EW63" i="138"/>
  <c r="EW87" i="138" s="1"/>
  <c r="EV63" i="138"/>
  <c r="EV87" i="138"/>
  <c r="EU63" i="138"/>
  <c r="EU87" i="138" s="1"/>
  <c r="ET63" i="138"/>
  <c r="ET87" i="138" s="1"/>
  <c r="ES63" i="138"/>
  <c r="ES87" i="138" s="1"/>
  <c r="ER63" i="138"/>
  <c r="ER87" i="138" s="1"/>
  <c r="FV62" i="138"/>
  <c r="FV86" i="138" s="1"/>
  <c r="FU62" i="138"/>
  <c r="FU86" i="138"/>
  <c r="FT62" i="138"/>
  <c r="FT86" i="138" s="1"/>
  <c r="FS62" i="138"/>
  <c r="FS86" i="138"/>
  <c r="FR62" i="138"/>
  <c r="FR86" i="138" s="1"/>
  <c r="FQ62" i="138"/>
  <c r="FQ86" i="138"/>
  <c r="FP62" i="138"/>
  <c r="FP86" i="138" s="1"/>
  <c r="FO62" i="138"/>
  <c r="FO86" i="138" s="1"/>
  <c r="FN62" i="138"/>
  <c r="FN86" i="138" s="1"/>
  <c r="FM62" i="138"/>
  <c r="FM86" i="138" s="1"/>
  <c r="FL62" i="138"/>
  <c r="FL86" i="138" s="1"/>
  <c r="FK62" i="138"/>
  <c r="FK86" i="138" s="1"/>
  <c r="FJ62" i="138"/>
  <c r="FJ86" i="138"/>
  <c r="FI62" i="138"/>
  <c r="FI86" i="138" s="1"/>
  <c r="FH62" i="138"/>
  <c r="FH86" i="138" s="1"/>
  <c r="FG62" i="138"/>
  <c r="FG86" i="138" s="1"/>
  <c r="FF62" i="138"/>
  <c r="FF86" i="138" s="1"/>
  <c r="FE62" i="138"/>
  <c r="FE86" i="138" s="1"/>
  <c r="FD62" i="138"/>
  <c r="FD86" i="138"/>
  <c r="FC62" i="138"/>
  <c r="FC86" i="138" s="1"/>
  <c r="FB62" i="138"/>
  <c r="FB86" i="138"/>
  <c r="FA62" i="138"/>
  <c r="FA86" i="138" s="1"/>
  <c r="EZ62" i="138"/>
  <c r="EZ86" i="138"/>
  <c r="EY62" i="138"/>
  <c r="EY86" i="138" s="1"/>
  <c r="EX62" i="138"/>
  <c r="EX86" i="138" s="1"/>
  <c r="EW62" i="138"/>
  <c r="EW86" i="138" s="1"/>
  <c r="EV62" i="138"/>
  <c r="EV86" i="138" s="1"/>
  <c r="EU62" i="138"/>
  <c r="EU86" i="138" s="1"/>
  <c r="ET62" i="138"/>
  <c r="ET86" i="138" s="1"/>
  <c r="ES62" i="138"/>
  <c r="ES86" i="138"/>
  <c r="ER62" i="138"/>
  <c r="ER86" i="138" s="1"/>
  <c r="FV61" i="138"/>
  <c r="FV85" i="138" s="1"/>
  <c r="FU61" i="138"/>
  <c r="FU85" i="138" s="1"/>
  <c r="FT61" i="138"/>
  <c r="FT85" i="138" s="1"/>
  <c r="FS61" i="138"/>
  <c r="FS85" i="138" s="1"/>
  <c r="FR61" i="138"/>
  <c r="FR85" i="138"/>
  <c r="FQ61" i="138"/>
  <c r="FQ85" i="138" s="1"/>
  <c r="FP61" i="138"/>
  <c r="FP85" i="138"/>
  <c r="FO61" i="138"/>
  <c r="FO85" i="138" s="1"/>
  <c r="FN61" i="138"/>
  <c r="FM61" i="138"/>
  <c r="FM85" i="138"/>
  <c r="FL61" i="138"/>
  <c r="FL85" i="138" s="1"/>
  <c r="FK61" i="138"/>
  <c r="FK85" i="138" s="1"/>
  <c r="FJ61" i="138"/>
  <c r="FJ85" i="138" s="1"/>
  <c r="FI61" i="138"/>
  <c r="FI85" i="138" s="1"/>
  <c r="FH61" i="138"/>
  <c r="FH85" i="138" s="1"/>
  <c r="FG61" i="138"/>
  <c r="FG85" i="138"/>
  <c r="FF61" i="138"/>
  <c r="FF85" i="138" s="1"/>
  <c r="FE61" i="138"/>
  <c r="FE85" i="138"/>
  <c r="FD61" i="138"/>
  <c r="FD85" i="138" s="1"/>
  <c r="FC61" i="138"/>
  <c r="FC85" i="138"/>
  <c r="FB61" i="138"/>
  <c r="FB85" i="138" s="1"/>
  <c r="FA61" i="138"/>
  <c r="FA85" i="138" s="1"/>
  <c r="EZ61" i="138"/>
  <c r="EZ85" i="138" s="1"/>
  <c r="EY61" i="138"/>
  <c r="EY85" i="138" s="1"/>
  <c r="EX61" i="138"/>
  <c r="EX85" i="138" s="1"/>
  <c r="EW61" i="138"/>
  <c r="EW85" i="138"/>
  <c r="EV61" i="138"/>
  <c r="EV85" i="138" s="1"/>
  <c r="EU61" i="138"/>
  <c r="EU85" i="138" s="1"/>
  <c r="ET61" i="138"/>
  <c r="ET85" i="138" s="1"/>
  <c r="ES61" i="138"/>
  <c r="ES85" i="138" s="1"/>
  <c r="ER61" i="138"/>
  <c r="ER85" i="138" s="1"/>
  <c r="FV60" i="138"/>
  <c r="FV84" i="138"/>
  <c r="FU60" i="138"/>
  <c r="FU84" i="138" s="1"/>
  <c r="FT60" i="138"/>
  <c r="FT84" i="138" s="1"/>
  <c r="FS60" i="138"/>
  <c r="FS84" i="138"/>
  <c r="FR60" i="138"/>
  <c r="FR84" i="138" s="1"/>
  <c r="FQ60" i="138"/>
  <c r="FQ84" i="138"/>
  <c r="FP60" i="138"/>
  <c r="FP84" i="138" s="1"/>
  <c r="FO60" i="138"/>
  <c r="FO84" i="138" s="1"/>
  <c r="FN60" i="138"/>
  <c r="FN84" i="138" s="1"/>
  <c r="FM60" i="138"/>
  <c r="FM84" i="138" s="1"/>
  <c r="FL60" i="138"/>
  <c r="FL84" i="138" s="1"/>
  <c r="FK60" i="138"/>
  <c r="FK84" i="138"/>
  <c r="FJ60" i="138"/>
  <c r="FJ84" i="138" s="1"/>
  <c r="FI60" i="138"/>
  <c r="FI84" i="138"/>
  <c r="FH60" i="138"/>
  <c r="FH84" i="138" s="1"/>
  <c r="FG60" i="138"/>
  <c r="FG84" i="138"/>
  <c r="FF60" i="138"/>
  <c r="FF84" i="138" s="1"/>
  <c r="FE60" i="138"/>
  <c r="FE84" i="138"/>
  <c r="FD60" i="138"/>
  <c r="FD84" i="138" s="1"/>
  <c r="FC60" i="138"/>
  <c r="FC84" i="138"/>
  <c r="FB60" i="138"/>
  <c r="FB84" i="138" s="1"/>
  <c r="FA60" i="138"/>
  <c r="FA84" i="138"/>
  <c r="EZ60" i="138"/>
  <c r="EZ84" i="138" s="1"/>
  <c r="EY60" i="138"/>
  <c r="EY84" i="138" s="1"/>
  <c r="EX60" i="138"/>
  <c r="EX84" i="138" s="1"/>
  <c r="EW60" i="138"/>
  <c r="EW84" i="138" s="1"/>
  <c r="EV60" i="138"/>
  <c r="EV84" i="138" s="1"/>
  <c r="EU60" i="138"/>
  <c r="EU84" i="138"/>
  <c r="ET60" i="138"/>
  <c r="ET84" i="138" s="1"/>
  <c r="ES60" i="138"/>
  <c r="ES84" i="138" s="1"/>
  <c r="ER60" i="138"/>
  <c r="ER84" i="138" s="1"/>
  <c r="FV59" i="138"/>
  <c r="FV83" i="138" s="1"/>
  <c r="FU59" i="138"/>
  <c r="FU83" i="138" s="1"/>
  <c r="FT59" i="138"/>
  <c r="FT83" i="138" s="1"/>
  <c r="FS59" i="138"/>
  <c r="FS83" i="138"/>
  <c r="FR59" i="138"/>
  <c r="FR83" i="138" s="1"/>
  <c r="FQ59" i="138"/>
  <c r="FQ83" i="138"/>
  <c r="FP59" i="138"/>
  <c r="FP83" i="138" s="1"/>
  <c r="FO59" i="138"/>
  <c r="FO83" i="138"/>
  <c r="FN59" i="138"/>
  <c r="FN83" i="138" s="1"/>
  <c r="FM59" i="138"/>
  <c r="FM83" i="138" s="1"/>
  <c r="FL59" i="138"/>
  <c r="FL83" i="138" s="1"/>
  <c r="FK59" i="138"/>
  <c r="FK83" i="138" s="1"/>
  <c r="FJ59" i="138"/>
  <c r="FJ83" i="138" s="1"/>
  <c r="FI59" i="138"/>
  <c r="FI83" i="138" s="1"/>
  <c r="FH59" i="138"/>
  <c r="FH83" i="138" s="1"/>
  <c r="FG59" i="138"/>
  <c r="FG83" i="138" s="1"/>
  <c r="FF59" i="138"/>
  <c r="FF83" i="138"/>
  <c r="FE59" i="138"/>
  <c r="FE83" i="138" s="1"/>
  <c r="FD59" i="138"/>
  <c r="FD83" i="138"/>
  <c r="FC59" i="138"/>
  <c r="FC83" i="138" s="1"/>
  <c r="FB59" i="138"/>
  <c r="FB83" i="138"/>
  <c r="FA59" i="138"/>
  <c r="FA83" i="138" s="1"/>
  <c r="EZ59" i="138"/>
  <c r="EZ83" i="138"/>
  <c r="EY59" i="138"/>
  <c r="EY83" i="138" s="1"/>
  <c r="EX59" i="138"/>
  <c r="EX83" i="138"/>
  <c r="EW59" i="138"/>
  <c r="EW83" i="138" s="1"/>
  <c r="EV59" i="138"/>
  <c r="EV83" i="138" s="1"/>
  <c r="EU59" i="138"/>
  <c r="EU83" i="138" s="1"/>
  <c r="ET59" i="138"/>
  <c r="ET83" i="138"/>
  <c r="ES59" i="138"/>
  <c r="ES83" i="138" s="1"/>
  <c r="ER59" i="138"/>
  <c r="ER83" i="138"/>
  <c r="FV58" i="138"/>
  <c r="FV82" i="138" s="1"/>
  <c r="FU58" i="138"/>
  <c r="FU82" i="138" s="1"/>
  <c r="FT58" i="138"/>
  <c r="FT82" i="138" s="1"/>
  <c r="FS58" i="138"/>
  <c r="FS82" i="138" s="1"/>
  <c r="FR58" i="138"/>
  <c r="FR82" i="138" s="1"/>
  <c r="FQ58" i="138"/>
  <c r="FQ82" i="138" s="1"/>
  <c r="FP58" i="138"/>
  <c r="FP82" i="138"/>
  <c r="FO58" i="138"/>
  <c r="FO82" i="138" s="1"/>
  <c r="FN58" i="138"/>
  <c r="FN82" i="138" s="1"/>
  <c r="FM58" i="138"/>
  <c r="FM82" i="138" s="1"/>
  <c r="FL58" i="138"/>
  <c r="FL82" i="138"/>
  <c r="FK58" i="138"/>
  <c r="FK82" i="138" s="1"/>
  <c r="FJ58" i="138"/>
  <c r="FJ82" i="138" s="1"/>
  <c r="FI58" i="138"/>
  <c r="FI82" i="138" s="1"/>
  <c r="FH58" i="138"/>
  <c r="FH82" i="138" s="1"/>
  <c r="FG58" i="138"/>
  <c r="FG82" i="138" s="1"/>
  <c r="FF58" i="138"/>
  <c r="FF82" i="138"/>
  <c r="FE58" i="138"/>
  <c r="FE82" i="138" s="1"/>
  <c r="FD58" i="138"/>
  <c r="FD82" i="138"/>
  <c r="FC58" i="138"/>
  <c r="FC82" i="138" s="1"/>
  <c r="FB58" i="138"/>
  <c r="FB82" i="138"/>
  <c r="FA58" i="138"/>
  <c r="FA82" i="138" s="1"/>
  <c r="EZ58" i="138"/>
  <c r="EZ82" i="138"/>
  <c r="EY58" i="138"/>
  <c r="EY82" i="138" s="1"/>
  <c r="EX58" i="138"/>
  <c r="EX82" i="138" s="1"/>
  <c r="EW58" i="138"/>
  <c r="EW82" i="138" s="1"/>
  <c r="EV58" i="138"/>
  <c r="EV82" i="138"/>
  <c r="EU58" i="138"/>
  <c r="EU82" i="138" s="1"/>
  <c r="ET58" i="138"/>
  <c r="ET82" i="138" s="1"/>
  <c r="ES58" i="138"/>
  <c r="ES82" i="138"/>
  <c r="ER58" i="138"/>
  <c r="ER82" i="138"/>
  <c r="FV57" i="138"/>
  <c r="FV81" i="138" s="1"/>
  <c r="FU57" i="138"/>
  <c r="FU81" i="138" s="1"/>
  <c r="FT57" i="138"/>
  <c r="FT81" i="138" s="1"/>
  <c r="FS57" i="138"/>
  <c r="FS81" i="138"/>
  <c r="FR57" i="138"/>
  <c r="FR81" i="138" s="1"/>
  <c r="FQ57" i="138"/>
  <c r="FQ81" i="138" s="1"/>
  <c r="FP57" i="138"/>
  <c r="FP81" i="138"/>
  <c r="FO57" i="138"/>
  <c r="FO81" i="138"/>
  <c r="FN57" i="138"/>
  <c r="FN81" i="138"/>
  <c r="FM57" i="138"/>
  <c r="FM81" i="138" s="1"/>
  <c r="FL57" i="138"/>
  <c r="FL81" i="138"/>
  <c r="FK57" i="138"/>
  <c r="FK81" i="138"/>
  <c r="FJ57" i="138"/>
  <c r="FJ81" i="138" s="1"/>
  <c r="FI57" i="138"/>
  <c r="FI81" i="138" s="1"/>
  <c r="FH57" i="138"/>
  <c r="FH81" i="138" s="1"/>
  <c r="FG57" i="138"/>
  <c r="FG81" i="138" s="1"/>
  <c r="FF57" i="138"/>
  <c r="FF81" i="138" s="1"/>
  <c r="FE57" i="138"/>
  <c r="FE81" i="138" s="1"/>
  <c r="FD57" i="138"/>
  <c r="FD81" i="138" s="1"/>
  <c r="FC57" i="138"/>
  <c r="FC81" i="138" s="1"/>
  <c r="FB57" i="138"/>
  <c r="FB81" i="138"/>
  <c r="FA57" i="138"/>
  <c r="FA81" i="138" s="1"/>
  <c r="EZ57" i="138"/>
  <c r="EZ81" i="138"/>
  <c r="EY57" i="138"/>
  <c r="EY81" i="138" s="1"/>
  <c r="EX57" i="138"/>
  <c r="EX81" i="138"/>
  <c r="EW57" i="138"/>
  <c r="EW81" i="138" s="1"/>
  <c r="EV57" i="138"/>
  <c r="EV81" i="138" s="1"/>
  <c r="EU57" i="138"/>
  <c r="EU81" i="138" s="1"/>
  <c r="ET57" i="138"/>
  <c r="ET81" i="138"/>
  <c r="ES57" i="138"/>
  <c r="ES81" i="138"/>
  <c r="ER57" i="138"/>
  <c r="ER81" i="138"/>
  <c r="FV56" i="138"/>
  <c r="FV80" i="138" s="1"/>
  <c r="FU56" i="138"/>
  <c r="FU80" i="138"/>
  <c r="FT56" i="138"/>
  <c r="FT80" i="138" s="1"/>
  <c r="FS56" i="138"/>
  <c r="FS80" i="138"/>
  <c r="FR56" i="138"/>
  <c r="FR80" i="138" s="1"/>
  <c r="FQ56" i="138"/>
  <c r="FQ80" i="138"/>
  <c r="FP56" i="138"/>
  <c r="FP80" i="138"/>
  <c r="FO56" i="138"/>
  <c r="FO80" i="138"/>
  <c r="FN56" i="138"/>
  <c r="FN80" i="138" s="1"/>
  <c r="FM56" i="138"/>
  <c r="FM80" i="138"/>
  <c r="FL56" i="138"/>
  <c r="FL80" i="138"/>
  <c r="FK56" i="138"/>
  <c r="FK80" i="138"/>
  <c r="FJ56" i="138"/>
  <c r="FJ80" i="138" s="1"/>
  <c r="FI56" i="138"/>
  <c r="FI80" i="138" s="1"/>
  <c r="FH56" i="138"/>
  <c r="FH80" i="138" s="1"/>
  <c r="FG56" i="138"/>
  <c r="FG80" i="138" s="1"/>
  <c r="FF56" i="138"/>
  <c r="FF80" i="138" s="1"/>
  <c r="FE56" i="138"/>
  <c r="FE80" i="138"/>
  <c r="FD56" i="138"/>
  <c r="FD80" i="138" s="1"/>
  <c r="FC56" i="138"/>
  <c r="FC80" i="138" s="1"/>
  <c r="FB56" i="138"/>
  <c r="FB80" i="138" s="1"/>
  <c r="FA56" i="138"/>
  <c r="FA80" i="138" s="1"/>
  <c r="EZ56" i="138"/>
  <c r="EZ80" i="138" s="1"/>
  <c r="EY56" i="138"/>
  <c r="EY80" i="138" s="1"/>
  <c r="EX56" i="138"/>
  <c r="EX80" i="138" s="1"/>
  <c r="EW56" i="138"/>
  <c r="EW80" i="138"/>
  <c r="EV56" i="138"/>
  <c r="EV80" i="138" s="1"/>
  <c r="EU56" i="138"/>
  <c r="EU80" i="138" s="1"/>
  <c r="ET56" i="138"/>
  <c r="ET80" i="138" s="1"/>
  <c r="ES56" i="138"/>
  <c r="ES80" i="138" s="1"/>
  <c r="ER56" i="138"/>
  <c r="ER80" i="138" s="1"/>
  <c r="FV55" i="138"/>
  <c r="FV79" i="138" s="1"/>
  <c r="FU55" i="138"/>
  <c r="FU79" i="138" s="1"/>
  <c r="FT55" i="138"/>
  <c r="FT79" i="138"/>
  <c r="FS55" i="138"/>
  <c r="FS79" i="138" s="1"/>
  <c r="FR55" i="138"/>
  <c r="FR79" i="138"/>
  <c r="FQ55" i="138"/>
  <c r="FQ79" i="138" s="1"/>
  <c r="FP55" i="138"/>
  <c r="FP79" i="138" s="1"/>
  <c r="FO55" i="138"/>
  <c r="FO79" i="138" s="1"/>
  <c r="FN55" i="138"/>
  <c r="FN79" i="138" s="1"/>
  <c r="FM55" i="138"/>
  <c r="FM79" i="138" s="1"/>
  <c r="FL55" i="138"/>
  <c r="FL79" i="138" s="1"/>
  <c r="FK55" i="138"/>
  <c r="FK79" i="138" s="1"/>
  <c r="FJ55" i="138"/>
  <c r="FJ79" i="138" s="1"/>
  <c r="FI55" i="138"/>
  <c r="FI79" i="138"/>
  <c r="FH55" i="138"/>
  <c r="FH79" i="138" s="1"/>
  <c r="FG55" i="138"/>
  <c r="FG79" i="138"/>
  <c r="FF55" i="138"/>
  <c r="FF79" i="138" s="1"/>
  <c r="FE55" i="138"/>
  <c r="FE79" i="138"/>
  <c r="FD55" i="138"/>
  <c r="FD79" i="138" s="1"/>
  <c r="FC55" i="138"/>
  <c r="FC79" i="138" s="1"/>
  <c r="FB55" i="138"/>
  <c r="FB79" i="138" s="1"/>
  <c r="FA55" i="138"/>
  <c r="FA79" i="138" s="1"/>
  <c r="EZ55" i="138"/>
  <c r="EZ79" i="138" s="1"/>
  <c r="EY55" i="138"/>
  <c r="EY79" i="138" s="1"/>
  <c r="EX55" i="138"/>
  <c r="EX79" i="138"/>
  <c r="EW55" i="138"/>
  <c r="EW79" i="138" s="1"/>
  <c r="EV55" i="138"/>
  <c r="EV79" i="138"/>
  <c r="EU55" i="138"/>
  <c r="EU79" i="138" s="1"/>
  <c r="ET55" i="138"/>
  <c r="ET79" i="138" s="1"/>
  <c r="ES55" i="138"/>
  <c r="ES79" i="138" s="1"/>
  <c r="ER55" i="138"/>
  <c r="ER79" i="138" s="1"/>
  <c r="FV54" i="138"/>
  <c r="FV78" i="138" s="1"/>
  <c r="FU54" i="138"/>
  <c r="FU78" i="138" s="1"/>
  <c r="FT54" i="138"/>
  <c r="FT78" i="138" s="1"/>
  <c r="FS54" i="138"/>
  <c r="FS78" i="138"/>
  <c r="FR54" i="138"/>
  <c r="FR78" i="138" s="1"/>
  <c r="FQ54" i="138"/>
  <c r="FQ78" i="138" s="1"/>
  <c r="FP54" i="138"/>
  <c r="FP78" i="138" s="1"/>
  <c r="FO54" i="138"/>
  <c r="FO78" i="138" s="1"/>
  <c r="FN54" i="138"/>
  <c r="FN78" i="138" s="1"/>
  <c r="FM54" i="138"/>
  <c r="FM78" i="138"/>
  <c r="FL54" i="138"/>
  <c r="FL78" i="138" s="1"/>
  <c r="FK54" i="138"/>
  <c r="FK78" i="138" s="1"/>
  <c r="FJ54" i="138"/>
  <c r="FJ78" i="138" s="1"/>
  <c r="FI54" i="138"/>
  <c r="FI78" i="138"/>
  <c r="FH54" i="138"/>
  <c r="FH78" i="138" s="1"/>
  <c r="FG54" i="138"/>
  <c r="FG78" i="138" s="1"/>
  <c r="FF54" i="138"/>
  <c r="FF78" i="138" s="1"/>
  <c r="FE54" i="138"/>
  <c r="FE78" i="138" s="1"/>
  <c r="FD54" i="138"/>
  <c r="FD78" i="138"/>
  <c r="FC54" i="138"/>
  <c r="FC78" i="138" s="1"/>
  <c r="FB54" i="138"/>
  <c r="FB78" i="138" s="1"/>
  <c r="FA54" i="138"/>
  <c r="FA78" i="138" s="1"/>
  <c r="EZ54" i="138"/>
  <c r="EZ78" i="138" s="1"/>
  <c r="EY54" i="138"/>
  <c r="EY78" i="138" s="1"/>
  <c r="EX54" i="138"/>
  <c r="EX78" i="138" s="1"/>
  <c r="EW54" i="138"/>
  <c r="EW78" i="138" s="1"/>
  <c r="EV54" i="138"/>
  <c r="EV78" i="138" s="1"/>
  <c r="EU54" i="138"/>
  <c r="EU78" i="138" s="1"/>
  <c r="ET54" i="138"/>
  <c r="ET78" i="138" s="1"/>
  <c r="ES54" i="138"/>
  <c r="ES78" i="138" s="1"/>
  <c r="ER54" i="138"/>
  <c r="ER78" i="138" s="1"/>
  <c r="FV53" i="138"/>
  <c r="FV77" i="138" s="1"/>
  <c r="FU53" i="138"/>
  <c r="FU77" i="138" s="1"/>
  <c r="FT53" i="138"/>
  <c r="FT77" i="138" s="1"/>
  <c r="FS53" i="138"/>
  <c r="FS77" i="138" s="1"/>
  <c r="FR53" i="138"/>
  <c r="FR77" i="138" s="1"/>
  <c r="FQ53" i="138"/>
  <c r="FQ77" i="138" s="1"/>
  <c r="FP53" i="138"/>
  <c r="FP77" i="138" s="1"/>
  <c r="FO53" i="138"/>
  <c r="FO77" i="138" s="1"/>
  <c r="FN53" i="138"/>
  <c r="FN77" i="138" s="1"/>
  <c r="FM53" i="138"/>
  <c r="FM77" i="138" s="1"/>
  <c r="FL53" i="138"/>
  <c r="FL77" i="138" s="1"/>
  <c r="FK53" i="138"/>
  <c r="FK77" i="138"/>
  <c r="FJ53" i="138"/>
  <c r="FJ77" i="138" s="1"/>
  <c r="FI53" i="138"/>
  <c r="FI77" i="138" s="1"/>
  <c r="FH53" i="138"/>
  <c r="FH77" i="138" s="1"/>
  <c r="FG53" i="138"/>
  <c r="FG77" i="138" s="1"/>
  <c r="FF53" i="138"/>
  <c r="FF77" i="138" s="1"/>
  <c r="FE53" i="138"/>
  <c r="FE77" i="138" s="1"/>
  <c r="FD53" i="138"/>
  <c r="FD77" i="138" s="1"/>
  <c r="FC53" i="138"/>
  <c r="FC77" i="138" s="1"/>
  <c r="FB53" i="138"/>
  <c r="FB77" i="138" s="1"/>
  <c r="FA53" i="138"/>
  <c r="FA77" i="138" s="1"/>
  <c r="EZ53" i="138"/>
  <c r="EZ77" i="138" s="1"/>
  <c r="EY53" i="138"/>
  <c r="EY77" i="138" s="1"/>
  <c r="EX53" i="138"/>
  <c r="EX77" i="138"/>
  <c r="EW53" i="138"/>
  <c r="EW77" i="138" s="1"/>
  <c r="EV53" i="138"/>
  <c r="EV77" i="138"/>
  <c r="EU53" i="138"/>
  <c r="EU77" i="138" s="1"/>
  <c r="ET53" i="138"/>
  <c r="ET77" i="138" s="1"/>
  <c r="ES53" i="138"/>
  <c r="ES77" i="138" s="1"/>
  <c r="ER53" i="138"/>
  <c r="ER77" i="138" s="1"/>
  <c r="EP99" i="138"/>
  <c r="EO99" i="138"/>
  <c r="EN99" i="138"/>
  <c r="EM99" i="138"/>
  <c r="EP98" i="138"/>
  <c r="EO98" i="138"/>
  <c r="EN98" i="138"/>
  <c r="EM98" i="138"/>
  <c r="EP97" i="138"/>
  <c r="EO97" i="138"/>
  <c r="EN97" i="138"/>
  <c r="EM97" i="138"/>
  <c r="EP96" i="138"/>
  <c r="EO96" i="138"/>
  <c r="EN96" i="138"/>
  <c r="EM96" i="138"/>
  <c r="EE96" i="138"/>
  <c r="EP95" i="138"/>
  <c r="EO95" i="138"/>
  <c r="EN95" i="138"/>
  <c r="EM95" i="138"/>
  <c r="EP94" i="138"/>
  <c r="EO94" i="138"/>
  <c r="EN94" i="138"/>
  <c r="EM94" i="138"/>
  <c r="EP93" i="138"/>
  <c r="EO93" i="138"/>
  <c r="EN93" i="138"/>
  <c r="EM93" i="138"/>
  <c r="EP92" i="138"/>
  <c r="EO92" i="138"/>
  <c r="EN92" i="138"/>
  <c r="EM92" i="138"/>
  <c r="EP91" i="138"/>
  <c r="EO91" i="138"/>
  <c r="EN91" i="138"/>
  <c r="EM91" i="138"/>
  <c r="EP90" i="138"/>
  <c r="EO90" i="138"/>
  <c r="EN90" i="138"/>
  <c r="EM90" i="138"/>
  <c r="EL90" i="138"/>
  <c r="EK90" i="138"/>
  <c r="EJ90" i="138"/>
  <c r="EI90" i="138"/>
  <c r="EH90" i="138"/>
  <c r="EG90" i="138"/>
  <c r="EF90" i="138"/>
  <c r="EE90" i="138"/>
  <c r="ED90" i="138"/>
  <c r="EC90" i="138"/>
  <c r="EB90" i="138"/>
  <c r="EA90" i="138"/>
  <c r="DZ90" i="138"/>
  <c r="DY90" i="138"/>
  <c r="DX90" i="138"/>
  <c r="DW90" i="138"/>
  <c r="DV90" i="138"/>
  <c r="DU90" i="138"/>
  <c r="DT90" i="138"/>
  <c r="DS90" i="138"/>
  <c r="DR90" i="138"/>
  <c r="DQ90" i="138"/>
  <c r="DP90" i="138"/>
  <c r="DO90" i="138"/>
  <c r="DN90" i="138"/>
  <c r="DM90" i="138"/>
  <c r="DL90" i="138"/>
  <c r="DK90" i="138"/>
  <c r="DJ90" i="138"/>
  <c r="DI90" i="138"/>
  <c r="DH90" i="138"/>
  <c r="EP89" i="138"/>
  <c r="EO89" i="138"/>
  <c r="EN89" i="138"/>
  <c r="EM89" i="138"/>
  <c r="EP88" i="138"/>
  <c r="EO88" i="138"/>
  <c r="EN88" i="138"/>
  <c r="EM88" i="138"/>
  <c r="EP87" i="138"/>
  <c r="EO87" i="138"/>
  <c r="EN87" i="138"/>
  <c r="EM87" i="138"/>
  <c r="EP86" i="138"/>
  <c r="EO86" i="138"/>
  <c r="EN86" i="138"/>
  <c r="EM86" i="138"/>
  <c r="EP85" i="138"/>
  <c r="EO85" i="138"/>
  <c r="EN85" i="138"/>
  <c r="EM85" i="138"/>
  <c r="EP84" i="138"/>
  <c r="EO84" i="138"/>
  <c r="EN84" i="138"/>
  <c r="EM84" i="138"/>
  <c r="EP83" i="138"/>
  <c r="EO83" i="138"/>
  <c r="EN83" i="138"/>
  <c r="EM83" i="138"/>
  <c r="EP82" i="138"/>
  <c r="EO82" i="138"/>
  <c r="EN82" i="138"/>
  <c r="EM82" i="138"/>
  <c r="EP81" i="138"/>
  <c r="EO81" i="138"/>
  <c r="EN81" i="138"/>
  <c r="EM81" i="138"/>
  <c r="EP80" i="138"/>
  <c r="EO80" i="138"/>
  <c r="EN80" i="138"/>
  <c r="EM80" i="138"/>
  <c r="EP79" i="138"/>
  <c r="EO79" i="138"/>
  <c r="EN79" i="138"/>
  <c r="EM79" i="138"/>
  <c r="EP78" i="138"/>
  <c r="EO78" i="138"/>
  <c r="EN78" i="138"/>
  <c r="EM78" i="138"/>
  <c r="EP77" i="138"/>
  <c r="EO77" i="138"/>
  <c r="EN77" i="138"/>
  <c r="EM77" i="138"/>
  <c r="EL75" i="138"/>
  <c r="EL99" i="138" s="1"/>
  <c r="EK75" i="138"/>
  <c r="EK99" i="138" s="1"/>
  <c r="EJ75" i="138"/>
  <c r="EJ99" i="138" s="1"/>
  <c r="EI75" i="138"/>
  <c r="EI99" i="138" s="1"/>
  <c r="EH75" i="138"/>
  <c r="EH99" i="138" s="1"/>
  <c r="EG75" i="138"/>
  <c r="EG99" i="138" s="1"/>
  <c r="EF75" i="138"/>
  <c r="EF99" i="138" s="1"/>
  <c r="EE75" i="138"/>
  <c r="EE99" i="138"/>
  <c r="ED75" i="138"/>
  <c r="ED99" i="138" s="1"/>
  <c r="EC75" i="138"/>
  <c r="EC99" i="138"/>
  <c r="EB75" i="138"/>
  <c r="EB99" i="138" s="1"/>
  <c r="EA75" i="138"/>
  <c r="EA99" i="138" s="1"/>
  <c r="DZ75" i="138"/>
  <c r="DZ99" i="138" s="1"/>
  <c r="DY75" i="138"/>
  <c r="DY99" i="138" s="1"/>
  <c r="DX75" i="138"/>
  <c r="DX99" i="138" s="1"/>
  <c r="DW75" i="138"/>
  <c r="DW99" i="138" s="1"/>
  <c r="DV75" i="138"/>
  <c r="DV99" i="138" s="1"/>
  <c r="DU75" i="138"/>
  <c r="DU99" i="138" s="1"/>
  <c r="DT75" i="138"/>
  <c r="DT99" i="138" s="1"/>
  <c r="DS75" i="138"/>
  <c r="DS99" i="138" s="1"/>
  <c r="DR75" i="138"/>
  <c r="DR99" i="138" s="1"/>
  <c r="DQ75" i="138"/>
  <c r="DQ99" i="138" s="1"/>
  <c r="DP75" i="138"/>
  <c r="DP99" i="138" s="1"/>
  <c r="DO75" i="138"/>
  <c r="DO99" i="138" s="1"/>
  <c r="DN75" i="138"/>
  <c r="DN99" i="138" s="1"/>
  <c r="DM75" i="138"/>
  <c r="DM99" i="138" s="1"/>
  <c r="DL75" i="138"/>
  <c r="DL99" i="138" s="1"/>
  <c r="DK75" i="138"/>
  <c r="DK99" i="138" s="1"/>
  <c r="DJ75" i="138"/>
  <c r="DJ99" i="138" s="1"/>
  <c r="DI75" i="138"/>
  <c r="DI99" i="138" s="1"/>
  <c r="DH75" i="138"/>
  <c r="DH99" i="138" s="1"/>
  <c r="EL74" i="138"/>
  <c r="EL98" i="138" s="1"/>
  <c r="EK74" i="138"/>
  <c r="EK98" i="138" s="1"/>
  <c r="EJ74" i="138"/>
  <c r="EJ98" i="138" s="1"/>
  <c r="EI74" i="138"/>
  <c r="EI98" i="138" s="1"/>
  <c r="EH74" i="138"/>
  <c r="EH98" i="138" s="1"/>
  <c r="EG74" i="138"/>
  <c r="EG98" i="138" s="1"/>
  <c r="EF74" i="138"/>
  <c r="EF98" i="138" s="1"/>
  <c r="EE74" i="138"/>
  <c r="EE98" i="138" s="1"/>
  <c r="ED74" i="138"/>
  <c r="ED98" i="138" s="1"/>
  <c r="EC74" i="138"/>
  <c r="EC98" i="138" s="1"/>
  <c r="EB74" i="138"/>
  <c r="EB98" i="138" s="1"/>
  <c r="EA74" i="138"/>
  <c r="EA98" i="138" s="1"/>
  <c r="DZ74" i="138"/>
  <c r="DZ98" i="138" s="1"/>
  <c r="DY74" i="138"/>
  <c r="DY98" i="138"/>
  <c r="DX74" i="138"/>
  <c r="DX98" i="138" s="1"/>
  <c r="DW74" i="138"/>
  <c r="DW98" i="138"/>
  <c r="DV74" i="138"/>
  <c r="DV98" i="138" s="1"/>
  <c r="DU74" i="138"/>
  <c r="DU98" i="138"/>
  <c r="DT74" i="138"/>
  <c r="DT98" i="138" s="1"/>
  <c r="DS74" i="138"/>
  <c r="DS98" i="138"/>
  <c r="DR74" i="138"/>
  <c r="DR98" i="138" s="1"/>
  <c r="DQ74" i="138"/>
  <c r="DQ98" i="138" s="1"/>
  <c r="DP74" i="138"/>
  <c r="DP98" i="138" s="1"/>
  <c r="DO74" i="138"/>
  <c r="DO98" i="138" s="1"/>
  <c r="DN74" i="138"/>
  <c r="DN98" i="138" s="1"/>
  <c r="DM74" i="138"/>
  <c r="DM98" i="138" s="1"/>
  <c r="DL74" i="138"/>
  <c r="DL98" i="138" s="1"/>
  <c r="DK74" i="138"/>
  <c r="DK98" i="138" s="1"/>
  <c r="DJ74" i="138"/>
  <c r="DJ98" i="138" s="1"/>
  <c r="DI74" i="138"/>
  <c r="DI98" i="138" s="1"/>
  <c r="DH74" i="138"/>
  <c r="DH98" i="138"/>
  <c r="EL73" i="138"/>
  <c r="EL97" i="138" s="1"/>
  <c r="EK73" i="138"/>
  <c r="EK97" i="138"/>
  <c r="EJ73" i="138"/>
  <c r="EJ97" i="138" s="1"/>
  <c r="EI73" i="138"/>
  <c r="EI97" i="138" s="1"/>
  <c r="EH73" i="138"/>
  <c r="EH97" i="138" s="1"/>
  <c r="EG73" i="138"/>
  <c r="EG97" i="138" s="1"/>
  <c r="EF73" i="138"/>
  <c r="EF97" i="138" s="1"/>
  <c r="EE73" i="138"/>
  <c r="EE97" i="138" s="1"/>
  <c r="ED73" i="138"/>
  <c r="ED97" i="138" s="1"/>
  <c r="EC73" i="138"/>
  <c r="EC97" i="138" s="1"/>
  <c r="EB73" i="138"/>
  <c r="EB97" i="138" s="1"/>
  <c r="EA73" i="138"/>
  <c r="EA97" i="138"/>
  <c r="DZ73" i="138"/>
  <c r="DZ97" i="138" s="1"/>
  <c r="DY73" i="138"/>
  <c r="DY97" i="138" s="1"/>
  <c r="DX73" i="138"/>
  <c r="DX97" i="138" s="1"/>
  <c r="DW73" i="138"/>
  <c r="DW97" i="138"/>
  <c r="DV73" i="138"/>
  <c r="DV97" i="138" s="1"/>
  <c r="DU73" i="138"/>
  <c r="DU97" i="138" s="1"/>
  <c r="DT73" i="138"/>
  <c r="DT97" i="138" s="1"/>
  <c r="DS73" i="138"/>
  <c r="DS97" i="138"/>
  <c r="DR73" i="138"/>
  <c r="DR97" i="138" s="1"/>
  <c r="DQ73" i="138"/>
  <c r="DQ97" i="138" s="1"/>
  <c r="DP73" i="138"/>
  <c r="DP97" i="138"/>
  <c r="DO73" i="138"/>
  <c r="DO97" i="138" s="1"/>
  <c r="DN73" i="138"/>
  <c r="DN97" i="138" s="1"/>
  <c r="DM73" i="138"/>
  <c r="DM97" i="138" s="1"/>
  <c r="DL73" i="138"/>
  <c r="DL97" i="138"/>
  <c r="DK73" i="138"/>
  <c r="DK97" i="138" s="1"/>
  <c r="DJ73" i="138"/>
  <c r="DJ97" i="138" s="1"/>
  <c r="DI73" i="138"/>
  <c r="DI97" i="138" s="1"/>
  <c r="DH73" i="138"/>
  <c r="DH97" i="138"/>
  <c r="EL72" i="138"/>
  <c r="EL96" i="138" s="1"/>
  <c r="EK72" i="138"/>
  <c r="EK96" i="138"/>
  <c r="EJ72" i="138"/>
  <c r="EJ96" i="138" s="1"/>
  <c r="EI72" i="138"/>
  <c r="EI96" i="138"/>
  <c r="EH72" i="138"/>
  <c r="EH96" i="138" s="1"/>
  <c r="EG72" i="138"/>
  <c r="EG96" i="138" s="1"/>
  <c r="EF72" i="138"/>
  <c r="EF96" i="138" s="1"/>
  <c r="EE72" i="138"/>
  <c r="ED72" i="138"/>
  <c r="ED96" i="138"/>
  <c r="EC72" i="138"/>
  <c r="EC96" i="138" s="1"/>
  <c r="EB72" i="138"/>
  <c r="EB96" i="138" s="1"/>
  <c r="EA72" i="138"/>
  <c r="EA96" i="138" s="1"/>
  <c r="DZ72" i="138"/>
  <c r="DZ96" i="138"/>
  <c r="DY72" i="138"/>
  <c r="DY96" i="138" s="1"/>
  <c r="DX72" i="138"/>
  <c r="DX96" i="138" s="1"/>
  <c r="DW72" i="138"/>
  <c r="DW96" i="138" s="1"/>
  <c r="DV72" i="138"/>
  <c r="DV96" i="138" s="1"/>
  <c r="DU72" i="138"/>
  <c r="DU96" i="138" s="1"/>
  <c r="DT72" i="138"/>
  <c r="DT96" i="138" s="1"/>
  <c r="DS72" i="138"/>
  <c r="DS96" i="138" s="1"/>
  <c r="DR72" i="138"/>
  <c r="DR96" i="138" s="1"/>
  <c r="DQ72" i="138"/>
  <c r="DQ96" i="138" s="1"/>
  <c r="DP72" i="138"/>
  <c r="DP96" i="138"/>
  <c r="DO72" i="138"/>
  <c r="DO96" i="138" s="1"/>
  <c r="DN72" i="138"/>
  <c r="DN96" i="138"/>
  <c r="DM72" i="138"/>
  <c r="DM96" i="138" s="1"/>
  <c r="DL72" i="138"/>
  <c r="DL96" i="138"/>
  <c r="DK72" i="138"/>
  <c r="DK96" i="138" s="1"/>
  <c r="DJ72" i="138"/>
  <c r="DJ96" i="138"/>
  <c r="DI72" i="138"/>
  <c r="DI96" i="138" s="1"/>
  <c r="DH72" i="138"/>
  <c r="DH96" i="138"/>
  <c r="EL71" i="138"/>
  <c r="EL95" i="138" s="1"/>
  <c r="EK71" i="138"/>
  <c r="EK95" i="138" s="1"/>
  <c r="EJ71" i="138"/>
  <c r="EJ95" i="138" s="1"/>
  <c r="EI71" i="138"/>
  <c r="EI95" i="138" s="1"/>
  <c r="EH71" i="138"/>
  <c r="EH95" i="138" s="1"/>
  <c r="EG71" i="138"/>
  <c r="EG95" i="138"/>
  <c r="EF71" i="138"/>
  <c r="EF95" i="138" s="1"/>
  <c r="EE71" i="138"/>
  <c r="EE95" i="138"/>
  <c r="ED71" i="138"/>
  <c r="ED95" i="138" s="1"/>
  <c r="EC71" i="138"/>
  <c r="EC95" i="138" s="1"/>
  <c r="EB71" i="138"/>
  <c r="EB95" i="138" s="1"/>
  <c r="EA71" i="138"/>
  <c r="EA95" i="138" s="1"/>
  <c r="DZ71" i="138"/>
  <c r="DZ95" i="138" s="1"/>
  <c r="DY71" i="138"/>
  <c r="DY95" i="138"/>
  <c r="DX71" i="138"/>
  <c r="DX95" i="138" s="1"/>
  <c r="DW71" i="138"/>
  <c r="DW95" i="138"/>
  <c r="DV71" i="138"/>
  <c r="DV95" i="138" s="1"/>
  <c r="DU71" i="138"/>
  <c r="DU95" i="138" s="1"/>
  <c r="DT71" i="138"/>
  <c r="DT95" i="138" s="1"/>
  <c r="DS71" i="138"/>
  <c r="DS95" i="138"/>
  <c r="DR71" i="138"/>
  <c r="DR95" i="138" s="1"/>
  <c r="DQ71" i="138"/>
  <c r="DQ95" i="138"/>
  <c r="DP71" i="138"/>
  <c r="DP95" i="138" s="1"/>
  <c r="DO71" i="138"/>
  <c r="DO95" i="138" s="1"/>
  <c r="DN71" i="138"/>
  <c r="DN95" i="138"/>
  <c r="DM71" i="138"/>
  <c r="DM95" i="138" s="1"/>
  <c r="DL71" i="138"/>
  <c r="DL95" i="138" s="1"/>
  <c r="DK71" i="138"/>
  <c r="DK95" i="138" s="1"/>
  <c r="DJ71" i="138"/>
  <c r="DJ95" i="138" s="1"/>
  <c r="DI71" i="138"/>
  <c r="DI95" i="138" s="1"/>
  <c r="DH71" i="138"/>
  <c r="DH95" i="138" s="1"/>
  <c r="EL70" i="138"/>
  <c r="EL94" i="138" s="1"/>
  <c r="EK70" i="138"/>
  <c r="EK94" i="138" s="1"/>
  <c r="EJ70" i="138"/>
  <c r="EJ94" i="138" s="1"/>
  <c r="EI70" i="138"/>
  <c r="EI94" i="138" s="1"/>
  <c r="EH70" i="138"/>
  <c r="EH94" i="138" s="1"/>
  <c r="EG70" i="138"/>
  <c r="EG94" i="138" s="1"/>
  <c r="EF70" i="138"/>
  <c r="EF94" i="138" s="1"/>
  <c r="EE70" i="138"/>
  <c r="EE94" i="138" s="1"/>
  <c r="ED70" i="138"/>
  <c r="ED94" i="138" s="1"/>
  <c r="EC70" i="138"/>
  <c r="EC94" i="138" s="1"/>
  <c r="EB70" i="138"/>
  <c r="EB94" i="138" s="1"/>
  <c r="EA70" i="138"/>
  <c r="EA94" i="138"/>
  <c r="DZ70" i="138"/>
  <c r="DZ94" i="138" s="1"/>
  <c r="DY70" i="138"/>
  <c r="DY94" i="138"/>
  <c r="DX70" i="138"/>
  <c r="DX94" i="138" s="1"/>
  <c r="DW70" i="138"/>
  <c r="DW94" i="138" s="1"/>
  <c r="DV70" i="138"/>
  <c r="DV94" i="138" s="1"/>
  <c r="DU70" i="138"/>
  <c r="DU94" i="138" s="1"/>
  <c r="DT70" i="138"/>
  <c r="DT94" i="138" s="1"/>
  <c r="DS70" i="138"/>
  <c r="DS94" i="138"/>
  <c r="DR70" i="138"/>
  <c r="DR94" i="138" s="1"/>
  <c r="DQ70" i="138"/>
  <c r="DQ94" i="138" s="1"/>
  <c r="DP70" i="138"/>
  <c r="DP94" i="138" s="1"/>
  <c r="DO70" i="138"/>
  <c r="DO94" i="138"/>
  <c r="DN70" i="138"/>
  <c r="DN94" i="138" s="1"/>
  <c r="DM70" i="138"/>
  <c r="DM94" i="138" s="1"/>
  <c r="DL70" i="138"/>
  <c r="DL94" i="138" s="1"/>
  <c r="DK70" i="138"/>
  <c r="DK94" i="138" s="1"/>
  <c r="DJ70" i="138"/>
  <c r="DJ94" i="138" s="1"/>
  <c r="DI70" i="138"/>
  <c r="DI94" i="138" s="1"/>
  <c r="DH70" i="138"/>
  <c r="DH94" i="138" s="1"/>
  <c r="EL69" i="138"/>
  <c r="EL93" i="138" s="1"/>
  <c r="EK69" i="138"/>
  <c r="EK93" i="138" s="1"/>
  <c r="EJ69" i="138"/>
  <c r="EJ93" i="138"/>
  <c r="EI69" i="138"/>
  <c r="EI93" i="138" s="1"/>
  <c r="EH69" i="138"/>
  <c r="EH93" i="138"/>
  <c r="EG69" i="138"/>
  <c r="EG93" i="138" s="1"/>
  <c r="EF69" i="138"/>
  <c r="EF93" i="138"/>
  <c r="EE69" i="138"/>
  <c r="EE93" i="138" s="1"/>
  <c r="ED69" i="138"/>
  <c r="ED93" i="138" s="1"/>
  <c r="EC69" i="138"/>
  <c r="EC93" i="138" s="1"/>
  <c r="EB69" i="138"/>
  <c r="EB93" i="138" s="1"/>
  <c r="EA69" i="138"/>
  <c r="EA93" i="138"/>
  <c r="DZ69" i="138"/>
  <c r="DZ93" i="138" s="1"/>
  <c r="DY69" i="138"/>
  <c r="DY93" i="138" s="1"/>
  <c r="DX69" i="138"/>
  <c r="DX93" i="138" s="1"/>
  <c r="DW69" i="138"/>
  <c r="DW93" i="138" s="1"/>
  <c r="DV69" i="138"/>
  <c r="DV93" i="138" s="1"/>
  <c r="DU69" i="138"/>
  <c r="DU93" i="138"/>
  <c r="DT69" i="138"/>
  <c r="DT93" i="138" s="1"/>
  <c r="DS69" i="138"/>
  <c r="DS93" i="138" s="1"/>
  <c r="DR69" i="138"/>
  <c r="DR93" i="138" s="1"/>
  <c r="DQ69" i="138"/>
  <c r="DQ93" i="138"/>
  <c r="DP69" i="138"/>
  <c r="DP93" i="138" s="1"/>
  <c r="DO69" i="138"/>
  <c r="DO93" i="138" s="1"/>
  <c r="DN69" i="138"/>
  <c r="DN93" i="138" s="1"/>
  <c r="DM69" i="138"/>
  <c r="DM93" i="138"/>
  <c r="DL69" i="138"/>
  <c r="DL93" i="138" s="1"/>
  <c r="DK69" i="138"/>
  <c r="DK93" i="138"/>
  <c r="DJ69" i="138"/>
  <c r="DJ93" i="138" s="1"/>
  <c r="DI69" i="138"/>
  <c r="DI93" i="138"/>
  <c r="DH69" i="138"/>
  <c r="DH93" i="138" s="1"/>
  <c r="EL68" i="138"/>
  <c r="EL92" i="138" s="1"/>
  <c r="EK68" i="138"/>
  <c r="EK92" i="138" s="1"/>
  <c r="EJ68" i="138"/>
  <c r="EJ92" i="138" s="1"/>
  <c r="EI68" i="138"/>
  <c r="EI92" i="138"/>
  <c r="EH68" i="138"/>
  <c r="EH92" i="138" s="1"/>
  <c r="EG68" i="138"/>
  <c r="EG92" i="138" s="1"/>
  <c r="EF68" i="138"/>
  <c r="EF92" i="138" s="1"/>
  <c r="EE68" i="138"/>
  <c r="EE92" i="138"/>
  <c r="ED68" i="138"/>
  <c r="ED92" i="138" s="1"/>
  <c r="EC68" i="138"/>
  <c r="EC92" i="138" s="1"/>
  <c r="EB68" i="138"/>
  <c r="EB92" i="138" s="1"/>
  <c r="EA68" i="138"/>
  <c r="EA92" i="138" s="1"/>
  <c r="DZ68" i="138"/>
  <c r="DZ92" i="138" s="1"/>
  <c r="DY68" i="138"/>
  <c r="DY92" i="138" s="1"/>
  <c r="DX68" i="138"/>
  <c r="DX92" i="138" s="1"/>
  <c r="DW68" i="138"/>
  <c r="DW92" i="138" s="1"/>
  <c r="DV68" i="138"/>
  <c r="DV92" i="138" s="1"/>
  <c r="DU68" i="138"/>
  <c r="DU92" i="138"/>
  <c r="DT68" i="138"/>
  <c r="DT92" i="138" s="1"/>
  <c r="DS68" i="138"/>
  <c r="DS92" i="138"/>
  <c r="DR68" i="138"/>
  <c r="DR92" i="138" s="1"/>
  <c r="DQ68" i="138"/>
  <c r="DQ92" i="138"/>
  <c r="DP68" i="138"/>
  <c r="DP92" i="138" s="1"/>
  <c r="DO68" i="138"/>
  <c r="DO92" i="138"/>
  <c r="DN68" i="138"/>
  <c r="DN92" i="138" s="1"/>
  <c r="DM68" i="138"/>
  <c r="DM92" i="138"/>
  <c r="DL68" i="138"/>
  <c r="DL92" i="138" s="1"/>
  <c r="DK68" i="138"/>
  <c r="DK92" i="138" s="1"/>
  <c r="DJ68" i="138"/>
  <c r="DJ92" i="138"/>
  <c r="DI68" i="138"/>
  <c r="DI92" i="138" s="1"/>
  <c r="DH68" i="138"/>
  <c r="DH92" i="138"/>
  <c r="EL67" i="138"/>
  <c r="EL91" i="138" s="1"/>
  <c r="EK67" i="138"/>
  <c r="EK91" i="138"/>
  <c r="EJ67" i="138"/>
  <c r="EJ91" i="138" s="1"/>
  <c r="EI67" i="138"/>
  <c r="EI91" i="138"/>
  <c r="EH67" i="138"/>
  <c r="EH91" i="138" s="1"/>
  <c r="EG67" i="138"/>
  <c r="EG91" i="138"/>
  <c r="EF67" i="138"/>
  <c r="EF91" i="138" s="1"/>
  <c r="EE67" i="138"/>
  <c r="EE91" i="138" s="1"/>
  <c r="ED67" i="138"/>
  <c r="ED91" i="138" s="1"/>
  <c r="EC67" i="138"/>
  <c r="EC91" i="138" s="1"/>
  <c r="EB67" i="138"/>
  <c r="EB91" i="138" s="1"/>
  <c r="EA67" i="138"/>
  <c r="EA91" i="138" s="1"/>
  <c r="DZ67" i="138"/>
  <c r="DZ91" i="138" s="1"/>
  <c r="DY67" i="138"/>
  <c r="DY91" i="138" s="1"/>
  <c r="DX67" i="138"/>
  <c r="DX91" i="138"/>
  <c r="DW67" i="138"/>
  <c r="DW91" i="138" s="1"/>
  <c r="DV67" i="138"/>
  <c r="DV91" i="138"/>
  <c r="DU67" i="138"/>
  <c r="DU91" i="138" s="1"/>
  <c r="DT67" i="138"/>
  <c r="DT91" i="138" s="1"/>
  <c r="DS67" i="138"/>
  <c r="DS91" i="138" s="1"/>
  <c r="DR67" i="138"/>
  <c r="DR91" i="138"/>
  <c r="DQ67" i="138"/>
  <c r="DQ91" i="138" s="1"/>
  <c r="DP67" i="138"/>
  <c r="DP91" i="138"/>
  <c r="DO67" i="138"/>
  <c r="DO91" i="138" s="1"/>
  <c r="DN67" i="138"/>
  <c r="DN91" i="138" s="1"/>
  <c r="DM67" i="138"/>
  <c r="DM91" i="138" s="1"/>
  <c r="DL67" i="138"/>
  <c r="DL91" i="138"/>
  <c r="DK67" i="138"/>
  <c r="DK91" i="138" s="1"/>
  <c r="DJ67" i="138"/>
  <c r="DJ91" i="138"/>
  <c r="DI67" i="138"/>
  <c r="DI91" i="138" s="1"/>
  <c r="DH67" i="138"/>
  <c r="DH91" i="138"/>
  <c r="EL66" i="138"/>
  <c r="EK66" i="138"/>
  <c r="EJ66" i="138"/>
  <c r="EI66" i="138"/>
  <c r="EH66" i="138"/>
  <c r="EG66" i="138"/>
  <c r="EF66" i="138"/>
  <c r="EE66" i="138"/>
  <c r="ED66" i="138"/>
  <c r="EC66" i="138"/>
  <c r="EB66" i="138"/>
  <c r="EA66" i="138"/>
  <c r="DZ66" i="138"/>
  <c r="DY66" i="138"/>
  <c r="DX66" i="138"/>
  <c r="DW66" i="138"/>
  <c r="DV66" i="138"/>
  <c r="DU66" i="138"/>
  <c r="DT66" i="138"/>
  <c r="DS66" i="138"/>
  <c r="DR66" i="138"/>
  <c r="DQ66" i="138"/>
  <c r="DP66" i="138"/>
  <c r="DO66" i="138"/>
  <c r="DN66" i="138"/>
  <c r="DM66" i="138"/>
  <c r="DL66" i="138"/>
  <c r="DK66" i="138"/>
  <c r="DJ66" i="138"/>
  <c r="DI66" i="138"/>
  <c r="DH66" i="138"/>
  <c r="EL65" i="138"/>
  <c r="EL89" i="138"/>
  <c r="EK65" i="138"/>
  <c r="EK89" i="138" s="1"/>
  <c r="EJ65" i="138"/>
  <c r="EJ89" i="138" s="1"/>
  <c r="EI65" i="138"/>
  <c r="EI89" i="138" s="1"/>
  <c r="EH65" i="138"/>
  <c r="EH89" i="138" s="1"/>
  <c r="EG65" i="138"/>
  <c r="EG89" i="138" s="1"/>
  <c r="EF65" i="138"/>
  <c r="EF89" i="138" s="1"/>
  <c r="EE65" i="138"/>
  <c r="EE89" i="138"/>
  <c r="ED65" i="138"/>
  <c r="ED89" i="138" s="1"/>
  <c r="EC65" i="138"/>
  <c r="EC89" i="138"/>
  <c r="EB65" i="138"/>
  <c r="EB89" i="138" s="1"/>
  <c r="EA65" i="138"/>
  <c r="EA89" i="138"/>
  <c r="DZ65" i="138"/>
  <c r="DZ89" i="138" s="1"/>
  <c r="DY65" i="138"/>
  <c r="DY89" i="138" s="1"/>
  <c r="DX65" i="138"/>
  <c r="DX89" i="138" s="1"/>
  <c r="DW65" i="138"/>
  <c r="DW89" i="138"/>
  <c r="DV65" i="138"/>
  <c r="DV89" i="138" s="1"/>
  <c r="DU65" i="138"/>
  <c r="DU89" i="138"/>
  <c r="DT65" i="138"/>
  <c r="DT89" i="138" s="1"/>
  <c r="DS65" i="138"/>
  <c r="DS89" i="138" s="1"/>
  <c r="DR65" i="138"/>
  <c r="DR89" i="138" s="1"/>
  <c r="DQ65" i="138"/>
  <c r="DQ89" i="138" s="1"/>
  <c r="DP65" i="138"/>
  <c r="DP89" i="138" s="1"/>
  <c r="DO65" i="138"/>
  <c r="DO89" i="138" s="1"/>
  <c r="DN65" i="138"/>
  <c r="DN89" i="138" s="1"/>
  <c r="DM65" i="138"/>
  <c r="DM89" i="138" s="1"/>
  <c r="DL65" i="138"/>
  <c r="DL89" i="138" s="1"/>
  <c r="DK65" i="138"/>
  <c r="DK89" i="138"/>
  <c r="DJ65" i="138"/>
  <c r="DJ89" i="138" s="1"/>
  <c r="DI65" i="138"/>
  <c r="DI89" i="138" s="1"/>
  <c r="DH65" i="138"/>
  <c r="DH89" i="138" s="1"/>
  <c r="EL64" i="138"/>
  <c r="EL88" i="138" s="1"/>
  <c r="EK64" i="138"/>
  <c r="EK88" i="138" s="1"/>
  <c r="EJ64" i="138"/>
  <c r="EJ88" i="138"/>
  <c r="EI64" i="138"/>
  <c r="EI88" i="138" s="1"/>
  <c r="EH64" i="138"/>
  <c r="EH88" i="138"/>
  <c r="EG64" i="138"/>
  <c r="EG88" i="138" s="1"/>
  <c r="EF64" i="138"/>
  <c r="EF88" i="138"/>
  <c r="EE64" i="138"/>
  <c r="EE88" i="138" s="1"/>
  <c r="ED64" i="138"/>
  <c r="ED88" i="138"/>
  <c r="EC64" i="138"/>
  <c r="EC88" i="138" s="1"/>
  <c r="EB64" i="138"/>
  <c r="EB88" i="138" s="1"/>
  <c r="EA64" i="138"/>
  <c r="EA88" i="138" s="1"/>
  <c r="DZ64" i="138"/>
  <c r="DZ88" i="138" s="1"/>
  <c r="DY64" i="138"/>
  <c r="DY88" i="138" s="1"/>
  <c r="DX64" i="138"/>
  <c r="DX88" i="138"/>
  <c r="DW64" i="138"/>
  <c r="DW88" i="138" s="1"/>
  <c r="DV64" i="138"/>
  <c r="DV88" i="138" s="1"/>
  <c r="DU64" i="138"/>
  <c r="DU88" i="138" s="1"/>
  <c r="DT64" i="138"/>
  <c r="DT88" i="138"/>
  <c r="DS64" i="138"/>
  <c r="DS88" i="138" s="1"/>
  <c r="DR64" i="138"/>
  <c r="DR88" i="138" s="1"/>
  <c r="DQ64" i="138"/>
  <c r="DQ88" i="138" s="1"/>
  <c r="DP64" i="138"/>
  <c r="DP88" i="138" s="1"/>
  <c r="DO64" i="138"/>
  <c r="DO88" i="138" s="1"/>
  <c r="DN64" i="138"/>
  <c r="DN88" i="138" s="1"/>
  <c r="DM64" i="138"/>
  <c r="DM88" i="138"/>
  <c r="DL64" i="138"/>
  <c r="DL88" i="138" s="1"/>
  <c r="DK64" i="138"/>
  <c r="DK88" i="138"/>
  <c r="DJ64" i="138"/>
  <c r="DJ88" i="138" s="1"/>
  <c r="DI64" i="138"/>
  <c r="DI88" i="138" s="1"/>
  <c r="DH64" i="138"/>
  <c r="DH88" i="138" s="1"/>
  <c r="EL63" i="138"/>
  <c r="EL87" i="138" s="1"/>
  <c r="EK63" i="138"/>
  <c r="EK87" i="138" s="1"/>
  <c r="EJ63" i="138"/>
  <c r="EJ87" i="138"/>
  <c r="EI63" i="138"/>
  <c r="EI87" i="138" s="1"/>
  <c r="EH63" i="138"/>
  <c r="EH87" i="138"/>
  <c r="EG63" i="138"/>
  <c r="EG87" i="138" s="1"/>
  <c r="EF63" i="138"/>
  <c r="EF87" i="138"/>
  <c r="EE63" i="138"/>
  <c r="EE87" i="138" s="1"/>
  <c r="ED63" i="138"/>
  <c r="ED87" i="138" s="1"/>
  <c r="EC63" i="138"/>
  <c r="EC87" i="138" s="1"/>
  <c r="EB63" i="138"/>
  <c r="EB87" i="138" s="1"/>
  <c r="EA63" i="138"/>
  <c r="EA87" i="138"/>
  <c r="DZ63" i="138"/>
  <c r="DZ87" i="138" s="1"/>
  <c r="DY63" i="138"/>
  <c r="DY87" i="138" s="1"/>
  <c r="DX63" i="138"/>
  <c r="DX87" i="138" s="1"/>
  <c r="DW63" i="138"/>
  <c r="DW87" i="138"/>
  <c r="DV63" i="138"/>
  <c r="DV87" i="138" s="1"/>
  <c r="DU63" i="138"/>
  <c r="DU87" i="138" s="1"/>
  <c r="DT63" i="138"/>
  <c r="DT87" i="138" s="1"/>
  <c r="DS63" i="138"/>
  <c r="DS87" i="138"/>
  <c r="DR63" i="138"/>
  <c r="DR87" i="138" s="1"/>
  <c r="DQ63" i="138"/>
  <c r="DQ87" i="138"/>
  <c r="DP63" i="138"/>
  <c r="DP87" i="138" s="1"/>
  <c r="DO63" i="138"/>
  <c r="DO87" i="138"/>
  <c r="DN63" i="138"/>
  <c r="DN87" i="138" s="1"/>
  <c r="DM63" i="138"/>
  <c r="DM87" i="138" s="1"/>
  <c r="DL63" i="138"/>
  <c r="DL87" i="138" s="1"/>
  <c r="DK63" i="138"/>
  <c r="DK87" i="138"/>
  <c r="DJ63" i="138"/>
  <c r="DJ87" i="138" s="1"/>
  <c r="DI63" i="138"/>
  <c r="DI87" i="138"/>
  <c r="DH63" i="138"/>
  <c r="DH87" i="138" s="1"/>
  <c r="EL62" i="138"/>
  <c r="EL86" i="138" s="1"/>
  <c r="EK62" i="138"/>
  <c r="EK86" i="138" s="1"/>
  <c r="EJ62" i="138"/>
  <c r="EJ86" i="138"/>
  <c r="EI62" i="138"/>
  <c r="EI86" i="138" s="1"/>
  <c r="EH62" i="138"/>
  <c r="EH86" i="138"/>
  <c r="EG62" i="138"/>
  <c r="EG86" i="138" s="1"/>
  <c r="EF62" i="138"/>
  <c r="EF86" i="138"/>
  <c r="EE62" i="138"/>
  <c r="EE86" i="138" s="1"/>
  <c r="ED62" i="138"/>
  <c r="ED86" i="138" s="1"/>
  <c r="EC62" i="138"/>
  <c r="EC86" i="138" s="1"/>
  <c r="EB62" i="138"/>
  <c r="EB86" i="138" s="1"/>
  <c r="EA62" i="138"/>
  <c r="EA86" i="138" s="1"/>
  <c r="DZ62" i="138"/>
  <c r="DZ86" i="138" s="1"/>
  <c r="DY62" i="138"/>
  <c r="DY86" i="138" s="1"/>
  <c r="DX62" i="138"/>
  <c r="DX86" i="138" s="1"/>
  <c r="DW62" i="138"/>
  <c r="DW86" i="138" s="1"/>
  <c r="DV62" i="138"/>
  <c r="DV86" i="138" s="1"/>
  <c r="DU62" i="138"/>
  <c r="DU86" i="138"/>
  <c r="DT62" i="138"/>
  <c r="DT86" i="138" s="1"/>
  <c r="DS62" i="138"/>
  <c r="DS86" i="138"/>
  <c r="DR62" i="138"/>
  <c r="DR86" i="138" s="1"/>
  <c r="DQ62" i="138"/>
  <c r="DQ86" i="138"/>
  <c r="DP62" i="138"/>
  <c r="DP86" i="138" s="1"/>
  <c r="DO62" i="138"/>
  <c r="DO86" i="138"/>
  <c r="DN62" i="138"/>
  <c r="DN86" i="138" s="1"/>
  <c r="DM62" i="138"/>
  <c r="DM86" i="138" s="1"/>
  <c r="DL62" i="138"/>
  <c r="DL86" i="138" s="1"/>
  <c r="DK62" i="138"/>
  <c r="DK86" i="138" s="1"/>
  <c r="DJ62" i="138"/>
  <c r="DJ86" i="138"/>
  <c r="DI62" i="138"/>
  <c r="DI86" i="138" s="1"/>
  <c r="DH62" i="138"/>
  <c r="DH86" i="138"/>
  <c r="EL61" i="138"/>
  <c r="EL85" i="138" s="1"/>
  <c r="EK61" i="138"/>
  <c r="EK85" i="138"/>
  <c r="EJ61" i="138"/>
  <c r="EJ85" i="138" s="1"/>
  <c r="EI61" i="138"/>
  <c r="EI85" i="138"/>
  <c r="EH61" i="138"/>
  <c r="EH85" i="138" s="1"/>
  <c r="EG61" i="138"/>
  <c r="EG85" i="138"/>
  <c r="EF61" i="138"/>
  <c r="EF85" i="138" s="1"/>
  <c r="EE61" i="138"/>
  <c r="EE85" i="138" s="1"/>
  <c r="ED61" i="138"/>
  <c r="ED85" i="138" s="1"/>
  <c r="EC61" i="138"/>
  <c r="EC85" i="138" s="1"/>
  <c r="EB61" i="138"/>
  <c r="EB85" i="138" s="1"/>
  <c r="EA61" i="138"/>
  <c r="EA85" i="138" s="1"/>
  <c r="DZ61" i="138"/>
  <c r="DZ85" i="138" s="1"/>
  <c r="DY61" i="138"/>
  <c r="DY85" i="138" s="1"/>
  <c r="DX61" i="138"/>
  <c r="DX85" i="138"/>
  <c r="DW61" i="138"/>
  <c r="DW85" i="138" s="1"/>
  <c r="DV61" i="138"/>
  <c r="DV85" i="138"/>
  <c r="DU61" i="138"/>
  <c r="DU85" i="138" s="1"/>
  <c r="DT61" i="138"/>
  <c r="DT85" i="138" s="1"/>
  <c r="DS61" i="138"/>
  <c r="DS85" i="138" s="1"/>
  <c r="DR61" i="138"/>
  <c r="DR85" i="138"/>
  <c r="DQ61" i="138"/>
  <c r="DQ85" i="138" s="1"/>
  <c r="DP61" i="138"/>
  <c r="DP85" i="138"/>
  <c r="DO61" i="138"/>
  <c r="DO85" i="138" s="1"/>
  <c r="DN61" i="138"/>
  <c r="DN85" i="138"/>
  <c r="DM61" i="138"/>
  <c r="DM85" i="138" s="1"/>
  <c r="DL61" i="138"/>
  <c r="DL85" i="138" s="1"/>
  <c r="DK61" i="138"/>
  <c r="DK85" i="138" s="1"/>
  <c r="DJ61" i="138"/>
  <c r="DJ85" i="138"/>
  <c r="DI61" i="138"/>
  <c r="DI85" i="138" s="1"/>
  <c r="DH61" i="138"/>
  <c r="DH85" i="138"/>
  <c r="EL60" i="138"/>
  <c r="EL84" i="138" s="1"/>
  <c r="EK60" i="138"/>
  <c r="EK84" i="138" s="1"/>
  <c r="EJ60" i="138"/>
  <c r="EJ84" i="138" s="1"/>
  <c r="EI60" i="138"/>
  <c r="EI84" i="138" s="1"/>
  <c r="EH60" i="138"/>
  <c r="EH84" i="138" s="1"/>
  <c r="EG60" i="138"/>
  <c r="EG84" i="138" s="1"/>
  <c r="EF60" i="138"/>
  <c r="EF84" i="138"/>
  <c r="EE60" i="138"/>
  <c r="EE84" i="138" s="1"/>
  <c r="ED60" i="138"/>
  <c r="ED84" i="138"/>
  <c r="EC60" i="138"/>
  <c r="EC84" i="138" s="1"/>
  <c r="EB60" i="138"/>
  <c r="EB84" i="138"/>
  <c r="EA60" i="138"/>
  <c r="EA84" i="138" s="1"/>
  <c r="DZ60" i="138"/>
  <c r="DZ84" i="138" s="1"/>
  <c r="DY60" i="138"/>
  <c r="DY84" i="138" s="1"/>
  <c r="DX60" i="138"/>
  <c r="DX84" i="138" s="1"/>
  <c r="DW60" i="138"/>
  <c r="DW84" i="138" s="1"/>
  <c r="DV60" i="138"/>
  <c r="DV84" i="138"/>
  <c r="DU60" i="138"/>
  <c r="DU84" i="138" s="1"/>
  <c r="DT60" i="138"/>
  <c r="DT84" i="138" s="1"/>
  <c r="DS60" i="138"/>
  <c r="DS84" i="138" s="1"/>
  <c r="DR60" i="138"/>
  <c r="DR84" i="138" s="1"/>
  <c r="DQ60" i="138"/>
  <c r="DQ84" i="138" s="1"/>
  <c r="DP60" i="138"/>
  <c r="DP84" i="138"/>
  <c r="DO60" i="138"/>
  <c r="DO84" i="138" s="1"/>
  <c r="DN60" i="138"/>
  <c r="DN84" i="138" s="1"/>
  <c r="DM60" i="138"/>
  <c r="DM84" i="138" s="1"/>
  <c r="DL60" i="138"/>
  <c r="DL84" i="138"/>
  <c r="DK60" i="138"/>
  <c r="DK84" i="138" s="1"/>
  <c r="DJ60" i="138"/>
  <c r="DJ84" i="138" s="1"/>
  <c r="DI60" i="138"/>
  <c r="DI84" i="138" s="1"/>
  <c r="DH60" i="138"/>
  <c r="DH84" i="138" s="1"/>
  <c r="EL59" i="138"/>
  <c r="EL83" i="138" s="1"/>
  <c r="EK59" i="138"/>
  <c r="EK83" i="138"/>
  <c r="EJ59" i="138"/>
  <c r="EJ83" i="138" s="1"/>
  <c r="EI59" i="138"/>
  <c r="EI83" i="138" s="1"/>
  <c r="EH59" i="138"/>
  <c r="EH83" i="138" s="1"/>
  <c r="EG59" i="138"/>
  <c r="EG83" i="138"/>
  <c r="EF59" i="138"/>
  <c r="EF83" i="138" s="1"/>
  <c r="EE59" i="138"/>
  <c r="EE83" i="138" s="1"/>
  <c r="ED59" i="138"/>
  <c r="ED83" i="138" s="1"/>
  <c r="EC59" i="138"/>
  <c r="EC83" i="138"/>
  <c r="EB59" i="138"/>
  <c r="EB83" i="138" s="1"/>
  <c r="EA59" i="138"/>
  <c r="EA83" i="138" s="1"/>
  <c r="DZ59" i="138"/>
  <c r="DZ83" i="138"/>
  <c r="DY59" i="138"/>
  <c r="DY83" i="138" s="1"/>
  <c r="DX59" i="138"/>
  <c r="DX83" i="138" s="1"/>
  <c r="DW59" i="138"/>
  <c r="DW83" i="138" s="1"/>
  <c r="DV59" i="138"/>
  <c r="DV83" i="138"/>
  <c r="DU59" i="138"/>
  <c r="DU83" i="138" s="1"/>
  <c r="DT59" i="138"/>
  <c r="DT83" i="138" s="1"/>
  <c r="DS59" i="138"/>
  <c r="DS83" i="138" s="1"/>
  <c r="DR59" i="138"/>
  <c r="DR83" i="138"/>
  <c r="DQ59" i="138"/>
  <c r="DQ83" i="138" s="1"/>
  <c r="DP59" i="138"/>
  <c r="DP83" i="138"/>
  <c r="DO59" i="138"/>
  <c r="DO83" i="138" s="1"/>
  <c r="DN59" i="138"/>
  <c r="DN83" i="138"/>
  <c r="DM59" i="138"/>
  <c r="DM83" i="138" s="1"/>
  <c r="DL59" i="138"/>
  <c r="DL83" i="138" s="1"/>
  <c r="DK59" i="138"/>
  <c r="DK83" i="138"/>
  <c r="DJ59" i="138"/>
  <c r="DJ83" i="138" s="1"/>
  <c r="DI59" i="138"/>
  <c r="DI83" i="138" s="1"/>
  <c r="DH59" i="138"/>
  <c r="DH83" i="138" s="1"/>
  <c r="EL58" i="138"/>
  <c r="EL82" i="138"/>
  <c r="EK58" i="138"/>
  <c r="EK82" i="138" s="1"/>
  <c r="EJ58" i="138"/>
  <c r="EJ82" i="138"/>
  <c r="EI58" i="138"/>
  <c r="EI82" i="138" s="1"/>
  <c r="EH58" i="138"/>
  <c r="EH82" i="138" s="1"/>
  <c r="EG58" i="138"/>
  <c r="EG82" i="138" s="1"/>
  <c r="EF58" i="138"/>
  <c r="EF82" i="138" s="1"/>
  <c r="EE58" i="138"/>
  <c r="EE82" i="138" s="1"/>
  <c r="ED58" i="138"/>
  <c r="ED82" i="138" s="1"/>
  <c r="EC58" i="138"/>
  <c r="EC82" i="138"/>
  <c r="EB58" i="138"/>
  <c r="EB82" i="138" s="1"/>
  <c r="EA58" i="138"/>
  <c r="EA82" i="138"/>
  <c r="DZ58" i="138"/>
  <c r="DZ82" i="138" s="1"/>
  <c r="DY58" i="138"/>
  <c r="DY82" i="138"/>
  <c r="DX58" i="138"/>
  <c r="DX82" i="138" s="1"/>
  <c r="DW58" i="138"/>
  <c r="DW82" i="138"/>
  <c r="DV58" i="138"/>
  <c r="DV82" i="138" s="1"/>
  <c r="DU58" i="138"/>
  <c r="DU82" i="138" s="1"/>
  <c r="DT58" i="138"/>
  <c r="DT82" i="138" s="1"/>
  <c r="DS58" i="138"/>
  <c r="DS82" i="138"/>
  <c r="DR58" i="138"/>
  <c r="DR82" i="138" s="1"/>
  <c r="DQ58" i="138"/>
  <c r="DQ82" i="138" s="1"/>
  <c r="DP58" i="138"/>
  <c r="DP82" i="138" s="1"/>
  <c r="DO58" i="138"/>
  <c r="DO82" i="138" s="1"/>
  <c r="DN58" i="138"/>
  <c r="DN82" i="138" s="1"/>
  <c r="DM58" i="138"/>
  <c r="DM82" i="138" s="1"/>
  <c r="DL58" i="138"/>
  <c r="DL82" i="138" s="1"/>
  <c r="DK58" i="138"/>
  <c r="DK82" i="138" s="1"/>
  <c r="DJ58" i="138"/>
  <c r="DJ82" i="138" s="1"/>
  <c r="DI58" i="138"/>
  <c r="DI82" i="138" s="1"/>
  <c r="DH58" i="138"/>
  <c r="DH82" i="138"/>
  <c r="EL57" i="138"/>
  <c r="EL81" i="138" s="1"/>
  <c r="EK57" i="138"/>
  <c r="EK81" i="138"/>
  <c r="EJ57" i="138"/>
  <c r="EJ81" i="138" s="1"/>
  <c r="EI57" i="138"/>
  <c r="EI81" i="138" s="1"/>
  <c r="EH57" i="138"/>
  <c r="EH81" i="138" s="1"/>
  <c r="EG57" i="138"/>
  <c r="EG81" i="138" s="1"/>
  <c r="EF57" i="138"/>
  <c r="EF81" i="138" s="1"/>
  <c r="EE57" i="138"/>
  <c r="EE81" i="138"/>
  <c r="ED57" i="138"/>
  <c r="ED81" i="138" s="1"/>
  <c r="EC57" i="138"/>
  <c r="EC81" i="138"/>
  <c r="EB57" i="138"/>
  <c r="EB81" i="138" s="1"/>
  <c r="EA57" i="138"/>
  <c r="EA81" i="138" s="1"/>
  <c r="DZ57" i="138"/>
  <c r="DZ81" i="138" s="1"/>
  <c r="DY57" i="138"/>
  <c r="DY81" i="138" s="1"/>
  <c r="DX57" i="138"/>
  <c r="DX81" i="138" s="1"/>
  <c r="DW57" i="138"/>
  <c r="DW81" i="138"/>
  <c r="DV57" i="138"/>
  <c r="DV81" i="138" s="1"/>
  <c r="DU57" i="138"/>
  <c r="DU81" i="138"/>
  <c r="DT57" i="138"/>
  <c r="DT81" i="138" s="1"/>
  <c r="DS57" i="138"/>
  <c r="DS81" i="138" s="1"/>
  <c r="DR57" i="138"/>
  <c r="DR81" i="138" s="1"/>
  <c r="DQ57" i="138"/>
  <c r="DQ81" i="138"/>
  <c r="DP57" i="138"/>
  <c r="DP81" i="138" s="1"/>
  <c r="DO57" i="138"/>
  <c r="DO81" i="138"/>
  <c r="DN57" i="138"/>
  <c r="DN81" i="138" s="1"/>
  <c r="DM57" i="138"/>
  <c r="DM81" i="138"/>
  <c r="DL57" i="138"/>
  <c r="DL81" i="138" s="1"/>
  <c r="DK57" i="138"/>
  <c r="DK81" i="138" s="1"/>
  <c r="DJ57" i="138"/>
  <c r="DJ81" i="138" s="1"/>
  <c r="DI57" i="138"/>
  <c r="DI81" i="138" s="1"/>
  <c r="DH57" i="138"/>
  <c r="DH81" i="138" s="1"/>
  <c r="EL56" i="138"/>
  <c r="EL80" i="138" s="1"/>
  <c r="EK56" i="138"/>
  <c r="EK80" i="138" s="1"/>
  <c r="EJ56" i="138"/>
  <c r="EJ80" i="138" s="1"/>
  <c r="EI56" i="138"/>
  <c r="EI80" i="138" s="1"/>
  <c r="EH56" i="138"/>
  <c r="EH80" i="138" s="1"/>
  <c r="EG56" i="138"/>
  <c r="EG80" i="138"/>
  <c r="EF56" i="138"/>
  <c r="EF80" i="138" s="1"/>
  <c r="EE56" i="138"/>
  <c r="EE80" i="138" s="1"/>
  <c r="ED56" i="138"/>
  <c r="ED80" i="138" s="1"/>
  <c r="EC56" i="138"/>
  <c r="EC80" i="138" s="1"/>
  <c r="EB56" i="138"/>
  <c r="EB80" i="138" s="1"/>
  <c r="EA56" i="138"/>
  <c r="EA80" i="138" s="1"/>
  <c r="DZ56" i="138"/>
  <c r="DZ80" i="138"/>
  <c r="DY56" i="138"/>
  <c r="DY80" i="138" s="1"/>
  <c r="DX56" i="138"/>
  <c r="DX80" i="138" s="1"/>
  <c r="DW56" i="138"/>
  <c r="DW80" i="138" s="1"/>
  <c r="DV56" i="138"/>
  <c r="DV80" i="138" s="1"/>
  <c r="DU56" i="138"/>
  <c r="DU80" i="138"/>
  <c r="DT56" i="138"/>
  <c r="DT80" i="138" s="1"/>
  <c r="DS56" i="138"/>
  <c r="DS80" i="138" s="1"/>
  <c r="DR56" i="138"/>
  <c r="DR80" i="138" s="1"/>
  <c r="DQ56" i="138"/>
  <c r="DQ80" i="138" s="1"/>
  <c r="DP56" i="138"/>
  <c r="DP80" i="138" s="1"/>
  <c r="DO56" i="138"/>
  <c r="DO80" i="138"/>
  <c r="DN56" i="138"/>
  <c r="DN80" i="138" s="1"/>
  <c r="DM56" i="138"/>
  <c r="DM80" i="138"/>
  <c r="DL56" i="138"/>
  <c r="DL80" i="138" s="1"/>
  <c r="DK56" i="138"/>
  <c r="DK80" i="138" s="1"/>
  <c r="DJ56" i="138"/>
  <c r="DJ80" i="138" s="1"/>
  <c r="DI56" i="138"/>
  <c r="DI80" i="138" s="1"/>
  <c r="DH56" i="138"/>
  <c r="DH80" i="138" s="1"/>
  <c r="EL55" i="138"/>
  <c r="EL79" i="138"/>
  <c r="EK55" i="138"/>
  <c r="EK79" i="138" s="1"/>
  <c r="EJ55" i="138"/>
  <c r="EJ79" i="138"/>
  <c r="EI55" i="138"/>
  <c r="EI79" i="138" s="1"/>
  <c r="EH55" i="138"/>
  <c r="EH79" i="138"/>
  <c r="EG55" i="138"/>
  <c r="EG79" i="138" s="1"/>
  <c r="EF55" i="138"/>
  <c r="EF79" i="138" s="1"/>
  <c r="EE55" i="138"/>
  <c r="EE79" i="138" s="1"/>
  <c r="ED55" i="138"/>
  <c r="ED79" i="138"/>
  <c r="EC55" i="138"/>
  <c r="EC79" i="138" s="1"/>
  <c r="EB55" i="138"/>
  <c r="EB79" i="138" s="1"/>
  <c r="EA55" i="138"/>
  <c r="EA79" i="138" s="1"/>
  <c r="DZ55" i="138"/>
  <c r="DZ79" i="138" s="1"/>
  <c r="DY55" i="138"/>
  <c r="DY79" i="138" s="1"/>
  <c r="DX55" i="138"/>
  <c r="DX79" i="138"/>
  <c r="DW55" i="138"/>
  <c r="DW79" i="138" s="1"/>
  <c r="DV55" i="138"/>
  <c r="DV79" i="138" s="1"/>
  <c r="DU55" i="138"/>
  <c r="DU79" i="138"/>
  <c r="DT55" i="138"/>
  <c r="DT79" i="138" s="1"/>
  <c r="DS55" i="138"/>
  <c r="DS79" i="138"/>
  <c r="DR55" i="138"/>
  <c r="DR79" i="138" s="1"/>
  <c r="DQ55" i="138"/>
  <c r="DQ79" i="138"/>
  <c r="DP55" i="138"/>
  <c r="DP79" i="138" s="1"/>
  <c r="DO55" i="138"/>
  <c r="DO79" i="138" s="1"/>
  <c r="DN55" i="138"/>
  <c r="DN79" i="138" s="1"/>
  <c r="DM55" i="138"/>
  <c r="DM79" i="138"/>
  <c r="DL55" i="138"/>
  <c r="DL79" i="138" s="1"/>
  <c r="DK55" i="138"/>
  <c r="DK79" i="138"/>
  <c r="DJ55" i="138"/>
  <c r="DJ79" i="138" s="1"/>
  <c r="DI55" i="138"/>
  <c r="DI79" i="138"/>
  <c r="DH55" i="138"/>
  <c r="DH79" i="138" s="1"/>
  <c r="EL54" i="138"/>
  <c r="EL78" i="138"/>
  <c r="EK54" i="138"/>
  <c r="EK78" i="138" s="1"/>
  <c r="EJ54" i="138"/>
  <c r="EJ78" i="138" s="1"/>
  <c r="EI54" i="138"/>
  <c r="EI78" i="138" s="1"/>
  <c r="EH54" i="138"/>
  <c r="EH78" i="138"/>
  <c r="EG54" i="138"/>
  <c r="EG78" i="138" s="1"/>
  <c r="EF54" i="138"/>
  <c r="EF78" i="138" s="1"/>
  <c r="EE54" i="138"/>
  <c r="EE78" i="138" s="1"/>
  <c r="ED54" i="138"/>
  <c r="ED78" i="138" s="1"/>
  <c r="EC54" i="138"/>
  <c r="EC78" i="138" s="1"/>
  <c r="EB54" i="138"/>
  <c r="EB78" i="138"/>
  <c r="EA54" i="138"/>
  <c r="EA78" i="138" s="1"/>
  <c r="DZ54" i="138"/>
  <c r="DZ78" i="138" s="1"/>
  <c r="DY54" i="138"/>
  <c r="DY78" i="138" s="1"/>
  <c r="DX54" i="138"/>
  <c r="DX78" i="138" s="1"/>
  <c r="DW54" i="138"/>
  <c r="DW78" i="138" s="1"/>
  <c r="DV54" i="138"/>
  <c r="DV78" i="138" s="1"/>
  <c r="DU54" i="138"/>
  <c r="DU78" i="138" s="1"/>
  <c r="DT54" i="138"/>
  <c r="DT78" i="138" s="1"/>
  <c r="DS54" i="138"/>
  <c r="DS78" i="138" s="1"/>
  <c r="DR54" i="138"/>
  <c r="DR78" i="138" s="1"/>
  <c r="DQ54" i="138"/>
  <c r="DQ78" i="138"/>
  <c r="DP54" i="138"/>
  <c r="DP78" i="138" s="1"/>
  <c r="DO54" i="138"/>
  <c r="DO78" i="138"/>
  <c r="DN54" i="138"/>
  <c r="DN78" i="138" s="1"/>
  <c r="DM54" i="138"/>
  <c r="DM78" i="138"/>
  <c r="DL54" i="138"/>
  <c r="DL78" i="138" s="1"/>
  <c r="DK54" i="138"/>
  <c r="DK78" i="138"/>
  <c r="DJ54" i="138"/>
  <c r="DJ78" i="138" s="1"/>
  <c r="DI54" i="138"/>
  <c r="DI78" i="138"/>
  <c r="DH54" i="138"/>
  <c r="DH78" i="138" s="1"/>
  <c r="EL53" i="138"/>
  <c r="EL77" i="138" s="1"/>
  <c r="EK53" i="138"/>
  <c r="EK77" i="138" s="1"/>
  <c r="EJ53" i="138"/>
  <c r="EJ77" i="138" s="1"/>
  <c r="EI53" i="138"/>
  <c r="EI77" i="138" s="1"/>
  <c r="EH53" i="138"/>
  <c r="EH77" i="138"/>
  <c r="EG53" i="138"/>
  <c r="EG77" i="138" s="1"/>
  <c r="EF53" i="138"/>
  <c r="EF77" i="138"/>
  <c r="EE53" i="138"/>
  <c r="EE77" i="138" s="1"/>
  <c r="ED53" i="138"/>
  <c r="ED77" i="138" s="1"/>
  <c r="EC53" i="138"/>
  <c r="EC77" i="138" s="1"/>
  <c r="EB53" i="138"/>
  <c r="EB77" i="138" s="1"/>
  <c r="EA53" i="138"/>
  <c r="EA77" i="138" s="1"/>
  <c r="DZ53" i="138"/>
  <c r="DZ77" i="138"/>
  <c r="DY53" i="138"/>
  <c r="DY77" i="138" s="1"/>
  <c r="DX53" i="138"/>
  <c r="DX77" i="138"/>
  <c r="DW53" i="138"/>
  <c r="DW77" i="138" s="1"/>
  <c r="DV53" i="138"/>
  <c r="DV77" i="138" s="1"/>
  <c r="DU53" i="138"/>
  <c r="DU77" i="138" s="1"/>
  <c r="DT53" i="138"/>
  <c r="DT77" i="138" s="1"/>
  <c r="DS53" i="138"/>
  <c r="DS77" i="138" s="1"/>
  <c r="DR53" i="138"/>
  <c r="DR77" i="138" s="1"/>
  <c r="DQ53" i="138"/>
  <c r="DQ77" i="138"/>
  <c r="DP53" i="138"/>
  <c r="DP77" i="138" s="1"/>
  <c r="DO53" i="138"/>
  <c r="DO77" i="138"/>
  <c r="DN53" i="138"/>
  <c r="DN77" i="138" s="1"/>
  <c r="DM53" i="138"/>
  <c r="DM77" i="138" s="1"/>
  <c r="DL53" i="138"/>
  <c r="DL77" i="138" s="1"/>
  <c r="DK53" i="138"/>
  <c r="DK77" i="138" s="1"/>
  <c r="DJ53" i="138"/>
  <c r="DJ77" i="138" s="1"/>
  <c r="DI53" i="138"/>
  <c r="DI77" i="138" s="1"/>
  <c r="DH53" i="138"/>
  <c r="DH77" i="138" s="1"/>
  <c r="DF99" i="138"/>
  <c r="DE99" i="138"/>
  <c r="DD99" i="138"/>
  <c r="DC99" i="138"/>
  <c r="DF98" i="138"/>
  <c r="DE98" i="138"/>
  <c r="DD98" i="138"/>
  <c r="DC98" i="138"/>
  <c r="DF97" i="138"/>
  <c r="DE97" i="138"/>
  <c r="DD97" i="138"/>
  <c r="DC97" i="138"/>
  <c r="DF96" i="138"/>
  <c r="DE96" i="138"/>
  <c r="DD96" i="138"/>
  <c r="DC96" i="138"/>
  <c r="DF95" i="138"/>
  <c r="DE95" i="138"/>
  <c r="DD95" i="138"/>
  <c r="DC95" i="138"/>
  <c r="DF94" i="138"/>
  <c r="DE94" i="138"/>
  <c r="DD94" i="138"/>
  <c r="DC94" i="138"/>
  <c r="DF93" i="138"/>
  <c r="DE93" i="138"/>
  <c r="DD93" i="138"/>
  <c r="DC93" i="138"/>
  <c r="DF92" i="138"/>
  <c r="DE92" i="138"/>
  <c r="DD92" i="138"/>
  <c r="DC92" i="138"/>
  <c r="DF91" i="138"/>
  <c r="DE91" i="138"/>
  <c r="DD91" i="138"/>
  <c r="DC91" i="138"/>
  <c r="DF90" i="138"/>
  <c r="DE90" i="138"/>
  <c r="DD90" i="138"/>
  <c r="DC90" i="138"/>
  <c r="DB90" i="138"/>
  <c r="DA90" i="138"/>
  <c r="CZ90" i="138"/>
  <c r="CY90" i="138"/>
  <c r="CX90" i="138"/>
  <c r="CW90" i="138"/>
  <c r="CV90" i="138"/>
  <c r="CU90" i="138"/>
  <c r="CT90" i="138"/>
  <c r="CS90" i="138"/>
  <c r="CR90" i="138"/>
  <c r="CQ90" i="138"/>
  <c r="CP90" i="138"/>
  <c r="CO90" i="138"/>
  <c r="CN90" i="138"/>
  <c r="CM90" i="138"/>
  <c r="CL90" i="138"/>
  <c r="CK90" i="138"/>
  <c r="CJ90" i="138"/>
  <c r="CI90" i="138"/>
  <c r="CH90" i="138"/>
  <c r="CG90" i="138"/>
  <c r="CF90" i="138"/>
  <c r="CE90" i="138"/>
  <c r="CD90" i="138"/>
  <c r="CC90" i="138"/>
  <c r="CB90" i="138"/>
  <c r="CA90" i="138"/>
  <c r="BZ90" i="138"/>
  <c r="BY90" i="138"/>
  <c r="BX90" i="138"/>
  <c r="DF89" i="138"/>
  <c r="DE89" i="138"/>
  <c r="DD89" i="138"/>
  <c r="DC89" i="138"/>
  <c r="DF88" i="138"/>
  <c r="DE88" i="138"/>
  <c r="DD88" i="138"/>
  <c r="DC88" i="138"/>
  <c r="DF87" i="138"/>
  <c r="DE87" i="138"/>
  <c r="DD87" i="138"/>
  <c r="DC87" i="138"/>
  <c r="DF86" i="138"/>
  <c r="DE86" i="138"/>
  <c r="DD86" i="138"/>
  <c r="DC86" i="138"/>
  <c r="DF85" i="138"/>
  <c r="DE85" i="138"/>
  <c r="DD85" i="138"/>
  <c r="DC85" i="138"/>
  <c r="DF84" i="138"/>
  <c r="DE84" i="138"/>
  <c r="DD84" i="138"/>
  <c r="DC84" i="138"/>
  <c r="DF83" i="138"/>
  <c r="DE83" i="138"/>
  <c r="DD83" i="138"/>
  <c r="DC83" i="138"/>
  <c r="DF82" i="138"/>
  <c r="DE82" i="138"/>
  <c r="DD82" i="138"/>
  <c r="DC82" i="138"/>
  <c r="DF81" i="138"/>
  <c r="DE81" i="138"/>
  <c r="DD81" i="138"/>
  <c r="DC81" i="138"/>
  <c r="DF80" i="138"/>
  <c r="DE80" i="138"/>
  <c r="DD80" i="138"/>
  <c r="DC80" i="138"/>
  <c r="DF79" i="138"/>
  <c r="DE79" i="138"/>
  <c r="DD79" i="138"/>
  <c r="DC79" i="138"/>
  <c r="DF78" i="138"/>
  <c r="DE78" i="138"/>
  <c r="DD78" i="138"/>
  <c r="DC78" i="138"/>
  <c r="DF77" i="138"/>
  <c r="DE77" i="138"/>
  <c r="DD77" i="138"/>
  <c r="DC77" i="138"/>
  <c r="DB75" i="138"/>
  <c r="DB99" i="138" s="1"/>
  <c r="DA75" i="138"/>
  <c r="DA99" i="138" s="1"/>
  <c r="CZ75" i="138"/>
  <c r="CZ99" i="138" s="1"/>
  <c r="CY75" i="138"/>
  <c r="CY99" i="138" s="1"/>
  <c r="CX75" i="138"/>
  <c r="CX99" i="138" s="1"/>
  <c r="CW75" i="138"/>
  <c r="CW99" i="138" s="1"/>
  <c r="CV75" i="138"/>
  <c r="CV99" i="138" s="1"/>
  <c r="CU75" i="138"/>
  <c r="CU99" i="138" s="1"/>
  <c r="CT75" i="138"/>
  <c r="CT99" i="138" s="1"/>
  <c r="CS75" i="138"/>
  <c r="CS99" i="138" s="1"/>
  <c r="CR75" i="138"/>
  <c r="CR99" i="138"/>
  <c r="CQ75" i="138"/>
  <c r="CQ99" i="138" s="1"/>
  <c r="CP75" i="138"/>
  <c r="CP99" i="138" s="1"/>
  <c r="CO75" i="138"/>
  <c r="CO99" i="138" s="1"/>
  <c r="CN75" i="138"/>
  <c r="CN99" i="138" s="1"/>
  <c r="CM75" i="138"/>
  <c r="CM99" i="138"/>
  <c r="CL75" i="138"/>
  <c r="CL99" i="138" s="1"/>
  <c r="CK75" i="138"/>
  <c r="CK99" i="138" s="1"/>
  <c r="CJ75" i="138"/>
  <c r="CJ99" i="138" s="1"/>
  <c r="CI75" i="138"/>
  <c r="CI99" i="138" s="1"/>
  <c r="CH75" i="138"/>
  <c r="CH99" i="138" s="1"/>
  <c r="CG75" i="138"/>
  <c r="CG99" i="138"/>
  <c r="CF75" i="138"/>
  <c r="CF99" i="138" s="1"/>
  <c r="CE75" i="138"/>
  <c r="CE99" i="138"/>
  <c r="CD75" i="138"/>
  <c r="CD99" i="138" s="1"/>
  <c r="CC75" i="138"/>
  <c r="CC99" i="138" s="1"/>
  <c r="CB75" i="138"/>
  <c r="CB99" i="138" s="1"/>
  <c r="CA75" i="138"/>
  <c r="CA99" i="138" s="1"/>
  <c r="BZ75" i="138"/>
  <c r="BZ99" i="138" s="1"/>
  <c r="BY75" i="138"/>
  <c r="BY99" i="138"/>
  <c r="BX75" i="138"/>
  <c r="BX99" i="138" s="1"/>
  <c r="DB74" i="138"/>
  <c r="DB98" i="138"/>
  <c r="DA74" i="138"/>
  <c r="DA98" i="138" s="1"/>
  <c r="CZ74" i="138"/>
  <c r="CZ98" i="138"/>
  <c r="CY74" i="138"/>
  <c r="CY98" i="138" s="1"/>
  <c r="CX74" i="138"/>
  <c r="CX98" i="138" s="1"/>
  <c r="CW74" i="138"/>
  <c r="CW98" i="138" s="1"/>
  <c r="CV74" i="138"/>
  <c r="CV98" i="138" s="1"/>
  <c r="CU74" i="138"/>
  <c r="CU98" i="138"/>
  <c r="CT74" i="138"/>
  <c r="CT98" i="138" s="1"/>
  <c r="CS74" i="138"/>
  <c r="CS98" i="138" s="1"/>
  <c r="CR74" i="138"/>
  <c r="CR98" i="138" s="1"/>
  <c r="CQ74" i="138"/>
  <c r="CQ98" i="138" s="1"/>
  <c r="CP74" i="138"/>
  <c r="CP98" i="138" s="1"/>
  <c r="CO74" i="138"/>
  <c r="CO98" i="138"/>
  <c r="CN74" i="138"/>
  <c r="CN98" i="138" s="1"/>
  <c r="CM74" i="138"/>
  <c r="CM98" i="138" s="1"/>
  <c r="CL74" i="138"/>
  <c r="CL98" i="138" s="1"/>
  <c r="CK74" i="138"/>
  <c r="CK98" i="138"/>
  <c r="CJ74" i="138"/>
  <c r="CJ98" i="138" s="1"/>
  <c r="CI74" i="138"/>
  <c r="CI98" i="138" s="1"/>
  <c r="CH74" i="138"/>
  <c r="CH98" i="138" s="1"/>
  <c r="CG74" i="138"/>
  <c r="CG98" i="138"/>
  <c r="CF74" i="138"/>
  <c r="CF98" i="138" s="1"/>
  <c r="CE74" i="138"/>
  <c r="CE98" i="138"/>
  <c r="CD74" i="138"/>
  <c r="CD98" i="138" s="1"/>
  <c r="CC74" i="138"/>
  <c r="CC98" i="138"/>
  <c r="CB74" i="138"/>
  <c r="CB98" i="138" s="1"/>
  <c r="CA74" i="138"/>
  <c r="CA98" i="138" s="1"/>
  <c r="BZ74" i="138"/>
  <c r="BZ98" i="138" s="1"/>
  <c r="BY74" i="138"/>
  <c r="BY98" i="138" s="1"/>
  <c r="BX74" i="138"/>
  <c r="BX98" i="138" s="1"/>
  <c r="DB73" i="138"/>
  <c r="DB97" i="138" s="1"/>
  <c r="DA73" i="138"/>
  <c r="DA97" i="138" s="1"/>
  <c r="CZ73" i="138"/>
  <c r="CZ97" i="138" s="1"/>
  <c r="CY73" i="138"/>
  <c r="CY97" i="138" s="1"/>
  <c r="CX73" i="138"/>
  <c r="CX97" i="138" s="1"/>
  <c r="CW73" i="138"/>
  <c r="CW97" i="138" s="1"/>
  <c r="CV73" i="138"/>
  <c r="CV97" i="138" s="1"/>
  <c r="CU73" i="138"/>
  <c r="CU97" i="138" s="1"/>
  <c r="CT73" i="138"/>
  <c r="CT97" i="138"/>
  <c r="CS73" i="138"/>
  <c r="CS97" i="138" s="1"/>
  <c r="CR73" i="138"/>
  <c r="CR97" i="138"/>
  <c r="CQ73" i="138"/>
  <c r="CQ97" i="138" s="1"/>
  <c r="CP73" i="138"/>
  <c r="CP97" i="138"/>
  <c r="CO73" i="138"/>
  <c r="CO97" i="138" s="1"/>
  <c r="CN73" i="138"/>
  <c r="CN97" i="138" s="1"/>
  <c r="CM73" i="138"/>
  <c r="CM97" i="138" s="1"/>
  <c r="CL73" i="138"/>
  <c r="CL97" i="138" s="1"/>
  <c r="CK73" i="138"/>
  <c r="CK97" i="138" s="1"/>
  <c r="CJ73" i="138"/>
  <c r="CJ97" i="138" s="1"/>
  <c r="CI73" i="138"/>
  <c r="CI97" i="138"/>
  <c r="CH73" i="138"/>
  <c r="CH97" i="138" s="1"/>
  <c r="CG73" i="138"/>
  <c r="CG97" i="138"/>
  <c r="CF73" i="138"/>
  <c r="CF97" i="138" s="1"/>
  <c r="CE73" i="138"/>
  <c r="CE97" i="138"/>
  <c r="CD73" i="138"/>
  <c r="CD97" i="138" s="1"/>
  <c r="CC73" i="138"/>
  <c r="CC97" i="138"/>
  <c r="CB73" i="138"/>
  <c r="CB97" i="138" s="1"/>
  <c r="CA73" i="138"/>
  <c r="CA97" i="138"/>
  <c r="BZ73" i="138"/>
  <c r="BZ97" i="138" s="1"/>
  <c r="BY73" i="138"/>
  <c r="BY97" i="138" s="1"/>
  <c r="BX73" i="138"/>
  <c r="BX97" i="138"/>
  <c r="DB72" i="138"/>
  <c r="DB96" i="138" s="1"/>
  <c r="DA72" i="138"/>
  <c r="DA96" i="138"/>
  <c r="CZ72" i="138"/>
  <c r="CZ96" i="138" s="1"/>
  <c r="CY72" i="138"/>
  <c r="CY96" i="138"/>
  <c r="CX72" i="138"/>
  <c r="CX96" i="138" s="1"/>
  <c r="CW72" i="138"/>
  <c r="CW96" i="138"/>
  <c r="CV72" i="138"/>
  <c r="CV96" i="138" s="1"/>
  <c r="CU72" i="138"/>
  <c r="CU96" i="138"/>
  <c r="CT72" i="138"/>
  <c r="CT96" i="138" s="1"/>
  <c r="CS72" i="138"/>
  <c r="CS96" i="138" s="1"/>
  <c r="CR72" i="138"/>
  <c r="CR96" i="138" s="1"/>
  <c r="CQ72" i="138"/>
  <c r="CQ96" i="138" s="1"/>
  <c r="CP72" i="138"/>
  <c r="CP96" i="138" s="1"/>
  <c r="CO72" i="138"/>
  <c r="CO96" i="138"/>
  <c r="CN72" i="138"/>
  <c r="CN96" i="138" s="1"/>
  <c r="CM72" i="138"/>
  <c r="CM96" i="138" s="1"/>
  <c r="CL72" i="138"/>
  <c r="CL96" i="138" s="1"/>
  <c r="CK72" i="138"/>
  <c r="CK96" i="138" s="1"/>
  <c r="CJ72" i="138"/>
  <c r="CJ96" i="138" s="1"/>
  <c r="CI72" i="138"/>
  <c r="CI96" i="138" s="1"/>
  <c r="CH72" i="138"/>
  <c r="CH96" i="138" s="1"/>
  <c r="CG72" i="138"/>
  <c r="CG96" i="138" s="1"/>
  <c r="CF72" i="138"/>
  <c r="CF96" i="138" s="1"/>
  <c r="CE72" i="138"/>
  <c r="CE96" i="138" s="1"/>
  <c r="CD72" i="138"/>
  <c r="CD96" i="138" s="1"/>
  <c r="CC72" i="138"/>
  <c r="CC96" i="138" s="1"/>
  <c r="CB72" i="138"/>
  <c r="CB96" i="138" s="1"/>
  <c r="CA72" i="138"/>
  <c r="CA96" i="138" s="1"/>
  <c r="BZ72" i="138"/>
  <c r="BZ96" i="138"/>
  <c r="BY72" i="138"/>
  <c r="BY96" i="138" s="1"/>
  <c r="BX72" i="138"/>
  <c r="BX96" i="138" s="1"/>
  <c r="DB71" i="138"/>
  <c r="DB95" i="138"/>
  <c r="DA71" i="138"/>
  <c r="DA95" i="138" s="1"/>
  <c r="CZ71" i="138"/>
  <c r="CZ95" i="138"/>
  <c r="CY71" i="138"/>
  <c r="CY95" i="138" s="1"/>
  <c r="CX71" i="138"/>
  <c r="CX95" i="138" s="1"/>
  <c r="CW71" i="138"/>
  <c r="CW95" i="138" s="1"/>
  <c r="CV71" i="138"/>
  <c r="CV95" i="138" s="1"/>
  <c r="CU71" i="138"/>
  <c r="CU95" i="138" s="1"/>
  <c r="CT71" i="138"/>
  <c r="CT95" i="138"/>
  <c r="CS71" i="138"/>
  <c r="CS95" i="138" s="1"/>
  <c r="CR71" i="138"/>
  <c r="CR95" i="138"/>
  <c r="CQ71" i="138"/>
  <c r="CQ95" i="138" s="1"/>
  <c r="CP71" i="138"/>
  <c r="CP95" i="138" s="1"/>
  <c r="CO71" i="138"/>
  <c r="CO95" i="138"/>
  <c r="CN71" i="138"/>
  <c r="CN95" i="138" s="1"/>
  <c r="CM71" i="138"/>
  <c r="CM95" i="138" s="1"/>
  <c r="CL71" i="138"/>
  <c r="CL95" i="138" s="1"/>
  <c r="CK71" i="138"/>
  <c r="CK95" i="138" s="1"/>
  <c r="CJ71" i="138"/>
  <c r="CJ95" i="138" s="1"/>
  <c r="CI71" i="138"/>
  <c r="CI95" i="138"/>
  <c r="CH71" i="138"/>
  <c r="CH95" i="138" s="1"/>
  <c r="CG71" i="138"/>
  <c r="CG95" i="138"/>
  <c r="CF71" i="138"/>
  <c r="CF95" i="138" s="1"/>
  <c r="CE71" i="138"/>
  <c r="CE95" i="138" s="1"/>
  <c r="CD71" i="138"/>
  <c r="CD95" i="138"/>
  <c r="CC71" i="138"/>
  <c r="CC95" i="138" s="1"/>
  <c r="CB71" i="138"/>
  <c r="CB95" i="138" s="1"/>
  <c r="CA71" i="138"/>
  <c r="CA95" i="138" s="1"/>
  <c r="BZ71" i="138"/>
  <c r="BZ95" i="138" s="1"/>
  <c r="BY71" i="138"/>
  <c r="BY95" i="138" s="1"/>
  <c r="BX71" i="138"/>
  <c r="BX95" i="138"/>
  <c r="DB70" i="138"/>
  <c r="DB94" i="138" s="1"/>
  <c r="DA70" i="138"/>
  <c r="DA94" i="138"/>
  <c r="CZ70" i="138"/>
  <c r="CZ94" i="138" s="1"/>
  <c r="CY70" i="138"/>
  <c r="CY94" i="138" s="1"/>
  <c r="CX70" i="138"/>
  <c r="CX94" i="138" s="1"/>
  <c r="CW70" i="138"/>
  <c r="CW94" i="138"/>
  <c r="CV70" i="138"/>
  <c r="CV94" i="138" s="1"/>
  <c r="CU70" i="138"/>
  <c r="CU94" i="138"/>
  <c r="CT70" i="138"/>
  <c r="CT94" i="138" s="1"/>
  <c r="CS70" i="138"/>
  <c r="CS94" i="138" s="1"/>
  <c r="CR70" i="138"/>
  <c r="CR94" i="138" s="1"/>
  <c r="CQ70" i="138"/>
  <c r="CQ94" i="138"/>
  <c r="CP70" i="138"/>
  <c r="CP94" i="138" s="1"/>
  <c r="CO70" i="138"/>
  <c r="CO94" i="138"/>
  <c r="CN70" i="138"/>
  <c r="CN94" i="138" s="1"/>
  <c r="CM70" i="138"/>
  <c r="CM94" i="138"/>
  <c r="CL70" i="138"/>
  <c r="CL94" i="138" s="1"/>
  <c r="CK70" i="138"/>
  <c r="CK94" i="138" s="1"/>
  <c r="CJ70" i="138"/>
  <c r="CJ94" i="138" s="1"/>
  <c r="CI70" i="138"/>
  <c r="CI94" i="138" s="1"/>
  <c r="CH70" i="138"/>
  <c r="CH94" i="138" s="1"/>
  <c r="CG70" i="138"/>
  <c r="CG94" i="138" s="1"/>
  <c r="CF70" i="138"/>
  <c r="CF94" i="138" s="1"/>
  <c r="CE70" i="138"/>
  <c r="CE94" i="138" s="1"/>
  <c r="CD70" i="138"/>
  <c r="CD94" i="138" s="1"/>
  <c r="CC70" i="138"/>
  <c r="CC94" i="138" s="1"/>
  <c r="CB70" i="138"/>
  <c r="CB94" i="138" s="1"/>
  <c r="CA70" i="138"/>
  <c r="CA94" i="138"/>
  <c r="BZ70" i="138"/>
  <c r="BZ94" i="138" s="1"/>
  <c r="BY70" i="138"/>
  <c r="BY94" i="138"/>
  <c r="BX70" i="138"/>
  <c r="BX94" i="138" s="1"/>
  <c r="DB69" i="138"/>
  <c r="DB93" i="138"/>
  <c r="DA69" i="138"/>
  <c r="DA93" i="138" s="1"/>
  <c r="CZ69" i="138"/>
  <c r="CZ93" i="138"/>
  <c r="CY69" i="138"/>
  <c r="CY93" i="138" s="1"/>
  <c r="CX69" i="138"/>
  <c r="CX93" i="138" s="1"/>
  <c r="CW69" i="138"/>
  <c r="CW93" i="138" s="1"/>
  <c r="CV69" i="138"/>
  <c r="CV93" i="138" s="1"/>
  <c r="CU69" i="138"/>
  <c r="CU93" i="138" s="1"/>
  <c r="CT69" i="138"/>
  <c r="CT93" i="138"/>
  <c r="CS69" i="138"/>
  <c r="CS93" i="138" s="1"/>
  <c r="CR69" i="138"/>
  <c r="CR93" i="138" s="1"/>
  <c r="CQ69" i="138"/>
  <c r="CQ93" i="138" s="1"/>
  <c r="CP69" i="138"/>
  <c r="CP93" i="138"/>
  <c r="CO69" i="138"/>
  <c r="CO93" i="138" s="1"/>
  <c r="CN69" i="138"/>
  <c r="CN93" i="138" s="1"/>
  <c r="CM69" i="138"/>
  <c r="CM93" i="138" s="1"/>
  <c r="CL69" i="138"/>
  <c r="CL93" i="138" s="1"/>
  <c r="CK69" i="138"/>
  <c r="CK93" i="138" s="1"/>
  <c r="CJ69" i="138"/>
  <c r="CJ93" i="138"/>
  <c r="CI69" i="138"/>
  <c r="CI93" i="138" s="1"/>
  <c r="CH69" i="138"/>
  <c r="CH93" i="138"/>
  <c r="CG69" i="138"/>
  <c r="CG93" i="138" s="1"/>
  <c r="CF69" i="138"/>
  <c r="CF93" i="138" s="1"/>
  <c r="CE69" i="138"/>
  <c r="CE93" i="138" s="1"/>
  <c r="CD69" i="138"/>
  <c r="CD93" i="138" s="1"/>
  <c r="CC69" i="138"/>
  <c r="CC93" i="138" s="1"/>
  <c r="CB69" i="138"/>
  <c r="CB93" i="138"/>
  <c r="CA69" i="138"/>
  <c r="CA93" i="138" s="1"/>
  <c r="BZ69" i="138"/>
  <c r="BZ93" i="138"/>
  <c r="BY69" i="138"/>
  <c r="BY93" i="138" s="1"/>
  <c r="BX69" i="138"/>
  <c r="BX93" i="138"/>
  <c r="DB68" i="138"/>
  <c r="DB92" i="138" s="1"/>
  <c r="DA68" i="138"/>
  <c r="DA92" i="138" s="1"/>
  <c r="CZ68" i="138"/>
  <c r="CZ92" i="138" s="1"/>
  <c r="CY68" i="138"/>
  <c r="CY92" i="138" s="1"/>
  <c r="CX68" i="138"/>
  <c r="CX92" i="138" s="1"/>
  <c r="CW68" i="138"/>
  <c r="CW92" i="138" s="1"/>
  <c r="CV68" i="138"/>
  <c r="CV92" i="138"/>
  <c r="CU68" i="138"/>
  <c r="CU92" i="138" s="1"/>
  <c r="CT68" i="138"/>
  <c r="CT92" i="138"/>
  <c r="CS68" i="138"/>
  <c r="CS92" i="138" s="1"/>
  <c r="CR68" i="138"/>
  <c r="CR92" i="138"/>
  <c r="CQ68" i="138"/>
  <c r="CQ92" i="138" s="1"/>
  <c r="CP68" i="138"/>
  <c r="CP92" i="138" s="1"/>
  <c r="CO68" i="138"/>
  <c r="CO92" i="138" s="1"/>
  <c r="CN68" i="138"/>
  <c r="CN92" i="138"/>
  <c r="CM68" i="138"/>
  <c r="CM92" i="138" s="1"/>
  <c r="CL68" i="138"/>
  <c r="CL92" i="138" s="1"/>
  <c r="CK68" i="138"/>
  <c r="CK92" i="138" s="1"/>
  <c r="CJ68" i="138"/>
  <c r="CJ92" i="138" s="1"/>
  <c r="CI68" i="138"/>
  <c r="CI92" i="138" s="1"/>
  <c r="CH68" i="138"/>
  <c r="CH92" i="138"/>
  <c r="CG68" i="138"/>
  <c r="CG92" i="138" s="1"/>
  <c r="CF68" i="138"/>
  <c r="CF92" i="138" s="1"/>
  <c r="CE68" i="138"/>
  <c r="CE92" i="138" s="1"/>
  <c r="CD68" i="138"/>
  <c r="CD92" i="138"/>
  <c r="CC68" i="138"/>
  <c r="CC92" i="138" s="1"/>
  <c r="CB68" i="138"/>
  <c r="CB92" i="138" s="1"/>
  <c r="CA68" i="138"/>
  <c r="CA92" i="138" s="1"/>
  <c r="BZ68" i="138"/>
  <c r="BZ92" i="138" s="1"/>
  <c r="BY68" i="138"/>
  <c r="BY92" i="138"/>
  <c r="BX68" i="138"/>
  <c r="BX92" i="138" s="1"/>
  <c r="DB67" i="138"/>
  <c r="DB91" i="138"/>
  <c r="DA67" i="138"/>
  <c r="DA91" i="138" s="1"/>
  <c r="CZ67" i="138"/>
  <c r="CZ91" i="138"/>
  <c r="CY67" i="138"/>
  <c r="CY91" i="138" s="1"/>
  <c r="CX67" i="138"/>
  <c r="CX91" i="138" s="1"/>
  <c r="CW67" i="138"/>
  <c r="CW91" i="138" s="1"/>
  <c r="CV67" i="138"/>
  <c r="CV91" i="138"/>
  <c r="CU67" i="138"/>
  <c r="CU91" i="138" s="1"/>
  <c r="CT67" i="138"/>
  <c r="CT91" i="138"/>
  <c r="CS67" i="138"/>
  <c r="CS91" i="138" s="1"/>
  <c r="CR67" i="138"/>
  <c r="CR91" i="138"/>
  <c r="CQ67" i="138"/>
  <c r="CQ91" i="138" s="1"/>
  <c r="CP67" i="138"/>
  <c r="CP91" i="138"/>
  <c r="CO67" i="138"/>
  <c r="CO91" i="138" s="1"/>
  <c r="CN67" i="138"/>
  <c r="CN91" i="138" s="1"/>
  <c r="CM67" i="138"/>
  <c r="CM91" i="138" s="1"/>
  <c r="CL67" i="138"/>
  <c r="CL91" i="138"/>
  <c r="CK67" i="138"/>
  <c r="CK91" i="138" s="1"/>
  <c r="CJ67" i="138"/>
  <c r="CJ91" i="138" s="1"/>
  <c r="CI67" i="138"/>
  <c r="CI91" i="138" s="1"/>
  <c r="CH67" i="138"/>
  <c r="CH91" i="138" s="1"/>
  <c r="CG67" i="138"/>
  <c r="CG91" i="138" s="1"/>
  <c r="CF67" i="138"/>
  <c r="CF91" i="138" s="1"/>
  <c r="CE67" i="138"/>
  <c r="CE91" i="138" s="1"/>
  <c r="CD67" i="138"/>
  <c r="CD91" i="138" s="1"/>
  <c r="CC67" i="138"/>
  <c r="CC91" i="138" s="1"/>
  <c r="CB67" i="138"/>
  <c r="CB91" i="138"/>
  <c r="CA67" i="138"/>
  <c r="CA91" i="138" s="1"/>
  <c r="BZ67" i="138"/>
  <c r="BZ91" i="138"/>
  <c r="BY67" i="138"/>
  <c r="BY91" i="138" s="1"/>
  <c r="BX67" i="138"/>
  <c r="BX91" i="138"/>
  <c r="DB66" i="138"/>
  <c r="DA66" i="138"/>
  <c r="CZ66" i="138"/>
  <c r="CY66" i="138"/>
  <c r="CX66" i="138"/>
  <c r="CW66" i="138"/>
  <c r="CV66" i="138"/>
  <c r="CU66" i="138"/>
  <c r="CT66" i="138"/>
  <c r="CS66" i="138"/>
  <c r="CR66" i="138"/>
  <c r="CQ66" i="138"/>
  <c r="CP66" i="138"/>
  <c r="CO66" i="138"/>
  <c r="CN66" i="138"/>
  <c r="CM66" i="138"/>
  <c r="CL66" i="138"/>
  <c r="CK66" i="138"/>
  <c r="CJ66" i="138"/>
  <c r="CI66" i="138"/>
  <c r="CH66" i="138"/>
  <c r="CG66" i="138"/>
  <c r="CF66" i="138"/>
  <c r="CE66" i="138"/>
  <c r="CD66" i="138"/>
  <c r="CC66" i="138"/>
  <c r="CB66" i="138"/>
  <c r="CA66" i="138"/>
  <c r="BZ66" i="138"/>
  <c r="BY66" i="138"/>
  <c r="BX66" i="138"/>
  <c r="DB65" i="138"/>
  <c r="DB89" i="138" s="1"/>
  <c r="DA65" i="138"/>
  <c r="DA89" i="138" s="1"/>
  <c r="CZ65" i="138"/>
  <c r="CZ89" i="138" s="1"/>
  <c r="CY65" i="138"/>
  <c r="CY89" i="138" s="1"/>
  <c r="CX65" i="138"/>
  <c r="CX89" i="138"/>
  <c r="CW65" i="138"/>
  <c r="CW89" i="138" s="1"/>
  <c r="CV65" i="138"/>
  <c r="CV89" i="138"/>
  <c r="CU65" i="138"/>
  <c r="CU89" i="138" s="1"/>
  <c r="CT65" i="138"/>
  <c r="CT89" i="138" s="1"/>
  <c r="CS65" i="138"/>
  <c r="CS89" i="138" s="1"/>
  <c r="CR65" i="138"/>
  <c r="CR89" i="138" s="1"/>
  <c r="CQ65" i="138"/>
  <c r="CQ89" i="138" s="1"/>
  <c r="CP65" i="138"/>
  <c r="CP89" i="138"/>
  <c r="CO65" i="138"/>
  <c r="CO89" i="138" s="1"/>
  <c r="CN65" i="138"/>
  <c r="CN89" i="138"/>
  <c r="CM65" i="138"/>
  <c r="CM89" i="138" s="1"/>
  <c r="CL65" i="138"/>
  <c r="CL89" i="138" s="1"/>
  <c r="CK65" i="138"/>
  <c r="CK89" i="138" s="1"/>
  <c r="CJ65" i="138"/>
  <c r="CJ89" i="138"/>
  <c r="CI65" i="138"/>
  <c r="CI89" i="138" s="1"/>
  <c r="CH65" i="138"/>
  <c r="CH89" i="138"/>
  <c r="CG65" i="138"/>
  <c r="CG89" i="138" s="1"/>
  <c r="CF65" i="138"/>
  <c r="CF89" i="138"/>
  <c r="CE65" i="138"/>
  <c r="CE89" i="138" s="1"/>
  <c r="CD65" i="138"/>
  <c r="CD89" i="138" s="1"/>
  <c r="CC65" i="138"/>
  <c r="CC89" i="138" s="1"/>
  <c r="CB65" i="138"/>
  <c r="CB89" i="138"/>
  <c r="CA65" i="138"/>
  <c r="CA89" i="138" s="1"/>
  <c r="BZ65" i="138"/>
  <c r="BZ89" i="138"/>
  <c r="BY65" i="138"/>
  <c r="BY89" i="138" s="1"/>
  <c r="BX65" i="138"/>
  <c r="BX89" i="138" s="1"/>
  <c r="DB64" i="138"/>
  <c r="DB88" i="138" s="1"/>
  <c r="DA64" i="138"/>
  <c r="DA88" i="138" s="1"/>
  <c r="CZ64" i="138"/>
  <c r="CZ88" i="138" s="1"/>
  <c r="CY64" i="138"/>
  <c r="CY88" i="138" s="1"/>
  <c r="CX64" i="138"/>
  <c r="CX88" i="138" s="1"/>
  <c r="CW64" i="138"/>
  <c r="CW88" i="138" s="1"/>
  <c r="CV64" i="138"/>
  <c r="CV88" i="138" s="1"/>
  <c r="CU64" i="138"/>
  <c r="CU88" i="138" s="1"/>
  <c r="CT64" i="138"/>
  <c r="CT88" i="138" s="1"/>
  <c r="CS64" i="138"/>
  <c r="CS88" i="138" s="1"/>
  <c r="CR64" i="138"/>
  <c r="CR88" i="138" s="1"/>
  <c r="CQ64" i="138"/>
  <c r="CQ88" i="138" s="1"/>
  <c r="CP64" i="138"/>
  <c r="CP88" i="138" s="1"/>
  <c r="CO64" i="138"/>
  <c r="CO88" i="138"/>
  <c r="CN64" i="138"/>
  <c r="CN88" i="138" s="1"/>
  <c r="CM64" i="138"/>
  <c r="CM88" i="138"/>
  <c r="CL64" i="138"/>
  <c r="CL88" i="138" s="1"/>
  <c r="CK64" i="138"/>
  <c r="CK88" i="138"/>
  <c r="CJ64" i="138"/>
  <c r="CJ88" i="138" s="1"/>
  <c r="CI64" i="138"/>
  <c r="CI88" i="138"/>
  <c r="CH64" i="138"/>
  <c r="CH88" i="138" s="1"/>
  <c r="CG64" i="138"/>
  <c r="CG88" i="138" s="1"/>
  <c r="CF64" i="138"/>
  <c r="CF88" i="138" s="1"/>
  <c r="CE64" i="138"/>
  <c r="CE88" i="138" s="1"/>
  <c r="CD64" i="138"/>
  <c r="CD88" i="138" s="1"/>
  <c r="CC64" i="138"/>
  <c r="CC88" i="138"/>
  <c r="CB64" i="138"/>
  <c r="CB88" i="138" s="1"/>
  <c r="CA64" i="138"/>
  <c r="CA88" i="138" s="1"/>
  <c r="BZ64" i="138"/>
  <c r="BZ88" i="138" s="1"/>
  <c r="BY64" i="138"/>
  <c r="BY88" i="138" s="1"/>
  <c r="BX64" i="138"/>
  <c r="BX88" i="138" s="1"/>
  <c r="DB63" i="138"/>
  <c r="DB87" i="138"/>
  <c r="DA63" i="138"/>
  <c r="DA87" i="138" s="1"/>
  <c r="CZ63" i="138"/>
  <c r="CZ87" i="138" s="1"/>
  <c r="CY63" i="138"/>
  <c r="CY87" i="138" s="1"/>
  <c r="CX63" i="138"/>
  <c r="CX87" i="138" s="1"/>
  <c r="CW63" i="138"/>
  <c r="CW87" i="138" s="1"/>
  <c r="CV63" i="138"/>
  <c r="CV87" i="138"/>
  <c r="CU63" i="138"/>
  <c r="CU87" i="138" s="1"/>
  <c r="CT63" i="138"/>
  <c r="CT87" i="138" s="1"/>
  <c r="CS63" i="138"/>
  <c r="CS87" i="138" s="1"/>
  <c r="CR63" i="138"/>
  <c r="CR87" i="138" s="1"/>
  <c r="CQ63" i="138"/>
  <c r="CQ87" i="138" s="1"/>
  <c r="CP63" i="138"/>
  <c r="CP87" i="138" s="1"/>
  <c r="CO63" i="138"/>
  <c r="CO87" i="138"/>
  <c r="CN63" i="138"/>
  <c r="CN87" i="138" s="1"/>
  <c r="CM63" i="138"/>
  <c r="CM87" i="138" s="1"/>
  <c r="CL63" i="138"/>
  <c r="CL87" i="138" s="1"/>
  <c r="CK63" i="138"/>
  <c r="CK87" i="138" s="1"/>
  <c r="CJ63" i="138"/>
  <c r="CJ87" i="138"/>
  <c r="CI63" i="138"/>
  <c r="CI87" i="138" s="1"/>
  <c r="CH63" i="138"/>
  <c r="CH87" i="138" s="1"/>
  <c r="CG63" i="138"/>
  <c r="CG87" i="138" s="1"/>
  <c r="CF63" i="138"/>
  <c r="CF87" i="138"/>
  <c r="CE63" i="138"/>
  <c r="CE87" i="138" s="1"/>
  <c r="CD63" i="138"/>
  <c r="CD87" i="138"/>
  <c r="CC63" i="138"/>
  <c r="CC87" i="138" s="1"/>
  <c r="CB63" i="138"/>
  <c r="CB87" i="138" s="1"/>
  <c r="CA63" i="138"/>
  <c r="CA87" i="138" s="1"/>
  <c r="BZ63" i="138"/>
  <c r="BZ87" i="138"/>
  <c r="BY63" i="138"/>
  <c r="BY87" i="138" s="1"/>
  <c r="BX63" i="138"/>
  <c r="BX87" i="138" s="1"/>
  <c r="DB62" i="138"/>
  <c r="DB86" i="138" s="1"/>
  <c r="DA62" i="138"/>
  <c r="DA86" i="138" s="1"/>
  <c r="CZ62" i="138"/>
  <c r="CZ86" i="138" s="1"/>
  <c r="CY62" i="138"/>
  <c r="CY86" i="138" s="1"/>
  <c r="CX62" i="138"/>
  <c r="CX86" i="138" s="1"/>
  <c r="CW62" i="138"/>
  <c r="CW86" i="138" s="1"/>
  <c r="CV62" i="138"/>
  <c r="CV86" i="138" s="1"/>
  <c r="CU62" i="138"/>
  <c r="CU86" i="138" s="1"/>
  <c r="CT62" i="138"/>
  <c r="CT86" i="138"/>
  <c r="CS62" i="138"/>
  <c r="CS86" i="138" s="1"/>
  <c r="CR62" i="138"/>
  <c r="CR86" i="138" s="1"/>
  <c r="CQ62" i="138"/>
  <c r="CQ86" i="138" s="1"/>
  <c r="CP62" i="138"/>
  <c r="CP86" i="138"/>
  <c r="CO62" i="138"/>
  <c r="CO86" i="138" s="1"/>
  <c r="CN62" i="138"/>
  <c r="CN86" i="138"/>
  <c r="CM62" i="138"/>
  <c r="CM86" i="138" s="1"/>
  <c r="CL62" i="138"/>
  <c r="CL86" i="138"/>
  <c r="CK62" i="138"/>
  <c r="CK86" i="138" s="1"/>
  <c r="CJ62" i="138"/>
  <c r="CJ86" i="138" s="1"/>
  <c r="CI62" i="138"/>
  <c r="CI86" i="138" s="1"/>
  <c r="CH62" i="138"/>
  <c r="CH86" i="138"/>
  <c r="CG62" i="138"/>
  <c r="CG86" i="138" s="1"/>
  <c r="CF62" i="138"/>
  <c r="CF86" i="138"/>
  <c r="CE62" i="138"/>
  <c r="CE86" i="138" s="1"/>
  <c r="CD62" i="138"/>
  <c r="CD86" i="138" s="1"/>
  <c r="CC62" i="138"/>
  <c r="CC86" i="138" s="1"/>
  <c r="CB62" i="138"/>
  <c r="CB86" i="138" s="1"/>
  <c r="CA62" i="138"/>
  <c r="CA86" i="138" s="1"/>
  <c r="BZ62" i="138"/>
  <c r="BZ86" i="138" s="1"/>
  <c r="BY62" i="138"/>
  <c r="BY86" i="138" s="1"/>
  <c r="BX62" i="138"/>
  <c r="BX86" i="138" s="1"/>
  <c r="DB61" i="138"/>
  <c r="DB85" i="138" s="1"/>
  <c r="DA61" i="138"/>
  <c r="DA85" i="138" s="1"/>
  <c r="CZ61" i="138"/>
  <c r="CZ85" i="138" s="1"/>
  <c r="CY61" i="138"/>
  <c r="CY85" i="138" s="1"/>
  <c r="CX61" i="138"/>
  <c r="CX85" i="138" s="1"/>
  <c r="CW61" i="138"/>
  <c r="CW85" i="138"/>
  <c r="CV61" i="138"/>
  <c r="CV85" i="138" s="1"/>
  <c r="CU61" i="138"/>
  <c r="CU85" i="138"/>
  <c r="CT61" i="138"/>
  <c r="CT85" i="138" s="1"/>
  <c r="CS61" i="138"/>
  <c r="CS85" i="138" s="1"/>
  <c r="CR61" i="138"/>
  <c r="CR85" i="138" s="1"/>
  <c r="CQ61" i="138"/>
  <c r="CQ85" i="138" s="1"/>
  <c r="CP61" i="138"/>
  <c r="CP85" i="138"/>
  <c r="CO61" i="138"/>
  <c r="CO85" i="138" s="1"/>
  <c r="CN61" i="138"/>
  <c r="CN85" i="138"/>
  <c r="CM61" i="138"/>
  <c r="CM85" i="138" s="1"/>
  <c r="CL61" i="138"/>
  <c r="CL85" i="138" s="1"/>
  <c r="CK61" i="138"/>
  <c r="CK85" i="138" s="1"/>
  <c r="CJ61" i="138"/>
  <c r="CJ85" i="138" s="1"/>
  <c r="CI61" i="138"/>
  <c r="CI85" i="138" s="1"/>
  <c r="CH61" i="138"/>
  <c r="CH85" i="138"/>
  <c r="CG61" i="138"/>
  <c r="CG85" i="138" s="1"/>
  <c r="CF61" i="138"/>
  <c r="CF85" i="138"/>
  <c r="CE61" i="138"/>
  <c r="CE85" i="138" s="1"/>
  <c r="CD61" i="138"/>
  <c r="CD85" i="138" s="1"/>
  <c r="CC61" i="138"/>
  <c r="CC85" i="138" s="1"/>
  <c r="CB61" i="138"/>
  <c r="CB85" i="138" s="1"/>
  <c r="CA61" i="138"/>
  <c r="CA85" i="138" s="1"/>
  <c r="BZ61" i="138"/>
  <c r="BZ85" i="138"/>
  <c r="BY61" i="138"/>
  <c r="BY85" i="138" s="1"/>
  <c r="BX61" i="138"/>
  <c r="BX85" i="138"/>
  <c r="DB60" i="138"/>
  <c r="DB84" i="138" s="1"/>
  <c r="DA60" i="138"/>
  <c r="DA84" i="138" s="1"/>
  <c r="CZ60" i="138"/>
  <c r="CZ84" i="138" s="1"/>
  <c r="CY60" i="138"/>
  <c r="CY84" i="138"/>
  <c r="CX60" i="138"/>
  <c r="CX84" i="138" s="1"/>
  <c r="CW60" i="138"/>
  <c r="CW84" i="138"/>
  <c r="CV60" i="138"/>
  <c r="CV84" i="138" s="1"/>
  <c r="CU60" i="138"/>
  <c r="CU84" i="138"/>
  <c r="CT60" i="138"/>
  <c r="CT84" i="138" s="1"/>
  <c r="CS60" i="138"/>
  <c r="CS84" i="138" s="1"/>
  <c r="CR60" i="138"/>
  <c r="CR84" i="138" s="1"/>
  <c r="CQ60" i="138"/>
  <c r="CQ84" i="138"/>
  <c r="CP60" i="138"/>
  <c r="CP84" i="138" s="1"/>
  <c r="CO60" i="138"/>
  <c r="CO84" i="138"/>
  <c r="CN60" i="138"/>
  <c r="CN84" i="138" s="1"/>
  <c r="CM60" i="138"/>
  <c r="CM84" i="138" s="1"/>
  <c r="CL60" i="138"/>
  <c r="CL84" i="138" s="1"/>
  <c r="CK60" i="138"/>
  <c r="CK84" i="138" s="1"/>
  <c r="CJ60" i="138"/>
  <c r="CJ84" i="138" s="1"/>
  <c r="CI60" i="138"/>
  <c r="CI84" i="138" s="1"/>
  <c r="CH60" i="138"/>
  <c r="CH84" i="138"/>
  <c r="CG60" i="138"/>
  <c r="CG84" i="138" s="1"/>
  <c r="CF60" i="138"/>
  <c r="CF84" i="138"/>
  <c r="CE60" i="138"/>
  <c r="CE84" i="138" s="1"/>
  <c r="CD60" i="138"/>
  <c r="CD84" i="138"/>
  <c r="CC60" i="138"/>
  <c r="CC84" i="138" s="1"/>
  <c r="CB60" i="138"/>
  <c r="CB84" i="138" s="1"/>
  <c r="CA60" i="138"/>
  <c r="CA84" i="138" s="1"/>
  <c r="BZ60" i="138"/>
  <c r="BZ84" i="138" s="1"/>
  <c r="BY60" i="138"/>
  <c r="BY84" i="138" s="1"/>
  <c r="BX60" i="138"/>
  <c r="BX84" i="138"/>
  <c r="DB59" i="138"/>
  <c r="DB83" i="138" s="1"/>
  <c r="DA59" i="138"/>
  <c r="DA83" i="138" s="1"/>
  <c r="CZ59" i="138"/>
  <c r="CZ83" i="138" s="1"/>
  <c r="CY59" i="138"/>
  <c r="CY83" i="138"/>
  <c r="CX59" i="138"/>
  <c r="CX83" i="138" s="1"/>
  <c r="CW59" i="138"/>
  <c r="CW83" i="138" s="1"/>
  <c r="CV59" i="138"/>
  <c r="CV83" i="138" s="1"/>
  <c r="CU59" i="138"/>
  <c r="CU83" i="138" s="1"/>
  <c r="CT59" i="138"/>
  <c r="CT83" i="138" s="1"/>
  <c r="CS59" i="138"/>
  <c r="CS83" i="138"/>
  <c r="CR59" i="138"/>
  <c r="CR83" i="138" s="1"/>
  <c r="CQ59" i="138"/>
  <c r="CQ83" i="138"/>
  <c r="CP59" i="138"/>
  <c r="CP83" i="138" s="1"/>
  <c r="CO59" i="138"/>
  <c r="CO83" i="138" s="1"/>
  <c r="CN59" i="138"/>
  <c r="CN83" i="138" s="1"/>
  <c r="CM59" i="138"/>
  <c r="CM83" i="138" s="1"/>
  <c r="CL59" i="138"/>
  <c r="CL83" i="138" s="1"/>
  <c r="CK59" i="138"/>
  <c r="CK83" i="138"/>
  <c r="CJ59" i="138"/>
  <c r="CJ83" i="138" s="1"/>
  <c r="CI59" i="138"/>
  <c r="CI83" i="138" s="1"/>
  <c r="CH59" i="138"/>
  <c r="CH83" i="138"/>
  <c r="CG59" i="138"/>
  <c r="CG83" i="138" s="1"/>
  <c r="CF59" i="138"/>
  <c r="CF83" i="138" s="1"/>
  <c r="CE59" i="138"/>
  <c r="CE83" i="138" s="1"/>
  <c r="CD59" i="138"/>
  <c r="CD83" i="138" s="1"/>
  <c r="CC59" i="138"/>
  <c r="CC83" i="138" s="1"/>
  <c r="CB59" i="138"/>
  <c r="CB83" i="138"/>
  <c r="CA59" i="138"/>
  <c r="CA83" i="138" s="1"/>
  <c r="BZ59" i="138"/>
  <c r="BZ83" i="138" s="1"/>
  <c r="BY59" i="138"/>
  <c r="BY83" i="138" s="1"/>
  <c r="BX59" i="138"/>
  <c r="BX83" i="138" s="1"/>
  <c r="DB58" i="138"/>
  <c r="DB82" i="138"/>
  <c r="DA58" i="138"/>
  <c r="DA82" i="138" s="1"/>
  <c r="CZ58" i="138"/>
  <c r="CZ82" i="138" s="1"/>
  <c r="CY58" i="138"/>
  <c r="CY82" i="138" s="1"/>
  <c r="CX58" i="138"/>
  <c r="CX82" i="138"/>
  <c r="CW58" i="138"/>
  <c r="CW82" i="138" s="1"/>
  <c r="CV58" i="138"/>
  <c r="CV82" i="138" s="1"/>
  <c r="CU58" i="138"/>
  <c r="CU82" i="138" s="1"/>
  <c r="CT58" i="138"/>
  <c r="CT82" i="138" s="1"/>
  <c r="CS58" i="138"/>
  <c r="CS82" i="138" s="1"/>
  <c r="CR58" i="138"/>
  <c r="CR82" i="138"/>
  <c r="CQ58" i="138"/>
  <c r="CQ82" i="138" s="1"/>
  <c r="CP58" i="138"/>
  <c r="CP82" i="138"/>
  <c r="CO58" i="138"/>
  <c r="CO82" i="138" s="1"/>
  <c r="CN58" i="138"/>
  <c r="CN82" i="138"/>
  <c r="CM58" i="138"/>
  <c r="CM82" i="138" s="1"/>
  <c r="CL58" i="138"/>
  <c r="CL82" i="138" s="1"/>
  <c r="CK58" i="138"/>
  <c r="CK82" i="138" s="1"/>
  <c r="CJ58" i="138"/>
  <c r="CJ82" i="138"/>
  <c r="CI58" i="138"/>
  <c r="CI82" i="138" s="1"/>
  <c r="CH58" i="138"/>
  <c r="CH82" i="138"/>
  <c r="CG58" i="138"/>
  <c r="CG82" i="138" s="1"/>
  <c r="CF58" i="138"/>
  <c r="CF82" i="138"/>
  <c r="CE58" i="138"/>
  <c r="CE82" i="138" s="1"/>
  <c r="CD58" i="138"/>
  <c r="CD82" i="138"/>
  <c r="CC58" i="138"/>
  <c r="CC82" i="138" s="1"/>
  <c r="CB58" i="138"/>
  <c r="CB82" i="138" s="1"/>
  <c r="CA58" i="138"/>
  <c r="CA82" i="138" s="1"/>
  <c r="BZ58" i="138"/>
  <c r="BZ82" i="138" s="1"/>
  <c r="BY58" i="138"/>
  <c r="BY82" i="138" s="1"/>
  <c r="BX58" i="138"/>
  <c r="BX82" i="138"/>
  <c r="DB57" i="138"/>
  <c r="DB81" i="138" s="1"/>
  <c r="DA57" i="138"/>
  <c r="DA81" i="138" s="1"/>
  <c r="CZ57" i="138"/>
  <c r="CZ81" i="138" s="1"/>
  <c r="CY57" i="138"/>
  <c r="CY81" i="138"/>
  <c r="CX57" i="138"/>
  <c r="CX81" i="138" s="1"/>
  <c r="CW57" i="138"/>
  <c r="CW81" i="138" s="1"/>
  <c r="CV57" i="138"/>
  <c r="CV81" i="138" s="1"/>
  <c r="CU57" i="138"/>
  <c r="CU81" i="138" s="1"/>
  <c r="CT57" i="138"/>
  <c r="CT81" i="138"/>
  <c r="CS57" i="138"/>
  <c r="CS81" i="138" s="1"/>
  <c r="CR57" i="138"/>
  <c r="CR81" i="138"/>
  <c r="CQ57" i="138"/>
  <c r="CQ81" i="138" s="1"/>
  <c r="CP57" i="138"/>
  <c r="CP81" i="138" s="1"/>
  <c r="CO57" i="138"/>
  <c r="CO81" i="138" s="1"/>
  <c r="CN57" i="138"/>
  <c r="CN81" i="138"/>
  <c r="CM57" i="138"/>
  <c r="CM81" i="138" s="1"/>
  <c r="CL57" i="138"/>
  <c r="CL81" i="138" s="1"/>
  <c r="CK57" i="138"/>
  <c r="CK81" i="138" s="1"/>
  <c r="CJ57" i="138"/>
  <c r="CJ81" i="138" s="1"/>
  <c r="CI57" i="138"/>
  <c r="CI81" i="138" s="1"/>
  <c r="CH57" i="138"/>
  <c r="CH81" i="138" s="1"/>
  <c r="CG57" i="138"/>
  <c r="CG81" i="138"/>
  <c r="CF57" i="138"/>
  <c r="CF81" i="138" s="1"/>
  <c r="CE57" i="138"/>
  <c r="CE81" i="138"/>
  <c r="CD57" i="138"/>
  <c r="CD81" i="138" s="1"/>
  <c r="CC57" i="138"/>
  <c r="CC81" i="138"/>
  <c r="CB57" i="138"/>
  <c r="CB81" i="138" s="1"/>
  <c r="CA57" i="138"/>
  <c r="CA81" i="138"/>
  <c r="BZ57" i="138"/>
  <c r="BZ81" i="138" s="1"/>
  <c r="BY57" i="138"/>
  <c r="BY81" i="138" s="1"/>
  <c r="BX57" i="138"/>
  <c r="BX81" i="138" s="1"/>
  <c r="DB56" i="138"/>
  <c r="DB80" i="138"/>
  <c r="DA56" i="138"/>
  <c r="DA80" i="138" s="1"/>
  <c r="CZ56" i="138"/>
  <c r="CZ80" i="138"/>
  <c r="CY56" i="138"/>
  <c r="CY80" i="138" s="1"/>
  <c r="CX56" i="138"/>
  <c r="CX80" i="138" s="1"/>
  <c r="CW56" i="138"/>
  <c r="CW80" i="138" s="1"/>
  <c r="CV56" i="138"/>
  <c r="CV80" i="138"/>
  <c r="CU56" i="138"/>
  <c r="CU80" i="138" s="1"/>
  <c r="CT56" i="138"/>
  <c r="CT80" i="138" s="1"/>
  <c r="CS56" i="138"/>
  <c r="CS80" i="138"/>
  <c r="CR56" i="138"/>
  <c r="CR80" i="138" s="1"/>
  <c r="CQ56" i="138"/>
  <c r="CQ80" i="138" s="1"/>
  <c r="CP56" i="138"/>
  <c r="CP80" i="138"/>
  <c r="CO56" i="138"/>
  <c r="CO80" i="138" s="1"/>
  <c r="CN56" i="138"/>
  <c r="CN80" i="138" s="1"/>
  <c r="CM56" i="138"/>
  <c r="CM80" i="138" s="1"/>
  <c r="CL56" i="138"/>
  <c r="CL80" i="138" s="1"/>
  <c r="CK56" i="138"/>
  <c r="CK80" i="138" s="1"/>
  <c r="CJ56" i="138"/>
  <c r="CJ80" i="138" s="1"/>
  <c r="CI56" i="138"/>
  <c r="CI80" i="138" s="1"/>
  <c r="CH56" i="138"/>
  <c r="CH80" i="138"/>
  <c r="CG56" i="138"/>
  <c r="CG80" i="138" s="1"/>
  <c r="CF56" i="138"/>
  <c r="CF80" i="138" s="1"/>
  <c r="CE56" i="138"/>
  <c r="CE80" i="138" s="1"/>
  <c r="CD56" i="138"/>
  <c r="CD80" i="138" s="1"/>
  <c r="CC56" i="138"/>
  <c r="CC80" i="138" s="1"/>
  <c r="CB56" i="138"/>
  <c r="CB80" i="138"/>
  <c r="CA56" i="138"/>
  <c r="CA80" i="138" s="1"/>
  <c r="BZ56" i="138"/>
  <c r="BZ80" i="138"/>
  <c r="BY56" i="138"/>
  <c r="BY80" i="138" s="1"/>
  <c r="BX56" i="138"/>
  <c r="BX80" i="138" s="1"/>
  <c r="DB55" i="138"/>
  <c r="DB79" i="138" s="1"/>
  <c r="DA55" i="138"/>
  <c r="DA79" i="138" s="1"/>
  <c r="CZ55" i="138"/>
  <c r="CZ79" i="138" s="1"/>
  <c r="CY55" i="138"/>
  <c r="CY79" i="138" s="1"/>
  <c r="CX55" i="138"/>
  <c r="CX79" i="138"/>
  <c r="CW55" i="138"/>
  <c r="CW79" i="138" s="1"/>
  <c r="CV55" i="138"/>
  <c r="CV79" i="138"/>
  <c r="CU55" i="138"/>
  <c r="CU79" i="138" s="1"/>
  <c r="CT55" i="138"/>
  <c r="CT79" i="138"/>
  <c r="CS55" i="138"/>
  <c r="CS79" i="138" s="1"/>
  <c r="CR55" i="138"/>
  <c r="CR79" i="138" s="1"/>
  <c r="CQ55" i="138"/>
  <c r="CQ79" i="138" s="1"/>
  <c r="CP55" i="138"/>
  <c r="CP79" i="138"/>
  <c r="CO55" i="138"/>
  <c r="CO79" i="138" s="1"/>
  <c r="CN55" i="138"/>
  <c r="CN79" i="138"/>
  <c r="CM55" i="138"/>
  <c r="CM79" i="138" s="1"/>
  <c r="CL55" i="138"/>
  <c r="CL79" i="138" s="1"/>
  <c r="CK55" i="138"/>
  <c r="CK79" i="138" s="1"/>
  <c r="CJ55" i="138"/>
  <c r="CJ79" i="138" s="1"/>
  <c r="CI55" i="138"/>
  <c r="CI79" i="138" s="1"/>
  <c r="CH55" i="138"/>
  <c r="CH79" i="138" s="1"/>
  <c r="CG55" i="138"/>
  <c r="CG79" i="138" s="1"/>
  <c r="CF55" i="138"/>
  <c r="CF79" i="138" s="1"/>
  <c r="CE55" i="138"/>
  <c r="CE79" i="138" s="1"/>
  <c r="CD55" i="138"/>
  <c r="CD79" i="138"/>
  <c r="CC55" i="138"/>
  <c r="CC79" i="138" s="1"/>
  <c r="CB55" i="138"/>
  <c r="CB79" i="138"/>
  <c r="CA55" i="138"/>
  <c r="CA79" i="138" s="1"/>
  <c r="BZ55" i="138"/>
  <c r="BZ79" i="138" s="1"/>
  <c r="BY55" i="138"/>
  <c r="BY79" i="138" s="1"/>
  <c r="BX55" i="138"/>
  <c r="BX79" i="138" s="1"/>
  <c r="DB54" i="138"/>
  <c r="DB78" i="138" s="1"/>
  <c r="DA54" i="138"/>
  <c r="DA78" i="138" s="1"/>
  <c r="CZ54" i="138"/>
  <c r="CZ78" i="138" s="1"/>
  <c r="CY54" i="138"/>
  <c r="CY78" i="138" s="1"/>
  <c r="CX54" i="138"/>
  <c r="CX78" i="138" s="1"/>
  <c r="CW54" i="138"/>
  <c r="CW78" i="138"/>
  <c r="CV54" i="138"/>
  <c r="CV78" i="138" s="1"/>
  <c r="CU54" i="138"/>
  <c r="CU78" i="138" s="1"/>
  <c r="CT54" i="138"/>
  <c r="CT78" i="138" s="1"/>
  <c r="CS54" i="138"/>
  <c r="CS78" i="138" s="1"/>
  <c r="CR54" i="138"/>
  <c r="CR78" i="138" s="1"/>
  <c r="CQ54" i="138"/>
  <c r="CQ78" i="138"/>
  <c r="CP54" i="138"/>
  <c r="CP78" i="138" s="1"/>
  <c r="CO54" i="138"/>
  <c r="CO78" i="138" s="1"/>
  <c r="CN54" i="138"/>
  <c r="CN78" i="138" s="1"/>
  <c r="CM54" i="138"/>
  <c r="CM78" i="138" s="1"/>
  <c r="CL54" i="138"/>
  <c r="CL78" i="138"/>
  <c r="CK54" i="138"/>
  <c r="CK78" i="138" s="1"/>
  <c r="CJ54" i="138"/>
  <c r="CJ78" i="138" s="1"/>
  <c r="CI54" i="138"/>
  <c r="CI78" i="138" s="1"/>
  <c r="CH54" i="138"/>
  <c r="CH78" i="138" s="1"/>
  <c r="CG54" i="138"/>
  <c r="CG78" i="138" s="1"/>
  <c r="CF54" i="138"/>
  <c r="CF78" i="138" s="1"/>
  <c r="CE54" i="138"/>
  <c r="CE78" i="138" s="1"/>
  <c r="CD54" i="138"/>
  <c r="CD78" i="138" s="1"/>
  <c r="CC54" i="138"/>
  <c r="CC78" i="138"/>
  <c r="CB54" i="138"/>
  <c r="CB78" i="138" s="1"/>
  <c r="CA54" i="138"/>
  <c r="CA78" i="138"/>
  <c r="BZ54" i="138"/>
  <c r="BZ78" i="138" s="1"/>
  <c r="BY54" i="138"/>
  <c r="BY78" i="138"/>
  <c r="BX54" i="138"/>
  <c r="BX78" i="138" s="1"/>
  <c r="DB53" i="138"/>
  <c r="DB77" i="138" s="1"/>
  <c r="DA53" i="138"/>
  <c r="DA77" i="138" s="1"/>
  <c r="CZ53" i="138"/>
  <c r="CZ77" i="138"/>
  <c r="CY53" i="138"/>
  <c r="CY77" i="138" s="1"/>
  <c r="CX53" i="138"/>
  <c r="CX77" i="138" s="1"/>
  <c r="CW53" i="138"/>
  <c r="CW77" i="138" s="1"/>
  <c r="CV53" i="138"/>
  <c r="CV77" i="138" s="1"/>
  <c r="CU53" i="138"/>
  <c r="CU77" i="138" s="1"/>
  <c r="CT53" i="138"/>
  <c r="CT77" i="138" s="1"/>
  <c r="CS53" i="138"/>
  <c r="CS77" i="138" s="1"/>
  <c r="CR53" i="138"/>
  <c r="CR77" i="138" s="1"/>
  <c r="CQ53" i="138"/>
  <c r="CQ77" i="138" s="1"/>
  <c r="CP53" i="138"/>
  <c r="CP77" i="138" s="1"/>
  <c r="CO53" i="138"/>
  <c r="CO77" i="138"/>
  <c r="CN53" i="138"/>
  <c r="CN77" i="138" s="1"/>
  <c r="CM53" i="138"/>
  <c r="CM77" i="138"/>
  <c r="CL53" i="138"/>
  <c r="CL77" i="138" s="1"/>
  <c r="CK53" i="138"/>
  <c r="CK77" i="138" s="1"/>
  <c r="CJ53" i="138"/>
  <c r="CJ77" i="138" s="1"/>
  <c r="CI53" i="138"/>
  <c r="CI77" i="138" s="1"/>
  <c r="CH53" i="138"/>
  <c r="CH77" i="138" s="1"/>
  <c r="CG53" i="138"/>
  <c r="CG77" i="138" s="1"/>
  <c r="CF53" i="138"/>
  <c r="CF77" i="138"/>
  <c r="CE53" i="138"/>
  <c r="CE77" i="138" s="1"/>
  <c r="CD53" i="138"/>
  <c r="CD77" i="138"/>
  <c r="CC53" i="138"/>
  <c r="CC77" i="138" s="1"/>
  <c r="CB53" i="138"/>
  <c r="CB77" i="138"/>
  <c r="CA53" i="138"/>
  <c r="CA77" i="138" s="1"/>
  <c r="BZ53" i="138"/>
  <c r="BZ77" i="138" s="1"/>
  <c r="BY53" i="138"/>
  <c r="BY77" i="138" s="1"/>
  <c r="BX53" i="138"/>
  <c r="BX77" i="138"/>
  <c r="BV99" i="138"/>
  <c r="BU99" i="138"/>
  <c r="BT99" i="138"/>
  <c r="BS99" i="138"/>
  <c r="BV98" i="138"/>
  <c r="BU98" i="138"/>
  <c r="BT98" i="138"/>
  <c r="BS98" i="138"/>
  <c r="BP98" i="138"/>
  <c r="BV97" i="138"/>
  <c r="BU97" i="138"/>
  <c r="BT97" i="138"/>
  <c r="BS97" i="138"/>
  <c r="BV96" i="138"/>
  <c r="BU96" i="138"/>
  <c r="BT96" i="138"/>
  <c r="BS96" i="138"/>
  <c r="BV95" i="138"/>
  <c r="BU95" i="138"/>
  <c r="BT95" i="138"/>
  <c r="BS95" i="138"/>
  <c r="BV94" i="138"/>
  <c r="BU94" i="138"/>
  <c r="BT94" i="138"/>
  <c r="BS94" i="138"/>
  <c r="BL94" i="138"/>
  <c r="BV93" i="138"/>
  <c r="BU93" i="138"/>
  <c r="BT93" i="138"/>
  <c r="BS93" i="138"/>
  <c r="BC93" i="138"/>
  <c r="BV92" i="138"/>
  <c r="BU92" i="138"/>
  <c r="BT92" i="138"/>
  <c r="BS92" i="138"/>
  <c r="BV91" i="138"/>
  <c r="BU91" i="138"/>
  <c r="BT91" i="138"/>
  <c r="BS91" i="138"/>
  <c r="BV90" i="138"/>
  <c r="BU90" i="138"/>
  <c r="BT90" i="138"/>
  <c r="BS90" i="138"/>
  <c r="BR90" i="138"/>
  <c r="BQ90" i="138"/>
  <c r="BP90" i="138"/>
  <c r="BO90" i="138"/>
  <c r="BN90" i="138"/>
  <c r="BM90" i="138"/>
  <c r="BL90" i="138"/>
  <c r="BK90" i="138"/>
  <c r="BJ90" i="138"/>
  <c r="BI90" i="138"/>
  <c r="BH90" i="138"/>
  <c r="BG90" i="138"/>
  <c r="BF90" i="138"/>
  <c r="BE90" i="138"/>
  <c r="BD90" i="138"/>
  <c r="BC90" i="138"/>
  <c r="BB90" i="138"/>
  <c r="BA90" i="138"/>
  <c r="AZ90" i="138"/>
  <c r="AY90" i="138"/>
  <c r="AX90" i="138"/>
  <c r="AW90" i="138"/>
  <c r="AV90" i="138"/>
  <c r="AU90" i="138"/>
  <c r="AT90" i="138"/>
  <c r="AS90" i="138"/>
  <c r="AR90" i="138"/>
  <c r="AQ90" i="138"/>
  <c r="AP90" i="138"/>
  <c r="AO90" i="138"/>
  <c r="AN90" i="138"/>
  <c r="BV89" i="138"/>
  <c r="BU89" i="138"/>
  <c r="BT89" i="138"/>
  <c r="BS89" i="138"/>
  <c r="BV88" i="138"/>
  <c r="BU88" i="138"/>
  <c r="BT88" i="138"/>
  <c r="BS88" i="138"/>
  <c r="BV87" i="138"/>
  <c r="BU87" i="138"/>
  <c r="BT87" i="138"/>
  <c r="BS87" i="138"/>
  <c r="BV86" i="138"/>
  <c r="BU86" i="138"/>
  <c r="BT86" i="138"/>
  <c r="BS86" i="138"/>
  <c r="BV85" i="138"/>
  <c r="BU85" i="138"/>
  <c r="BT85" i="138"/>
  <c r="BS85" i="138"/>
  <c r="BV84" i="138"/>
  <c r="BU84" i="138"/>
  <c r="BT84" i="138"/>
  <c r="BS84" i="138"/>
  <c r="BV83" i="138"/>
  <c r="BU83" i="138"/>
  <c r="BT83" i="138"/>
  <c r="BS83" i="138"/>
  <c r="BV82" i="138"/>
  <c r="BU82" i="138"/>
  <c r="BT82" i="138"/>
  <c r="BS82" i="138"/>
  <c r="BV81" i="138"/>
  <c r="BU81" i="138"/>
  <c r="BT81" i="138"/>
  <c r="BS81" i="138"/>
  <c r="BV80" i="138"/>
  <c r="BU80" i="138"/>
  <c r="BT80" i="138"/>
  <c r="BS80" i="138"/>
  <c r="BV79" i="138"/>
  <c r="BU79" i="138"/>
  <c r="BT79" i="138"/>
  <c r="BS79" i="138"/>
  <c r="BV78" i="138"/>
  <c r="BU78" i="138"/>
  <c r="BT78" i="138"/>
  <c r="BS78" i="138"/>
  <c r="BV77" i="138"/>
  <c r="BU77" i="138"/>
  <c r="BT77" i="138"/>
  <c r="BS77" i="138"/>
  <c r="BR75" i="138"/>
  <c r="BR99" i="138" s="1"/>
  <c r="BQ75" i="138"/>
  <c r="BQ99" i="138" s="1"/>
  <c r="BP75" i="138"/>
  <c r="BP99" i="138"/>
  <c r="BO75" i="138"/>
  <c r="BO99" i="138" s="1"/>
  <c r="BN75" i="138"/>
  <c r="BN99" i="138"/>
  <c r="BM75" i="138"/>
  <c r="BM99" i="138" s="1"/>
  <c r="BL75" i="138"/>
  <c r="BL99" i="138" s="1"/>
  <c r="BK75" i="138"/>
  <c r="BK99" i="138" s="1"/>
  <c r="BJ75" i="138"/>
  <c r="BJ99" i="138" s="1"/>
  <c r="BI75" i="138"/>
  <c r="BI99" i="138" s="1"/>
  <c r="BH75" i="138"/>
  <c r="BH99" i="138" s="1"/>
  <c r="BG75" i="138"/>
  <c r="BG99" i="138"/>
  <c r="BF75" i="138"/>
  <c r="BF99" i="138" s="1"/>
  <c r="BE75" i="138"/>
  <c r="BE99" i="138" s="1"/>
  <c r="BD75" i="138"/>
  <c r="BD99" i="138" s="1"/>
  <c r="BC75" i="138"/>
  <c r="BC99" i="138"/>
  <c r="BB75" i="138"/>
  <c r="BB99" i="138" s="1"/>
  <c r="BA75" i="138"/>
  <c r="BA99" i="138" s="1"/>
  <c r="AZ75" i="138"/>
  <c r="AZ99" i="138" s="1"/>
  <c r="AY75" i="138"/>
  <c r="AY99" i="138" s="1"/>
  <c r="AX75" i="138"/>
  <c r="AX99" i="138" s="1"/>
  <c r="AW75" i="138"/>
  <c r="AW99" i="138" s="1"/>
  <c r="AV75" i="138"/>
  <c r="AV99" i="138" s="1"/>
  <c r="AU75" i="138"/>
  <c r="AU99" i="138"/>
  <c r="AT75" i="138"/>
  <c r="AT99" i="138" s="1"/>
  <c r="AS75" i="138"/>
  <c r="AS99" i="138" s="1"/>
  <c r="AR75" i="138"/>
  <c r="AR99" i="138" s="1"/>
  <c r="AQ75" i="138"/>
  <c r="AQ99" i="138" s="1"/>
  <c r="AP75" i="138"/>
  <c r="AP99" i="138" s="1"/>
  <c r="AO75" i="138"/>
  <c r="AO99" i="138" s="1"/>
  <c r="AN75" i="138"/>
  <c r="AN99" i="138" s="1"/>
  <c r="BR74" i="138"/>
  <c r="BR98" i="138" s="1"/>
  <c r="BQ74" i="138"/>
  <c r="BQ98" i="138" s="1"/>
  <c r="BP74" i="138"/>
  <c r="BO74" i="138"/>
  <c r="BO98" i="138"/>
  <c r="BN74" i="138"/>
  <c r="BN98" i="138" s="1"/>
  <c r="BM74" i="138"/>
  <c r="BM98" i="138" s="1"/>
  <c r="BL74" i="138"/>
  <c r="BL98" i="138" s="1"/>
  <c r="BK74" i="138"/>
  <c r="BK98" i="138" s="1"/>
  <c r="BJ74" i="138"/>
  <c r="BJ98" i="138" s="1"/>
  <c r="BI74" i="138"/>
  <c r="BI98" i="138" s="1"/>
  <c r="BH74" i="138"/>
  <c r="BH98" i="138" s="1"/>
  <c r="BG74" i="138"/>
  <c r="BG98" i="138"/>
  <c r="BF74" i="138"/>
  <c r="BF98" i="138" s="1"/>
  <c r="BE74" i="138"/>
  <c r="BE98" i="138"/>
  <c r="BD74" i="138"/>
  <c r="BD98" i="138" s="1"/>
  <c r="BC74" i="138"/>
  <c r="BC98" i="138"/>
  <c r="BB74" i="138"/>
  <c r="BB98" i="138" s="1"/>
  <c r="BA74" i="138"/>
  <c r="BA98" i="138" s="1"/>
  <c r="AZ74" i="138"/>
  <c r="AZ98" i="138" s="1"/>
  <c r="AY74" i="138"/>
  <c r="AY98" i="138" s="1"/>
  <c r="AX74" i="138"/>
  <c r="AX98" i="138" s="1"/>
  <c r="AW74" i="138"/>
  <c r="AW98" i="138"/>
  <c r="AV74" i="138"/>
  <c r="AV98" i="138" s="1"/>
  <c r="AU74" i="138"/>
  <c r="AU98" i="138" s="1"/>
  <c r="AT74" i="138"/>
  <c r="AT98" i="138" s="1"/>
  <c r="AS74" i="138"/>
  <c r="AS98" i="138"/>
  <c r="AR74" i="138"/>
  <c r="AR98" i="138" s="1"/>
  <c r="AQ74" i="138"/>
  <c r="AQ98" i="138" s="1"/>
  <c r="AP74" i="138"/>
  <c r="AP98" i="138" s="1"/>
  <c r="AO74" i="138"/>
  <c r="AO98" i="138" s="1"/>
  <c r="AN74" i="138"/>
  <c r="AN98" i="138" s="1"/>
  <c r="BR73" i="138"/>
  <c r="BR97" i="138" s="1"/>
  <c r="BQ73" i="138"/>
  <c r="BQ97" i="138" s="1"/>
  <c r="BP73" i="138"/>
  <c r="BP97" i="138"/>
  <c r="BO73" i="138"/>
  <c r="BO97" i="138" s="1"/>
  <c r="BN73" i="138"/>
  <c r="BN97" i="138" s="1"/>
  <c r="BM73" i="138"/>
  <c r="BM97" i="138"/>
  <c r="BL73" i="138"/>
  <c r="BL97" i="138" s="1"/>
  <c r="BK73" i="138"/>
  <c r="BK97" i="138" s="1"/>
  <c r="BJ73" i="138"/>
  <c r="BJ97" i="138" s="1"/>
  <c r="BI73" i="138"/>
  <c r="BI97" i="138" s="1"/>
  <c r="BH73" i="138"/>
  <c r="BH97" i="138" s="1"/>
  <c r="BG73" i="138"/>
  <c r="BG97" i="138" s="1"/>
  <c r="BF73" i="138"/>
  <c r="BF97" i="138" s="1"/>
  <c r="BE73" i="138"/>
  <c r="BE97" i="138"/>
  <c r="BD73" i="138"/>
  <c r="BD97" i="138" s="1"/>
  <c r="BC73" i="138"/>
  <c r="BC97" i="138"/>
  <c r="BB73" i="138"/>
  <c r="BB97" i="138" s="1"/>
  <c r="BA73" i="138"/>
  <c r="BA97" i="138"/>
  <c r="AZ73" i="138"/>
  <c r="AZ97" i="138" s="1"/>
  <c r="AY73" i="138"/>
  <c r="AY97" i="138" s="1"/>
  <c r="AX73" i="138"/>
  <c r="AX97" i="138" s="1"/>
  <c r="AW73" i="138"/>
  <c r="AW97" i="138"/>
  <c r="AV73" i="138"/>
  <c r="AV97" i="138" s="1"/>
  <c r="AU73" i="138"/>
  <c r="AU97" i="138" s="1"/>
  <c r="AT73" i="138"/>
  <c r="AT97" i="138" s="1"/>
  <c r="AS73" i="138"/>
  <c r="AS97" i="138" s="1"/>
  <c r="AR73" i="138"/>
  <c r="AR97" i="138" s="1"/>
  <c r="AQ73" i="138"/>
  <c r="AQ97" i="138" s="1"/>
  <c r="AP73" i="138"/>
  <c r="AP97" i="138" s="1"/>
  <c r="AO73" i="138"/>
  <c r="AO97" i="138"/>
  <c r="AN73" i="138"/>
  <c r="AN97" i="138" s="1"/>
  <c r="BR72" i="138"/>
  <c r="BR96" i="138"/>
  <c r="BQ72" i="138"/>
  <c r="BQ96" i="138" s="1"/>
  <c r="BP72" i="138"/>
  <c r="BP96" i="138"/>
  <c r="BO72" i="138"/>
  <c r="BO96" i="138" s="1"/>
  <c r="BN72" i="138"/>
  <c r="BN96" i="138" s="1"/>
  <c r="BM72" i="138"/>
  <c r="BM96" i="138" s="1"/>
  <c r="BL72" i="138"/>
  <c r="BL96" i="138" s="1"/>
  <c r="BK72" i="138"/>
  <c r="BK96" i="138" s="1"/>
  <c r="BJ72" i="138"/>
  <c r="BJ96" i="138" s="1"/>
  <c r="BI72" i="138"/>
  <c r="BI96" i="138"/>
  <c r="BH72" i="138"/>
  <c r="BH96" i="138" s="1"/>
  <c r="BG72" i="138"/>
  <c r="BG96" i="138"/>
  <c r="BF72" i="138"/>
  <c r="BF96" i="138" s="1"/>
  <c r="BE72" i="138"/>
  <c r="BE96" i="138" s="1"/>
  <c r="BD72" i="138"/>
  <c r="BD96" i="138" s="1"/>
  <c r="BC72" i="138"/>
  <c r="BC96" i="138" s="1"/>
  <c r="BB72" i="138"/>
  <c r="BB96" i="138" s="1"/>
  <c r="BA72" i="138"/>
  <c r="BA96" i="138" s="1"/>
  <c r="AZ72" i="138"/>
  <c r="AZ96" i="138" s="1"/>
  <c r="AY72" i="138"/>
  <c r="AY96" i="138" s="1"/>
  <c r="AX72" i="138"/>
  <c r="AX96" i="138" s="1"/>
  <c r="AW72" i="138"/>
  <c r="AW96" i="138" s="1"/>
  <c r="AV72" i="138"/>
  <c r="AV96" i="138" s="1"/>
  <c r="AU72" i="138"/>
  <c r="AU96" i="138" s="1"/>
  <c r="AT72" i="138"/>
  <c r="AT96" i="138" s="1"/>
  <c r="AS72" i="138"/>
  <c r="AS96" i="138" s="1"/>
  <c r="AR72" i="138"/>
  <c r="AR96" i="138"/>
  <c r="AQ72" i="138"/>
  <c r="AQ96" i="138" s="1"/>
  <c r="AP72" i="138"/>
  <c r="AP96" i="138"/>
  <c r="AO72" i="138"/>
  <c r="AO96" i="138" s="1"/>
  <c r="AN72" i="138"/>
  <c r="AN96" i="138"/>
  <c r="BR71" i="138"/>
  <c r="BR95" i="138" s="1"/>
  <c r="BQ71" i="138"/>
  <c r="BQ95" i="138" s="1"/>
  <c r="BP71" i="138"/>
  <c r="BP95" i="138" s="1"/>
  <c r="BO71" i="138"/>
  <c r="BO95" i="138"/>
  <c r="BN71" i="138"/>
  <c r="BN95" i="138" s="1"/>
  <c r="BM71" i="138"/>
  <c r="BM95" i="138" s="1"/>
  <c r="BL71" i="138"/>
  <c r="BL95" i="138" s="1"/>
  <c r="BK71" i="138"/>
  <c r="BK95" i="138" s="1"/>
  <c r="BJ71" i="138"/>
  <c r="BJ95" i="138" s="1"/>
  <c r="BI71" i="138"/>
  <c r="BI95" i="138" s="1"/>
  <c r="BH71" i="138"/>
  <c r="BH95" i="138"/>
  <c r="BG71" i="138"/>
  <c r="BG95" i="138" s="1"/>
  <c r="BF71" i="138"/>
  <c r="BF95" i="138" s="1"/>
  <c r="BE71" i="138"/>
  <c r="BE95" i="138" s="1"/>
  <c r="BD71" i="138"/>
  <c r="BD95" i="138"/>
  <c r="BC71" i="138"/>
  <c r="BC95" i="138" s="1"/>
  <c r="BB71" i="138"/>
  <c r="BB95" i="138" s="1"/>
  <c r="BA71" i="138"/>
  <c r="BA95" i="138" s="1"/>
  <c r="AZ71" i="138"/>
  <c r="AZ95" i="138" s="1"/>
  <c r="AY71" i="138"/>
  <c r="AY95" i="138" s="1"/>
  <c r="AX71" i="138"/>
  <c r="AX95" i="138" s="1"/>
  <c r="AW71" i="138"/>
  <c r="AW95" i="138" s="1"/>
  <c r="AV71" i="138"/>
  <c r="AV95" i="138" s="1"/>
  <c r="AU71" i="138"/>
  <c r="AU95" i="138" s="1"/>
  <c r="AT71" i="138"/>
  <c r="AT95" i="138" s="1"/>
  <c r="AS71" i="138"/>
  <c r="AS95" i="138"/>
  <c r="AR71" i="138"/>
  <c r="AR95" i="138" s="1"/>
  <c r="AQ71" i="138"/>
  <c r="AQ95" i="138" s="1"/>
  <c r="AP71" i="138"/>
  <c r="AP95" i="138" s="1"/>
  <c r="AO71" i="138"/>
  <c r="AO95" i="138" s="1"/>
  <c r="AN71" i="138"/>
  <c r="AN95" i="138" s="1"/>
  <c r="BR70" i="138"/>
  <c r="BR94" i="138" s="1"/>
  <c r="BQ70" i="138"/>
  <c r="BQ94" i="138" s="1"/>
  <c r="BP70" i="138"/>
  <c r="BP94" i="138"/>
  <c r="BO70" i="138"/>
  <c r="BO94" i="138" s="1"/>
  <c r="BN70" i="138"/>
  <c r="BN94" i="138"/>
  <c r="BM70" i="138"/>
  <c r="BM94" i="138" s="1"/>
  <c r="BL70" i="138"/>
  <c r="BK70" i="138"/>
  <c r="BK94" i="138" s="1"/>
  <c r="BJ70" i="138"/>
  <c r="BJ94" i="138"/>
  <c r="BI70" i="138"/>
  <c r="BI94" i="138" s="1"/>
  <c r="BH70" i="138"/>
  <c r="BH94" i="138"/>
  <c r="BG70" i="138"/>
  <c r="BG94" i="138" s="1"/>
  <c r="BF70" i="138"/>
  <c r="BF94" i="138"/>
  <c r="BE70" i="138"/>
  <c r="BE94" i="138" s="1"/>
  <c r="BD70" i="138"/>
  <c r="BD94" i="138" s="1"/>
  <c r="BC70" i="138"/>
  <c r="BC94" i="138" s="1"/>
  <c r="BB70" i="138"/>
  <c r="BB94" i="138"/>
  <c r="BA70" i="138"/>
  <c r="BA94" i="138" s="1"/>
  <c r="AZ70" i="138"/>
  <c r="AZ94" i="138" s="1"/>
  <c r="AY70" i="138"/>
  <c r="AY94" i="138" s="1"/>
  <c r="AX70" i="138"/>
  <c r="AX94" i="138" s="1"/>
  <c r="AW70" i="138"/>
  <c r="AW94" i="138"/>
  <c r="AV70" i="138"/>
  <c r="AV94" i="138" s="1"/>
  <c r="AU70" i="138"/>
  <c r="AU94" i="138"/>
  <c r="AT70" i="138"/>
  <c r="AT94" i="138" s="1"/>
  <c r="AS70" i="138"/>
  <c r="AS94" i="138" s="1"/>
  <c r="AR70" i="138"/>
  <c r="AR94" i="138" s="1"/>
  <c r="AQ70" i="138"/>
  <c r="AQ94" i="138"/>
  <c r="AP70" i="138"/>
  <c r="AP94" i="138" s="1"/>
  <c r="AO70" i="138"/>
  <c r="AO94" i="138" s="1"/>
  <c r="AN70" i="138"/>
  <c r="AN94" i="138" s="1"/>
  <c r="BR69" i="138"/>
  <c r="BR93" i="138" s="1"/>
  <c r="BQ69" i="138"/>
  <c r="BQ93" i="138" s="1"/>
  <c r="BP69" i="138"/>
  <c r="BP93" i="138" s="1"/>
  <c r="BO69" i="138"/>
  <c r="BO93" i="138" s="1"/>
  <c r="BN69" i="138"/>
  <c r="BN93" i="138"/>
  <c r="BM69" i="138"/>
  <c r="BM93" i="138" s="1"/>
  <c r="BL69" i="138"/>
  <c r="BL93" i="138"/>
  <c r="BK69" i="138"/>
  <c r="BK93" i="138" s="1"/>
  <c r="BJ69" i="138"/>
  <c r="BJ93" i="138"/>
  <c r="BI69" i="138"/>
  <c r="BI93" i="138" s="1"/>
  <c r="BH69" i="138"/>
  <c r="BH93" i="138" s="1"/>
  <c r="BG69" i="138"/>
  <c r="BG93" i="138" s="1"/>
  <c r="BF69" i="138"/>
  <c r="BF93" i="138" s="1"/>
  <c r="BE69" i="138"/>
  <c r="BE93" i="138" s="1"/>
  <c r="BD69" i="138"/>
  <c r="BD93" i="138" s="1"/>
  <c r="BC69" i="138"/>
  <c r="BB69" i="138"/>
  <c r="BB93" i="138" s="1"/>
  <c r="BA69" i="138"/>
  <c r="BA93" i="138" s="1"/>
  <c r="AZ69" i="138"/>
  <c r="AZ93" i="138" s="1"/>
  <c r="AY69" i="138"/>
  <c r="AY93" i="138" s="1"/>
  <c r="AX69" i="138"/>
  <c r="AX93" i="138" s="1"/>
  <c r="AW69" i="138"/>
  <c r="AW93" i="138"/>
  <c r="AV69" i="138"/>
  <c r="AV93" i="138" s="1"/>
  <c r="AU69" i="138"/>
  <c r="AU93" i="138"/>
  <c r="AT69" i="138"/>
  <c r="AT93" i="138" s="1"/>
  <c r="AS69" i="138"/>
  <c r="AS93" i="138"/>
  <c r="AR69" i="138"/>
  <c r="AR93" i="138" s="1"/>
  <c r="AQ69" i="138"/>
  <c r="AQ93" i="138" s="1"/>
  <c r="AP69" i="138"/>
  <c r="AP93" i="138" s="1"/>
  <c r="AO69" i="138"/>
  <c r="AO93" i="138"/>
  <c r="AN69" i="138"/>
  <c r="AN93" i="138" s="1"/>
  <c r="BR68" i="138"/>
  <c r="BR92" i="138" s="1"/>
  <c r="BQ68" i="138"/>
  <c r="BQ92" i="138"/>
  <c r="BP68" i="138"/>
  <c r="BP92" i="138" s="1"/>
  <c r="BO68" i="138"/>
  <c r="BO92" i="138"/>
  <c r="BN68" i="138"/>
  <c r="BN92" i="138" s="1"/>
  <c r="BM68" i="138"/>
  <c r="BM92" i="138"/>
  <c r="BL68" i="138"/>
  <c r="BL92" i="138" s="1"/>
  <c r="BK68" i="138"/>
  <c r="BK92" i="138" s="1"/>
  <c r="BJ68" i="138"/>
  <c r="BJ92" i="138" s="1"/>
  <c r="BI68" i="138"/>
  <c r="BI92" i="138"/>
  <c r="BH68" i="138"/>
  <c r="BH92" i="138" s="1"/>
  <c r="BG68" i="138"/>
  <c r="BG92" i="138" s="1"/>
  <c r="BF68" i="138"/>
  <c r="BF92" i="138" s="1"/>
  <c r="BE68" i="138"/>
  <c r="BE92" i="138" s="1"/>
  <c r="BD68" i="138"/>
  <c r="BD92" i="138" s="1"/>
  <c r="BC68" i="138"/>
  <c r="BC92" i="138" s="1"/>
  <c r="BB68" i="138"/>
  <c r="BB92" i="138" s="1"/>
  <c r="BA68" i="138"/>
  <c r="BA92" i="138"/>
  <c r="AZ68" i="138"/>
  <c r="AZ92" i="138" s="1"/>
  <c r="AY68" i="138"/>
  <c r="AY92" i="138"/>
  <c r="AX68" i="138"/>
  <c r="AX92" i="138" s="1"/>
  <c r="AW68" i="138"/>
  <c r="AW92" i="138"/>
  <c r="AV68" i="138"/>
  <c r="AV92" i="138" s="1"/>
  <c r="AU68" i="138"/>
  <c r="AU92" i="138" s="1"/>
  <c r="AT68" i="138"/>
  <c r="AT92" i="138" s="1"/>
  <c r="AS68" i="138"/>
  <c r="AS92" i="138"/>
  <c r="AR68" i="138"/>
  <c r="AR92" i="138" s="1"/>
  <c r="AQ68" i="138"/>
  <c r="AQ92" i="138" s="1"/>
  <c r="AP68" i="138"/>
  <c r="AP92" i="138" s="1"/>
  <c r="AO68" i="138"/>
  <c r="AO92" i="138" s="1"/>
  <c r="AN68" i="138"/>
  <c r="AN92" i="138" s="1"/>
  <c r="BR67" i="138"/>
  <c r="BR91" i="138" s="1"/>
  <c r="BQ67" i="138"/>
  <c r="BQ91" i="138" s="1"/>
  <c r="BP67" i="138"/>
  <c r="BP91" i="138"/>
  <c r="BO67" i="138"/>
  <c r="BO91" i="138" s="1"/>
  <c r="BN67" i="138"/>
  <c r="BN91" i="138"/>
  <c r="BM67" i="138"/>
  <c r="BM91" i="138" s="1"/>
  <c r="BL67" i="138"/>
  <c r="BL91" i="138"/>
  <c r="BK67" i="138"/>
  <c r="BK91" i="138" s="1"/>
  <c r="BJ67" i="138"/>
  <c r="BJ91" i="138" s="1"/>
  <c r="BI67" i="138"/>
  <c r="BI91" i="138" s="1"/>
  <c r="BH67" i="138"/>
  <c r="BH91" i="138" s="1"/>
  <c r="BG67" i="138"/>
  <c r="BG91" i="138" s="1"/>
  <c r="BF67" i="138"/>
  <c r="BF91" i="138" s="1"/>
  <c r="BE67" i="138"/>
  <c r="BE91" i="138"/>
  <c r="BD67" i="138"/>
  <c r="BD91" i="138" s="1"/>
  <c r="BC67" i="138"/>
  <c r="BC91" i="138"/>
  <c r="BB67" i="138"/>
  <c r="BB91" i="138" s="1"/>
  <c r="BA67" i="138"/>
  <c r="BA91" i="138"/>
  <c r="AZ67" i="138"/>
  <c r="AZ91" i="138" s="1"/>
  <c r="AY67" i="138"/>
  <c r="AY91" i="138" s="1"/>
  <c r="AX67" i="138"/>
  <c r="AX91" i="138" s="1"/>
  <c r="AW67" i="138"/>
  <c r="AW91" i="138"/>
  <c r="AV67" i="138"/>
  <c r="AV91" i="138" s="1"/>
  <c r="AU67" i="138"/>
  <c r="AU91" i="138" s="1"/>
  <c r="AT67" i="138"/>
  <c r="AT91" i="138" s="1"/>
  <c r="AS67" i="138"/>
  <c r="AS91" i="138" s="1"/>
  <c r="AR67" i="138"/>
  <c r="AR91" i="138" s="1"/>
  <c r="AQ67" i="138"/>
  <c r="AQ91" i="138" s="1"/>
  <c r="AP67" i="138"/>
  <c r="AP91" i="138" s="1"/>
  <c r="AO67" i="138"/>
  <c r="AO91" i="138" s="1"/>
  <c r="AN67" i="138"/>
  <c r="AN91" i="138"/>
  <c r="BR66" i="138"/>
  <c r="BQ66" i="138"/>
  <c r="BP66" i="138"/>
  <c r="BO66" i="138"/>
  <c r="BN66" i="138"/>
  <c r="BM66" i="138"/>
  <c r="BL66" i="138"/>
  <c r="BK66" i="138"/>
  <c r="BJ66" i="138"/>
  <c r="BI66" i="138"/>
  <c r="BH66" i="138"/>
  <c r="BG66" i="138"/>
  <c r="BF66" i="138"/>
  <c r="BE66" i="138"/>
  <c r="BD66" i="138"/>
  <c r="BC66" i="138"/>
  <c r="BB66" i="138"/>
  <c r="BA66" i="138"/>
  <c r="AZ66" i="138"/>
  <c r="AY66" i="138"/>
  <c r="AX66" i="138"/>
  <c r="AW66" i="138"/>
  <c r="AV66" i="138"/>
  <c r="AU66" i="138"/>
  <c r="AT66" i="138"/>
  <c r="AS66" i="138"/>
  <c r="AR66" i="138"/>
  <c r="AQ66" i="138"/>
  <c r="AP66" i="138"/>
  <c r="AO66" i="138"/>
  <c r="AN66" i="138"/>
  <c r="BR65" i="138"/>
  <c r="BR89" i="138" s="1"/>
  <c r="BQ65" i="138"/>
  <c r="BQ89" i="138" s="1"/>
  <c r="BP65" i="138"/>
  <c r="BP89" i="138" s="1"/>
  <c r="BO65" i="138"/>
  <c r="BO89" i="138" s="1"/>
  <c r="BN65" i="138"/>
  <c r="BN89" i="138" s="1"/>
  <c r="BM65" i="138"/>
  <c r="BM89" i="138" s="1"/>
  <c r="BL65" i="138"/>
  <c r="BL89" i="138"/>
  <c r="BK65" i="138"/>
  <c r="BK89" i="138" s="1"/>
  <c r="BJ65" i="138"/>
  <c r="BJ89" i="138"/>
  <c r="BI65" i="138"/>
  <c r="BI89" i="138" s="1"/>
  <c r="BH65" i="138"/>
  <c r="BH89" i="138"/>
  <c r="BG65" i="138"/>
  <c r="BG89" i="138" s="1"/>
  <c r="BF65" i="138"/>
  <c r="BF89" i="138" s="1"/>
  <c r="BE65" i="138"/>
  <c r="BE89" i="138" s="1"/>
  <c r="BD65" i="138"/>
  <c r="BD89" i="138"/>
  <c r="BC65" i="138"/>
  <c r="BC89" i="138" s="1"/>
  <c r="BB65" i="138"/>
  <c r="BB89" i="138" s="1"/>
  <c r="BA65" i="138"/>
  <c r="BA89" i="138" s="1"/>
  <c r="AZ65" i="138"/>
  <c r="AZ89" i="138" s="1"/>
  <c r="AY65" i="138"/>
  <c r="AY89" i="138" s="1"/>
  <c r="AX65" i="138"/>
  <c r="AX89" i="138" s="1"/>
  <c r="AW65" i="138"/>
  <c r="AW89" i="138" s="1"/>
  <c r="AV65" i="138"/>
  <c r="AV89" i="138"/>
  <c r="AU65" i="138"/>
  <c r="AU89" i="138" s="1"/>
  <c r="AT65" i="138"/>
  <c r="AT89" i="138"/>
  <c r="AS65" i="138"/>
  <c r="AS89" i="138" s="1"/>
  <c r="AR65" i="138"/>
  <c r="AR89" i="138" s="1"/>
  <c r="AQ65" i="138"/>
  <c r="AQ89" i="138" s="1"/>
  <c r="AP65" i="138"/>
  <c r="AP89" i="138" s="1"/>
  <c r="AO65" i="138"/>
  <c r="AO89" i="138" s="1"/>
  <c r="AN65" i="138"/>
  <c r="AN89" i="138" s="1"/>
  <c r="BR64" i="138"/>
  <c r="BR88" i="138" s="1"/>
  <c r="BQ64" i="138"/>
  <c r="BQ88" i="138" s="1"/>
  <c r="BP64" i="138"/>
  <c r="BP88" i="138"/>
  <c r="BO64" i="138"/>
  <c r="BO88" i="138" s="1"/>
  <c r="BN64" i="138"/>
  <c r="BN88" i="138" s="1"/>
  <c r="BM64" i="138"/>
  <c r="BM88" i="138" s="1"/>
  <c r="BL64" i="138"/>
  <c r="BL88" i="138"/>
  <c r="BK64" i="138"/>
  <c r="BK88" i="138" s="1"/>
  <c r="BJ64" i="138"/>
  <c r="BJ88" i="138"/>
  <c r="BI64" i="138"/>
  <c r="BI88" i="138" s="1"/>
  <c r="BH64" i="138"/>
  <c r="BH88" i="138" s="1"/>
  <c r="BG64" i="138"/>
  <c r="BG88" i="138" s="1"/>
  <c r="BF64" i="138"/>
  <c r="BF88" i="138"/>
  <c r="BE64" i="138"/>
  <c r="BE88" i="138" s="1"/>
  <c r="BD64" i="138"/>
  <c r="BD88" i="138" s="1"/>
  <c r="BC64" i="138"/>
  <c r="BC88" i="138" s="1"/>
  <c r="BB64" i="138"/>
  <c r="BB88" i="138" s="1"/>
  <c r="BA64" i="138"/>
  <c r="BA88" i="138"/>
  <c r="AZ64" i="138"/>
  <c r="AZ88" i="138" s="1"/>
  <c r="AY64" i="138"/>
  <c r="AY88" i="138"/>
  <c r="AX64" i="138"/>
  <c r="AX88" i="138" s="1"/>
  <c r="AW64" i="138"/>
  <c r="AW88" i="138" s="1"/>
  <c r="AV64" i="138"/>
  <c r="AV88" i="138" s="1"/>
  <c r="AU64" i="138"/>
  <c r="AU88" i="138"/>
  <c r="AT64" i="138"/>
  <c r="AT88" i="138" s="1"/>
  <c r="AS64" i="138"/>
  <c r="AS88" i="138" s="1"/>
  <c r="AR64" i="138"/>
  <c r="AR88" i="138" s="1"/>
  <c r="AQ64" i="138"/>
  <c r="AQ88" i="138" s="1"/>
  <c r="AP64" i="138"/>
  <c r="AP88" i="138" s="1"/>
  <c r="AO64" i="138"/>
  <c r="AO88" i="138" s="1"/>
  <c r="AN64" i="138"/>
  <c r="AN88" i="138" s="1"/>
  <c r="BR63" i="138"/>
  <c r="BR87" i="138"/>
  <c r="BQ63" i="138"/>
  <c r="BQ87" i="138" s="1"/>
  <c r="BP63" i="138"/>
  <c r="BP87" i="138"/>
  <c r="BO63" i="138"/>
  <c r="BO87" i="138" s="1"/>
  <c r="BN63" i="138"/>
  <c r="BN87" i="138"/>
  <c r="BM63" i="138"/>
  <c r="BM87" i="138" s="1"/>
  <c r="BL63" i="138"/>
  <c r="BL87" i="138" s="1"/>
  <c r="BK63" i="138"/>
  <c r="BK87" i="138" s="1"/>
  <c r="BJ63" i="138"/>
  <c r="BJ87" i="138"/>
  <c r="BI63" i="138"/>
  <c r="BI87" i="138" s="1"/>
  <c r="BH63" i="138"/>
  <c r="BH87" i="138" s="1"/>
  <c r="BG63" i="138"/>
  <c r="BG87" i="138" s="1"/>
  <c r="BF63" i="138"/>
  <c r="BF87" i="138" s="1"/>
  <c r="BE63" i="138"/>
  <c r="BE87" i="138" s="1"/>
  <c r="BD63" i="138"/>
  <c r="BD87" i="138" s="1"/>
  <c r="BC63" i="138"/>
  <c r="BC87" i="138" s="1"/>
  <c r="BB63" i="138"/>
  <c r="BB87" i="138" s="1"/>
  <c r="BA63" i="138"/>
  <c r="BA87" i="138" s="1"/>
  <c r="AZ63" i="138"/>
  <c r="AZ87" i="138" s="1"/>
  <c r="AY63" i="138"/>
  <c r="AY87" i="138" s="1"/>
  <c r="AX63" i="138"/>
  <c r="AX87" i="138" s="1"/>
  <c r="AW63" i="138"/>
  <c r="AW87" i="138" s="1"/>
  <c r="AV63" i="138"/>
  <c r="AV87" i="138" s="1"/>
  <c r="AU63" i="138"/>
  <c r="AU87" i="138" s="1"/>
  <c r="AT63" i="138"/>
  <c r="AT87" i="138"/>
  <c r="AS63" i="138"/>
  <c r="AS87" i="138" s="1"/>
  <c r="AR63" i="138"/>
  <c r="AR87" i="138"/>
  <c r="AQ63" i="138"/>
  <c r="AQ87" i="138" s="1"/>
  <c r="AP63" i="138"/>
  <c r="AP87" i="138" s="1"/>
  <c r="AO63" i="138"/>
  <c r="AO87" i="138" s="1"/>
  <c r="AN63" i="138"/>
  <c r="AN87" i="138" s="1"/>
  <c r="BR62" i="138"/>
  <c r="BR86" i="138" s="1"/>
  <c r="BQ62" i="138"/>
  <c r="BQ86" i="138" s="1"/>
  <c r="BP62" i="138"/>
  <c r="BP86" i="138"/>
  <c r="BO62" i="138"/>
  <c r="BO86" i="138" s="1"/>
  <c r="BN62" i="138"/>
  <c r="BN86" i="138" s="1"/>
  <c r="BM62" i="138"/>
  <c r="BM86" i="138" s="1"/>
  <c r="BL62" i="138"/>
  <c r="BL86" i="138" s="1"/>
  <c r="BK62" i="138"/>
  <c r="BK86" i="138"/>
  <c r="BJ62" i="138"/>
  <c r="BJ86" i="138" s="1"/>
  <c r="BI62" i="138"/>
  <c r="BI86" i="138"/>
  <c r="BH62" i="138"/>
  <c r="BH86" i="138" s="1"/>
  <c r="BG62" i="138"/>
  <c r="BG86" i="138" s="1"/>
  <c r="BF62" i="138"/>
  <c r="BF86" i="138" s="1"/>
  <c r="BE62" i="138"/>
  <c r="BE86" i="138"/>
  <c r="BD62" i="138"/>
  <c r="BD86" i="138" s="1"/>
  <c r="BC62" i="138"/>
  <c r="BC86" i="138" s="1"/>
  <c r="BB62" i="138"/>
  <c r="BB86" i="138" s="1"/>
  <c r="BA62" i="138"/>
  <c r="BA86" i="138" s="1"/>
  <c r="AZ62" i="138"/>
  <c r="AZ86" i="138"/>
  <c r="AY62" i="138"/>
  <c r="AY86" i="138" s="1"/>
  <c r="AX62" i="138"/>
  <c r="AX86" i="138"/>
  <c r="AW62" i="138"/>
  <c r="AW86" i="138" s="1"/>
  <c r="AV62" i="138"/>
  <c r="AV86" i="138" s="1"/>
  <c r="AU62" i="138"/>
  <c r="AU86" i="138" s="1"/>
  <c r="AT62" i="138"/>
  <c r="AT86" i="138"/>
  <c r="AS62" i="138"/>
  <c r="AS86" i="138" s="1"/>
  <c r="AR62" i="138"/>
  <c r="AR86" i="138"/>
  <c r="AQ62" i="138"/>
  <c r="AQ86" i="138" s="1"/>
  <c r="AP62" i="138"/>
  <c r="AP86" i="138" s="1"/>
  <c r="AO62" i="138"/>
  <c r="AO86" i="138" s="1"/>
  <c r="AN62" i="138"/>
  <c r="AN86" i="138"/>
  <c r="BR61" i="138"/>
  <c r="BR85" i="138" s="1"/>
  <c r="BQ61" i="138"/>
  <c r="BQ85" i="138" s="1"/>
  <c r="BP61" i="138"/>
  <c r="BP85" i="138" s="1"/>
  <c r="BO61" i="138"/>
  <c r="BO85" i="138" s="1"/>
  <c r="BN61" i="138"/>
  <c r="BN85" i="138" s="1"/>
  <c r="BM61" i="138"/>
  <c r="BM85" i="138" s="1"/>
  <c r="BL61" i="138"/>
  <c r="BL85" i="138" s="1"/>
  <c r="BK61" i="138"/>
  <c r="BK85" i="138"/>
  <c r="BJ61" i="138"/>
  <c r="BJ85" i="138" s="1"/>
  <c r="BI61" i="138"/>
  <c r="BI85" i="138"/>
  <c r="BH61" i="138"/>
  <c r="BH85" i="138" s="1"/>
  <c r="BG61" i="138"/>
  <c r="BG85" i="138" s="1"/>
  <c r="BF61" i="138"/>
  <c r="BF85" i="138" s="1"/>
  <c r="BE61" i="138"/>
  <c r="BE85" i="138" s="1"/>
  <c r="BD61" i="138"/>
  <c r="BD85" i="138" s="1"/>
  <c r="BC61" i="138"/>
  <c r="BC85" i="138" s="1"/>
  <c r="BB61" i="138"/>
  <c r="BB85" i="138" s="1"/>
  <c r="BA61" i="138"/>
  <c r="BA85" i="138" s="1"/>
  <c r="AZ61" i="138"/>
  <c r="AZ85" i="138"/>
  <c r="AY61" i="138"/>
  <c r="AY85" i="138" s="1"/>
  <c r="AX61" i="138"/>
  <c r="AX85" i="138"/>
  <c r="AW61" i="138"/>
  <c r="AW85" i="138" s="1"/>
  <c r="AV61" i="138"/>
  <c r="AV85" i="138" s="1"/>
  <c r="AU61" i="138"/>
  <c r="AU85" i="138" s="1"/>
  <c r="AT61" i="138"/>
  <c r="AT85" i="138" s="1"/>
  <c r="AS61" i="138"/>
  <c r="AS85" i="138" s="1"/>
  <c r="AR61" i="138"/>
  <c r="AR85" i="138" s="1"/>
  <c r="AQ61" i="138"/>
  <c r="AQ85" i="138"/>
  <c r="AP61" i="138"/>
  <c r="AP85" i="138" s="1"/>
  <c r="AO61" i="138"/>
  <c r="AO85" i="138" s="1"/>
  <c r="AN61" i="138"/>
  <c r="AN85" i="138" s="1"/>
  <c r="BR60" i="138"/>
  <c r="BR84" i="138" s="1"/>
  <c r="BQ60" i="138"/>
  <c r="BQ84" i="138" s="1"/>
  <c r="BP60" i="138"/>
  <c r="BP84" i="138" s="1"/>
  <c r="BO60" i="138"/>
  <c r="BO84" i="138" s="1"/>
  <c r="BN60" i="138"/>
  <c r="BN84" i="138"/>
  <c r="BM60" i="138"/>
  <c r="BM84" i="138" s="1"/>
  <c r="BL60" i="138"/>
  <c r="BL84" i="138"/>
  <c r="BK60" i="138"/>
  <c r="BK84" i="138" s="1"/>
  <c r="BJ60" i="138"/>
  <c r="BJ84" i="138" s="1"/>
  <c r="BI60" i="138"/>
  <c r="BI84" i="138" s="1"/>
  <c r="BH60" i="138"/>
  <c r="BH84" i="138"/>
  <c r="BG60" i="138"/>
  <c r="BG84" i="138" s="1"/>
  <c r="BF60" i="138"/>
  <c r="BF84" i="138"/>
  <c r="BE60" i="138"/>
  <c r="BE84" i="138" s="1"/>
  <c r="BD60" i="138"/>
  <c r="BD84" i="138"/>
  <c r="BC60" i="138"/>
  <c r="BC84" i="138" s="1"/>
  <c r="BB60" i="138"/>
  <c r="BB84" i="138" s="1"/>
  <c r="BA60" i="138"/>
  <c r="BA84" i="138" s="1"/>
  <c r="AZ60" i="138"/>
  <c r="AZ84" i="138"/>
  <c r="AY60" i="138"/>
  <c r="AY84" i="138" s="1"/>
  <c r="AX60" i="138"/>
  <c r="AX84" i="138" s="1"/>
  <c r="AW60" i="138"/>
  <c r="AW84" i="138" s="1"/>
  <c r="AV60" i="138"/>
  <c r="AV84" i="138" s="1"/>
  <c r="AU60" i="138"/>
  <c r="AU84" i="138" s="1"/>
  <c r="AT60" i="138"/>
  <c r="AT84" i="138" s="1"/>
  <c r="AS60" i="138"/>
  <c r="AS84" i="138" s="1"/>
  <c r="AR60" i="138"/>
  <c r="AR84" i="138"/>
  <c r="AQ60" i="138"/>
  <c r="AQ84" i="138" s="1"/>
  <c r="AP60" i="138"/>
  <c r="AP84" i="138" s="1"/>
  <c r="AO60" i="138"/>
  <c r="AO84" i="138" s="1"/>
  <c r="AN60" i="138"/>
  <c r="AN84" i="138" s="1"/>
  <c r="BR59" i="138"/>
  <c r="BR83" i="138" s="1"/>
  <c r="BQ59" i="138"/>
  <c r="BQ83" i="138" s="1"/>
  <c r="BP59" i="138"/>
  <c r="BP83" i="138" s="1"/>
  <c r="BO59" i="138"/>
  <c r="BO83" i="138" s="1"/>
  <c r="BN59" i="138"/>
  <c r="BN83" i="138" s="1"/>
  <c r="BM59" i="138"/>
  <c r="BM83" i="138" s="1"/>
  <c r="BL59" i="138"/>
  <c r="BL83" i="138" s="1"/>
  <c r="BK59" i="138"/>
  <c r="BK83" i="138"/>
  <c r="BJ59" i="138"/>
  <c r="BJ83" i="138" s="1"/>
  <c r="BI59" i="138"/>
  <c r="BI83" i="138" s="1"/>
  <c r="BH59" i="138"/>
  <c r="BH83" i="138"/>
  <c r="BG59" i="138"/>
  <c r="BG83" i="138" s="1"/>
  <c r="BF59" i="138"/>
  <c r="BF83" i="138" s="1"/>
  <c r="BE59" i="138"/>
  <c r="BE83" i="138" s="1"/>
  <c r="BD59" i="138"/>
  <c r="BD83" i="138" s="1"/>
  <c r="BC59" i="138"/>
  <c r="BC83" i="138" s="1"/>
  <c r="BB59" i="138"/>
  <c r="BB83" i="138" s="1"/>
  <c r="BA59" i="138"/>
  <c r="BA83" i="138" s="1"/>
  <c r="AZ59" i="138"/>
  <c r="AZ83" i="138"/>
  <c r="AY59" i="138"/>
  <c r="AY83" i="138" s="1"/>
  <c r="AX59" i="138"/>
  <c r="AX83" i="138"/>
  <c r="AW59" i="138"/>
  <c r="AW83" i="138" s="1"/>
  <c r="AV59" i="138"/>
  <c r="AV83" i="138"/>
  <c r="AU59" i="138"/>
  <c r="AU83" i="138" s="1"/>
  <c r="AT59" i="138"/>
  <c r="AT83" i="138" s="1"/>
  <c r="AS59" i="138"/>
  <c r="AS83" i="138" s="1"/>
  <c r="AR59" i="138"/>
  <c r="AR83" i="138"/>
  <c r="AQ59" i="138"/>
  <c r="AQ83" i="138" s="1"/>
  <c r="AP59" i="138"/>
  <c r="AP83" i="138"/>
  <c r="AO59" i="138"/>
  <c r="AO83" i="138" s="1"/>
  <c r="AN59" i="138"/>
  <c r="AN83" i="138" s="1"/>
  <c r="BR58" i="138"/>
  <c r="BR82" i="138" s="1"/>
  <c r="BQ58" i="138"/>
  <c r="BQ82" i="138"/>
  <c r="BP58" i="138"/>
  <c r="BP82" i="138" s="1"/>
  <c r="BO58" i="138"/>
  <c r="BO82" i="138" s="1"/>
  <c r="BN58" i="138"/>
  <c r="BN82" i="138" s="1"/>
  <c r="BM58" i="138"/>
  <c r="BM82" i="138" s="1"/>
  <c r="BL58" i="138"/>
  <c r="BL82" i="138" s="1"/>
  <c r="BK58" i="138"/>
  <c r="BK82" i="138" s="1"/>
  <c r="BJ58" i="138"/>
  <c r="BJ82" i="138" s="1"/>
  <c r="BI58" i="138"/>
  <c r="BI82" i="138"/>
  <c r="BH58" i="138"/>
  <c r="BH82" i="138" s="1"/>
  <c r="BG58" i="138"/>
  <c r="BG82" i="138"/>
  <c r="BF58" i="138"/>
  <c r="BF82" i="138" s="1"/>
  <c r="BE58" i="138"/>
  <c r="BE82" i="138"/>
  <c r="BD58" i="138"/>
  <c r="BD82" i="138" s="1"/>
  <c r="BC58" i="138"/>
  <c r="BC82" i="138" s="1"/>
  <c r="BB58" i="138"/>
  <c r="BB82" i="138" s="1"/>
  <c r="BA58" i="138"/>
  <c r="BA82" i="138"/>
  <c r="AZ58" i="138"/>
  <c r="AZ82" i="138" s="1"/>
  <c r="AY58" i="138"/>
  <c r="AY82" i="138" s="1"/>
  <c r="AX58" i="138"/>
  <c r="AX82" i="138" s="1"/>
  <c r="AW58" i="138"/>
  <c r="AW82" i="138" s="1"/>
  <c r="AV58" i="138"/>
  <c r="AV82" i="138"/>
  <c r="AU58" i="138"/>
  <c r="AU82" i="138" s="1"/>
  <c r="AT58" i="138"/>
  <c r="AT82" i="138"/>
  <c r="AS58" i="138"/>
  <c r="AS82" i="138" s="1"/>
  <c r="AR58" i="138"/>
  <c r="AR82" i="138" s="1"/>
  <c r="AQ58" i="138"/>
  <c r="AQ82" i="138" s="1"/>
  <c r="AP58" i="138"/>
  <c r="AP82" i="138"/>
  <c r="AO58" i="138"/>
  <c r="AO82" i="138" s="1"/>
  <c r="AN58" i="138"/>
  <c r="AN82" i="138"/>
  <c r="BR57" i="138"/>
  <c r="BR81" i="138" s="1"/>
  <c r="BQ57" i="138"/>
  <c r="BQ81" i="138" s="1"/>
  <c r="BP57" i="138"/>
  <c r="BP81" i="138" s="1"/>
  <c r="BO57" i="138"/>
  <c r="BO81" i="138" s="1"/>
  <c r="BN57" i="138"/>
  <c r="BN81" i="138" s="1"/>
  <c r="BM57" i="138"/>
  <c r="BM81" i="138" s="1"/>
  <c r="BL57" i="138"/>
  <c r="BL81" i="138"/>
  <c r="BK57" i="138"/>
  <c r="BK81" i="138" s="1"/>
  <c r="BJ57" i="138"/>
  <c r="BJ81" i="138"/>
  <c r="BI57" i="138"/>
  <c r="BI81" i="138" s="1"/>
  <c r="BH57" i="138"/>
  <c r="BH81" i="138"/>
  <c r="BG57" i="138"/>
  <c r="BG81" i="138" s="1"/>
  <c r="BF57" i="138"/>
  <c r="BF81" i="138" s="1"/>
  <c r="BE57" i="138"/>
  <c r="BE81" i="138" s="1"/>
  <c r="BD57" i="138"/>
  <c r="BD81" i="138"/>
  <c r="BC57" i="138"/>
  <c r="BC81" i="138" s="1"/>
  <c r="BB57" i="138"/>
  <c r="BB81" i="138" s="1"/>
  <c r="BA57" i="138"/>
  <c r="BA81" i="138" s="1"/>
  <c r="AZ57" i="138"/>
  <c r="AZ81" i="138" s="1"/>
  <c r="AY57" i="138"/>
  <c r="AY81" i="138" s="1"/>
  <c r="AX57" i="138"/>
  <c r="AX81" i="138" s="1"/>
  <c r="AW57" i="138"/>
  <c r="AW81" i="138" s="1"/>
  <c r="AV57" i="138"/>
  <c r="AV81" i="138"/>
  <c r="AU57" i="138"/>
  <c r="AU81" i="138" s="1"/>
  <c r="AT57" i="138"/>
  <c r="AT81" i="138"/>
  <c r="AS57" i="138"/>
  <c r="AS81" i="138" s="1"/>
  <c r="AR57" i="138"/>
  <c r="AR81" i="138"/>
  <c r="AQ57" i="138"/>
  <c r="AQ81" i="138" s="1"/>
  <c r="AP57" i="138"/>
  <c r="AP81" i="138" s="1"/>
  <c r="AO57" i="138"/>
  <c r="AO81" i="138" s="1"/>
  <c r="AN57" i="138"/>
  <c r="AN81" i="138"/>
  <c r="BR56" i="138"/>
  <c r="BR80" i="138" s="1"/>
  <c r="BQ56" i="138"/>
  <c r="BQ80" i="138" s="1"/>
  <c r="BP56" i="138"/>
  <c r="BP80" i="138"/>
  <c r="BO56" i="138"/>
  <c r="BO80" i="138" s="1"/>
  <c r="BN56" i="138"/>
  <c r="BN80" i="138"/>
  <c r="BM56" i="138"/>
  <c r="BM80" i="138" s="1"/>
  <c r="BL56" i="138"/>
  <c r="BL80" i="138"/>
  <c r="BK56" i="138"/>
  <c r="BK80" i="138" s="1"/>
  <c r="BJ56" i="138"/>
  <c r="BJ80" i="138" s="1"/>
  <c r="BI56" i="138"/>
  <c r="BI80" i="138" s="1"/>
  <c r="BH56" i="138"/>
  <c r="BH80" i="138"/>
  <c r="BG56" i="138"/>
  <c r="BG80" i="138" s="1"/>
  <c r="BF56" i="138"/>
  <c r="BF80" i="138" s="1"/>
  <c r="BE56" i="138"/>
  <c r="BE80" i="138" s="1"/>
  <c r="BD56" i="138"/>
  <c r="BD80" i="138" s="1"/>
  <c r="BC56" i="138"/>
  <c r="BC80" i="138" s="1"/>
  <c r="BB56" i="138"/>
  <c r="BB80" i="138" s="1"/>
  <c r="BA56" i="138"/>
  <c r="BA80" i="138" s="1"/>
  <c r="AZ56" i="138"/>
  <c r="AZ80" i="138"/>
  <c r="AY56" i="138"/>
  <c r="AY80" i="138" s="1"/>
  <c r="AX56" i="138"/>
  <c r="AX80" i="138"/>
  <c r="AW56" i="138"/>
  <c r="AW80" i="138" s="1"/>
  <c r="AV56" i="138"/>
  <c r="AV80" i="138"/>
  <c r="AU56" i="138"/>
  <c r="AU80" i="138" s="1"/>
  <c r="AT56" i="138"/>
  <c r="AT80" i="138" s="1"/>
  <c r="AS56" i="138"/>
  <c r="AS80" i="138" s="1"/>
  <c r="AR56" i="138"/>
  <c r="AR80" i="138"/>
  <c r="AQ56" i="138"/>
  <c r="AQ80" i="138" s="1"/>
  <c r="AP56" i="138"/>
  <c r="AP80" i="138" s="1"/>
  <c r="AO56" i="138"/>
  <c r="AO80" i="138" s="1"/>
  <c r="AN56" i="138"/>
  <c r="AN80" i="138" s="1"/>
  <c r="BR55" i="138"/>
  <c r="BR79" i="138" s="1"/>
  <c r="BQ55" i="138"/>
  <c r="BQ79" i="138" s="1"/>
  <c r="BP55" i="138"/>
  <c r="BP79" i="138" s="1"/>
  <c r="BO55" i="138"/>
  <c r="BO79" i="138"/>
  <c r="BN55" i="138"/>
  <c r="BN79" i="138" s="1"/>
  <c r="BM55" i="138"/>
  <c r="BM79" i="138"/>
  <c r="BL55" i="138"/>
  <c r="BL79" i="138" s="1"/>
  <c r="BK55" i="138"/>
  <c r="BK79" i="138"/>
  <c r="BJ55" i="138"/>
  <c r="BJ79" i="138" s="1"/>
  <c r="BI55" i="138"/>
  <c r="BI79" i="138" s="1"/>
  <c r="BH55" i="138"/>
  <c r="BH79" i="138" s="1"/>
  <c r="BG55" i="138"/>
  <c r="BG79" i="138" s="1"/>
  <c r="BF55" i="138"/>
  <c r="BF79" i="138" s="1"/>
  <c r="BE55" i="138"/>
  <c r="BE79" i="138" s="1"/>
  <c r="BD55" i="138"/>
  <c r="BD79" i="138"/>
  <c r="BC55" i="138"/>
  <c r="BC79" i="138" s="1"/>
  <c r="BB55" i="138"/>
  <c r="BB79" i="138"/>
  <c r="BA55" i="138"/>
  <c r="BA79" i="138" s="1"/>
  <c r="AZ55" i="138"/>
  <c r="AZ79" i="138"/>
  <c r="AY55" i="138"/>
  <c r="AY79" i="138" s="1"/>
  <c r="AX55" i="138"/>
  <c r="AX79" i="138" s="1"/>
  <c r="AW55" i="138"/>
  <c r="AW79" i="138" s="1"/>
  <c r="AV55" i="138"/>
  <c r="AV79" i="138"/>
  <c r="AU55" i="138"/>
  <c r="AU79" i="138" s="1"/>
  <c r="AT55" i="138"/>
  <c r="AT79" i="138"/>
  <c r="AS55" i="138"/>
  <c r="AS79" i="138" s="1"/>
  <c r="AR55" i="138"/>
  <c r="AR79" i="138" s="1"/>
  <c r="AQ55" i="138"/>
  <c r="AQ79" i="138" s="1"/>
  <c r="AP55" i="138"/>
  <c r="AP79" i="138" s="1"/>
  <c r="AO55" i="138"/>
  <c r="AO79" i="138" s="1"/>
  <c r="AN55" i="138"/>
  <c r="AN79" i="138" s="1"/>
  <c r="BR54" i="138"/>
  <c r="BR78" i="138" s="1"/>
  <c r="BQ54" i="138"/>
  <c r="BQ78" i="138" s="1"/>
  <c r="BP54" i="138"/>
  <c r="BP78" i="138" s="1"/>
  <c r="BO54" i="138"/>
  <c r="BO78" i="138" s="1"/>
  <c r="BN54" i="138"/>
  <c r="BN78" i="138"/>
  <c r="BM54" i="138"/>
  <c r="BM78" i="138" s="1"/>
  <c r="BL54" i="138"/>
  <c r="BL78" i="138"/>
  <c r="BK54" i="138"/>
  <c r="BK78" i="138" s="1"/>
  <c r="BJ54" i="138"/>
  <c r="BJ78" i="138" s="1"/>
  <c r="BI54" i="138"/>
  <c r="BI78" i="138" s="1"/>
  <c r="BH54" i="138"/>
  <c r="BH78" i="138"/>
  <c r="BG54" i="138"/>
  <c r="BG78" i="138" s="1"/>
  <c r="BF54" i="138"/>
  <c r="BF78" i="138" s="1"/>
  <c r="BE54" i="138"/>
  <c r="BE78" i="138" s="1"/>
  <c r="BD54" i="138"/>
  <c r="BD78" i="138" s="1"/>
  <c r="BC54" i="138"/>
  <c r="BC78" i="138" s="1"/>
  <c r="BB54" i="138"/>
  <c r="BB78" i="138" s="1"/>
  <c r="BA54" i="138"/>
  <c r="BA78" i="138" s="1"/>
  <c r="AZ54" i="138"/>
  <c r="AZ78" i="138"/>
  <c r="AY54" i="138"/>
  <c r="AY78" i="138" s="1"/>
  <c r="AX54" i="138"/>
  <c r="AX78" i="138"/>
  <c r="AW54" i="138"/>
  <c r="AW78" i="138" s="1"/>
  <c r="AV54" i="138"/>
  <c r="AV78" i="138"/>
  <c r="AU54" i="138"/>
  <c r="AU78" i="138" s="1"/>
  <c r="AT54" i="138"/>
  <c r="AT78" i="138" s="1"/>
  <c r="AS54" i="138"/>
  <c r="AS78" i="138" s="1"/>
  <c r="AR54" i="138"/>
  <c r="AR78" i="138"/>
  <c r="AQ54" i="138"/>
  <c r="AQ78" i="138" s="1"/>
  <c r="AP54" i="138"/>
  <c r="AP78" i="138" s="1"/>
  <c r="AO54" i="138"/>
  <c r="AO78" i="138" s="1"/>
  <c r="AN54" i="138"/>
  <c r="AN78" i="138" s="1"/>
  <c r="BR53" i="138"/>
  <c r="BR77" i="138" s="1"/>
  <c r="BQ53" i="138"/>
  <c r="BQ77" i="138" s="1"/>
  <c r="BP53" i="138"/>
  <c r="BP77" i="138" s="1"/>
  <c r="BO53" i="138"/>
  <c r="BO77" i="138"/>
  <c r="BN53" i="138"/>
  <c r="BN77" i="138" s="1"/>
  <c r="BM53" i="138"/>
  <c r="BM77" i="138"/>
  <c r="BL53" i="138"/>
  <c r="BL77" i="138" s="1"/>
  <c r="BK53" i="138"/>
  <c r="BK77" i="138" s="1"/>
  <c r="BJ53" i="138"/>
  <c r="BJ77" i="138" s="1"/>
  <c r="BI53" i="138"/>
  <c r="BI77" i="138" s="1"/>
  <c r="BH53" i="138"/>
  <c r="BH77" i="138" s="1"/>
  <c r="BG53" i="138"/>
  <c r="BG77" i="138" s="1"/>
  <c r="BF53" i="138"/>
  <c r="BF77" i="138" s="1"/>
  <c r="BE53" i="138"/>
  <c r="BE77" i="138" s="1"/>
  <c r="BD53" i="138"/>
  <c r="BD77" i="138"/>
  <c r="BC53" i="138"/>
  <c r="BC77" i="138" s="1"/>
  <c r="BB53" i="138"/>
  <c r="BB77" i="138" s="1"/>
  <c r="BA53" i="138"/>
  <c r="BA77" i="138"/>
  <c r="AZ53" i="138"/>
  <c r="AZ77" i="138" s="1"/>
  <c r="AY53" i="138"/>
  <c r="AY77" i="138" s="1"/>
  <c r="AX53" i="138"/>
  <c r="AX77" i="138" s="1"/>
  <c r="AW53" i="138"/>
  <c r="AW77" i="138" s="1"/>
  <c r="AV53" i="138"/>
  <c r="AV77" i="138" s="1"/>
  <c r="AU53" i="138"/>
  <c r="AU77" i="138" s="1"/>
  <c r="AT53" i="138"/>
  <c r="AT77" i="138" s="1"/>
  <c r="AS53" i="138"/>
  <c r="AS77" i="138"/>
  <c r="AR53" i="138"/>
  <c r="AR77" i="138" s="1"/>
  <c r="AQ53" i="138"/>
  <c r="AQ77" i="138"/>
  <c r="AP53" i="138"/>
  <c r="AP77" i="138" s="1"/>
  <c r="AO53" i="138"/>
  <c r="AO77" i="138"/>
  <c r="AN53" i="138"/>
  <c r="AN77" i="138" s="1"/>
  <c r="AB54" i="138"/>
  <c r="AC54" i="138"/>
  <c r="AD54" i="138"/>
  <c r="AE54" i="138"/>
  <c r="AF54" i="138"/>
  <c r="AF78" i="138" s="1"/>
  <c r="AG54" i="138"/>
  <c r="AH54" i="138"/>
  <c r="AH78" i="138" s="1"/>
  <c r="AB55" i="138"/>
  <c r="AC55" i="138"/>
  <c r="AD55" i="138"/>
  <c r="AE55" i="138"/>
  <c r="AF55" i="138"/>
  <c r="AG55" i="138"/>
  <c r="AG79" i="138" s="1"/>
  <c r="AH55" i="138"/>
  <c r="AB56" i="138"/>
  <c r="AB80" i="138" s="1"/>
  <c r="AC56" i="138"/>
  <c r="AD56" i="138"/>
  <c r="AE56" i="138"/>
  <c r="AE80" i="138" s="1"/>
  <c r="AF56" i="138"/>
  <c r="AG56" i="138"/>
  <c r="AH56" i="138"/>
  <c r="AH80" i="138" s="1"/>
  <c r="AB57" i="138"/>
  <c r="AC57" i="138"/>
  <c r="AC81" i="138" s="1"/>
  <c r="AD57" i="138"/>
  <c r="AE57" i="138"/>
  <c r="AE81" i="138" s="1"/>
  <c r="AF57" i="138"/>
  <c r="AG57" i="138"/>
  <c r="AG81" i="138" s="1"/>
  <c r="AH57" i="138"/>
  <c r="AB58" i="138"/>
  <c r="AB82" i="138" s="1"/>
  <c r="AC58" i="138"/>
  <c r="AD58" i="138"/>
  <c r="AE58" i="138"/>
  <c r="AE82" i="138" s="1"/>
  <c r="AF58" i="138"/>
  <c r="AG58" i="138"/>
  <c r="AG82" i="138" s="1"/>
  <c r="AH58" i="138"/>
  <c r="AB59" i="138"/>
  <c r="AC59" i="138"/>
  <c r="AC83" i="138" s="1"/>
  <c r="AD59" i="138"/>
  <c r="AE59" i="138"/>
  <c r="AE83" i="138" s="1"/>
  <c r="AF59" i="138"/>
  <c r="AG59" i="138"/>
  <c r="AG83" i="138" s="1"/>
  <c r="AH59" i="138"/>
  <c r="AB60" i="138"/>
  <c r="AC60" i="138"/>
  <c r="AD60" i="138"/>
  <c r="AD84" i="138" s="1"/>
  <c r="AE60" i="138"/>
  <c r="AF60" i="138"/>
  <c r="AF84" i="138" s="1"/>
  <c r="AG60" i="138"/>
  <c r="AG84" i="138" s="1"/>
  <c r="AH60" i="138"/>
  <c r="AH84" i="138" s="1"/>
  <c r="AB61" i="138"/>
  <c r="AC61" i="138"/>
  <c r="AD61" i="138"/>
  <c r="AE61" i="138"/>
  <c r="AE85" i="138" s="1"/>
  <c r="AF61" i="138"/>
  <c r="AG61" i="138"/>
  <c r="AG85" i="138" s="1"/>
  <c r="AH61" i="138"/>
  <c r="AB62" i="138"/>
  <c r="AC62" i="138"/>
  <c r="AD62" i="138"/>
  <c r="AE62" i="138"/>
  <c r="AF62" i="138"/>
  <c r="AG62" i="138"/>
  <c r="AH62" i="138"/>
  <c r="AH86" i="138" s="1"/>
  <c r="AB63" i="138"/>
  <c r="AC63" i="138"/>
  <c r="AD63" i="138"/>
  <c r="AE63" i="138"/>
  <c r="AE87" i="138" s="1"/>
  <c r="AF63" i="138"/>
  <c r="AG63" i="138"/>
  <c r="AG87" i="138" s="1"/>
  <c r="AH63" i="138"/>
  <c r="AB64" i="138"/>
  <c r="AB88" i="138" s="1"/>
  <c r="AC64" i="138"/>
  <c r="AC88" i="138" s="1"/>
  <c r="AD64" i="138"/>
  <c r="AE64" i="138"/>
  <c r="AE88" i="138" s="1"/>
  <c r="AF64" i="138"/>
  <c r="AG64" i="138"/>
  <c r="AH64" i="138"/>
  <c r="AH88" i="138" s="1"/>
  <c r="AB65" i="138"/>
  <c r="AC65" i="138"/>
  <c r="AD65" i="138"/>
  <c r="AD89" i="138" s="1"/>
  <c r="AE65" i="138"/>
  <c r="AE89" i="138" s="1"/>
  <c r="AF65" i="138"/>
  <c r="AG65" i="138"/>
  <c r="AH65" i="138"/>
  <c r="AB66" i="138"/>
  <c r="AC66" i="138"/>
  <c r="AD66" i="138"/>
  <c r="AE66" i="138"/>
  <c r="AF66" i="138"/>
  <c r="AG66" i="138"/>
  <c r="AH66" i="138"/>
  <c r="AB67" i="138"/>
  <c r="AC67" i="138"/>
  <c r="AC91" i="138" s="1"/>
  <c r="AD67" i="138"/>
  <c r="AE67" i="138"/>
  <c r="AE91" i="138" s="1"/>
  <c r="AF67" i="138"/>
  <c r="AG67" i="138"/>
  <c r="AG91" i="138" s="1"/>
  <c r="AH67" i="138"/>
  <c r="AB68" i="138"/>
  <c r="AC68" i="138"/>
  <c r="AD68" i="138"/>
  <c r="AD92" i="138" s="1"/>
  <c r="AE68" i="138"/>
  <c r="AF68" i="138"/>
  <c r="AF92" i="138" s="1"/>
  <c r="AG68" i="138"/>
  <c r="AG92" i="138" s="1"/>
  <c r="AH68" i="138"/>
  <c r="AB69" i="138"/>
  <c r="AC69" i="138"/>
  <c r="AD69" i="138"/>
  <c r="AE69" i="138"/>
  <c r="AE93" i="138" s="1"/>
  <c r="AF69" i="138"/>
  <c r="AG69" i="138"/>
  <c r="AG93" i="138" s="1"/>
  <c r="AH69" i="138"/>
  <c r="AB70" i="138"/>
  <c r="AC70" i="138"/>
  <c r="AD70" i="138"/>
  <c r="AE70" i="138"/>
  <c r="AF70" i="138"/>
  <c r="AF94" i="138" s="1"/>
  <c r="AG70" i="138"/>
  <c r="AH70" i="138"/>
  <c r="AH94" i="138" s="1"/>
  <c r="AB71" i="138"/>
  <c r="AB95" i="138" s="1"/>
  <c r="AC71" i="138"/>
  <c r="AD71" i="138"/>
  <c r="AE71" i="138"/>
  <c r="AE95" i="138" s="1"/>
  <c r="AF71" i="138"/>
  <c r="AG71" i="138"/>
  <c r="AG95" i="138" s="1"/>
  <c r="AH71" i="138"/>
  <c r="AB72" i="138"/>
  <c r="AC72" i="138"/>
  <c r="AD72" i="138"/>
  <c r="AD96" i="138" s="1"/>
  <c r="AE72" i="138"/>
  <c r="AE96" i="138" s="1"/>
  <c r="AF72" i="138"/>
  <c r="AG72" i="138"/>
  <c r="AH72" i="138"/>
  <c r="AH96" i="138" s="1"/>
  <c r="AB73" i="138"/>
  <c r="AC73" i="138"/>
  <c r="AC97" i="138" s="1"/>
  <c r="AD73" i="138"/>
  <c r="AE73" i="138"/>
  <c r="AE97" i="138" s="1"/>
  <c r="AF73" i="138"/>
  <c r="AG73" i="138"/>
  <c r="AH73" i="138"/>
  <c r="AH97" i="138" s="1"/>
  <c r="AB74" i="138"/>
  <c r="AB98" i="138" s="1"/>
  <c r="AC74" i="138"/>
  <c r="AD74" i="138"/>
  <c r="AD98" i="138" s="1"/>
  <c r="AE74" i="138"/>
  <c r="AE98" i="138" s="1"/>
  <c r="AF74" i="138"/>
  <c r="AG74" i="138"/>
  <c r="AG98" i="138" s="1"/>
  <c r="AH74" i="138"/>
  <c r="AB75" i="138"/>
  <c r="AC75" i="138"/>
  <c r="AC99" i="138" s="1"/>
  <c r="AD75" i="138"/>
  <c r="AE75" i="138"/>
  <c r="AE99" i="138" s="1"/>
  <c r="AF75" i="138"/>
  <c r="AG75" i="138"/>
  <c r="AG99" i="138" s="1"/>
  <c r="AH75" i="138"/>
  <c r="AH99" i="138" s="1"/>
  <c r="AB53" i="138"/>
  <c r="AC53" i="138"/>
  <c r="AD53" i="138"/>
  <c r="AD77" i="138" s="1"/>
  <c r="AE53" i="138"/>
  <c r="AF53" i="138"/>
  <c r="AF77" i="138" s="1"/>
  <c r="AG53" i="138"/>
  <c r="AG77" i="138" s="1"/>
  <c r="AH53" i="138"/>
  <c r="AA54" i="138"/>
  <c r="AA78" i="138" s="1"/>
  <c r="AA55" i="138"/>
  <c r="AA56" i="138"/>
  <c r="AA57" i="138"/>
  <c r="AA81" i="138" s="1"/>
  <c r="AA58" i="138"/>
  <c r="AA59" i="138"/>
  <c r="AA83" i="138" s="1"/>
  <c r="AA60" i="138"/>
  <c r="AA84" i="138" s="1"/>
  <c r="AA61" i="138"/>
  <c r="AA85" i="138" s="1"/>
  <c r="AA62" i="138"/>
  <c r="AA86" i="138" s="1"/>
  <c r="AA63" i="138"/>
  <c r="AA64" i="138"/>
  <c r="AA65" i="138"/>
  <c r="AA89" i="138" s="1"/>
  <c r="AA66" i="138"/>
  <c r="AA67" i="138"/>
  <c r="AA91" i="138" s="1"/>
  <c r="AA68" i="138"/>
  <c r="AA92" i="138" s="1"/>
  <c r="AA69" i="138"/>
  <c r="AA93" i="138" s="1"/>
  <c r="AA70" i="138"/>
  <c r="AA94" i="138" s="1"/>
  <c r="AA71" i="138"/>
  <c r="AA95" i="138" s="1"/>
  <c r="AA72" i="138"/>
  <c r="AA96" i="138" s="1"/>
  <c r="AA73" i="138"/>
  <c r="AA97" i="138" s="1"/>
  <c r="AA74" i="138"/>
  <c r="AA75" i="138"/>
  <c r="AA99" i="138" s="1"/>
  <c r="AA53" i="138"/>
  <c r="AA77" i="138" s="1"/>
  <c r="Z54" i="138"/>
  <c r="Z78" i="138" s="1"/>
  <c r="Z55" i="138"/>
  <c r="Z79" i="138" s="1"/>
  <c r="Z56" i="138"/>
  <c r="Z57" i="138"/>
  <c r="Z58" i="138"/>
  <c r="Z82" i="138" s="1"/>
  <c r="Z59" i="138"/>
  <c r="Z60" i="138"/>
  <c r="Z84" i="138" s="1"/>
  <c r="Z61" i="138"/>
  <c r="Z62" i="138"/>
  <c r="Z86" i="138" s="1"/>
  <c r="Z63" i="138"/>
  <c r="Z87" i="138" s="1"/>
  <c r="Z64" i="138"/>
  <c r="Z65" i="138"/>
  <c r="Z66" i="138"/>
  <c r="Z67" i="138"/>
  <c r="Z91" i="138" s="1"/>
  <c r="Z68" i="138"/>
  <c r="Z92" i="138" s="1"/>
  <c r="Z69" i="138"/>
  <c r="Z93" i="138" s="1"/>
  <c r="Z70" i="138"/>
  <c r="Z94" i="138" s="1"/>
  <c r="Z71" i="138"/>
  <c r="Z72" i="138"/>
  <c r="Z96" i="138" s="1"/>
  <c r="Z73" i="138"/>
  <c r="Z74" i="138"/>
  <c r="Z98" i="138" s="1"/>
  <c r="Z75" i="138"/>
  <c r="Z53" i="138"/>
  <c r="Z77" i="138" s="1"/>
  <c r="Y54" i="138"/>
  <c r="Y55" i="138"/>
  <c r="Y79" i="138" s="1"/>
  <c r="Y56" i="138"/>
  <c r="Y57" i="138"/>
  <c r="Y58" i="138"/>
  <c r="Y59" i="138"/>
  <c r="Y83" i="138" s="1"/>
  <c r="Y60" i="138"/>
  <c r="Y61" i="138"/>
  <c r="Y62" i="138"/>
  <c r="Y63" i="138"/>
  <c r="Y64" i="138"/>
  <c r="Y65" i="138"/>
  <c r="Y66" i="138"/>
  <c r="Y67" i="138"/>
  <c r="Y91" i="138" s="1"/>
  <c r="Y68" i="138"/>
  <c r="Y69" i="138"/>
  <c r="Y93" i="138" s="1"/>
  <c r="Y70" i="138"/>
  <c r="Y71" i="138"/>
  <c r="Y72" i="138"/>
  <c r="Y73" i="138"/>
  <c r="Y74" i="138"/>
  <c r="Y98" i="138" s="1"/>
  <c r="Y75" i="138"/>
  <c r="Y99" i="138" s="1"/>
  <c r="Y53" i="138"/>
  <c r="X54" i="138"/>
  <c r="X78" i="138" s="1"/>
  <c r="X55" i="138"/>
  <c r="X56" i="138"/>
  <c r="X57" i="138"/>
  <c r="X58" i="138"/>
  <c r="X59" i="138"/>
  <c r="X60" i="138"/>
  <c r="X84" i="138" s="1"/>
  <c r="X61" i="138"/>
  <c r="X62" i="138"/>
  <c r="X86" i="138" s="1"/>
  <c r="X63" i="138"/>
  <c r="X87" i="138" s="1"/>
  <c r="X64" i="138"/>
  <c r="X65" i="138"/>
  <c r="X66" i="138"/>
  <c r="X67" i="138"/>
  <c r="X68" i="138"/>
  <c r="X69" i="138"/>
  <c r="X70" i="138"/>
  <c r="X94" i="138" s="1"/>
  <c r="X71" i="138"/>
  <c r="X95" i="138" s="1"/>
  <c r="X72" i="138"/>
  <c r="X73" i="138"/>
  <c r="X74" i="138"/>
  <c r="X75" i="138"/>
  <c r="X53" i="138"/>
  <c r="X77" i="138" s="1"/>
  <c r="W54" i="138"/>
  <c r="W55" i="138"/>
  <c r="W79" i="138" s="1"/>
  <c r="W56" i="138"/>
  <c r="W80" i="138" s="1"/>
  <c r="W57" i="138"/>
  <c r="W81" i="138" s="1"/>
  <c r="W58" i="138"/>
  <c r="W59" i="138"/>
  <c r="W60" i="138"/>
  <c r="W84" i="138" s="1"/>
  <c r="W61" i="138"/>
  <c r="W85" i="138" s="1"/>
  <c r="W62" i="138"/>
  <c r="W63" i="138"/>
  <c r="W64" i="138"/>
  <c r="W65" i="138"/>
  <c r="W66" i="138"/>
  <c r="W67" i="138"/>
  <c r="W68" i="138"/>
  <c r="W92" i="138" s="1"/>
  <c r="W69" i="138"/>
  <c r="W70" i="138"/>
  <c r="W71" i="138"/>
  <c r="W72" i="138"/>
  <c r="W73" i="138"/>
  <c r="W74" i="138"/>
  <c r="W75" i="138"/>
  <c r="W53" i="138"/>
  <c r="V54" i="138"/>
  <c r="V78" i="138" s="1"/>
  <c r="V55" i="138"/>
  <c r="V56" i="138"/>
  <c r="V80" i="138" s="1"/>
  <c r="V57" i="138"/>
  <c r="V58" i="138"/>
  <c r="V59" i="138"/>
  <c r="V60" i="138"/>
  <c r="V61" i="138"/>
  <c r="V62" i="138"/>
  <c r="V63" i="138"/>
  <c r="V64" i="138"/>
  <c r="V88" i="138" s="1"/>
  <c r="V65" i="138"/>
  <c r="V89" i="138" s="1"/>
  <c r="V66" i="138"/>
  <c r="V67" i="138"/>
  <c r="V91" i="138" s="1"/>
  <c r="V68" i="138"/>
  <c r="V69" i="138"/>
  <c r="V93" i="138" s="1"/>
  <c r="V70" i="138"/>
  <c r="V94" i="138" s="1"/>
  <c r="V71" i="138"/>
  <c r="V72" i="138"/>
  <c r="V96" i="138" s="1"/>
  <c r="V73" i="138"/>
  <c r="V74" i="138"/>
  <c r="V98" i="138" s="1"/>
  <c r="V75" i="138"/>
  <c r="V53" i="138"/>
  <c r="U54" i="138"/>
  <c r="U55" i="138"/>
  <c r="U79" i="138" s="1"/>
  <c r="U56" i="138"/>
  <c r="U80" i="138" s="1"/>
  <c r="U57" i="138"/>
  <c r="U81" i="138" s="1"/>
  <c r="U58" i="138"/>
  <c r="U82" i="138" s="1"/>
  <c r="U59" i="138"/>
  <c r="U83" i="138" s="1"/>
  <c r="U60" i="138"/>
  <c r="U84" i="138" s="1"/>
  <c r="U61" i="138"/>
  <c r="U85" i="138" s="1"/>
  <c r="U62" i="138"/>
  <c r="U86" i="138" s="1"/>
  <c r="U63" i="138"/>
  <c r="U87" i="138" s="1"/>
  <c r="U64" i="138"/>
  <c r="U88" i="138" s="1"/>
  <c r="U65" i="138"/>
  <c r="U89" i="138" s="1"/>
  <c r="U66" i="138"/>
  <c r="U67" i="138"/>
  <c r="U91" i="138" s="1"/>
  <c r="U68" i="138"/>
  <c r="U92" i="138" s="1"/>
  <c r="U69" i="138"/>
  <c r="U93" i="138" s="1"/>
  <c r="U70" i="138"/>
  <c r="U71" i="138"/>
  <c r="U95" i="138" s="1"/>
  <c r="U72" i="138"/>
  <c r="U96" i="138" s="1"/>
  <c r="U73" i="138"/>
  <c r="U97" i="138" s="1"/>
  <c r="U74" i="138"/>
  <c r="U98" i="138" s="1"/>
  <c r="U75" i="138"/>
  <c r="U99" i="138" s="1"/>
  <c r="U53" i="138"/>
  <c r="U77" i="138" s="1"/>
  <c r="T54" i="138"/>
  <c r="T55" i="138"/>
  <c r="T56" i="138"/>
  <c r="T57" i="138"/>
  <c r="T58" i="138"/>
  <c r="T82" i="138" s="1"/>
  <c r="T59" i="138"/>
  <c r="T83" i="138" s="1"/>
  <c r="T60" i="138"/>
  <c r="T61" i="138"/>
  <c r="T85" i="138" s="1"/>
  <c r="T62" i="138"/>
  <c r="T86" i="138" s="1"/>
  <c r="T63" i="138"/>
  <c r="T64" i="138"/>
  <c r="T88" i="138" s="1"/>
  <c r="T65" i="138"/>
  <c r="T66" i="138"/>
  <c r="T67" i="138"/>
  <c r="T91" i="138" s="1"/>
  <c r="T68" i="138"/>
  <c r="T92" i="138" s="1"/>
  <c r="T69" i="138"/>
  <c r="T93" i="138" s="1"/>
  <c r="T70" i="138"/>
  <c r="T94" i="138" s="1"/>
  <c r="T71" i="138"/>
  <c r="T72" i="138"/>
  <c r="T96" i="138" s="1"/>
  <c r="T73" i="138"/>
  <c r="T74" i="138"/>
  <c r="T75" i="138"/>
  <c r="T99" i="138" s="1"/>
  <c r="T53" i="138"/>
  <c r="T77" i="138" s="1"/>
  <c r="S54" i="138"/>
  <c r="S55" i="138"/>
  <c r="S56" i="138"/>
  <c r="S57" i="138"/>
  <c r="S81" i="138" s="1"/>
  <c r="S58" i="138"/>
  <c r="S59" i="138"/>
  <c r="S83" i="138" s="1"/>
  <c r="S60" i="138"/>
  <c r="S84" i="138" s="1"/>
  <c r="S61" i="138"/>
  <c r="S62" i="138"/>
  <c r="S63" i="138"/>
  <c r="S64" i="138"/>
  <c r="S65" i="138"/>
  <c r="S89" i="138" s="1"/>
  <c r="S66" i="138"/>
  <c r="S67" i="138"/>
  <c r="S68" i="138"/>
  <c r="S69" i="138"/>
  <c r="S70" i="138"/>
  <c r="S94" i="138" s="1"/>
  <c r="S71" i="138"/>
  <c r="S72" i="138"/>
  <c r="S73" i="138"/>
  <c r="S97" i="138" s="1"/>
  <c r="S74" i="138"/>
  <c r="S98" i="138" s="1"/>
  <c r="S75" i="138"/>
  <c r="S99" i="138" s="1"/>
  <c r="S53" i="138"/>
  <c r="S77" i="138" s="1"/>
  <c r="R54" i="138"/>
  <c r="R55" i="138"/>
  <c r="R56" i="138"/>
  <c r="R57" i="138"/>
  <c r="R58" i="138"/>
  <c r="R82" i="138" s="1"/>
  <c r="R59" i="138"/>
  <c r="R60" i="138"/>
  <c r="R61" i="138"/>
  <c r="R62" i="138"/>
  <c r="R63" i="138"/>
  <c r="R64" i="138"/>
  <c r="R65" i="138"/>
  <c r="R66" i="138"/>
  <c r="R67" i="138"/>
  <c r="R68" i="138"/>
  <c r="R92" i="138" s="1"/>
  <c r="R69" i="138"/>
  <c r="R70" i="138"/>
  <c r="R71" i="138"/>
  <c r="R72" i="138"/>
  <c r="R73" i="138"/>
  <c r="R74" i="138"/>
  <c r="R98" i="138" s="1"/>
  <c r="R75" i="138"/>
  <c r="R99" i="138" s="1"/>
  <c r="R53" i="138"/>
  <c r="R77" i="138" s="1"/>
  <c r="Q54" i="138"/>
  <c r="Q78" i="138" s="1"/>
  <c r="Q55" i="138"/>
  <c r="Q79" i="138" s="1"/>
  <c r="Q56" i="138"/>
  <c r="Q57" i="138"/>
  <c r="Q58" i="138"/>
  <c r="Q59" i="138"/>
  <c r="Q83" i="138" s="1"/>
  <c r="Q60" i="138"/>
  <c r="Q61" i="138"/>
  <c r="Q85" i="138" s="1"/>
  <c r="Q62" i="138"/>
  <c r="Q63" i="138"/>
  <c r="Q64" i="138"/>
  <c r="Q88" i="138" s="1"/>
  <c r="Q65" i="138"/>
  <c r="Q66" i="138"/>
  <c r="Q67" i="138"/>
  <c r="Q91" i="138" s="1"/>
  <c r="Q68" i="138"/>
  <c r="Q69" i="138"/>
  <c r="Q93" i="138" s="1"/>
  <c r="Q70" i="138"/>
  <c r="Q71" i="138"/>
  <c r="Q72" i="138"/>
  <c r="Q96" i="138" s="1"/>
  <c r="Q73" i="138"/>
  <c r="Q97" i="138" s="1"/>
  <c r="Q74" i="138"/>
  <c r="Q75" i="138"/>
  <c r="Q99" i="138" s="1"/>
  <c r="Q53" i="138"/>
  <c r="P54" i="138"/>
  <c r="P78" i="138" s="1"/>
  <c r="P55" i="138"/>
  <c r="P79" i="138" s="1"/>
  <c r="P56" i="138"/>
  <c r="P80" i="138" s="1"/>
  <c r="P57" i="138"/>
  <c r="P81" i="138" s="1"/>
  <c r="P58" i="138"/>
  <c r="P82" i="138" s="1"/>
  <c r="P59" i="138"/>
  <c r="P60" i="138"/>
  <c r="P84" i="138" s="1"/>
  <c r="P61" i="138"/>
  <c r="P62" i="138"/>
  <c r="P86" i="138" s="1"/>
  <c r="P63" i="138"/>
  <c r="P87" i="138" s="1"/>
  <c r="P64" i="138"/>
  <c r="P65" i="138"/>
  <c r="P89" i="138" s="1"/>
  <c r="P66" i="138"/>
  <c r="P67" i="138"/>
  <c r="P68" i="138"/>
  <c r="P92" i="138" s="1"/>
  <c r="P69" i="138"/>
  <c r="P70" i="138"/>
  <c r="P94" i="138" s="1"/>
  <c r="P71" i="138"/>
  <c r="P95" i="138" s="1"/>
  <c r="P72" i="138"/>
  <c r="P73" i="138"/>
  <c r="P97" i="138" s="1"/>
  <c r="P74" i="138"/>
  <c r="P75" i="138"/>
  <c r="P53" i="138"/>
  <c r="P77" i="138" s="1"/>
  <c r="O54" i="138"/>
  <c r="O55" i="138"/>
  <c r="O79" i="138" s="1"/>
  <c r="O56" i="138"/>
  <c r="O80" i="138" s="1"/>
  <c r="O57" i="138"/>
  <c r="O81" i="138" s="1"/>
  <c r="O58" i="138"/>
  <c r="O82" i="138" s="1"/>
  <c r="O59" i="138"/>
  <c r="O60" i="138"/>
  <c r="O61" i="138"/>
  <c r="O62" i="138"/>
  <c r="O63" i="138"/>
  <c r="O87" i="138" s="1"/>
  <c r="O64" i="138"/>
  <c r="O88" i="138" s="1"/>
  <c r="O65" i="138"/>
  <c r="O89" i="138" s="1"/>
  <c r="O66" i="138"/>
  <c r="O67" i="138"/>
  <c r="O68" i="138"/>
  <c r="O69" i="138"/>
  <c r="O93" i="138" s="1"/>
  <c r="O70" i="138"/>
  <c r="O71" i="138"/>
  <c r="O95" i="138" s="1"/>
  <c r="O72" i="138"/>
  <c r="O96" i="138" s="1"/>
  <c r="O73" i="138"/>
  <c r="O97" i="138" s="1"/>
  <c r="O74" i="138"/>
  <c r="O98" i="138" s="1"/>
  <c r="O75" i="138"/>
  <c r="O99" i="138" s="1"/>
  <c r="O53" i="138"/>
  <c r="N54" i="138"/>
  <c r="N55" i="138"/>
  <c r="N56" i="138"/>
  <c r="N80" i="138" s="1"/>
  <c r="N57" i="138"/>
  <c r="N58" i="138"/>
  <c r="N59" i="138"/>
  <c r="N60" i="138"/>
  <c r="N61" i="138"/>
  <c r="N85" i="138" s="1"/>
  <c r="N62" i="138"/>
  <c r="N86" i="138" s="1"/>
  <c r="N63" i="138"/>
  <c r="N64" i="138"/>
  <c r="N88" i="138" s="1"/>
  <c r="N65" i="138"/>
  <c r="N89" i="138" s="1"/>
  <c r="N66" i="138"/>
  <c r="N67" i="138"/>
  <c r="N68" i="138"/>
  <c r="N69" i="138"/>
  <c r="N70" i="138"/>
  <c r="N94" i="138" s="1"/>
  <c r="N71" i="138"/>
  <c r="N95" i="138" s="1"/>
  <c r="N72" i="138"/>
  <c r="N96" i="138" s="1"/>
  <c r="N73" i="138"/>
  <c r="N74" i="138"/>
  <c r="N98" i="138" s="1"/>
  <c r="N75" i="138"/>
  <c r="N99" i="138" s="1"/>
  <c r="N53" i="138"/>
  <c r="M54" i="138"/>
  <c r="M78" i="138" s="1"/>
  <c r="M55" i="138"/>
  <c r="M79" i="138" s="1"/>
  <c r="M56" i="138"/>
  <c r="M57" i="138"/>
  <c r="M58" i="138"/>
  <c r="M59" i="138"/>
  <c r="M60" i="138"/>
  <c r="M61" i="138"/>
  <c r="M62" i="138"/>
  <c r="M63" i="138"/>
  <c r="M87" i="138" s="1"/>
  <c r="M64" i="138"/>
  <c r="M65" i="138"/>
  <c r="M89" i="138" s="1"/>
  <c r="M66" i="138"/>
  <c r="M67" i="138"/>
  <c r="M68" i="138"/>
  <c r="M92" i="138" s="1"/>
  <c r="M69" i="138"/>
  <c r="M70" i="138"/>
  <c r="M94" i="138" s="1"/>
  <c r="M71" i="138"/>
  <c r="M95" i="138" s="1"/>
  <c r="M72" i="138"/>
  <c r="M73" i="138"/>
  <c r="M97" i="138" s="1"/>
  <c r="M74" i="138"/>
  <c r="M75" i="138"/>
  <c r="M53" i="138"/>
  <c r="L54" i="138"/>
  <c r="L55" i="138"/>
  <c r="L56" i="138"/>
  <c r="L80" i="138" s="1"/>
  <c r="L57" i="138"/>
  <c r="L58" i="138"/>
  <c r="L82" i="138" s="1"/>
  <c r="L59" i="138"/>
  <c r="L83" i="138" s="1"/>
  <c r="L60" i="138"/>
  <c r="L61" i="138"/>
  <c r="L85" i="138" s="1"/>
  <c r="L62" i="138"/>
  <c r="L86" i="138" s="1"/>
  <c r="L63" i="138"/>
  <c r="L64" i="138"/>
  <c r="L88" i="138" s="1"/>
  <c r="L65" i="138"/>
  <c r="L66" i="138"/>
  <c r="L67" i="138"/>
  <c r="L91" i="138" s="1"/>
  <c r="L68" i="138"/>
  <c r="L92" i="138" s="1"/>
  <c r="L69" i="138"/>
  <c r="L93" i="138" s="1"/>
  <c r="L70" i="138"/>
  <c r="L94" i="138" s="1"/>
  <c r="L71" i="138"/>
  <c r="L72" i="138"/>
  <c r="L96" i="138" s="1"/>
  <c r="L73" i="138"/>
  <c r="L74" i="138"/>
  <c r="L98" i="138" s="1"/>
  <c r="L75" i="138"/>
  <c r="L99" i="138" s="1"/>
  <c r="L53" i="138"/>
  <c r="L77" i="138" s="1"/>
  <c r="K54" i="138"/>
  <c r="K78" i="138" s="1"/>
  <c r="K55" i="138"/>
  <c r="K79" i="138" s="1"/>
  <c r="K56" i="138"/>
  <c r="K57" i="138"/>
  <c r="K81" i="138" s="1"/>
  <c r="K58" i="138"/>
  <c r="K59" i="138"/>
  <c r="K83" i="138" s="1"/>
  <c r="K60" i="138"/>
  <c r="K84" i="138" s="1"/>
  <c r="K61" i="138"/>
  <c r="K85" i="138" s="1"/>
  <c r="K62" i="138"/>
  <c r="K86" i="138" s="1"/>
  <c r="K63" i="138"/>
  <c r="K87" i="138" s="1"/>
  <c r="K64" i="138"/>
  <c r="K88" i="138" s="1"/>
  <c r="K65" i="138"/>
  <c r="K89" i="138" s="1"/>
  <c r="K66" i="138"/>
  <c r="K67" i="138"/>
  <c r="K91" i="138" s="1"/>
  <c r="K68" i="138"/>
  <c r="K92" i="138" s="1"/>
  <c r="K69" i="138"/>
  <c r="K93" i="138" s="1"/>
  <c r="K70" i="138"/>
  <c r="K94" i="138" s="1"/>
  <c r="K71" i="138"/>
  <c r="K72" i="138"/>
  <c r="K96" i="138" s="1"/>
  <c r="K73" i="138"/>
  <c r="K97" i="138" s="1"/>
  <c r="K74" i="138"/>
  <c r="K75" i="138"/>
  <c r="K99" i="138" s="1"/>
  <c r="K53" i="138"/>
  <c r="K77" i="138" s="1"/>
  <c r="J54" i="138"/>
  <c r="J55" i="138"/>
  <c r="J56" i="138"/>
  <c r="J57" i="138"/>
  <c r="J58" i="138"/>
  <c r="J82" i="138" s="1"/>
  <c r="J59" i="138"/>
  <c r="J60" i="138"/>
  <c r="J84" i="138" s="1"/>
  <c r="J61" i="138"/>
  <c r="J62" i="138"/>
  <c r="J63" i="138"/>
  <c r="J64" i="138"/>
  <c r="J65" i="138"/>
  <c r="J66" i="138"/>
  <c r="J67" i="138"/>
  <c r="J68" i="138"/>
  <c r="J92" i="138" s="1"/>
  <c r="J69" i="138"/>
  <c r="J93" i="138" s="1"/>
  <c r="J70" i="138"/>
  <c r="J71" i="138"/>
  <c r="J95" i="138" s="1"/>
  <c r="J72" i="138"/>
  <c r="J73" i="138"/>
  <c r="J74" i="138"/>
  <c r="J98" i="138" s="1"/>
  <c r="J75" i="138"/>
  <c r="J53" i="138"/>
  <c r="J77" i="138" s="1"/>
  <c r="I54" i="138"/>
  <c r="I55" i="138"/>
  <c r="I79" i="138" s="1"/>
  <c r="I56" i="138"/>
  <c r="I80" i="138" s="1"/>
  <c r="I57" i="138"/>
  <c r="I58" i="138"/>
  <c r="I59" i="138"/>
  <c r="I83" i="138" s="1"/>
  <c r="I60" i="138"/>
  <c r="I61" i="138"/>
  <c r="I85" i="138" s="1"/>
  <c r="I62" i="138"/>
  <c r="I86" i="138" s="1"/>
  <c r="I63" i="138"/>
  <c r="I64" i="138"/>
  <c r="I65" i="138"/>
  <c r="I66" i="138"/>
  <c r="I67" i="138"/>
  <c r="I91" i="138" s="1"/>
  <c r="I68" i="138"/>
  <c r="I92" i="138" s="1"/>
  <c r="I69" i="138"/>
  <c r="I93" i="138" s="1"/>
  <c r="I70" i="138"/>
  <c r="I71" i="138"/>
  <c r="I72" i="138"/>
  <c r="I73" i="138"/>
  <c r="I74" i="138"/>
  <c r="I75" i="138"/>
  <c r="I99" i="138" s="1"/>
  <c r="I53" i="138"/>
  <c r="H54" i="138"/>
  <c r="H78" i="138" s="1"/>
  <c r="H55" i="138"/>
  <c r="H79" i="138" s="1"/>
  <c r="H56" i="138"/>
  <c r="H80" i="138" s="1"/>
  <c r="H57" i="138"/>
  <c r="H81" i="138" s="1"/>
  <c r="H58" i="138"/>
  <c r="H82" i="138" s="1"/>
  <c r="H59" i="138"/>
  <c r="H83" i="138" s="1"/>
  <c r="H60" i="138"/>
  <c r="H84" i="138" s="1"/>
  <c r="H61" i="138"/>
  <c r="H62" i="138"/>
  <c r="H86" i="138" s="1"/>
  <c r="H63" i="138"/>
  <c r="H87" i="138" s="1"/>
  <c r="H64" i="138"/>
  <c r="H88" i="138" s="1"/>
  <c r="H65" i="138"/>
  <c r="H89" i="138" s="1"/>
  <c r="H66" i="138"/>
  <c r="H67" i="138"/>
  <c r="H68" i="138"/>
  <c r="H92" i="138" s="1"/>
  <c r="H69" i="138"/>
  <c r="H93" i="138" s="1"/>
  <c r="H70" i="138"/>
  <c r="H94" i="138" s="1"/>
  <c r="H71" i="138"/>
  <c r="H95" i="138" s="1"/>
  <c r="H72" i="138"/>
  <c r="H96" i="138" s="1"/>
  <c r="H73" i="138"/>
  <c r="H97" i="138" s="1"/>
  <c r="H74" i="138"/>
  <c r="H98" i="138" s="1"/>
  <c r="H75" i="138"/>
  <c r="H53" i="138"/>
  <c r="H77" i="138" s="1"/>
  <c r="G54" i="138"/>
  <c r="G55" i="138"/>
  <c r="G79" i="138" s="1"/>
  <c r="G56" i="138"/>
  <c r="G57" i="138"/>
  <c r="G58" i="138"/>
  <c r="G82" i="138" s="1"/>
  <c r="G59" i="138"/>
  <c r="G60" i="138"/>
  <c r="G61" i="138"/>
  <c r="G85" i="138" s="1"/>
  <c r="G62" i="138"/>
  <c r="G63" i="138"/>
  <c r="G87" i="138" s="1"/>
  <c r="G64" i="138"/>
  <c r="G65" i="138"/>
  <c r="G66" i="138"/>
  <c r="G67" i="138"/>
  <c r="G68" i="138"/>
  <c r="G69" i="138"/>
  <c r="G93" i="138" s="1"/>
  <c r="G70" i="138"/>
  <c r="G71" i="138"/>
  <c r="G95" i="138" s="1"/>
  <c r="G72" i="138"/>
  <c r="G73" i="138"/>
  <c r="G97" i="138" s="1"/>
  <c r="G74" i="138"/>
  <c r="G75" i="138"/>
  <c r="G99" i="138" s="1"/>
  <c r="G53" i="138"/>
  <c r="F54" i="138"/>
  <c r="F78" i="138" s="1"/>
  <c r="F55" i="138"/>
  <c r="F56" i="138"/>
  <c r="F80" i="138" s="1"/>
  <c r="F57" i="138"/>
  <c r="F81" i="138" s="1"/>
  <c r="F58" i="138"/>
  <c r="F82" i="138" s="1"/>
  <c r="F59" i="138"/>
  <c r="F83" i="138" s="1"/>
  <c r="F60" i="138"/>
  <c r="F84" i="138" s="1"/>
  <c r="F61" i="138"/>
  <c r="F62" i="138"/>
  <c r="F86" i="138" s="1"/>
  <c r="F63" i="138"/>
  <c r="F64" i="138"/>
  <c r="F88" i="138" s="1"/>
  <c r="F65" i="138"/>
  <c r="F89" i="138" s="1"/>
  <c r="F66" i="138"/>
  <c r="F67" i="138"/>
  <c r="F91" i="138" s="1"/>
  <c r="F68" i="138"/>
  <c r="F92" i="138" s="1"/>
  <c r="F69" i="138"/>
  <c r="F70" i="138"/>
  <c r="F94" i="138" s="1"/>
  <c r="F71" i="138"/>
  <c r="F72" i="138"/>
  <c r="F96" i="138" s="1"/>
  <c r="F73" i="138"/>
  <c r="F97" i="138" s="1"/>
  <c r="F74" i="138"/>
  <c r="F98" i="138" s="1"/>
  <c r="F75" i="138"/>
  <c r="F99" i="138" s="1"/>
  <c r="F53" i="138"/>
  <c r="E54" i="138"/>
  <c r="E55" i="138"/>
  <c r="E79" i="138" s="1"/>
  <c r="E56" i="138"/>
  <c r="E57" i="138"/>
  <c r="E81" i="138" s="1"/>
  <c r="E58" i="138"/>
  <c r="E59" i="138"/>
  <c r="E60" i="138"/>
  <c r="E61" i="138"/>
  <c r="E62" i="138"/>
  <c r="E63" i="138"/>
  <c r="E87" i="138" s="1"/>
  <c r="E64" i="138"/>
  <c r="E65" i="138"/>
  <c r="E89" i="138" s="1"/>
  <c r="E66" i="138"/>
  <c r="E67" i="138"/>
  <c r="E68" i="138"/>
  <c r="E92" i="138" s="1"/>
  <c r="E69" i="138"/>
  <c r="E93" i="138" s="1"/>
  <c r="E70" i="138"/>
  <c r="E71" i="138"/>
  <c r="E95" i="138" s="1"/>
  <c r="E72" i="138"/>
  <c r="E73" i="138"/>
  <c r="E97" i="138" s="1"/>
  <c r="E74" i="138"/>
  <c r="E75" i="138"/>
  <c r="E99" i="138" s="1"/>
  <c r="E53" i="138"/>
  <c r="D54" i="138"/>
  <c r="D78" i="138" s="1"/>
  <c r="D55" i="138"/>
  <c r="D56" i="138"/>
  <c r="D80" i="138" s="1"/>
  <c r="D57" i="138"/>
  <c r="D58" i="138"/>
  <c r="D82" i="138" s="1"/>
  <c r="D59" i="138"/>
  <c r="D83" i="138" s="1"/>
  <c r="D60" i="138"/>
  <c r="D84" i="138" s="1"/>
  <c r="D61" i="138"/>
  <c r="D85" i="138" s="1"/>
  <c r="D62" i="138"/>
  <c r="D86" i="138" s="1"/>
  <c r="D63" i="138"/>
  <c r="D87" i="138" s="1"/>
  <c r="D64" i="138"/>
  <c r="D88" i="138" s="1"/>
  <c r="D65" i="138"/>
  <c r="D89" i="138" s="1"/>
  <c r="D66" i="138"/>
  <c r="D67" i="138"/>
  <c r="D91" i="138" s="1"/>
  <c r="D68" i="138"/>
  <c r="D69" i="138"/>
  <c r="D93" i="138" s="1"/>
  <c r="D70" i="138"/>
  <c r="D94" i="138" s="1"/>
  <c r="D71" i="138"/>
  <c r="D72" i="138"/>
  <c r="D96" i="138" s="1"/>
  <c r="D73" i="138"/>
  <c r="D97" i="138" s="1"/>
  <c r="D74" i="138"/>
  <c r="D98" i="138" s="1"/>
  <c r="D75" i="138"/>
  <c r="D53" i="138"/>
  <c r="D77" i="138" s="1"/>
  <c r="AL99" i="138"/>
  <c r="AK99" i="138"/>
  <c r="AJ99" i="138"/>
  <c r="AI99" i="138"/>
  <c r="AF99" i="138"/>
  <c r="AD99" i="138"/>
  <c r="AB99" i="138"/>
  <c r="Z99" i="138"/>
  <c r="X99" i="138"/>
  <c r="W99" i="138"/>
  <c r="V99" i="138"/>
  <c r="P99" i="138"/>
  <c r="M99" i="138"/>
  <c r="J99" i="138"/>
  <c r="H99" i="138"/>
  <c r="D99" i="138"/>
  <c r="AL98" i="138"/>
  <c r="AK98" i="138"/>
  <c r="AJ98" i="138"/>
  <c r="AI98" i="138"/>
  <c r="AH98" i="138"/>
  <c r="AF98" i="138"/>
  <c r="AC98" i="138"/>
  <c r="AA98" i="138"/>
  <c r="X98" i="138"/>
  <c r="W98" i="138"/>
  <c r="T98" i="138"/>
  <c r="Q98" i="138"/>
  <c r="P98" i="138"/>
  <c r="M98" i="138"/>
  <c r="K98" i="138"/>
  <c r="I98" i="138"/>
  <c r="G98" i="138"/>
  <c r="E98" i="138"/>
  <c r="AL97" i="138"/>
  <c r="AK97" i="138"/>
  <c r="AJ97" i="138"/>
  <c r="AI97" i="138"/>
  <c r="AG97" i="138"/>
  <c r="AF97" i="138"/>
  <c r="AD97" i="138"/>
  <c r="AB97" i="138"/>
  <c r="Z97" i="138"/>
  <c r="Y97" i="138"/>
  <c r="X97" i="138"/>
  <c r="W97" i="138"/>
  <c r="V97" i="138"/>
  <c r="T97" i="138"/>
  <c r="R97" i="138"/>
  <c r="N97" i="138"/>
  <c r="L97" i="138"/>
  <c r="J97" i="138"/>
  <c r="I97" i="138"/>
  <c r="AL96" i="138"/>
  <c r="AK96" i="138"/>
  <c r="AJ96" i="138"/>
  <c r="AI96" i="138"/>
  <c r="AG96" i="138"/>
  <c r="AF96" i="138"/>
  <c r="AC96" i="138"/>
  <c r="AB96" i="138"/>
  <c r="Y96" i="138"/>
  <c r="X96" i="138"/>
  <c r="W96" i="138"/>
  <c r="S96" i="138"/>
  <c r="R96" i="138"/>
  <c r="P96" i="138"/>
  <c r="M96" i="138"/>
  <c r="J96" i="138"/>
  <c r="I96" i="138"/>
  <c r="G96" i="138"/>
  <c r="E96" i="138"/>
  <c r="AL95" i="138"/>
  <c r="AK95" i="138"/>
  <c r="AJ95" i="138"/>
  <c r="AI95" i="138"/>
  <c r="AH95" i="138"/>
  <c r="AF95" i="138"/>
  <c r="AD95" i="138"/>
  <c r="AC95" i="138"/>
  <c r="Z95" i="138"/>
  <c r="Y95" i="138"/>
  <c r="W95" i="138"/>
  <c r="V95" i="138"/>
  <c r="T95" i="138"/>
  <c r="S95" i="138"/>
  <c r="R95" i="138"/>
  <c r="Q95" i="138"/>
  <c r="L95" i="138"/>
  <c r="K95" i="138"/>
  <c r="I95" i="138"/>
  <c r="F95" i="138"/>
  <c r="D95" i="138"/>
  <c r="AL94" i="138"/>
  <c r="AK94" i="138"/>
  <c r="AJ94" i="138"/>
  <c r="AI94" i="138"/>
  <c r="AG94" i="138"/>
  <c r="AE94" i="138"/>
  <c r="AD94" i="138"/>
  <c r="AC94" i="138"/>
  <c r="AB94" i="138"/>
  <c r="Y94" i="138"/>
  <c r="W94" i="138"/>
  <c r="U94" i="138"/>
  <c r="R94" i="138"/>
  <c r="Q94" i="138"/>
  <c r="O94" i="138"/>
  <c r="J94" i="138"/>
  <c r="I94" i="138"/>
  <c r="G94" i="138"/>
  <c r="E94" i="138"/>
  <c r="AL93" i="138"/>
  <c r="AK93" i="138"/>
  <c r="AJ93" i="138"/>
  <c r="AI93" i="138"/>
  <c r="AH93" i="138"/>
  <c r="AF93" i="138"/>
  <c r="AD93" i="138"/>
  <c r="AC93" i="138"/>
  <c r="AB93" i="138"/>
  <c r="X93" i="138"/>
  <c r="W93" i="138"/>
  <c r="S93" i="138"/>
  <c r="R93" i="138"/>
  <c r="P93" i="138"/>
  <c r="N93" i="138"/>
  <c r="M93" i="138"/>
  <c r="F93" i="138"/>
  <c r="AL92" i="138"/>
  <c r="AK92" i="138"/>
  <c r="AJ92" i="138"/>
  <c r="AI92" i="138"/>
  <c r="AH92" i="138"/>
  <c r="AE92" i="138"/>
  <c r="AC92" i="138"/>
  <c r="AB92" i="138"/>
  <c r="Y92" i="138"/>
  <c r="X92" i="138"/>
  <c r="V92" i="138"/>
  <c r="S92" i="138"/>
  <c r="Q92" i="138"/>
  <c r="O92" i="138"/>
  <c r="N92" i="138"/>
  <c r="G92" i="138"/>
  <c r="D92" i="138"/>
  <c r="AL91" i="138"/>
  <c r="AK91" i="138"/>
  <c r="AJ91" i="138"/>
  <c r="AI91" i="138"/>
  <c r="AH91" i="138"/>
  <c r="AF91" i="138"/>
  <c r="AD91" i="138"/>
  <c r="AB91" i="138"/>
  <c r="X91" i="138"/>
  <c r="W91" i="138"/>
  <c r="S91" i="138"/>
  <c r="R91" i="138"/>
  <c r="P91" i="138"/>
  <c r="O91" i="138"/>
  <c r="N91" i="138"/>
  <c r="M91" i="138"/>
  <c r="J91" i="138"/>
  <c r="H91" i="138"/>
  <c r="G91" i="138"/>
  <c r="E91" i="138"/>
  <c r="AL90" i="138"/>
  <c r="AK90" i="138"/>
  <c r="AJ90" i="138"/>
  <c r="AI90" i="138"/>
  <c r="AH90" i="138"/>
  <c r="AG90" i="138"/>
  <c r="AF90" i="138"/>
  <c r="AE90" i="138"/>
  <c r="AD90" i="138"/>
  <c r="AC90" i="138"/>
  <c r="AB90" i="138"/>
  <c r="AA90" i="138"/>
  <c r="Z90" i="138"/>
  <c r="Y90" i="138"/>
  <c r="X90" i="138"/>
  <c r="W90" i="138"/>
  <c r="V90" i="138"/>
  <c r="U90" i="138"/>
  <c r="T90" i="138"/>
  <c r="S90" i="138"/>
  <c r="R90" i="138"/>
  <c r="Q90" i="138"/>
  <c r="P90" i="138"/>
  <c r="O90" i="138"/>
  <c r="N90" i="138"/>
  <c r="M90" i="138"/>
  <c r="L90" i="138"/>
  <c r="K90" i="138"/>
  <c r="J90" i="138"/>
  <c r="I90" i="138"/>
  <c r="H90" i="138"/>
  <c r="G90" i="138"/>
  <c r="F90" i="138"/>
  <c r="E90" i="138"/>
  <c r="D90" i="138"/>
  <c r="AL89" i="138"/>
  <c r="AK89" i="138"/>
  <c r="AJ89" i="138"/>
  <c r="AI89" i="138"/>
  <c r="AH89" i="138"/>
  <c r="AG89" i="138"/>
  <c r="AF89" i="138"/>
  <c r="AC89" i="138"/>
  <c r="AB89" i="138"/>
  <c r="Z89" i="138"/>
  <c r="Y89" i="138"/>
  <c r="X89" i="138"/>
  <c r="W89" i="138"/>
  <c r="T89" i="138"/>
  <c r="R89" i="138"/>
  <c r="Q89" i="138"/>
  <c r="L89" i="138"/>
  <c r="J89" i="138"/>
  <c r="I89" i="138"/>
  <c r="G89" i="138"/>
  <c r="AL88" i="138"/>
  <c r="AK88" i="138"/>
  <c r="AJ88" i="138"/>
  <c r="AI88" i="138"/>
  <c r="AG88" i="138"/>
  <c r="AF88" i="138"/>
  <c r="AD88" i="138"/>
  <c r="AA88" i="138"/>
  <c r="Z88" i="138"/>
  <c r="Y88" i="138"/>
  <c r="X88" i="138"/>
  <c r="W88" i="138"/>
  <c r="S88" i="138"/>
  <c r="R88" i="138"/>
  <c r="P88" i="138"/>
  <c r="M88" i="138"/>
  <c r="J88" i="138"/>
  <c r="I88" i="138"/>
  <c r="G88" i="138"/>
  <c r="E88" i="138"/>
  <c r="AL87" i="138"/>
  <c r="AK87" i="138"/>
  <c r="AJ87" i="138"/>
  <c r="AI87" i="138"/>
  <c r="AH87" i="138"/>
  <c r="AF87" i="138"/>
  <c r="AD87" i="138"/>
  <c r="AC87" i="138"/>
  <c r="AB87" i="138"/>
  <c r="AA87" i="138"/>
  <c r="Y87" i="138"/>
  <c r="W87" i="138"/>
  <c r="V87" i="138"/>
  <c r="T87" i="138"/>
  <c r="S87" i="138"/>
  <c r="R87" i="138"/>
  <c r="Q87" i="138"/>
  <c r="N87" i="138"/>
  <c r="L87" i="138"/>
  <c r="J87" i="138"/>
  <c r="I87" i="138"/>
  <c r="F87" i="138"/>
  <c r="AL86" i="138"/>
  <c r="AK86" i="138"/>
  <c r="AJ86" i="138"/>
  <c r="AI86" i="138"/>
  <c r="AG86" i="138"/>
  <c r="AF86" i="138"/>
  <c r="AE86" i="138"/>
  <c r="AD86" i="138"/>
  <c r="AC86" i="138"/>
  <c r="AB86" i="138"/>
  <c r="Y86" i="138"/>
  <c r="W86" i="138"/>
  <c r="V86" i="138"/>
  <c r="S86" i="138"/>
  <c r="R86" i="138"/>
  <c r="Q86" i="138"/>
  <c r="O86" i="138"/>
  <c r="M86" i="138"/>
  <c r="J86" i="138"/>
  <c r="G86" i="138"/>
  <c r="E86" i="138"/>
  <c r="AL85" i="138"/>
  <c r="AK85" i="138"/>
  <c r="AJ85" i="138"/>
  <c r="AI85" i="138"/>
  <c r="AH85" i="138"/>
  <c r="AF85" i="138"/>
  <c r="AD85" i="138"/>
  <c r="AC85" i="138"/>
  <c r="AB85" i="138"/>
  <c r="Z85" i="138"/>
  <c r="Y85" i="138"/>
  <c r="X85" i="138"/>
  <c r="V85" i="138"/>
  <c r="S85" i="138"/>
  <c r="R85" i="138"/>
  <c r="P85" i="138"/>
  <c r="O85" i="138"/>
  <c r="M85" i="138"/>
  <c r="J85" i="138"/>
  <c r="H85" i="138"/>
  <c r="F85" i="138"/>
  <c r="E85" i="138"/>
  <c r="AL84" i="138"/>
  <c r="AK84" i="138"/>
  <c r="AJ84" i="138"/>
  <c r="AI84" i="138"/>
  <c r="AE84" i="138"/>
  <c r="AC84" i="138"/>
  <c r="AB84" i="138"/>
  <c r="Y84" i="138"/>
  <c r="V84" i="138"/>
  <c r="T84" i="138"/>
  <c r="R84" i="138"/>
  <c r="Q84" i="138"/>
  <c r="O84" i="138"/>
  <c r="N84" i="138"/>
  <c r="M84" i="138"/>
  <c r="L84" i="138"/>
  <c r="I84" i="138"/>
  <c r="G84" i="138"/>
  <c r="E84" i="138"/>
  <c r="AL83" i="138"/>
  <c r="AK83" i="138"/>
  <c r="AJ83" i="138"/>
  <c r="AI83" i="138"/>
  <c r="AH83" i="138"/>
  <c r="AF83" i="138"/>
  <c r="AD83" i="138"/>
  <c r="AB83" i="138"/>
  <c r="Z83" i="138"/>
  <c r="X83" i="138"/>
  <c r="W83" i="138"/>
  <c r="V83" i="138"/>
  <c r="R83" i="138"/>
  <c r="P83" i="138"/>
  <c r="O83" i="138"/>
  <c r="N83" i="138"/>
  <c r="M83" i="138"/>
  <c r="J83" i="138"/>
  <c r="G83" i="138"/>
  <c r="E83" i="138"/>
  <c r="AL82" i="138"/>
  <c r="AK82" i="138"/>
  <c r="AJ82" i="138"/>
  <c r="AI82" i="138"/>
  <c r="AH82" i="138"/>
  <c r="AF82" i="138"/>
  <c r="AD82" i="138"/>
  <c r="AC82" i="138"/>
  <c r="AA82" i="138"/>
  <c r="Y82" i="138"/>
  <c r="X82" i="138"/>
  <c r="W82" i="138"/>
  <c r="V82" i="138"/>
  <c r="S82" i="138"/>
  <c r="Q82" i="138"/>
  <c r="N82" i="138"/>
  <c r="M82" i="138"/>
  <c r="K82" i="138"/>
  <c r="I82" i="138"/>
  <c r="E82" i="138"/>
  <c r="AL81" i="138"/>
  <c r="AK81" i="138"/>
  <c r="AJ81" i="138"/>
  <c r="AI81" i="138"/>
  <c r="AH81" i="138"/>
  <c r="AF81" i="138"/>
  <c r="AD81" i="138"/>
  <c r="AB81" i="138"/>
  <c r="Z81" i="138"/>
  <c r="Y81" i="138"/>
  <c r="X81" i="138"/>
  <c r="V81" i="138"/>
  <c r="T81" i="138"/>
  <c r="R81" i="138"/>
  <c r="Q81" i="138"/>
  <c r="N81" i="138"/>
  <c r="M81" i="138"/>
  <c r="L81" i="138"/>
  <c r="J81" i="138"/>
  <c r="I81" i="138"/>
  <c r="G81" i="138"/>
  <c r="D81" i="138"/>
  <c r="AL80" i="138"/>
  <c r="AK80" i="138"/>
  <c r="AJ80" i="138"/>
  <c r="AI80" i="138"/>
  <c r="AG80" i="138"/>
  <c r="AF80" i="138"/>
  <c r="AD80" i="138"/>
  <c r="AC80" i="138"/>
  <c r="AA80" i="138"/>
  <c r="Z80" i="138"/>
  <c r="Y80" i="138"/>
  <c r="X80" i="138"/>
  <c r="T80" i="138"/>
  <c r="S80" i="138"/>
  <c r="R80" i="138"/>
  <c r="Q80" i="138"/>
  <c r="M80" i="138"/>
  <c r="K80" i="138"/>
  <c r="J80" i="138"/>
  <c r="G80" i="138"/>
  <c r="E80" i="138"/>
  <c r="AL79" i="138"/>
  <c r="AK79" i="138"/>
  <c r="AJ79" i="138"/>
  <c r="AI79" i="138"/>
  <c r="AH79" i="138"/>
  <c r="AF79" i="138"/>
  <c r="AE79" i="138"/>
  <c r="AD79" i="138"/>
  <c r="AC79" i="138"/>
  <c r="AB79" i="138"/>
  <c r="AA79" i="138"/>
  <c r="X79" i="138"/>
  <c r="V79" i="138"/>
  <c r="T79" i="138"/>
  <c r="S79" i="138"/>
  <c r="R79" i="138"/>
  <c r="N79" i="138"/>
  <c r="L79" i="138"/>
  <c r="J79" i="138"/>
  <c r="F79" i="138"/>
  <c r="D79" i="138"/>
  <c r="AL78" i="138"/>
  <c r="AK78" i="138"/>
  <c r="AJ78" i="138"/>
  <c r="AI78" i="138"/>
  <c r="AG78" i="138"/>
  <c r="AE78" i="138"/>
  <c r="AD78" i="138"/>
  <c r="AC78" i="138"/>
  <c r="AB78" i="138"/>
  <c r="Y78" i="138"/>
  <c r="W78" i="138"/>
  <c r="U78" i="138"/>
  <c r="T78" i="138"/>
  <c r="S78" i="138"/>
  <c r="R78" i="138"/>
  <c r="O78" i="138"/>
  <c r="N78" i="138"/>
  <c r="L78" i="138"/>
  <c r="J78" i="138"/>
  <c r="I78" i="138"/>
  <c r="G78" i="138"/>
  <c r="E78" i="138"/>
  <c r="AL77" i="138"/>
  <c r="AK77" i="138"/>
  <c r="AJ77" i="138"/>
  <c r="AI77" i="138"/>
  <c r="AH77" i="138"/>
  <c r="AE77" i="138"/>
  <c r="AC77" i="138"/>
  <c r="AB77" i="138"/>
  <c r="Y77" i="138"/>
  <c r="W77" i="138"/>
  <c r="V77" i="138"/>
  <c r="Q77" i="138"/>
  <c r="O77" i="138"/>
  <c r="N77" i="138"/>
  <c r="M77" i="138"/>
  <c r="I77" i="138"/>
  <c r="G77" i="138"/>
  <c r="F77" i="138"/>
  <c r="E77" i="138"/>
  <c r="C5" i="143"/>
  <c r="C8" i="143" s="1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S10" i="16" s="1"/>
  <c r="N93" i="16"/>
  <c r="N94" i="16"/>
  <c r="N95" i="16"/>
  <c r="N96" i="16"/>
  <c r="N97" i="16"/>
  <c r="N98" i="16"/>
  <c r="N99" i="16"/>
  <c r="N100" i="16"/>
  <c r="N101" i="16"/>
  <c r="N102" i="16"/>
  <c r="N103" i="16"/>
  <c r="S9" i="16" s="1"/>
  <c r="N104" i="16"/>
  <c r="N105" i="16"/>
  <c r="N106" i="16"/>
  <c r="N107" i="16"/>
  <c r="N108" i="16"/>
  <c r="N109" i="16"/>
  <c r="N110" i="16"/>
  <c r="S13" i="16" s="1"/>
  <c r="N111" i="16"/>
  <c r="N112" i="16"/>
  <c r="S15" i="16" s="1"/>
  <c r="N113" i="16"/>
  <c r="N114" i="16"/>
  <c r="N115" i="16"/>
  <c r="N116" i="16"/>
  <c r="N57" i="16"/>
  <c r="M5" i="137"/>
  <c r="HE44" i="99"/>
  <c r="HF44" i="99"/>
  <c r="HG44" i="99"/>
  <c r="HH44" i="99"/>
  <c r="HI44" i="99"/>
  <c r="HJ44" i="99"/>
  <c r="HK44" i="99"/>
  <c r="HK2" i="99" s="1"/>
  <c r="HL44" i="99"/>
  <c r="HL2" i="99" s="1"/>
  <c r="HM44" i="99"/>
  <c r="HM2" i="99" s="1"/>
  <c r="HN44" i="99"/>
  <c r="HN2" i="99" s="1"/>
  <c r="HD44" i="99"/>
  <c r="AD44" i="99"/>
  <c r="AD42" i="99" s="1"/>
  <c r="AC44" i="99"/>
  <c r="AC43" i="99"/>
  <c r="AC42" i="99" s="1"/>
  <c r="AB44" i="99"/>
  <c r="AB42" i="99" s="1"/>
  <c r="AB43" i="99"/>
  <c r="AA44" i="99"/>
  <c r="AA43" i="99"/>
  <c r="AA42" i="99" s="1"/>
  <c r="Z44" i="99"/>
  <c r="Z42" i="99" s="1"/>
  <c r="Z43" i="99"/>
  <c r="X44" i="99"/>
  <c r="X43" i="99"/>
  <c r="W44" i="99"/>
  <c r="W42" i="99" s="1"/>
  <c r="W43" i="99"/>
  <c r="V44" i="99"/>
  <c r="V43" i="99"/>
  <c r="T44" i="99"/>
  <c r="T42" i="99" s="1"/>
  <c r="T43" i="99"/>
  <c r="U42" i="99"/>
  <c r="V42" i="99"/>
  <c r="Y42" i="99"/>
  <c r="W28" i="138"/>
  <c r="W26" i="138" s="1"/>
  <c r="W24" i="138" s="1"/>
  <c r="W51" i="138" s="1"/>
  <c r="X28" i="138"/>
  <c r="X26" i="138" s="1"/>
  <c r="X24" i="138" s="1"/>
  <c r="X51" i="138" s="1"/>
  <c r="Y28" i="138"/>
  <c r="Y26" i="138"/>
  <c r="Y24" i="138" s="1"/>
  <c r="Y51" i="138" s="1"/>
  <c r="Z28" i="138"/>
  <c r="Z26" i="138" s="1"/>
  <c r="Z24" i="138" s="1"/>
  <c r="Z51" i="138" s="1"/>
  <c r="AA28" i="138"/>
  <c r="AA26" i="138" s="1"/>
  <c r="AA24" i="138" s="1"/>
  <c r="AA51" i="138" s="1"/>
  <c r="AB28" i="138"/>
  <c r="AB26" i="138" s="1"/>
  <c r="AB24" i="138" s="1"/>
  <c r="AB51" i="138" s="1"/>
  <c r="AC28" i="138"/>
  <c r="AC26" i="138" s="1"/>
  <c r="AC24" i="138" s="1"/>
  <c r="AC51" i="138" s="1"/>
  <c r="AD28" i="138"/>
  <c r="AD26" i="138" s="1"/>
  <c r="AD24" i="138" s="1"/>
  <c r="AD51" i="138" s="1"/>
  <c r="AE28" i="138"/>
  <c r="AE26" i="138" s="1"/>
  <c r="AE24" i="138" s="1"/>
  <c r="AE51" i="138" s="1"/>
  <c r="AF28" i="138"/>
  <c r="AF26" i="138" s="1"/>
  <c r="AF24" i="138" s="1"/>
  <c r="AF51" i="138" s="1"/>
  <c r="AG28" i="138"/>
  <c r="AG26" i="138"/>
  <c r="AG24" i="138" s="1"/>
  <c r="AG51" i="138" s="1"/>
  <c r="AH28" i="138"/>
  <c r="AH26" i="138" s="1"/>
  <c r="AH24" i="138" s="1"/>
  <c r="AH51" i="138" s="1"/>
  <c r="V28" i="138"/>
  <c r="V26" i="138" s="1"/>
  <c r="V24" i="138" s="1"/>
  <c r="V51" i="138" s="1"/>
  <c r="BZ42" i="99"/>
  <c r="BY42" i="99"/>
  <c r="BY41" i="99" s="1"/>
  <c r="BY10" i="99" s="1"/>
  <c r="BY9" i="99" s="1"/>
  <c r="BX42" i="99"/>
  <c r="BX41" i="99" s="1"/>
  <c r="BX10" i="99" s="1"/>
  <c r="BX9" i="99" s="1"/>
  <c r="BW42" i="99"/>
  <c r="BW41" i="99" s="1"/>
  <c r="BW10" i="99" s="1"/>
  <c r="BW9" i="99" s="1"/>
  <c r="BV42" i="99"/>
  <c r="BV41" i="99"/>
  <c r="BV10" i="99"/>
  <c r="BV9" i="99" s="1"/>
  <c r="BU42" i="99"/>
  <c r="BU41" i="99" s="1"/>
  <c r="BU10" i="99" s="1"/>
  <c r="BU9" i="99" s="1"/>
  <c r="BT42" i="99"/>
  <c r="BS42" i="99"/>
  <c r="BR42" i="99"/>
  <c r="BR41" i="99" s="1"/>
  <c r="BR10" i="99" s="1"/>
  <c r="BR9" i="99" s="1"/>
  <c r="BQ42" i="99"/>
  <c r="BQ41" i="99" s="1"/>
  <c r="BQ10" i="99" s="1"/>
  <c r="BQ9" i="99" s="1"/>
  <c r="BP42" i="99"/>
  <c r="BP41" i="99" s="1"/>
  <c r="BP10" i="99" s="1"/>
  <c r="BP9" i="99" s="1"/>
  <c r="BT41" i="99"/>
  <c r="BT10" i="99" s="1"/>
  <c r="BT9" i="99" s="1"/>
  <c r="BS41" i="99"/>
  <c r="BS10" i="99" s="1"/>
  <c r="BS9" i="99" s="1"/>
  <c r="AT42" i="99"/>
  <c r="AK70" i="99"/>
  <c r="AL70" i="99"/>
  <c r="AM70" i="99"/>
  <c r="AN70" i="99"/>
  <c r="AO70" i="99"/>
  <c r="AP70" i="99"/>
  <c r="AQ70" i="99"/>
  <c r="AR70" i="99"/>
  <c r="AS70" i="99"/>
  <c r="AJ70" i="99"/>
  <c r="AS42" i="99"/>
  <c r="AK42" i="99"/>
  <c r="AL42" i="99"/>
  <c r="AM42" i="99"/>
  <c r="AN42" i="99"/>
  <c r="AO42" i="99"/>
  <c r="AP42" i="99"/>
  <c r="AQ42" i="99"/>
  <c r="AR42" i="99"/>
  <c r="AJ42" i="99"/>
  <c r="S5" i="140"/>
  <c r="R5" i="140"/>
  <c r="P5" i="140"/>
  <c r="O5" i="140"/>
  <c r="L5" i="140"/>
  <c r="K5" i="140"/>
  <c r="J5" i="140"/>
  <c r="G5" i="140"/>
  <c r="CP20" i="99"/>
  <c r="AT46" i="99"/>
  <c r="FR34" i="99"/>
  <c r="FQ34" i="99"/>
  <c r="FQ25" i="99" s="1"/>
  <c r="FR46" i="99"/>
  <c r="FR41" i="99" s="1"/>
  <c r="DF3" i="99"/>
  <c r="DF4" i="99"/>
  <c r="DF5" i="99"/>
  <c r="DF46" i="99"/>
  <c r="DV22" i="99"/>
  <c r="CP22" i="99"/>
  <c r="OH22" i="99" s="1"/>
  <c r="NB20" i="99"/>
  <c r="ML25" i="99"/>
  <c r="MK25" i="99"/>
  <c r="MJ25" i="99"/>
  <c r="MI25" i="99"/>
  <c r="MH25" i="99"/>
  <c r="MG25" i="99"/>
  <c r="MF25" i="99"/>
  <c r="ME25" i="99"/>
  <c r="MD25" i="99"/>
  <c r="MC25" i="99"/>
  <c r="MB25" i="99"/>
  <c r="GH46" i="99"/>
  <c r="GH41" i="99" s="1"/>
  <c r="LF46" i="99"/>
  <c r="IT46" i="99"/>
  <c r="CP46" i="99"/>
  <c r="BZ46" i="99"/>
  <c r="AD46" i="99"/>
  <c r="AD41" i="99" s="1"/>
  <c r="AE41" i="99"/>
  <c r="AF41" i="99"/>
  <c r="AG41" i="99"/>
  <c r="AH41" i="99"/>
  <c r="M46" i="99"/>
  <c r="N46" i="99"/>
  <c r="N41" i="99" s="1"/>
  <c r="RM3" i="99"/>
  <c r="RN3" i="99"/>
  <c r="RM4" i="99"/>
  <c r="RN4" i="99"/>
  <c r="RM5" i="99"/>
  <c r="RN5" i="99"/>
  <c r="RJ3" i="99"/>
  <c r="RK3" i="99"/>
  <c r="RL3" i="99"/>
  <c r="RJ4" i="99"/>
  <c r="RK4" i="99"/>
  <c r="RL4" i="99"/>
  <c r="RJ5" i="99"/>
  <c r="RK5" i="99"/>
  <c r="RL5" i="99"/>
  <c r="QT3" i="99"/>
  <c r="QU3" i="99"/>
  <c r="QV3" i="99"/>
  <c r="QW3" i="99"/>
  <c r="QX3" i="99"/>
  <c r="QT4" i="99"/>
  <c r="QU4" i="99"/>
  <c r="QV4" i="99"/>
  <c r="QW4" i="99"/>
  <c r="QX4" i="99"/>
  <c r="QT5" i="99"/>
  <c r="QU5" i="99"/>
  <c r="QV5" i="99"/>
  <c r="QW5" i="99"/>
  <c r="QX5" i="99"/>
  <c r="QD3" i="99"/>
  <c r="QE3" i="99"/>
  <c r="QF3" i="99"/>
  <c r="QG3" i="99"/>
  <c r="QH3" i="99"/>
  <c r="QD4" i="99"/>
  <c r="QE4" i="99"/>
  <c r="QF4" i="99"/>
  <c r="QG4" i="99"/>
  <c r="QH4" i="99"/>
  <c r="QD5" i="99"/>
  <c r="QE5" i="99"/>
  <c r="QF5" i="99"/>
  <c r="QG5" i="99"/>
  <c r="QH5" i="99"/>
  <c r="PN3" i="99"/>
  <c r="PO3" i="99"/>
  <c r="PP3" i="99"/>
  <c r="PQ3" i="99"/>
  <c r="PR3" i="99"/>
  <c r="PN4" i="99"/>
  <c r="PO4" i="99"/>
  <c r="PP4" i="99"/>
  <c r="PQ4" i="99"/>
  <c r="PR4" i="99"/>
  <c r="PN5" i="99"/>
  <c r="PO5" i="99"/>
  <c r="PP5" i="99"/>
  <c r="PQ5" i="99"/>
  <c r="PR5" i="99"/>
  <c r="OX3" i="99"/>
  <c r="OY3" i="99"/>
  <c r="OZ3" i="99"/>
  <c r="PA3" i="99"/>
  <c r="PB3" i="99"/>
  <c r="OX4" i="99"/>
  <c r="OY4" i="99"/>
  <c r="OZ4" i="99"/>
  <c r="PA4" i="99"/>
  <c r="PB4" i="99"/>
  <c r="OX5" i="99"/>
  <c r="OY5" i="99"/>
  <c r="OZ5" i="99"/>
  <c r="PA5" i="99"/>
  <c r="PB5" i="99"/>
  <c r="OH3" i="99"/>
  <c r="OI3" i="99"/>
  <c r="OJ3" i="99"/>
  <c r="OK3" i="99"/>
  <c r="OL3" i="99"/>
  <c r="OH4" i="99"/>
  <c r="OI4" i="99"/>
  <c r="OJ4" i="99"/>
  <c r="OK4" i="99"/>
  <c r="OL4" i="99"/>
  <c r="OH5" i="99"/>
  <c r="OI5" i="99"/>
  <c r="OJ5" i="99"/>
  <c r="OK5" i="99"/>
  <c r="OL5" i="99"/>
  <c r="NR3" i="99"/>
  <c r="NS3" i="99"/>
  <c r="NT3" i="99"/>
  <c r="NU3" i="99"/>
  <c r="NV3" i="99"/>
  <c r="NR4" i="99"/>
  <c r="NS4" i="99"/>
  <c r="NT4" i="99"/>
  <c r="NU4" i="99"/>
  <c r="NV4" i="99"/>
  <c r="NR5" i="99"/>
  <c r="NS5" i="99"/>
  <c r="NT5" i="99"/>
  <c r="NU5" i="99"/>
  <c r="NV5" i="99"/>
  <c r="NB3" i="99"/>
  <c r="NC3" i="99"/>
  <c r="ND3" i="99"/>
  <c r="NE3" i="99"/>
  <c r="NF3" i="99"/>
  <c r="NB4" i="99"/>
  <c r="NC4" i="99"/>
  <c r="ND4" i="99"/>
  <c r="NE4" i="99"/>
  <c r="NF4" i="99"/>
  <c r="NB5" i="99"/>
  <c r="NC5" i="99"/>
  <c r="ND5" i="99"/>
  <c r="NE5" i="99"/>
  <c r="NF5" i="99"/>
  <c r="ML3" i="99"/>
  <c r="MM3" i="99"/>
  <c r="MN3" i="99"/>
  <c r="MO3" i="99"/>
  <c r="MP3" i="99"/>
  <c r="ML4" i="99"/>
  <c r="MM4" i="99"/>
  <c r="MN4" i="99"/>
  <c r="MO4" i="99"/>
  <c r="MP4" i="99"/>
  <c r="ML5" i="99"/>
  <c r="MM5" i="99"/>
  <c r="MN5" i="99"/>
  <c r="MO5" i="99"/>
  <c r="MP5" i="99"/>
  <c r="LV3" i="99"/>
  <c r="LW3" i="99"/>
  <c r="LX3" i="99"/>
  <c r="LY3" i="99"/>
  <c r="LZ3" i="99"/>
  <c r="LV4" i="99"/>
  <c r="LW4" i="99"/>
  <c r="LX4" i="99"/>
  <c r="LY4" i="99"/>
  <c r="LZ4" i="99"/>
  <c r="LV5" i="99"/>
  <c r="LW5" i="99"/>
  <c r="LX5" i="99"/>
  <c r="LY5" i="99"/>
  <c r="LZ5" i="99"/>
  <c r="LF3" i="99"/>
  <c r="LG3" i="99"/>
  <c r="LH3" i="99"/>
  <c r="LI3" i="99"/>
  <c r="LJ3" i="99"/>
  <c r="LF4" i="99"/>
  <c r="LG4" i="99"/>
  <c r="LH4" i="99"/>
  <c r="LI4" i="99"/>
  <c r="LJ4" i="99"/>
  <c r="LF5" i="99"/>
  <c r="LG5" i="99"/>
  <c r="LH5" i="99"/>
  <c r="LI5" i="99"/>
  <c r="LJ5" i="99"/>
  <c r="KP3" i="99"/>
  <c r="KQ3" i="99"/>
  <c r="KR3" i="99"/>
  <c r="KS3" i="99"/>
  <c r="KT3" i="99"/>
  <c r="KP4" i="99"/>
  <c r="KQ4" i="99"/>
  <c r="KR4" i="99"/>
  <c r="KS4" i="99"/>
  <c r="KT4" i="99"/>
  <c r="KP5" i="99"/>
  <c r="KQ5" i="99"/>
  <c r="KR5" i="99"/>
  <c r="KS5" i="99"/>
  <c r="KT5" i="99"/>
  <c r="JZ3" i="99"/>
  <c r="KA3" i="99"/>
  <c r="KB3" i="99"/>
  <c r="KC3" i="99"/>
  <c r="KD3" i="99"/>
  <c r="JZ4" i="99"/>
  <c r="KA4" i="99"/>
  <c r="KB4" i="99"/>
  <c r="KC4" i="99"/>
  <c r="KD4" i="99"/>
  <c r="JZ5" i="99"/>
  <c r="KA5" i="99"/>
  <c r="KB5" i="99"/>
  <c r="KC5" i="99"/>
  <c r="KD5" i="99"/>
  <c r="JJ3" i="99"/>
  <c r="JK3" i="99"/>
  <c r="JL3" i="99"/>
  <c r="JM3" i="99"/>
  <c r="JN3" i="99"/>
  <c r="JJ4" i="99"/>
  <c r="JK4" i="99"/>
  <c r="JL4" i="99"/>
  <c r="JM4" i="99"/>
  <c r="JN4" i="99"/>
  <c r="JJ5" i="99"/>
  <c r="JK5" i="99"/>
  <c r="JL5" i="99"/>
  <c r="JM5" i="99"/>
  <c r="JN5" i="99"/>
  <c r="IT3" i="99"/>
  <c r="IU3" i="99"/>
  <c r="IV3" i="99"/>
  <c r="IW3" i="99"/>
  <c r="IX3" i="99"/>
  <c r="IT4" i="99"/>
  <c r="IU4" i="99"/>
  <c r="IV4" i="99"/>
  <c r="IW4" i="99"/>
  <c r="IX4" i="99"/>
  <c r="IT5" i="99"/>
  <c r="IU5" i="99"/>
  <c r="IV5" i="99"/>
  <c r="IW5" i="99"/>
  <c r="IX5" i="99"/>
  <c r="ID3" i="99"/>
  <c r="IE3" i="99"/>
  <c r="IF3" i="99"/>
  <c r="IG3" i="99"/>
  <c r="IH3" i="99"/>
  <c r="ID4" i="99"/>
  <c r="IE4" i="99"/>
  <c r="IF4" i="99"/>
  <c r="IG4" i="99"/>
  <c r="IH4" i="99"/>
  <c r="ID5" i="99"/>
  <c r="IE5" i="99"/>
  <c r="IF5" i="99"/>
  <c r="IG5" i="99"/>
  <c r="IH5" i="99"/>
  <c r="HN3" i="99"/>
  <c r="HO3" i="99"/>
  <c r="HP3" i="99"/>
  <c r="HQ3" i="99"/>
  <c r="HR3" i="99"/>
  <c r="HN4" i="99"/>
  <c r="HO4" i="99"/>
  <c r="HP4" i="99"/>
  <c r="HQ4" i="99"/>
  <c r="HR4" i="99"/>
  <c r="HN5" i="99"/>
  <c r="HO5" i="99"/>
  <c r="HP5" i="99"/>
  <c r="HQ5" i="99"/>
  <c r="HR5" i="99"/>
  <c r="GX3" i="99"/>
  <c r="GY3" i="99"/>
  <c r="GZ3" i="99"/>
  <c r="HA3" i="99"/>
  <c r="HB3" i="99"/>
  <c r="GX4" i="99"/>
  <c r="GY4" i="99"/>
  <c r="GZ4" i="99"/>
  <c r="HA4" i="99"/>
  <c r="HB4" i="99"/>
  <c r="GX5" i="99"/>
  <c r="GY5" i="99"/>
  <c r="GZ5" i="99"/>
  <c r="HA5" i="99"/>
  <c r="HB5" i="99"/>
  <c r="GH3" i="99"/>
  <c r="GI3" i="99"/>
  <c r="GJ3" i="99"/>
  <c r="GK3" i="99"/>
  <c r="GL3" i="99"/>
  <c r="GH4" i="99"/>
  <c r="GI4" i="99"/>
  <c r="GJ4" i="99"/>
  <c r="GK4" i="99"/>
  <c r="GL4" i="99"/>
  <c r="GH5" i="99"/>
  <c r="GI5" i="99"/>
  <c r="GJ5" i="99"/>
  <c r="GK5" i="99"/>
  <c r="GL5" i="99"/>
  <c r="FR3" i="99"/>
  <c r="FS3" i="99"/>
  <c r="FT3" i="99"/>
  <c r="FU3" i="99"/>
  <c r="FV3" i="99"/>
  <c r="FR4" i="99"/>
  <c r="FS4" i="99"/>
  <c r="FT4" i="99"/>
  <c r="FU4" i="99"/>
  <c r="FV4" i="99"/>
  <c r="FR5" i="99"/>
  <c r="FS5" i="99"/>
  <c r="FT5" i="99"/>
  <c r="FU5" i="99"/>
  <c r="FV5" i="99"/>
  <c r="FB3" i="99"/>
  <c r="FC3" i="99"/>
  <c r="FD3" i="99"/>
  <c r="FE3" i="99"/>
  <c r="FF3" i="99"/>
  <c r="FB4" i="99"/>
  <c r="FC4" i="99"/>
  <c r="FD4" i="99"/>
  <c r="FE4" i="99"/>
  <c r="FF4" i="99"/>
  <c r="FB5" i="99"/>
  <c r="FC5" i="99"/>
  <c r="FD5" i="99"/>
  <c r="FE5" i="99"/>
  <c r="FF5" i="99"/>
  <c r="EL3" i="99"/>
  <c r="EM3" i="99"/>
  <c r="EN3" i="99"/>
  <c r="EO3" i="99"/>
  <c r="EP3" i="99"/>
  <c r="EL4" i="99"/>
  <c r="EM4" i="99"/>
  <c r="EN4" i="99"/>
  <c r="EO4" i="99"/>
  <c r="EP4" i="99"/>
  <c r="EL5" i="99"/>
  <c r="EM5" i="99"/>
  <c r="EN5" i="99"/>
  <c r="EO5" i="99"/>
  <c r="EP5" i="99"/>
  <c r="DV3" i="99"/>
  <c r="DW3" i="99"/>
  <c r="DX3" i="99"/>
  <c r="DY3" i="99"/>
  <c r="DZ3" i="99"/>
  <c r="DV4" i="99"/>
  <c r="DW4" i="99"/>
  <c r="DX4" i="99"/>
  <c r="DY4" i="99"/>
  <c r="DZ4" i="99"/>
  <c r="DV5" i="99"/>
  <c r="DW5" i="99"/>
  <c r="DX5" i="99"/>
  <c r="DY5" i="99"/>
  <c r="DZ5" i="99"/>
  <c r="CP3" i="99"/>
  <c r="CQ3" i="99"/>
  <c r="CR3" i="99"/>
  <c r="CS3" i="99"/>
  <c r="CT3" i="99"/>
  <c r="CP4" i="99"/>
  <c r="CQ4" i="99"/>
  <c r="CR4" i="99"/>
  <c r="CS4" i="99"/>
  <c r="CT4" i="99"/>
  <c r="CP5" i="99"/>
  <c r="CQ5" i="99"/>
  <c r="CR5" i="99"/>
  <c r="CS5" i="99"/>
  <c r="CT5" i="99"/>
  <c r="CD3" i="99"/>
  <c r="CD4" i="99"/>
  <c r="CD5" i="99"/>
  <c r="BZ3" i="99"/>
  <c r="CA3" i="99"/>
  <c r="CB3" i="99"/>
  <c r="CC3" i="99"/>
  <c r="BZ4" i="99"/>
  <c r="CA4" i="99"/>
  <c r="CB4" i="99"/>
  <c r="CC4" i="99"/>
  <c r="BZ5" i="99"/>
  <c r="CA5" i="99"/>
  <c r="CB5" i="99"/>
  <c r="CC5" i="99"/>
  <c r="BJ3" i="99"/>
  <c r="BK3" i="99"/>
  <c r="BL3" i="99"/>
  <c r="BM3" i="99"/>
  <c r="BN3" i="99"/>
  <c r="BJ4" i="99"/>
  <c r="BK4" i="99"/>
  <c r="BL4" i="99"/>
  <c r="BM4" i="99"/>
  <c r="BN4" i="99"/>
  <c r="BJ5" i="99"/>
  <c r="BK5" i="99"/>
  <c r="BL5" i="99"/>
  <c r="BM5" i="99"/>
  <c r="BN5" i="99"/>
  <c r="AT3" i="99"/>
  <c r="AU3" i="99"/>
  <c r="AV3" i="99"/>
  <c r="AW3" i="99"/>
  <c r="AX3" i="99"/>
  <c r="AT4" i="99"/>
  <c r="AU4" i="99"/>
  <c r="AV4" i="99"/>
  <c r="AW4" i="99"/>
  <c r="AX4" i="99"/>
  <c r="AT5" i="99"/>
  <c r="AU5" i="99"/>
  <c r="AV5" i="99"/>
  <c r="AW5" i="99"/>
  <c r="AX5" i="99"/>
  <c r="AD3" i="99"/>
  <c r="AE3" i="99"/>
  <c r="AF3" i="99"/>
  <c r="AG3" i="99"/>
  <c r="AH3" i="99"/>
  <c r="AD4" i="99"/>
  <c r="AE4" i="99"/>
  <c r="AF4" i="99"/>
  <c r="AG4" i="99"/>
  <c r="AH4" i="99"/>
  <c r="AD5" i="99"/>
  <c r="AE5" i="99"/>
  <c r="AF5" i="99"/>
  <c r="AG5" i="99"/>
  <c r="AH5" i="99"/>
  <c r="N3" i="99"/>
  <c r="O3" i="99"/>
  <c r="P3" i="99"/>
  <c r="Q3" i="99"/>
  <c r="R3" i="99"/>
  <c r="N4" i="99"/>
  <c r="O4" i="99"/>
  <c r="P4" i="99"/>
  <c r="Q4" i="99"/>
  <c r="R4" i="99"/>
  <c r="N5" i="99"/>
  <c r="O5" i="99"/>
  <c r="P5" i="99"/>
  <c r="Q5" i="99"/>
  <c r="R5" i="99"/>
  <c r="AC46" i="99"/>
  <c r="LE46" i="99"/>
  <c r="IS46" i="99"/>
  <c r="GG46" i="99"/>
  <c r="GG41" i="99" s="1"/>
  <c r="FQ46" i="99"/>
  <c r="FQ41" i="99" s="1"/>
  <c r="DE46" i="99"/>
  <c r="CO46" i="99"/>
  <c r="BY46" i="99"/>
  <c r="G232" i="139"/>
  <c r="F232" i="139"/>
  <c r="G231" i="139"/>
  <c r="F231" i="139"/>
  <c r="G230" i="139"/>
  <c r="F230" i="139"/>
  <c r="G229" i="139"/>
  <c r="F229" i="139"/>
  <c r="G228" i="139"/>
  <c r="F228" i="139"/>
  <c r="G227" i="139"/>
  <c r="F227" i="139"/>
  <c r="G226" i="139"/>
  <c r="F226" i="139"/>
  <c r="G225" i="139"/>
  <c r="F225" i="139"/>
  <c r="G224" i="139"/>
  <c r="F224" i="139"/>
  <c r="G223" i="139"/>
  <c r="F223" i="139"/>
  <c r="G222" i="139"/>
  <c r="F222" i="139"/>
  <c r="G221" i="139"/>
  <c r="F221" i="139"/>
  <c r="G220" i="139"/>
  <c r="F220" i="139"/>
  <c r="G219" i="139"/>
  <c r="F219" i="139"/>
  <c r="G218" i="139"/>
  <c r="F218" i="139"/>
  <c r="G217" i="139"/>
  <c r="F217" i="139"/>
  <c r="G216" i="139"/>
  <c r="F216" i="139"/>
  <c r="G215" i="139"/>
  <c r="F215" i="139"/>
  <c r="G214" i="139"/>
  <c r="F214" i="139"/>
  <c r="G213" i="139"/>
  <c r="F213" i="139"/>
  <c r="G212" i="139"/>
  <c r="F212" i="139"/>
  <c r="G211" i="139"/>
  <c r="F211" i="139"/>
  <c r="G209" i="139"/>
  <c r="F209" i="139"/>
  <c r="G208" i="139"/>
  <c r="F208" i="139"/>
  <c r="G207" i="139"/>
  <c r="F207" i="139"/>
  <c r="G206" i="139"/>
  <c r="F206" i="139"/>
  <c r="G205" i="139"/>
  <c r="F205" i="139"/>
  <c r="G204" i="139"/>
  <c r="F204" i="139"/>
  <c r="G203" i="139"/>
  <c r="F203" i="139"/>
  <c r="G202" i="139"/>
  <c r="F202" i="139"/>
  <c r="G201" i="139"/>
  <c r="F201" i="139"/>
  <c r="G200" i="139"/>
  <c r="F200" i="139"/>
  <c r="G199" i="139"/>
  <c r="F199" i="139"/>
  <c r="G198" i="139"/>
  <c r="F198" i="139"/>
  <c r="G197" i="139"/>
  <c r="F197" i="139"/>
  <c r="G196" i="139"/>
  <c r="F196" i="139"/>
  <c r="G195" i="139"/>
  <c r="F195" i="139"/>
  <c r="G194" i="139"/>
  <c r="F194" i="139"/>
  <c r="G193" i="139"/>
  <c r="F193" i="139"/>
  <c r="G192" i="139"/>
  <c r="F192" i="139"/>
  <c r="G191" i="139"/>
  <c r="F191" i="139"/>
  <c r="G190" i="139"/>
  <c r="F190" i="139"/>
  <c r="G189" i="139"/>
  <c r="F189" i="139"/>
  <c r="G188" i="139"/>
  <c r="F188" i="139"/>
  <c r="G186" i="139"/>
  <c r="F186" i="139"/>
  <c r="G185" i="139"/>
  <c r="F185" i="139"/>
  <c r="G184" i="139"/>
  <c r="F184" i="139"/>
  <c r="G183" i="139"/>
  <c r="F183" i="139"/>
  <c r="G182" i="139"/>
  <c r="F182" i="139"/>
  <c r="G181" i="139"/>
  <c r="F181" i="139"/>
  <c r="G180" i="139"/>
  <c r="F180" i="139"/>
  <c r="G179" i="139"/>
  <c r="F179" i="139"/>
  <c r="G178" i="139"/>
  <c r="F178" i="139"/>
  <c r="G177" i="139"/>
  <c r="F177" i="139"/>
  <c r="G176" i="139"/>
  <c r="F176" i="139"/>
  <c r="G175" i="139"/>
  <c r="F175" i="139"/>
  <c r="G174" i="139"/>
  <c r="F174" i="139"/>
  <c r="G173" i="139"/>
  <c r="F173" i="139"/>
  <c r="G172" i="139"/>
  <c r="F172" i="139"/>
  <c r="G171" i="139"/>
  <c r="F171" i="139"/>
  <c r="G170" i="139"/>
  <c r="F170" i="139"/>
  <c r="G169" i="139"/>
  <c r="F169" i="139"/>
  <c r="G168" i="139"/>
  <c r="F168" i="139"/>
  <c r="G167" i="139"/>
  <c r="F167" i="139"/>
  <c r="G166" i="139"/>
  <c r="F166" i="139"/>
  <c r="G165" i="139"/>
  <c r="F165" i="139"/>
  <c r="G163" i="139"/>
  <c r="F163" i="139"/>
  <c r="G162" i="139"/>
  <c r="F162" i="139"/>
  <c r="G161" i="139"/>
  <c r="F161" i="139"/>
  <c r="G160" i="139"/>
  <c r="F160" i="139"/>
  <c r="G159" i="139"/>
  <c r="F159" i="139"/>
  <c r="G158" i="139"/>
  <c r="F158" i="139"/>
  <c r="G157" i="139"/>
  <c r="F157" i="139"/>
  <c r="G156" i="139"/>
  <c r="F156" i="139"/>
  <c r="G155" i="139"/>
  <c r="F155" i="139"/>
  <c r="G154" i="139"/>
  <c r="F154" i="139"/>
  <c r="G153" i="139"/>
  <c r="F153" i="139"/>
  <c r="G152" i="139"/>
  <c r="F152" i="139"/>
  <c r="G151" i="139"/>
  <c r="F151" i="139"/>
  <c r="G150" i="139"/>
  <c r="F150" i="139"/>
  <c r="G149" i="139"/>
  <c r="F149" i="139"/>
  <c r="G148" i="139"/>
  <c r="F148" i="139"/>
  <c r="G147" i="139"/>
  <c r="F147" i="139"/>
  <c r="G146" i="139"/>
  <c r="F146" i="139"/>
  <c r="G145" i="139"/>
  <c r="F145" i="139"/>
  <c r="G144" i="139"/>
  <c r="F144" i="139"/>
  <c r="G143" i="139"/>
  <c r="F143" i="139"/>
  <c r="G142" i="139"/>
  <c r="F142" i="139"/>
  <c r="G140" i="139"/>
  <c r="F140" i="139"/>
  <c r="G139" i="139"/>
  <c r="F139" i="139"/>
  <c r="G138" i="139"/>
  <c r="F138" i="139"/>
  <c r="G137" i="139"/>
  <c r="F137" i="139"/>
  <c r="G136" i="139"/>
  <c r="F136" i="139"/>
  <c r="G135" i="139"/>
  <c r="F135" i="139"/>
  <c r="G134" i="139"/>
  <c r="F134" i="139"/>
  <c r="G133" i="139"/>
  <c r="F133" i="139"/>
  <c r="G132" i="139"/>
  <c r="F132" i="139"/>
  <c r="G131" i="139"/>
  <c r="F131" i="139"/>
  <c r="G130" i="139"/>
  <c r="F130" i="139"/>
  <c r="G129" i="139"/>
  <c r="F129" i="139"/>
  <c r="G128" i="139"/>
  <c r="F128" i="139"/>
  <c r="G127" i="139"/>
  <c r="F127" i="139"/>
  <c r="G126" i="139"/>
  <c r="F126" i="139"/>
  <c r="G125" i="139"/>
  <c r="F125" i="139"/>
  <c r="G124" i="139"/>
  <c r="F124" i="139"/>
  <c r="G123" i="139"/>
  <c r="F123" i="139"/>
  <c r="G122" i="139"/>
  <c r="F122" i="139"/>
  <c r="G121" i="139"/>
  <c r="F121" i="139"/>
  <c r="G120" i="139"/>
  <c r="F120" i="139"/>
  <c r="G119" i="139"/>
  <c r="F119" i="139"/>
  <c r="G117" i="139"/>
  <c r="F117" i="139"/>
  <c r="G116" i="139"/>
  <c r="F116" i="139"/>
  <c r="G115" i="139"/>
  <c r="F115" i="139"/>
  <c r="G114" i="139"/>
  <c r="F114" i="139"/>
  <c r="G113" i="139"/>
  <c r="F113" i="139"/>
  <c r="G112" i="139"/>
  <c r="F112" i="139"/>
  <c r="G111" i="139"/>
  <c r="F111" i="139"/>
  <c r="G110" i="139"/>
  <c r="F110" i="139"/>
  <c r="G109" i="139"/>
  <c r="F109" i="139"/>
  <c r="G108" i="139"/>
  <c r="F108" i="139"/>
  <c r="G107" i="139"/>
  <c r="F107" i="139"/>
  <c r="G106" i="139"/>
  <c r="F106" i="139"/>
  <c r="G105" i="139"/>
  <c r="F105" i="139"/>
  <c r="G104" i="139"/>
  <c r="F104" i="139"/>
  <c r="G103" i="139"/>
  <c r="F103" i="139"/>
  <c r="G102" i="139"/>
  <c r="F102" i="139"/>
  <c r="G101" i="139"/>
  <c r="F101" i="139"/>
  <c r="G100" i="139"/>
  <c r="F100" i="139"/>
  <c r="G99" i="139"/>
  <c r="F99" i="139"/>
  <c r="G98" i="139"/>
  <c r="F98" i="139"/>
  <c r="G97" i="139"/>
  <c r="F97" i="139"/>
  <c r="G96" i="139"/>
  <c r="F96" i="139"/>
  <c r="G94" i="139"/>
  <c r="F94" i="139"/>
  <c r="G93" i="139"/>
  <c r="F93" i="139"/>
  <c r="G92" i="139"/>
  <c r="F92" i="139"/>
  <c r="G91" i="139"/>
  <c r="F91" i="139"/>
  <c r="G90" i="139"/>
  <c r="F90" i="139"/>
  <c r="G89" i="139"/>
  <c r="F89" i="139"/>
  <c r="G88" i="139"/>
  <c r="F88" i="139"/>
  <c r="G87" i="139"/>
  <c r="F87" i="139"/>
  <c r="G86" i="139"/>
  <c r="F86" i="139"/>
  <c r="G85" i="139"/>
  <c r="F85" i="139"/>
  <c r="G84" i="139"/>
  <c r="F84" i="139"/>
  <c r="G83" i="139"/>
  <c r="F83" i="139"/>
  <c r="G82" i="139"/>
  <c r="F82" i="139"/>
  <c r="G81" i="139"/>
  <c r="F81" i="139"/>
  <c r="G80" i="139"/>
  <c r="F80" i="139"/>
  <c r="G79" i="139"/>
  <c r="F79" i="139"/>
  <c r="G78" i="139"/>
  <c r="F78" i="139"/>
  <c r="G77" i="139"/>
  <c r="F77" i="139"/>
  <c r="G76" i="139"/>
  <c r="F76" i="139"/>
  <c r="G75" i="139"/>
  <c r="F75" i="139"/>
  <c r="G74" i="139"/>
  <c r="F74" i="139"/>
  <c r="G73" i="139"/>
  <c r="F73" i="139"/>
  <c r="G71" i="139"/>
  <c r="F71" i="139"/>
  <c r="G70" i="139"/>
  <c r="F70" i="139"/>
  <c r="G69" i="139"/>
  <c r="F69" i="139"/>
  <c r="G68" i="139"/>
  <c r="F68" i="139"/>
  <c r="G67" i="139"/>
  <c r="F67" i="139"/>
  <c r="G66" i="139"/>
  <c r="F66" i="139"/>
  <c r="G65" i="139"/>
  <c r="F65" i="139"/>
  <c r="G64" i="139"/>
  <c r="F64" i="139"/>
  <c r="G63" i="139"/>
  <c r="F63" i="139"/>
  <c r="G62" i="139"/>
  <c r="F62" i="139"/>
  <c r="G61" i="139"/>
  <c r="F61" i="139"/>
  <c r="G60" i="139"/>
  <c r="F60" i="139"/>
  <c r="G59" i="139"/>
  <c r="F59" i="139"/>
  <c r="G58" i="139"/>
  <c r="F58" i="139"/>
  <c r="G57" i="139"/>
  <c r="F57" i="139"/>
  <c r="G56" i="139"/>
  <c r="F56" i="139"/>
  <c r="G55" i="139"/>
  <c r="F55" i="139"/>
  <c r="G54" i="139"/>
  <c r="F54" i="139"/>
  <c r="G53" i="139"/>
  <c r="F53" i="139"/>
  <c r="G52" i="139"/>
  <c r="F52" i="139"/>
  <c r="G51" i="139"/>
  <c r="F51" i="139"/>
  <c r="G50" i="139"/>
  <c r="F50" i="139"/>
  <c r="G48" i="139"/>
  <c r="F48" i="139"/>
  <c r="G47" i="139"/>
  <c r="F47" i="139"/>
  <c r="G46" i="139"/>
  <c r="F46" i="139"/>
  <c r="G45" i="139"/>
  <c r="F45" i="139"/>
  <c r="G44" i="139"/>
  <c r="F44" i="139"/>
  <c r="G43" i="139"/>
  <c r="F43" i="139"/>
  <c r="G42" i="139"/>
  <c r="F42" i="139"/>
  <c r="G41" i="139"/>
  <c r="F41" i="139"/>
  <c r="G40" i="139"/>
  <c r="F40" i="139"/>
  <c r="G39" i="139"/>
  <c r="F39" i="139"/>
  <c r="G38" i="139"/>
  <c r="F38" i="139"/>
  <c r="G37" i="139"/>
  <c r="F37" i="139"/>
  <c r="G36" i="139"/>
  <c r="F36" i="139"/>
  <c r="G35" i="139"/>
  <c r="F35" i="139"/>
  <c r="G34" i="139"/>
  <c r="F34" i="139"/>
  <c r="G33" i="139"/>
  <c r="F33" i="139"/>
  <c r="G32" i="139"/>
  <c r="F32" i="139"/>
  <c r="G31" i="139"/>
  <c r="F31" i="139"/>
  <c r="G30" i="139"/>
  <c r="F30" i="139"/>
  <c r="G29" i="139"/>
  <c r="F29" i="139"/>
  <c r="G28" i="139"/>
  <c r="F28" i="139"/>
  <c r="G27" i="139"/>
  <c r="F27" i="139"/>
  <c r="G25" i="139"/>
  <c r="F25" i="139"/>
  <c r="G24" i="139"/>
  <c r="F24" i="139"/>
  <c r="G23" i="139"/>
  <c r="F23" i="139"/>
  <c r="G22" i="139"/>
  <c r="F22" i="139"/>
  <c r="G21" i="139"/>
  <c r="F21" i="139"/>
  <c r="G20" i="139"/>
  <c r="F20" i="139"/>
  <c r="G19" i="139"/>
  <c r="F19" i="139"/>
  <c r="G18" i="139"/>
  <c r="F18" i="139"/>
  <c r="G17" i="139"/>
  <c r="F17" i="139"/>
  <c r="G16" i="139"/>
  <c r="F16" i="139"/>
  <c r="G15" i="139"/>
  <c r="F15" i="139"/>
  <c r="G14" i="139"/>
  <c r="F14" i="139"/>
  <c r="G13" i="139"/>
  <c r="F13" i="139"/>
  <c r="G12" i="139"/>
  <c r="F12" i="139"/>
  <c r="G11" i="139"/>
  <c r="F11" i="139"/>
  <c r="G10" i="139"/>
  <c r="F10" i="139"/>
  <c r="G9" i="139"/>
  <c r="F9" i="139"/>
  <c r="G8" i="139"/>
  <c r="F8" i="139"/>
  <c r="G7" i="139"/>
  <c r="F7" i="139"/>
  <c r="G6" i="139"/>
  <c r="F6" i="139"/>
  <c r="G5" i="139"/>
  <c r="F5" i="139"/>
  <c r="D5" i="139"/>
  <c r="C5" i="139" s="1"/>
  <c r="G4" i="139"/>
  <c r="F4" i="139"/>
  <c r="C4" i="139"/>
  <c r="CJ3" i="139"/>
  <c r="CI3" i="139"/>
  <c r="CH3" i="139"/>
  <c r="CG3" i="139"/>
  <c r="CF3" i="139"/>
  <c r="CE3" i="139"/>
  <c r="CD3" i="139"/>
  <c r="CC3" i="139"/>
  <c r="CB3" i="139"/>
  <c r="CA3" i="139"/>
  <c r="BZ3" i="139"/>
  <c r="BY3" i="139"/>
  <c r="BX3" i="139"/>
  <c r="BW3" i="139"/>
  <c r="BV3" i="139"/>
  <c r="BU3" i="139"/>
  <c r="BT3" i="139"/>
  <c r="BS3" i="139"/>
  <c r="BR3" i="139"/>
  <c r="BQ3" i="139"/>
  <c r="BP3" i="139"/>
  <c r="BO3" i="139"/>
  <c r="BN3" i="139"/>
  <c r="BM3" i="139"/>
  <c r="BL3" i="139"/>
  <c r="BK3" i="139"/>
  <c r="BJ3" i="139"/>
  <c r="BI3" i="139"/>
  <c r="BH3" i="139"/>
  <c r="BG3" i="139"/>
  <c r="BF3" i="139"/>
  <c r="BE3" i="139"/>
  <c r="BD3" i="139"/>
  <c r="BC3" i="139"/>
  <c r="BB3" i="139"/>
  <c r="BA3" i="139"/>
  <c r="AZ3" i="139"/>
  <c r="AY3" i="139"/>
  <c r="AX3" i="139"/>
  <c r="AW3" i="139"/>
  <c r="AV3" i="139"/>
  <c r="AU3" i="139"/>
  <c r="AT3" i="139"/>
  <c r="AS3" i="139"/>
  <c r="AR3" i="139"/>
  <c r="AQ3" i="139"/>
  <c r="AP3" i="139"/>
  <c r="AO3" i="139"/>
  <c r="AN3" i="139"/>
  <c r="AM3" i="139"/>
  <c r="AL3" i="139"/>
  <c r="AK3" i="139"/>
  <c r="AJ3" i="139"/>
  <c r="AI3" i="139"/>
  <c r="AH3" i="139"/>
  <c r="AG3" i="139"/>
  <c r="AF3" i="139"/>
  <c r="AE3" i="139"/>
  <c r="AD3" i="139"/>
  <c r="AC3" i="139"/>
  <c r="AB3" i="139"/>
  <c r="AA3" i="139"/>
  <c r="Z3" i="139"/>
  <c r="Y3" i="139"/>
  <c r="X3" i="139"/>
  <c r="W3" i="139"/>
  <c r="V3" i="139"/>
  <c r="U3" i="139"/>
  <c r="T3" i="139"/>
  <c r="S3" i="139"/>
  <c r="R3" i="139"/>
  <c r="Q3" i="139"/>
  <c r="P3" i="139"/>
  <c r="O3" i="139"/>
  <c r="N3" i="139"/>
  <c r="M3" i="139"/>
  <c r="L3" i="139"/>
  <c r="K3" i="139"/>
  <c r="J3" i="139"/>
  <c r="I3" i="139"/>
  <c r="D6" i="139"/>
  <c r="D7" i="139" s="1"/>
  <c r="AK46" i="99"/>
  <c r="AL46" i="99"/>
  <c r="AM46" i="99"/>
  <c r="AN46" i="99"/>
  <c r="AO46" i="99"/>
  <c r="AP46" i="99"/>
  <c r="AQ46" i="99"/>
  <c r="AR46" i="99"/>
  <c r="AS46" i="99"/>
  <c r="AJ46" i="99"/>
  <c r="MB4" i="99"/>
  <c r="MC4" i="99"/>
  <c r="MD4" i="99"/>
  <c r="ME4" i="99"/>
  <c r="MF4" i="99"/>
  <c r="MG4" i="99"/>
  <c r="MH4" i="99"/>
  <c r="MI4" i="99"/>
  <c r="MJ4" i="99"/>
  <c r="MK4" i="99"/>
  <c r="MR4" i="99"/>
  <c r="MS4" i="99"/>
  <c r="MT4" i="99"/>
  <c r="MU4" i="99"/>
  <c r="MV4" i="99"/>
  <c r="MW4" i="99"/>
  <c r="MX4" i="99"/>
  <c r="MY4" i="99"/>
  <c r="MZ4" i="99"/>
  <c r="NA4" i="99"/>
  <c r="NH4" i="99"/>
  <c r="NI4" i="99"/>
  <c r="NJ4" i="99"/>
  <c r="NK4" i="99"/>
  <c r="NL4" i="99"/>
  <c r="NM4" i="99"/>
  <c r="NN4" i="99"/>
  <c r="NO4" i="99"/>
  <c r="NP4" i="99"/>
  <c r="NQ4" i="99"/>
  <c r="NX4" i="99"/>
  <c r="NY4" i="99"/>
  <c r="NZ4" i="99"/>
  <c r="OA4" i="99"/>
  <c r="OB4" i="99"/>
  <c r="OC4" i="99"/>
  <c r="OD4" i="99"/>
  <c r="OE4" i="99"/>
  <c r="OF4" i="99"/>
  <c r="OG4" i="99"/>
  <c r="ON4" i="99"/>
  <c r="OO4" i="99"/>
  <c r="OP4" i="99"/>
  <c r="OQ4" i="99"/>
  <c r="OR4" i="99"/>
  <c r="OS4" i="99"/>
  <c r="OT4" i="99"/>
  <c r="OU4" i="99"/>
  <c r="OV4" i="99"/>
  <c r="OW4" i="99"/>
  <c r="PD4" i="99"/>
  <c r="PE4" i="99"/>
  <c r="PF4" i="99"/>
  <c r="PG4" i="99"/>
  <c r="PH4" i="99"/>
  <c r="PI4" i="99"/>
  <c r="PJ4" i="99"/>
  <c r="PK4" i="99"/>
  <c r="PL4" i="99"/>
  <c r="PM4" i="99"/>
  <c r="PT4" i="99"/>
  <c r="PU4" i="99"/>
  <c r="PV4" i="99"/>
  <c r="PW4" i="99"/>
  <c r="PX4" i="99"/>
  <c r="PY4" i="99"/>
  <c r="PZ4" i="99"/>
  <c r="QA4" i="99"/>
  <c r="QB4" i="99"/>
  <c r="QC4" i="99"/>
  <c r="QJ4" i="99"/>
  <c r="QK4" i="99"/>
  <c r="QL4" i="99"/>
  <c r="QM4" i="99"/>
  <c r="QN4" i="99"/>
  <c r="QO4" i="99"/>
  <c r="QP4" i="99"/>
  <c r="QQ4" i="99"/>
  <c r="QR4" i="99"/>
  <c r="QS4" i="99"/>
  <c r="QZ4" i="99"/>
  <c r="RA4" i="99"/>
  <c r="RB4" i="99"/>
  <c r="RC4" i="99"/>
  <c r="RD4" i="99"/>
  <c r="RE4" i="99"/>
  <c r="RF4" i="99"/>
  <c r="RG4" i="99"/>
  <c r="RH4" i="99"/>
  <c r="RI4" i="99"/>
  <c r="MB5" i="99"/>
  <c r="MC5" i="99"/>
  <c r="MD5" i="99"/>
  <c r="ME5" i="99"/>
  <c r="MF5" i="99"/>
  <c r="MG5" i="99"/>
  <c r="MH5" i="99"/>
  <c r="MI5" i="99"/>
  <c r="MJ5" i="99"/>
  <c r="MK5" i="99"/>
  <c r="MR5" i="99"/>
  <c r="MS5" i="99"/>
  <c r="MT5" i="99"/>
  <c r="MU5" i="99"/>
  <c r="MV5" i="99"/>
  <c r="MW5" i="99"/>
  <c r="MX5" i="99"/>
  <c r="MY5" i="99"/>
  <c r="MZ5" i="99"/>
  <c r="NA5" i="99"/>
  <c r="NH5" i="99"/>
  <c r="NI5" i="99"/>
  <c r="NJ5" i="99"/>
  <c r="NK5" i="99"/>
  <c r="NL5" i="99"/>
  <c r="NM5" i="99"/>
  <c r="NN5" i="99"/>
  <c r="NO5" i="99"/>
  <c r="NP5" i="99"/>
  <c r="NQ5" i="99"/>
  <c r="NX5" i="99"/>
  <c r="NY5" i="99"/>
  <c r="NZ5" i="99"/>
  <c r="OA5" i="99"/>
  <c r="OB5" i="99"/>
  <c r="OC5" i="99"/>
  <c r="OD5" i="99"/>
  <c r="OE5" i="99"/>
  <c r="OF5" i="99"/>
  <c r="OG5" i="99"/>
  <c r="ON5" i="99"/>
  <c r="OO5" i="99"/>
  <c r="OP5" i="99"/>
  <c r="OQ5" i="99"/>
  <c r="OR5" i="99"/>
  <c r="OS5" i="99"/>
  <c r="OT5" i="99"/>
  <c r="OU5" i="99"/>
  <c r="OV5" i="99"/>
  <c r="OW5" i="99"/>
  <c r="PD5" i="99"/>
  <c r="PE5" i="99"/>
  <c r="PF5" i="99"/>
  <c r="PG5" i="99"/>
  <c r="PH5" i="99"/>
  <c r="PI5" i="99"/>
  <c r="PJ5" i="99"/>
  <c r="PK5" i="99"/>
  <c r="PL5" i="99"/>
  <c r="PM5" i="99"/>
  <c r="PT5" i="99"/>
  <c r="PU5" i="99"/>
  <c r="PV5" i="99"/>
  <c r="PW5" i="99"/>
  <c r="PX5" i="99"/>
  <c r="PY5" i="99"/>
  <c r="PZ5" i="99"/>
  <c r="QA5" i="99"/>
  <c r="QB5" i="99"/>
  <c r="QC5" i="99"/>
  <c r="QJ5" i="99"/>
  <c r="QK5" i="99"/>
  <c r="QL5" i="99"/>
  <c r="QM5" i="99"/>
  <c r="QN5" i="99"/>
  <c r="QO5" i="99"/>
  <c r="QP5" i="99"/>
  <c r="QQ5" i="99"/>
  <c r="QR5" i="99"/>
  <c r="QS5" i="99"/>
  <c r="QZ5" i="99"/>
  <c r="RA5" i="99"/>
  <c r="RB5" i="99"/>
  <c r="RC5" i="99"/>
  <c r="RD5" i="99"/>
  <c r="RE5" i="99"/>
  <c r="RF5" i="99"/>
  <c r="RG5" i="99"/>
  <c r="RH5" i="99"/>
  <c r="RI5" i="99"/>
  <c r="LM4" i="99"/>
  <c r="LN4" i="99"/>
  <c r="LO4" i="99"/>
  <c r="LP4" i="99"/>
  <c r="LQ4" i="99"/>
  <c r="LR4" i="99"/>
  <c r="LS4" i="99"/>
  <c r="LT4" i="99"/>
  <c r="LU4" i="99"/>
  <c r="LM5" i="99"/>
  <c r="LN5" i="99"/>
  <c r="LO5" i="99"/>
  <c r="LP5" i="99"/>
  <c r="LQ5" i="99"/>
  <c r="LR5" i="99"/>
  <c r="LS5" i="99"/>
  <c r="LT5" i="99"/>
  <c r="LU5" i="99"/>
  <c r="ER4" i="99"/>
  <c r="ES4" i="99"/>
  <c r="ET4" i="99"/>
  <c r="EU4" i="99"/>
  <c r="EV4" i="99"/>
  <c r="EW4" i="99"/>
  <c r="EX4" i="99"/>
  <c r="EY4" i="99"/>
  <c r="EZ4" i="99"/>
  <c r="FA4" i="99"/>
  <c r="FH4" i="99"/>
  <c r="FI4" i="99"/>
  <c r="FJ4" i="99"/>
  <c r="FK4" i="99"/>
  <c r="FL4" i="99"/>
  <c r="FM4" i="99"/>
  <c r="FN4" i="99"/>
  <c r="FO4" i="99"/>
  <c r="FP4" i="99"/>
  <c r="FQ4" i="99"/>
  <c r="FX4" i="99"/>
  <c r="FY4" i="99"/>
  <c r="FZ4" i="99"/>
  <c r="GA4" i="99"/>
  <c r="GB4" i="99"/>
  <c r="GC4" i="99"/>
  <c r="GD4" i="99"/>
  <c r="GE4" i="99"/>
  <c r="GF4" i="99"/>
  <c r="GG4" i="99"/>
  <c r="GN4" i="99"/>
  <c r="GO4" i="99"/>
  <c r="GP4" i="99"/>
  <c r="GQ4" i="99"/>
  <c r="GR4" i="99"/>
  <c r="GS4" i="99"/>
  <c r="GT4" i="99"/>
  <c r="GU4" i="99"/>
  <c r="GV4" i="99"/>
  <c r="GW4" i="99"/>
  <c r="HD4" i="99"/>
  <c r="HE4" i="99"/>
  <c r="HF4" i="99"/>
  <c r="HG4" i="99"/>
  <c r="HH4" i="99"/>
  <c r="HI4" i="99"/>
  <c r="HJ4" i="99"/>
  <c r="HK4" i="99"/>
  <c r="HL4" i="99"/>
  <c r="HM4" i="99"/>
  <c r="HT4" i="99"/>
  <c r="HU4" i="99"/>
  <c r="HV4" i="99"/>
  <c r="HW4" i="99"/>
  <c r="HX4" i="99"/>
  <c r="HY4" i="99"/>
  <c r="HZ4" i="99"/>
  <c r="IA4" i="99"/>
  <c r="IB4" i="99"/>
  <c r="IC4" i="99"/>
  <c r="IJ4" i="99"/>
  <c r="IK4" i="99"/>
  <c r="IL4" i="99"/>
  <c r="IM4" i="99"/>
  <c r="IN4" i="99"/>
  <c r="IO4" i="99"/>
  <c r="IP4" i="99"/>
  <c r="IQ4" i="99"/>
  <c r="IR4" i="99"/>
  <c r="IS4" i="99"/>
  <c r="IZ4" i="99"/>
  <c r="JA4" i="99"/>
  <c r="JB4" i="99"/>
  <c r="JC4" i="99"/>
  <c r="JD4" i="99"/>
  <c r="JE4" i="99"/>
  <c r="JF4" i="99"/>
  <c r="JG4" i="99"/>
  <c r="JH4" i="99"/>
  <c r="JI4" i="99"/>
  <c r="JP4" i="99"/>
  <c r="JQ4" i="99"/>
  <c r="JR4" i="99"/>
  <c r="JS4" i="99"/>
  <c r="JT4" i="99"/>
  <c r="JU4" i="99"/>
  <c r="JV4" i="99"/>
  <c r="JW4" i="99"/>
  <c r="JX4" i="99"/>
  <c r="JY4" i="99"/>
  <c r="KF4" i="99"/>
  <c r="KG4" i="99"/>
  <c r="KH4" i="99"/>
  <c r="KI4" i="99"/>
  <c r="KJ4" i="99"/>
  <c r="KK4" i="99"/>
  <c r="KL4" i="99"/>
  <c r="KM4" i="99"/>
  <c r="KN4" i="99"/>
  <c r="KO4" i="99"/>
  <c r="KV4" i="99"/>
  <c r="KW4" i="99"/>
  <c r="KX4" i="99"/>
  <c r="KY4" i="99"/>
  <c r="KZ4" i="99"/>
  <c r="LA4" i="99"/>
  <c r="LB4" i="99"/>
  <c r="LC4" i="99"/>
  <c r="LD4" i="99"/>
  <c r="LE4" i="99"/>
  <c r="LL4" i="99"/>
  <c r="ER5" i="99"/>
  <c r="ES5" i="99"/>
  <c r="ET5" i="99"/>
  <c r="EU5" i="99"/>
  <c r="EV5" i="99"/>
  <c r="EW5" i="99"/>
  <c r="EX5" i="99"/>
  <c r="EY5" i="99"/>
  <c r="EZ5" i="99"/>
  <c r="FA5" i="99"/>
  <c r="FH5" i="99"/>
  <c r="FI5" i="99"/>
  <c r="FJ5" i="99"/>
  <c r="FK5" i="99"/>
  <c r="FL5" i="99"/>
  <c r="FM5" i="99"/>
  <c r="FN5" i="99"/>
  <c r="FO5" i="99"/>
  <c r="FP5" i="99"/>
  <c r="FQ5" i="99"/>
  <c r="FX5" i="99"/>
  <c r="FY5" i="99"/>
  <c r="FZ5" i="99"/>
  <c r="GA5" i="99"/>
  <c r="GB5" i="99"/>
  <c r="GC5" i="99"/>
  <c r="GD5" i="99"/>
  <c r="GE5" i="99"/>
  <c r="GF5" i="99"/>
  <c r="GG5" i="99"/>
  <c r="GN5" i="99"/>
  <c r="GO5" i="99"/>
  <c r="GP5" i="99"/>
  <c r="GQ5" i="99"/>
  <c r="GR5" i="99"/>
  <c r="GS5" i="99"/>
  <c r="GT5" i="99"/>
  <c r="GU5" i="99"/>
  <c r="GV5" i="99"/>
  <c r="GW5" i="99"/>
  <c r="HD5" i="99"/>
  <c r="HE5" i="99"/>
  <c r="HF5" i="99"/>
  <c r="HG5" i="99"/>
  <c r="HH5" i="99"/>
  <c r="HI5" i="99"/>
  <c r="HJ5" i="99"/>
  <c r="HK5" i="99"/>
  <c r="HL5" i="99"/>
  <c r="HM5" i="99"/>
  <c r="HT5" i="99"/>
  <c r="HU5" i="99"/>
  <c r="HV5" i="99"/>
  <c r="HW5" i="99"/>
  <c r="HX5" i="99"/>
  <c r="HY5" i="99"/>
  <c r="HZ5" i="99"/>
  <c r="IA5" i="99"/>
  <c r="IB5" i="99"/>
  <c r="IC5" i="99"/>
  <c r="IJ5" i="99"/>
  <c r="IK5" i="99"/>
  <c r="IL5" i="99"/>
  <c r="IM5" i="99"/>
  <c r="IN5" i="99"/>
  <c r="IO5" i="99"/>
  <c r="IP5" i="99"/>
  <c r="IQ5" i="99"/>
  <c r="IR5" i="99"/>
  <c r="IS5" i="99"/>
  <c r="IZ5" i="99"/>
  <c r="JA5" i="99"/>
  <c r="JB5" i="99"/>
  <c r="JC5" i="99"/>
  <c r="JD5" i="99"/>
  <c r="JE5" i="99"/>
  <c r="JF5" i="99"/>
  <c r="JG5" i="99"/>
  <c r="JH5" i="99"/>
  <c r="JI5" i="99"/>
  <c r="JP5" i="99"/>
  <c r="JQ5" i="99"/>
  <c r="JR5" i="99"/>
  <c r="JS5" i="99"/>
  <c r="JT5" i="99"/>
  <c r="JU5" i="99"/>
  <c r="JV5" i="99"/>
  <c r="JW5" i="99"/>
  <c r="JX5" i="99"/>
  <c r="JY5" i="99"/>
  <c r="KF5" i="99"/>
  <c r="KG5" i="99"/>
  <c r="KH5" i="99"/>
  <c r="KI5" i="99"/>
  <c r="KJ5" i="99"/>
  <c r="KK5" i="99"/>
  <c r="KL5" i="99"/>
  <c r="KM5" i="99"/>
  <c r="KN5" i="99"/>
  <c r="KO5" i="99"/>
  <c r="KV5" i="99"/>
  <c r="KW5" i="99"/>
  <c r="KX5" i="99"/>
  <c r="KY5" i="99"/>
  <c r="KZ5" i="99"/>
  <c r="LA5" i="99"/>
  <c r="LB5" i="99"/>
  <c r="LC5" i="99"/>
  <c r="LD5" i="99"/>
  <c r="LE5" i="99"/>
  <c r="LL5" i="99"/>
  <c r="EC4" i="99"/>
  <c r="ED4" i="99"/>
  <c r="EE4" i="99"/>
  <c r="EF4" i="99"/>
  <c r="EG4" i="99"/>
  <c r="EH4" i="99"/>
  <c r="EI4" i="99"/>
  <c r="EJ4" i="99"/>
  <c r="EK4" i="99"/>
  <c r="EC5" i="99"/>
  <c r="ED5" i="99"/>
  <c r="EE5" i="99"/>
  <c r="EF5" i="99"/>
  <c r="EG5" i="99"/>
  <c r="EH5" i="99"/>
  <c r="EI5" i="99"/>
  <c r="EJ5" i="99"/>
  <c r="EK5" i="99"/>
  <c r="T4" i="99"/>
  <c r="U4" i="99"/>
  <c r="V4" i="99"/>
  <c r="W4" i="99"/>
  <c r="X4" i="99"/>
  <c r="Y4" i="99"/>
  <c r="Z4" i="99"/>
  <c r="AA4" i="99"/>
  <c r="AB4" i="99"/>
  <c r="AC4" i="99"/>
  <c r="AJ4" i="99"/>
  <c r="AK4" i="99"/>
  <c r="AL4" i="99"/>
  <c r="AM4" i="99"/>
  <c r="AN4" i="99"/>
  <c r="AO4" i="99"/>
  <c r="AP4" i="99"/>
  <c r="AQ4" i="99"/>
  <c r="AR4" i="99"/>
  <c r="AS4" i="99"/>
  <c r="AZ4" i="99"/>
  <c r="BA4" i="99"/>
  <c r="BB4" i="99"/>
  <c r="BC4" i="99"/>
  <c r="BD4" i="99"/>
  <c r="BE4" i="99"/>
  <c r="BF4" i="99"/>
  <c r="BG4" i="99"/>
  <c r="BH4" i="99"/>
  <c r="BI4" i="99"/>
  <c r="BP4" i="99"/>
  <c r="BQ4" i="99"/>
  <c r="BR4" i="99"/>
  <c r="BS4" i="99"/>
  <c r="BT4" i="99"/>
  <c r="BU4" i="99"/>
  <c r="BV4" i="99"/>
  <c r="BW4" i="99"/>
  <c r="BX4" i="99"/>
  <c r="BY4" i="99"/>
  <c r="CF4" i="99"/>
  <c r="CG4" i="99"/>
  <c r="CH4" i="99"/>
  <c r="CI4" i="99"/>
  <c r="CJ4" i="99"/>
  <c r="CK4" i="99"/>
  <c r="CL4" i="99"/>
  <c r="CM4" i="99"/>
  <c r="CN4" i="99"/>
  <c r="CO4" i="99"/>
  <c r="CV4" i="99"/>
  <c r="CW4" i="99"/>
  <c r="CX4" i="99"/>
  <c r="CY4" i="99"/>
  <c r="CZ4" i="99"/>
  <c r="DA4" i="99"/>
  <c r="DB4" i="99"/>
  <c r="DC4" i="99"/>
  <c r="DD4" i="99"/>
  <c r="DE4" i="99"/>
  <c r="DL4" i="99"/>
  <c r="DM4" i="99"/>
  <c r="DN4" i="99"/>
  <c r="DO4" i="99"/>
  <c r="DP4" i="99"/>
  <c r="DQ4" i="99"/>
  <c r="DR4" i="99"/>
  <c r="DS4" i="99"/>
  <c r="DT4" i="99"/>
  <c r="DU4" i="99"/>
  <c r="EB4" i="99"/>
  <c r="T5" i="99"/>
  <c r="U5" i="99"/>
  <c r="V5" i="99"/>
  <c r="W5" i="99"/>
  <c r="X5" i="99"/>
  <c r="Y5" i="99"/>
  <c r="Z5" i="99"/>
  <c r="AA5" i="99"/>
  <c r="AB5" i="99"/>
  <c r="AC5" i="99"/>
  <c r="AJ5" i="99"/>
  <c r="AK5" i="99"/>
  <c r="AL5" i="99"/>
  <c r="AM5" i="99"/>
  <c r="AN5" i="99"/>
  <c r="AO5" i="99"/>
  <c r="AP5" i="99"/>
  <c r="AQ5" i="99"/>
  <c r="AR5" i="99"/>
  <c r="AS5" i="99"/>
  <c r="AZ5" i="99"/>
  <c r="BA5" i="99"/>
  <c r="BB5" i="99"/>
  <c r="BC5" i="99"/>
  <c r="BD5" i="99"/>
  <c r="BE5" i="99"/>
  <c r="BF5" i="99"/>
  <c r="BG5" i="99"/>
  <c r="BH5" i="99"/>
  <c r="BI5" i="99"/>
  <c r="BP5" i="99"/>
  <c r="BQ5" i="99"/>
  <c r="BR5" i="99"/>
  <c r="BS5" i="99"/>
  <c r="BT5" i="99"/>
  <c r="BU5" i="99"/>
  <c r="BV5" i="99"/>
  <c r="BW5" i="99"/>
  <c r="BX5" i="99"/>
  <c r="BY5" i="99"/>
  <c r="CF5" i="99"/>
  <c r="CG5" i="99"/>
  <c r="CH5" i="99"/>
  <c r="CI5" i="99"/>
  <c r="CJ5" i="99"/>
  <c r="CK5" i="99"/>
  <c r="CL5" i="99"/>
  <c r="CM5" i="99"/>
  <c r="CN5" i="99"/>
  <c r="CO5" i="99"/>
  <c r="CV5" i="99"/>
  <c r="CW5" i="99"/>
  <c r="CX5" i="99"/>
  <c r="CY5" i="99"/>
  <c r="CZ5" i="99"/>
  <c r="DA5" i="99"/>
  <c r="DB5" i="99"/>
  <c r="DC5" i="99"/>
  <c r="DD5" i="99"/>
  <c r="DE5" i="99"/>
  <c r="DL5" i="99"/>
  <c r="DM5" i="99"/>
  <c r="DN5" i="99"/>
  <c r="DO5" i="99"/>
  <c r="DP5" i="99"/>
  <c r="DQ5" i="99"/>
  <c r="DR5" i="99"/>
  <c r="DS5" i="99"/>
  <c r="DT5" i="99"/>
  <c r="DU5" i="99"/>
  <c r="EB5" i="99"/>
  <c r="E4" i="99"/>
  <c r="F4" i="99"/>
  <c r="G4" i="99"/>
  <c r="H4" i="99"/>
  <c r="I4" i="99"/>
  <c r="J4" i="99"/>
  <c r="K4" i="99"/>
  <c r="L4" i="99"/>
  <c r="M4" i="99"/>
  <c r="E5" i="99"/>
  <c r="F5" i="99"/>
  <c r="G5" i="99"/>
  <c r="H5" i="99"/>
  <c r="I5" i="99"/>
  <c r="J5" i="99"/>
  <c r="K5" i="99"/>
  <c r="L5" i="99"/>
  <c r="M5" i="99"/>
  <c r="D4" i="99"/>
  <c r="D5" i="99"/>
  <c r="L38" i="16"/>
  <c r="K38" i="16" s="1"/>
  <c r="F38" i="16"/>
  <c r="E37" i="16"/>
  <c r="G37" i="16"/>
  <c r="M37" i="16"/>
  <c r="N37" i="16"/>
  <c r="D37" i="16"/>
  <c r="E35" i="16"/>
  <c r="G35" i="16"/>
  <c r="D35" i="16"/>
  <c r="G22" i="16"/>
  <c r="E22" i="16"/>
  <c r="G21" i="16"/>
  <c r="E21" i="16"/>
  <c r="AN5" i="138"/>
  <c r="AO5" i="138"/>
  <c r="AP5" i="138"/>
  <c r="AQ5" i="138"/>
  <c r="AR5" i="138"/>
  <c r="AS5" i="138"/>
  <c r="AT5" i="138"/>
  <c r="AU5" i="138"/>
  <c r="AV5" i="138"/>
  <c r="AW5" i="138"/>
  <c r="AX5" i="138"/>
  <c r="AY5" i="138"/>
  <c r="AZ5" i="138"/>
  <c r="BA5" i="138"/>
  <c r="BB5" i="138"/>
  <c r="BC5" i="138"/>
  <c r="BD5" i="138"/>
  <c r="BE5" i="138"/>
  <c r="BF5" i="138"/>
  <c r="BG5" i="138"/>
  <c r="BH5" i="138"/>
  <c r="BI5" i="138"/>
  <c r="BJ5" i="138"/>
  <c r="BK5" i="138"/>
  <c r="BL5" i="138"/>
  <c r="BM5" i="138"/>
  <c r="BN5" i="138"/>
  <c r="BO5" i="138"/>
  <c r="BP5" i="138"/>
  <c r="BQ5" i="138"/>
  <c r="BR5" i="138"/>
  <c r="BS5" i="138"/>
  <c r="BT5" i="138"/>
  <c r="BU5" i="138"/>
  <c r="BV5" i="138"/>
  <c r="BX5" i="138"/>
  <c r="BY5" i="138"/>
  <c r="BZ5" i="138"/>
  <c r="CA5" i="138"/>
  <c r="CB5" i="138"/>
  <c r="CC5" i="138"/>
  <c r="CD5" i="138"/>
  <c r="CE5" i="138"/>
  <c r="CF5" i="138"/>
  <c r="CG5" i="138"/>
  <c r="CH5" i="138"/>
  <c r="CI5" i="138"/>
  <c r="CJ5" i="138"/>
  <c r="CK5" i="138"/>
  <c r="CL5" i="138"/>
  <c r="CM5" i="138"/>
  <c r="CN5" i="138"/>
  <c r="CO5" i="138"/>
  <c r="CP5" i="138"/>
  <c r="CQ5" i="138"/>
  <c r="CR5" i="138"/>
  <c r="CS5" i="138"/>
  <c r="CT5" i="138"/>
  <c r="CU5" i="138"/>
  <c r="CV5" i="138"/>
  <c r="CW5" i="138"/>
  <c r="CX5" i="138"/>
  <c r="CY5" i="138"/>
  <c r="CZ5" i="138"/>
  <c r="DA5" i="138"/>
  <c r="DB5" i="138"/>
  <c r="DC5" i="138"/>
  <c r="DD5" i="138"/>
  <c r="DE5" i="138"/>
  <c r="DF5" i="138"/>
  <c r="DH5" i="138"/>
  <c r="DI5" i="138"/>
  <c r="DJ5" i="138"/>
  <c r="DK5" i="138"/>
  <c r="DL5" i="138"/>
  <c r="DM5" i="138"/>
  <c r="DN5" i="138"/>
  <c r="DO5" i="138"/>
  <c r="DP5" i="138"/>
  <c r="DQ5" i="138"/>
  <c r="DR5" i="138"/>
  <c r="DS5" i="138"/>
  <c r="DT5" i="138"/>
  <c r="DU5" i="138"/>
  <c r="DV5" i="138"/>
  <c r="DW5" i="138"/>
  <c r="DX5" i="138"/>
  <c r="DY5" i="138"/>
  <c r="DZ5" i="138"/>
  <c r="EA5" i="138"/>
  <c r="EB5" i="138"/>
  <c r="EC5" i="138"/>
  <c r="ED5" i="138"/>
  <c r="EE5" i="138"/>
  <c r="EF5" i="138"/>
  <c r="EG5" i="138"/>
  <c r="EH5" i="138"/>
  <c r="EI5" i="138"/>
  <c r="EJ5" i="138"/>
  <c r="EK5" i="138"/>
  <c r="EL5" i="138"/>
  <c r="EM5" i="138"/>
  <c r="EN5" i="138"/>
  <c r="EO5" i="138"/>
  <c r="EP5" i="138"/>
  <c r="ER5" i="138"/>
  <c r="ES5" i="138"/>
  <c r="ET5" i="138"/>
  <c r="EU5" i="138"/>
  <c r="EV5" i="138"/>
  <c r="EW5" i="138"/>
  <c r="EX5" i="138"/>
  <c r="EY5" i="138"/>
  <c r="EZ5" i="138"/>
  <c r="FA5" i="138"/>
  <c r="FB5" i="138"/>
  <c r="FC5" i="138"/>
  <c r="FD5" i="138"/>
  <c r="FE5" i="138"/>
  <c r="FF5" i="138"/>
  <c r="FG5" i="138"/>
  <c r="FH5" i="138"/>
  <c r="FI5" i="138"/>
  <c r="FJ5" i="138"/>
  <c r="FK5" i="138"/>
  <c r="FL5" i="138"/>
  <c r="FM5" i="138"/>
  <c r="FN5" i="138"/>
  <c r="FO5" i="138"/>
  <c r="FP5" i="138"/>
  <c r="FQ5" i="138"/>
  <c r="FR5" i="138"/>
  <c r="FS5" i="138"/>
  <c r="FT5" i="138"/>
  <c r="FU5" i="138"/>
  <c r="FV5" i="138"/>
  <c r="FW5" i="138"/>
  <c r="FX5" i="138"/>
  <c r="FY5" i="138"/>
  <c r="FZ5" i="138"/>
  <c r="GB5" i="138"/>
  <c r="GC5" i="138"/>
  <c r="GD5" i="138"/>
  <c r="GE5" i="138"/>
  <c r="GF5" i="138"/>
  <c r="GG5" i="138"/>
  <c r="GH5" i="138"/>
  <c r="GI5" i="138"/>
  <c r="GJ5" i="138"/>
  <c r="GK5" i="138"/>
  <c r="GL5" i="138"/>
  <c r="GM5" i="138"/>
  <c r="GN5" i="138"/>
  <c r="GO5" i="138"/>
  <c r="GP5" i="138"/>
  <c r="GQ5" i="138"/>
  <c r="GR5" i="138"/>
  <c r="GS5" i="138"/>
  <c r="GT5" i="138"/>
  <c r="GU5" i="138"/>
  <c r="GV5" i="138"/>
  <c r="GW5" i="138"/>
  <c r="GX5" i="138"/>
  <c r="GY5" i="138"/>
  <c r="GZ5" i="138"/>
  <c r="HA5" i="138"/>
  <c r="HB5" i="138"/>
  <c r="HC5" i="138"/>
  <c r="HD5" i="138"/>
  <c r="HE5" i="138"/>
  <c r="HF5" i="138"/>
  <c r="HG5" i="138"/>
  <c r="HH5" i="138"/>
  <c r="HI5" i="138"/>
  <c r="HJ5" i="138"/>
  <c r="HL5" i="138"/>
  <c r="HM5" i="138"/>
  <c r="HN5" i="138"/>
  <c r="HO5" i="138"/>
  <c r="HP5" i="138"/>
  <c r="HQ5" i="138"/>
  <c r="HR5" i="138"/>
  <c r="HS5" i="138"/>
  <c r="HT5" i="138"/>
  <c r="HU5" i="138"/>
  <c r="HV5" i="138"/>
  <c r="HW5" i="138"/>
  <c r="HX5" i="138"/>
  <c r="HY5" i="138"/>
  <c r="HZ5" i="138"/>
  <c r="IA5" i="138"/>
  <c r="IB5" i="138"/>
  <c r="IC5" i="138"/>
  <c r="ID5" i="138"/>
  <c r="IE5" i="138"/>
  <c r="IF5" i="138"/>
  <c r="IG5" i="138"/>
  <c r="IH5" i="138"/>
  <c r="II5" i="138"/>
  <c r="IJ5" i="138"/>
  <c r="IK5" i="138"/>
  <c r="IL5" i="138"/>
  <c r="IM5" i="138"/>
  <c r="IN5" i="138"/>
  <c r="IO5" i="138"/>
  <c r="IP5" i="138"/>
  <c r="IQ5" i="138"/>
  <c r="IR5" i="138"/>
  <c r="IS5" i="138"/>
  <c r="IT5" i="138"/>
  <c r="IV5" i="138"/>
  <c r="IW5" i="138"/>
  <c r="IX5" i="138"/>
  <c r="IY5" i="138"/>
  <c r="IZ5" i="138"/>
  <c r="JA5" i="138"/>
  <c r="JB5" i="138"/>
  <c r="JC5" i="138"/>
  <c r="JD5" i="138"/>
  <c r="JE5" i="138"/>
  <c r="JF5" i="138"/>
  <c r="JG5" i="138"/>
  <c r="JH5" i="138"/>
  <c r="JI5" i="138"/>
  <c r="JJ5" i="138"/>
  <c r="JK5" i="138"/>
  <c r="JL5" i="138"/>
  <c r="JM5" i="138"/>
  <c r="JN5" i="138"/>
  <c r="JO5" i="138"/>
  <c r="JP5" i="138"/>
  <c r="JQ5" i="138"/>
  <c r="JR5" i="138"/>
  <c r="JS5" i="138"/>
  <c r="JT5" i="138"/>
  <c r="JU5" i="138"/>
  <c r="JV5" i="138"/>
  <c r="JW5" i="138"/>
  <c r="JX5" i="138"/>
  <c r="JY5" i="138"/>
  <c r="JZ5" i="138"/>
  <c r="KA5" i="138"/>
  <c r="KB5" i="138"/>
  <c r="KC5" i="138"/>
  <c r="KD5" i="138"/>
  <c r="KF5" i="138"/>
  <c r="KG5" i="138"/>
  <c r="KH5" i="138"/>
  <c r="KI5" i="138"/>
  <c r="KJ5" i="138"/>
  <c r="KK5" i="138"/>
  <c r="KL5" i="138"/>
  <c r="KM5" i="138"/>
  <c r="KN5" i="138"/>
  <c r="KO5" i="138"/>
  <c r="KP5" i="138"/>
  <c r="KQ5" i="138"/>
  <c r="KR5" i="138"/>
  <c r="KS5" i="138"/>
  <c r="KT5" i="138"/>
  <c r="KU5" i="138"/>
  <c r="KV5" i="138"/>
  <c r="KW5" i="138"/>
  <c r="KX5" i="138"/>
  <c r="KY5" i="138"/>
  <c r="KZ5" i="138"/>
  <c r="LA5" i="138"/>
  <c r="LB5" i="138"/>
  <c r="LC5" i="138"/>
  <c r="LD5" i="138"/>
  <c r="LE5" i="138"/>
  <c r="LF5" i="138"/>
  <c r="LG5" i="138"/>
  <c r="LH5" i="138"/>
  <c r="LI5" i="138"/>
  <c r="LJ5" i="138"/>
  <c r="LK5" i="138"/>
  <c r="LL5" i="138"/>
  <c r="LM5" i="138"/>
  <c r="LN5" i="138"/>
  <c r="LP5" i="138"/>
  <c r="LQ5" i="138"/>
  <c r="LR5" i="138"/>
  <c r="LS5" i="138"/>
  <c r="LT5" i="138"/>
  <c r="LU5" i="138"/>
  <c r="LV5" i="138"/>
  <c r="LW5" i="138"/>
  <c r="LX5" i="138"/>
  <c r="LY5" i="138"/>
  <c r="LZ5" i="138"/>
  <c r="MA5" i="138"/>
  <c r="MB5" i="138"/>
  <c r="MC5" i="138"/>
  <c r="MD5" i="138"/>
  <c r="ME5" i="138"/>
  <c r="MF5" i="138"/>
  <c r="MG5" i="138"/>
  <c r="MH5" i="138"/>
  <c r="MI5" i="138"/>
  <c r="MJ5" i="138"/>
  <c r="MK5" i="138"/>
  <c r="ML5" i="138"/>
  <c r="MM5" i="138"/>
  <c r="MN5" i="138"/>
  <c r="MO5" i="138"/>
  <c r="MP5" i="138"/>
  <c r="MQ5" i="138"/>
  <c r="MR5" i="138"/>
  <c r="MS5" i="138"/>
  <c r="MT5" i="138"/>
  <c r="MU5" i="138"/>
  <c r="MV5" i="138"/>
  <c r="MW5" i="138"/>
  <c r="MX5" i="138"/>
  <c r="MZ5" i="138"/>
  <c r="NA5" i="138"/>
  <c r="NB5" i="138"/>
  <c r="NC5" i="138"/>
  <c r="ND5" i="138"/>
  <c r="NE5" i="138"/>
  <c r="NF5" i="138"/>
  <c r="NG5" i="138"/>
  <c r="NH5" i="138"/>
  <c r="NI5" i="138"/>
  <c r="NJ5" i="138"/>
  <c r="NK5" i="138"/>
  <c r="NL5" i="138"/>
  <c r="NM5" i="138"/>
  <c r="NN5" i="138"/>
  <c r="NO5" i="138"/>
  <c r="NP5" i="138"/>
  <c r="NQ5" i="138"/>
  <c r="NR5" i="138"/>
  <c r="NS5" i="138"/>
  <c r="NT5" i="138"/>
  <c r="NU5" i="138"/>
  <c r="NV5" i="138"/>
  <c r="NW5" i="138"/>
  <c r="NX5" i="138"/>
  <c r="NY5" i="138"/>
  <c r="NZ5" i="138"/>
  <c r="OA5" i="138"/>
  <c r="OB5" i="138"/>
  <c r="OC5" i="138"/>
  <c r="OD5" i="138"/>
  <c r="OE5" i="138"/>
  <c r="OF5" i="138"/>
  <c r="OG5" i="138"/>
  <c r="OH5" i="138"/>
  <c r="OJ5" i="138"/>
  <c r="OK5" i="138"/>
  <c r="OL5" i="138"/>
  <c r="OM5" i="138"/>
  <c r="ON5" i="138"/>
  <c r="OO5" i="138"/>
  <c r="OP5" i="138"/>
  <c r="OQ5" i="138"/>
  <c r="OR5" i="138"/>
  <c r="OS5" i="138"/>
  <c r="OT5" i="138"/>
  <c r="OU5" i="138"/>
  <c r="OV5" i="138"/>
  <c r="OW5" i="138"/>
  <c r="OX5" i="138"/>
  <c r="OY5" i="138"/>
  <c r="OZ5" i="138"/>
  <c r="PA5" i="138"/>
  <c r="PB5" i="138"/>
  <c r="PC5" i="138"/>
  <c r="PD5" i="138"/>
  <c r="PE5" i="138"/>
  <c r="PF5" i="138"/>
  <c r="PG5" i="138"/>
  <c r="PH5" i="138"/>
  <c r="PI5" i="138"/>
  <c r="PJ5" i="138"/>
  <c r="PK5" i="138"/>
  <c r="PL5" i="138"/>
  <c r="PM5" i="138"/>
  <c r="PN5" i="138"/>
  <c r="PO5" i="138"/>
  <c r="PP5" i="138"/>
  <c r="PQ5" i="138"/>
  <c r="PR5" i="138"/>
  <c r="PT5" i="138"/>
  <c r="PU5" i="138"/>
  <c r="PV5" i="138"/>
  <c r="PW5" i="138"/>
  <c r="PX5" i="138"/>
  <c r="PY5" i="138"/>
  <c r="PZ5" i="138"/>
  <c r="QA5" i="138"/>
  <c r="QB5" i="138"/>
  <c r="QC5" i="138"/>
  <c r="QD5" i="138"/>
  <c r="QE5" i="138"/>
  <c r="QF5" i="138"/>
  <c r="QG5" i="138"/>
  <c r="QH5" i="138"/>
  <c r="QI5" i="138"/>
  <c r="QJ5" i="138"/>
  <c r="QK5" i="138"/>
  <c r="QL5" i="138"/>
  <c r="QM5" i="138"/>
  <c r="QN5" i="138"/>
  <c r="QO5" i="138"/>
  <c r="QP5" i="138"/>
  <c r="QQ5" i="138"/>
  <c r="QR5" i="138"/>
  <c r="QS5" i="138"/>
  <c r="QT5" i="138"/>
  <c r="QU5" i="138"/>
  <c r="QV5" i="138"/>
  <c r="QW5" i="138"/>
  <c r="QX5" i="138"/>
  <c r="QY5" i="138"/>
  <c r="QZ5" i="138"/>
  <c r="RA5" i="138"/>
  <c r="RB5" i="138"/>
  <c r="RD5" i="138"/>
  <c r="RE5" i="138"/>
  <c r="RF5" i="138"/>
  <c r="RG5" i="138"/>
  <c r="RH5" i="138"/>
  <c r="RI5" i="138"/>
  <c r="RJ5" i="138"/>
  <c r="RK5" i="138"/>
  <c r="RL5" i="138"/>
  <c r="RM5" i="138"/>
  <c r="RN5" i="138"/>
  <c r="RO5" i="138"/>
  <c r="RP5" i="138"/>
  <c r="RQ5" i="138"/>
  <c r="RR5" i="138"/>
  <c r="RS5" i="138"/>
  <c r="RT5" i="138"/>
  <c r="RU5" i="138"/>
  <c r="RV5" i="138"/>
  <c r="RW5" i="138"/>
  <c r="RX5" i="138"/>
  <c r="RY5" i="138"/>
  <c r="RZ5" i="138"/>
  <c r="SA5" i="138"/>
  <c r="SB5" i="138"/>
  <c r="SC5" i="138"/>
  <c r="SD5" i="138"/>
  <c r="SE5" i="138"/>
  <c r="SF5" i="138"/>
  <c r="SG5" i="138"/>
  <c r="SH5" i="138"/>
  <c r="SI5" i="138"/>
  <c r="SJ5" i="138"/>
  <c r="SK5" i="138"/>
  <c r="SL5" i="138"/>
  <c r="SN5" i="138"/>
  <c r="SO5" i="138"/>
  <c r="SP5" i="138"/>
  <c r="SQ5" i="138"/>
  <c r="SR5" i="138"/>
  <c r="SS5" i="138"/>
  <c r="ST5" i="138"/>
  <c r="SU5" i="138"/>
  <c r="SV5" i="138"/>
  <c r="SW5" i="138"/>
  <c r="SX5" i="138"/>
  <c r="SY5" i="138"/>
  <c r="SZ5" i="138"/>
  <c r="TA5" i="138"/>
  <c r="TB5" i="138"/>
  <c r="TC5" i="138"/>
  <c r="TD5" i="138"/>
  <c r="TE5" i="138"/>
  <c r="TF5" i="138"/>
  <c r="TG5" i="138"/>
  <c r="TH5" i="138"/>
  <c r="TI5" i="138"/>
  <c r="TJ5" i="138"/>
  <c r="TK5" i="138"/>
  <c r="TL5" i="138"/>
  <c r="TM5" i="138"/>
  <c r="TN5" i="138"/>
  <c r="TO5" i="138"/>
  <c r="TP5" i="138"/>
  <c r="TQ5" i="138"/>
  <c r="TR5" i="138"/>
  <c r="TS5" i="138"/>
  <c r="TT5" i="138"/>
  <c r="TU5" i="138"/>
  <c r="TV5" i="138"/>
  <c r="TX5" i="138"/>
  <c r="TY5" i="138"/>
  <c r="TZ5" i="138"/>
  <c r="UA5" i="138"/>
  <c r="UB5" i="138"/>
  <c r="UC5" i="138"/>
  <c r="UD5" i="138"/>
  <c r="UE5" i="138"/>
  <c r="UF5" i="138"/>
  <c r="UG5" i="138"/>
  <c r="UH5" i="138"/>
  <c r="UI5" i="138"/>
  <c r="UJ5" i="138"/>
  <c r="UK5" i="138"/>
  <c r="UL5" i="138"/>
  <c r="UM5" i="138"/>
  <c r="UN5" i="138"/>
  <c r="UO5" i="138"/>
  <c r="UP5" i="138"/>
  <c r="UQ5" i="138"/>
  <c r="UR5" i="138"/>
  <c r="US5" i="138"/>
  <c r="UT5" i="138"/>
  <c r="UU5" i="138"/>
  <c r="UV5" i="138"/>
  <c r="UW5" i="138"/>
  <c r="UX5" i="138"/>
  <c r="UY5" i="138"/>
  <c r="UZ5" i="138"/>
  <c r="VA5" i="138"/>
  <c r="VB5" i="138"/>
  <c r="VC5" i="138"/>
  <c r="VD5" i="138"/>
  <c r="VE5" i="138"/>
  <c r="VF5" i="138"/>
  <c r="VH5" i="138"/>
  <c r="VI5" i="138"/>
  <c r="VJ5" i="138"/>
  <c r="VK5" i="138"/>
  <c r="VL5" i="138"/>
  <c r="VM5" i="138"/>
  <c r="VN5" i="138"/>
  <c r="VO5" i="138"/>
  <c r="VP5" i="138"/>
  <c r="VQ5" i="138"/>
  <c r="VR5" i="138"/>
  <c r="VS5" i="138"/>
  <c r="VT5" i="138"/>
  <c r="VU5" i="138"/>
  <c r="VV5" i="138"/>
  <c r="VW5" i="138"/>
  <c r="VX5" i="138"/>
  <c r="VY5" i="138"/>
  <c r="VZ5" i="138"/>
  <c r="WA5" i="138"/>
  <c r="WB5" i="138"/>
  <c r="WC5" i="138"/>
  <c r="WD5" i="138"/>
  <c r="WE5" i="138"/>
  <c r="WF5" i="138"/>
  <c r="WG5" i="138"/>
  <c r="WH5" i="138"/>
  <c r="WI5" i="138"/>
  <c r="WJ5" i="138"/>
  <c r="WK5" i="138"/>
  <c r="WL5" i="138"/>
  <c r="WM5" i="138"/>
  <c r="WN5" i="138"/>
  <c r="WO5" i="138"/>
  <c r="WP5" i="138"/>
  <c r="WR5" i="138"/>
  <c r="WS5" i="138"/>
  <c r="WT5" i="138"/>
  <c r="WU5" i="138"/>
  <c r="WV5" i="138"/>
  <c r="WW5" i="138"/>
  <c r="WX5" i="138"/>
  <c r="WY5" i="138"/>
  <c r="WZ5" i="138"/>
  <c r="XA5" i="138"/>
  <c r="XB5" i="138"/>
  <c r="XC5" i="138"/>
  <c r="XD5" i="138"/>
  <c r="XE5" i="138"/>
  <c r="XF5" i="138"/>
  <c r="XG5" i="138"/>
  <c r="XH5" i="138"/>
  <c r="XI5" i="138"/>
  <c r="XJ5" i="138"/>
  <c r="XK5" i="138"/>
  <c r="XL5" i="138"/>
  <c r="XM5" i="138"/>
  <c r="XN5" i="138"/>
  <c r="XO5" i="138"/>
  <c r="XP5" i="138"/>
  <c r="XQ5" i="138"/>
  <c r="XR5" i="138"/>
  <c r="XS5" i="138"/>
  <c r="XT5" i="138"/>
  <c r="XU5" i="138"/>
  <c r="XV5" i="138"/>
  <c r="XW5" i="138"/>
  <c r="XX5" i="138"/>
  <c r="XY5" i="138"/>
  <c r="XZ5" i="138"/>
  <c r="YB5" i="138"/>
  <c r="YC5" i="138"/>
  <c r="YD5" i="138"/>
  <c r="YE5" i="138"/>
  <c r="YF5" i="138"/>
  <c r="YG5" i="138"/>
  <c r="YH5" i="138"/>
  <c r="YI5" i="138"/>
  <c r="YJ5" i="138"/>
  <c r="YK5" i="138"/>
  <c r="YL5" i="138"/>
  <c r="YM5" i="138"/>
  <c r="YN5" i="138"/>
  <c r="YO5" i="138"/>
  <c r="YP5" i="138"/>
  <c r="YQ5" i="138"/>
  <c r="YR5" i="138"/>
  <c r="YS5" i="138"/>
  <c r="YT5" i="138"/>
  <c r="YU5" i="138"/>
  <c r="YV5" i="138"/>
  <c r="YW5" i="138"/>
  <c r="YX5" i="138"/>
  <c r="YY5" i="138"/>
  <c r="YZ5" i="138"/>
  <c r="ZA5" i="138"/>
  <c r="ZB5" i="138"/>
  <c r="ZC5" i="138"/>
  <c r="ZD5" i="138"/>
  <c r="ZE5" i="138"/>
  <c r="ZF5" i="138"/>
  <c r="ZG5" i="138"/>
  <c r="ZH5" i="138"/>
  <c r="ZI5" i="138"/>
  <c r="ZJ5" i="138"/>
  <c r="ZL5" i="138"/>
  <c r="ZM5" i="138"/>
  <c r="ZN5" i="138"/>
  <c r="ZO5" i="138"/>
  <c r="ZP5" i="138"/>
  <c r="ZQ5" i="138"/>
  <c r="ZR5" i="138"/>
  <c r="ZS5" i="138"/>
  <c r="ZT5" i="138"/>
  <c r="ZU5" i="138"/>
  <c r="ZV5" i="138"/>
  <c r="ZW5" i="138"/>
  <c r="ZX5" i="138"/>
  <c r="ZY5" i="138"/>
  <c r="ZZ5" i="138"/>
  <c r="AAA5" i="138"/>
  <c r="AAB5" i="138"/>
  <c r="AAC5" i="138"/>
  <c r="AAD5" i="138"/>
  <c r="AAE5" i="138"/>
  <c r="AAF5" i="138"/>
  <c r="AAG5" i="138"/>
  <c r="AAH5" i="138"/>
  <c r="AAI5" i="138"/>
  <c r="AAJ5" i="138"/>
  <c r="AAK5" i="138"/>
  <c r="AAL5" i="138"/>
  <c r="AAM5" i="138"/>
  <c r="AAN5" i="138"/>
  <c r="AAO5" i="138"/>
  <c r="AAP5" i="138"/>
  <c r="AAQ5" i="138"/>
  <c r="AAR5" i="138"/>
  <c r="AAS5" i="138"/>
  <c r="AAT5" i="138"/>
  <c r="AAV5" i="138"/>
  <c r="AAW5" i="138"/>
  <c r="AAX5" i="138"/>
  <c r="AAY5" i="138"/>
  <c r="AAZ5" i="138"/>
  <c r="ABA5" i="138"/>
  <c r="ABB5" i="138"/>
  <c r="ABC5" i="138"/>
  <c r="ABD5" i="138"/>
  <c r="ABE5" i="138"/>
  <c r="ABF5" i="138"/>
  <c r="ABG5" i="138"/>
  <c r="ABH5" i="138"/>
  <c r="ABI5" i="138"/>
  <c r="ABJ5" i="138"/>
  <c r="ABK5" i="138"/>
  <c r="ABL5" i="138"/>
  <c r="ABM5" i="138"/>
  <c r="ABN5" i="138"/>
  <c r="ABO5" i="138"/>
  <c r="ABP5" i="138"/>
  <c r="ABQ5" i="138"/>
  <c r="ABR5" i="138"/>
  <c r="ABS5" i="138"/>
  <c r="ABT5" i="138"/>
  <c r="ABU5" i="138"/>
  <c r="ABV5" i="138"/>
  <c r="ABW5" i="138"/>
  <c r="ABX5" i="138"/>
  <c r="ABY5" i="138"/>
  <c r="ABZ5" i="138"/>
  <c r="ACA5" i="138"/>
  <c r="ACB5" i="138"/>
  <c r="ACC5" i="138"/>
  <c r="ACD5" i="138"/>
  <c r="ACF5" i="138"/>
  <c r="ACG5" i="138"/>
  <c r="ACH5" i="138"/>
  <c r="ACI5" i="138"/>
  <c r="ACJ5" i="138"/>
  <c r="ACK5" i="138"/>
  <c r="ACL5" i="138"/>
  <c r="ACM5" i="138"/>
  <c r="ACN5" i="138"/>
  <c r="ACO5" i="138"/>
  <c r="ACP5" i="138"/>
  <c r="ACQ5" i="138"/>
  <c r="ACR5" i="138"/>
  <c r="ACS5" i="138"/>
  <c r="ACT5" i="138"/>
  <c r="ACU5" i="138"/>
  <c r="ACV5" i="138"/>
  <c r="ACW5" i="138"/>
  <c r="ACX5" i="138"/>
  <c r="ACY5" i="138"/>
  <c r="ACZ5" i="138"/>
  <c r="ADA5" i="138"/>
  <c r="ADB5" i="138"/>
  <c r="ADC5" i="138"/>
  <c r="ADD5" i="138"/>
  <c r="ADE5" i="138"/>
  <c r="ADF5" i="138"/>
  <c r="ADG5" i="138"/>
  <c r="ADH5" i="138"/>
  <c r="ADI5" i="138"/>
  <c r="ADJ5" i="138"/>
  <c r="ADK5" i="138"/>
  <c r="ADL5" i="138"/>
  <c r="ADM5" i="138"/>
  <c r="ADN5" i="138"/>
  <c r="ADP5" i="138"/>
  <c r="ADQ5" i="138"/>
  <c r="ADR5" i="138"/>
  <c r="ADS5" i="138"/>
  <c r="ADT5" i="138"/>
  <c r="ADU5" i="138"/>
  <c r="ADV5" i="138"/>
  <c r="ADW5" i="138"/>
  <c r="ADX5" i="138"/>
  <c r="ADY5" i="138"/>
  <c r="ADZ5" i="138"/>
  <c r="AEA5" i="138"/>
  <c r="AEB5" i="138"/>
  <c r="AEC5" i="138"/>
  <c r="AED5" i="138"/>
  <c r="AEE5" i="138"/>
  <c r="AEF5" i="138"/>
  <c r="AEG5" i="138"/>
  <c r="AEH5" i="138"/>
  <c r="AEI5" i="138"/>
  <c r="AEJ5" i="138"/>
  <c r="AEK5" i="138"/>
  <c r="AEL5" i="138"/>
  <c r="AEM5" i="138"/>
  <c r="AEN5" i="138"/>
  <c r="AEO5" i="138"/>
  <c r="AEP5" i="138"/>
  <c r="AEQ5" i="138"/>
  <c r="AER5" i="138"/>
  <c r="AES5" i="138"/>
  <c r="AET5" i="138"/>
  <c r="AEU5" i="138"/>
  <c r="AEV5" i="138"/>
  <c r="AEW5" i="138"/>
  <c r="AEX5" i="138"/>
  <c r="AEZ5" i="138"/>
  <c r="AFA5" i="138"/>
  <c r="AFB5" i="138"/>
  <c r="AFC5" i="138"/>
  <c r="AFD5" i="138"/>
  <c r="AFE5" i="138"/>
  <c r="AFF5" i="138"/>
  <c r="AFG5" i="138"/>
  <c r="AFH5" i="138"/>
  <c r="AFI5" i="138"/>
  <c r="AFJ5" i="138"/>
  <c r="AFK5" i="138"/>
  <c r="AFL5" i="138"/>
  <c r="AFM5" i="138"/>
  <c r="AFN5" i="138"/>
  <c r="AFO5" i="138"/>
  <c r="AFP5" i="138"/>
  <c r="AFQ5" i="138"/>
  <c r="AFR5" i="138"/>
  <c r="AFS5" i="138"/>
  <c r="AFT5" i="138"/>
  <c r="AFU5" i="138"/>
  <c r="AFV5" i="138"/>
  <c r="AFW5" i="138"/>
  <c r="AFX5" i="138"/>
  <c r="AFY5" i="138"/>
  <c r="AFZ5" i="138"/>
  <c r="AGA5" i="138"/>
  <c r="AGB5" i="138"/>
  <c r="AGC5" i="138"/>
  <c r="AGD5" i="138"/>
  <c r="AGE5" i="138"/>
  <c r="AGF5" i="138"/>
  <c r="AGG5" i="138"/>
  <c r="AGH5" i="138"/>
  <c r="E5" i="138"/>
  <c r="F5" i="138"/>
  <c r="G5" i="138"/>
  <c r="H5" i="138"/>
  <c r="I5" i="138"/>
  <c r="J5" i="138"/>
  <c r="K5" i="138"/>
  <c r="L5" i="138"/>
  <c r="M5" i="138"/>
  <c r="N5" i="138"/>
  <c r="O5" i="138"/>
  <c r="P5" i="138"/>
  <c r="Q5" i="138"/>
  <c r="R5" i="138"/>
  <c r="S5" i="138"/>
  <c r="T5" i="138"/>
  <c r="U5" i="138"/>
  <c r="V5" i="138"/>
  <c r="W5" i="138"/>
  <c r="X5" i="138"/>
  <c r="Y5" i="138"/>
  <c r="Z5" i="138"/>
  <c r="AA5" i="138"/>
  <c r="AB5" i="138"/>
  <c r="AC5" i="138"/>
  <c r="AD5" i="138"/>
  <c r="AE5" i="138"/>
  <c r="AF5" i="138"/>
  <c r="AG5" i="138"/>
  <c r="AH5" i="138"/>
  <c r="AI5" i="138"/>
  <c r="AJ5" i="138"/>
  <c r="AK5" i="138"/>
  <c r="AL5" i="138"/>
  <c r="D5" i="138"/>
  <c r="AK41" i="99"/>
  <c r="AL41" i="99"/>
  <c r="AM41" i="99"/>
  <c r="AO41" i="99"/>
  <c r="AP41" i="99"/>
  <c r="AQ41" i="99"/>
  <c r="AR41" i="99"/>
  <c r="AS41" i="99"/>
  <c r="AJ41" i="99"/>
  <c r="B11" i="135"/>
  <c r="B12" i="135" s="1"/>
  <c r="B13" i="135" s="1"/>
  <c r="B14" i="135" s="1"/>
  <c r="B15" i="135" s="1"/>
  <c r="B16" i="135" s="1"/>
  <c r="B17" i="135" s="1"/>
  <c r="E16" i="16"/>
  <c r="D16" i="16"/>
  <c r="AK1" i="99"/>
  <c r="AL1" i="99"/>
  <c r="AM1" i="99"/>
  <c r="AN1" i="99"/>
  <c r="AO1" i="99"/>
  <c r="AP1" i="99"/>
  <c r="AQ1" i="99"/>
  <c r="AR1" i="99"/>
  <c r="AS1" i="99"/>
  <c r="CO20" i="99"/>
  <c r="CO12" i="99" s="1"/>
  <c r="H85" i="16"/>
  <c r="CG12" i="99"/>
  <c r="CH12" i="99"/>
  <c r="CI12" i="99"/>
  <c r="CJ12" i="99"/>
  <c r="CK12" i="99"/>
  <c r="CL12" i="99"/>
  <c r="CF12" i="99"/>
  <c r="BP20" i="99"/>
  <c r="BQ20" i="99"/>
  <c r="BR20" i="99"/>
  <c r="BS20" i="99"/>
  <c r="BT20" i="99"/>
  <c r="BU20" i="99"/>
  <c r="BV20" i="99"/>
  <c r="BW20" i="99"/>
  <c r="BX20" i="99"/>
  <c r="BY20" i="99"/>
  <c r="BA46" i="99"/>
  <c r="BB46" i="99"/>
  <c r="BC46" i="99"/>
  <c r="BD46" i="99"/>
  <c r="BE46" i="99"/>
  <c r="BF46" i="99"/>
  <c r="BG46" i="99"/>
  <c r="BH46" i="99"/>
  <c r="BI46" i="99"/>
  <c r="AZ46" i="99"/>
  <c r="CN20" i="99"/>
  <c r="CN12" i="99" s="1"/>
  <c r="CM20" i="99"/>
  <c r="CM12" i="99" s="1"/>
  <c r="MS20" i="99"/>
  <c r="MT20" i="99"/>
  <c r="MU20" i="99"/>
  <c r="MV20" i="99"/>
  <c r="MW20" i="99"/>
  <c r="MX20" i="99"/>
  <c r="MY20" i="99"/>
  <c r="MZ20" i="99"/>
  <c r="NA20" i="99"/>
  <c r="MR20" i="99"/>
  <c r="DM22" i="99"/>
  <c r="DN22" i="99"/>
  <c r="DO22" i="99"/>
  <c r="DP22" i="99"/>
  <c r="DQ22" i="99"/>
  <c r="DR22" i="99"/>
  <c r="DS22" i="99"/>
  <c r="DT22" i="99"/>
  <c r="DU22" i="99"/>
  <c r="DL22" i="99"/>
  <c r="C5" i="128"/>
  <c r="L5" i="126"/>
  <c r="FA14" i="99"/>
  <c r="GW12" i="99"/>
  <c r="EK14" i="99"/>
  <c r="CO22" i="99"/>
  <c r="OG22" i="99"/>
  <c r="D3" i="99"/>
  <c r="E3" i="99"/>
  <c r="F3" i="99"/>
  <c r="G3" i="99"/>
  <c r="H3" i="99"/>
  <c r="I3" i="99"/>
  <c r="J3" i="99"/>
  <c r="K3" i="99"/>
  <c r="L3" i="99"/>
  <c r="M3" i="99"/>
  <c r="T3" i="99"/>
  <c r="U3" i="99"/>
  <c r="V3" i="99"/>
  <c r="W3" i="99"/>
  <c r="X3" i="99"/>
  <c r="Y3" i="99"/>
  <c r="Z3" i="99"/>
  <c r="AA3" i="99"/>
  <c r="AB3" i="99"/>
  <c r="AC3" i="99"/>
  <c r="AJ3" i="99"/>
  <c r="AK3" i="99"/>
  <c r="AL3" i="99"/>
  <c r="AM3" i="99"/>
  <c r="AN3" i="99"/>
  <c r="AO3" i="99"/>
  <c r="AP3" i="99"/>
  <c r="AQ3" i="99"/>
  <c r="AR3" i="99"/>
  <c r="AS3" i="99"/>
  <c r="AZ3" i="99"/>
  <c r="BA3" i="99"/>
  <c r="BB3" i="99"/>
  <c r="BC3" i="99"/>
  <c r="BD3" i="99"/>
  <c r="BE3" i="99"/>
  <c r="BF3" i="99"/>
  <c r="BG3" i="99"/>
  <c r="BH3" i="99"/>
  <c r="BI3" i="99"/>
  <c r="BP3" i="99"/>
  <c r="BQ3" i="99"/>
  <c r="BR3" i="99"/>
  <c r="BS3" i="99"/>
  <c r="BT3" i="99"/>
  <c r="BU3" i="99"/>
  <c r="BV3" i="99"/>
  <c r="BW3" i="99"/>
  <c r="BX3" i="99"/>
  <c r="BY3" i="99"/>
  <c r="CF3" i="99"/>
  <c r="CG3" i="99"/>
  <c r="CH3" i="99"/>
  <c r="CI3" i="99"/>
  <c r="CJ3" i="99"/>
  <c r="CK3" i="99"/>
  <c r="CL3" i="99"/>
  <c r="CM3" i="99"/>
  <c r="CN3" i="99"/>
  <c r="CO3" i="99"/>
  <c r="CV3" i="99"/>
  <c r="CW3" i="99"/>
  <c r="CX3" i="99"/>
  <c r="CY3" i="99"/>
  <c r="CZ3" i="99"/>
  <c r="DA3" i="99"/>
  <c r="DB3" i="99"/>
  <c r="DC3" i="99"/>
  <c r="DD3" i="99"/>
  <c r="DE3" i="99"/>
  <c r="DL3" i="99"/>
  <c r="DM3" i="99"/>
  <c r="DN3" i="99"/>
  <c r="DO3" i="99"/>
  <c r="DP3" i="99"/>
  <c r="DQ3" i="99"/>
  <c r="DR3" i="99"/>
  <c r="DS3" i="99"/>
  <c r="DT3" i="99"/>
  <c r="DU3" i="99"/>
  <c r="EB3" i="99"/>
  <c r="EC3" i="99"/>
  <c r="ED3" i="99"/>
  <c r="EE3" i="99"/>
  <c r="EF3" i="99"/>
  <c r="EG3" i="99"/>
  <c r="EH3" i="99"/>
  <c r="EI3" i="99"/>
  <c r="EJ3" i="99"/>
  <c r="EK3" i="99"/>
  <c r="ER3" i="99"/>
  <c r="ES3" i="99"/>
  <c r="ET3" i="99"/>
  <c r="EU3" i="99"/>
  <c r="EV3" i="99"/>
  <c r="EW3" i="99"/>
  <c r="EX3" i="99"/>
  <c r="EY3" i="99"/>
  <c r="EZ3" i="99"/>
  <c r="FA3" i="99"/>
  <c r="FH3" i="99"/>
  <c r="FI3" i="99"/>
  <c r="FJ3" i="99"/>
  <c r="FK3" i="99"/>
  <c r="FL3" i="99"/>
  <c r="FM3" i="99"/>
  <c r="FN3" i="99"/>
  <c r="FO3" i="99"/>
  <c r="FP3" i="99"/>
  <c r="FQ3" i="99"/>
  <c r="FX3" i="99"/>
  <c r="FY3" i="99"/>
  <c r="FZ3" i="99"/>
  <c r="GA3" i="99"/>
  <c r="GB3" i="99"/>
  <c r="GC3" i="99"/>
  <c r="GD3" i="99"/>
  <c r="GE3" i="99"/>
  <c r="GF3" i="99"/>
  <c r="GG3" i="99"/>
  <c r="GN3" i="99"/>
  <c r="GO3" i="99"/>
  <c r="GP3" i="99"/>
  <c r="GQ3" i="99"/>
  <c r="GR3" i="99"/>
  <c r="GS3" i="99"/>
  <c r="GT3" i="99"/>
  <c r="GU3" i="99"/>
  <c r="GV3" i="99"/>
  <c r="GW3" i="99"/>
  <c r="HD3" i="99"/>
  <c r="HE3" i="99"/>
  <c r="HF3" i="99"/>
  <c r="HG3" i="99"/>
  <c r="HH3" i="99"/>
  <c r="HI3" i="99"/>
  <c r="HJ3" i="99"/>
  <c r="HK3" i="99"/>
  <c r="HL3" i="99"/>
  <c r="HM3" i="99"/>
  <c r="HT3" i="99"/>
  <c r="HU3" i="99"/>
  <c r="HV3" i="99"/>
  <c r="HW3" i="99"/>
  <c r="HX3" i="99"/>
  <c r="HY3" i="99"/>
  <c r="HZ3" i="99"/>
  <c r="IA3" i="99"/>
  <c r="IB3" i="99"/>
  <c r="IC3" i="99"/>
  <c r="IJ3" i="99"/>
  <c r="IK3" i="99"/>
  <c r="IL3" i="99"/>
  <c r="IM3" i="99"/>
  <c r="IN3" i="99"/>
  <c r="IO3" i="99"/>
  <c r="IP3" i="99"/>
  <c r="IQ3" i="99"/>
  <c r="IR3" i="99"/>
  <c r="IS3" i="99"/>
  <c r="IZ3" i="99"/>
  <c r="JA3" i="99"/>
  <c r="JB3" i="99"/>
  <c r="JC3" i="99"/>
  <c r="JD3" i="99"/>
  <c r="JE3" i="99"/>
  <c r="JF3" i="99"/>
  <c r="JG3" i="99"/>
  <c r="JH3" i="99"/>
  <c r="JI3" i="99"/>
  <c r="JP3" i="99"/>
  <c r="JQ3" i="99"/>
  <c r="JR3" i="99"/>
  <c r="JS3" i="99"/>
  <c r="JT3" i="99"/>
  <c r="JU3" i="99"/>
  <c r="JV3" i="99"/>
  <c r="JW3" i="99"/>
  <c r="JX3" i="99"/>
  <c r="JY3" i="99"/>
  <c r="KF3" i="99"/>
  <c r="KG3" i="99"/>
  <c r="KH3" i="99"/>
  <c r="KI3" i="99"/>
  <c r="KJ3" i="99"/>
  <c r="KK3" i="99"/>
  <c r="KL3" i="99"/>
  <c r="KM3" i="99"/>
  <c r="KN3" i="99"/>
  <c r="KO3" i="99"/>
  <c r="KV3" i="99"/>
  <c r="KW3" i="99"/>
  <c r="KX3" i="99"/>
  <c r="KY3" i="99"/>
  <c r="KZ3" i="99"/>
  <c r="LA3" i="99"/>
  <c r="LB3" i="99"/>
  <c r="LC3" i="99"/>
  <c r="LD3" i="99"/>
  <c r="LE3" i="99"/>
  <c r="GN12" i="99"/>
  <c r="GO12" i="99"/>
  <c r="GP12" i="99"/>
  <c r="GQ12" i="99"/>
  <c r="GR12" i="99"/>
  <c r="GS12" i="99"/>
  <c r="GT12" i="99"/>
  <c r="GU12" i="99"/>
  <c r="GV12" i="99"/>
  <c r="KF12" i="99"/>
  <c r="KG12" i="99"/>
  <c r="KH12" i="99"/>
  <c r="KI12" i="99"/>
  <c r="KJ12" i="99"/>
  <c r="KK12" i="99"/>
  <c r="KL12" i="99"/>
  <c r="KM12" i="99"/>
  <c r="KN12" i="99"/>
  <c r="EB14" i="99"/>
  <c r="EC14" i="99"/>
  <c r="ED14" i="99"/>
  <c r="EE14" i="99"/>
  <c r="EF14" i="99"/>
  <c r="EG14" i="99"/>
  <c r="EH14" i="99"/>
  <c r="EI14" i="99"/>
  <c r="EJ14" i="99"/>
  <c r="ER14" i="99"/>
  <c r="ES14" i="99"/>
  <c r="ET14" i="99"/>
  <c r="EU14" i="99"/>
  <c r="EV14" i="99"/>
  <c r="EW14" i="99"/>
  <c r="EX14" i="99"/>
  <c r="EY14" i="99"/>
  <c r="EZ14" i="99"/>
  <c r="CM22" i="99"/>
  <c r="OE22" i="99"/>
  <c r="CN22" i="99"/>
  <c r="OF22" i="99"/>
  <c r="LL3" i="99"/>
  <c r="LM3" i="99"/>
  <c r="LN3" i="99"/>
  <c r="LO3" i="99"/>
  <c r="LP3" i="99"/>
  <c r="LQ3" i="99"/>
  <c r="LR3" i="99"/>
  <c r="LS3" i="99"/>
  <c r="LT3" i="99"/>
  <c r="LU3" i="99"/>
  <c r="MB3" i="99"/>
  <c r="MC3" i="99"/>
  <c r="MD3" i="99"/>
  <c r="ME3" i="99"/>
  <c r="MF3" i="99"/>
  <c r="MG3" i="99"/>
  <c r="MH3" i="99"/>
  <c r="MI3" i="99"/>
  <c r="MJ3" i="99"/>
  <c r="MK3" i="99"/>
  <c r="MR3" i="99"/>
  <c r="MS3" i="99"/>
  <c r="MT3" i="99"/>
  <c r="MU3" i="99"/>
  <c r="MV3" i="99"/>
  <c r="MW3" i="99"/>
  <c r="MX3" i="99"/>
  <c r="MY3" i="99"/>
  <c r="MZ3" i="99"/>
  <c r="NA3" i="99"/>
  <c r="NH3" i="99"/>
  <c r="NI3" i="99"/>
  <c r="NJ3" i="99"/>
  <c r="NK3" i="99"/>
  <c r="NL3" i="99"/>
  <c r="NM3" i="99"/>
  <c r="NN3" i="99"/>
  <c r="NO3" i="99"/>
  <c r="NP3" i="99"/>
  <c r="NQ3" i="99"/>
  <c r="NX3" i="99"/>
  <c r="NY3" i="99"/>
  <c r="NZ3" i="99"/>
  <c r="OA3" i="99"/>
  <c r="OB3" i="99"/>
  <c r="OC3" i="99"/>
  <c r="OD3" i="99"/>
  <c r="OE3" i="99"/>
  <c r="OF3" i="99"/>
  <c r="OG3" i="99"/>
  <c r="ON3" i="99"/>
  <c r="OO3" i="99"/>
  <c r="OP3" i="99"/>
  <c r="OQ3" i="99"/>
  <c r="OR3" i="99"/>
  <c r="OS3" i="99"/>
  <c r="OT3" i="99"/>
  <c r="OU3" i="99"/>
  <c r="OV3" i="99"/>
  <c r="OW3" i="99"/>
  <c r="PD3" i="99"/>
  <c r="PE3" i="99"/>
  <c r="PF3" i="99"/>
  <c r="PG3" i="99"/>
  <c r="PH3" i="99"/>
  <c r="PI3" i="99"/>
  <c r="PJ3" i="99"/>
  <c r="PK3" i="99"/>
  <c r="PL3" i="99"/>
  <c r="PM3" i="99"/>
  <c r="PT3" i="99"/>
  <c r="PU3" i="99"/>
  <c r="PV3" i="99"/>
  <c r="PW3" i="99"/>
  <c r="PX3" i="99"/>
  <c r="PY3" i="99"/>
  <c r="PZ3" i="99"/>
  <c r="QA3" i="99"/>
  <c r="QB3" i="99"/>
  <c r="QC3" i="99"/>
  <c r="QJ3" i="99"/>
  <c r="QK3" i="99"/>
  <c r="QL3" i="99"/>
  <c r="QM3" i="99"/>
  <c r="QN3" i="99"/>
  <c r="QO3" i="99"/>
  <c r="QP3" i="99"/>
  <c r="QQ3" i="99"/>
  <c r="QR3" i="99"/>
  <c r="QS3" i="99"/>
  <c r="QZ3" i="99"/>
  <c r="RA3" i="99"/>
  <c r="RB3" i="99"/>
  <c r="RC3" i="99"/>
  <c r="RD3" i="99"/>
  <c r="RE3" i="99"/>
  <c r="RF3" i="99"/>
  <c r="RG3" i="99"/>
  <c r="RH3" i="99"/>
  <c r="RI3" i="99"/>
  <c r="NX22" i="99"/>
  <c r="NX20" i="99"/>
  <c r="NY22" i="99"/>
  <c r="NY20" i="99"/>
  <c r="NZ22" i="99"/>
  <c r="NZ20" i="99" s="1"/>
  <c r="OA22" i="99"/>
  <c r="OA20" i="99"/>
  <c r="OB22" i="99"/>
  <c r="OB20" i="99"/>
  <c r="OC22" i="99"/>
  <c r="OC20" i="99"/>
  <c r="OD22" i="99"/>
  <c r="OD20" i="99" s="1"/>
  <c r="M5" i="111"/>
  <c r="N5" i="111"/>
  <c r="O5" i="111"/>
  <c r="P5" i="111"/>
  <c r="Q5" i="111"/>
  <c r="R5" i="111"/>
  <c r="S5" i="111"/>
  <c r="T5" i="111"/>
  <c r="U5" i="111"/>
  <c r="L5" i="111"/>
  <c r="K5" i="111"/>
  <c r="D5" i="111"/>
  <c r="E5" i="111"/>
  <c r="F5" i="111"/>
  <c r="G5" i="111"/>
  <c r="H5" i="111"/>
  <c r="I5" i="111"/>
  <c r="J5" i="111"/>
  <c r="C5" i="111"/>
  <c r="NZ30" i="99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19" i="16"/>
  <c r="L34" i="16"/>
  <c r="L36" i="16"/>
  <c r="L33" i="16"/>
  <c r="L32" i="16"/>
  <c r="L31" i="16"/>
  <c r="L28" i="16"/>
  <c r="L27" i="16"/>
  <c r="L26" i="16"/>
  <c r="K26" i="16"/>
  <c r="O5" i="126"/>
  <c r="O44" i="126" s="1"/>
  <c r="L25" i="16"/>
  <c r="L24" i="16"/>
  <c r="L19" i="16"/>
  <c r="L18" i="16"/>
  <c r="L17" i="16"/>
  <c r="L14" i="16"/>
  <c r="L13" i="16"/>
  <c r="L11" i="16"/>
  <c r="L10" i="16"/>
  <c r="K29" i="16"/>
  <c r="K30" i="16"/>
  <c r="K12" i="16"/>
  <c r="K15" i="16"/>
  <c r="K20" i="16"/>
  <c r="L9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75" i="16"/>
  <c r="G116" i="16"/>
  <c r="K116" i="16"/>
  <c r="G115" i="16"/>
  <c r="J115" i="16" s="1"/>
  <c r="G114" i="16"/>
  <c r="K114" i="16" s="1"/>
  <c r="G113" i="16"/>
  <c r="J113" i="16" s="1"/>
  <c r="G112" i="16"/>
  <c r="J112" i="16" s="1"/>
  <c r="G111" i="16"/>
  <c r="J111" i="16" s="1"/>
  <c r="G110" i="16"/>
  <c r="G13" i="16" s="1"/>
  <c r="G109" i="16"/>
  <c r="G108" i="16"/>
  <c r="K108" i="16" s="1"/>
  <c r="G107" i="16"/>
  <c r="K107" i="16" s="1"/>
  <c r="G106" i="16"/>
  <c r="G105" i="16"/>
  <c r="K105" i="16" s="1"/>
  <c r="G104" i="16"/>
  <c r="K104" i="16" s="1"/>
  <c r="G103" i="16"/>
  <c r="G9" i="16" s="1"/>
  <c r="G102" i="16"/>
  <c r="J102" i="16" s="1"/>
  <c r="G101" i="16"/>
  <c r="K101" i="16" s="1"/>
  <c r="J101" i="16"/>
  <c r="G100" i="16"/>
  <c r="K100" i="16" s="1"/>
  <c r="G99" i="16"/>
  <c r="J99" i="16" s="1"/>
  <c r="G98" i="16"/>
  <c r="J98" i="16" s="1"/>
  <c r="G97" i="16"/>
  <c r="J97" i="16" s="1"/>
  <c r="G96" i="16"/>
  <c r="K96" i="16" s="1"/>
  <c r="G95" i="16"/>
  <c r="J95" i="16"/>
  <c r="G94" i="16"/>
  <c r="J94" i="16" s="1"/>
  <c r="G93" i="16"/>
  <c r="J93" i="16"/>
  <c r="G92" i="16"/>
  <c r="K92" i="16" s="1"/>
  <c r="E90" i="16"/>
  <c r="H90" i="16" s="1"/>
  <c r="H89" i="16"/>
  <c r="H88" i="16"/>
  <c r="H87" i="16"/>
  <c r="I87" i="16" s="1"/>
  <c r="J87" i="16" s="1"/>
  <c r="H86" i="16"/>
  <c r="I86" i="16" s="1"/>
  <c r="J86" i="16" s="1"/>
  <c r="H84" i="16"/>
  <c r="H83" i="16"/>
  <c r="H82" i="16"/>
  <c r="H81" i="16"/>
  <c r="I81" i="16" s="1"/>
  <c r="H80" i="16"/>
  <c r="H79" i="16"/>
  <c r="I79" i="16" s="1"/>
  <c r="K79" i="16" s="1"/>
  <c r="H78" i="16"/>
  <c r="H77" i="16"/>
  <c r="H76" i="16"/>
  <c r="H75" i="16"/>
  <c r="E73" i="16"/>
  <c r="E72" i="16"/>
  <c r="E71" i="16"/>
  <c r="E70" i="16"/>
  <c r="E69" i="16"/>
  <c r="E68" i="16"/>
  <c r="H52" i="16"/>
  <c r="E67" i="16"/>
  <c r="E66" i="16"/>
  <c r="E65" i="16"/>
  <c r="H49" i="16"/>
  <c r="I89" i="16" s="1"/>
  <c r="J89" i="16" s="1"/>
  <c r="E64" i="16"/>
  <c r="E63" i="16"/>
  <c r="E62" i="16"/>
  <c r="H46" i="16"/>
  <c r="I58" i="16"/>
  <c r="E61" i="16"/>
  <c r="E60" i="16"/>
  <c r="E59" i="16"/>
  <c r="H43" i="16"/>
  <c r="G68" i="16"/>
  <c r="E58" i="16"/>
  <c r="E57" i="16"/>
  <c r="I59" i="16"/>
  <c r="J100" i="16"/>
  <c r="J105" i="16"/>
  <c r="K93" i="16"/>
  <c r="B41" i="16" a="1"/>
  <c r="B44" i="16" s="1"/>
  <c r="F15" i="16"/>
  <c r="H15" i="16" s="1"/>
  <c r="J15" i="16" s="1"/>
  <c r="J5" i="126"/>
  <c r="J47" i="126" s="1"/>
  <c r="F12" i="16"/>
  <c r="G5" i="126"/>
  <c r="G45" i="126" s="1"/>
  <c r="F20" i="16"/>
  <c r="K5" i="126"/>
  <c r="K26" i="126" s="1"/>
  <c r="F29" i="16"/>
  <c r="H29" i="16" s="1"/>
  <c r="J29" i="16" s="1"/>
  <c r="F30" i="16"/>
  <c r="I30" i="16" s="1"/>
  <c r="F27" i="16"/>
  <c r="F32" i="16"/>
  <c r="F37" i="16" s="1"/>
  <c r="F26" i="16"/>
  <c r="OC30" i="99"/>
  <c r="OB30" i="99"/>
  <c r="OD30" i="99"/>
  <c r="NX30" i="99"/>
  <c r="K112" i="16"/>
  <c r="K102" i="16"/>
  <c r="J96" i="16"/>
  <c r="G90" i="16"/>
  <c r="J110" i="16"/>
  <c r="F13" i="16"/>
  <c r="K13" i="16"/>
  <c r="G25" i="16"/>
  <c r="K86" i="16"/>
  <c r="J79" i="16"/>
  <c r="J104" i="16"/>
  <c r="I88" i="16"/>
  <c r="J88" i="16" s="1"/>
  <c r="G19" i="16"/>
  <c r="K99" i="16"/>
  <c r="I90" i="16"/>
  <c r="G33" i="16" s="1"/>
  <c r="J116" i="16"/>
  <c r="I75" i="16"/>
  <c r="I82" i="16"/>
  <c r="G24" i="16" s="1"/>
  <c r="G17" i="16"/>
  <c r="I26" i="16"/>
  <c r="H20" i="16"/>
  <c r="J20" i="16" s="1"/>
  <c r="K111" i="16"/>
  <c r="I73" i="16"/>
  <c r="K27" i="16"/>
  <c r="P5" i="126"/>
  <c r="P29" i="126" s="1"/>
  <c r="L37" i="16"/>
  <c r="K32" i="16"/>
  <c r="L22" i="16"/>
  <c r="L35" i="16"/>
  <c r="L21" i="16"/>
  <c r="I29" i="16"/>
  <c r="I32" i="16"/>
  <c r="I37" i="16" s="1"/>
  <c r="F22" i="16"/>
  <c r="F21" i="16"/>
  <c r="F35" i="16"/>
  <c r="I20" i="16"/>
  <c r="I15" i="16"/>
  <c r="H12" i="16"/>
  <c r="J12" i="16" s="1"/>
  <c r="H27" i="16"/>
  <c r="J27" i="16" s="1"/>
  <c r="K109" i="16"/>
  <c r="S5" i="126"/>
  <c r="H30" i="16"/>
  <c r="J30" i="16" s="1"/>
  <c r="I27" i="16"/>
  <c r="K113" i="16"/>
  <c r="K106" i="16"/>
  <c r="K95" i="16"/>
  <c r="F9" i="16"/>
  <c r="D5" i="126"/>
  <c r="D51" i="126" s="1"/>
  <c r="J106" i="16"/>
  <c r="J109" i="16"/>
  <c r="R5" i="126"/>
  <c r="R15" i="126" s="1"/>
  <c r="H26" i="16"/>
  <c r="J26" i="16" s="1"/>
  <c r="I12" i="16"/>
  <c r="B43" i="16"/>
  <c r="B42" i="16"/>
  <c r="L16" i="16"/>
  <c r="E5" i="126"/>
  <c r="E66" i="126" s="1"/>
  <c r="B41" i="16"/>
  <c r="H9" i="16"/>
  <c r="J9" i="16" s="1"/>
  <c r="I9" i="16"/>
  <c r="B45" i="16"/>
  <c r="B46" i="16"/>
  <c r="OA30" i="99"/>
  <c r="NY30" i="99"/>
  <c r="J68" i="16"/>
  <c r="K68" i="16"/>
  <c r="F25" i="16"/>
  <c r="H25" i="16" s="1"/>
  <c r="DX36" i="99" s="1"/>
  <c r="I57" i="16"/>
  <c r="I72" i="16"/>
  <c r="I69" i="16"/>
  <c r="G65" i="16"/>
  <c r="J65" i="16" s="1"/>
  <c r="G73" i="16"/>
  <c r="K73" i="16" s="1"/>
  <c r="I65" i="16"/>
  <c r="I64" i="16"/>
  <c r="I71" i="16"/>
  <c r="I62" i="16"/>
  <c r="I61" i="16"/>
  <c r="I60" i="16"/>
  <c r="I67" i="16"/>
  <c r="I63" i="16"/>
  <c r="G57" i="16"/>
  <c r="G60" i="16"/>
  <c r="J60" i="16" s="1"/>
  <c r="K88" i="16"/>
  <c r="G71" i="16"/>
  <c r="G67" i="16"/>
  <c r="K67" i="16" s="1"/>
  <c r="G70" i="16"/>
  <c r="G64" i="16"/>
  <c r="G69" i="16"/>
  <c r="J69" i="16" s="1"/>
  <c r="G63" i="16"/>
  <c r="K63" i="16" s="1"/>
  <c r="G66" i="16"/>
  <c r="G11" i="16" s="1"/>
  <c r="G61" i="16"/>
  <c r="G59" i="16"/>
  <c r="G62" i="16"/>
  <c r="K62" i="16" s="1"/>
  <c r="K89" i="16"/>
  <c r="I66" i="16"/>
  <c r="G72" i="16"/>
  <c r="G28" i="16"/>
  <c r="K87" i="16"/>
  <c r="I70" i="16"/>
  <c r="G58" i="16"/>
  <c r="I68" i="16"/>
  <c r="K90" i="16"/>
  <c r="J90" i="16"/>
  <c r="I77" i="16"/>
  <c r="J77" i="16" s="1"/>
  <c r="I84" i="16"/>
  <c r="I83" i="16"/>
  <c r="I78" i="16"/>
  <c r="J78" i="16" s="1"/>
  <c r="F33" i="16"/>
  <c r="H33" i="16" s="1"/>
  <c r="J33" i="16" s="1"/>
  <c r="K82" i="16"/>
  <c r="J82" i="16"/>
  <c r="K17" i="16"/>
  <c r="F17" i="16"/>
  <c r="H17" i="16" s="1"/>
  <c r="K19" i="16"/>
  <c r="F19" i="16"/>
  <c r="G36" i="16"/>
  <c r="K75" i="16"/>
  <c r="J75" i="16"/>
  <c r="M8" i="137"/>
  <c r="C8" i="137"/>
  <c r="U5" i="137"/>
  <c r="U11" i="137" s="1"/>
  <c r="K35" i="16"/>
  <c r="K21" i="16"/>
  <c r="K22" i="16"/>
  <c r="K37" i="16"/>
  <c r="Z5" i="137"/>
  <c r="Z36" i="137" s="1"/>
  <c r="H5" i="126"/>
  <c r="H56" i="126" s="1"/>
  <c r="I13" i="16"/>
  <c r="H13" i="16"/>
  <c r="J13" i="16" s="1"/>
  <c r="I35" i="16"/>
  <c r="X5" i="137" s="1"/>
  <c r="I21" i="16"/>
  <c r="K5" i="137" s="1"/>
  <c r="I22" i="16"/>
  <c r="L5" i="137" s="1"/>
  <c r="L51" i="137" s="1"/>
  <c r="F24" i="16"/>
  <c r="L8" i="126"/>
  <c r="C8" i="126"/>
  <c r="B6" i="126" s="1"/>
  <c r="K78" i="16"/>
  <c r="K69" i="16"/>
  <c r="G34" i="16"/>
  <c r="G14" i="16"/>
  <c r="K70" i="16"/>
  <c r="J70" i="16"/>
  <c r="J62" i="16"/>
  <c r="K65" i="16"/>
  <c r="N5" i="126"/>
  <c r="N67" i="126" s="1"/>
  <c r="I25" i="16"/>
  <c r="O5" i="137" s="1"/>
  <c r="O19" i="137" s="1"/>
  <c r="K61" i="16"/>
  <c r="J61" i="16"/>
  <c r="J66" i="16"/>
  <c r="K66" i="16"/>
  <c r="J72" i="16"/>
  <c r="K72" i="16"/>
  <c r="J63" i="16"/>
  <c r="J73" i="16"/>
  <c r="U5" i="126"/>
  <c r="U17" i="126" s="1"/>
  <c r="I33" i="16"/>
  <c r="K36" i="16"/>
  <c r="F36" i="16"/>
  <c r="M5" i="126"/>
  <c r="M21" i="126" s="1"/>
  <c r="I24" i="16"/>
  <c r="N5" i="137" s="1"/>
  <c r="N41" i="137" s="1"/>
  <c r="H24" i="16"/>
  <c r="DX35" i="99" s="1"/>
  <c r="J17" i="16"/>
  <c r="J25" i="16"/>
  <c r="DS36" i="99"/>
  <c r="DM36" i="99"/>
  <c r="DU36" i="99"/>
  <c r="DT36" i="99"/>
  <c r="DN36" i="99"/>
  <c r="DL36" i="99"/>
  <c r="DO36" i="99"/>
  <c r="DP36" i="99"/>
  <c r="DQ36" i="99"/>
  <c r="DR36" i="99"/>
  <c r="Q5" i="126"/>
  <c r="Q33" i="126" s="1"/>
  <c r="K34" i="16"/>
  <c r="F34" i="16"/>
  <c r="K11" i="16"/>
  <c r="D5" i="137"/>
  <c r="D40" i="137" s="1"/>
  <c r="F11" i="16"/>
  <c r="K14" i="16"/>
  <c r="F14" i="16"/>
  <c r="W5" i="126"/>
  <c r="W16" i="126" s="1"/>
  <c r="H36" i="16"/>
  <c r="J36" i="16" s="1"/>
  <c r="I36" i="16"/>
  <c r="J24" i="16"/>
  <c r="DQ35" i="99"/>
  <c r="DS35" i="99"/>
  <c r="DS10" i="99" s="1"/>
  <c r="DR35" i="99"/>
  <c r="DP35" i="99"/>
  <c r="DP10" i="99" s="1"/>
  <c r="DT35" i="99"/>
  <c r="DT10" i="99" s="1"/>
  <c r="DM35" i="99"/>
  <c r="DM10" i="99" s="1"/>
  <c r="DU35" i="99"/>
  <c r="DN35" i="99"/>
  <c r="DL35" i="99"/>
  <c r="DL10" i="99" s="1"/>
  <c r="DO35" i="99"/>
  <c r="DO10" i="99" s="1"/>
  <c r="V5" i="126"/>
  <c r="V30" i="126" s="1"/>
  <c r="I34" i="16"/>
  <c r="H34" i="16"/>
  <c r="J34" i="16" s="1"/>
  <c r="F5" i="126"/>
  <c r="I11" i="16"/>
  <c r="H11" i="16"/>
  <c r="J11" i="16" s="1"/>
  <c r="T5" i="126"/>
  <c r="T23" i="126" s="1"/>
  <c r="I5" i="126"/>
  <c r="I56" i="126" s="1"/>
  <c r="H14" i="16"/>
  <c r="J14" i="16" s="1"/>
  <c r="I14" i="16"/>
  <c r="DU10" i="99"/>
  <c r="L40" i="137"/>
  <c r="X15" i="137"/>
  <c r="X45" i="137"/>
  <c r="D12" i="137"/>
  <c r="U10" i="137"/>
  <c r="L36" i="137"/>
  <c r="D23" i="137"/>
  <c r="K17" i="137"/>
  <c r="K52" i="137"/>
  <c r="L41" i="137"/>
  <c r="L47" i="137"/>
  <c r="L21" i="137"/>
  <c r="L54" i="137"/>
  <c r="Z51" i="137"/>
  <c r="U44" i="137"/>
  <c r="K16" i="137"/>
  <c r="K48" i="137"/>
  <c r="K12" i="137"/>
  <c r="K20" i="137"/>
  <c r="O38" i="137"/>
  <c r="L10" i="137"/>
  <c r="L43" i="137"/>
  <c r="L55" i="137"/>
  <c r="L23" i="137"/>
  <c r="L15" i="137"/>
  <c r="X40" i="137"/>
  <c r="S31" i="126"/>
  <c r="S62" i="126"/>
  <c r="S16" i="126"/>
  <c r="S28" i="126"/>
  <c r="R8" i="137"/>
  <c r="T8" i="137"/>
  <c r="V8" i="137"/>
  <c r="E8" i="137"/>
  <c r="H8" i="137"/>
  <c r="D8" i="137"/>
  <c r="Q8" i="137"/>
  <c r="I8" i="137"/>
  <c r="U8" i="137"/>
  <c r="G8" i="137"/>
  <c r="P8" i="137"/>
  <c r="W8" i="137"/>
  <c r="X8" i="137"/>
  <c r="Z8" i="137"/>
  <c r="O8" i="137"/>
  <c r="AA8" i="137"/>
  <c r="F8" i="137"/>
  <c r="Y8" i="137"/>
  <c r="N8" i="137"/>
  <c r="K8" i="137"/>
  <c r="S8" i="137"/>
  <c r="J8" i="137"/>
  <c r="L8" i="137"/>
  <c r="F8" i="126"/>
  <c r="K8" i="126"/>
  <c r="G8" i="126"/>
  <c r="E8" i="126"/>
  <c r="V8" i="126"/>
  <c r="J8" i="126"/>
  <c r="Q8" i="126"/>
  <c r="W8" i="126"/>
  <c r="Q8" i="128"/>
  <c r="U8" i="126"/>
  <c r="O8" i="126"/>
  <c r="I8" i="126"/>
  <c r="M8" i="126"/>
  <c r="T8" i="126"/>
  <c r="N8" i="126"/>
  <c r="R8" i="126"/>
  <c r="P8" i="126"/>
  <c r="S8" i="126"/>
  <c r="D8" i="126"/>
  <c r="H8" i="126"/>
  <c r="V8" i="140"/>
  <c r="D8" i="140"/>
  <c r="O8" i="140"/>
  <c r="S8" i="140"/>
  <c r="W8" i="140"/>
  <c r="P8" i="140"/>
  <c r="J8" i="140"/>
  <c r="U8" i="140"/>
  <c r="R8" i="140"/>
  <c r="Q8" i="140"/>
  <c r="N8" i="140"/>
  <c r="G8" i="140"/>
  <c r="E8" i="140"/>
  <c r="K8" i="140"/>
  <c r="I8" i="140"/>
  <c r="T8" i="140"/>
  <c r="F8" i="140"/>
  <c r="H8" i="140"/>
  <c r="M8" i="140"/>
  <c r="E5" i="143"/>
  <c r="K58" i="16" l="1"/>
  <c r="J58" i="16"/>
  <c r="K59" i="16"/>
  <c r="J59" i="16"/>
  <c r="K71" i="16"/>
  <c r="J71" i="16"/>
  <c r="H19" i="16"/>
  <c r="J19" i="16" s="1"/>
  <c r="I19" i="16"/>
  <c r="G31" i="16"/>
  <c r="K83" i="16"/>
  <c r="K60" i="16"/>
  <c r="J83" i="16"/>
  <c r="K77" i="16"/>
  <c r="H32" i="16"/>
  <c r="J108" i="16"/>
  <c r="S29" i="16"/>
  <c r="K84" i="16"/>
  <c r="J84" i="16"/>
  <c r="K28" i="16"/>
  <c r="F28" i="16"/>
  <c r="K57" i="16"/>
  <c r="J57" i="16"/>
  <c r="J64" i="16"/>
  <c r="K64" i="16"/>
  <c r="J67" i="16"/>
  <c r="K97" i="16"/>
  <c r="K103" i="16"/>
  <c r="I80" i="16"/>
  <c r="J114" i="16"/>
  <c r="J103" i="16"/>
  <c r="K110" i="16"/>
  <c r="K98" i="16"/>
  <c r="I76" i="16"/>
  <c r="I38" i="16"/>
  <c r="AA5" i="137" s="1"/>
  <c r="H38" i="16"/>
  <c r="J38" i="16" s="1"/>
  <c r="D8" i="139"/>
  <c r="C7" i="139"/>
  <c r="T29" i="16"/>
  <c r="C6" i="139"/>
  <c r="AC41" i="99"/>
  <c r="X42" i="99"/>
  <c r="AI28" i="138"/>
  <c r="AI26" i="138" s="1"/>
  <c r="AI24" i="138" s="1"/>
  <c r="AI51" i="138" s="1"/>
  <c r="AL28" i="138"/>
  <c r="AL26" i="138" s="1"/>
  <c r="AL24" i="138" s="1"/>
  <c r="AL51" i="138" s="1"/>
  <c r="S5" i="137"/>
  <c r="DX10" i="99"/>
  <c r="DN10" i="99"/>
  <c r="DQ10" i="99"/>
  <c r="F5" i="137"/>
  <c r="F42" i="137" s="1"/>
  <c r="DR10" i="99"/>
  <c r="T5" i="137"/>
  <c r="I5" i="137"/>
  <c r="R5" i="137"/>
  <c r="V5" i="140"/>
  <c r="V14" i="140" s="1"/>
  <c r="W5" i="137"/>
  <c r="W11" i="137" s="1"/>
  <c r="Y5" i="137"/>
  <c r="M5" i="140"/>
  <c r="M23" i="140" s="1"/>
  <c r="K24" i="16"/>
  <c r="DW35" i="99"/>
  <c r="DV35" i="99"/>
  <c r="V5" i="137"/>
  <c r="T5" i="140"/>
  <c r="T78" i="140" s="1"/>
  <c r="I5" i="140"/>
  <c r="I61" i="140" s="1"/>
  <c r="F5" i="140"/>
  <c r="F69" i="140" s="1"/>
  <c r="DW36" i="99"/>
  <c r="DV36" i="99"/>
  <c r="I17" i="16"/>
  <c r="L8" i="140"/>
  <c r="C8" i="140"/>
  <c r="B6" i="140" s="1"/>
  <c r="U5" i="140"/>
  <c r="U81" i="140" s="1"/>
  <c r="K33" i="16"/>
  <c r="H5" i="137"/>
  <c r="W5" i="140"/>
  <c r="W44" i="140" s="1"/>
  <c r="Q5" i="140"/>
  <c r="Q73" i="140" s="1"/>
  <c r="Q5" i="137"/>
  <c r="K25" i="16"/>
  <c r="G5" i="137"/>
  <c r="G13" i="137" s="1"/>
  <c r="P5" i="137"/>
  <c r="N5" i="140"/>
  <c r="N65" i="140" s="1"/>
  <c r="J5" i="137"/>
  <c r="K81" i="16"/>
  <c r="J81" i="16"/>
  <c r="J107" i="16"/>
  <c r="I85" i="16"/>
  <c r="G18" i="16"/>
  <c r="D5" i="140"/>
  <c r="D77" i="140" s="1"/>
  <c r="H5" i="140"/>
  <c r="H77" i="140" s="1"/>
  <c r="J92" i="16"/>
  <c r="K9" i="16"/>
  <c r="K94" i="16"/>
  <c r="G10" i="16"/>
  <c r="K115" i="16"/>
  <c r="GG33" i="99"/>
  <c r="GG25" i="99" s="1"/>
  <c r="GG9" i="99"/>
  <c r="S11" i="16"/>
  <c r="B6" i="143"/>
  <c r="AN41" i="99"/>
  <c r="O50" i="137"/>
  <c r="O10" i="137"/>
  <c r="O44" i="137"/>
  <c r="O36" i="137"/>
  <c r="O12" i="137"/>
  <c r="O23" i="137"/>
  <c r="O48" i="137"/>
  <c r="O26" i="137"/>
  <c r="O52" i="137"/>
  <c r="F5" i="128"/>
  <c r="Q52" i="137"/>
  <c r="W47" i="137"/>
  <c r="U48" i="137"/>
  <c r="Z21" i="137"/>
  <c r="Z16" i="137"/>
  <c r="U55" i="137"/>
  <c r="W36" i="137"/>
  <c r="W27" i="137"/>
  <c r="U50" i="137"/>
  <c r="N51" i="137"/>
  <c r="Z39" i="137"/>
  <c r="U34" i="137"/>
  <c r="U25" i="137"/>
  <c r="Z24" i="137"/>
  <c r="Z13" i="137"/>
  <c r="W42" i="137"/>
  <c r="W20" i="137"/>
  <c r="W55" i="137"/>
  <c r="W40" i="137"/>
  <c r="W51" i="137"/>
  <c r="U24" i="137"/>
  <c r="N34" i="137"/>
  <c r="N19" i="137"/>
  <c r="N45" i="137"/>
  <c r="U35" i="137"/>
  <c r="U38" i="137"/>
  <c r="Z45" i="137"/>
  <c r="W24" i="137"/>
  <c r="W16" i="137"/>
  <c r="W45" i="137"/>
  <c r="W12" i="137"/>
  <c r="U43" i="137"/>
  <c r="N10" i="137"/>
  <c r="F55" i="137"/>
  <c r="W10" i="137"/>
  <c r="Z23" i="137"/>
  <c r="U22" i="137"/>
  <c r="W34" i="137"/>
  <c r="W48" i="137"/>
  <c r="Z14" i="137"/>
  <c r="F35" i="137"/>
  <c r="N11" i="137"/>
  <c r="N17" i="137"/>
  <c r="U53" i="137"/>
  <c r="Z11" i="137"/>
  <c r="U20" i="137"/>
  <c r="Z38" i="137"/>
  <c r="N22" i="137"/>
  <c r="U16" i="137"/>
  <c r="Z22" i="137"/>
  <c r="Z52" i="137"/>
  <c r="Z50" i="137"/>
  <c r="U51" i="137"/>
  <c r="Z10" i="137"/>
  <c r="Z15" i="137"/>
  <c r="Z26" i="137"/>
  <c r="V12" i="140"/>
  <c r="C8" i="128"/>
  <c r="B6" i="128" s="1"/>
  <c r="FR25" i="99"/>
  <c r="BZ34" i="99"/>
  <c r="O80" i="140"/>
  <c r="Q11" i="137"/>
  <c r="D36" i="137"/>
  <c r="Y20" i="137"/>
  <c r="Y55" i="137"/>
  <c r="Y38" i="137"/>
  <c r="Y35" i="137"/>
  <c r="X38" i="137"/>
  <c r="X17" i="137"/>
  <c r="X10" i="137"/>
  <c r="X22" i="137"/>
  <c r="X21" i="137"/>
  <c r="X19" i="137"/>
  <c r="X53" i="137"/>
  <c r="X27" i="137"/>
  <c r="Q39" i="137"/>
  <c r="G26" i="137"/>
  <c r="Y17" i="137"/>
  <c r="D45" i="137"/>
  <c r="Y19" i="137"/>
  <c r="D41" i="137"/>
  <c r="Y12" i="137"/>
  <c r="N27" i="137"/>
  <c r="N54" i="137"/>
  <c r="N12" i="137"/>
  <c r="N16" i="137"/>
  <c r="N36" i="137"/>
  <c r="N55" i="137"/>
  <c r="N48" i="137"/>
  <c r="N21" i="137"/>
  <c r="K50" i="137"/>
  <c r="K47" i="137"/>
  <c r="K11" i="137"/>
  <c r="K39" i="137"/>
  <c r="K34" i="137"/>
  <c r="K54" i="137"/>
  <c r="K35" i="137"/>
  <c r="K43" i="137"/>
  <c r="K27" i="137"/>
  <c r="O51" i="137"/>
  <c r="O49" i="137"/>
  <c r="O24" i="137"/>
  <c r="O16" i="137"/>
  <c r="O45" i="137"/>
  <c r="O27" i="137"/>
  <c r="O22" i="137"/>
  <c r="O40" i="137"/>
  <c r="O17" i="137"/>
  <c r="O15" i="137"/>
  <c r="O20" i="137"/>
  <c r="O54" i="137"/>
  <c r="O14" i="137"/>
  <c r="O35" i="137"/>
  <c r="O13" i="137"/>
  <c r="O25" i="137"/>
  <c r="R13" i="137"/>
  <c r="R49" i="137"/>
  <c r="R55" i="137"/>
  <c r="R12" i="137"/>
  <c r="R17" i="137"/>
  <c r="R11" i="137"/>
  <c r="R24" i="137"/>
  <c r="R10" i="137"/>
  <c r="R42" i="137"/>
  <c r="R26" i="137"/>
  <c r="R27" i="137"/>
  <c r="R16" i="137"/>
  <c r="G34" i="137"/>
  <c r="G52" i="137"/>
  <c r="R41" i="137"/>
  <c r="Q15" i="137"/>
  <c r="D27" i="137"/>
  <c r="Y10" i="137"/>
  <c r="X23" i="137"/>
  <c r="R48" i="137"/>
  <c r="R53" i="137"/>
  <c r="D16" i="137"/>
  <c r="Q54" i="137"/>
  <c r="Y34" i="137"/>
  <c r="Y24" i="137"/>
  <c r="D38" i="137"/>
  <c r="D55" i="137"/>
  <c r="D51" i="137"/>
  <c r="D44" i="137"/>
  <c r="D47" i="137"/>
  <c r="R45" i="137"/>
  <c r="D49" i="137"/>
  <c r="G20" i="137"/>
  <c r="X34" i="137"/>
  <c r="R51" i="137"/>
  <c r="R19" i="137"/>
  <c r="X11" i="137"/>
  <c r="D39" i="137"/>
  <c r="D52" i="137"/>
  <c r="Q17" i="137"/>
  <c r="Q10" i="137"/>
  <c r="Q12" i="137"/>
  <c r="Q22" i="137"/>
  <c r="Q19" i="137"/>
  <c r="Q20" i="137"/>
  <c r="Q24" i="137"/>
  <c r="Q44" i="137"/>
  <c r="Q16" i="137"/>
  <c r="Q53" i="137"/>
  <c r="Q50" i="137"/>
  <c r="Q35" i="137"/>
  <c r="D43" i="137"/>
  <c r="X35" i="137"/>
  <c r="Q13" i="137"/>
  <c r="G19" i="137"/>
  <c r="X26" i="137"/>
  <c r="R39" i="137"/>
  <c r="R22" i="137"/>
  <c r="Y43" i="137"/>
  <c r="X25" i="137"/>
  <c r="Q43" i="137"/>
  <c r="D14" i="137"/>
  <c r="D50" i="137"/>
  <c r="R43" i="137"/>
  <c r="R54" i="137"/>
  <c r="Y15" i="137"/>
  <c r="D24" i="137"/>
  <c r="Y47" i="137"/>
  <c r="Q23" i="137"/>
  <c r="W25" i="137"/>
  <c r="W14" i="137"/>
  <c r="L38" i="137"/>
  <c r="I20" i="137"/>
  <c r="I52" i="137"/>
  <c r="I19" i="137"/>
  <c r="I25" i="137"/>
  <c r="W15" i="137"/>
  <c r="L26" i="137"/>
  <c r="L20" i="137"/>
  <c r="I36" i="137"/>
  <c r="I26" i="137"/>
  <c r="L52" i="137"/>
  <c r="I55" i="137"/>
  <c r="W19" i="137"/>
  <c r="W50" i="137"/>
  <c r="W39" i="137"/>
  <c r="W53" i="137"/>
  <c r="W35" i="137"/>
  <c r="W33" i="137" s="1"/>
  <c r="L25" i="137"/>
  <c r="L16" i="137"/>
  <c r="I50" i="137"/>
  <c r="K22" i="137"/>
  <c r="Y25" i="137"/>
  <c r="J25" i="137"/>
  <c r="P20" i="137"/>
  <c r="D54" i="137"/>
  <c r="L14" i="137"/>
  <c r="Q34" i="137"/>
  <c r="U15" i="137"/>
  <c r="D15" i="137"/>
  <c r="S16" i="137"/>
  <c r="U41" i="137"/>
  <c r="Y22" i="137"/>
  <c r="J52" i="137"/>
  <c r="K49" i="137"/>
  <c r="S25" i="137"/>
  <c r="I38" i="137"/>
  <c r="Q25" i="137"/>
  <c r="D34" i="137"/>
  <c r="X24" i="137"/>
  <c r="P12" i="137"/>
  <c r="I13" i="137"/>
  <c r="L45" i="137"/>
  <c r="J24" i="137"/>
  <c r="P17" i="137"/>
  <c r="S48" i="137"/>
  <c r="Y54" i="137"/>
  <c r="K38" i="137"/>
  <c r="Q27" i="137"/>
  <c r="S20" i="137"/>
  <c r="Y44" i="137"/>
  <c r="X20" i="137"/>
  <c r="J42" i="137"/>
  <c r="P23" i="137"/>
  <c r="Y49" i="137"/>
  <c r="I16" i="137"/>
  <c r="X47" i="137"/>
  <c r="X48" i="137"/>
  <c r="J22" i="137"/>
  <c r="S45" i="137"/>
  <c r="D53" i="137"/>
  <c r="K40" i="137"/>
  <c r="L24" i="137"/>
  <c r="Q55" i="137"/>
  <c r="H14" i="137"/>
  <c r="P14" i="137"/>
  <c r="Y53" i="137"/>
  <c r="I54" i="137"/>
  <c r="U27" i="137"/>
  <c r="R38" i="137"/>
  <c r="J39" i="137"/>
  <c r="S40" i="137"/>
  <c r="Q38" i="137"/>
  <c r="O11" i="137"/>
  <c r="N14" i="137"/>
  <c r="R14" i="137"/>
  <c r="L11" i="137"/>
  <c r="L44" i="137"/>
  <c r="U49" i="137"/>
  <c r="K10" i="137"/>
  <c r="S50" i="137"/>
  <c r="T54" i="137"/>
  <c r="W21" i="137"/>
  <c r="N53" i="137"/>
  <c r="N39" i="137"/>
  <c r="N49" i="137"/>
  <c r="N25" i="137"/>
  <c r="V34" i="137"/>
  <c r="V21" i="137"/>
  <c r="Y48" i="137"/>
  <c r="Z54" i="137"/>
  <c r="Z19" i="137"/>
  <c r="U26" i="137"/>
  <c r="K21" i="137"/>
  <c r="K25" i="137"/>
  <c r="T20" i="137"/>
  <c r="W22" i="137"/>
  <c r="R34" i="137"/>
  <c r="Y27" i="137"/>
  <c r="Q40" i="137"/>
  <c r="S34" i="137"/>
  <c r="J53" i="137"/>
  <c r="L17" i="137"/>
  <c r="Z42" i="137"/>
  <c r="J51" i="137"/>
  <c r="P44" i="137"/>
  <c r="Y42" i="137"/>
  <c r="P10" i="137"/>
  <c r="X50" i="137"/>
  <c r="P26" i="137"/>
  <c r="U42" i="137"/>
  <c r="P34" i="137"/>
  <c r="I40" i="137"/>
  <c r="J17" i="137"/>
  <c r="Y50" i="137"/>
  <c r="X16" i="137"/>
  <c r="D19" i="137"/>
  <c r="I39" i="137"/>
  <c r="Z49" i="137"/>
  <c r="H42" i="137"/>
  <c r="J38" i="137"/>
  <c r="P54" i="137"/>
  <c r="Y51" i="137"/>
  <c r="U17" i="137"/>
  <c r="J19" i="137"/>
  <c r="P40" i="137"/>
  <c r="X39" i="137"/>
  <c r="J13" i="137"/>
  <c r="P41" i="137"/>
  <c r="Y36" i="137"/>
  <c r="I14" i="137"/>
  <c r="X12" i="137"/>
  <c r="B6" i="137"/>
  <c r="H49" i="137"/>
  <c r="S26" i="137"/>
  <c r="D17" i="137"/>
  <c r="K19" i="137"/>
  <c r="L19" i="137"/>
  <c r="J27" i="137"/>
  <c r="H50" i="137"/>
  <c r="P38" i="137"/>
  <c r="Y21" i="137"/>
  <c r="I23" i="137"/>
  <c r="X13" i="137"/>
  <c r="Q21" i="137"/>
  <c r="J55" i="137"/>
  <c r="S49" i="137"/>
  <c r="W13" i="137"/>
  <c r="O39" i="137"/>
  <c r="N42" i="137"/>
  <c r="R15" i="137"/>
  <c r="L50" i="137"/>
  <c r="L53" i="137"/>
  <c r="U45" i="137"/>
  <c r="S39" i="137"/>
  <c r="T34" i="137"/>
  <c r="W41" i="137"/>
  <c r="N44" i="137"/>
  <c r="N52" i="137"/>
  <c r="N43" i="137"/>
  <c r="N23" i="137"/>
  <c r="V27" i="137"/>
  <c r="V50" i="137"/>
  <c r="F54" i="137"/>
  <c r="Z17" i="137"/>
  <c r="Z53" i="137"/>
  <c r="U54" i="137"/>
  <c r="K45" i="137"/>
  <c r="K14" i="137"/>
  <c r="H27" i="137"/>
  <c r="I43" i="137"/>
  <c r="H45" i="137"/>
  <c r="U39" i="137"/>
  <c r="H11" i="137"/>
  <c r="D25" i="137"/>
  <c r="I42" i="137"/>
  <c r="D35" i="137"/>
  <c r="Z27" i="137"/>
  <c r="I34" i="137"/>
  <c r="D20" i="137"/>
  <c r="X49" i="137"/>
  <c r="D26" i="137"/>
  <c r="K36" i="137"/>
  <c r="H53" i="137"/>
  <c r="T22" i="137"/>
  <c r="Z43" i="137"/>
  <c r="D48" i="137"/>
  <c r="K53" i="137"/>
  <c r="Z35" i="137"/>
  <c r="H22" i="137"/>
  <c r="J10" i="137"/>
  <c r="P55" i="137"/>
  <c r="Y11" i="137"/>
  <c r="X36" i="137"/>
  <c r="J41" i="137"/>
  <c r="P50" i="137"/>
  <c r="I41" i="137"/>
  <c r="L42" i="137"/>
  <c r="J26" i="137"/>
  <c r="P22" i="137"/>
  <c r="Y23" i="137"/>
  <c r="I53" i="137"/>
  <c r="X43" i="137"/>
  <c r="Q26" i="137"/>
  <c r="H39" i="137"/>
  <c r="P42" i="137"/>
  <c r="D42" i="137"/>
  <c r="U13" i="137"/>
  <c r="Z25" i="137"/>
  <c r="J14" i="137"/>
  <c r="S43" i="137"/>
  <c r="Q42" i="137"/>
  <c r="Y40" i="137"/>
  <c r="I21" i="137"/>
  <c r="X42" i="137"/>
  <c r="Q14" i="137"/>
  <c r="H44" i="137"/>
  <c r="P48" i="137"/>
  <c r="W17" i="137"/>
  <c r="T40" i="137"/>
  <c r="O43" i="137"/>
  <c r="N13" i="137"/>
  <c r="L13" i="137"/>
  <c r="L12" i="137"/>
  <c r="U36" i="137"/>
  <c r="S36" i="137"/>
  <c r="W49" i="137"/>
  <c r="N47" i="137"/>
  <c r="N15" i="137"/>
  <c r="N26" i="137"/>
  <c r="V23" i="137"/>
  <c r="V51" i="137"/>
  <c r="N50" i="137"/>
  <c r="F15" i="137"/>
  <c r="Z44" i="137"/>
  <c r="Z34" i="137"/>
  <c r="U19" i="137"/>
  <c r="K23" i="137"/>
  <c r="K55" i="137"/>
  <c r="T15" i="137"/>
  <c r="U12" i="137"/>
  <c r="I12" i="137"/>
  <c r="S24" i="137"/>
  <c r="I45" i="137"/>
  <c r="K26" i="137"/>
  <c r="I15" i="137"/>
  <c r="Q49" i="137"/>
  <c r="I22" i="137"/>
  <c r="D11" i="137"/>
  <c r="X41" i="137"/>
  <c r="S51" i="137"/>
  <c r="S52" i="137"/>
  <c r="I48" i="137"/>
  <c r="J49" i="137"/>
  <c r="D21" i="137"/>
  <c r="Z55" i="137"/>
  <c r="S11" i="137"/>
  <c r="L49" i="137"/>
  <c r="J15" i="137"/>
  <c r="P35" i="137"/>
  <c r="P33" i="137" s="1"/>
  <c r="Y41" i="137"/>
  <c r="X54" i="137"/>
  <c r="J43" i="137"/>
  <c r="P39" i="137"/>
  <c r="W54" i="137"/>
  <c r="U23" i="137"/>
  <c r="J47" i="137"/>
  <c r="P36" i="137"/>
  <c r="L22" i="137"/>
  <c r="Z20" i="137"/>
  <c r="N24" i="137"/>
  <c r="N20" i="137"/>
  <c r="V20" i="137"/>
  <c r="Z41" i="137"/>
  <c r="U52" i="137"/>
  <c r="K51" i="137"/>
  <c r="R52" i="137"/>
  <c r="R40" i="137"/>
  <c r="R20" i="137"/>
  <c r="T39" i="137"/>
  <c r="O55" i="137"/>
  <c r="O53" i="137"/>
  <c r="L34" i="137"/>
  <c r="X55" i="137"/>
  <c r="V26" i="137"/>
  <c r="W52" i="137"/>
  <c r="W38" i="137"/>
  <c r="T14" i="137"/>
  <c r="T12" i="137"/>
  <c r="W26" i="137"/>
  <c r="T19" i="137"/>
  <c r="R50" i="137"/>
  <c r="G39" i="137"/>
  <c r="G41" i="137"/>
  <c r="R21" i="137"/>
  <c r="AA14" i="137"/>
  <c r="AA49" i="137"/>
  <c r="O34" i="137"/>
  <c r="O33" i="137" s="1"/>
  <c r="AA39" i="137"/>
  <c r="AA41" i="137"/>
  <c r="K13" i="137"/>
  <c r="F53" i="137"/>
  <c r="K44" i="137"/>
  <c r="U21" i="137"/>
  <c r="X44" i="137"/>
  <c r="I27" i="137"/>
  <c r="U40" i="137"/>
  <c r="I35" i="137"/>
  <c r="Y45" i="137"/>
  <c r="H13" i="137"/>
  <c r="K24" i="137"/>
  <c r="Y13" i="137"/>
  <c r="X14" i="137"/>
  <c r="S17" i="137"/>
  <c r="L39" i="137"/>
  <c r="J34" i="137"/>
  <c r="Y52" i="137"/>
  <c r="I11" i="137"/>
  <c r="Y26" i="137"/>
  <c r="X52" i="137"/>
  <c r="J16" i="137"/>
  <c r="H17" i="137"/>
  <c r="Q36" i="137"/>
  <c r="Q47" i="137"/>
  <c r="U14" i="137"/>
  <c r="Q45" i="137"/>
  <c r="J54" i="137"/>
  <c r="I49" i="137"/>
  <c r="Q48" i="137"/>
  <c r="J50" i="137"/>
  <c r="D22" i="137"/>
  <c r="L35" i="137"/>
  <c r="S44" i="137"/>
  <c r="K42" i="137"/>
  <c r="H43" i="137"/>
  <c r="D13" i="137"/>
  <c r="K15" i="137"/>
  <c r="Z48" i="137"/>
  <c r="H55" i="137"/>
  <c r="Y39" i="137"/>
  <c r="I44" i="137"/>
  <c r="Z12" i="137"/>
  <c r="H23" i="137"/>
  <c r="D10" i="137"/>
  <c r="K41" i="137"/>
  <c r="Z40" i="137"/>
  <c r="H21" i="137"/>
  <c r="Q41" i="137"/>
  <c r="T35" i="137"/>
  <c r="O47" i="137"/>
  <c r="N38" i="137"/>
  <c r="L48" i="137"/>
  <c r="S47" i="137"/>
  <c r="N40" i="137"/>
  <c r="N35" i="137"/>
  <c r="V44" i="137"/>
  <c r="V41" i="137"/>
  <c r="Z47" i="137"/>
  <c r="U47" i="137"/>
  <c r="R47" i="137"/>
  <c r="R23" i="137"/>
  <c r="R25" i="137"/>
  <c r="O41" i="137"/>
  <c r="O21" i="137"/>
  <c r="L27" i="137"/>
  <c r="X51" i="137"/>
  <c r="V39" i="137"/>
  <c r="V12" i="137"/>
  <c r="V38" i="137"/>
  <c r="T10" i="137"/>
  <c r="T26" i="137"/>
  <c r="T47" i="137"/>
  <c r="W44" i="137"/>
  <c r="W23" i="137"/>
  <c r="T50" i="137"/>
  <c r="W43" i="137"/>
  <c r="G40" i="137"/>
  <c r="G23" i="137"/>
  <c r="G51" i="137"/>
  <c r="AA21" i="137"/>
  <c r="AA44" i="137"/>
  <c r="O42" i="137"/>
  <c r="AA51" i="137"/>
  <c r="AA55" i="137"/>
  <c r="K86" i="126"/>
  <c r="J67" i="126"/>
  <c r="BZ41" i="99"/>
  <c r="BZ10" i="99" s="1"/>
  <c r="BZ9" i="99" s="1"/>
  <c r="GH33" i="99"/>
  <c r="GH9" i="99"/>
  <c r="AT41" i="99"/>
  <c r="Q51" i="137"/>
  <c r="R36" i="137"/>
  <c r="J50" i="126"/>
  <c r="J66" i="126"/>
  <c r="N56" i="126"/>
  <c r="V13" i="126"/>
  <c r="T12" i="126"/>
  <c r="V63" i="126"/>
  <c r="V45" i="126"/>
  <c r="V14" i="126"/>
  <c r="H76" i="126"/>
  <c r="H32" i="126"/>
  <c r="R81" i="126"/>
  <c r="G56" i="126"/>
  <c r="R51" i="126"/>
  <c r="I53" i="126"/>
  <c r="M16" i="126"/>
  <c r="O85" i="126"/>
  <c r="U29" i="126"/>
  <c r="M86" i="126"/>
  <c r="Q86" i="126"/>
  <c r="D21" i="126"/>
  <c r="Q14" i="126"/>
  <c r="U33" i="126"/>
  <c r="V48" i="126"/>
  <c r="S17" i="126"/>
  <c r="K19" i="126"/>
  <c r="H86" i="126"/>
  <c r="I26" i="126"/>
  <c r="H53" i="126"/>
  <c r="H77" i="126"/>
  <c r="V34" i="126"/>
  <c r="R78" i="126"/>
  <c r="M15" i="126"/>
  <c r="K36" i="126"/>
  <c r="K31" i="126"/>
  <c r="N52" i="126"/>
  <c r="V77" i="126"/>
  <c r="N49" i="126"/>
  <c r="N34" i="126"/>
  <c r="J28" i="126"/>
  <c r="V35" i="126"/>
  <c r="K62" i="126"/>
  <c r="V56" i="126"/>
  <c r="V79" i="126"/>
  <c r="M31" i="126"/>
  <c r="O60" i="126"/>
  <c r="O33" i="126"/>
  <c r="J29" i="126"/>
  <c r="T80" i="126"/>
  <c r="M52" i="126"/>
  <c r="H18" i="126"/>
  <c r="O26" i="126"/>
  <c r="V68" i="126"/>
  <c r="M53" i="126"/>
  <c r="H30" i="126"/>
  <c r="V28" i="126"/>
  <c r="O14" i="126"/>
  <c r="T14" i="126"/>
  <c r="O62" i="126"/>
  <c r="O64" i="126"/>
  <c r="M18" i="126"/>
  <c r="Q26" i="126"/>
  <c r="P16" i="126"/>
  <c r="P26" i="126"/>
  <c r="P68" i="126"/>
  <c r="W11" i="126"/>
  <c r="E55" i="126"/>
  <c r="E75" i="126"/>
  <c r="E21" i="126"/>
  <c r="W50" i="126"/>
  <c r="E31" i="126"/>
  <c r="R65" i="126"/>
  <c r="R28" i="126"/>
  <c r="R13" i="126"/>
  <c r="M68" i="126"/>
  <c r="M57" i="126"/>
  <c r="M32" i="126"/>
  <c r="M83" i="126"/>
  <c r="M11" i="126"/>
  <c r="M84" i="126"/>
  <c r="Q67" i="126"/>
  <c r="P56" i="126"/>
  <c r="V74" i="126"/>
  <c r="T26" i="126"/>
  <c r="N45" i="126"/>
  <c r="V78" i="126"/>
  <c r="T24" i="126"/>
  <c r="U59" i="126"/>
  <c r="N21" i="126"/>
  <c r="N74" i="126"/>
  <c r="V72" i="126"/>
  <c r="T58" i="126"/>
  <c r="N11" i="126"/>
  <c r="I27" i="126"/>
  <c r="Q32" i="126"/>
  <c r="Q69" i="126"/>
  <c r="Q11" i="126"/>
  <c r="I78" i="126"/>
  <c r="I16" i="126"/>
  <c r="I72" i="126"/>
  <c r="I73" i="126"/>
  <c r="Q47" i="126"/>
  <c r="G62" i="126"/>
  <c r="G14" i="126"/>
  <c r="I62" i="126"/>
  <c r="R30" i="126"/>
  <c r="H80" i="126"/>
  <c r="G22" i="126"/>
  <c r="S44" i="126"/>
  <c r="K64" i="126"/>
  <c r="I19" i="126"/>
  <c r="V55" i="126"/>
  <c r="H52" i="126"/>
  <c r="S47" i="126"/>
  <c r="S69" i="126"/>
  <c r="I59" i="126"/>
  <c r="N29" i="126"/>
  <c r="N79" i="126"/>
  <c r="K75" i="126"/>
  <c r="N57" i="126"/>
  <c r="U62" i="126"/>
  <c r="O43" i="126"/>
  <c r="O42" i="126" s="1"/>
  <c r="N18" i="126"/>
  <c r="U55" i="126"/>
  <c r="N50" i="126"/>
  <c r="V81" i="126"/>
  <c r="M78" i="126"/>
  <c r="T67" i="126"/>
  <c r="J43" i="126"/>
  <c r="J15" i="126"/>
  <c r="T36" i="126"/>
  <c r="V75" i="126"/>
  <c r="W53" i="126"/>
  <c r="N27" i="126"/>
  <c r="J13" i="126"/>
  <c r="V83" i="126"/>
  <c r="T22" i="126"/>
  <c r="N17" i="126"/>
  <c r="O65" i="126"/>
  <c r="M51" i="126"/>
  <c r="V60" i="126"/>
  <c r="J65" i="126"/>
  <c r="J57" i="126"/>
  <c r="R45" i="126"/>
  <c r="E51" i="126"/>
  <c r="Q13" i="126"/>
  <c r="P45" i="126"/>
  <c r="P76" i="126"/>
  <c r="P75" i="126"/>
  <c r="W29" i="126"/>
  <c r="W84" i="126"/>
  <c r="E69" i="126"/>
  <c r="E16" i="126"/>
  <c r="E24" i="126"/>
  <c r="M43" i="126"/>
  <c r="R35" i="126"/>
  <c r="R53" i="126"/>
  <c r="R77" i="126"/>
  <c r="R57" i="126"/>
  <c r="M19" i="126"/>
  <c r="M77" i="126"/>
  <c r="M44" i="126"/>
  <c r="M69" i="126"/>
  <c r="Q21" i="126"/>
  <c r="W15" i="126"/>
  <c r="R47" i="126"/>
  <c r="V62" i="126"/>
  <c r="T18" i="126"/>
  <c r="N51" i="126"/>
  <c r="G17" i="126"/>
  <c r="V64" i="126"/>
  <c r="T61" i="126"/>
  <c r="N72" i="126"/>
  <c r="N62" i="126"/>
  <c r="V67" i="126"/>
  <c r="T15" i="126"/>
  <c r="N80" i="126"/>
  <c r="I15" i="126"/>
  <c r="Q28" i="126"/>
  <c r="Q51" i="126"/>
  <c r="Q15" i="126"/>
  <c r="I75" i="126"/>
  <c r="I65" i="126"/>
  <c r="Q16" i="126"/>
  <c r="Q61" i="126"/>
  <c r="Q60" i="126"/>
  <c r="G29" i="126"/>
  <c r="G66" i="126"/>
  <c r="G85" i="126"/>
  <c r="I32" i="126"/>
  <c r="H78" i="126"/>
  <c r="G49" i="126"/>
  <c r="S35" i="126"/>
  <c r="G60" i="126"/>
  <c r="K23" i="126"/>
  <c r="T33" i="126"/>
  <c r="V27" i="126"/>
  <c r="T56" i="126"/>
  <c r="S33" i="126"/>
  <c r="S53" i="126"/>
  <c r="O22" i="126"/>
  <c r="K85" i="126"/>
  <c r="N81" i="126"/>
  <c r="N19" i="126"/>
  <c r="N32" i="126"/>
  <c r="U64" i="126"/>
  <c r="N58" i="126"/>
  <c r="N66" i="126"/>
  <c r="N60" i="126"/>
  <c r="V50" i="126"/>
  <c r="M50" i="126"/>
  <c r="T66" i="126"/>
  <c r="O80" i="126"/>
  <c r="O75" i="126"/>
  <c r="T45" i="126"/>
  <c r="V16" i="126"/>
  <c r="W51" i="126"/>
  <c r="N16" i="126"/>
  <c r="J24" i="126"/>
  <c r="V66" i="126"/>
  <c r="T21" i="126"/>
  <c r="N68" i="126"/>
  <c r="O21" i="126"/>
  <c r="J80" i="126"/>
  <c r="T82" i="126"/>
  <c r="J14" i="126"/>
  <c r="O84" i="126"/>
  <c r="E52" i="126"/>
  <c r="Q64" i="126"/>
  <c r="P67" i="126"/>
  <c r="P77" i="126"/>
  <c r="P59" i="126"/>
  <c r="W55" i="126"/>
  <c r="P14" i="126"/>
  <c r="E48" i="126"/>
  <c r="E56" i="126"/>
  <c r="E64" i="126"/>
  <c r="P58" i="126"/>
  <c r="R34" i="126"/>
  <c r="R43" i="126"/>
  <c r="R76" i="126"/>
  <c r="R75" i="126"/>
  <c r="M12" i="126"/>
  <c r="M67" i="126"/>
  <c r="M65" i="126"/>
  <c r="M14" i="126"/>
  <c r="M75" i="126"/>
  <c r="W36" i="126"/>
  <c r="R23" i="126"/>
  <c r="V22" i="126"/>
  <c r="T50" i="126"/>
  <c r="N63" i="126"/>
  <c r="G57" i="126"/>
  <c r="V24" i="126"/>
  <c r="T16" i="126"/>
  <c r="N31" i="126"/>
  <c r="N22" i="126"/>
  <c r="V59" i="126"/>
  <c r="T73" i="126"/>
  <c r="N36" i="126"/>
  <c r="I54" i="126"/>
  <c r="Q31" i="126"/>
  <c r="Q85" i="126"/>
  <c r="Q34" i="126"/>
  <c r="I11" i="126"/>
  <c r="I29" i="126"/>
  <c r="Q63" i="126"/>
  <c r="I80" i="126"/>
  <c r="Q57" i="126"/>
  <c r="G64" i="126"/>
  <c r="G68" i="126"/>
  <c r="Q75" i="126"/>
  <c r="Q80" i="126"/>
  <c r="T44" i="126"/>
  <c r="W27" i="126"/>
  <c r="G34" i="126"/>
  <c r="S64" i="126"/>
  <c r="H85" i="126"/>
  <c r="S30" i="126"/>
  <c r="H43" i="126"/>
  <c r="H15" i="126"/>
  <c r="S73" i="126"/>
  <c r="S27" i="126"/>
  <c r="I33" i="126"/>
  <c r="N76" i="126"/>
  <c r="K13" i="126"/>
  <c r="N26" i="126"/>
  <c r="U23" i="126"/>
  <c r="T43" i="126"/>
  <c r="T74" i="126"/>
  <c r="D13" i="126"/>
  <c r="M17" i="126"/>
  <c r="T27" i="126"/>
  <c r="H62" i="126"/>
  <c r="V51" i="126"/>
  <c r="U52" i="126"/>
  <c r="O67" i="126"/>
  <c r="V58" i="126"/>
  <c r="O78" i="126"/>
  <c r="M80" i="126"/>
  <c r="P33" i="126"/>
  <c r="P50" i="126"/>
  <c r="W28" i="126"/>
  <c r="E27" i="126"/>
  <c r="E58" i="126"/>
  <c r="M63" i="126"/>
  <c r="R60" i="126"/>
  <c r="R56" i="126"/>
  <c r="M36" i="126"/>
  <c r="M35" i="126"/>
  <c r="M45" i="126"/>
  <c r="M13" i="126"/>
  <c r="M56" i="126"/>
  <c r="T60" i="126"/>
  <c r="N13" i="126"/>
  <c r="V11" i="126"/>
  <c r="U44" i="126"/>
  <c r="N23" i="126"/>
  <c r="V61" i="126"/>
  <c r="N54" i="126"/>
  <c r="Q27" i="126"/>
  <c r="Q82" i="126"/>
  <c r="I50" i="126"/>
  <c r="F64" i="126"/>
  <c r="I60" i="126"/>
  <c r="G47" i="126"/>
  <c r="G26" i="126"/>
  <c r="I28" i="126"/>
  <c r="T76" i="126"/>
  <c r="Q19" i="126"/>
  <c r="U84" i="126"/>
  <c r="U85" i="126"/>
  <c r="U11" i="126"/>
  <c r="U28" i="126"/>
  <c r="U78" i="126"/>
  <c r="D45" i="126"/>
  <c r="I21" i="126"/>
  <c r="Q74" i="126"/>
  <c r="W65" i="126"/>
  <c r="H17" i="126"/>
  <c r="H59" i="126"/>
  <c r="H31" i="126"/>
  <c r="H60" i="126"/>
  <c r="H68" i="126"/>
  <c r="J75" i="126"/>
  <c r="J19" i="126"/>
  <c r="J27" i="126"/>
  <c r="J23" i="126"/>
  <c r="J85" i="126"/>
  <c r="Q29" i="126"/>
  <c r="F32" i="126"/>
  <c r="O48" i="126"/>
  <c r="O52" i="126"/>
  <c r="O56" i="126"/>
  <c r="O74" i="126"/>
  <c r="R61" i="126"/>
  <c r="R11" i="126"/>
  <c r="N24" i="126"/>
  <c r="S56" i="126"/>
  <c r="S19" i="126"/>
  <c r="G24" i="126"/>
  <c r="G19" i="126"/>
  <c r="U49" i="126"/>
  <c r="S66" i="126"/>
  <c r="S23" i="126"/>
  <c r="S58" i="126"/>
  <c r="M34" i="126"/>
  <c r="O32" i="126"/>
  <c r="K68" i="126"/>
  <c r="K83" i="126"/>
  <c r="N78" i="126"/>
  <c r="T79" i="126"/>
  <c r="T65" i="126"/>
  <c r="J63" i="126"/>
  <c r="O11" i="126"/>
  <c r="T34" i="126"/>
  <c r="H13" i="126"/>
  <c r="V69" i="126"/>
  <c r="N77" i="126"/>
  <c r="V26" i="126"/>
  <c r="V65" i="126"/>
  <c r="O63" i="126"/>
  <c r="M27" i="126"/>
  <c r="P74" i="126"/>
  <c r="P51" i="126"/>
  <c r="W64" i="126"/>
  <c r="E65" i="126"/>
  <c r="E80" i="126"/>
  <c r="M22" i="126"/>
  <c r="R69" i="126"/>
  <c r="R21" i="126"/>
  <c r="M28" i="126"/>
  <c r="M73" i="126"/>
  <c r="M79" i="126"/>
  <c r="R73" i="126"/>
  <c r="P78" i="126"/>
  <c r="T77" i="126"/>
  <c r="N69" i="126"/>
  <c r="V44" i="126"/>
  <c r="N28" i="126"/>
  <c r="N53" i="126"/>
  <c r="V21" i="126"/>
  <c r="N44" i="126"/>
  <c r="Q66" i="126"/>
  <c r="Q84" i="126"/>
  <c r="I81" i="126"/>
  <c r="Q83" i="126"/>
  <c r="I64" i="126"/>
  <c r="G54" i="126"/>
  <c r="G51" i="126"/>
  <c r="I84" i="126"/>
  <c r="T47" i="126"/>
  <c r="Q23" i="126"/>
  <c r="U57" i="126"/>
  <c r="U75" i="126"/>
  <c r="U66" i="126"/>
  <c r="U32" i="126"/>
  <c r="U48" i="126"/>
  <c r="D57" i="126"/>
  <c r="I76" i="126"/>
  <c r="Q49" i="126"/>
  <c r="W22" i="126"/>
  <c r="H49" i="126"/>
  <c r="H11" i="126"/>
  <c r="H33" i="126"/>
  <c r="H19" i="126"/>
  <c r="H64" i="126"/>
  <c r="J16" i="126"/>
  <c r="J32" i="126"/>
  <c r="J53" i="126"/>
  <c r="J84" i="126"/>
  <c r="J21" i="126"/>
  <c r="I31" i="126"/>
  <c r="Q78" i="126"/>
  <c r="O82" i="126"/>
  <c r="O86" i="126"/>
  <c r="O16" i="126"/>
  <c r="O19" i="126"/>
  <c r="R17" i="126"/>
  <c r="R12" i="126"/>
  <c r="S67" i="126"/>
  <c r="K60" i="126"/>
  <c r="H58" i="126"/>
  <c r="H14" i="126"/>
  <c r="S13" i="126"/>
  <c r="S59" i="126"/>
  <c r="I23" i="126"/>
  <c r="U36" i="126"/>
  <c r="V29" i="126"/>
  <c r="K61" i="126"/>
  <c r="K52" i="126"/>
  <c r="J31" i="126"/>
  <c r="T72" i="126"/>
  <c r="M81" i="126"/>
  <c r="J58" i="126"/>
  <c r="V12" i="126"/>
  <c r="M61" i="126"/>
  <c r="J73" i="126"/>
  <c r="I82" i="126"/>
  <c r="N59" i="126"/>
  <c r="T64" i="126"/>
  <c r="T84" i="126"/>
  <c r="D63" i="126"/>
  <c r="M58" i="126"/>
  <c r="P43" i="126"/>
  <c r="P19" i="126"/>
  <c r="W34" i="126"/>
  <c r="E63" i="126"/>
  <c r="E50" i="126"/>
  <c r="P30" i="126"/>
  <c r="R48" i="126"/>
  <c r="R67" i="126"/>
  <c r="M29" i="126"/>
  <c r="M64" i="126"/>
  <c r="M55" i="126"/>
  <c r="P80" i="126"/>
  <c r="E82" i="126"/>
  <c r="T63" i="126"/>
  <c r="N30" i="126"/>
  <c r="T81" i="126"/>
  <c r="N85" i="126"/>
  <c r="N33" i="126"/>
  <c r="T85" i="126"/>
  <c r="N64" i="126"/>
  <c r="Q72" i="126"/>
  <c r="Q62" i="126"/>
  <c r="I22" i="126"/>
  <c r="Q65" i="126"/>
  <c r="I49" i="126"/>
  <c r="G55" i="126"/>
  <c r="G27" i="126"/>
  <c r="I69" i="126"/>
  <c r="T83" i="126"/>
  <c r="Q22" i="126"/>
  <c r="U45" i="126"/>
  <c r="U76" i="126"/>
  <c r="U12" i="126"/>
  <c r="U26" i="126"/>
  <c r="U80" i="126"/>
  <c r="D80" i="126"/>
  <c r="I61" i="126"/>
  <c r="Q81" i="126"/>
  <c r="W83" i="126"/>
  <c r="H51" i="126"/>
  <c r="H22" i="126"/>
  <c r="H75" i="126"/>
  <c r="H12" i="126"/>
  <c r="H54" i="126"/>
  <c r="J34" i="126"/>
  <c r="J55" i="126"/>
  <c r="J69" i="126"/>
  <c r="J17" i="126"/>
  <c r="J64" i="126"/>
  <c r="I68" i="126"/>
  <c r="Q56" i="126"/>
  <c r="O27" i="126"/>
  <c r="O31" i="126"/>
  <c r="O35" i="126"/>
  <c r="O23" i="126"/>
  <c r="R14" i="126"/>
  <c r="R62" i="126"/>
  <c r="H79" i="126"/>
  <c r="K79" i="126"/>
  <c r="K58" i="126"/>
  <c r="H29" i="126"/>
  <c r="H28" i="126"/>
  <c r="K16" i="126"/>
  <c r="U56" i="126"/>
  <c r="T62" i="126"/>
  <c r="K76" i="126"/>
  <c r="V49" i="126"/>
  <c r="O28" i="126"/>
  <c r="T32" i="126"/>
  <c r="O24" i="126"/>
  <c r="H16" i="126"/>
  <c r="V18" i="126"/>
  <c r="O58" i="126"/>
  <c r="D86" i="126"/>
  <c r="P55" i="126"/>
  <c r="P63" i="126"/>
  <c r="P22" i="126"/>
  <c r="E54" i="126"/>
  <c r="W76" i="126"/>
  <c r="R50" i="126"/>
  <c r="M59" i="126"/>
  <c r="M33" i="126"/>
  <c r="E36" i="126"/>
  <c r="V53" i="126"/>
  <c r="N15" i="126"/>
  <c r="U24" i="126"/>
  <c r="G35" i="126"/>
  <c r="G15" i="126"/>
  <c r="Q58" i="126"/>
  <c r="I17" i="126"/>
  <c r="F54" i="126"/>
  <c r="G72" i="126"/>
  <c r="F53" i="126"/>
  <c r="Q43" i="126"/>
  <c r="U54" i="126"/>
  <c r="U72" i="126"/>
  <c r="U51" i="126"/>
  <c r="Q59" i="126"/>
  <c r="F27" i="126"/>
  <c r="W85" i="126"/>
  <c r="H74" i="126"/>
  <c r="H84" i="126"/>
  <c r="H55" i="126"/>
  <c r="J51" i="126"/>
  <c r="J86" i="126"/>
  <c r="J33" i="126"/>
  <c r="I66" i="126"/>
  <c r="O66" i="126"/>
  <c r="O51" i="126"/>
  <c r="O45" i="126"/>
  <c r="R66" i="126"/>
  <c r="R32" i="126"/>
  <c r="S65" i="126"/>
  <c r="S78" i="126"/>
  <c r="S45" i="126"/>
  <c r="K53" i="126"/>
  <c r="S24" i="126"/>
  <c r="H82" i="126"/>
  <c r="M30" i="126"/>
  <c r="T59" i="126"/>
  <c r="U47" i="126"/>
  <c r="K59" i="126"/>
  <c r="V52" i="126"/>
  <c r="V36" i="126"/>
  <c r="U60" i="126"/>
  <c r="J72" i="126"/>
  <c r="J61" i="126"/>
  <c r="V82" i="126"/>
  <c r="D47" i="126"/>
  <c r="P62" i="126"/>
  <c r="W77" i="126"/>
  <c r="E62" i="126"/>
  <c r="Q68" i="126"/>
  <c r="R83" i="126"/>
  <c r="M60" i="126"/>
  <c r="M74" i="126"/>
  <c r="F43" i="126"/>
  <c r="V33" i="126"/>
  <c r="V86" i="126"/>
  <c r="N83" i="126"/>
  <c r="V80" i="126"/>
  <c r="G33" i="126"/>
  <c r="Q30" i="126"/>
  <c r="I18" i="126"/>
  <c r="I83" i="126"/>
  <c r="G69" i="126"/>
  <c r="F33" i="126"/>
  <c r="Q53" i="126"/>
  <c r="U83" i="126"/>
  <c r="U31" i="126"/>
  <c r="U73" i="126"/>
  <c r="I52" i="126"/>
  <c r="Q79" i="126"/>
  <c r="H73" i="126"/>
  <c r="H67" i="126"/>
  <c r="H45" i="126"/>
  <c r="J45" i="126"/>
  <c r="J76" i="126"/>
  <c r="J52" i="126"/>
  <c r="J26" i="126"/>
  <c r="I85" i="126"/>
  <c r="O83" i="126"/>
  <c r="O15" i="126"/>
  <c r="O68" i="126"/>
  <c r="R29" i="126"/>
  <c r="R49" i="126"/>
  <c r="S57" i="126"/>
  <c r="G23" i="126"/>
  <c r="H26" i="126"/>
  <c r="S84" i="126"/>
  <c r="N43" i="126"/>
  <c r="N42" i="126" s="1"/>
  <c r="U27" i="126"/>
  <c r="M47" i="126"/>
  <c r="U21" i="126"/>
  <c r="K32" i="126"/>
  <c r="D26" i="126"/>
  <c r="V17" i="126"/>
  <c r="U68" i="126"/>
  <c r="O29" i="126"/>
  <c r="J56" i="126"/>
  <c r="T17" i="126"/>
  <c r="D79" i="126"/>
  <c r="P73" i="126"/>
  <c r="W81" i="126"/>
  <c r="E35" i="126"/>
  <c r="R72" i="126"/>
  <c r="R26" i="126"/>
  <c r="M49" i="126"/>
  <c r="M54" i="126"/>
  <c r="M66" i="126"/>
  <c r="T75" i="126"/>
  <c r="V32" i="126"/>
  <c r="N61" i="126"/>
  <c r="V31" i="126"/>
  <c r="I34" i="126"/>
  <c r="Q55" i="126"/>
  <c r="I51" i="126"/>
  <c r="I14" i="126"/>
  <c r="G43" i="126"/>
  <c r="T30" i="126"/>
  <c r="U79" i="126"/>
  <c r="U50" i="126"/>
  <c r="U61" i="126"/>
  <c r="U18" i="126"/>
  <c r="I24" i="126"/>
  <c r="Q18" i="126"/>
  <c r="H65" i="126"/>
  <c r="H35" i="126"/>
  <c r="H21" i="126"/>
  <c r="J60" i="126"/>
  <c r="J82" i="126"/>
  <c r="J36" i="126"/>
  <c r="I12" i="126"/>
  <c r="I44" i="126"/>
  <c r="O12" i="126"/>
  <c r="O49" i="126"/>
  <c r="O73" i="126"/>
  <c r="R31" i="126"/>
  <c r="R36" i="126"/>
  <c r="S79" i="126"/>
  <c r="R27" i="126"/>
  <c r="T51" i="126"/>
  <c r="I36" i="126"/>
  <c r="K74" i="126"/>
  <c r="U34" i="126"/>
  <c r="K44" i="126"/>
  <c r="V47" i="126"/>
  <c r="J83" i="126"/>
  <c r="V19" i="126"/>
  <c r="N55" i="126"/>
  <c r="T19" i="126"/>
  <c r="J22" i="126"/>
  <c r="M76" i="126"/>
  <c r="R16" i="126"/>
  <c r="P48" i="126"/>
  <c r="W61" i="126"/>
  <c r="E22" i="126"/>
  <c r="R52" i="126"/>
  <c r="R68" i="126"/>
  <c r="M26" i="126"/>
  <c r="R22" i="126"/>
  <c r="M85" i="126"/>
  <c r="U16" i="126"/>
  <c r="V54" i="126"/>
  <c r="N48" i="126"/>
  <c r="T28" i="126"/>
  <c r="I58" i="126"/>
  <c r="Q52" i="126"/>
  <c r="F62" i="126"/>
  <c r="Q24" i="126"/>
  <c r="G73" i="126"/>
  <c r="T69" i="126"/>
  <c r="U86" i="126"/>
  <c r="U69" i="126"/>
  <c r="U74" i="126"/>
  <c r="D68" i="126"/>
  <c r="I55" i="126"/>
  <c r="Q17" i="126"/>
  <c r="H83" i="126"/>
  <c r="H69" i="126"/>
  <c r="H44" i="126"/>
  <c r="J30" i="126"/>
  <c r="J62" i="126"/>
  <c r="J35" i="126"/>
  <c r="I43" i="126"/>
  <c r="Q44" i="126"/>
  <c r="O47" i="126"/>
  <c r="O57" i="126"/>
  <c r="O18" i="126"/>
  <c r="R84" i="126"/>
  <c r="R63" i="126"/>
  <c r="S21" i="126"/>
  <c r="K21" i="126"/>
  <c r="H24" i="126"/>
  <c r="N47" i="126"/>
  <c r="K34" i="126"/>
  <c r="J49" i="126"/>
  <c r="N82" i="126"/>
  <c r="O13" i="126"/>
  <c r="Q73" i="126"/>
  <c r="E57" i="126"/>
  <c r="R79" i="126"/>
  <c r="M23" i="126"/>
  <c r="V23" i="126"/>
  <c r="T13" i="126"/>
  <c r="U30" i="126"/>
  <c r="I77" i="126"/>
  <c r="G36" i="126"/>
  <c r="T48" i="126"/>
  <c r="U15" i="126"/>
  <c r="D74" i="126"/>
  <c r="W69" i="126"/>
  <c r="H61" i="126"/>
  <c r="J54" i="126"/>
  <c r="J48" i="126"/>
  <c r="O36" i="126"/>
  <c r="O50" i="126"/>
  <c r="R54" i="126"/>
  <c r="S86" i="126"/>
  <c r="M72" i="126"/>
  <c r="V57" i="126"/>
  <c r="T29" i="126"/>
  <c r="P60" i="126"/>
  <c r="N14" i="126"/>
  <c r="I63" i="126"/>
  <c r="H72" i="126"/>
  <c r="O34" i="126"/>
  <c r="V43" i="126"/>
  <c r="N65" i="126"/>
  <c r="N35" i="126"/>
  <c r="J44" i="126"/>
  <c r="O54" i="126"/>
  <c r="H23" i="126"/>
  <c r="T78" i="126"/>
  <c r="R19" i="126"/>
  <c r="E61" i="126"/>
  <c r="R82" i="126"/>
  <c r="M82" i="126"/>
  <c r="V73" i="126"/>
  <c r="T31" i="126"/>
  <c r="N86" i="126"/>
  <c r="I79" i="126"/>
  <c r="G63" i="126"/>
  <c r="Q12" i="126"/>
  <c r="U22" i="126"/>
  <c r="D29" i="126"/>
  <c r="W54" i="126"/>
  <c r="H81" i="126"/>
  <c r="J68" i="126"/>
  <c r="J18" i="126"/>
  <c r="O77" i="126"/>
  <c r="O53" i="126"/>
  <c r="R58" i="126"/>
  <c r="S83" i="126"/>
  <c r="N12" i="126"/>
  <c r="R44" i="126"/>
  <c r="Q76" i="126"/>
  <c r="U43" i="126"/>
  <c r="J12" i="126"/>
  <c r="S14" i="126"/>
  <c r="S51" i="126"/>
  <c r="T57" i="126"/>
  <c r="O79" i="126"/>
  <c r="T54" i="126"/>
  <c r="O55" i="126"/>
  <c r="J74" i="126"/>
  <c r="T49" i="126"/>
  <c r="P15" i="126"/>
  <c r="P21" i="126"/>
  <c r="E11" i="126"/>
  <c r="R80" i="126"/>
  <c r="P44" i="126"/>
  <c r="U82" i="126"/>
  <c r="N73" i="126"/>
  <c r="I67" i="126"/>
  <c r="Q54" i="126"/>
  <c r="Q50" i="126"/>
  <c r="U65" i="126"/>
  <c r="U19" i="126"/>
  <c r="I48" i="126"/>
  <c r="H34" i="126"/>
  <c r="H48" i="126"/>
  <c r="J78" i="126"/>
  <c r="I57" i="126"/>
  <c r="O81" i="126"/>
  <c r="R85" i="126"/>
  <c r="R55" i="126"/>
  <c r="V84" i="126"/>
  <c r="E49" i="126"/>
  <c r="G31" i="126"/>
  <c r="U53" i="126"/>
  <c r="H50" i="126"/>
  <c r="R59" i="126"/>
  <c r="K65" i="126"/>
  <c r="H27" i="126"/>
  <c r="U67" i="126"/>
  <c r="W73" i="126"/>
  <c r="O17" i="126"/>
  <c r="O76" i="126"/>
  <c r="O30" i="126"/>
  <c r="P52" i="126"/>
  <c r="E84" i="126"/>
  <c r="R18" i="126"/>
  <c r="W68" i="126"/>
  <c r="U81" i="126"/>
  <c r="N84" i="126"/>
  <c r="Q35" i="126"/>
  <c r="I74" i="126"/>
  <c r="I45" i="126"/>
  <c r="U77" i="126"/>
  <c r="U63" i="126"/>
  <c r="F67" i="126"/>
  <c r="H66" i="126"/>
  <c r="H57" i="126"/>
  <c r="J59" i="126"/>
  <c r="I30" i="126"/>
  <c r="O72" i="126"/>
  <c r="R86" i="126"/>
  <c r="R64" i="126"/>
  <c r="S80" i="126"/>
  <c r="M48" i="126"/>
  <c r="W14" i="126"/>
  <c r="I13" i="126"/>
  <c r="F24" i="126"/>
  <c r="I47" i="126"/>
  <c r="O69" i="126"/>
  <c r="J11" i="126"/>
  <c r="W82" i="126"/>
  <c r="T86" i="126"/>
  <c r="Q36" i="126"/>
  <c r="M24" i="126"/>
  <c r="W31" i="126"/>
  <c r="T68" i="126"/>
  <c r="K22" i="126"/>
  <c r="H36" i="126"/>
  <c r="J77" i="126"/>
  <c r="O59" i="126"/>
  <c r="W80" i="126"/>
  <c r="O61" i="126"/>
  <c r="J79" i="126"/>
  <c r="F11" i="126"/>
  <c r="T35" i="126"/>
  <c r="U13" i="126"/>
  <c r="M62" i="126"/>
  <c r="W62" i="126"/>
  <c r="V15" i="126"/>
  <c r="K78" i="126"/>
  <c r="N75" i="126"/>
  <c r="G86" i="126"/>
  <c r="E72" i="126"/>
  <c r="S50" i="126"/>
  <c r="Q77" i="126"/>
  <c r="H63" i="126"/>
  <c r="U58" i="126"/>
  <c r="Q45" i="126"/>
  <c r="T55" i="126"/>
  <c r="Q48" i="126"/>
  <c r="R74" i="126"/>
  <c r="D27" i="126"/>
  <c r="J81" i="126"/>
  <c r="V76" i="126"/>
  <c r="V85" i="126"/>
  <c r="R24" i="126"/>
  <c r="I35" i="126"/>
  <c r="H47" i="126"/>
  <c r="U14" i="126"/>
  <c r="I86" i="126"/>
  <c r="T52" i="126"/>
  <c r="R33" i="126"/>
  <c r="U35" i="126"/>
  <c r="T11" i="126"/>
  <c r="T53" i="126"/>
  <c r="F21" i="126"/>
  <c r="D66" i="126"/>
  <c r="D65" i="126"/>
  <c r="D35" i="126"/>
  <c r="D53" i="126"/>
  <c r="D84" i="126"/>
  <c r="D19" i="126"/>
  <c r="D81" i="126"/>
  <c r="D72" i="126"/>
  <c r="D55" i="126"/>
  <c r="D78" i="126"/>
  <c r="D85" i="126"/>
  <c r="D22" i="126"/>
  <c r="D14" i="126"/>
  <c r="D73" i="126"/>
  <c r="D28" i="126"/>
  <c r="D11" i="126"/>
  <c r="D24" i="126"/>
  <c r="D32" i="126"/>
  <c r="D62" i="126"/>
  <c r="D49" i="126"/>
  <c r="D36" i="126"/>
  <c r="D61" i="126"/>
  <c r="D75" i="126"/>
  <c r="D83" i="126"/>
  <c r="D43" i="126"/>
  <c r="D33" i="126"/>
  <c r="D31" i="126"/>
  <c r="D77" i="126"/>
  <c r="D23" i="126"/>
  <c r="D12" i="126"/>
  <c r="D60" i="126"/>
  <c r="D48" i="126"/>
  <c r="D44" i="126"/>
  <c r="D17" i="126"/>
  <c r="F14" i="126"/>
  <c r="D64" i="126"/>
  <c r="D58" i="126"/>
  <c r="D16" i="126"/>
  <c r="F29" i="126"/>
  <c r="F15" i="126"/>
  <c r="F85" i="126"/>
  <c r="F81" i="126"/>
  <c r="D30" i="126"/>
  <c r="F58" i="126"/>
  <c r="F77" i="126"/>
  <c r="D54" i="126"/>
  <c r="D82" i="126"/>
  <c r="D67" i="126"/>
  <c r="F61" i="126"/>
  <c r="F59" i="126"/>
  <c r="F63" i="126"/>
  <c r="F82" i="126"/>
  <c r="F83" i="126"/>
  <c r="D76" i="126"/>
  <c r="P17" i="126"/>
  <c r="P83" i="126"/>
  <c r="P31" i="126"/>
  <c r="P54" i="126"/>
  <c r="P72" i="126"/>
  <c r="P82" i="126"/>
  <c r="P81" i="126"/>
  <c r="P24" i="126"/>
  <c r="P66" i="126"/>
  <c r="P27" i="126"/>
  <c r="P85" i="126"/>
  <c r="P86" i="126"/>
  <c r="P35" i="126"/>
  <c r="P79" i="126"/>
  <c r="P84" i="126"/>
  <c r="P47" i="126"/>
  <c r="P23" i="126"/>
  <c r="P28" i="126"/>
  <c r="P32" i="126"/>
  <c r="P36" i="126"/>
  <c r="P13" i="126"/>
  <c r="P18" i="126"/>
  <c r="P69" i="126"/>
  <c r="P11" i="126"/>
  <c r="P53" i="126"/>
  <c r="P57" i="126"/>
  <c r="P61" i="126"/>
  <c r="P65" i="126"/>
  <c r="P34" i="126"/>
  <c r="P49" i="126"/>
  <c r="P12" i="126"/>
  <c r="P64" i="126"/>
  <c r="K72" i="126"/>
  <c r="K30" i="126"/>
  <c r="K69" i="126"/>
  <c r="K54" i="126"/>
  <c r="K48" i="126"/>
  <c r="K63" i="126"/>
  <c r="K29" i="126"/>
  <c r="K45" i="126"/>
  <c r="K84" i="126"/>
  <c r="K57" i="126"/>
  <c r="K14" i="126"/>
  <c r="K49" i="126"/>
  <c r="K35" i="126"/>
  <c r="K51" i="126"/>
  <c r="K33" i="126"/>
  <c r="K15" i="126"/>
  <c r="K80" i="126"/>
  <c r="K12" i="126"/>
  <c r="K82" i="126"/>
  <c r="K11" i="126"/>
  <c r="K24" i="126"/>
  <c r="K73" i="126"/>
  <c r="K66" i="126"/>
  <c r="K47" i="126"/>
  <c r="K28" i="126"/>
  <c r="K67" i="126"/>
  <c r="K81" i="126"/>
  <c r="K18" i="126"/>
  <c r="K17" i="126"/>
  <c r="K77" i="126"/>
  <c r="K50" i="126"/>
  <c r="K56" i="126"/>
  <c r="K55" i="126"/>
  <c r="K27" i="126"/>
  <c r="K43" i="126"/>
  <c r="F36" i="126"/>
  <c r="D56" i="126"/>
  <c r="D18" i="126"/>
  <c r="D34" i="126"/>
  <c r="F22" i="126"/>
  <c r="F65" i="126"/>
  <c r="F19" i="126"/>
  <c r="D59" i="126"/>
  <c r="D15" i="126"/>
  <c r="S48" i="126"/>
  <c r="S74" i="126"/>
  <c r="S32" i="126"/>
  <c r="S75" i="126"/>
  <c r="S55" i="126"/>
  <c r="S18" i="126"/>
  <c r="S11" i="126"/>
  <c r="S52" i="126"/>
  <c r="S29" i="126"/>
  <c r="S85" i="126"/>
  <c r="S43" i="126"/>
  <c r="S81" i="126"/>
  <c r="S77" i="126"/>
  <c r="S26" i="126"/>
  <c r="S63" i="126"/>
  <c r="S36" i="126"/>
  <c r="S22" i="126"/>
  <c r="S12" i="126"/>
  <c r="S49" i="126"/>
  <c r="S34" i="126"/>
  <c r="S54" i="126"/>
  <c r="S15" i="126"/>
  <c r="S76" i="126"/>
  <c r="S60" i="126"/>
  <c r="S68" i="126"/>
  <c r="S61" i="126"/>
  <c r="S82" i="126"/>
  <c r="S72" i="126"/>
  <c r="F57" i="126"/>
  <c r="F72" i="126"/>
  <c r="F50" i="126"/>
  <c r="F45" i="126"/>
  <c r="F30" i="126"/>
  <c r="F76" i="126"/>
  <c r="F17" i="126"/>
  <c r="F16" i="126"/>
  <c r="F23" i="126"/>
  <c r="F79" i="126"/>
  <c r="F26" i="126"/>
  <c r="F51" i="126"/>
  <c r="F60" i="126"/>
  <c r="F69" i="126"/>
  <c r="F80" i="126"/>
  <c r="F31" i="126"/>
  <c r="F74" i="126"/>
  <c r="F55" i="126"/>
  <c r="F66" i="126"/>
  <c r="F28" i="126"/>
  <c r="F84" i="126"/>
  <c r="F49" i="126"/>
  <c r="F48" i="126"/>
  <c r="F68" i="126"/>
  <c r="F44" i="126"/>
  <c r="F34" i="126"/>
  <c r="F12" i="126"/>
  <c r="F75" i="126"/>
  <c r="F73" i="126"/>
  <c r="F47" i="126"/>
  <c r="F78" i="126"/>
  <c r="F35" i="126"/>
  <c r="F86" i="126"/>
  <c r="F52" i="126"/>
  <c r="D69" i="126"/>
  <c r="D50" i="126"/>
  <c r="D52" i="126"/>
  <c r="F18" i="126"/>
  <c r="F56" i="126"/>
  <c r="F13" i="126"/>
  <c r="W75" i="126"/>
  <c r="W52" i="126"/>
  <c r="W26" i="126"/>
  <c r="W43" i="126"/>
  <c r="W66" i="126"/>
  <c r="W30" i="126"/>
  <c r="W60" i="126"/>
  <c r="W21" i="126"/>
  <c r="W57" i="126"/>
  <c r="W56" i="126"/>
  <c r="W79" i="126"/>
  <c r="W35" i="126"/>
  <c r="W32" i="126"/>
  <c r="W74" i="126"/>
  <c r="W59" i="126"/>
  <c r="W24" i="126"/>
  <c r="W13" i="126"/>
  <c r="W44" i="126"/>
  <c r="W86" i="126"/>
  <c r="W45" i="126"/>
  <c r="W72" i="126"/>
  <c r="W12" i="126"/>
  <c r="W23" i="126"/>
  <c r="W63" i="126"/>
  <c r="W58" i="126"/>
  <c r="W18" i="126"/>
  <c r="W78" i="126"/>
  <c r="W67" i="126"/>
  <c r="W17" i="126"/>
  <c r="W33" i="126"/>
  <c r="W19" i="126"/>
  <c r="W48" i="126"/>
  <c r="W49" i="126"/>
  <c r="W47" i="126"/>
  <c r="E17" i="126"/>
  <c r="E29" i="126"/>
  <c r="E68" i="126"/>
  <c r="E78" i="126"/>
  <c r="E79" i="126"/>
  <c r="E15" i="126"/>
  <c r="E32" i="126"/>
  <c r="E53" i="126"/>
  <c r="E86" i="126"/>
  <c r="E44" i="126"/>
  <c r="E18" i="126"/>
  <c r="E12" i="126"/>
  <c r="E74" i="126"/>
  <c r="E14" i="126"/>
  <c r="E30" i="126"/>
  <c r="E43" i="126"/>
  <c r="E60" i="126"/>
  <c r="E34" i="126"/>
  <c r="E67" i="126"/>
  <c r="E85" i="126"/>
  <c r="E76" i="126"/>
  <c r="E19" i="126"/>
  <c r="E83" i="126"/>
  <c r="E13" i="126"/>
  <c r="E59" i="126"/>
  <c r="E77" i="126"/>
  <c r="E28" i="126"/>
  <c r="E33" i="126"/>
  <c r="E45" i="126"/>
  <c r="E73" i="126"/>
  <c r="E81" i="126"/>
  <c r="E26" i="126"/>
  <c r="E47" i="126"/>
  <c r="E23" i="126"/>
  <c r="G48" i="126"/>
  <c r="G65" i="126"/>
  <c r="G13" i="126"/>
  <c r="G79" i="126"/>
  <c r="G76" i="126"/>
  <c r="G21" i="126"/>
  <c r="G75" i="126"/>
  <c r="G16" i="126"/>
  <c r="G52" i="126"/>
  <c r="G44" i="126"/>
  <c r="G11" i="126"/>
  <c r="G59" i="126"/>
  <c r="G67" i="126"/>
  <c r="G82" i="126"/>
  <c r="G18" i="126"/>
  <c r="G78" i="126"/>
  <c r="G58" i="126"/>
  <c r="G28" i="126"/>
  <c r="G83" i="126"/>
  <c r="G74" i="126"/>
  <c r="G81" i="126"/>
  <c r="G80" i="126"/>
  <c r="G77" i="126"/>
  <c r="G30" i="126"/>
  <c r="G84" i="126"/>
  <c r="G53" i="126"/>
  <c r="G61" i="126"/>
  <c r="G50" i="126"/>
  <c r="G12" i="126"/>
  <c r="G32" i="126"/>
  <c r="S61" i="140"/>
  <c r="O83" i="140"/>
  <c r="R75" i="140"/>
  <c r="O84" i="140"/>
  <c r="G43" i="140"/>
  <c r="O15" i="140"/>
  <c r="G18" i="140"/>
  <c r="O53" i="140"/>
  <c r="G11" i="140"/>
  <c r="O22" i="140"/>
  <c r="G72" i="140"/>
  <c r="G64" i="140"/>
  <c r="O34" i="140"/>
  <c r="G47" i="140"/>
  <c r="G78" i="140"/>
  <c r="G27" i="140"/>
  <c r="O77" i="140"/>
  <c r="P55" i="140"/>
  <c r="O78" i="140"/>
  <c r="M56" i="140"/>
  <c r="R81" i="140"/>
  <c r="G85" i="140"/>
  <c r="G82" i="140"/>
  <c r="K55" i="140"/>
  <c r="P36" i="140"/>
  <c r="G45" i="140"/>
  <c r="O74" i="140"/>
  <c r="O16" i="140"/>
  <c r="O36" i="140"/>
  <c r="O54" i="140"/>
  <c r="O81" i="140"/>
  <c r="O56" i="140"/>
  <c r="G66" i="140"/>
  <c r="R47" i="140"/>
  <c r="G12" i="140"/>
  <c r="G76" i="140"/>
  <c r="G81" i="140"/>
  <c r="O85" i="140"/>
  <c r="O27" i="140"/>
  <c r="O18" i="140"/>
  <c r="O50" i="140"/>
  <c r="P12" i="140"/>
  <c r="G26" i="140"/>
  <c r="G23" i="140"/>
  <c r="J64" i="140"/>
  <c r="R80" i="140"/>
  <c r="S35" i="140"/>
  <c r="R84" i="140"/>
  <c r="G17" i="140"/>
  <c r="G44" i="140"/>
  <c r="O48" i="140"/>
  <c r="O52" i="140"/>
  <c r="O61" i="140"/>
  <c r="O75" i="140"/>
  <c r="G56" i="140"/>
  <c r="K35" i="140"/>
  <c r="S32" i="140"/>
  <c r="K62" i="140"/>
  <c r="M22" i="140"/>
  <c r="G48" i="140"/>
  <c r="O62" i="140"/>
  <c r="K51" i="140"/>
  <c r="G16" i="140"/>
  <c r="G73" i="140"/>
  <c r="G36" i="140"/>
  <c r="G22" i="140"/>
  <c r="O66" i="140"/>
  <c r="O86" i="140"/>
  <c r="O65" i="140"/>
  <c r="J33" i="140"/>
  <c r="G31" i="140"/>
  <c r="G13" i="140"/>
  <c r="G29" i="140"/>
  <c r="M76" i="140"/>
  <c r="G51" i="140"/>
  <c r="W24" i="140"/>
  <c r="O13" i="140"/>
  <c r="O43" i="140"/>
  <c r="O35" i="140"/>
  <c r="G49" i="140"/>
  <c r="M63" i="140"/>
  <c r="G65" i="140"/>
  <c r="S21" i="140"/>
  <c r="P74" i="140"/>
  <c r="G59" i="140"/>
  <c r="O31" i="140"/>
  <c r="O68" i="140"/>
  <c r="O12" i="140"/>
  <c r="O30" i="140"/>
  <c r="G68" i="140"/>
  <c r="G30" i="140"/>
  <c r="P84" i="140"/>
  <c r="S27" i="140"/>
  <c r="R45" i="140"/>
  <c r="K73" i="140"/>
  <c r="G84" i="140"/>
  <c r="G34" i="140"/>
  <c r="G63" i="140"/>
  <c r="G61" i="140"/>
  <c r="G54" i="140"/>
  <c r="G14" i="140"/>
  <c r="W21" i="140"/>
  <c r="O57" i="140"/>
  <c r="O60" i="140"/>
  <c r="O79" i="140"/>
  <c r="O49" i="140"/>
  <c r="O28" i="140"/>
  <c r="O33" i="140"/>
  <c r="W12" i="140"/>
  <c r="O26" i="140"/>
  <c r="G35" i="140"/>
  <c r="O58" i="140"/>
  <c r="M51" i="140"/>
  <c r="S13" i="140"/>
  <c r="K77" i="140"/>
  <c r="G60" i="140"/>
  <c r="G83" i="140"/>
  <c r="G55" i="140"/>
  <c r="P11" i="140"/>
  <c r="G28" i="140"/>
  <c r="G53" i="140"/>
  <c r="G50" i="140"/>
  <c r="G57" i="140"/>
  <c r="O72" i="140"/>
  <c r="O29" i="140"/>
  <c r="O19" i="140"/>
  <c r="O21" i="140"/>
  <c r="O59" i="140"/>
  <c r="O47" i="140"/>
  <c r="O82" i="140"/>
  <c r="J51" i="140"/>
  <c r="P31" i="140"/>
  <c r="G21" i="140"/>
  <c r="M30" i="140"/>
  <c r="G86" i="140"/>
  <c r="P64" i="140"/>
  <c r="M78" i="140"/>
  <c r="S24" i="140"/>
  <c r="K27" i="140"/>
  <c r="G77" i="140"/>
  <c r="G24" i="140"/>
  <c r="G69" i="140"/>
  <c r="G67" i="140"/>
  <c r="G79" i="140"/>
  <c r="O11" i="140"/>
  <c r="O45" i="140"/>
  <c r="O55" i="140"/>
  <c r="O32" i="140"/>
  <c r="O14" i="140"/>
  <c r="O63" i="140"/>
  <c r="O51" i="140"/>
  <c r="J45" i="140"/>
  <c r="P49" i="140"/>
  <c r="G15" i="140"/>
  <c r="J58" i="140"/>
  <c r="G19" i="140"/>
  <c r="P78" i="140"/>
  <c r="M28" i="140"/>
  <c r="S16" i="140"/>
  <c r="R16" i="140"/>
  <c r="K28" i="140"/>
  <c r="G58" i="140"/>
  <c r="G62" i="140"/>
  <c r="J23" i="140"/>
  <c r="G80" i="140"/>
  <c r="G32" i="140"/>
  <c r="G74" i="140"/>
  <c r="G75" i="140"/>
  <c r="G52" i="140"/>
  <c r="O67" i="140"/>
  <c r="O69" i="140"/>
  <c r="O44" i="140"/>
  <c r="O73" i="140"/>
  <c r="O17" i="140"/>
  <c r="O76" i="140"/>
  <c r="O24" i="140"/>
  <c r="O64" i="140"/>
  <c r="J43" i="140"/>
  <c r="P24" i="140"/>
  <c r="O23" i="140"/>
  <c r="G33" i="140"/>
  <c r="S15" i="140"/>
  <c r="S78" i="140"/>
  <c r="K29" i="140"/>
  <c r="K68" i="140"/>
  <c r="P65" i="140"/>
  <c r="P83" i="140"/>
  <c r="P52" i="140"/>
  <c r="P22" i="140"/>
  <c r="S77" i="140"/>
  <c r="S43" i="140"/>
  <c r="K24" i="140"/>
  <c r="K65" i="140"/>
  <c r="K47" i="140"/>
  <c r="P54" i="140"/>
  <c r="H57" i="140"/>
  <c r="P68" i="140"/>
  <c r="P14" i="140"/>
  <c r="P69" i="140"/>
  <c r="S51" i="140"/>
  <c r="S73" i="140"/>
  <c r="K14" i="140"/>
  <c r="K43" i="140"/>
  <c r="P80" i="140"/>
  <c r="P26" i="140"/>
  <c r="P85" i="140"/>
  <c r="P72" i="140"/>
  <c r="R63" i="140"/>
  <c r="R29" i="140"/>
  <c r="R57" i="140"/>
  <c r="J21" i="140"/>
  <c r="P79" i="140"/>
  <c r="P18" i="140"/>
  <c r="P33" i="140"/>
  <c r="P75" i="140"/>
  <c r="P77" i="140"/>
  <c r="P30" i="140"/>
  <c r="P27" i="140"/>
  <c r="P63" i="140"/>
  <c r="P29" i="140"/>
  <c r="P32" i="140"/>
  <c r="P34" i="140"/>
  <c r="P56" i="140"/>
  <c r="P47" i="140"/>
  <c r="P73" i="140"/>
  <c r="P62" i="140"/>
  <c r="P13" i="140"/>
  <c r="P82" i="140"/>
  <c r="P67" i="140"/>
  <c r="P50" i="140"/>
  <c r="P45" i="140"/>
  <c r="P28" i="140"/>
  <c r="P76" i="140"/>
  <c r="P21" i="140"/>
  <c r="P15" i="140"/>
  <c r="P19" i="140"/>
  <c r="P43" i="140"/>
  <c r="P17" i="140"/>
  <c r="P53" i="140"/>
  <c r="P60" i="140"/>
  <c r="P86" i="140"/>
  <c r="P44" i="140"/>
  <c r="P61" i="140"/>
  <c r="P58" i="140"/>
  <c r="P35" i="140"/>
  <c r="P57" i="140"/>
  <c r="P16" i="140"/>
  <c r="P59" i="140"/>
  <c r="P23" i="140"/>
  <c r="P48" i="140"/>
  <c r="P81" i="140"/>
  <c r="P66" i="140"/>
  <c r="P51" i="140"/>
  <c r="J19" i="140"/>
  <c r="J18" i="140"/>
  <c r="J67" i="140"/>
  <c r="J29" i="140"/>
  <c r="J77" i="140"/>
  <c r="J72" i="140"/>
  <c r="J27" i="140"/>
  <c r="J31" i="140"/>
  <c r="J79" i="140"/>
  <c r="J14" i="140"/>
  <c r="J57" i="140"/>
  <c r="J68" i="140"/>
  <c r="J24" i="140"/>
  <c r="J80" i="140"/>
  <c r="J62" i="140"/>
  <c r="J69" i="140"/>
  <c r="J60" i="140"/>
  <c r="J74" i="140"/>
  <c r="J49" i="140"/>
  <c r="J28" i="140"/>
  <c r="J26" i="140"/>
  <c r="J32" i="140"/>
  <c r="J81" i="140"/>
  <c r="J83" i="140"/>
  <c r="J17" i="140"/>
  <c r="J61" i="140"/>
  <c r="J56" i="140"/>
  <c r="J36" i="140"/>
  <c r="J44" i="140"/>
  <c r="J73" i="140"/>
  <c r="J52" i="140"/>
  <c r="J15" i="140"/>
  <c r="J22" i="140"/>
  <c r="J47" i="140"/>
  <c r="J16" i="140"/>
  <c r="J34" i="140"/>
  <c r="J75" i="140"/>
  <c r="J53" i="140"/>
  <c r="J66" i="140"/>
  <c r="J13" i="140"/>
  <c r="J82" i="140"/>
  <c r="J78" i="140"/>
  <c r="J86" i="140"/>
  <c r="J54" i="140"/>
  <c r="J59" i="140"/>
  <c r="J55" i="140"/>
  <c r="R56" i="140"/>
  <c r="R66" i="140"/>
  <c r="R61" i="140"/>
  <c r="R23" i="140"/>
  <c r="R26" i="140"/>
  <c r="R68" i="140"/>
  <c r="R58" i="140"/>
  <c r="R83" i="140"/>
  <c r="R11" i="140"/>
  <c r="R77" i="140"/>
  <c r="R86" i="140"/>
  <c r="R12" i="140"/>
  <c r="R73" i="140"/>
  <c r="R60" i="140"/>
  <c r="R51" i="140"/>
  <c r="R34" i="140"/>
  <c r="R79" i="140"/>
  <c r="R64" i="140"/>
  <c r="R17" i="140"/>
  <c r="R24" i="140"/>
  <c r="R13" i="140"/>
  <c r="R54" i="140"/>
  <c r="R65" i="140"/>
  <c r="R59" i="140"/>
  <c r="R52" i="140"/>
  <c r="R74" i="140"/>
  <c r="R31" i="140"/>
  <c r="R50" i="140"/>
  <c r="R30" i="140"/>
  <c r="R76" i="140"/>
  <c r="R55" i="140"/>
  <c r="R72" i="140"/>
  <c r="R62" i="140"/>
  <c r="R35" i="140"/>
  <c r="R28" i="140"/>
  <c r="R36" i="140"/>
  <c r="R48" i="140"/>
  <c r="J63" i="140"/>
  <c r="J85" i="140"/>
  <c r="R43" i="140"/>
  <c r="K33" i="140"/>
  <c r="K81" i="140"/>
  <c r="K15" i="140"/>
  <c r="K86" i="140"/>
  <c r="K76" i="140"/>
  <c r="K67" i="140"/>
  <c r="K13" i="140"/>
  <c r="K48" i="140"/>
  <c r="K31" i="140"/>
  <c r="K52" i="140"/>
  <c r="K57" i="140"/>
  <c r="K78" i="140"/>
  <c r="K17" i="140"/>
  <c r="K61" i="140"/>
  <c r="K79" i="140"/>
  <c r="K23" i="140"/>
  <c r="K30" i="140"/>
  <c r="K18" i="140"/>
  <c r="K34" i="140"/>
  <c r="K82" i="140"/>
  <c r="K59" i="140"/>
  <c r="K44" i="140"/>
  <c r="K53" i="140"/>
  <c r="K63" i="140"/>
  <c r="K60" i="140"/>
  <c r="K26" i="140"/>
  <c r="K58" i="140"/>
  <c r="K54" i="140"/>
  <c r="K32" i="140"/>
  <c r="K36" i="140"/>
  <c r="K21" i="140"/>
  <c r="K66" i="140"/>
  <c r="K85" i="140"/>
  <c r="K84" i="140"/>
  <c r="K45" i="140"/>
  <c r="K16" i="140"/>
  <c r="S53" i="140"/>
  <c r="S63" i="140"/>
  <c r="S69" i="140"/>
  <c r="S56" i="140"/>
  <c r="S64" i="140"/>
  <c r="S81" i="140"/>
  <c r="S57" i="140"/>
  <c r="S84" i="140"/>
  <c r="S31" i="140"/>
  <c r="S18" i="140"/>
  <c r="S80" i="140"/>
  <c r="S75" i="140"/>
  <c r="S44" i="140"/>
  <c r="S49" i="140"/>
  <c r="S36" i="140"/>
  <c r="S33" i="140"/>
  <c r="S48" i="140"/>
  <c r="S58" i="140"/>
  <c r="S83" i="140"/>
  <c r="S62" i="140"/>
  <c r="S50" i="140"/>
  <c r="S14" i="140"/>
  <c r="S68" i="140"/>
  <c r="S26" i="140"/>
  <c r="S12" i="140"/>
  <c r="S28" i="140"/>
  <c r="S22" i="140"/>
  <c r="S60" i="140"/>
  <c r="S76" i="140"/>
  <c r="S34" i="140"/>
  <c r="S67" i="140"/>
  <c r="S11" i="140"/>
  <c r="S45" i="140"/>
  <c r="S65" i="140"/>
  <c r="S52" i="140"/>
  <c r="S47" i="140"/>
  <c r="S74" i="140"/>
  <c r="S66" i="140"/>
  <c r="S79" i="140"/>
  <c r="S59" i="140"/>
  <c r="S85" i="140"/>
  <c r="R18" i="140"/>
  <c r="R44" i="140"/>
  <c r="R49" i="140"/>
  <c r="R67" i="140"/>
  <c r="K19" i="140"/>
  <c r="K75" i="140"/>
  <c r="K74" i="140"/>
  <c r="S19" i="140"/>
  <c r="K11" i="140"/>
  <c r="J35" i="140"/>
  <c r="J12" i="140"/>
  <c r="J30" i="140"/>
  <c r="R33" i="140"/>
  <c r="S17" i="140"/>
  <c r="S82" i="140"/>
  <c r="S54" i="140"/>
  <c r="R53" i="140"/>
  <c r="R22" i="140"/>
  <c r="R32" i="140"/>
  <c r="R69" i="140"/>
  <c r="K50" i="140"/>
  <c r="K80" i="140"/>
  <c r="K12" i="140"/>
  <c r="K49" i="140"/>
  <c r="J50" i="140"/>
  <c r="J11" i="140"/>
  <c r="J48" i="140"/>
  <c r="S29" i="140"/>
  <c r="S23" i="140"/>
  <c r="S86" i="140"/>
  <c r="R15" i="140"/>
  <c r="R27" i="140"/>
  <c r="R78" i="140"/>
  <c r="R14" i="140"/>
  <c r="K64" i="140"/>
  <c r="K83" i="140"/>
  <c r="K56" i="140"/>
  <c r="J65" i="140"/>
  <c r="S72" i="140"/>
  <c r="S30" i="140"/>
  <c r="S55" i="140"/>
  <c r="R19" i="140"/>
  <c r="R21" i="140"/>
  <c r="R82" i="140"/>
  <c r="K69" i="140"/>
  <c r="K22" i="140"/>
  <c r="K72" i="140"/>
  <c r="R85" i="140"/>
  <c r="J84" i="140"/>
  <c r="J76" i="140"/>
  <c r="D5" i="128"/>
  <c r="C6" i="128"/>
  <c r="C6" i="143"/>
  <c r="D5" i="143"/>
  <c r="I84" i="143" s="1"/>
  <c r="F8" i="128"/>
  <c r="T8" i="143"/>
  <c r="H8" i="128"/>
  <c r="M8" i="128"/>
  <c r="G8" i="143"/>
  <c r="V8" i="143"/>
  <c r="E8" i="143"/>
  <c r="P8" i="143"/>
  <c r="E8" i="128"/>
  <c r="K8" i="128"/>
  <c r="N8" i="128"/>
  <c r="J8" i="128"/>
  <c r="I8" i="143"/>
  <c r="I8" i="128"/>
  <c r="W8" i="143"/>
  <c r="M8" i="143"/>
  <c r="Y8" i="143"/>
  <c r="Q8" i="143"/>
  <c r="L8" i="128"/>
  <c r="J8" i="143"/>
  <c r="O8" i="128"/>
  <c r="F8" i="143"/>
  <c r="Z8" i="143"/>
  <c r="N8" i="143"/>
  <c r="X8" i="143"/>
  <c r="U8" i="143"/>
  <c r="S8" i="143"/>
  <c r="H8" i="143"/>
  <c r="K8" i="143"/>
  <c r="L8" i="143"/>
  <c r="D8" i="128"/>
  <c r="R8" i="143"/>
  <c r="G8" i="128"/>
  <c r="D8" i="143"/>
  <c r="P8" i="128"/>
  <c r="T54" i="140" l="1"/>
  <c r="Q43" i="128"/>
  <c r="Q52" i="128"/>
  <c r="Q78" i="128"/>
  <c r="Q65" i="128"/>
  <c r="Q61" i="128"/>
  <c r="Q21" i="128"/>
  <c r="Q63" i="128"/>
  <c r="Q66" i="128"/>
  <c r="Q82" i="128"/>
  <c r="Q32" i="128"/>
  <c r="Q79" i="128"/>
  <c r="Q11" i="128"/>
  <c r="Q80" i="128"/>
  <c r="Q24" i="128"/>
  <c r="Q36" i="128"/>
  <c r="Q47" i="128"/>
  <c r="Q18" i="128"/>
  <c r="Q51" i="128"/>
  <c r="Q60" i="128"/>
  <c r="Q15" i="128"/>
  <c r="Q81" i="128"/>
  <c r="Q77" i="128"/>
  <c r="Q29" i="128"/>
  <c r="Q16" i="128"/>
  <c r="Q26" i="128"/>
  <c r="Q59" i="128"/>
  <c r="Q76" i="128"/>
  <c r="Q31" i="128"/>
  <c r="Q58" i="128"/>
  <c r="Q54" i="128"/>
  <c r="Q14" i="128"/>
  <c r="Q22" i="128"/>
  <c r="Q75" i="128"/>
  <c r="Q12" i="128"/>
  <c r="Q72" i="128"/>
  <c r="Q62" i="128"/>
  <c r="Q50" i="128"/>
  <c r="Q34" i="128"/>
  <c r="Q67" i="128"/>
  <c r="Q45" i="128"/>
  <c r="Q55" i="128"/>
  <c r="Q74" i="128"/>
  <c r="Q56" i="128"/>
  <c r="Q53" i="128"/>
  <c r="Q30" i="128"/>
  <c r="Q35" i="128"/>
  <c r="Q13" i="128"/>
  <c r="Q19" i="128"/>
  <c r="Q83" i="128"/>
  <c r="Q69" i="128"/>
  <c r="Q17" i="128"/>
  <c r="Q44" i="128"/>
  <c r="Q48" i="128"/>
  <c r="Q86" i="128"/>
  <c r="Q57" i="128"/>
  <c r="Q85" i="128"/>
  <c r="Q68" i="128"/>
  <c r="Q23" i="128"/>
  <c r="Q49" i="128"/>
  <c r="Q27" i="128"/>
  <c r="Q28" i="128"/>
  <c r="Q33" i="128"/>
  <c r="Q64" i="128"/>
  <c r="Q73" i="128"/>
  <c r="Q84" i="128"/>
  <c r="H37" i="16"/>
  <c r="H22" i="16"/>
  <c r="H21" i="16"/>
  <c r="H35" i="16"/>
  <c r="J32" i="16"/>
  <c r="K31" i="16"/>
  <c r="F31" i="16"/>
  <c r="K76" i="16"/>
  <c r="J76" i="16"/>
  <c r="X33" i="137"/>
  <c r="AA35" i="137"/>
  <c r="AA42" i="137"/>
  <c r="AA23" i="137"/>
  <c r="AA24" i="137"/>
  <c r="AA11" i="137"/>
  <c r="AA26" i="137"/>
  <c r="AA12" i="137"/>
  <c r="AA27" i="137"/>
  <c r="AA34" i="137"/>
  <c r="AA33" i="137" s="1"/>
  <c r="AA16" i="137"/>
  <c r="AA19" i="137"/>
  <c r="AA20" i="137"/>
  <c r="AA53" i="137"/>
  <c r="AA43" i="137"/>
  <c r="AA17" i="137"/>
  <c r="AA25" i="137"/>
  <c r="AA40" i="137"/>
  <c r="AA36" i="137"/>
  <c r="AA52" i="137"/>
  <c r="AA50" i="137"/>
  <c r="AA45" i="137"/>
  <c r="AA22" i="137"/>
  <c r="AA48" i="137"/>
  <c r="AA15" i="137"/>
  <c r="AA54" i="137"/>
  <c r="AA10" i="137"/>
  <c r="AA38" i="137"/>
  <c r="AA47" i="137"/>
  <c r="AA46" i="137" s="1"/>
  <c r="AA13" i="137"/>
  <c r="I28" i="16"/>
  <c r="H28" i="16"/>
  <c r="D9" i="139"/>
  <c r="C8" i="139"/>
  <c r="K80" i="16"/>
  <c r="J80" i="16"/>
  <c r="S12" i="137"/>
  <c r="S41" i="137"/>
  <c r="S27" i="137"/>
  <c r="S10" i="137"/>
  <c r="S19" i="137"/>
  <c r="S23" i="137"/>
  <c r="S22" i="137"/>
  <c r="S54" i="137"/>
  <c r="S53" i="137"/>
  <c r="S55" i="137"/>
  <c r="S15" i="137"/>
  <c r="S38" i="137"/>
  <c r="S21" i="137"/>
  <c r="S14" i="137"/>
  <c r="S42" i="137"/>
  <c r="S13" i="137"/>
  <c r="S35" i="137"/>
  <c r="S33" i="137" s="1"/>
  <c r="D86" i="140"/>
  <c r="G25" i="137"/>
  <c r="F26" i="137"/>
  <c r="F34" i="137"/>
  <c r="F33" i="137" s="1"/>
  <c r="F21" i="137"/>
  <c r="F47" i="137"/>
  <c r="G36" i="137"/>
  <c r="G48" i="137"/>
  <c r="G22" i="137"/>
  <c r="F17" i="137"/>
  <c r="G16" i="137"/>
  <c r="F48" i="137"/>
  <c r="F24" i="137"/>
  <c r="F52" i="137"/>
  <c r="F20" i="137"/>
  <c r="F50" i="137"/>
  <c r="F22" i="137"/>
  <c r="F49" i="137"/>
  <c r="G49" i="137"/>
  <c r="G21" i="137"/>
  <c r="G45" i="137"/>
  <c r="F41" i="137"/>
  <c r="F36" i="137"/>
  <c r="F25" i="137"/>
  <c r="G27" i="137"/>
  <c r="G35" i="137"/>
  <c r="G44" i="137"/>
  <c r="F39" i="137"/>
  <c r="F44" i="137"/>
  <c r="F12" i="137"/>
  <c r="F16" i="137"/>
  <c r="G54" i="137"/>
  <c r="G50" i="137"/>
  <c r="G10" i="137"/>
  <c r="G14" i="137"/>
  <c r="F27" i="137"/>
  <c r="F10" i="137"/>
  <c r="G11" i="137"/>
  <c r="G24" i="137"/>
  <c r="F43" i="137"/>
  <c r="F45" i="137"/>
  <c r="G43" i="137"/>
  <c r="G53" i="137"/>
  <c r="F51" i="137"/>
  <c r="F40" i="137"/>
  <c r="F38" i="137"/>
  <c r="F19" i="137"/>
  <c r="G17" i="137"/>
  <c r="G55" i="137"/>
  <c r="F11" i="137"/>
  <c r="F23" i="137"/>
  <c r="G38" i="137"/>
  <c r="G12" i="137"/>
  <c r="G47" i="137"/>
  <c r="M66" i="140"/>
  <c r="M81" i="140"/>
  <c r="M61" i="140"/>
  <c r="M35" i="140"/>
  <c r="M67" i="140"/>
  <c r="M43" i="140"/>
  <c r="M29" i="140"/>
  <c r="M68" i="140"/>
  <c r="M55" i="140"/>
  <c r="M73" i="140"/>
  <c r="M80" i="140"/>
  <c r="M24" i="140"/>
  <c r="M75" i="140"/>
  <c r="M26" i="140"/>
  <c r="M54" i="140"/>
  <c r="M59" i="140"/>
  <c r="M12" i="140"/>
  <c r="M79" i="140"/>
  <c r="M14" i="140"/>
  <c r="M77" i="140"/>
  <c r="M11" i="140"/>
  <c r="M19" i="140"/>
  <c r="M53" i="140"/>
  <c r="M86" i="140"/>
  <c r="M45" i="140"/>
  <c r="M65" i="140"/>
  <c r="M64" i="140"/>
  <c r="M44" i="140"/>
  <c r="M13" i="140"/>
  <c r="M69" i="140"/>
  <c r="M52" i="140"/>
  <c r="T58" i="140"/>
  <c r="T72" i="140"/>
  <c r="T66" i="140"/>
  <c r="T48" i="140"/>
  <c r="T74" i="140"/>
  <c r="T83" i="140"/>
  <c r="T60" i="140"/>
  <c r="T31" i="140"/>
  <c r="T32" i="140"/>
  <c r="T84" i="140"/>
  <c r="T67" i="140"/>
  <c r="T85" i="140"/>
  <c r="T19" i="140"/>
  <c r="T79" i="140"/>
  <c r="T64" i="140"/>
  <c r="T14" i="140"/>
  <c r="T52" i="140"/>
  <c r="T47" i="140"/>
  <c r="T24" i="140"/>
  <c r="T17" i="140"/>
  <c r="T56" i="140"/>
  <c r="T26" i="140"/>
  <c r="T57" i="140"/>
  <c r="T11" i="140"/>
  <c r="T22" i="140"/>
  <c r="T27" i="140"/>
  <c r="T16" i="140"/>
  <c r="T77" i="140"/>
  <c r="T51" i="140"/>
  <c r="T62" i="140"/>
  <c r="T50" i="140"/>
  <c r="T45" i="140"/>
  <c r="T81" i="140"/>
  <c r="T86" i="140"/>
  <c r="T65" i="140"/>
  <c r="T63" i="140"/>
  <c r="T68" i="140"/>
  <c r="T34" i="140"/>
  <c r="T73" i="140"/>
  <c r="T69" i="140"/>
  <c r="T80" i="140"/>
  <c r="T76" i="140"/>
  <c r="T36" i="140"/>
  <c r="T49" i="140"/>
  <c r="T21" i="140"/>
  <c r="T35" i="140"/>
  <c r="T28" i="140"/>
  <c r="T33" i="140"/>
  <c r="T75" i="140"/>
  <c r="T61" i="140"/>
  <c r="T12" i="140"/>
  <c r="T82" i="140"/>
  <c r="T43" i="140"/>
  <c r="T59" i="140"/>
  <c r="T15" i="140"/>
  <c r="T13" i="140"/>
  <c r="T23" i="140"/>
  <c r="T30" i="140"/>
  <c r="T53" i="140"/>
  <c r="T55" i="140"/>
  <c r="T44" i="140"/>
  <c r="T18" i="140"/>
  <c r="T29" i="140"/>
  <c r="H32" i="140"/>
  <c r="W66" i="140"/>
  <c r="H74" i="140"/>
  <c r="H45" i="140"/>
  <c r="H79" i="140"/>
  <c r="H51" i="140"/>
  <c r="W77" i="140"/>
  <c r="W48" i="140"/>
  <c r="H44" i="140"/>
  <c r="W78" i="140"/>
  <c r="H36" i="140"/>
  <c r="W76" i="140"/>
  <c r="H53" i="140"/>
  <c r="H85" i="140"/>
  <c r="H26" i="140"/>
  <c r="H73" i="140"/>
  <c r="H13" i="140"/>
  <c r="H24" i="140"/>
  <c r="H17" i="140"/>
  <c r="H12" i="140"/>
  <c r="H61" i="140"/>
  <c r="W54" i="140"/>
  <c r="W69" i="140"/>
  <c r="W81" i="140"/>
  <c r="W84" i="140"/>
  <c r="H35" i="140"/>
  <c r="W85" i="140"/>
  <c r="W58" i="140"/>
  <c r="W18" i="140"/>
  <c r="W72" i="140"/>
  <c r="W16" i="140"/>
  <c r="W63" i="140"/>
  <c r="W60" i="140"/>
  <c r="W22" i="140"/>
  <c r="W75" i="140"/>
  <c r="H33" i="140"/>
  <c r="W50" i="140"/>
  <c r="W35" i="140"/>
  <c r="H64" i="140"/>
  <c r="H18" i="140"/>
  <c r="H54" i="140"/>
  <c r="H76" i="140"/>
  <c r="H22" i="140"/>
  <c r="H14" i="140"/>
  <c r="H68" i="140"/>
  <c r="H84" i="140"/>
  <c r="W86" i="140"/>
  <c r="H47" i="140"/>
  <c r="W73" i="140"/>
  <c r="W19" i="140"/>
  <c r="W57" i="140"/>
  <c r="W59" i="140"/>
  <c r="W30" i="140"/>
  <c r="W52" i="140"/>
  <c r="W47" i="140"/>
  <c r="H66" i="140"/>
  <c r="W26" i="140"/>
  <c r="H62" i="140"/>
  <c r="H49" i="140"/>
  <c r="H23" i="140"/>
  <c r="H82" i="140"/>
  <c r="H83" i="140"/>
  <c r="W64" i="140"/>
  <c r="W53" i="140"/>
  <c r="W43" i="140"/>
  <c r="W42" i="140" s="1"/>
  <c r="W27" i="140"/>
  <c r="W15" i="140"/>
  <c r="H29" i="140"/>
  <c r="W31" i="140"/>
  <c r="H59" i="140"/>
  <c r="H72" i="140"/>
  <c r="H63" i="140"/>
  <c r="H58" i="140"/>
  <c r="H80" i="140"/>
  <c r="H69" i="140"/>
  <c r="H65" i="140"/>
  <c r="H31" i="140"/>
  <c r="W29" i="140"/>
  <c r="W13" i="140"/>
  <c r="W14" i="140"/>
  <c r="W65" i="140"/>
  <c r="W49" i="140"/>
  <c r="W55" i="140"/>
  <c r="W17" i="140"/>
  <c r="W34" i="140"/>
  <c r="H43" i="140"/>
  <c r="W67" i="140"/>
  <c r="H27" i="140"/>
  <c r="H52" i="140"/>
  <c r="W79" i="140"/>
  <c r="H48" i="140"/>
  <c r="H50" i="140"/>
  <c r="H67" i="140"/>
  <c r="W51" i="140"/>
  <c r="W33" i="140"/>
  <c r="H78" i="140"/>
  <c r="H19" i="140"/>
  <c r="H86" i="140"/>
  <c r="H21" i="140"/>
  <c r="H56" i="140"/>
  <c r="H30" i="140"/>
  <c r="H15" i="140"/>
  <c r="W28" i="140"/>
  <c r="W68" i="140"/>
  <c r="W23" i="140"/>
  <c r="H28" i="140"/>
  <c r="W32" i="140"/>
  <c r="W83" i="140"/>
  <c r="W11" i="140"/>
  <c r="W82" i="140"/>
  <c r="H11" i="140"/>
  <c r="W61" i="140"/>
  <c r="W45" i="140"/>
  <c r="H75" i="140"/>
  <c r="H81" i="140"/>
  <c r="H55" i="140"/>
  <c r="H16" i="140"/>
  <c r="H60" i="140"/>
  <c r="H34" i="140"/>
  <c r="W74" i="140"/>
  <c r="W36" i="140"/>
  <c r="W56" i="140"/>
  <c r="W80" i="140"/>
  <c r="W62" i="140"/>
  <c r="D75" i="140"/>
  <c r="I28" i="140"/>
  <c r="D81" i="140"/>
  <c r="I76" i="140"/>
  <c r="I49" i="140"/>
  <c r="I16" i="140"/>
  <c r="I64" i="140"/>
  <c r="I35" i="140"/>
  <c r="I77" i="140"/>
  <c r="V75" i="140"/>
  <c r="U68" i="140"/>
  <c r="U15" i="140"/>
  <c r="U30" i="140"/>
  <c r="V55" i="140"/>
  <c r="D64" i="140"/>
  <c r="I54" i="140"/>
  <c r="V79" i="140"/>
  <c r="U73" i="140"/>
  <c r="V15" i="140"/>
  <c r="D27" i="140"/>
  <c r="D59" i="140"/>
  <c r="I78" i="140"/>
  <c r="D48" i="140"/>
  <c r="U24" i="140"/>
  <c r="I48" i="140"/>
  <c r="D85" i="140"/>
  <c r="I56" i="140"/>
  <c r="I17" i="140"/>
  <c r="V58" i="140"/>
  <c r="U13" i="140"/>
  <c r="D21" i="140"/>
  <c r="U22" i="140"/>
  <c r="V29" i="140"/>
  <c r="U56" i="140"/>
  <c r="D54" i="140"/>
  <c r="D84" i="140"/>
  <c r="D67" i="140"/>
  <c r="I31" i="140"/>
  <c r="I19" i="140"/>
  <c r="I27" i="140"/>
  <c r="I82" i="140"/>
  <c r="I30" i="140"/>
  <c r="I80" i="140"/>
  <c r="I18" i="140"/>
  <c r="I81" i="140"/>
  <c r="I12" i="140"/>
  <c r="V17" i="140"/>
  <c r="V56" i="140"/>
  <c r="V86" i="140"/>
  <c r="V76" i="140"/>
  <c r="U28" i="140"/>
  <c r="V33" i="140"/>
  <c r="U64" i="140"/>
  <c r="V22" i="140"/>
  <c r="U78" i="140"/>
  <c r="U72" i="140"/>
  <c r="V11" i="140"/>
  <c r="V83" i="140"/>
  <c r="D69" i="140"/>
  <c r="D17" i="140"/>
  <c r="D26" i="140"/>
  <c r="I60" i="140"/>
  <c r="I33" i="140"/>
  <c r="I13" i="140"/>
  <c r="I57" i="140"/>
  <c r="I75" i="140"/>
  <c r="I32" i="140"/>
  <c r="I65" i="140"/>
  <c r="I59" i="140"/>
  <c r="V27" i="140"/>
  <c r="V82" i="140"/>
  <c r="V28" i="140"/>
  <c r="D18" i="140"/>
  <c r="U29" i="140"/>
  <c r="V44" i="140"/>
  <c r="D79" i="140"/>
  <c r="U85" i="140"/>
  <c r="V61" i="140"/>
  <c r="U54" i="140"/>
  <c r="V50" i="140"/>
  <c r="U36" i="140"/>
  <c r="V36" i="140"/>
  <c r="U75" i="140"/>
  <c r="V68" i="140"/>
  <c r="D29" i="140"/>
  <c r="D50" i="140"/>
  <c r="D63" i="140"/>
  <c r="I24" i="140"/>
  <c r="I44" i="140"/>
  <c r="I86" i="140"/>
  <c r="I22" i="140"/>
  <c r="I47" i="140"/>
  <c r="I53" i="140"/>
  <c r="I85" i="140"/>
  <c r="V45" i="140"/>
  <c r="V66" i="140"/>
  <c r="V53" i="140"/>
  <c r="V80" i="140"/>
  <c r="D58" i="140"/>
  <c r="U84" i="140"/>
  <c r="V85" i="140"/>
  <c r="D31" i="140"/>
  <c r="U69" i="140"/>
  <c r="U82" i="140"/>
  <c r="D72" i="140"/>
  <c r="D12" i="140"/>
  <c r="D23" i="140"/>
  <c r="I36" i="140"/>
  <c r="I50" i="140"/>
  <c r="I34" i="140"/>
  <c r="I43" i="140"/>
  <c r="I84" i="140"/>
  <c r="I11" i="140"/>
  <c r="I15" i="140"/>
  <c r="I83" i="140"/>
  <c r="I74" i="140"/>
  <c r="I21" i="140"/>
  <c r="V67" i="140"/>
  <c r="V23" i="140"/>
  <c r="V78" i="140"/>
  <c r="V59" i="140"/>
  <c r="D15" i="140"/>
  <c r="U76" i="140"/>
  <c r="U17" i="140"/>
  <c r="D43" i="140"/>
  <c r="U67" i="140"/>
  <c r="I63" i="140"/>
  <c r="I79" i="140"/>
  <c r="V77" i="140"/>
  <c r="V62" i="140"/>
  <c r="V54" i="140"/>
  <c r="V24" i="140"/>
  <c r="V30" i="140"/>
  <c r="U63" i="140"/>
  <c r="D83" i="140"/>
  <c r="U33" i="140"/>
  <c r="V51" i="140"/>
  <c r="D56" i="140"/>
  <c r="V48" i="140"/>
  <c r="U62" i="140"/>
  <c r="U14" i="140"/>
  <c r="D49" i="140"/>
  <c r="D24" i="140"/>
  <c r="I23" i="140"/>
  <c r="I14" i="140"/>
  <c r="I58" i="140"/>
  <c r="I51" i="140"/>
  <c r="I67" i="140"/>
  <c r="I55" i="140"/>
  <c r="I66" i="140"/>
  <c r="I52" i="140"/>
  <c r="V31" i="140"/>
  <c r="V13" i="140"/>
  <c r="V21" i="140"/>
  <c r="I29" i="140"/>
  <c r="V26" i="140"/>
  <c r="I26" i="140"/>
  <c r="V49" i="140"/>
  <c r="V18" i="140"/>
  <c r="U19" i="140"/>
  <c r="U50" i="140"/>
  <c r="D16" i="140"/>
  <c r="U59" i="140"/>
  <c r="D45" i="140"/>
  <c r="D30" i="140"/>
  <c r="D65" i="140"/>
  <c r="D80" i="140"/>
  <c r="I72" i="140"/>
  <c r="I45" i="140"/>
  <c r="I62" i="140"/>
  <c r="I69" i="140"/>
  <c r="I68" i="140"/>
  <c r="I73" i="140"/>
  <c r="V72" i="140"/>
  <c r="V34" i="140"/>
  <c r="V81" i="140"/>
  <c r="V63" i="140"/>
  <c r="U51" i="140"/>
  <c r="V64" i="140"/>
  <c r="V74" i="140"/>
  <c r="U44" i="140"/>
  <c r="U18" i="140"/>
  <c r="D32" i="140"/>
  <c r="U27" i="140"/>
  <c r="U11" i="140"/>
  <c r="U86" i="140"/>
  <c r="U26" i="140"/>
  <c r="D57" i="140"/>
  <c r="U53" i="140"/>
  <c r="V60" i="140"/>
  <c r="U23" i="140"/>
  <c r="D22" i="140"/>
  <c r="U16" i="140"/>
  <c r="D51" i="140"/>
  <c r="U45" i="140"/>
  <c r="V52" i="140"/>
  <c r="D82" i="140"/>
  <c r="D62" i="140"/>
  <c r="U66" i="140"/>
  <c r="U34" i="140"/>
  <c r="U60" i="140"/>
  <c r="D14" i="140"/>
  <c r="U79" i="140"/>
  <c r="D53" i="140"/>
  <c r="D33" i="140"/>
  <c r="U52" i="140"/>
  <c r="U77" i="140"/>
  <c r="U61" i="140"/>
  <c r="U49" i="140"/>
  <c r="D36" i="140"/>
  <c r="U65" i="140"/>
  <c r="D68" i="140"/>
  <c r="U31" i="140"/>
  <c r="D35" i="140"/>
  <c r="V73" i="140"/>
  <c r="U43" i="140"/>
  <c r="D61" i="140"/>
  <c r="U32" i="140"/>
  <c r="V32" i="140"/>
  <c r="V19" i="140"/>
  <c r="D47" i="140"/>
  <c r="D78" i="140"/>
  <c r="D55" i="140"/>
  <c r="D44" i="140"/>
  <c r="V65" i="140"/>
  <c r="D11" i="140"/>
  <c r="D73" i="140"/>
  <c r="D19" i="140"/>
  <c r="D76" i="140"/>
  <c r="V57" i="140"/>
  <c r="V43" i="140"/>
  <c r="D66" i="140"/>
  <c r="V16" i="140"/>
  <c r="U74" i="140"/>
  <c r="V35" i="140"/>
  <c r="U80" i="140"/>
  <c r="U12" i="140"/>
  <c r="D74" i="140"/>
  <c r="V84" i="140"/>
  <c r="U55" i="140"/>
  <c r="U57" i="140"/>
  <c r="U48" i="140"/>
  <c r="U58" i="140"/>
  <c r="U47" i="140"/>
  <c r="D34" i="140"/>
  <c r="D28" i="140"/>
  <c r="D52" i="140"/>
  <c r="D60" i="140"/>
  <c r="D13" i="140"/>
  <c r="U83" i="140"/>
  <c r="U21" i="140"/>
  <c r="U35" i="140"/>
  <c r="V69" i="140"/>
  <c r="V47" i="140"/>
  <c r="O42" i="140"/>
  <c r="Q16" i="140"/>
  <c r="F50" i="140"/>
  <c r="F83" i="140"/>
  <c r="F66" i="140"/>
  <c r="Q31" i="140"/>
  <c r="N53" i="140"/>
  <c r="D12" i="128"/>
  <c r="N12" i="128"/>
  <c r="M12" i="128"/>
  <c r="I12" i="128"/>
  <c r="J12" i="128"/>
  <c r="H12" i="128"/>
  <c r="P12" i="128"/>
  <c r="K12" i="128"/>
  <c r="F12" i="128"/>
  <c r="E12" i="128"/>
  <c r="O12" i="128"/>
  <c r="G12" i="128"/>
  <c r="L12" i="128"/>
  <c r="H44" i="128"/>
  <c r="F27" i="128"/>
  <c r="F68" i="140"/>
  <c r="F82" i="140"/>
  <c r="F28" i="140"/>
  <c r="F13" i="140"/>
  <c r="F84" i="140"/>
  <c r="F73" i="140"/>
  <c r="F78" i="140"/>
  <c r="F21" i="140"/>
  <c r="F29" i="140"/>
  <c r="F86" i="140"/>
  <c r="F62" i="140"/>
  <c r="F75" i="140"/>
  <c r="F54" i="140"/>
  <c r="F64" i="140"/>
  <c r="F81" i="140"/>
  <c r="F80" i="140"/>
  <c r="F12" i="140"/>
  <c r="F60" i="140"/>
  <c r="F58" i="140"/>
  <c r="F23" i="140"/>
  <c r="F55" i="140"/>
  <c r="F33" i="140"/>
  <c r="F79" i="140"/>
  <c r="F43" i="140"/>
  <c r="F53" i="140"/>
  <c r="F85" i="140"/>
  <c r="F36" i="140"/>
  <c r="F27" i="140"/>
  <c r="F49" i="140"/>
  <c r="F19" i="140"/>
  <c r="F35" i="140"/>
  <c r="F57" i="140"/>
  <c r="F52" i="140"/>
  <c r="F77" i="140"/>
  <c r="F34" i="140"/>
  <c r="F15" i="140"/>
  <c r="F44" i="140"/>
  <c r="F17" i="140"/>
  <c r="F76" i="140"/>
  <c r="F65" i="140"/>
  <c r="F30" i="140"/>
  <c r="F32" i="140"/>
  <c r="F74" i="140"/>
  <c r="F51" i="140"/>
  <c r="F11" i="140"/>
  <c r="F22" i="140"/>
  <c r="F45" i="140"/>
  <c r="F63" i="140"/>
  <c r="F26" i="140"/>
  <c r="F56" i="140"/>
  <c r="F47" i="140"/>
  <c r="F16" i="140"/>
  <c r="F61" i="140"/>
  <c r="F18" i="140"/>
  <c r="F59" i="140"/>
  <c r="Q52" i="140"/>
  <c r="N18" i="140"/>
  <c r="Q62" i="140"/>
  <c r="Q61" i="140"/>
  <c r="N35" i="140"/>
  <c r="N52" i="140"/>
  <c r="Q44" i="140"/>
  <c r="Q66" i="140"/>
  <c r="N73" i="140"/>
  <c r="N51" i="140"/>
  <c r="Q34" i="140"/>
  <c r="Q43" i="140"/>
  <c r="Q64" i="140"/>
  <c r="N61" i="140"/>
  <c r="Q53" i="140"/>
  <c r="N68" i="140"/>
  <c r="Q47" i="140"/>
  <c r="N78" i="140"/>
  <c r="N84" i="140"/>
  <c r="Q58" i="140"/>
  <c r="Q78" i="140"/>
  <c r="N17" i="140"/>
  <c r="N13" i="140"/>
  <c r="N57" i="140"/>
  <c r="N47" i="140"/>
  <c r="N83" i="140"/>
  <c r="N22" i="140"/>
  <c r="N15" i="140"/>
  <c r="Q36" i="140"/>
  <c r="Q22" i="140"/>
  <c r="Q76" i="140"/>
  <c r="Q15" i="140"/>
  <c r="Q83" i="140"/>
  <c r="Q33" i="140"/>
  <c r="Q32" i="140"/>
  <c r="Q23" i="140"/>
  <c r="Q19" i="140"/>
  <c r="N69" i="140"/>
  <c r="N82" i="140"/>
  <c r="Q24" i="140"/>
  <c r="N11" i="140"/>
  <c r="N58" i="140"/>
  <c r="N72" i="140"/>
  <c r="N59" i="140"/>
  <c r="N60" i="140"/>
  <c r="N34" i="140"/>
  <c r="Q12" i="140"/>
  <c r="Q30" i="140"/>
  <c r="Q54" i="140"/>
  <c r="Q17" i="140"/>
  <c r="Q27" i="140"/>
  <c r="Q28" i="140"/>
  <c r="Q13" i="140"/>
  <c r="Q57" i="140"/>
  <c r="Q75" i="140"/>
  <c r="N45" i="140"/>
  <c r="N21" i="140"/>
  <c r="N62" i="140"/>
  <c r="N64" i="140"/>
  <c r="N63" i="140"/>
  <c r="N56" i="140"/>
  <c r="N26" i="140"/>
  <c r="Q77" i="140"/>
  <c r="Q18" i="140"/>
  <c r="Q63" i="140"/>
  <c r="Q86" i="140"/>
  <c r="Q51" i="140"/>
  <c r="Q26" i="140"/>
  <c r="Q59" i="140"/>
  <c r="Q49" i="140"/>
  <c r="N55" i="140"/>
  <c r="N66" i="140"/>
  <c r="N76" i="140"/>
  <c r="N19" i="140"/>
  <c r="N29" i="140"/>
  <c r="N77" i="140"/>
  <c r="Q79" i="140"/>
  <c r="Q60" i="140"/>
  <c r="Q65" i="140"/>
  <c r="Q82" i="140"/>
  <c r="Q35" i="140"/>
  <c r="Q67" i="140"/>
  <c r="Q56" i="140"/>
  <c r="N36" i="140"/>
  <c r="N30" i="140"/>
  <c r="N33" i="140"/>
  <c r="N67" i="140"/>
  <c r="N23" i="140"/>
  <c r="N28" i="140"/>
  <c r="N31" i="140"/>
  <c r="N79" i="140"/>
  <c r="Q29" i="140"/>
  <c r="N74" i="140"/>
  <c r="N27" i="140"/>
  <c r="N81" i="140"/>
  <c r="N50" i="140"/>
  <c r="N44" i="140"/>
  <c r="Q80" i="140"/>
  <c r="Q55" i="140"/>
  <c r="Q74" i="140"/>
  <c r="Q50" i="140"/>
  <c r="Q69" i="140"/>
  <c r="Q84" i="140"/>
  <c r="Q14" i="140"/>
  <c r="N80" i="140"/>
  <c r="N24" i="140"/>
  <c r="N48" i="140"/>
  <c r="N54" i="140"/>
  <c r="N43" i="140"/>
  <c r="Q72" i="140"/>
  <c r="N75" i="140"/>
  <c r="N86" i="140"/>
  <c r="N32" i="140"/>
  <c r="Q45" i="140"/>
  <c r="Q81" i="140"/>
  <c r="Q48" i="140"/>
  <c r="Q68" i="140"/>
  <c r="Q21" i="140"/>
  <c r="Q11" i="140"/>
  <c r="N85" i="140"/>
  <c r="N12" i="140"/>
  <c r="N16" i="140"/>
  <c r="N14" i="140"/>
  <c r="N49" i="140"/>
  <c r="F31" i="140"/>
  <c r="F67" i="140"/>
  <c r="F14" i="140"/>
  <c r="F48" i="140"/>
  <c r="F72" i="140"/>
  <c r="F24" i="140"/>
  <c r="T42" i="140"/>
  <c r="M32" i="140"/>
  <c r="M58" i="140"/>
  <c r="M62" i="140"/>
  <c r="M84" i="140"/>
  <c r="M21" i="140"/>
  <c r="M72" i="140"/>
  <c r="M18" i="140"/>
  <c r="M15" i="140"/>
  <c r="M47" i="140"/>
  <c r="M74" i="140"/>
  <c r="M83" i="140"/>
  <c r="M49" i="140"/>
  <c r="M82" i="140"/>
  <c r="M57" i="140"/>
  <c r="M60" i="140"/>
  <c r="M31" i="140"/>
  <c r="M17" i="140"/>
  <c r="M36" i="140"/>
  <c r="M85" i="140"/>
  <c r="M48" i="140"/>
  <c r="M27" i="140"/>
  <c r="M33" i="140"/>
  <c r="M50" i="140"/>
  <c r="M34" i="140"/>
  <c r="M16" i="140"/>
  <c r="J44" i="137"/>
  <c r="J35" i="137"/>
  <c r="J21" i="137"/>
  <c r="J45" i="137"/>
  <c r="J23" i="137"/>
  <c r="J36" i="137"/>
  <c r="J48" i="137"/>
  <c r="J40" i="137"/>
  <c r="J20" i="137"/>
  <c r="J12" i="137"/>
  <c r="J11" i="137"/>
  <c r="V49" i="137"/>
  <c r="V11" i="137"/>
  <c r="V25" i="137"/>
  <c r="V10" i="137"/>
  <c r="V16" i="137"/>
  <c r="V47" i="137"/>
  <c r="V42" i="137"/>
  <c r="V15" i="137"/>
  <c r="V52" i="137"/>
  <c r="V24" i="137"/>
  <c r="V53" i="137"/>
  <c r="V19" i="137"/>
  <c r="V45" i="137"/>
  <c r="V17" i="137"/>
  <c r="V13" i="137"/>
  <c r="V35" i="137"/>
  <c r="V33" i="137" s="1"/>
  <c r="V40" i="137"/>
  <c r="V36" i="137"/>
  <c r="V22" i="137"/>
  <c r="V48" i="137"/>
  <c r="V46" i="137" s="1"/>
  <c r="V43" i="137"/>
  <c r="V14" i="137"/>
  <c r="V54" i="137"/>
  <c r="V55" i="137"/>
  <c r="R44" i="137"/>
  <c r="R35" i="137"/>
  <c r="R33" i="137" s="1"/>
  <c r="F99" i="126"/>
  <c r="G99" i="126"/>
  <c r="E5" i="140"/>
  <c r="F10" i="16"/>
  <c r="K10" i="16"/>
  <c r="Y16" i="137"/>
  <c r="Y14" i="137"/>
  <c r="I17" i="137"/>
  <c r="I47" i="137"/>
  <c r="I51" i="137"/>
  <c r="I24" i="137"/>
  <c r="I10" i="137"/>
  <c r="J33" i="137"/>
  <c r="U33" i="137"/>
  <c r="F18" i="16"/>
  <c r="K18" i="16"/>
  <c r="K16" i="16" s="1"/>
  <c r="G16" i="16"/>
  <c r="P19" i="137"/>
  <c r="P47" i="137"/>
  <c r="P25" i="137"/>
  <c r="P45" i="137"/>
  <c r="P24" i="137"/>
  <c r="P49" i="137"/>
  <c r="P53" i="137"/>
  <c r="P16" i="137"/>
  <c r="P51" i="137"/>
  <c r="P21" i="137"/>
  <c r="P13" i="137"/>
  <c r="P11" i="137"/>
  <c r="P27" i="137"/>
  <c r="P43" i="137"/>
  <c r="P15" i="137"/>
  <c r="P52" i="137"/>
  <c r="H26" i="137"/>
  <c r="H19" i="137"/>
  <c r="H54" i="137"/>
  <c r="H20" i="137"/>
  <c r="H25" i="137"/>
  <c r="H38" i="137"/>
  <c r="H12" i="137"/>
  <c r="H51" i="137"/>
  <c r="H10" i="137"/>
  <c r="H48" i="137"/>
  <c r="H40" i="137"/>
  <c r="H34" i="137"/>
  <c r="H24" i="137"/>
  <c r="H36" i="137"/>
  <c r="H52" i="137"/>
  <c r="H41" i="137"/>
  <c r="H16" i="137"/>
  <c r="H15" i="137"/>
  <c r="H47" i="137"/>
  <c r="H35" i="137"/>
  <c r="DV10" i="99"/>
  <c r="K85" i="16"/>
  <c r="J85" i="16"/>
  <c r="G15" i="137"/>
  <c r="G42" i="137"/>
  <c r="DW10" i="99"/>
  <c r="T13" i="137"/>
  <c r="T16" i="137"/>
  <c r="T42" i="137"/>
  <c r="T36" i="137"/>
  <c r="T45" i="137"/>
  <c r="T38" i="137"/>
  <c r="T49" i="137"/>
  <c r="T44" i="137"/>
  <c r="T43" i="137"/>
  <c r="T21" i="137"/>
  <c r="T17" i="137"/>
  <c r="T55" i="137"/>
  <c r="T11" i="137"/>
  <c r="T51" i="137"/>
  <c r="T48" i="137"/>
  <c r="T46" i="137" s="1"/>
  <c r="T24" i="137"/>
  <c r="T53" i="137"/>
  <c r="T41" i="137"/>
  <c r="T52" i="137"/>
  <c r="T27" i="137"/>
  <c r="T23" i="137"/>
  <c r="T25" i="137"/>
  <c r="F13" i="137"/>
  <c r="F14" i="137"/>
  <c r="P34" i="128"/>
  <c r="P32" i="128"/>
  <c r="P23" i="128"/>
  <c r="P57" i="128"/>
  <c r="P61" i="128"/>
  <c r="P28" i="128"/>
  <c r="P22" i="128"/>
  <c r="P59" i="128"/>
  <c r="P24" i="128"/>
  <c r="P15" i="128"/>
  <c r="P33" i="128"/>
  <c r="P53" i="128"/>
  <c r="P85" i="128"/>
  <c r="P51" i="128"/>
  <c r="P65" i="128"/>
  <c r="P16" i="128"/>
  <c r="P29" i="128"/>
  <c r="P80" i="128"/>
  <c r="P84" i="128"/>
  <c r="P74" i="128"/>
  <c r="P69" i="128"/>
  <c r="P43" i="128"/>
  <c r="P49" i="128"/>
  <c r="P79" i="128"/>
  <c r="P21" i="128"/>
  <c r="P78" i="128"/>
  <c r="P68" i="128"/>
  <c r="P58" i="128"/>
  <c r="P45" i="128"/>
  <c r="P35" i="128"/>
  <c r="P72" i="128"/>
  <c r="P63" i="128"/>
  <c r="P13" i="128"/>
  <c r="P62" i="128"/>
  <c r="P60" i="128"/>
  <c r="P26" i="128"/>
  <c r="P76" i="128"/>
  <c r="P27" i="128"/>
  <c r="P64" i="128"/>
  <c r="P55" i="128"/>
  <c r="P66" i="128"/>
  <c r="P30" i="128"/>
  <c r="P52" i="128"/>
  <c r="P81" i="128"/>
  <c r="P83" i="128"/>
  <c r="P19" i="128"/>
  <c r="P82" i="128"/>
  <c r="P56" i="128"/>
  <c r="P47" i="128"/>
  <c r="P18" i="128"/>
  <c r="P14" i="128"/>
  <c r="P44" i="128"/>
  <c r="P86" i="128"/>
  <c r="P75" i="128"/>
  <c r="P11" i="128"/>
  <c r="P50" i="128"/>
  <c r="P48" i="128"/>
  <c r="P31" i="128"/>
  <c r="P73" i="128"/>
  <c r="P77" i="128"/>
  <c r="P36" i="128"/>
  <c r="P54" i="128"/>
  <c r="P67" i="128"/>
  <c r="P17" i="128"/>
  <c r="O85" i="128"/>
  <c r="S46" i="137"/>
  <c r="V37" i="137"/>
  <c r="O46" i="137"/>
  <c r="V18" i="137"/>
  <c r="V28" i="137" s="1"/>
  <c r="H46" i="137"/>
  <c r="Y32" i="126"/>
  <c r="Y33" i="126" s="1"/>
  <c r="Y18" i="137"/>
  <c r="Y28" i="137" s="1"/>
  <c r="U37" i="137"/>
  <c r="T33" i="137"/>
  <c r="Q46" i="137"/>
  <c r="L33" i="137"/>
  <c r="O77" i="128"/>
  <c r="O61" i="128"/>
  <c r="O45" i="128"/>
  <c r="O83" i="128"/>
  <c r="O63" i="128"/>
  <c r="O47" i="128"/>
  <c r="O27" i="128"/>
  <c r="O11" i="128"/>
  <c r="O74" i="128"/>
  <c r="O54" i="128"/>
  <c r="O26" i="128"/>
  <c r="O84" i="128"/>
  <c r="O64" i="128"/>
  <c r="O48" i="128"/>
  <c r="O28" i="128"/>
  <c r="O73" i="128"/>
  <c r="O57" i="128"/>
  <c r="O33" i="128"/>
  <c r="O79" i="128"/>
  <c r="O59" i="128"/>
  <c r="O43" i="128"/>
  <c r="O23" i="128"/>
  <c r="O86" i="128"/>
  <c r="O66" i="128"/>
  <c r="O50" i="128"/>
  <c r="O22" i="128"/>
  <c r="O21" i="128"/>
  <c r="O80" i="128"/>
  <c r="O60" i="128"/>
  <c r="O44" i="128"/>
  <c r="O24" i="128"/>
  <c r="O69" i="128"/>
  <c r="O53" i="128"/>
  <c r="O29" i="128"/>
  <c r="O75" i="128"/>
  <c r="O55" i="128"/>
  <c r="O35" i="128"/>
  <c r="O19" i="128"/>
  <c r="O82" i="128"/>
  <c r="O62" i="128"/>
  <c r="O34" i="128"/>
  <c r="O18" i="128"/>
  <c r="O17" i="128"/>
  <c r="O72" i="128"/>
  <c r="O56" i="128"/>
  <c r="O36" i="128"/>
  <c r="O16" i="128"/>
  <c r="O81" i="128"/>
  <c r="O65" i="128"/>
  <c r="O49" i="128"/>
  <c r="O76" i="128"/>
  <c r="O67" i="128"/>
  <c r="O51" i="128"/>
  <c r="O31" i="128"/>
  <c r="O15" i="128"/>
  <c r="O78" i="128"/>
  <c r="O58" i="128"/>
  <c r="O30" i="128"/>
  <c r="O14" i="128"/>
  <c r="O13" i="128"/>
  <c r="O68" i="128"/>
  <c r="O52" i="128"/>
  <c r="O32" i="128"/>
  <c r="I46" i="137"/>
  <c r="F9" i="137"/>
  <c r="Y37" i="137"/>
  <c r="X46" i="137"/>
  <c r="Y33" i="137"/>
  <c r="T9" i="137"/>
  <c r="Z9" i="137"/>
  <c r="Q33" i="137"/>
  <c r="D33" i="137"/>
  <c r="I33" i="137"/>
  <c r="K9" i="137"/>
  <c r="X37" i="137"/>
  <c r="M20" i="137"/>
  <c r="S9" i="137"/>
  <c r="M13" i="137"/>
  <c r="M23" i="137"/>
  <c r="M53" i="137"/>
  <c r="P18" i="137"/>
  <c r="P28" i="137" s="1"/>
  <c r="W37" i="137"/>
  <c r="Q9" i="137"/>
  <c r="K46" i="137"/>
  <c r="G37" i="137"/>
  <c r="U9" i="137"/>
  <c r="W46" i="137"/>
  <c r="Z33" i="137"/>
  <c r="Y9" i="137"/>
  <c r="Y29" i="137" s="1"/>
  <c r="L18" i="137"/>
  <c r="L28" i="137" s="1"/>
  <c r="Y46" i="137"/>
  <c r="G18" i="137"/>
  <c r="G28" i="137" s="1"/>
  <c r="L46" i="137"/>
  <c r="H18" i="137"/>
  <c r="H28" i="137" s="1"/>
  <c r="H9" i="137"/>
  <c r="I37" i="137"/>
  <c r="Z46" i="137"/>
  <c r="U46" i="137"/>
  <c r="U32" i="137" s="1"/>
  <c r="L37" i="137"/>
  <c r="J46" i="137"/>
  <c r="S18" i="137"/>
  <c r="S28" i="137" s="1"/>
  <c r="Z18" i="137"/>
  <c r="Z28" i="137" s="1"/>
  <c r="K33" i="137"/>
  <c r="Q37" i="137"/>
  <c r="M22" i="137"/>
  <c r="M41" i="137"/>
  <c r="M19" i="137"/>
  <c r="O18" i="137"/>
  <c r="O28" i="137" s="1"/>
  <c r="AA37" i="137"/>
  <c r="M45" i="137"/>
  <c r="M55" i="137"/>
  <c r="M36" i="137"/>
  <c r="R37" i="137"/>
  <c r="G9" i="137"/>
  <c r="R46" i="137"/>
  <c r="G46" i="137"/>
  <c r="R18" i="137"/>
  <c r="R28" i="137" s="1"/>
  <c r="J9" i="137"/>
  <c r="G33" i="137"/>
  <c r="R9" i="137"/>
  <c r="H37" i="137"/>
  <c r="M52" i="137"/>
  <c r="K18" i="137"/>
  <c r="K28" i="137" s="1"/>
  <c r="P9" i="137"/>
  <c r="F37" i="137"/>
  <c r="W18" i="137"/>
  <c r="W28" i="137" s="1"/>
  <c r="N9" i="137"/>
  <c r="M14" i="137"/>
  <c r="S37" i="137"/>
  <c r="X18" i="137"/>
  <c r="X28" i="137" s="1"/>
  <c r="M16" i="137"/>
  <c r="D37" i="137"/>
  <c r="K37" i="137"/>
  <c r="I9" i="137"/>
  <c r="T37" i="137"/>
  <c r="N46" i="137"/>
  <c r="M50" i="137"/>
  <c r="W9" i="137"/>
  <c r="P46" i="137"/>
  <c r="D18" i="137"/>
  <c r="M44" i="137"/>
  <c r="P37" i="137"/>
  <c r="O9" i="137"/>
  <c r="J18" i="137"/>
  <c r="J28" i="137" s="1"/>
  <c r="L9" i="137"/>
  <c r="M12" i="137"/>
  <c r="U18" i="137"/>
  <c r="U28" i="137" s="1"/>
  <c r="U29" i="137" s="1"/>
  <c r="M10" i="137"/>
  <c r="M17" i="137"/>
  <c r="M51" i="137"/>
  <c r="M54" i="137"/>
  <c r="M11" i="137"/>
  <c r="O37" i="137"/>
  <c r="O32" i="137" s="1"/>
  <c r="O30" i="137" s="1"/>
  <c r="X9" i="137"/>
  <c r="Z37" i="137"/>
  <c r="M25" i="137"/>
  <c r="M27" i="137"/>
  <c r="M47" i="137"/>
  <c r="I18" i="137"/>
  <c r="I28" i="137" s="1"/>
  <c r="F46" i="137"/>
  <c r="J37" i="137"/>
  <c r="Q18" i="137"/>
  <c r="Q28" i="137" s="1"/>
  <c r="Q29" i="137" s="1"/>
  <c r="D46" i="137"/>
  <c r="M40" i="137"/>
  <c r="M26" i="137"/>
  <c r="M49" i="137"/>
  <c r="M21" i="137"/>
  <c r="T18" i="137"/>
  <c r="T28" i="137" s="1"/>
  <c r="N18" i="137"/>
  <c r="M24" i="137"/>
  <c r="M43" i="137"/>
  <c r="F18" i="137"/>
  <c r="F28" i="137" s="1"/>
  <c r="N37" i="137"/>
  <c r="M38" i="137"/>
  <c r="N33" i="137"/>
  <c r="M35" i="137"/>
  <c r="M42" i="137"/>
  <c r="M34" i="137"/>
  <c r="M15" i="137"/>
  <c r="M39" i="137"/>
  <c r="M48" i="137"/>
  <c r="D9" i="137"/>
  <c r="GH25" i="99"/>
  <c r="M85" i="128"/>
  <c r="M17" i="128"/>
  <c r="I32" i="143"/>
  <c r="I32" i="128"/>
  <c r="R42" i="126"/>
  <c r="H42" i="126"/>
  <c r="V42" i="126"/>
  <c r="P42" i="126"/>
  <c r="I42" i="126"/>
  <c r="U46" i="126"/>
  <c r="Q46" i="126"/>
  <c r="R37" i="126"/>
  <c r="M20" i="126"/>
  <c r="L67" i="126"/>
  <c r="T25" i="126"/>
  <c r="T10" i="126" s="1"/>
  <c r="J46" i="126"/>
  <c r="L49" i="126"/>
  <c r="M42" i="126"/>
  <c r="T20" i="126"/>
  <c r="L36" i="126"/>
  <c r="C45" i="126"/>
  <c r="C74" i="126"/>
  <c r="L59" i="126"/>
  <c r="E42" i="126"/>
  <c r="L35" i="126"/>
  <c r="N71" i="126"/>
  <c r="N70" i="126" s="1"/>
  <c r="H71" i="126"/>
  <c r="H70" i="126" s="1"/>
  <c r="L19" i="126"/>
  <c r="L60" i="126"/>
  <c r="L75" i="126"/>
  <c r="G42" i="126"/>
  <c r="L30" i="126"/>
  <c r="S42" i="126"/>
  <c r="L53" i="126"/>
  <c r="L66" i="126"/>
  <c r="D37" i="126"/>
  <c r="L55" i="126"/>
  <c r="S20" i="126"/>
  <c r="C64" i="126"/>
  <c r="C22" i="126"/>
  <c r="L80" i="126"/>
  <c r="L62" i="126"/>
  <c r="L33" i="126"/>
  <c r="N37" i="126"/>
  <c r="J71" i="126"/>
  <c r="J70" i="126" s="1"/>
  <c r="V20" i="126"/>
  <c r="L50" i="126"/>
  <c r="V46" i="126"/>
  <c r="O37" i="126"/>
  <c r="L34" i="126"/>
  <c r="L86" i="126"/>
  <c r="K20" i="126"/>
  <c r="L22" i="126"/>
  <c r="M71" i="126"/>
  <c r="M70" i="126" s="1"/>
  <c r="M37" i="126"/>
  <c r="L73" i="126"/>
  <c r="L13" i="126"/>
  <c r="L14" i="126"/>
  <c r="U42" i="126"/>
  <c r="M46" i="126"/>
  <c r="H25" i="126"/>
  <c r="H10" i="126" s="1"/>
  <c r="L77" i="126"/>
  <c r="H20" i="126"/>
  <c r="C51" i="126"/>
  <c r="G20" i="126"/>
  <c r="C13" i="126"/>
  <c r="L56" i="126"/>
  <c r="C82" i="126"/>
  <c r="L58" i="126"/>
  <c r="L84" i="126"/>
  <c r="V37" i="126"/>
  <c r="V25" i="126"/>
  <c r="V10" i="126" s="1"/>
  <c r="Q37" i="126"/>
  <c r="S71" i="126"/>
  <c r="S70" i="126" s="1"/>
  <c r="L65" i="126"/>
  <c r="C86" i="126"/>
  <c r="L29" i="126"/>
  <c r="L23" i="126"/>
  <c r="W46" i="126"/>
  <c r="L52" i="126"/>
  <c r="L64" i="126"/>
  <c r="O25" i="126"/>
  <c r="O10" i="126" s="1"/>
  <c r="H46" i="126"/>
  <c r="I46" i="126"/>
  <c r="L63" i="126"/>
  <c r="L12" i="126"/>
  <c r="L69" i="126"/>
  <c r="L81" i="126"/>
  <c r="I71" i="126"/>
  <c r="I70" i="126" s="1"/>
  <c r="G71" i="126"/>
  <c r="G70" i="126" s="1"/>
  <c r="E71" i="126"/>
  <c r="E70" i="126" s="1"/>
  <c r="L21" i="126"/>
  <c r="F42" i="126"/>
  <c r="C57" i="126"/>
  <c r="L15" i="126"/>
  <c r="L79" i="126"/>
  <c r="L82" i="126"/>
  <c r="N46" i="126"/>
  <c r="N41" i="126" s="1"/>
  <c r="N39" i="126" s="1"/>
  <c r="O46" i="126"/>
  <c r="R25" i="126"/>
  <c r="R10" i="126" s="1"/>
  <c r="R71" i="126"/>
  <c r="R70" i="126" s="1"/>
  <c r="Q20" i="126"/>
  <c r="V71" i="126"/>
  <c r="V70" i="126" s="1"/>
  <c r="C62" i="126"/>
  <c r="M25" i="126"/>
  <c r="M10" i="126" s="1"/>
  <c r="J20" i="126"/>
  <c r="Q25" i="126"/>
  <c r="Q10" i="126" s="1"/>
  <c r="T42" i="126"/>
  <c r="O20" i="126"/>
  <c r="J42" i="126"/>
  <c r="I25" i="126"/>
  <c r="I10" i="126" s="1"/>
  <c r="I37" i="126"/>
  <c r="C80" i="126"/>
  <c r="L51" i="126"/>
  <c r="K42" i="126"/>
  <c r="L31" i="126"/>
  <c r="H37" i="126"/>
  <c r="J37" i="126"/>
  <c r="J25" i="126"/>
  <c r="J10" i="126" s="1"/>
  <c r="E20" i="126"/>
  <c r="C29" i="126"/>
  <c r="L45" i="126"/>
  <c r="C52" i="126"/>
  <c r="L61" i="126"/>
  <c r="F20" i="126"/>
  <c r="K25" i="126"/>
  <c r="K10" i="126" s="1"/>
  <c r="L28" i="126"/>
  <c r="L83" i="126"/>
  <c r="L76" i="126"/>
  <c r="I20" i="126"/>
  <c r="U71" i="126"/>
  <c r="U70" i="126" s="1"/>
  <c r="R20" i="126"/>
  <c r="U20" i="126"/>
  <c r="N20" i="126"/>
  <c r="T37" i="126"/>
  <c r="R46" i="126"/>
  <c r="Q42" i="126"/>
  <c r="N25" i="126"/>
  <c r="N10" i="126" s="1"/>
  <c r="U37" i="126"/>
  <c r="L54" i="126"/>
  <c r="L78" i="126"/>
  <c r="L68" i="126"/>
  <c r="L17" i="126"/>
  <c r="L44" i="126"/>
  <c r="O71" i="126"/>
  <c r="O70" i="126" s="1"/>
  <c r="Q71" i="126"/>
  <c r="Q70" i="126" s="1"/>
  <c r="T46" i="126"/>
  <c r="T71" i="126"/>
  <c r="T70" i="126" s="1"/>
  <c r="L16" i="126"/>
  <c r="U25" i="126"/>
  <c r="U10" i="126" s="1"/>
  <c r="E25" i="126"/>
  <c r="E10" i="126" s="1"/>
  <c r="E37" i="126"/>
  <c r="W42" i="126"/>
  <c r="S37" i="126"/>
  <c r="S25" i="126"/>
  <c r="S10" i="126" s="1"/>
  <c r="C56" i="126"/>
  <c r="K71" i="126"/>
  <c r="K70" i="126" s="1"/>
  <c r="C12" i="126"/>
  <c r="C61" i="126"/>
  <c r="C73" i="126"/>
  <c r="C19" i="126"/>
  <c r="E46" i="126"/>
  <c r="E99" i="126" s="1"/>
  <c r="C47" i="126"/>
  <c r="W37" i="126"/>
  <c r="W25" i="126"/>
  <c r="W10" i="126" s="1"/>
  <c r="K46" i="126"/>
  <c r="L11" i="126"/>
  <c r="P46" i="126"/>
  <c r="L24" i="126"/>
  <c r="C76" i="126"/>
  <c r="C67" i="126"/>
  <c r="C23" i="126"/>
  <c r="C36" i="126"/>
  <c r="C14" i="126"/>
  <c r="C84" i="126"/>
  <c r="C77" i="126"/>
  <c r="C50" i="126"/>
  <c r="L18" i="126"/>
  <c r="C54" i="126"/>
  <c r="C21" i="126"/>
  <c r="C31" i="126"/>
  <c r="C85" i="126"/>
  <c r="C35" i="126"/>
  <c r="L26" i="126"/>
  <c r="C27" i="126"/>
  <c r="P20" i="126"/>
  <c r="W20" i="126"/>
  <c r="C69" i="126"/>
  <c r="L74" i="126"/>
  <c r="P71" i="126"/>
  <c r="L72" i="126"/>
  <c r="C17" i="126"/>
  <c r="C33" i="126"/>
  <c r="C32" i="126"/>
  <c r="C78" i="126"/>
  <c r="C65" i="126"/>
  <c r="C49" i="126"/>
  <c r="C79" i="126"/>
  <c r="L47" i="126"/>
  <c r="F25" i="126"/>
  <c r="F10" i="126" s="1"/>
  <c r="F37" i="126"/>
  <c r="S46" i="126"/>
  <c r="C16" i="126"/>
  <c r="C44" i="126"/>
  <c r="D42" i="126"/>
  <c r="C43" i="126"/>
  <c r="C24" i="126"/>
  <c r="C55" i="126"/>
  <c r="C66" i="126"/>
  <c r="F71" i="126"/>
  <c r="F70" i="126" s="1"/>
  <c r="C15" i="126"/>
  <c r="C34" i="126"/>
  <c r="L32" i="126"/>
  <c r="L85" i="126"/>
  <c r="C63" i="126"/>
  <c r="C58" i="126"/>
  <c r="C48" i="126"/>
  <c r="C83" i="126"/>
  <c r="C11" i="126"/>
  <c r="D71" i="126"/>
  <c r="C72" i="126"/>
  <c r="K37" i="126"/>
  <c r="C26" i="126"/>
  <c r="L48" i="126"/>
  <c r="F46" i="126"/>
  <c r="C53" i="126"/>
  <c r="G25" i="126"/>
  <c r="G10" i="126" s="1"/>
  <c r="G37" i="126"/>
  <c r="G46" i="126"/>
  <c r="L43" i="126"/>
  <c r="C68" i="126"/>
  <c r="W71" i="126"/>
  <c r="W70" i="126" s="1"/>
  <c r="C59" i="126"/>
  <c r="C18" i="126"/>
  <c r="L57" i="126"/>
  <c r="P37" i="126"/>
  <c r="P25" i="126"/>
  <c r="P10" i="126" s="1"/>
  <c r="L27" i="126"/>
  <c r="D3" i="126"/>
  <c r="F2" i="126" s="1"/>
  <c r="C30" i="126"/>
  <c r="C60" i="126"/>
  <c r="C75" i="126"/>
  <c r="D25" i="126"/>
  <c r="C28" i="126"/>
  <c r="C81" i="126"/>
  <c r="D46" i="126"/>
  <c r="D20" i="126"/>
  <c r="G42" i="140"/>
  <c r="G71" i="140"/>
  <c r="G70" i="140" s="1"/>
  <c r="J42" i="140"/>
  <c r="O25" i="140"/>
  <c r="O10" i="140" s="1"/>
  <c r="O37" i="140"/>
  <c r="O46" i="140"/>
  <c r="K42" i="140"/>
  <c r="G25" i="140"/>
  <c r="G10" i="140" s="1"/>
  <c r="G37" i="140"/>
  <c r="O71" i="140"/>
  <c r="O70" i="140" s="1"/>
  <c r="S20" i="140"/>
  <c r="G46" i="140"/>
  <c r="O20" i="140"/>
  <c r="S71" i="140"/>
  <c r="S70" i="140" s="1"/>
  <c r="G20" i="140"/>
  <c r="H17" i="128"/>
  <c r="S42" i="140"/>
  <c r="R71" i="140"/>
  <c r="R70" i="140" s="1"/>
  <c r="J71" i="140"/>
  <c r="J70" i="140" s="1"/>
  <c r="K46" i="140"/>
  <c r="P37" i="140"/>
  <c r="R42" i="140"/>
  <c r="K25" i="140"/>
  <c r="K10" i="140" s="1"/>
  <c r="K37" i="140"/>
  <c r="J37" i="140"/>
  <c r="J25" i="140"/>
  <c r="J10" i="140" s="1"/>
  <c r="P42" i="140"/>
  <c r="R37" i="140"/>
  <c r="R25" i="140"/>
  <c r="P20" i="140"/>
  <c r="P25" i="140"/>
  <c r="P10" i="140" s="1"/>
  <c r="S25" i="140"/>
  <c r="S10" i="140" s="1"/>
  <c r="S37" i="140"/>
  <c r="K71" i="140"/>
  <c r="K70" i="140" s="1"/>
  <c r="S46" i="140"/>
  <c r="J46" i="140"/>
  <c r="K20" i="140"/>
  <c r="R46" i="140"/>
  <c r="P71" i="140"/>
  <c r="P46" i="140"/>
  <c r="J20" i="140"/>
  <c r="R20" i="140"/>
  <c r="F68" i="128"/>
  <c r="I24" i="128"/>
  <c r="D53" i="128"/>
  <c r="G86" i="128"/>
  <c r="I31" i="128"/>
  <c r="L68" i="128"/>
  <c r="N86" i="128"/>
  <c r="L78" i="128"/>
  <c r="D22" i="128"/>
  <c r="N24" i="128"/>
  <c r="F56" i="128"/>
  <c r="I18" i="128"/>
  <c r="K48" i="128"/>
  <c r="M76" i="128"/>
  <c r="N72" i="128"/>
  <c r="E50" i="128"/>
  <c r="J27" i="128"/>
  <c r="F22" i="128"/>
  <c r="E33" i="128"/>
  <c r="D19" i="128"/>
  <c r="E64" i="128"/>
  <c r="E57" i="128"/>
  <c r="E56" i="128"/>
  <c r="K29" i="128"/>
  <c r="K62" i="128"/>
  <c r="E43" i="128"/>
  <c r="I53" i="128"/>
  <c r="I62" i="128"/>
  <c r="N33" i="128"/>
  <c r="D80" i="128"/>
  <c r="F14" i="128"/>
  <c r="G14" i="128"/>
  <c r="M51" i="128"/>
  <c r="J56" i="128"/>
  <c r="E35" i="128"/>
  <c r="K59" i="128"/>
  <c r="M13" i="128"/>
  <c r="G26" i="128"/>
  <c r="E44" i="128"/>
  <c r="L64" i="128"/>
  <c r="L11" i="128"/>
  <c r="N75" i="128"/>
  <c r="F76" i="128"/>
  <c r="E21" i="128"/>
  <c r="N85" i="128"/>
  <c r="H47" i="128"/>
  <c r="E30" i="128"/>
  <c r="D15" i="128"/>
  <c r="H45" i="128"/>
  <c r="K74" i="128"/>
  <c r="K55" i="128"/>
  <c r="H19" i="128"/>
  <c r="D24" i="128"/>
  <c r="L76" i="128"/>
  <c r="E34" i="128"/>
  <c r="K50" i="128"/>
  <c r="D45" i="128"/>
  <c r="F55" i="128"/>
  <c r="L27" i="128"/>
  <c r="I51" i="128"/>
  <c r="N76" i="128"/>
  <c r="D71" i="128"/>
  <c r="H50" i="128"/>
  <c r="K80" i="128"/>
  <c r="M36" i="128"/>
  <c r="L34" i="128"/>
  <c r="M66" i="128"/>
  <c r="K45" i="128"/>
  <c r="F84" i="128"/>
  <c r="N65" i="128"/>
  <c r="K17" i="128"/>
  <c r="F17" i="128"/>
  <c r="G43" i="128"/>
  <c r="I26" i="128"/>
  <c r="M11" i="128"/>
  <c r="N52" i="128"/>
  <c r="I15" i="128"/>
  <c r="E22" i="128"/>
  <c r="J30" i="128"/>
  <c r="H58" i="128"/>
  <c r="E66" i="128"/>
  <c r="E27" i="128"/>
  <c r="H52" i="128"/>
  <c r="J45" i="128"/>
  <c r="N73" i="128"/>
  <c r="H33" i="128"/>
  <c r="F34" i="128"/>
  <c r="J35" i="128"/>
  <c r="D54" i="128"/>
  <c r="N63" i="128"/>
  <c r="D78" i="128"/>
  <c r="G47" i="128"/>
  <c r="G61" i="128"/>
  <c r="H83" i="128"/>
  <c r="K57" i="128"/>
  <c r="J26" i="128"/>
  <c r="E49" i="128"/>
  <c r="G11" i="128"/>
  <c r="E52" i="128"/>
  <c r="F47" i="128"/>
  <c r="H77" i="128"/>
  <c r="I22" i="128"/>
  <c r="D47" i="128"/>
  <c r="F35" i="128"/>
  <c r="E84" i="128"/>
  <c r="N13" i="128"/>
  <c r="L28" i="128"/>
  <c r="H29" i="128"/>
  <c r="G23" i="128"/>
  <c r="L44" i="128"/>
  <c r="N28" i="128"/>
  <c r="D59" i="128"/>
  <c r="M81" i="128"/>
  <c r="M28" i="128"/>
  <c r="N57" i="128"/>
  <c r="L74" i="128"/>
  <c r="G80" i="128"/>
  <c r="K15" i="128"/>
  <c r="L14" i="128"/>
  <c r="L61" i="128"/>
  <c r="E16" i="128"/>
  <c r="J32" i="128"/>
  <c r="L15" i="128"/>
  <c r="N30" i="128"/>
  <c r="I45" i="128"/>
  <c r="H22" i="128"/>
  <c r="D66" i="128"/>
  <c r="H72" i="128"/>
  <c r="M83" i="128"/>
  <c r="M59" i="128"/>
  <c r="J53" i="128"/>
  <c r="E48" i="128"/>
  <c r="J61" i="128"/>
  <c r="G67" i="128"/>
  <c r="F57" i="128"/>
  <c r="L36" i="128"/>
  <c r="K68" i="128"/>
  <c r="M75" i="128"/>
  <c r="J52" i="128"/>
  <c r="E58" i="128"/>
  <c r="J55" i="128"/>
  <c r="E81" i="128"/>
  <c r="L35" i="128"/>
  <c r="H21" i="128"/>
  <c r="I74" i="128"/>
  <c r="N19" i="128"/>
  <c r="J82" i="128"/>
  <c r="I78" i="128"/>
  <c r="J29" i="128"/>
  <c r="E80" i="128"/>
  <c r="F73" i="128"/>
  <c r="N84" i="128"/>
  <c r="F26" i="128"/>
  <c r="M31" i="128"/>
  <c r="D58" i="128"/>
  <c r="D27" i="128"/>
  <c r="J58" i="128"/>
  <c r="K64" i="128"/>
  <c r="K33" i="128"/>
  <c r="M74" i="128"/>
  <c r="H76" i="128"/>
  <c r="M43" i="128"/>
  <c r="L83" i="128"/>
  <c r="I83" i="128"/>
  <c r="K30" i="128"/>
  <c r="J33" i="128"/>
  <c r="K85" i="128"/>
  <c r="M14" i="128"/>
  <c r="G58" i="128"/>
  <c r="E26" i="128"/>
  <c r="G51" i="128"/>
  <c r="E47" i="128"/>
  <c r="I60" i="128"/>
  <c r="H84" i="128"/>
  <c r="N49" i="128"/>
  <c r="I79" i="128"/>
  <c r="E62" i="128"/>
  <c r="N62" i="128"/>
  <c r="F15" i="128"/>
  <c r="J85" i="128"/>
  <c r="F86" i="128"/>
  <c r="H61" i="128"/>
  <c r="E45" i="128"/>
  <c r="L62" i="128"/>
  <c r="L81" i="128"/>
  <c r="F43" i="128"/>
  <c r="N54" i="128"/>
  <c r="I27" i="128"/>
  <c r="E72" i="128"/>
  <c r="K58" i="128"/>
  <c r="I29" i="128"/>
  <c r="E63" i="128"/>
  <c r="N78" i="128"/>
  <c r="L60" i="128"/>
  <c r="M68" i="128"/>
  <c r="N45" i="128"/>
  <c r="M49" i="128"/>
  <c r="F53" i="128"/>
  <c r="F49" i="128"/>
  <c r="H69" i="128"/>
  <c r="I23" i="128"/>
  <c r="F30" i="128"/>
  <c r="D17" i="128"/>
  <c r="F54" i="128"/>
  <c r="H55" i="128"/>
  <c r="F82" i="128"/>
  <c r="F24" i="128"/>
  <c r="N67" i="128"/>
  <c r="G54" i="128"/>
  <c r="N68" i="128"/>
  <c r="K56" i="128"/>
  <c r="D30" i="128"/>
  <c r="H65" i="128"/>
  <c r="J75" i="128"/>
  <c r="E55" i="128"/>
  <c r="K72" i="128"/>
  <c r="H73" i="128"/>
  <c r="L30" i="128"/>
  <c r="L56" i="128"/>
  <c r="E18" i="128"/>
  <c r="G60" i="128"/>
  <c r="G68" i="128"/>
  <c r="L17" i="128"/>
  <c r="I66" i="128"/>
  <c r="G63" i="128"/>
  <c r="F78" i="128"/>
  <c r="I47" i="128"/>
  <c r="D69" i="128"/>
  <c r="E13" i="128"/>
  <c r="N22" i="128"/>
  <c r="J68" i="128"/>
  <c r="H18" i="128"/>
  <c r="D31" i="128"/>
  <c r="J11" i="128"/>
  <c r="M80" i="128"/>
  <c r="G78" i="128"/>
  <c r="L57" i="128"/>
  <c r="G75" i="128"/>
  <c r="H81" i="128"/>
  <c r="F61" i="128"/>
  <c r="K31" i="128"/>
  <c r="G19" i="128"/>
  <c r="M35" i="128"/>
  <c r="J77" i="128"/>
  <c r="I84" i="128"/>
  <c r="D85" i="128"/>
  <c r="N14" i="128"/>
  <c r="D68" i="128"/>
  <c r="N17" i="128"/>
  <c r="D11" i="128"/>
  <c r="G77" i="128"/>
  <c r="D62" i="128"/>
  <c r="N83" i="128"/>
  <c r="L23" i="128"/>
  <c r="H62" i="128"/>
  <c r="K75" i="128"/>
  <c r="H78" i="128"/>
  <c r="K24" i="128"/>
  <c r="M57" i="128"/>
  <c r="K16" i="128"/>
  <c r="M61" i="128"/>
  <c r="I11" i="128"/>
  <c r="K43" i="128"/>
  <c r="K61" i="128"/>
  <c r="I19" i="128"/>
  <c r="F59" i="128"/>
  <c r="N56" i="128"/>
  <c r="I44" i="128"/>
  <c r="K11" i="128"/>
  <c r="G72" i="128"/>
  <c r="M82" i="128"/>
  <c r="G85" i="128"/>
  <c r="H54" i="128"/>
  <c r="D51" i="128"/>
  <c r="F75" i="128"/>
  <c r="K53" i="128"/>
  <c r="M18" i="128"/>
  <c r="K49" i="128"/>
  <c r="G53" i="128"/>
  <c r="D84" i="128"/>
  <c r="F48" i="128"/>
  <c r="E24" i="128"/>
  <c r="H16" i="128"/>
  <c r="L18" i="128"/>
  <c r="I43" i="128"/>
  <c r="F66" i="128"/>
  <c r="K21" i="128"/>
  <c r="L55" i="128"/>
  <c r="E83" i="128"/>
  <c r="H66" i="128"/>
  <c r="G30" i="128"/>
  <c r="I55" i="128"/>
  <c r="J34" i="128"/>
  <c r="I50" i="128"/>
  <c r="K67" i="128"/>
  <c r="J13" i="128"/>
  <c r="I36" i="128"/>
  <c r="N18" i="128"/>
  <c r="I35" i="128"/>
  <c r="J48" i="128"/>
  <c r="D77" i="128"/>
  <c r="L24" i="128"/>
  <c r="J74" i="128"/>
  <c r="D63" i="128"/>
  <c r="M84" i="128"/>
  <c r="N55" i="128"/>
  <c r="M23" i="128"/>
  <c r="F63" i="128"/>
  <c r="D86" i="128"/>
  <c r="G48" i="128"/>
  <c r="H31" i="128"/>
  <c r="N69" i="128"/>
  <c r="G36" i="128"/>
  <c r="M29" i="128"/>
  <c r="G16" i="128"/>
  <c r="I49" i="128"/>
  <c r="N26" i="128"/>
  <c r="G13" i="128"/>
  <c r="N48" i="128"/>
  <c r="G56" i="128"/>
  <c r="I14" i="128"/>
  <c r="H43" i="128"/>
  <c r="G18" i="128"/>
  <c r="J84" i="128"/>
  <c r="E36" i="128"/>
  <c r="G83" i="128"/>
  <c r="M54" i="128"/>
  <c r="L82" i="128"/>
  <c r="I81" i="128"/>
  <c r="M62" i="128"/>
  <c r="F65" i="128"/>
  <c r="K86" i="128"/>
  <c r="J83" i="128"/>
  <c r="M19" i="128"/>
  <c r="I67" i="128"/>
  <c r="M47" i="128"/>
  <c r="D21" i="128"/>
  <c r="I58" i="128"/>
  <c r="M53" i="128"/>
  <c r="L48" i="128"/>
  <c r="J14" i="128"/>
  <c r="J62" i="128"/>
  <c r="M79" i="128"/>
  <c r="M86" i="128"/>
  <c r="G28" i="128"/>
  <c r="H67" i="128"/>
  <c r="G22" i="128"/>
  <c r="D76" i="128"/>
  <c r="D23" i="128"/>
  <c r="N31" i="128"/>
  <c r="E51" i="128"/>
  <c r="E77" i="128"/>
  <c r="K47" i="128"/>
  <c r="L75" i="128"/>
  <c r="M24" i="128"/>
  <c r="N77" i="128"/>
  <c r="G50" i="128"/>
  <c r="N60" i="128"/>
  <c r="F33" i="128"/>
  <c r="G62" i="128"/>
  <c r="J50" i="128"/>
  <c r="K81" i="128"/>
  <c r="G34" i="128"/>
  <c r="J43" i="128"/>
  <c r="J60" i="128"/>
  <c r="J31" i="128"/>
  <c r="K52" i="128"/>
  <c r="F28" i="128"/>
  <c r="L58" i="128"/>
  <c r="E85" i="128"/>
  <c r="H49" i="128"/>
  <c r="J57" i="128"/>
  <c r="L79" i="128"/>
  <c r="H36" i="128"/>
  <c r="D44" i="128"/>
  <c r="E69" i="128"/>
  <c r="G57" i="128"/>
  <c r="E14" i="128"/>
  <c r="J44" i="128"/>
  <c r="K23" i="128"/>
  <c r="E28" i="128"/>
  <c r="D65" i="128"/>
  <c r="I80" i="128"/>
  <c r="K65" i="128"/>
  <c r="H48" i="128"/>
  <c r="G84" i="128"/>
  <c r="D81" i="128"/>
  <c r="F83" i="128"/>
  <c r="D57" i="128"/>
  <c r="H26" i="128"/>
  <c r="E78" i="128"/>
  <c r="E29" i="128"/>
  <c r="K14" i="128"/>
  <c r="G81" i="128"/>
  <c r="J79" i="128"/>
  <c r="M58" i="128"/>
  <c r="I68" i="128"/>
  <c r="N79" i="128"/>
  <c r="F80" i="128"/>
  <c r="L80" i="128"/>
  <c r="F74" i="128"/>
  <c r="M21" i="128"/>
  <c r="J17" i="128"/>
  <c r="M63" i="128"/>
  <c r="K60" i="128"/>
  <c r="M67" i="128"/>
  <c r="L47" i="128"/>
  <c r="E23" i="128"/>
  <c r="L33" i="128"/>
  <c r="H60" i="128"/>
  <c r="G27" i="128"/>
  <c r="N50" i="128"/>
  <c r="L45" i="128"/>
  <c r="F81" i="128"/>
  <c r="F79" i="128"/>
  <c r="N15" i="128"/>
  <c r="I59" i="128"/>
  <c r="J63" i="128"/>
  <c r="K83" i="128"/>
  <c r="N27" i="128"/>
  <c r="F44" i="128"/>
  <c r="F23" i="128"/>
  <c r="L21" i="128"/>
  <c r="D72" i="128"/>
  <c r="D28" i="128"/>
  <c r="M16" i="128"/>
  <c r="J67" i="128"/>
  <c r="F18" i="128"/>
  <c r="H85" i="128"/>
  <c r="J73" i="128"/>
  <c r="M60" i="128"/>
  <c r="F85" i="128"/>
  <c r="H27" i="128"/>
  <c r="L86" i="128"/>
  <c r="N23" i="128"/>
  <c r="M65" i="128"/>
  <c r="L29" i="128"/>
  <c r="K32" i="128"/>
  <c r="G44" i="128"/>
  <c r="E60" i="128"/>
  <c r="H28" i="128"/>
  <c r="L53" i="128"/>
  <c r="M77" i="128"/>
  <c r="D60" i="128"/>
  <c r="N64" i="128"/>
  <c r="K54" i="128"/>
  <c r="E86" i="128"/>
  <c r="M44" i="128"/>
  <c r="D34" i="128"/>
  <c r="G66" i="128"/>
  <c r="G76" i="128"/>
  <c r="J49" i="128"/>
  <c r="K22" i="128"/>
  <c r="N80" i="128"/>
  <c r="E15" i="128"/>
  <c r="H79" i="128"/>
  <c r="G45" i="128"/>
  <c r="E82" i="128"/>
  <c r="N58" i="128"/>
  <c r="H24" i="128"/>
  <c r="K82" i="128"/>
  <c r="K76" i="128"/>
  <c r="L22" i="128"/>
  <c r="M64" i="128"/>
  <c r="F31" i="128"/>
  <c r="I54" i="128"/>
  <c r="G17" i="128"/>
  <c r="H82" i="128"/>
  <c r="F29" i="128"/>
  <c r="L73" i="128"/>
  <c r="L51" i="128"/>
  <c r="D33" i="128"/>
  <c r="D61" i="128"/>
  <c r="G49" i="128"/>
  <c r="D50" i="128"/>
  <c r="F67" i="128"/>
  <c r="F52" i="128"/>
  <c r="N29" i="128"/>
  <c r="J81" i="128"/>
  <c r="D29" i="128"/>
  <c r="N53" i="128"/>
  <c r="L77" i="128"/>
  <c r="K73" i="128"/>
  <c r="M48" i="128"/>
  <c r="F13" i="128"/>
  <c r="H15" i="128"/>
  <c r="G65" i="128"/>
  <c r="F58" i="128"/>
  <c r="H51" i="128"/>
  <c r="J19" i="128"/>
  <c r="E65" i="128"/>
  <c r="E76" i="128"/>
  <c r="E54" i="128"/>
  <c r="J15" i="128"/>
  <c r="E32" i="128"/>
  <c r="D55" i="128"/>
  <c r="N59" i="128"/>
  <c r="F32" i="128"/>
  <c r="E67" i="128"/>
  <c r="L54" i="128"/>
  <c r="K19" i="128"/>
  <c r="H59" i="128"/>
  <c r="F45" i="128"/>
  <c r="J36" i="128"/>
  <c r="I63" i="128"/>
  <c r="G31" i="128"/>
  <c r="E74" i="128"/>
  <c r="I56" i="128"/>
  <c r="F72" i="128"/>
  <c r="L13" i="128"/>
  <c r="M26" i="128"/>
  <c r="K77" i="128"/>
  <c r="L32" i="128"/>
  <c r="M52" i="128"/>
  <c r="E11" i="128"/>
  <c r="F36" i="128"/>
  <c r="N36" i="128"/>
  <c r="K44" i="128"/>
  <c r="M27" i="128"/>
  <c r="N11" i="128"/>
  <c r="D82" i="128"/>
  <c r="N32" i="128"/>
  <c r="J80" i="128"/>
  <c r="G35" i="128"/>
  <c r="N34" i="128"/>
  <c r="J72" i="128"/>
  <c r="M73" i="128"/>
  <c r="L52" i="128"/>
  <c r="G29" i="128"/>
  <c r="L50" i="128"/>
  <c r="L69" i="128"/>
  <c r="M45" i="128"/>
  <c r="L85" i="128"/>
  <c r="H35" i="128"/>
  <c r="K66" i="128"/>
  <c r="I82" i="128"/>
  <c r="J23" i="128"/>
  <c r="K13" i="128"/>
  <c r="N21" i="128"/>
  <c r="G52" i="128"/>
  <c r="E59" i="128"/>
  <c r="L66" i="128"/>
  <c r="H57" i="128"/>
  <c r="N16" i="128"/>
  <c r="F64" i="128"/>
  <c r="M30" i="128"/>
  <c r="D18" i="128"/>
  <c r="N43" i="128"/>
  <c r="I76" i="128"/>
  <c r="G55" i="128"/>
  <c r="I52" i="128"/>
  <c r="J18" i="128"/>
  <c r="D79" i="128"/>
  <c r="N35" i="128"/>
  <c r="N82" i="128"/>
  <c r="K27" i="128"/>
  <c r="N51" i="128"/>
  <c r="J64" i="128"/>
  <c r="I28" i="128"/>
  <c r="L63" i="128"/>
  <c r="D32" i="128"/>
  <c r="G24" i="128"/>
  <c r="M34" i="128"/>
  <c r="N61" i="128"/>
  <c r="H32" i="128"/>
  <c r="I85" i="128"/>
  <c r="D73" i="128"/>
  <c r="H53" i="128"/>
  <c r="L65" i="128"/>
  <c r="G64" i="128"/>
  <c r="M50" i="128"/>
  <c r="D13" i="128"/>
  <c r="K78" i="128"/>
  <c r="I17" i="128"/>
  <c r="I57" i="128"/>
  <c r="E73" i="128"/>
  <c r="I34" i="128"/>
  <c r="J51" i="128"/>
  <c r="L67" i="128"/>
  <c r="J54" i="128"/>
  <c r="E79" i="128"/>
  <c r="J59" i="128"/>
  <c r="D35" i="128"/>
  <c r="K28" i="128"/>
  <c r="K79" i="128"/>
  <c r="J16" i="128"/>
  <c r="H68" i="128"/>
  <c r="D70" i="128"/>
  <c r="D36" i="128"/>
  <c r="G73" i="128"/>
  <c r="H64" i="128"/>
  <c r="I30" i="128"/>
  <c r="D49" i="128"/>
  <c r="D48" i="128"/>
  <c r="L84" i="128"/>
  <c r="D43" i="128"/>
  <c r="L43" i="128"/>
  <c r="I86" i="128"/>
  <c r="H14" i="128"/>
  <c r="I75" i="128"/>
  <c r="J86" i="128"/>
  <c r="K36" i="128"/>
  <c r="I48" i="128"/>
  <c r="N66" i="128"/>
  <c r="E53" i="128"/>
  <c r="G69" i="128"/>
  <c r="D64" i="128"/>
  <c r="M32" i="128"/>
  <c r="H13" i="128"/>
  <c r="M78" i="128"/>
  <c r="G33" i="128"/>
  <c r="I21" i="128"/>
  <c r="G15" i="128"/>
  <c r="E75" i="128"/>
  <c r="F51" i="128"/>
  <c r="I72" i="128"/>
  <c r="E17" i="128"/>
  <c r="F16" i="128"/>
  <c r="L49" i="128"/>
  <c r="E31" i="128"/>
  <c r="H30" i="128"/>
  <c r="L59" i="128"/>
  <c r="F77" i="128"/>
  <c r="J22" i="128"/>
  <c r="K69" i="128"/>
  <c r="F62" i="128"/>
  <c r="H86" i="128"/>
  <c r="I69" i="128"/>
  <c r="I64" i="128"/>
  <c r="J28" i="128"/>
  <c r="I33" i="128"/>
  <c r="I65" i="128"/>
  <c r="D52" i="128"/>
  <c r="F60" i="128"/>
  <c r="M15" i="128"/>
  <c r="J76" i="128"/>
  <c r="K35" i="128"/>
  <c r="J47" i="128"/>
  <c r="L16" i="128"/>
  <c r="H74" i="128"/>
  <c r="I77" i="128"/>
  <c r="E75" i="143"/>
  <c r="J19" i="143"/>
  <c r="H34" i="143"/>
  <c r="E34" i="143"/>
  <c r="H50" i="143"/>
  <c r="L28" i="143"/>
  <c r="I45" i="143"/>
  <c r="G76" i="143"/>
  <c r="N18" i="143"/>
  <c r="E43" i="143"/>
  <c r="M59" i="143"/>
  <c r="N23" i="143"/>
  <c r="I76" i="143"/>
  <c r="H78" i="143"/>
  <c r="L15" i="143"/>
  <c r="M72" i="143"/>
  <c r="H61" i="143"/>
  <c r="I29" i="143"/>
  <c r="E24" i="143"/>
  <c r="J48" i="143"/>
  <c r="I77" i="143"/>
  <c r="J64" i="143"/>
  <c r="M36" i="143"/>
  <c r="L60" i="143"/>
  <c r="L19" i="143"/>
  <c r="H13" i="143"/>
  <c r="N69" i="143"/>
  <c r="K44" i="143"/>
  <c r="K67" i="143"/>
  <c r="G84" i="143"/>
  <c r="D83" i="143"/>
  <c r="F12" i="143"/>
  <c r="D48" i="143"/>
  <c r="K73" i="143"/>
  <c r="G17" i="143"/>
  <c r="F57" i="143"/>
  <c r="N27" i="143"/>
  <c r="N12" i="143"/>
  <c r="J56" i="143"/>
  <c r="N79" i="143"/>
  <c r="J57" i="143"/>
  <c r="N59" i="143"/>
  <c r="M13" i="143"/>
  <c r="D34" i="143"/>
  <c r="J12" i="143"/>
  <c r="L72" i="143"/>
  <c r="H52" i="143"/>
  <c r="N52" i="143"/>
  <c r="K35" i="143"/>
  <c r="E16" i="143"/>
  <c r="K76" i="143"/>
  <c r="K66" i="143"/>
  <c r="F29" i="143"/>
  <c r="N48" i="143"/>
  <c r="J74" i="143"/>
  <c r="F19" i="143"/>
  <c r="F35" i="143"/>
  <c r="L43" i="143"/>
  <c r="D23" i="143"/>
  <c r="L79" i="143"/>
  <c r="D84" i="143"/>
  <c r="L45" i="143"/>
  <c r="F85" i="143"/>
  <c r="J80" i="143"/>
  <c r="M77" i="143"/>
  <c r="N29" i="143"/>
  <c r="N45" i="143"/>
  <c r="G13" i="143"/>
  <c r="J72" i="143"/>
  <c r="D72" i="143"/>
  <c r="M18" i="143"/>
  <c r="I78" i="143"/>
  <c r="N44" i="143"/>
  <c r="M55" i="143"/>
  <c r="K27" i="143"/>
  <c r="M33" i="143"/>
  <c r="N66" i="143"/>
  <c r="D52" i="143"/>
  <c r="K57" i="143"/>
  <c r="H80" i="143"/>
  <c r="G27" i="143"/>
  <c r="K14" i="143"/>
  <c r="K68" i="143"/>
  <c r="L82" i="143"/>
  <c r="J15" i="143"/>
  <c r="J23" i="143"/>
  <c r="L81" i="143"/>
  <c r="I53" i="143"/>
  <c r="G43" i="143"/>
  <c r="M19" i="143"/>
  <c r="F44" i="143"/>
  <c r="H27" i="143"/>
  <c r="J77" i="143"/>
  <c r="H77" i="143"/>
  <c r="H56" i="143"/>
  <c r="K58" i="143"/>
  <c r="J34" i="143"/>
  <c r="K50" i="143"/>
  <c r="G18" i="143"/>
  <c r="I43" i="143"/>
  <c r="M78" i="143"/>
  <c r="E67" i="143"/>
  <c r="G65" i="143"/>
  <c r="F54" i="143"/>
  <c r="L63" i="143"/>
  <c r="E23" i="143"/>
  <c r="M17" i="143"/>
  <c r="G56" i="143"/>
  <c r="J83" i="143"/>
  <c r="E61" i="143"/>
  <c r="D36" i="143"/>
  <c r="F75" i="143"/>
  <c r="M81" i="143"/>
  <c r="N13" i="143"/>
  <c r="N54" i="143"/>
  <c r="N64" i="143"/>
  <c r="L67" i="143"/>
  <c r="F69" i="143"/>
  <c r="F13" i="143"/>
  <c r="J68" i="143"/>
  <c r="L30" i="143"/>
  <c r="J16" i="143"/>
  <c r="N49" i="143"/>
  <c r="I68" i="143"/>
  <c r="H28" i="143"/>
  <c r="F58" i="143"/>
  <c r="I57" i="143"/>
  <c r="J17" i="143"/>
  <c r="H63" i="143"/>
  <c r="D30" i="143"/>
  <c r="G16" i="143"/>
  <c r="I58" i="143"/>
  <c r="K69" i="143"/>
  <c r="F59" i="143"/>
  <c r="I17" i="143"/>
  <c r="F14" i="143"/>
  <c r="J54" i="143"/>
  <c r="K74" i="143"/>
  <c r="N17" i="143"/>
  <c r="E32" i="143"/>
  <c r="I62" i="143"/>
  <c r="D43" i="143"/>
  <c r="I86" i="143"/>
  <c r="G60" i="143"/>
  <c r="L11" i="143"/>
  <c r="K59" i="143"/>
  <c r="M52" i="143"/>
  <c r="J61" i="143"/>
  <c r="H23" i="143"/>
  <c r="N86" i="143"/>
  <c r="N62" i="143"/>
  <c r="K33" i="143"/>
  <c r="H14" i="143"/>
  <c r="K34" i="143"/>
  <c r="J13" i="143"/>
  <c r="N36" i="143"/>
  <c r="G80" i="143"/>
  <c r="G30" i="143"/>
  <c r="L12" i="143"/>
  <c r="M60" i="143"/>
  <c r="K78" i="143"/>
  <c r="H18" i="143"/>
  <c r="M54" i="143"/>
  <c r="D26" i="143"/>
  <c r="D63" i="143"/>
  <c r="H49" i="143"/>
  <c r="M27" i="143"/>
  <c r="N57" i="143"/>
  <c r="H12" i="143"/>
  <c r="N74" i="143"/>
  <c r="E54" i="143"/>
  <c r="I31" i="143"/>
  <c r="H24" i="143"/>
  <c r="E45" i="143"/>
  <c r="K11" i="143"/>
  <c r="G75" i="143"/>
  <c r="E74" i="143"/>
  <c r="F81" i="143"/>
  <c r="L53" i="143"/>
  <c r="I74" i="143"/>
  <c r="M58" i="143"/>
  <c r="M28" i="143"/>
  <c r="E26" i="143"/>
  <c r="N53" i="143"/>
  <c r="N55" i="143"/>
  <c r="H86" i="143"/>
  <c r="D61" i="143"/>
  <c r="H32" i="143"/>
  <c r="K56" i="143"/>
  <c r="E29" i="143"/>
  <c r="F86" i="143"/>
  <c r="H48" i="143"/>
  <c r="F30" i="143"/>
  <c r="G11" i="143"/>
  <c r="F64" i="143"/>
  <c r="H31" i="143"/>
  <c r="G54" i="143"/>
  <c r="J65" i="143"/>
  <c r="D82" i="143"/>
  <c r="G82" i="143"/>
  <c r="E22" i="143"/>
  <c r="M43" i="143"/>
  <c r="F15" i="143"/>
  <c r="L62" i="143"/>
  <c r="K72" i="143"/>
  <c r="I44" i="143"/>
  <c r="M12" i="143"/>
  <c r="J66" i="143"/>
  <c r="D77" i="143"/>
  <c r="N65" i="143"/>
  <c r="D81" i="143"/>
  <c r="K15" i="143"/>
  <c r="D28" i="143"/>
  <c r="L23" i="143"/>
  <c r="M86" i="143"/>
  <c r="F79" i="143"/>
  <c r="K81" i="143"/>
  <c r="F84" i="143"/>
  <c r="D79" i="143"/>
  <c r="E44" i="143"/>
  <c r="H35" i="143"/>
  <c r="E48" i="143"/>
  <c r="G35" i="143"/>
  <c r="E21" i="143"/>
  <c r="L61" i="143"/>
  <c r="G21" i="143"/>
  <c r="L33" i="143"/>
  <c r="L16" i="143"/>
  <c r="M15" i="143"/>
  <c r="H79" i="143"/>
  <c r="I67" i="143"/>
  <c r="J28" i="143"/>
  <c r="K26" i="143"/>
  <c r="E59" i="143"/>
  <c r="D35" i="143"/>
  <c r="K47" i="143"/>
  <c r="E12" i="143"/>
  <c r="K43" i="143"/>
  <c r="N32" i="143"/>
  <c r="N22" i="143"/>
  <c r="L50" i="143"/>
  <c r="N61" i="143"/>
  <c r="G77" i="143"/>
  <c r="F26" i="143"/>
  <c r="D11" i="143"/>
  <c r="J79" i="143"/>
  <c r="M82" i="143"/>
  <c r="G36" i="143"/>
  <c r="F56" i="143"/>
  <c r="F53" i="143"/>
  <c r="G74" i="143"/>
  <c r="I15" i="143"/>
  <c r="J35" i="143"/>
  <c r="K45" i="143"/>
  <c r="K21" i="143"/>
  <c r="J22" i="143"/>
  <c r="H60" i="143"/>
  <c r="L78" i="143"/>
  <c r="M23" i="143"/>
  <c r="N21" i="143"/>
  <c r="D29" i="143"/>
  <c r="I51" i="143"/>
  <c r="K80" i="143"/>
  <c r="G51" i="143"/>
  <c r="H76" i="143"/>
  <c r="N50" i="143"/>
  <c r="M69" i="143"/>
  <c r="G68" i="143"/>
  <c r="N76" i="143"/>
  <c r="M63" i="143"/>
  <c r="M32" i="143"/>
  <c r="F28" i="143"/>
  <c r="I59" i="143"/>
  <c r="M26" i="143"/>
  <c r="G55" i="143"/>
  <c r="L68" i="143"/>
  <c r="L75" i="143"/>
  <c r="N11" i="143"/>
  <c r="N77" i="143"/>
  <c r="E53" i="143"/>
  <c r="M65" i="143"/>
  <c r="E62" i="143"/>
  <c r="K18" i="143"/>
  <c r="J60" i="143"/>
  <c r="L86" i="143"/>
  <c r="D21" i="143"/>
  <c r="D32" i="143"/>
  <c r="L74" i="143"/>
  <c r="I80" i="143"/>
  <c r="E82" i="143"/>
  <c r="F16" i="143"/>
  <c r="H30" i="143"/>
  <c r="D33" i="143"/>
  <c r="D12" i="143"/>
  <c r="H83" i="143"/>
  <c r="D55" i="143"/>
  <c r="H64" i="143"/>
  <c r="M64" i="143"/>
  <c r="F74" i="143"/>
  <c r="I56" i="143"/>
  <c r="L66" i="143"/>
  <c r="J51" i="143"/>
  <c r="M53" i="143"/>
  <c r="G83" i="143"/>
  <c r="F32" i="143"/>
  <c r="G19" i="143"/>
  <c r="M68" i="143"/>
  <c r="L31" i="143"/>
  <c r="I27" i="143"/>
  <c r="K86" i="143"/>
  <c r="D31" i="143"/>
  <c r="J58" i="143"/>
  <c r="J75" i="143"/>
  <c r="E49" i="143"/>
  <c r="D15" i="143"/>
  <c r="L64" i="143"/>
  <c r="K77" i="143"/>
  <c r="H55" i="143"/>
  <c r="I69" i="143"/>
  <c r="K23" i="143"/>
  <c r="N63" i="143"/>
  <c r="M66" i="143"/>
  <c r="G81" i="143"/>
  <c r="D85" i="143"/>
  <c r="K28" i="143"/>
  <c r="F17" i="143"/>
  <c r="M62" i="143"/>
  <c r="F45" i="143"/>
  <c r="L54" i="143"/>
  <c r="I64" i="143"/>
  <c r="I72" i="143"/>
  <c r="D27" i="143"/>
  <c r="N31" i="143"/>
  <c r="M73" i="143"/>
  <c r="G49" i="143"/>
  <c r="G53" i="143"/>
  <c r="H36" i="143"/>
  <c r="J26" i="143"/>
  <c r="J67" i="143"/>
  <c r="L83" i="143"/>
  <c r="H11" i="143"/>
  <c r="E30" i="143"/>
  <c r="D19" i="143"/>
  <c r="F63" i="143"/>
  <c r="K64" i="143"/>
  <c r="N75" i="143"/>
  <c r="J50" i="143"/>
  <c r="H66" i="143"/>
  <c r="L48" i="143"/>
  <c r="F67" i="143"/>
  <c r="L84" i="143"/>
  <c r="M51" i="143"/>
  <c r="E84" i="143"/>
  <c r="L22" i="143"/>
  <c r="G59" i="143"/>
  <c r="I22" i="143"/>
  <c r="E35" i="143"/>
  <c r="E15" i="143"/>
  <c r="F80" i="143"/>
  <c r="K49" i="143"/>
  <c r="E13" i="143"/>
  <c r="F82" i="143"/>
  <c r="F60" i="143"/>
  <c r="E73" i="143"/>
  <c r="N47" i="143"/>
  <c r="I23" i="143"/>
  <c r="H81" i="143"/>
  <c r="J86" i="143"/>
  <c r="E81" i="143"/>
  <c r="I30" i="143"/>
  <c r="K31" i="143"/>
  <c r="L57" i="143"/>
  <c r="N51" i="143"/>
  <c r="I73" i="143"/>
  <c r="I11" i="143"/>
  <c r="E36" i="143"/>
  <c r="D67" i="143"/>
  <c r="E17" i="143"/>
  <c r="M50" i="143"/>
  <c r="H51" i="143"/>
  <c r="K79" i="143"/>
  <c r="H16" i="143"/>
  <c r="F73" i="143"/>
  <c r="L59" i="143"/>
  <c r="L36" i="143"/>
  <c r="K60" i="143"/>
  <c r="E28" i="143"/>
  <c r="H22" i="143"/>
  <c r="E27" i="143"/>
  <c r="M74" i="143"/>
  <c r="K61" i="143"/>
  <c r="H72" i="143"/>
  <c r="H33" i="143"/>
  <c r="L13" i="143"/>
  <c r="N24" i="143"/>
  <c r="I19" i="143"/>
  <c r="K55" i="143"/>
  <c r="J49" i="143"/>
  <c r="K29" i="143"/>
  <c r="N67" i="143"/>
  <c r="J69" i="143"/>
  <c r="J43" i="143"/>
  <c r="D22" i="143"/>
  <c r="H59" i="143"/>
  <c r="J31" i="143"/>
  <c r="F51" i="143"/>
  <c r="H73" i="143"/>
  <c r="J18" i="143"/>
  <c r="K82" i="143"/>
  <c r="I33" i="143"/>
  <c r="I82" i="143"/>
  <c r="D14" i="143"/>
  <c r="H19" i="143"/>
  <c r="L26" i="143"/>
  <c r="M67" i="143"/>
  <c r="E68" i="143"/>
  <c r="I75" i="143"/>
  <c r="M80" i="143"/>
  <c r="J55" i="143"/>
  <c r="H82" i="143"/>
  <c r="E65" i="143"/>
  <c r="J84" i="143"/>
  <c r="G78" i="143"/>
  <c r="N16" i="143"/>
  <c r="D64" i="143"/>
  <c r="D80" i="143"/>
  <c r="N85" i="143"/>
  <c r="L73" i="143"/>
  <c r="G69" i="143"/>
  <c r="G58" i="143"/>
  <c r="M22" i="143"/>
  <c r="K30" i="143"/>
  <c r="L85" i="143"/>
  <c r="L17" i="143"/>
  <c r="N30" i="143"/>
  <c r="L65" i="143"/>
  <c r="L55" i="143"/>
  <c r="M30" i="143"/>
  <c r="N82" i="143"/>
  <c r="E56" i="143"/>
  <c r="I48" i="143"/>
  <c r="J53" i="143"/>
  <c r="M14" i="143"/>
  <c r="D78" i="143"/>
  <c r="I24" i="143"/>
  <c r="D66" i="143"/>
  <c r="K22" i="143"/>
  <c r="G57" i="143"/>
  <c r="K32" i="143"/>
  <c r="D68" i="143"/>
  <c r="I79" i="143"/>
  <c r="I13" i="143"/>
  <c r="I66" i="143"/>
  <c r="I52" i="143"/>
  <c r="I47" i="143"/>
  <c r="E64" i="143"/>
  <c r="F34" i="143"/>
  <c r="K52" i="143"/>
  <c r="D17" i="143"/>
  <c r="H15" i="143"/>
  <c r="G52" i="143"/>
  <c r="G61" i="143"/>
  <c r="D51" i="143"/>
  <c r="E14" i="143"/>
  <c r="I36" i="143"/>
  <c r="G63" i="143"/>
  <c r="E47" i="143"/>
  <c r="L29" i="143"/>
  <c r="N60" i="143"/>
  <c r="J29" i="143"/>
  <c r="H57" i="143"/>
  <c r="L24" i="143"/>
  <c r="I81" i="143"/>
  <c r="K17" i="143"/>
  <c r="K63" i="143"/>
  <c r="L44" i="143"/>
  <c r="H26" i="143"/>
  <c r="J30" i="143"/>
  <c r="J85" i="143"/>
  <c r="M84" i="143"/>
  <c r="L58" i="143"/>
  <c r="E52" i="143"/>
  <c r="E83" i="143"/>
  <c r="E31" i="143"/>
  <c r="E85" i="143"/>
  <c r="G67" i="143"/>
  <c r="F61" i="143"/>
  <c r="I55" i="143"/>
  <c r="D16" i="143"/>
  <c r="I14" i="143"/>
  <c r="G44" i="143"/>
  <c r="H53" i="143"/>
  <c r="J82" i="143"/>
  <c r="N26" i="143"/>
  <c r="M56" i="143"/>
  <c r="E11" i="143"/>
  <c r="F22" i="143"/>
  <c r="G22" i="143"/>
  <c r="G15" i="143"/>
  <c r="N78" i="143"/>
  <c r="N83" i="143"/>
  <c r="I12" i="143"/>
  <c r="F66" i="143"/>
  <c r="L32" i="143"/>
  <c r="I60" i="143"/>
  <c r="N33" i="143"/>
  <c r="D60" i="143"/>
  <c r="J63" i="143"/>
  <c r="G50" i="143"/>
  <c r="M47" i="143"/>
  <c r="L76" i="143"/>
  <c r="D86" i="143"/>
  <c r="E76" i="143"/>
  <c r="J14" i="143"/>
  <c r="K48" i="143"/>
  <c r="H67" i="143"/>
  <c r="I35" i="143"/>
  <c r="D53" i="143"/>
  <c r="N73" i="143"/>
  <c r="M29" i="143"/>
  <c r="G14" i="143"/>
  <c r="K65" i="143"/>
  <c r="K16" i="143"/>
  <c r="H75" i="143"/>
  <c r="G31" i="143"/>
  <c r="H54" i="143"/>
  <c r="F33" i="143"/>
  <c r="K24" i="143"/>
  <c r="H65" i="143"/>
  <c r="H29" i="143"/>
  <c r="H69" i="143"/>
  <c r="M35" i="143"/>
  <c r="G26" i="143"/>
  <c r="G66" i="143"/>
  <c r="F31" i="143"/>
  <c r="F24" i="143"/>
  <c r="F23" i="143"/>
  <c r="J81" i="143"/>
  <c r="N80" i="143"/>
  <c r="F62" i="143"/>
  <c r="N58" i="143"/>
  <c r="D45" i="143"/>
  <c r="K36" i="143"/>
  <c r="D56" i="143"/>
  <c r="J21" i="143"/>
  <c r="F36" i="143"/>
  <c r="E80" i="143"/>
  <c r="N56" i="143"/>
  <c r="K13" i="143"/>
  <c r="G12" i="143"/>
  <c r="G62" i="143"/>
  <c r="L14" i="143"/>
  <c r="L47" i="143"/>
  <c r="L35" i="143"/>
  <c r="F68" i="143"/>
  <c r="G48" i="143"/>
  <c r="F11" i="143"/>
  <c r="L21" i="143"/>
  <c r="E58" i="143"/>
  <c r="I49" i="143"/>
  <c r="N15" i="143"/>
  <c r="D44" i="143"/>
  <c r="D18" i="143"/>
  <c r="E72" i="143"/>
  <c r="H74" i="143"/>
  <c r="I65" i="143"/>
  <c r="F77" i="143"/>
  <c r="I18" i="143"/>
  <c r="N35" i="143"/>
  <c r="H47" i="143"/>
  <c r="F21" i="143"/>
  <c r="M34" i="143"/>
  <c r="H44" i="143"/>
  <c r="D70" i="143"/>
  <c r="N84" i="143"/>
  <c r="L34" i="143"/>
  <c r="F78" i="143"/>
  <c r="J24" i="143"/>
  <c r="N14" i="143"/>
  <c r="J45" i="143"/>
  <c r="H62" i="143"/>
  <c r="D13" i="143"/>
  <c r="D24" i="143"/>
  <c r="M85" i="143"/>
  <c r="M11" i="143"/>
  <c r="E77" i="143"/>
  <c r="M44" i="143"/>
  <c r="I50" i="143"/>
  <c r="G45" i="143"/>
  <c r="F83" i="143"/>
  <c r="J59" i="143"/>
  <c r="E50" i="143"/>
  <c r="N19" i="143"/>
  <c r="N68" i="143"/>
  <c r="J52" i="143"/>
  <c r="J36" i="143"/>
  <c r="N28" i="143"/>
  <c r="N34" i="143"/>
  <c r="E86" i="143"/>
  <c r="I85" i="143"/>
  <c r="G64" i="143"/>
  <c r="G86" i="143"/>
  <c r="L49" i="143"/>
  <c r="J73" i="143"/>
  <c r="L56" i="143"/>
  <c r="E19" i="143"/>
  <c r="M48" i="143"/>
  <c r="K83" i="143"/>
  <c r="I61" i="143"/>
  <c r="G72" i="143"/>
  <c r="M83" i="143"/>
  <c r="G85" i="143"/>
  <c r="G47" i="143"/>
  <c r="I16" i="143"/>
  <c r="D65" i="143"/>
  <c r="K75" i="143"/>
  <c r="I21" i="143"/>
  <c r="E57" i="143"/>
  <c r="G23" i="143"/>
  <c r="H85" i="143"/>
  <c r="E51" i="143"/>
  <c r="M24" i="143"/>
  <c r="F49" i="143"/>
  <c r="D47" i="143"/>
  <c r="G32" i="143"/>
  <c r="N72" i="143"/>
  <c r="K62" i="143"/>
  <c r="M21" i="143"/>
  <c r="L27" i="143"/>
  <c r="G29" i="143"/>
  <c r="H43" i="143"/>
  <c r="I83" i="143"/>
  <c r="D69" i="143"/>
  <c r="D75" i="143"/>
  <c r="D50" i="143"/>
  <c r="I63" i="143"/>
  <c r="F48" i="143"/>
  <c r="M49" i="143"/>
  <c r="E18" i="143"/>
  <c r="M76" i="143"/>
  <c r="G34" i="143"/>
  <c r="D59" i="143"/>
  <c r="D71" i="143"/>
  <c r="G73" i="143"/>
  <c r="E78" i="143"/>
  <c r="L52" i="143"/>
  <c r="D74" i="143"/>
  <c r="J11" i="143"/>
  <c r="D49" i="143"/>
  <c r="K85" i="143"/>
  <c r="F72" i="143"/>
  <c r="F65" i="143"/>
  <c r="J44" i="143"/>
  <c r="F76" i="143"/>
  <c r="D62" i="143"/>
  <c r="M31" i="143"/>
  <c r="K19" i="143"/>
  <c r="J47" i="143"/>
  <c r="K84" i="143"/>
  <c r="D76" i="143"/>
  <c r="E79" i="143"/>
  <c r="I34" i="143"/>
  <c r="E63" i="143"/>
  <c r="G79" i="143"/>
  <c r="H84" i="143"/>
  <c r="E66" i="143"/>
  <c r="K51" i="143"/>
  <c r="H45" i="143"/>
  <c r="L69" i="143"/>
  <c r="J27" i="143"/>
  <c r="I54" i="143"/>
  <c r="E60" i="143"/>
  <c r="E55" i="143"/>
  <c r="M16" i="143"/>
  <c r="J32" i="143"/>
  <c r="M45" i="143"/>
  <c r="M57" i="143"/>
  <c r="J62" i="143"/>
  <c r="K54" i="143"/>
  <c r="H17" i="143"/>
  <c r="I28" i="143"/>
  <c r="F50" i="143"/>
  <c r="M61" i="143"/>
  <c r="J76" i="143"/>
  <c r="E69" i="143"/>
  <c r="D58" i="143"/>
  <c r="F43" i="143"/>
  <c r="F47" i="143"/>
  <c r="K12" i="143"/>
  <c r="J33" i="143"/>
  <c r="G33" i="143"/>
  <c r="F18" i="143"/>
  <c r="M79" i="143"/>
  <c r="K53" i="143"/>
  <c r="E33" i="143"/>
  <c r="F52" i="143"/>
  <c r="D73" i="143"/>
  <c r="D54" i="143"/>
  <c r="N43" i="143"/>
  <c r="D57" i="143"/>
  <c r="G24" i="143"/>
  <c r="N81" i="143"/>
  <c r="L18" i="143"/>
  <c r="F55" i="143"/>
  <c r="G28" i="143"/>
  <c r="M75" i="143"/>
  <c r="L51" i="143"/>
  <c r="J78" i="143"/>
  <c r="H58" i="143"/>
  <c r="L77" i="143"/>
  <c r="H68" i="143"/>
  <c r="H21" i="143"/>
  <c r="I26" i="143"/>
  <c r="L80" i="143"/>
  <c r="M56" i="128"/>
  <c r="D83" i="128"/>
  <c r="F50" i="128"/>
  <c r="M55" i="128"/>
  <c r="M22" i="128"/>
  <c r="G79" i="128"/>
  <c r="F19" i="128"/>
  <c r="D26" i="128"/>
  <c r="D14" i="128"/>
  <c r="N81" i="128"/>
  <c r="I73" i="128"/>
  <c r="L31" i="128"/>
  <c r="K63" i="128"/>
  <c r="D75" i="128"/>
  <c r="L19" i="128"/>
  <c r="H11" i="128"/>
  <c r="F69" i="128"/>
  <c r="I61" i="128"/>
  <c r="M69" i="128"/>
  <c r="N47" i="128"/>
  <c r="K84" i="128"/>
  <c r="I16" i="128"/>
  <c r="L26" i="128"/>
  <c r="D74" i="128"/>
  <c r="F11" i="128"/>
  <c r="E19" i="128"/>
  <c r="E61" i="128"/>
  <c r="N44" i="128"/>
  <c r="K18" i="128"/>
  <c r="H23" i="128"/>
  <c r="H75" i="128"/>
  <c r="I13" i="128"/>
  <c r="J66" i="128"/>
  <c r="E68" i="128"/>
  <c r="J69" i="128"/>
  <c r="F21" i="128"/>
  <c r="H56" i="128"/>
  <c r="M72" i="128"/>
  <c r="D67" i="128"/>
  <c r="G82" i="128"/>
  <c r="G32" i="128"/>
  <c r="K51" i="128"/>
  <c r="J21" i="128"/>
  <c r="L72" i="128"/>
  <c r="D56" i="128"/>
  <c r="K34" i="128"/>
  <c r="D16" i="128"/>
  <c r="J78" i="128"/>
  <c r="G59" i="128"/>
  <c r="H63" i="128"/>
  <c r="N74" i="128"/>
  <c r="M33" i="128"/>
  <c r="G21" i="128"/>
  <c r="H80" i="128"/>
  <c r="J24" i="128"/>
  <c r="J65" i="128"/>
  <c r="H34" i="128"/>
  <c r="K26" i="128"/>
  <c r="G74" i="128"/>
  <c r="AA18" i="137" l="1"/>
  <c r="AA28" i="137" s="1"/>
  <c r="V32" i="137"/>
  <c r="M42" i="140"/>
  <c r="AA32" i="137"/>
  <c r="M20" i="140"/>
  <c r="Q20" i="128"/>
  <c r="Q71" i="128"/>
  <c r="Q70" i="128" s="1"/>
  <c r="Q25" i="128"/>
  <c r="Q10" i="128" s="1"/>
  <c r="Q37" i="128"/>
  <c r="Q42" i="128"/>
  <c r="Q46" i="128"/>
  <c r="J37" i="16"/>
  <c r="J35" i="16"/>
  <c r="J22" i="16"/>
  <c r="J21" i="16"/>
  <c r="I31" i="16"/>
  <c r="H31" i="16"/>
  <c r="J31" i="16" s="1"/>
  <c r="AA9" i="137"/>
  <c r="AA29" i="137" s="1"/>
  <c r="S32" i="137"/>
  <c r="D10" i="139"/>
  <c r="C9" i="139"/>
  <c r="J28" i="16"/>
  <c r="F29" i="137"/>
  <c r="R41" i="140"/>
  <c r="W20" i="140"/>
  <c r="T32" i="137"/>
  <c r="X32" i="137"/>
  <c r="X30" i="137" s="1"/>
  <c r="H29" i="137"/>
  <c r="R10" i="140"/>
  <c r="T71" i="140"/>
  <c r="T70" i="140" s="1"/>
  <c r="T20" i="140"/>
  <c r="T46" i="140"/>
  <c r="H42" i="140"/>
  <c r="T25" i="140"/>
  <c r="T10" i="140" s="1"/>
  <c r="T37" i="140"/>
  <c r="W71" i="140"/>
  <c r="W70" i="140" s="1"/>
  <c r="H71" i="140"/>
  <c r="H70" i="140" s="1"/>
  <c r="H20" i="140"/>
  <c r="V42" i="140"/>
  <c r="W37" i="140"/>
  <c r="L75" i="140"/>
  <c r="H25" i="140"/>
  <c r="H10" i="140" s="1"/>
  <c r="W25" i="140"/>
  <c r="W10" i="140" s="1"/>
  <c r="W46" i="140"/>
  <c r="H46" i="140"/>
  <c r="H37" i="140"/>
  <c r="L28" i="140"/>
  <c r="L16" i="140"/>
  <c r="L23" i="140"/>
  <c r="D42" i="140"/>
  <c r="I20" i="140"/>
  <c r="L66" i="140"/>
  <c r="L13" i="140"/>
  <c r="U42" i="140"/>
  <c r="U20" i="140"/>
  <c r="I37" i="140"/>
  <c r="L58" i="140"/>
  <c r="L65" i="140"/>
  <c r="L59" i="140"/>
  <c r="L73" i="140"/>
  <c r="D20" i="140"/>
  <c r="L43" i="140"/>
  <c r="V20" i="140"/>
  <c r="L62" i="140"/>
  <c r="D71" i="140"/>
  <c r="D70" i="140" s="1"/>
  <c r="I42" i="140"/>
  <c r="U71" i="140"/>
  <c r="U70" i="140" s="1"/>
  <c r="D25" i="140"/>
  <c r="D10" i="140" s="1"/>
  <c r="D46" i="140"/>
  <c r="I46" i="140"/>
  <c r="V46" i="140"/>
  <c r="V37" i="140"/>
  <c r="I71" i="140"/>
  <c r="I70" i="140" s="1"/>
  <c r="V71" i="140"/>
  <c r="V70" i="140" s="1"/>
  <c r="I25" i="140"/>
  <c r="I10" i="140" s="1"/>
  <c r="I9" i="140" s="1"/>
  <c r="V25" i="140"/>
  <c r="V10" i="140" s="1"/>
  <c r="U46" i="140"/>
  <c r="U37" i="140"/>
  <c r="D37" i="140"/>
  <c r="U25" i="140"/>
  <c r="U10" i="140" s="1"/>
  <c r="L19" i="140"/>
  <c r="L36" i="140"/>
  <c r="L74" i="140"/>
  <c r="L64" i="140"/>
  <c r="L35" i="140"/>
  <c r="L53" i="140"/>
  <c r="L51" i="140"/>
  <c r="L78" i="140"/>
  <c r="L61" i="140"/>
  <c r="L31" i="140"/>
  <c r="L63" i="140"/>
  <c r="L18" i="140"/>
  <c r="L86" i="140"/>
  <c r="L48" i="140"/>
  <c r="H42" i="128"/>
  <c r="L22" i="140"/>
  <c r="L50" i="140"/>
  <c r="L79" i="140"/>
  <c r="L56" i="140"/>
  <c r="L49" i="140"/>
  <c r="L26" i="140"/>
  <c r="L69" i="140"/>
  <c r="L17" i="140"/>
  <c r="L34" i="140"/>
  <c r="L80" i="140"/>
  <c r="L60" i="140"/>
  <c r="L33" i="140"/>
  <c r="L29" i="140"/>
  <c r="L27" i="140"/>
  <c r="L21" i="140"/>
  <c r="L54" i="140"/>
  <c r="L83" i="140"/>
  <c r="L52" i="140"/>
  <c r="L72" i="140"/>
  <c r="L67" i="140"/>
  <c r="L11" i="140"/>
  <c r="L47" i="140"/>
  <c r="L32" i="140"/>
  <c r="F42" i="140"/>
  <c r="L12" i="140"/>
  <c r="L44" i="140"/>
  <c r="L14" i="140"/>
  <c r="L82" i="140"/>
  <c r="L68" i="140"/>
  <c r="L57" i="140"/>
  <c r="L84" i="140"/>
  <c r="L81" i="140"/>
  <c r="L55" i="140"/>
  <c r="L77" i="140"/>
  <c r="L76" i="140"/>
  <c r="N42" i="140"/>
  <c r="N25" i="140"/>
  <c r="N10" i="140" s="1"/>
  <c r="Q42" i="140"/>
  <c r="F71" i="140"/>
  <c r="F70" i="140" s="1"/>
  <c r="F25" i="140"/>
  <c r="F10" i="140" s="1"/>
  <c r="N37" i="140"/>
  <c r="F37" i="140"/>
  <c r="F20" i="140"/>
  <c r="F46" i="140"/>
  <c r="Q71" i="140"/>
  <c r="Q70" i="140" s="1"/>
  <c r="N46" i="140"/>
  <c r="L45" i="140"/>
  <c r="Q37" i="140"/>
  <c r="L24" i="140"/>
  <c r="L15" i="140"/>
  <c r="N71" i="140"/>
  <c r="N70" i="140" s="1"/>
  <c r="Q46" i="140"/>
  <c r="Q20" i="140"/>
  <c r="L30" i="140"/>
  <c r="Q25" i="140"/>
  <c r="Q10" i="140" s="1"/>
  <c r="N20" i="140"/>
  <c r="J32" i="137"/>
  <c r="V9" i="137"/>
  <c r="V29" i="137" s="1"/>
  <c r="M71" i="140"/>
  <c r="M70" i="140" s="1"/>
  <c r="M46" i="140"/>
  <c r="M37" i="140"/>
  <c r="M25" i="140"/>
  <c r="M10" i="140" s="1"/>
  <c r="H33" i="137"/>
  <c r="H32" i="137" s="1"/>
  <c r="O29" i="137"/>
  <c r="O31" i="137" s="1"/>
  <c r="H18" i="16"/>
  <c r="I18" i="16"/>
  <c r="I16" i="16" s="1"/>
  <c r="F16" i="16"/>
  <c r="I10" i="16"/>
  <c r="H10" i="16"/>
  <c r="J10" i="16" s="1"/>
  <c r="E14" i="140"/>
  <c r="C14" i="140" s="1"/>
  <c r="E27" i="140"/>
  <c r="C27" i="140" s="1"/>
  <c r="E12" i="140"/>
  <c r="C12" i="140" s="1"/>
  <c r="E17" i="140"/>
  <c r="C17" i="140" s="1"/>
  <c r="E47" i="140"/>
  <c r="E16" i="140"/>
  <c r="C16" i="140" s="1"/>
  <c r="E19" i="140"/>
  <c r="C19" i="140" s="1"/>
  <c r="E59" i="140"/>
  <c r="C59" i="140" s="1"/>
  <c r="E80" i="140"/>
  <c r="C80" i="140" s="1"/>
  <c r="E74" i="140"/>
  <c r="C74" i="140" s="1"/>
  <c r="E44" i="140"/>
  <c r="C44" i="140" s="1"/>
  <c r="E33" i="140"/>
  <c r="C33" i="140" s="1"/>
  <c r="E30" i="140"/>
  <c r="C30" i="140" s="1"/>
  <c r="E85" i="140"/>
  <c r="C85" i="140" s="1"/>
  <c r="E61" i="140"/>
  <c r="E76" i="140"/>
  <c r="C76" i="140" s="1"/>
  <c r="E66" i="140"/>
  <c r="C66" i="140" s="1"/>
  <c r="E22" i="140"/>
  <c r="C22" i="140" s="1"/>
  <c r="E54" i="140"/>
  <c r="C54" i="140" s="1"/>
  <c r="E24" i="140"/>
  <c r="C24" i="140" s="1"/>
  <c r="E64" i="140"/>
  <c r="C64" i="140" s="1"/>
  <c r="E68" i="140"/>
  <c r="C68" i="140" s="1"/>
  <c r="E29" i="140"/>
  <c r="C29" i="140" s="1"/>
  <c r="E13" i="140"/>
  <c r="C13" i="140" s="1"/>
  <c r="E34" i="140"/>
  <c r="C34" i="140" s="1"/>
  <c r="E72" i="140"/>
  <c r="E79" i="140"/>
  <c r="C79" i="140" s="1"/>
  <c r="E65" i="140"/>
  <c r="C65" i="140" s="1"/>
  <c r="E49" i="140"/>
  <c r="C49" i="140" s="1"/>
  <c r="E53" i="140"/>
  <c r="C53" i="140" s="1"/>
  <c r="E51" i="140"/>
  <c r="C51" i="140" s="1"/>
  <c r="E60" i="140"/>
  <c r="C60" i="140" s="1"/>
  <c r="E52" i="140"/>
  <c r="C52" i="140" s="1"/>
  <c r="E63" i="140"/>
  <c r="C63" i="140" s="1"/>
  <c r="E55" i="140"/>
  <c r="C55" i="140" s="1"/>
  <c r="E77" i="140"/>
  <c r="C77" i="140" s="1"/>
  <c r="E67" i="140"/>
  <c r="C67" i="140" s="1"/>
  <c r="E48" i="140"/>
  <c r="C48" i="140" s="1"/>
  <c r="E84" i="140"/>
  <c r="C84" i="140" s="1"/>
  <c r="E73" i="140"/>
  <c r="C73" i="140" s="1"/>
  <c r="E62" i="140"/>
  <c r="C62" i="140" s="1"/>
  <c r="E50" i="140"/>
  <c r="C50" i="140" s="1"/>
  <c r="E23" i="140"/>
  <c r="C23" i="140" s="1"/>
  <c r="E56" i="140"/>
  <c r="C56" i="140" s="1"/>
  <c r="E58" i="140"/>
  <c r="C58" i="140" s="1"/>
  <c r="E75" i="140"/>
  <c r="C75" i="140" s="1"/>
  <c r="E78" i="140"/>
  <c r="C78" i="140" s="1"/>
  <c r="E45" i="140"/>
  <c r="C45" i="140" s="1"/>
  <c r="E11" i="140"/>
  <c r="C11" i="140" s="1"/>
  <c r="E69" i="140"/>
  <c r="C69" i="140" s="1"/>
  <c r="E43" i="140"/>
  <c r="E83" i="140"/>
  <c r="C83" i="140" s="1"/>
  <c r="E57" i="140"/>
  <c r="C57" i="140" s="1"/>
  <c r="E81" i="140"/>
  <c r="C81" i="140" s="1"/>
  <c r="E18" i="140"/>
  <c r="C18" i="140" s="1"/>
  <c r="E28" i="140"/>
  <c r="C28" i="140" s="1"/>
  <c r="E35" i="140"/>
  <c r="C35" i="140" s="1"/>
  <c r="E15" i="140"/>
  <c r="C15" i="140" s="1"/>
  <c r="E82" i="140"/>
  <c r="E26" i="140"/>
  <c r="E21" i="140"/>
  <c r="E32" i="140"/>
  <c r="C32" i="140" s="1"/>
  <c r="E36" i="140"/>
  <c r="C36" i="140" s="1"/>
  <c r="E31" i="140"/>
  <c r="C31" i="140" s="1"/>
  <c r="E86" i="140"/>
  <c r="C86" i="140" s="1"/>
  <c r="P42" i="128"/>
  <c r="P20" i="128"/>
  <c r="P25" i="128"/>
  <c r="P10" i="128" s="1"/>
  <c r="P37" i="128"/>
  <c r="P46" i="128"/>
  <c r="P71" i="128"/>
  <c r="P70" i="128" s="1"/>
  <c r="C16" i="128"/>
  <c r="C14" i="128"/>
  <c r="C67" i="128"/>
  <c r="C83" i="128"/>
  <c r="C12" i="128"/>
  <c r="C64" i="128"/>
  <c r="C35" i="128"/>
  <c r="C73" i="128"/>
  <c r="C44" i="128"/>
  <c r="C66" i="128"/>
  <c r="C47" i="128"/>
  <c r="C65" i="128"/>
  <c r="C85" i="128"/>
  <c r="C80" i="128"/>
  <c r="C74" i="128"/>
  <c r="C36" i="128"/>
  <c r="C57" i="128"/>
  <c r="C23" i="128"/>
  <c r="C86" i="128"/>
  <c r="C77" i="128"/>
  <c r="C24" i="128"/>
  <c r="C43" i="128"/>
  <c r="C13" i="128"/>
  <c r="C60" i="128"/>
  <c r="C76" i="128"/>
  <c r="C62" i="128"/>
  <c r="C69" i="128"/>
  <c r="C30" i="128"/>
  <c r="C27" i="128"/>
  <c r="C19" i="128"/>
  <c r="C26" i="128"/>
  <c r="C18" i="128"/>
  <c r="C50" i="128"/>
  <c r="C81" i="128"/>
  <c r="C17" i="128"/>
  <c r="C58" i="128"/>
  <c r="C78" i="128"/>
  <c r="C56" i="128"/>
  <c r="C48" i="128"/>
  <c r="C51" i="128"/>
  <c r="C11" i="128"/>
  <c r="C75" i="128"/>
  <c r="C52" i="128"/>
  <c r="C49" i="128"/>
  <c r="C32" i="128"/>
  <c r="C79" i="128"/>
  <c r="C82" i="128"/>
  <c r="C61" i="128"/>
  <c r="C34" i="128"/>
  <c r="C28" i="128"/>
  <c r="C21" i="128"/>
  <c r="C31" i="128"/>
  <c r="C54" i="128"/>
  <c r="C45" i="128"/>
  <c r="C22" i="128"/>
  <c r="C53" i="128"/>
  <c r="C55" i="128"/>
  <c r="C29" i="128"/>
  <c r="C33" i="128"/>
  <c r="C72" i="128"/>
  <c r="C63" i="128"/>
  <c r="C84" i="128"/>
  <c r="C68" i="128"/>
  <c r="C59" i="128"/>
  <c r="C15" i="128"/>
  <c r="K29" i="137"/>
  <c r="L32" i="137"/>
  <c r="L30" i="137" s="1"/>
  <c r="I29" i="137"/>
  <c r="Q32" i="137"/>
  <c r="K32" i="137"/>
  <c r="K30" i="137" s="1"/>
  <c r="I32" i="137"/>
  <c r="W32" i="137"/>
  <c r="S29" i="137"/>
  <c r="S31" i="137" s="1"/>
  <c r="S30" i="137" s="1"/>
  <c r="Z29" i="137"/>
  <c r="P29" i="137"/>
  <c r="R32" i="137"/>
  <c r="P32" i="137"/>
  <c r="O42" i="128"/>
  <c r="O20" i="128"/>
  <c r="O37" i="128"/>
  <c r="O25" i="128"/>
  <c r="O10" i="128" s="1"/>
  <c r="O71" i="128"/>
  <c r="O70" i="128" s="1"/>
  <c r="O46" i="128"/>
  <c r="T29" i="137"/>
  <c r="G29" i="137"/>
  <c r="Y32" i="137"/>
  <c r="Y31" i="137" s="1"/>
  <c r="Y30" i="137" s="1"/>
  <c r="F32" i="137"/>
  <c r="F31" i="137" s="1"/>
  <c r="F30" i="137" s="1"/>
  <c r="M33" i="137"/>
  <c r="Z32" i="137"/>
  <c r="Z30" i="137" s="1"/>
  <c r="L29" i="137"/>
  <c r="L31" i="137" s="1"/>
  <c r="R29" i="137"/>
  <c r="R31" i="137" s="1"/>
  <c r="R30" i="137" s="1"/>
  <c r="X29" i="137"/>
  <c r="G32" i="137"/>
  <c r="G30" i="137" s="1"/>
  <c r="M37" i="137"/>
  <c r="J29" i="137"/>
  <c r="J31" i="137" s="1"/>
  <c r="J30" i="137" s="1"/>
  <c r="M46" i="137"/>
  <c r="W29" i="137"/>
  <c r="D32" i="137"/>
  <c r="M9" i="137"/>
  <c r="N28" i="137"/>
  <c r="M28" i="137" s="1"/>
  <c r="M18" i="137"/>
  <c r="D28" i="137"/>
  <c r="N32" i="137"/>
  <c r="H31" i="137"/>
  <c r="H30" i="137" s="1"/>
  <c r="I31" i="137"/>
  <c r="I30" i="137" s="1"/>
  <c r="V31" i="137"/>
  <c r="V30" i="137" s="1"/>
  <c r="AA31" i="137"/>
  <c r="AA30" i="137" s="1"/>
  <c r="U31" i="137"/>
  <c r="U30" i="137" s="1"/>
  <c r="K31" i="137"/>
  <c r="O41" i="126"/>
  <c r="J9" i="126"/>
  <c r="J38" i="126" s="1"/>
  <c r="K9" i="126"/>
  <c r="K38" i="126" s="1"/>
  <c r="L46" i="126"/>
  <c r="K41" i="126"/>
  <c r="M9" i="126"/>
  <c r="M38" i="126" s="1"/>
  <c r="E2" i="126"/>
  <c r="Q9" i="126"/>
  <c r="Q38" i="126" s="1"/>
  <c r="R9" i="126"/>
  <c r="R38" i="126" s="1"/>
  <c r="E9" i="126"/>
  <c r="E38" i="126" s="1"/>
  <c r="S41" i="126"/>
  <c r="L2" i="126"/>
  <c r="F41" i="126"/>
  <c r="J41" i="126"/>
  <c r="V41" i="126"/>
  <c r="M41" i="126"/>
  <c r="M39" i="126" s="1"/>
  <c r="I41" i="126"/>
  <c r="T9" i="126"/>
  <c r="T38" i="126" s="1"/>
  <c r="G9" i="126"/>
  <c r="G38" i="126" s="1"/>
  <c r="R41" i="126"/>
  <c r="H9" i="126"/>
  <c r="H38" i="126" s="1"/>
  <c r="G41" i="126"/>
  <c r="G39" i="126" s="1"/>
  <c r="F9" i="126"/>
  <c r="F38" i="126" s="1"/>
  <c r="S9" i="126"/>
  <c r="S38" i="126" s="1"/>
  <c r="U41" i="126"/>
  <c r="C37" i="126"/>
  <c r="H41" i="126"/>
  <c r="C20" i="126"/>
  <c r="W9" i="126"/>
  <c r="W38" i="126" s="1"/>
  <c r="U9" i="126"/>
  <c r="U38" i="126" s="1"/>
  <c r="L20" i="126"/>
  <c r="V9" i="126"/>
  <c r="V38" i="126" s="1"/>
  <c r="Q41" i="126"/>
  <c r="K2" i="126"/>
  <c r="L42" i="126"/>
  <c r="I9" i="126"/>
  <c r="I38" i="126" s="1"/>
  <c r="O9" i="126"/>
  <c r="O38" i="126" s="1"/>
  <c r="P9" i="126"/>
  <c r="P38" i="126" s="1"/>
  <c r="T41" i="126"/>
  <c r="L37" i="126"/>
  <c r="W2" i="126"/>
  <c r="N9" i="126"/>
  <c r="N38" i="126" s="1"/>
  <c r="N40" i="126" s="1"/>
  <c r="C42" i="126"/>
  <c r="G2" i="126"/>
  <c r="E41" i="126"/>
  <c r="C25" i="126"/>
  <c r="D10" i="126"/>
  <c r="P70" i="126"/>
  <c r="L71" i="126"/>
  <c r="Q2" i="126"/>
  <c r="I2" i="126"/>
  <c r="T2" i="126"/>
  <c r="R2" i="126"/>
  <c r="M2" i="126"/>
  <c r="P2" i="126"/>
  <c r="O2" i="126"/>
  <c r="H2" i="126"/>
  <c r="J2" i="126"/>
  <c r="U2" i="126"/>
  <c r="N2" i="126"/>
  <c r="V2" i="126"/>
  <c r="S2" i="126"/>
  <c r="L25" i="126"/>
  <c r="W41" i="126"/>
  <c r="C46" i="126"/>
  <c r="D2" i="126"/>
  <c r="L10" i="126"/>
  <c r="D70" i="126"/>
  <c r="C70" i="126" s="1"/>
  <c r="C71" i="126"/>
  <c r="G9" i="140"/>
  <c r="O41" i="140"/>
  <c r="G41" i="140"/>
  <c r="G39" i="140" s="1"/>
  <c r="O9" i="140"/>
  <c r="O38" i="140" s="1"/>
  <c r="K41" i="140"/>
  <c r="S9" i="140"/>
  <c r="S38" i="140" s="1"/>
  <c r="S41" i="140"/>
  <c r="P9" i="140"/>
  <c r="P38" i="140" s="1"/>
  <c r="J9" i="140"/>
  <c r="J41" i="140"/>
  <c r="K9" i="140"/>
  <c r="P70" i="140"/>
  <c r="Q31" i="137"/>
  <c r="Q30" i="137" s="1"/>
  <c r="G20" i="128"/>
  <c r="D20" i="128"/>
  <c r="K42" i="128"/>
  <c r="M42" i="128"/>
  <c r="M20" i="128"/>
  <c r="E42" i="128"/>
  <c r="L42" i="128"/>
  <c r="F71" i="128"/>
  <c r="F70" i="128" s="1"/>
  <c r="E20" i="128"/>
  <c r="E71" i="128"/>
  <c r="E70" i="128" s="1"/>
  <c r="I25" i="128"/>
  <c r="K71" i="128"/>
  <c r="K70" i="128" s="1"/>
  <c r="G42" i="128"/>
  <c r="N42" i="143"/>
  <c r="N20" i="128"/>
  <c r="Q62" i="143"/>
  <c r="M25" i="128"/>
  <c r="M10" i="128" s="1"/>
  <c r="H20" i="128"/>
  <c r="L20" i="128"/>
  <c r="N42" i="128"/>
  <c r="T62" i="143"/>
  <c r="D42" i="128"/>
  <c r="M71" i="128"/>
  <c r="M70" i="128" s="1"/>
  <c r="F20" i="128"/>
  <c r="J37" i="128"/>
  <c r="N37" i="128"/>
  <c r="J71" i="128"/>
  <c r="J70" i="128" s="1"/>
  <c r="I20" i="128"/>
  <c r="E37" i="128"/>
  <c r="I37" i="128"/>
  <c r="N71" i="128"/>
  <c r="N70" i="128" s="1"/>
  <c r="H71" i="128"/>
  <c r="H70" i="128" s="1"/>
  <c r="J42" i="128"/>
  <c r="L46" i="128"/>
  <c r="K20" i="128"/>
  <c r="F37" i="128"/>
  <c r="U61" i="143"/>
  <c r="N46" i="128"/>
  <c r="V59" i="143"/>
  <c r="N25" i="128"/>
  <c r="N10" i="128" s="1"/>
  <c r="F42" i="128"/>
  <c r="I46" i="128"/>
  <c r="R55" i="143"/>
  <c r="W75" i="143"/>
  <c r="I42" i="128"/>
  <c r="G71" i="128"/>
  <c r="G70" i="128" s="1"/>
  <c r="Q55" i="143"/>
  <c r="L71" i="128"/>
  <c r="L70" i="128" s="1"/>
  <c r="E25" i="128"/>
  <c r="E10" i="128" s="1"/>
  <c r="F42" i="143"/>
  <c r="J25" i="128"/>
  <c r="J10" i="128" s="1"/>
  <c r="K42" i="143"/>
  <c r="G46" i="128"/>
  <c r="F25" i="128"/>
  <c r="F10" i="128" s="1"/>
  <c r="V76" i="143"/>
  <c r="Y53" i="143"/>
  <c r="W51" i="143"/>
  <c r="L20" i="143"/>
  <c r="Y57" i="143"/>
  <c r="W48" i="143"/>
  <c r="Z68" i="143"/>
  <c r="T68" i="143"/>
  <c r="X77" i="143"/>
  <c r="V62" i="143"/>
  <c r="Y67" i="143"/>
  <c r="T58" i="143"/>
  <c r="X69" i="143"/>
  <c r="Q51" i="143"/>
  <c r="X56" i="143"/>
  <c r="V53" i="143"/>
  <c r="H20" i="143"/>
  <c r="C13" i="143"/>
  <c r="W53" i="143"/>
  <c r="Y49" i="143"/>
  <c r="Q69" i="143"/>
  <c r="Q57" i="143"/>
  <c r="Y50" i="143"/>
  <c r="U54" i="143"/>
  <c r="H42" i="143"/>
  <c r="S62" i="143"/>
  <c r="S57" i="143"/>
  <c r="E20" i="143"/>
  <c r="S73" i="143"/>
  <c r="U50" i="143"/>
  <c r="R62" i="143"/>
  <c r="V63" i="143"/>
  <c r="X55" i="143"/>
  <c r="Z51" i="143"/>
  <c r="W56" i="143"/>
  <c r="Y61" i="143"/>
  <c r="W62" i="143"/>
  <c r="V52" i="143"/>
  <c r="T51" i="143"/>
  <c r="U56" i="143"/>
  <c r="E42" i="143"/>
  <c r="Y75" i="143"/>
  <c r="I20" i="143"/>
  <c r="S64" i="143"/>
  <c r="Z61" i="143"/>
  <c r="X51" i="143"/>
  <c r="U49" i="143"/>
  <c r="U75" i="143"/>
  <c r="I71" i="128"/>
  <c r="I70" i="128" s="1"/>
  <c r="Q77" i="143"/>
  <c r="R56" i="143"/>
  <c r="X61" i="143"/>
  <c r="S53" i="143"/>
  <c r="T74" i="143"/>
  <c r="S50" i="143"/>
  <c r="R65" i="143"/>
  <c r="U63" i="143"/>
  <c r="W65" i="143"/>
  <c r="M46" i="128"/>
  <c r="R76" i="143"/>
  <c r="F46" i="128"/>
  <c r="Z53" i="143"/>
  <c r="H46" i="128"/>
  <c r="Z58" i="143"/>
  <c r="T53" i="143"/>
  <c r="R50" i="143"/>
  <c r="J20" i="143"/>
  <c r="L25" i="128"/>
  <c r="L10" i="128" s="1"/>
  <c r="L37" i="128"/>
  <c r="K37" i="128"/>
  <c r="K25" i="128"/>
  <c r="K10" i="128" s="1"/>
  <c r="E46" i="128"/>
  <c r="K46" i="128"/>
  <c r="P57" i="143"/>
  <c r="C57" i="143"/>
  <c r="P76" i="143"/>
  <c r="C76" i="143"/>
  <c r="C74" i="143"/>
  <c r="P74" i="143"/>
  <c r="R49" i="143"/>
  <c r="P65" i="143"/>
  <c r="C65" i="143"/>
  <c r="Y48" i="143"/>
  <c r="Q50" i="143"/>
  <c r="C56" i="143"/>
  <c r="P56" i="143"/>
  <c r="T65" i="143"/>
  <c r="Q76" i="143"/>
  <c r="C60" i="143"/>
  <c r="W63" i="143"/>
  <c r="E46" i="143"/>
  <c r="Q60" i="143" s="1"/>
  <c r="Q47" i="143"/>
  <c r="S52" i="143"/>
  <c r="U66" i="143"/>
  <c r="S69" i="143"/>
  <c r="T73" i="143"/>
  <c r="W61" i="143"/>
  <c r="R73" i="143"/>
  <c r="C19" i="143"/>
  <c r="S49" i="143"/>
  <c r="Y66" i="143"/>
  <c r="Q49" i="143"/>
  <c r="Y64" i="143"/>
  <c r="M37" i="143"/>
  <c r="M25" i="143"/>
  <c r="M10" i="143" s="1"/>
  <c r="Z50" i="143"/>
  <c r="R53" i="143"/>
  <c r="Q59" i="143"/>
  <c r="G20" i="143"/>
  <c r="Z65" i="143"/>
  <c r="M42" i="143"/>
  <c r="T49" i="143"/>
  <c r="D42" i="143"/>
  <c r="C43" i="143"/>
  <c r="R59" i="143"/>
  <c r="R58" i="143"/>
  <c r="R69" i="143"/>
  <c r="Q61" i="143"/>
  <c r="S65" i="143"/>
  <c r="T56" i="143"/>
  <c r="W57" i="143"/>
  <c r="V74" i="143"/>
  <c r="Z59" i="143"/>
  <c r="W73" i="143"/>
  <c r="X52" i="143"/>
  <c r="C24" i="143"/>
  <c r="R77" i="143"/>
  <c r="Q58" i="143"/>
  <c r="C86" i="143"/>
  <c r="Q52" i="143"/>
  <c r="S63" i="143"/>
  <c r="C78" i="143"/>
  <c r="X65" i="143"/>
  <c r="X73" i="143"/>
  <c r="Q65" i="143"/>
  <c r="L25" i="143"/>
  <c r="L10" i="143" s="1"/>
  <c r="L37" i="143"/>
  <c r="R51" i="143"/>
  <c r="V49" i="143"/>
  <c r="Y74" i="143"/>
  <c r="U73" i="143"/>
  <c r="R67" i="143"/>
  <c r="Y73" i="143"/>
  <c r="Y62" i="143"/>
  <c r="Z63" i="143"/>
  <c r="V75" i="143"/>
  <c r="T64" i="143"/>
  <c r="Y65" i="143"/>
  <c r="U59" i="143"/>
  <c r="T76" i="143"/>
  <c r="X50" i="143"/>
  <c r="K25" i="143"/>
  <c r="K10" i="143" s="1"/>
  <c r="K37" i="143"/>
  <c r="C77" i="143"/>
  <c r="P77" i="143"/>
  <c r="Z55" i="143"/>
  <c r="Y58" i="143"/>
  <c r="P63" i="143"/>
  <c r="C63" i="143"/>
  <c r="U62" i="143"/>
  <c r="W69" i="143"/>
  <c r="X67" i="143"/>
  <c r="Q67" i="143"/>
  <c r="T77" i="143"/>
  <c r="C52" i="143"/>
  <c r="P52" i="143"/>
  <c r="P72" i="143"/>
  <c r="C72" i="143"/>
  <c r="Z48" i="143"/>
  <c r="T52" i="143"/>
  <c r="V57" i="143"/>
  <c r="P48" i="143"/>
  <c r="C48" i="143"/>
  <c r="T61" i="143"/>
  <c r="P54" i="143"/>
  <c r="C54" i="143"/>
  <c r="Q66" i="143"/>
  <c r="J46" i="143"/>
  <c r="V60" i="143" s="1"/>
  <c r="V47" i="143"/>
  <c r="R48" i="143"/>
  <c r="S47" i="143"/>
  <c r="G46" i="143"/>
  <c r="S60" i="143" s="1"/>
  <c r="U65" i="143"/>
  <c r="C45" i="143"/>
  <c r="S66" i="143"/>
  <c r="Z73" i="143"/>
  <c r="X76" i="143"/>
  <c r="C16" i="143"/>
  <c r="X58" i="143"/>
  <c r="C17" i="143"/>
  <c r="W55" i="143"/>
  <c r="N46" i="143"/>
  <c r="Z60" i="143" s="1"/>
  <c r="Z47" i="143"/>
  <c r="X48" i="143"/>
  <c r="V58" i="143"/>
  <c r="C55" i="143"/>
  <c r="P55" i="143"/>
  <c r="X74" i="143"/>
  <c r="Q53" i="143"/>
  <c r="S51" i="143"/>
  <c r="V66" i="143"/>
  <c r="T48" i="143"/>
  <c r="U74" i="143"/>
  <c r="D25" i="143"/>
  <c r="C26" i="143"/>
  <c r="D37" i="143"/>
  <c r="V61" i="143"/>
  <c r="U58" i="143"/>
  <c r="U68" i="143"/>
  <c r="Z64" i="143"/>
  <c r="S56" i="143"/>
  <c r="V77" i="143"/>
  <c r="Z66" i="143"/>
  <c r="V72" i="143"/>
  <c r="J71" i="143"/>
  <c r="J70" i="143" s="1"/>
  <c r="C84" i="143"/>
  <c r="L71" i="143"/>
  <c r="L70" i="143" s="1"/>
  <c r="X72" i="143"/>
  <c r="M71" i="143"/>
  <c r="M70" i="143" s="1"/>
  <c r="Y72" i="143"/>
  <c r="J20" i="128"/>
  <c r="I25" i="143"/>
  <c r="I10" i="143" s="1"/>
  <c r="I37" i="143"/>
  <c r="P73" i="143"/>
  <c r="C73" i="143"/>
  <c r="M20" i="143"/>
  <c r="V73" i="143"/>
  <c r="G25" i="143"/>
  <c r="G10" i="143" s="1"/>
  <c r="G37" i="143"/>
  <c r="T54" i="143"/>
  <c r="P53" i="143"/>
  <c r="C53" i="143"/>
  <c r="Y47" i="143"/>
  <c r="M46" i="143"/>
  <c r="Y60" i="143" s="1"/>
  <c r="U55" i="143"/>
  <c r="W52" i="143"/>
  <c r="P68" i="143"/>
  <c r="C68" i="143"/>
  <c r="C80" i="143"/>
  <c r="V55" i="143"/>
  <c r="C14" i="143"/>
  <c r="T59" i="143"/>
  <c r="X57" i="143"/>
  <c r="Q73" i="143"/>
  <c r="T66" i="143"/>
  <c r="C27" i="143"/>
  <c r="U69" i="143"/>
  <c r="C31" i="143"/>
  <c r="C32" i="143"/>
  <c r="Z77" i="143"/>
  <c r="K20" i="143"/>
  <c r="U67" i="143"/>
  <c r="C82" i="143"/>
  <c r="E37" i="143"/>
  <c r="E25" i="143"/>
  <c r="E10" i="143" s="1"/>
  <c r="X53" i="143"/>
  <c r="Q54" i="143"/>
  <c r="Y54" i="143"/>
  <c r="Y52" i="143"/>
  <c r="Z49" i="143"/>
  <c r="Z54" i="143"/>
  <c r="I42" i="143"/>
  <c r="W66" i="143"/>
  <c r="V56" i="143"/>
  <c r="C83" i="143"/>
  <c r="M37" i="128"/>
  <c r="R52" i="143"/>
  <c r="F46" i="143"/>
  <c r="R60" i="143" s="1"/>
  <c r="R47" i="143"/>
  <c r="R72" i="143"/>
  <c r="F71" i="143"/>
  <c r="F70" i="143" s="1"/>
  <c r="P50" i="143"/>
  <c r="C50" i="143"/>
  <c r="X49" i="143"/>
  <c r="Q72" i="143"/>
  <c r="E71" i="143"/>
  <c r="E70" i="143" s="1"/>
  <c r="S48" i="143"/>
  <c r="Z56" i="143"/>
  <c r="R66" i="143"/>
  <c r="Y56" i="143"/>
  <c r="R61" i="143"/>
  <c r="T57" i="143"/>
  <c r="U48" i="143"/>
  <c r="C22" i="143"/>
  <c r="S59" i="143"/>
  <c r="V50" i="143"/>
  <c r="V67" i="143"/>
  <c r="I71" i="143"/>
  <c r="I70" i="143" s="1"/>
  <c r="U72" i="143"/>
  <c r="T55" i="143"/>
  <c r="V51" i="143"/>
  <c r="C12" i="143"/>
  <c r="D20" i="143"/>
  <c r="C21" i="143"/>
  <c r="Y63" i="143"/>
  <c r="U51" i="143"/>
  <c r="Q48" i="143"/>
  <c r="V65" i="143"/>
  <c r="Z74" i="143"/>
  <c r="W59" i="143"/>
  <c r="W74" i="143"/>
  <c r="C30" i="143"/>
  <c r="W68" i="143"/>
  <c r="C23" i="143"/>
  <c r="W76" i="143"/>
  <c r="Y59" i="143"/>
  <c r="V64" i="143"/>
  <c r="G37" i="128"/>
  <c r="G25" i="128"/>
  <c r="G10" i="128" s="1"/>
  <c r="H37" i="128"/>
  <c r="W54" i="143"/>
  <c r="Q63" i="143"/>
  <c r="C62" i="143"/>
  <c r="P62" i="143"/>
  <c r="P59" i="143"/>
  <c r="C59" i="143"/>
  <c r="C75" i="143"/>
  <c r="P75" i="143"/>
  <c r="N71" i="143"/>
  <c r="N70" i="143" s="1"/>
  <c r="Z72" i="143"/>
  <c r="S72" i="143"/>
  <c r="G71" i="143"/>
  <c r="G70" i="143" s="1"/>
  <c r="F20" i="143"/>
  <c r="C18" i="143"/>
  <c r="R68" i="143"/>
  <c r="T75" i="143"/>
  <c r="T67" i="143"/>
  <c r="N37" i="143"/>
  <c r="N25" i="143"/>
  <c r="N10" i="143" s="1"/>
  <c r="S67" i="143"/>
  <c r="D46" i="128"/>
  <c r="Q64" i="143"/>
  <c r="Q56" i="143"/>
  <c r="C64" i="143"/>
  <c r="P64" i="143"/>
  <c r="J42" i="143"/>
  <c r="Z75" i="143"/>
  <c r="J37" i="143"/>
  <c r="J25" i="143"/>
  <c r="J10" i="143" s="1"/>
  <c r="W77" i="143"/>
  <c r="X66" i="143"/>
  <c r="C33" i="143"/>
  <c r="X75" i="143"/>
  <c r="Z76" i="143"/>
  <c r="C29" i="143"/>
  <c r="C11" i="143"/>
  <c r="C28" i="143"/>
  <c r="W72" i="143"/>
  <c r="K71" i="143"/>
  <c r="K70" i="143" s="1"/>
  <c r="S54" i="143"/>
  <c r="Q75" i="143"/>
  <c r="Q74" i="143"/>
  <c r="V54" i="143"/>
  <c r="T63" i="143"/>
  <c r="X63" i="143"/>
  <c r="W50" i="143"/>
  <c r="Y55" i="143"/>
  <c r="L42" i="143"/>
  <c r="W67" i="143"/>
  <c r="U77" i="143"/>
  <c r="U76" i="143"/>
  <c r="J46" i="128"/>
  <c r="H25" i="128"/>
  <c r="H10" i="128" s="1"/>
  <c r="D37" i="128"/>
  <c r="D25" i="128"/>
  <c r="C58" i="143"/>
  <c r="P58" i="143"/>
  <c r="C49" i="143"/>
  <c r="P49" i="143"/>
  <c r="C69" i="143"/>
  <c r="P69" i="143"/>
  <c r="T47" i="143"/>
  <c r="H46" i="143"/>
  <c r="C44" i="143"/>
  <c r="T69" i="143"/>
  <c r="H25" i="143"/>
  <c r="H10" i="143" s="1"/>
  <c r="H37" i="143"/>
  <c r="P51" i="143"/>
  <c r="C51" i="143"/>
  <c r="I46" i="143"/>
  <c r="U60" i="143" s="1"/>
  <c r="U47" i="143"/>
  <c r="Q68" i="143"/>
  <c r="V69" i="143"/>
  <c r="P67" i="143"/>
  <c r="C67" i="143"/>
  <c r="W64" i="143"/>
  <c r="U64" i="143"/>
  <c r="C85" i="143"/>
  <c r="X64" i="143"/>
  <c r="X68" i="143"/>
  <c r="S68" i="143"/>
  <c r="N20" i="143"/>
  <c r="F37" i="143"/>
  <c r="F25" i="143"/>
  <c r="F10" i="143" s="1"/>
  <c r="K46" i="143"/>
  <c r="W60" i="143" s="1"/>
  <c r="W47" i="143"/>
  <c r="X62" i="143"/>
  <c r="S76" i="143"/>
  <c r="S75" i="143"/>
  <c r="Z57" i="143"/>
  <c r="V68" i="143"/>
  <c r="R75" i="143"/>
  <c r="G42" i="143"/>
  <c r="Y77" i="143"/>
  <c r="C34" i="143"/>
  <c r="R57" i="143"/>
  <c r="V48" i="143"/>
  <c r="Y76" i="143"/>
  <c r="D46" i="143"/>
  <c r="P60" i="143" s="1"/>
  <c r="P47" i="143"/>
  <c r="C47" i="143"/>
  <c r="L46" i="143"/>
  <c r="X60" i="143" s="1"/>
  <c r="X47" i="143"/>
  <c r="S61" i="143"/>
  <c r="U52" i="143"/>
  <c r="P66" i="143"/>
  <c r="C66" i="143"/>
  <c r="S58" i="143"/>
  <c r="Z67" i="143"/>
  <c r="H71" i="143"/>
  <c r="H70" i="143" s="1"/>
  <c r="T72" i="143"/>
  <c r="X59" i="143"/>
  <c r="W49" i="143"/>
  <c r="Y51" i="143"/>
  <c r="R63" i="143"/>
  <c r="X54" i="143"/>
  <c r="C15" i="143"/>
  <c r="Y68" i="143"/>
  <c r="R74" i="143"/>
  <c r="S55" i="143"/>
  <c r="Y69" i="143"/>
  <c r="S74" i="143"/>
  <c r="S77" i="143"/>
  <c r="C35" i="143"/>
  <c r="C79" i="143"/>
  <c r="C81" i="143"/>
  <c r="R64" i="143"/>
  <c r="P61" i="143"/>
  <c r="C61" i="143"/>
  <c r="Z62" i="143"/>
  <c r="U57" i="143"/>
  <c r="C36" i="143"/>
  <c r="R54" i="143"/>
  <c r="W58" i="143"/>
  <c r="U53" i="143"/>
  <c r="Z52" i="143"/>
  <c r="Z69" i="143"/>
  <c r="T50" i="143"/>
  <c r="T31" i="137" l="1"/>
  <c r="T30" i="137" s="1"/>
  <c r="X31" i="137"/>
  <c r="C61" i="140"/>
  <c r="Q9" i="128"/>
  <c r="Q38" i="128" s="1"/>
  <c r="Q41" i="128"/>
  <c r="D11" i="139"/>
  <c r="C10" i="139"/>
  <c r="R9" i="140"/>
  <c r="R38" i="140" s="1"/>
  <c r="W9" i="140"/>
  <c r="W38" i="140" s="1"/>
  <c r="T41" i="140"/>
  <c r="T9" i="140"/>
  <c r="T38" i="140" s="1"/>
  <c r="I38" i="140"/>
  <c r="H9" i="140"/>
  <c r="W41" i="140"/>
  <c r="H41" i="140"/>
  <c r="U9" i="140"/>
  <c r="U38" i="140" s="1"/>
  <c r="U41" i="140"/>
  <c r="V9" i="140"/>
  <c r="V38" i="140" s="1"/>
  <c r="V41" i="140"/>
  <c r="I41" i="140"/>
  <c r="F41" i="140"/>
  <c r="K38" i="140"/>
  <c r="K40" i="140" s="1"/>
  <c r="K39" i="140" s="1"/>
  <c r="J38" i="140"/>
  <c r="J40" i="140" s="1"/>
  <c r="J39" i="140" s="1"/>
  <c r="G38" i="140"/>
  <c r="G40" i="140" s="1"/>
  <c r="L71" i="140"/>
  <c r="C82" i="140"/>
  <c r="L25" i="140"/>
  <c r="L37" i="140"/>
  <c r="L42" i="140"/>
  <c r="L46" i="140"/>
  <c r="N9" i="140"/>
  <c r="N38" i="140" s="1"/>
  <c r="N41" i="140"/>
  <c r="N39" i="140" s="1"/>
  <c r="F9" i="140"/>
  <c r="Q9" i="140"/>
  <c r="Q38" i="140" s="1"/>
  <c r="L20" i="140"/>
  <c r="M9" i="140"/>
  <c r="M38" i="140" s="1"/>
  <c r="L10" i="140"/>
  <c r="M41" i="140"/>
  <c r="M39" i="140" s="1"/>
  <c r="C72" i="140"/>
  <c r="E71" i="140"/>
  <c r="E20" i="140"/>
  <c r="C20" i="140" s="1"/>
  <c r="C21" i="140"/>
  <c r="C47" i="140"/>
  <c r="E46" i="140"/>
  <c r="C46" i="140" s="1"/>
  <c r="H16" i="16"/>
  <c r="J18" i="16"/>
  <c r="J16" i="16" s="1"/>
  <c r="C26" i="140"/>
  <c r="E37" i="140"/>
  <c r="C37" i="140" s="1"/>
  <c r="E25" i="140"/>
  <c r="E5" i="137"/>
  <c r="E42" i="140"/>
  <c r="C43" i="140"/>
  <c r="P9" i="128"/>
  <c r="P41" i="128"/>
  <c r="C70" i="128"/>
  <c r="C20" i="128"/>
  <c r="C42" i="128"/>
  <c r="C25" i="128"/>
  <c r="C46" i="128"/>
  <c r="C37" i="128"/>
  <c r="C71" i="128"/>
  <c r="W31" i="137"/>
  <c r="W30" i="137" s="1"/>
  <c r="Z31" i="137"/>
  <c r="P31" i="137"/>
  <c r="P30" i="137" s="1"/>
  <c r="L70" i="140"/>
  <c r="O9" i="128"/>
  <c r="O41" i="128"/>
  <c r="M32" i="137"/>
  <c r="G31" i="137"/>
  <c r="J40" i="126"/>
  <c r="J39" i="126" s="1"/>
  <c r="D29" i="137"/>
  <c r="N29" i="137"/>
  <c r="E40" i="126"/>
  <c r="E39" i="126" s="1"/>
  <c r="I40" i="126"/>
  <c r="I39" i="126" s="1"/>
  <c r="O40" i="126"/>
  <c r="O39" i="126" s="1"/>
  <c r="M9" i="128"/>
  <c r="K9" i="128"/>
  <c r="F40" i="126"/>
  <c r="F39" i="126" s="1"/>
  <c r="W40" i="126"/>
  <c r="W39" i="126" s="1"/>
  <c r="K40" i="126"/>
  <c r="K39" i="126" s="1"/>
  <c r="S40" i="126"/>
  <c r="S39" i="126" s="1"/>
  <c r="I10" i="128"/>
  <c r="G40" i="126"/>
  <c r="R40" i="126"/>
  <c r="R39" i="126" s="1"/>
  <c r="V40" i="126"/>
  <c r="V39" i="126" s="1"/>
  <c r="U40" i="126"/>
  <c r="U39" i="126" s="1"/>
  <c r="Q40" i="126"/>
  <c r="Q39" i="126" s="1"/>
  <c r="L9" i="126"/>
  <c r="H40" i="126"/>
  <c r="H39" i="126" s="1"/>
  <c r="T40" i="126"/>
  <c r="T39" i="126" s="1"/>
  <c r="L38" i="126"/>
  <c r="M40" i="126"/>
  <c r="P41" i="126"/>
  <c r="L70" i="126"/>
  <c r="D41" i="126"/>
  <c r="C10" i="126"/>
  <c r="D9" i="126"/>
  <c r="O40" i="140"/>
  <c r="O39" i="140" s="1"/>
  <c r="S40" i="140"/>
  <c r="S39" i="140" s="1"/>
  <c r="R40" i="140"/>
  <c r="R39" i="140" s="1"/>
  <c r="G9" i="128"/>
  <c r="D41" i="140"/>
  <c r="D9" i="140"/>
  <c r="P41" i="140"/>
  <c r="H9" i="128"/>
  <c r="L9" i="128"/>
  <c r="N9" i="128"/>
  <c r="E9" i="128"/>
  <c r="E9" i="143"/>
  <c r="E38" i="143" s="1"/>
  <c r="L9" i="143"/>
  <c r="L38" i="143" s="1"/>
  <c r="J9" i="143"/>
  <c r="J38" i="143" s="1"/>
  <c r="N41" i="128"/>
  <c r="AB61" i="143"/>
  <c r="F41" i="128"/>
  <c r="L41" i="128"/>
  <c r="N9" i="143"/>
  <c r="N38" i="143" s="1"/>
  <c r="E41" i="128"/>
  <c r="M41" i="128"/>
  <c r="F9" i="128"/>
  <c r="D41" i="128"/>
  <c r="AB53" i="143"/>
  <c r="J9" i="128"/>
  <c r="AC56" i="143"/>
  <c r="AC55" i="143"/>
  <c r="K41" i="128"/>
  <c r="G41" i="128"/>
  <c r="I41" i="128"/>
  <c r="H9" i="143"/>
  <c r="H38" i="143" s="1"/>
  <c r="AD62" i="143"/>
  <c r="AD53" i="143"/>
  <c r="AC77" i="143"/>
  <c r="I9" i="143"/>
  <c r="I38" i="143" s="1"/>
  <c r="AC50" i="143"/>
  <c r="G9" i="143"/>
  <c r="G38" i="143" s="1"/>
  <c r="J41" i="143"/>
  <c r="F9" i="143"/>
  <c r="F38" i="143" s="1"/>
  <c r="AC74" i="143"/>
  <c r="N41" i="143"/>
  <c r="AD51" i="143"/>
  <c r="AC62" i="143"/>
  <c r="AC51" i="143"/>
  <c r="AB50" i="143"/>
  <c r="AC69" i="143"/>
  <c r="AB66" i="143"/>
  <c r="AB49" i="143"/>
  <c r="AC59" i="143"/>
  <c r="AC68" i="143"/>
  <c r="AD74" i="143"/>
  <c r="H41" i="128"/>
  <c r="AC57" i="143"/>
  <c r="AC75" i="143"/>
  <c r="AD55" i="143"/>
  <c r="G41" i="143"/>
  <c r="J41" i="128"/>
  <c r="M9" i="143"/>
  <c r="M38" i="143" s="1"/>
  <c r="AB73" i="143"/>
  <c r="AB64" i="143"/>
  <c r="C70" i="143"/>
  <c r="AD66" i="143"/>
  <c r="AC49" i="143"/>
  <c r="AC58" i="143"/>
  <c r="AD68" i="143"/>
  <c r="K41" i="143"/>
  <c r="H41" i="143"/>
  <c r="AB60" i="143"/>
  <c r="AD63" i="143"/>
  <c r="E41" i="143"/>
  <c r="AC48" i="143"/>
  <c r="AB72" i="143"/>
  <c r="AD72" i="143"/>
  <c r="AD58" i="143"/>
  <c r="AD50" i="143"/>
  <c r="AB51" i="143"/>
  <c r="AB69" i="143"/>
  <c r="AB59" i="143"/>
  <c r="AC72" i="143"/>
  <c r="AB55" i="143"/>
  <c r="AC52" i="143"/>
  <c r="AC47" i="143"/>
  <c r="AB62" i="143"/>
  <c r="AD57" i="143"/>
  <c r="I41" i="143"/>
  <c r="C25" i="143"/>
  <c r="D10" i="143"/>
  <c r="AB54" i="143"/>
  <c r="K9" i="143"/>
  <c r="K38" i="143" s="1"/>
  <c r="AB76" i="143"/>
  <c r="AB67" i="143"/>
  <c r="AD54" i="143"/>
  <c r="C42" i="143"/>
  <c r="D41" i="143"/>
  <c r="AB47" i="143"/>
  <c r="AD69" i="143"/>
  <c r="L41" i="143"/>
  <c r="AD67" i="143"/>
  <c r="AC63" i="143"/>
  <c r="AC73" i="143"/>
  <c r="AB68" i="143"/>
  <c r="AD48" i="143"/>
  <c r="AD61" i="143"/>
  <c r="AB52" i="143"/>
  <c r="AB63" i="143"/>
  <c r="T60" i="143"/>
  <c r="AD60" i="143" s="1"/>
  <c r="AC65" i="143"/>
  <c r="AD56" i="143"/>
  <c r="AD49" i="143"/>
  <c r="AD75" i="143"/>
  <c r="C71" i="143"/>
  <c r="AD76" i="143"/>
  <c r="M41" i="143"/>
  <c r="AD73" i="143"/>
  <c r="AB65" i="143"/>
  <c r="AB57" i="143"/>
  <c r="C46" i="143"/>
  <c r="AB58" i="143"/>
  <c r="AB75" i="143"/>
  <c r="F41" i="143"/>
  <c r="C20" i="143"/>
  <c r="AB48" i="143"/>
  <c r="AD77" i="143"/>
  <c r="AC61" i="143"/>
  <c r="AC76" i="143"/>
  <c r="AD47" i="143"/>
  <c r="AC64" i="143"/>
  <c r="AC54" i="143"/>
  <c r="AD59" i="143"/>
  <c r="AC53" i="143"/>
  <c r="AC67" i="143"/>
  <c r="AB77" i="143"/>
  <c r="AD65" i="143"/>
  <c r="D10" i="128"/>
  <c r="AC60" i="143"/>
  <c r="C37" i="143"/>
  <c r="AC66" i="143"/>
  <c r="AD52" i="143"/>
  <c r="AD64" i="143"/>
  <c r="AB56" i="143"/>
  <c r="AB74" i="143"/>
  <c r="Q40" i="128" l="1"/>
  <c r="Q39" i="128" s="1"/>
  <c r="D12" i="139"/>
  <c r="C11" i="139"/>
  <c r="H38" i="140"/>
  <c r="H40" i="140" s="1"/>
  <c r="H39" i="140" s="1"/>
  <c r="T40" i="140"/>
  <c r="T39" i="140" s="1"/>
  <c r="W40" i="140"/>
  <c r="W39" i="140" s="1"/>
  <c r="U40" i="140"/>
  <c r="U39" i="140" s="1"/>
  <c r="I40" i="140"/>
  <c r="I39" i="140" s="1"/>
  <c r="V40" i="140"/>
  <c r="V39" i="140" s="1"/>
  <c r="F38" i="140"/>
  <c r="F40" i="140" s="1"/>
  <c r="F39" i="140" s="1"/>
  <c r="E38" i="128"/>
  <c r="E40" i="128" s="1"/>
  <c r="E39" i="128" s="1"/>
  <c r="L9" i="140"/>
  <c r="N40" i="140"/>
  <c r="I9" i="128"/>
  <c r="P38" i="128"/>
  <c r="P40" i="128" s="1"/>
  <c r="G38" i="128"/>
  <c r="G40" i="128" s="1"/>
  <c r="G39" i="128" s="1"/>
  <c r="N38" i="128"/>
  <c r="N40" i="128" s="1"/>
  <c r="N39" i="128" s="1"/>
  <c r="J38" i="128"/>
  <c r="J40" i="128" s="1"/>
  <c r="J39" i="128" s="1"/>
  <c r="L38" i="128"/>
  <c r="L40" i="128" s="1"/>
  <c r="L39" i="128" s="1"/>
  <c r="O38" i="128"/>
  <c r="O40" i="128" s="1"/>
  <c r="H38" i="128"/>
  <c r="H40" i="128" s="1"/>
  <c r="H39" i="128" s="1"/>
  <c r="M38" i="128"/>
  <c r="M40" i="128" s="1"/>
  <c r="M39" i="128" s="1"/>
  <c r="K38" i="128"/>
  <c r="K40" i="128" s="1"/>
  <c r="K39" i="128" s="1"/>
  <c r="F38" i="128"/>
  <c r="F40" i="128" s="1"/>
  <c r="F39" i="128" s="1"/>
  <c r="E54" i="137"/>
  <c r="C54" i="137" s="1"/>
  <c r="E52" i="137"/>
  <c r="C52" i="137" s="1"/>
  <c r="E51" i="137"/>
  <c r="C51" i="137" s="1"/>
  <c r="E35" i="137"/>
  <c r="C35" i="137" s="1"/>
  <c r="E16" i="137"/>
  <c r="C16" i="137" s="1"/>
  <c r="E48" i="137"/>
  <c r="C48" i="137" s="1"/>
  <c r="E17" i="137"/>
  <c r="C17" i="137" s="1"/>
  <c r="E43" i="137"/>
  <c r="C43" i="137" s="1"/>
  <c r="E42" i="137"/>
  <c r="C42" i="137" s="1"/>
  <c r="E41" i="137"/>
  <c r="C41" i="137" s="1"/>
  <c r="E21" i="137"/>
  <c r="C21" i="137" s="1"/>
  <c r="E50" i="137"/>
  <c r="C50" i="137" s="1"/>
  <c r="E19" i="137"/>
  <c r="E24" i="137"/>
  <c r="C24" i="137" s="1"/>
  <c r="E27" i="137"/>
  <c r="C27" i="137" s="1"/>
  <c r="E13" i="137"/>
  <c r="C13" i="137" s="1"/>
  <c r="E23" i="137"/>
  <c r="C23" i="137" s="1"/>
  <c r="E10" i="137"/>
  <c r="E20" i="137"/>
  <c r="C20" i="137" s="1"/>
  <c r="E49" i="137"/>
  <c r="C49" i="137" s="1"/>
  <c r="E14" i="137"/>
  <c r="C14" i="137" s="1"/>
  <c r="E47" i="137"/>
  <c r="E25" i="137"/>
  <c r="C25" i="137" s="1"/>
  <c r="E11" i="137"/>
  <c r="C11" i="137" s="1"/>
  <c r="E44" i="137"/>
  <c r="C44" i="137" s="1"/>
  <c r="E55" i="137"/>
  <c r="C55" i="137" s="1"/>
  <c r="E45" i="137"/>
  <c r="C45" i="137" s="1"/>
  <c r="E12" i="137"/>
  <c r="C12" i="137" s="1"/>
  <c r="E40" i="137"/>
  <c r="C40" i="137" s="1"/>
  <c r="E38" i="137"/>
  <c r="E26" i="137"/>
  <c r="C26" i="137" s="1"/>
  <c r="E39" i="137"/>
  <c r="C39" i="137" s="1"/>
  <c r="E53" i="137"/>
  <c r="C53" i="137" s="1"/>
  <c r="E15" i="137"/>
  <c r="C15" i="137" s="1"/>
  <c r="E34" i="137"/>
  <c r="E36" i="137"/>
  <c r="C36" i="137" s="1"/>
  <c r="E22" i="137"/>
  <c r="C22" i="137" s="1"/>
  <c r="E10" i="140"/>
  <c r="C25" i="140"/>
  <c r="E70" i="140"/>
  <c r="C70" i="140" s="1"/>
  <c r="C71" i="140"/>
  <c r="C42" i="140"/>
  <c r="C41" i="128"/>
  <c r="C10" i="128"/>
  <c r="M29" i="137"/>
  <c r="N31" i="137"/>
  <c r="D31" i="137"/>
  <c r="P40" i="126"/>
  <c r="P39" i="126" s="1"/>
  <c r="L39" i="126" s="1"/>
  <c r="L41" i="126"/>
  <c r="C41" i="126"/>
  <c r="C9" i="126"/>
  <c r="D38" i="126"/>
  <c r="P40" i="140"/>
  <c r="P39" i="140" s="1"/>
  <c r="L38" i="140"/>
  <c r="M40" i="140"/>
  <c r="D38" i="140"/>
  <c r="N40" i="143"/>
  <c r="N39" i="143" s="1"/>
  <c r="L40" i="143"/>
  <c r="L39" i="143" s="1"/>
  <c r="G40" i="143"/>
  <c r="G39" i="143" s="1"/>
  <c r="J40" i="143"/>
  <c r="J39" i="143" s="1"/>
  <c r="I40" i="143"/>
  <c r="I39" i="143" s="1"/>
  <c r="F40" i="143"/>
  <c r="F39" i="143" s="1"/>
  <c r="M40" i="143"/>
  <c r="M39" i="143" s="1"/>
  <c r="H40" i="143"/>
  <c r="H39" i="143" s="1"/>
  <c r="K40" i="143"/>
  <c r="K39" i="143" s="1"/>
  <c r="E40" i="143"/>
  <c r="E39" i="143" s="1"/>
  <c r="C41" i="143"/>
  <c r="D9" i="143"/>
  <c r="C10" i="143"/>
  <c r="D9" i="128"/>
  <c r="P39" i="128" l="1"/>
  <c r="C12" i="139"/>
  <c r="D13" i="139"/>
  <c r="I38" i="128"/>
  <c r="I40" i="128" s="1"/>
  <c r="I39" i="128" s="1"/>
  <c r="E41" i="140"/>
  <c r="C41" i="140" s="1"/>
  <c r="C9" i="128"/>
  <c r="E9" i="140"/>
  <c r="C10" i="140"/>
  <c r="E37" i="137"/>
  <c r="C37" i="137" s="1"/>
  <c r="C38" i="137"/>
  <c r="E46" i="137"/>
  <c r="C46" i="137" s="1"/>
  <c r="C47" i="137"/>
  <c r="E9" i="137"/>
  <c r="C10" i="137"/>
  <c r="C19" i="137"/>
  <c r="E18" i="137"/>
  <c r="E33" i="137"/>
  <c r="C34" i="137"/>
  <c r="O39" i="128"/>
  <c r="D30" i="137"/>
  <c r="N30" i="137"/>
  <c r="M30" i="137" s="1"/>
  <c r="M31" i="137"/>
  <c r="L40" i="126"/>
  <c r="D40" i="126"/>
  <c r="C38" i="126"/>
  <c r="D40" i="140"/>
  <c r="C9" i="143"/>
  <c r="D38" i="143"/>
  <c r="D38" i="128"/>
  <c r="C13" i="139" l="1"/>
  <c r="D14" i="139"/>
  <c r="C38" i="128"/>
  <c r="E38" i="140"/>
  <c r="C9" i="140"/>
  <c r="C9" i="137"/>
  <c r="E32" i="137"/>
  <c r="C32" i="137" s="1"/>
  <c r="C33" i="137"/>
  <c r="E28" i="137"/>
  <c r="C28" i="137" s="1"/>
  <c r="C18" i="137"/>
  <c r="C40" i="126"/>
  <c r="D39" i="126"/>
  <c r="C39" i="126" s="1"/>
  <c r="D39" i="140"/>
  <c r="D40" i="143"/>
  <c r="C38" i="143"/>
  <c r="D40" i="128"/>
  <c r="C40" i="128" s="1"/>
  <c r="D15" i="139" l="1"/>
  <c r="C14" i="139"/>
  <c r="E29" i="137"/>
  <c r="E40" i="140"/>
  <c r="C38" i="140"/>
  <c r="D39" i="128"/>
  <c r="C39" i="128" s="1"/>
  <c r="C40" i="143"/>
  <c r="D39" i="143"/>
  <c r="C39" i="143" s="1"/>
  <c r="D16" i="139" l="1"/>
  <c r="C15" i="139"/>
  <c r="E39" i="140"/>
  <c r="C39" i="140" s="1"/>
  <c r="C40" i="140"/>
  <c r="E31" i="137"/>
  <c r="C29" i="137"/>
  <c r="C16" i="139" l="1"/>
  <c r="D17" i="139"/>
  <c r="E30" i="137"/>
  <c r="C30" i="137" s="1"/>
  <c r="C31" i="137"/>
  <c r="C17" i="139" l="1"/>
  <c r="D18" i="139"/>
  <c r="C18" i="139" l="1"/>
  <c r="D19" i="139"/>
  <c r="D20" i="139" l="1"/>
  <c r="C19" i="139"/>
  <c r="C20" i="139" l="1"/>
  <c r="D21" i="139"/>
  <c r="C21" i="139" l="1"/>
  <c r="D22" i="139"/>
  <c r="C22" i="139" l="1"/>
  <c r="D23" i="139"/>
  <c r="C23" i="139" l="1"/>
  <c r="D24" i="139"/>
  <c r="D25" i="139" l="1"/>
  <c r="C24" i="139"/>
  <c r="D27" i="139" l="1"/>
  <c r="C25" i="139"/>
  <c r="C27" i="139" l="1"/>
  <c r="D28" i="139"/>
  <c r="C28" i="139" l="1"/>
  <c r="D29" i="139"/>
  <c r="C29" i="139" l="1"/>
  <c r="D30" i="139"/>
  <c r="C30" i="139" l="1"/>
  <c r="D31" i="139"/>
  <c r="D32" i="139" l="1"/>
  <c r="C31" i="139"/>
  <c r="D33" i="139" l="1"/>
  <c r="C32" i="139"/>
  <c r="C33" i="139" l="1"/>
  <c r="D34" i="139"/>
  <c r="C34" i="139" l="1"/>
  <c r="D35" i="139"/>
  <c r="C35" i="139" l="1"/>
  <c r="D36" i="139"/>
  <c r="D37" i="139" l="1"/>
  <c r="C36" i="139"/>
  <c r="C37" i="139" l="1"/>
  <c r="D38" i="139"/>
  <c r="D39" i="139" l="1"/>
  <c r="C38" i="139"/>
  <c r="D40" i="139" l="1"/>
  <c r="C39" i="139"/>
  <c r="D41" i="139" l="1"/>
  <c r="C40" i="139"/>
  <c r="C41" i="139" l="1"/>
  <c r="D42" i="139"/>
  <c r="D43" i="139" l="1"/>
  <c r="C42" i="139"/>
  <c r="D44" i="139" l="1"/>
  <c r="C43" i="139"/>
  <c r="D45" i="139" l="1"/>
  <c r="C44" i="139"/>
  <c r="C45" i="139" l="1"/>
  <c r="D46" i="139"/>
  <c r="C46" i="139" l="1"/>
  <c r="D47" i="139"/>
  <c r="D48" i="139" l="1"/>
  <c r="C47" i="139"/>
  <c r="D50" i="139" l="1"/>
  <c r="C48" i="139"/>
  <c r="D51" i="139" l="1"/>
  <c r="C50" i="139"/>
  <c r="D52" i="139" l="1"/>
  <c r="C51" i="139"/>
  <c r="C52" i="139" l="1"/>
  <c r="D53" i="139"/>
  <c r="C53" i="139" l="1"/>
  <c r="D54" i="139"/>
  <c r="D55" i="139" l="1"/>
  <c r="C54" i="139"/>
  <c r="D56" i="139" l="1"/>
  <c r="C55" i="139"/>
  <c r="D57" i="139" l="1"/>
  <c r="C56" i="139"/>
  <c r="C57" i="139" l="1"/>
  <c r="D58" i="139"/>
  <c r="C58" i="139" l="1"/>
  <c r="D59" i="139"/>
  <c r="D60" i="139" l="1"/>
  <c r="C59" i="139"/>
  <c r="D61" i="139" l="1"/>
  <c r="C60" i="139"/>
  <c r="C61" i="139" l="1"/>
  <c r="D62" i="139"/>
  <c r="D63" i="139" l="1"/>
  <c r="C62" i="139"/>
  <c r="D64" i="139" l="1"/>
  <c r="C63" i="139"/>
  <c r="C64" i="139" l="1"/>
  <c r="D65" i="139"/>
  <c r="C65" i="139" l="1"/>
  <c r="D66" i="139"/>
  <c r="C66" i="139" l="1"/>
  <c r="D67" i="139"/>
  <c r="D68" i="139" l="1"/>
  <c r="C67" i="139"/>
  <c r="D69" i="139" l="1"/>
  <c r="C68" i="139"/>
  <c r="C69" i="139" l="1"/>
  <c r="D70" i="139"/>
  <c r="C70" i="139" l="1"/>
  <c r="D71" i="139"/>
  <c r="D73" i="139" l="1"/>
  <c r="C71" i="139"/>
  <c r="C73" i="139" l="1"/>
  <c r="D74" i="139"/>
  <c r="C74" i="139" l="1"/>
  <c r="D75" i="139"/>
  <c r="D76" i="139" l="1"/>
  <c r="C75" i="139"/>
  <c r="D77" i="139" l="1"/>
  <c r="C76" i="139"/>
  <c r="C77" i="139" l="1"/>
  <c r="D78" i="139"/>
  <c r="C78" i="139" l="1"/>
  <c r="D79" i="139"/>
  <c r="D80" i="139" l="1"/>
  <c r="C79" i="139"/>
  <c r="D81" i="139" l="1"/>
  <c r="C80" i="139"/>
  <c r="D82" i="139" l="1"/>
  <c r="C81" i="139"/>
  <c r="C82" i="139" l="1"/>
  <c r="D83" i="139"/>
  <c r="C83" i="139" l="1"/>
  <c r="D84" i="139"/>
  <c r="C84" i="139" l="1"/>
  <c r="D85" i="139"/>
  <c r="D86" i="139" l="1"/>
  <c r="C85" i="139"/>
  <c r="D87" i="139" l="1"/>
  <c r="C86" i="139"/>
  <c r="C87" i="139" l="1"/>
  <c r="D88" i="139"/>
  <c r="C88" i="139" l="1"/>
  <c r="D89" i="139"/>
  <c r="D90" i="139" l="1"/>
  <c r="C89" i="139"/>
  <c r="D91" i="139" l="1"/>
  <c r="C90" i="139"/>
  <c r="C91" i="139" l="1"/>
  <c r="D92" i="139"/>
  <c r="C92" i="139" l="1"/>
  <c r="D93" i="139"/>
  <c r="C93" i="139" l="1"/>
  <c r="D94" i="139"/>
  <c r="C94" i="139" l="1"/>
  <c r="D96" i="139"/>
  <c r="C96" i="139" l="1"/>
  <c r="D97" i="139"/>
  <c r="C97" i="139" l="1"/>
  <c r="D98" i="139"/>
  <c r="C98" i="139" l="1"/>
  <c r="D99" i="139"/>
  <c r="D100" i="139" l="1"/>
  <c r="C99" i="139"/>
  <c r="C100" i="139" l="1"/>
  <c r="D101" i="139"/>
  <c r="D102" i="139" l="1"/>
  <c r="C101" i="139"/>
  <c r="D103" i="139" l="1"/>
  <c r="C102" i="139"/>
  <c r="C103" i="139" l="1"/>
  <c r="D104" i="139"/>
  <c r="C104" i="139" l="1"/>
  <c r="D105" i="139"/>
  <c r="D106" i="139" l="1"/>
  <c r="C105" i="139"/>
  <c r="D107" i="139" l="1"/>
  <c r="C106" i="139"/>
  <c r="C107" i="139" l="1"/>
  <c r="D108" i="139"/>
  <c r="D109" i="139" l="1"/>
  <c r="C108" i="139"/>
  <c r="D110" i="139" l="1"/>
  <c r="C109" i="139"/>
  <c r="C110" i="139" l="1"/>
  <c r="D111" i="139"/>
  <c r="C111" i="139" l="1"/>
  <c r="D112" i="139"/>
  <c r="C112" i="139" l="1"/>
  <c r="D113" i="139"/>
  <c r="D114" i="139" l="1"/>
  <c r="C113" i="139"/>
  <c r="C114" i="139" l="1"/>
  <c r="D115" i="139"/>
  <c r="C115" i="139" l="1"/>
  <c r="D116" i="139"/>
  <c r="C116" i="139" l="1"/>
  <c r="D117" i="139"/>
  <c r="D119" i="139" l="1"/>
  <c r="C117" i="139"/>
  <c r="D120" i="139" l="1"/>
  <c r="C119" i="139"/>
  <c r="C120" i="139" l="1"/>
  <c r="D121" i="139"/>
  <c r="C121" i="139" l="1"/>
  <c r="D122" i="139"/>
  <c r="C122" i="139" l="1"/>
  <c r="D123" i="139"/>
  <c r="D124" i="139" l="1"/>
  <c r="C123" i="139"/>
  <c r="C124" i="139" l="1"/>
  <c r="D125" i="139"/>
  <c r="C125" i="139" l="1"/>
  <c r="D126" i="139"/>
  <c r="D127" i="139" l="1"/>
  <c r="C126" i="139"/>
  <c r="D128" i="139" l="1"/>
  <c r="C127" i="139"/>
  <c r="C128" i="139" l="1"/>
  <c r="D129" i="139"/>
  <c r="C129" i="139" l="1"/>
  <c r="D130" i="139"/>
  <c r="C130" i="139" l="1"/>
  <c r="D131" i="139"/>
  <c r="D132" i="139" l="1"/>
  <c r="C131" i="139"/>
  <c r="C132" i="139" l="1"/>
  <c r="D133" i="139"/>
  <c r="C133" i="139" l="1"/>
  <c r="D134" i="139"/>
  <c r="D135" i="139" l="1"/>
  <c r="C134" i="139"/>
  <c r="D136" i="139" l="1"/>
  <c r="C135" i="139"/>
  <c r="C136" i="139" l="1"/>
  <c r="D137" i="139"/>
  <c r="C137" i="139" l="1"/>
  <c r="D138" i="139"/>
  <c r="D139" i="139" l="1"/>
  <c r="C138" i="139"/>
  <c r="D140" i="139" l="1"/>
  <c r="C139" i="139"/>
  <c r="C140" i="139" l="1"/>
  <c r="D142" i="139"/>
  <c r="C142" i="139" l="1"/>
  <c r="D143" i="139"/>
  <c r="D144" i="139" l="1"/>
  <c r="C143" i="139"/>
  <c r="D145" i="139" l="1"/>
  <c r="C144" i="139"/>
  <c r="D146" i="139" l="1"/>
  <c r="C145" i="139"/>
  <c r="C146" i="139" l="1"/>
  <c r="D147" i="139"/>
  <c r="C147" i="139" l="1"/>
  <c r="D148" i="139"/>
  <c r="D149" i="139" l="1"/>
  <c r="C148" i="139"/>
  <c r="D150" i="139" l="1"/>
  <c r="C149" i="139"/>
  <c r="D151" i="139" l="1"/>
  <c r="C150" i="139"/>
  <c r="C151" i="139" l="1"/>
  <c r="D152" i="139"/>
  <c r="D153" i="139" l="1"/>
  <c r="C152" i="139"/>
  <c r="D154" i="139" l="1"/>
  <c r="C153" i="139"/>
  <c r="C154" i="139" l="1"/>
  <c r="D155" i="139"/>
  <c r="C155" i="139" l="1"/>
  <c r="D156" i="139"/>
  <c r="D157" i="139" l="1"/>
  <c r="C156" i="139"/>
  <c r="D158" i="139" l="1"/>
  <c r="C157" i="139"/>
  <c r="D159" i="139" l="1"/>
  <c r="C158" i="139"/>
  <c r="C159" i="139" l="1"/>
  <c r="D160" i="139"/>
  <c r="C160" i="139" l="1"/>
  <c r="D161" i="139"/>
  <c r="D162" i="139" l="1"/>
  <c r="C161" i="139"/>
  <c r="C162" i="139" l="1"/>
  <c r="D163" i="139"/>
  <c r="C163" i="139" l="1"/>
  <c r="D165" i="139"/>
  <c r="C165" i="139" l="1"/>
  <c r="D166" i="139"/>
  <c r="C166" i="139" l="1"/>
  <c r="D167" i="139"/>
  <c r="D168" i="139" l="1"/>
  <c r="C167" i="139"/>
  <c r="D169" i="139" l="1"/>
  <c r="C168" i="139"/>
  <c r="C169" i="139" l="1"/>
  <c r="D170" i="139"/>
  <c r="D171" i="139" l="1"/>
  <c r="C170" i="139"/>
  <c r="D172" i="139" l="1"/>
  <c r="C171" i="139"/>
  <c r="C172" i="139" l="1"/>
  <c r="D173" i="139"/>
  <c r="D174" i="139" l="1"/>
  <c r="C173" i="139"/>
  <c r="C174" i="139" l="1"/>
  <c r="D175" i="139"/>
  <c r="C175" i="139" l="1"/>
  <c r="D176" i="139"/>
  <c r="D177" i="139" l="1"/>
  <c r="C176" i="139"/>
  <c r="C177" i="139" l="1"/>
  <c r="D178" i="139"/>
  <c r="C178" i="139" l="1"/>
  <c r="D179" i="139"/>
  <c r="C179" i="139" l="1"/>
  <c r="D180" i="139"/>
  <c r="D181" i="139" l="1"/>
  <c r="C180" i="139"/>
  <c r="D182" i="139" l="1"/>
  <c r="C181" i="139"/>
  <c r="D183" i="139" l="1"/>
  <c r="C182" i="139"/>
  <c r="D184" i="139" l="1"/>
  <c r="C183" i="139"/>
  <c r="C184" i="139" l="1"/>
  <c r="D185" i="139"/>
  <c r="C185" i="139" l="1"/>
  <c r="D186" i="139"/>
  <c r="D188" i="139" l="1"/>
  <c r="C186" i="139"/>
  <c r="D189" i="139" l="1"/>
  <c r="C188" i="139"/>
  <c r="C189" i="139" l="1"/>
  <c r="D190" i="139"/>
  <c r="C190" i="139" l="1"/>
  <c r="D191" i="139"/>
  <c r="D192" i="139" l="1"/>
  <c r="C191" i="139"/>
  <c r="D193" i="139" l="1"/>
  <c r="C192" i="139"/>
  <c r="C193" i="139" l="1"/>
  <c r="D194" i="139"/>
  <c r="D195" i="139" l="1"/>
  <c r="C194" i="139"/>
  <c r="C195" i="139" l="1"/>
  <c r="D196" i="139"/>
  <c r="C196" i="139" l="1"/>
  <c r="D197" i="139"/>
  <c r="C197" i="139" l="1"/>
  <c r="D198" i="139"/>
  <c r="D199" i="139" l="1"/>
  <c r="C198" i="139"/>
  <c r="D200" i="139" l="1"/>
  <c r="C199" i="139"/>
  <c r="C200" i="139" l="1"/>
  <c r="D201" i="139"/>
  <c r="D202" i="139" l="1"/>
  <c r="C201" i="139"/>
  <c r="D203" i="139" l="1"/>
  <c r="C202" i="139"/>
  <c r="C203" i="139" l="1"/>
  <c r="D204" i="139"/>
  <c r="C204" i="139" l="1"/>
  <c r="D205" i="139"/>
  <c r="C205" i="139" l="1"/>
  <c r="D206" i="139"/>
  <c r="D207" i="139" l="1"/>
  <c r="C206" i="139"/>
  <c r="D208" i="139" l="1"/>
  <c r="C207" i="139"/>
  <c r="C208" i="139" l="1"/>
  <c r="D209" i="139"/>
  <c r="C209" i="139" l="1"/>
  <c r="D211" i="139"/>
  <c r="D212" i="139" l="1"/>
  <c r="C211" i="139"/>
  <c r="D213" i="139" l="1"/>
  <c r="C212" i="139"/>
  <c r="C213" i="139" l="1"/>
  <c r="D214" i="139"/>
  <c r="C214" i="139" l="1"/>
  <c r="D215" i="139"/>
  <c r="D216" i="139" l="1"/>
  <c r="C215" i="139"/>
  <c r="D217" i="139" l="1"/>
  <c r="C216" i="139"/>
  <c r="D218" i="139" l="1"/>
  <c r="C217" i="139"/>
  <c r="C218" i="139" l="1"/>
  <c r="D219" i="139"/>
  <c r="D220" i="139" l="1"/>
  <c r="C219" i="139"/>
  <c r="D221" i="139" l="1"/>
  <c r="C220" i="139"/>
  <c r="C221" i="139" l="1"/>
  <c r="D222" i="139"/>
  <c r="D223" i="139" l="1"/>
  <c r="C222" i="139"/>
  <c r="D224" i="139" l="1"/>
  <c r="C223" i="139"/>
  <c r="C224" i="139" l="1"/>
  <c r="D225" i="139"/>
  <c r="C225" i="139" l="1"/>
  <c r="D226" i="139"/>
  <c r="C226" i="139" l="1"/>
  <c r="D227" i="139"/>
  <c r="D228" i="139" l="1"/>
  <c r="C227" i="139"/>
  <c r="D229" i="139" l="1"/>
  <c r="C228" i="139"/>
  <c r="D230" i="139" l="1"/>
  <c r="C229" i="139"/>
  <c r="D231" i="139" l="1"/>
  <c r="C230" i="139"/>
  <c r="C231" i="139" l="1"/>
  <c r="D232" i="139"/>
  <c r="C232" i="139" s="1"/>
  <c r="H4" i="139" l="1" a="1"/>
  <c r="BW90" i="139" s="1"/>
  <c r="AK32" i="139" l="1"/>
  <c r="BO98" i="139"/>
  <c r="N145" i="139"/>
  <c r="AZ149" i="139"/>
  <c r="Y69" i="139"/>
  <c r="BF142" i="139"/>
  <c r="K163" i="139"/>
  <c r="CK179" i="139"/>
  <c r="T206" i="139"/>
  <c r="AB214" i="139"/>
  <c r="BI141" i="139"/>
  <c r="V96" i="139"/>
  <c r="CM202" i="139"/>
  <c r="N20" i="139"/>
  <c r="M192" i="139"/>
  <c r="K17" i="139"/>
  <c r="BG151" i="139"/>
  <c r="CF127" i="139"/>
  <c r="CC115" i="139"/>
  <c r="BA225" i="139"/>
  <c r="AH6" i="139"/>
  <c r="AH218" i="139"/>
  <c r="CJ152" i="139"/>
  <c r="BR216" i="139"/>
  <c r="AU227" i="139"/>
  <c r="CH202" i="139"/>
  <c r="K139" i="139"/>
  <c r="BI183" i="139"/>
  <c r="BP118" i="139"/>
  <c r="BH149" i="139"/>
  <c r="AM205" i="139"/>
  <c r="M206" i="139"/>
  <c r="AB174" i="139"/>
  <c r="AU151" i="139"/>
  <c r="J127" i="139"/>
  <c r="CK144" i="139"/>
  <c r="AB19" i="139"/>
  <c r="Z111" i="139"/>
  <c r="Y135" i="139"/>
  <c r="BM120" i="139"/>
  <c r="CF146" i="139"/>
  <c r="AL157" i="139"/>
  <c r="BJ154" i="139"/>
  <c r="AU203" i="139"/>
  <c r="AY20" i="139"/>
  <c r="AH127" i="139"/>
  <c r="CI208" i="139"/>
  <c r="BJ6" i="139"/>
  <c r="BD29" i="139"/>
  <c r="M153" i="139"/>
  <c r="X221" i="139"/>
  <c r="Y226" i="139"/>
  <c r="Q178" i="139"/>
  <c r="AO165" i="139"/>
  <c r="CE149" i="139"/>
  <c r="BN166" i="139"/>
  <c r="R160" i="139"/>
  <c r="BN134" i="139"/>
  <c r="CG229" i="139"/>
  <c r="BH37" i="139"/>
  <c r="BO191" i="139"/>
  <c r="AH197" i="139"/>
  <c r="AM162" i="139"/>
  <c r="CL221" i="139"/>
  <c r="AH206" i="139"/>
  <c r="AE150" i="139"/>
  <c r="AV89" i="139"/>
  <c r="AE229" i="139"/>
  <c r="I152" i="139"/>
  <c r="L116" i="139"/>
  <c r="BI147" i="139"/>
  <c r="Z203" i="139"/>
  <c r="AC193" i="139"/>
  <c r="BA181" i="139"/>
  <c r="R161" i="139"/>
  <c r="BO223" i="139"/>
  <c r="AF124" i="139"/>
  <c r="CB139" i="139"/>
  <c r="CO219" i="139"/>
  <c r="CO202" i="139"/>
  <c r="AL162" i="139"/>
  <c r="H10" i="139"/>
  <c r="BR5" i="139"/>
  <c r="Y211" i="139"/>
  <c r="BQ134" i="139"/>
  <c r="AR138" i="139"/>
  <c r="BQ201" i="139"/>
  <c r="BL186" i="139"/>
  <c r="AW166" i="139"/>
  <c r="BV211" i="139"/>
  <c r="O174" i="139"/>
  <c r="AW229" i="139"/>
  <c r="BV191" i="139"/>
  <c r="CO153" i="139"/>
  <c r="T147" i="139"/>
  <c r="AJ193" i="139"/>
  <c r="CD144" i="139"/>
  <c r="AR177" i="139"/>
  <c r="M157" i="139"/>
  <c r="AW146" i="139"/>
  <c r="BR159" i="139"/>
  <c r="Y94" i="139"/>
  <c r="AG217" i="139"/>
  <c r="BK200" i="139"/>
  <c r="CO184" i="139"/>
  <c r="AP177" i="139"/>
  <c r="AF184" i="139"/>
  <c r="AU153" i="139"/>
  <c r="H171" i="139"/>
  <c r="AU163" i="139"/>
  <c r="AQ159" i="139"/>
  <c r="CI173" i="139"/>
  <c r="AN112" i="139"/>
  <c r="AS36" i="139"/>
  <c r="BG107" i="139"/>
  <c r="AT206" i="139"/>
  <c r="BW220" i="139"/>
  <c r="CA21" i="139"/>
  <c r="AM49" i="139"/>
  <c r="AS220" i="139"/>
  <c r="BF199" i="139"/>
  <c r="CG160" i="139"/>
  <c r="CN145" i="139"/>
  <c r="AH158" i="139"/>
  <c r="AG155" i="139"/>
  <c r="AL168" i="139"/>
  <c r="AF210" i="139"/>
  <c r="BD219" i="139"/>
  <c r="BS190" i="139"/>
  <c r="AX162" i="139"/>
  <c r="T91" i="139"/>
  <c r="BG118" i="139"/>
  <c r="AQ120" i="139"/>
  <c r="CJ115" i="139"/>
  <c r="AG176" i="139"/>
  <c r="AJ146" i="139"/>
  <c r="CI168" i="139"/>
  <c r="CC136" i="139"/>
  <c r="AW27" i="139"/>
  <c r="AA187" i="139"/>
  <c r="CF148" i="139"/>
  <c r="K107" i="139"/>
  <c r="AC137" i="139"/>
  <c r="BQ155" i="139"/>
  <c r="BW149" i="139"/>
  <c r="Q165" i="139"/>
  <c r="BZ161" i="139"/>
  <c r="AZ130" i="139"/>
  <c r="AR134" i="139"/>
  <c r="AD98" i="139"/>
  <c r="V151" i="139"/>
  <c r="AJ151" i="139"/>
  <c r="BX188" i="139"/>
  <c r="BF140" i="139"/>
  <c r="AB169" i="139"/>
  <c r="V139" i="139"/>
  <c r="Q117" i="139"/>
  <c r="AS126" i="139"/>
  <c r="AY149" i="139"/>
  <c r="CH96" i="139"/>
  <c r="BP102" i="139"/>
  <c r="BM137" i="139"/>
  <c r="BM182" i="139"/>
  <c r="BA200" i="139"/>
  <c r="CK115" i="139"/>
  <c r="AH232" i="139"/>
  <c r="M195" i="139"/>
  <c r="AU185" i="139"/>
  <c r="BG196" i="139"/>
  <c r="AE168" i="139"/>
  <c r="AY159" i="139"/>
  <c r="AQ130" i="139"/>
  <c r="L157" i="139"/>
  <c r="T136" i="139"/>
  <c r="BV122" i="139"/>
  <c r="AG205" i="139"/>
  <c r="CB225" i="139"/>
  <c r="AG26" i="139"/>
  <c r="CI94" i="139"/>
  <c r="AI182" i="139"/>
  <c r="AP136" i="139"/>
  <c r="S28" i="139"/>
  <c r="CG95" i="139"/>
  <c r="BT113" i="139"/>
  <c r="H168" i="139"/>
  <c r="CC230" i="139"/>
  <c r="BY209" i="139"/>
  <c r="BT186" i="139"/>
  <c r="BU76" i="139"/>
  <c r="BG212" i="139"/>
  <c r="BI152" i="139"/>
  <c r="BO200" i="139"/>
  <c r="AE208" i="139"/>
  <c r="V119" i="139"/>
  <c r="BG142" i="139"/>
  <c r="BR160" i="139"/>
  <c r="BG192" i="139"/>
  <c r="BN164" i="139"/>
  <c r="AS177" i="139"/>
  <c r="AP146" i="139"/>
  <c r="Q206" i="139"/>
  <c r="P169" i="139"/>
  <c r="BB26" i="139"/>
  <c r="BN171" i="139"/>
  <c r="CC190" i="139"/>
  <c r="BS184" i="139"/>
  <c r="AT120" i="139"/>
  <c r="AO194" i="139"/>
  <c r="S192" i="139"/>
  <c r="AT24" i="139"/>
  <c r="AH5" i="139"/>
  <c r="BE6" i="139"/>
  <c r="AC141" i="139"/>
  <c r="AM194" i="139"/>
  <c r="AO102" i="139"/>
  <c r="P209" i="139"/>
  <c r="BF5" i="139"/>
  <c r="BL231" i="139"/>
  <c r="AF21" i="139"/>
  <c r="AA18" i="139"/>
  <c r="BS14" i="139"/>
  <c r="P207" i="139"/>
  <c r="AQ230" i="139"/>
  <c r="BP216" i="139"/>
  <c r="CN126" i="139"/>
  <c r="AG188" i="139"/>
  <c r="BU194" i="139"/>
  <c r="I144" i="139"/>
  <c r="S197" i="139"/>
  <c r="AF168" i="139"/>
  <c r="AV222" i="139"/>
  <c r="S171" i="139"/>
  <c r="AF118" i="139"/>
  <c r="BS214" i="139"/>
  <c r="AZ148" i="139"/>
  <c r="AS179" i="139"/>
  <c r="T163" i="139"/>
  <c r="CC223" i="139"/>
  <c r="BF216" i="139"/>
  <c r="T207" i="139"/>
  <c r="N180" i="139"/>
  <c r="BS186" i="139"/>
  <c r="BD212" i="139"/>
  <c r="BH195" i="139"/>
  <c r="CC213" i="139"/>
  <c r="X228" i="139"/>
  <c r="AG229" i="139"/>
  <c r="AJ228" i="139"/>
  <c r="BI129" i="139"/>
  <c r="AE134" i="139"/>
  <c r="AA197" i="139"/>
  <c r="BO197" i="139"/>
  <c r="Q182" i="139"/>
  <c r="CA210" i="139"/>
  <c r="W213" i="139"/>
  <c r="CF186" i="139"/>
  <c r="AC112" i="139"/>
  <c r="AT183" i="139"/>
  <c r="AZ138" i="139"/>
  <c r="AM160" i="139"/>
  <c r="CO105" i="139"/>
  <c r="AS121" i="139"/>
  <c r="AX144" i="139"/>
  <c r="CO117" i="139"/>
  <c r="AG212" i="139"/>
  <c r="H163" i="139"/>
  <c r="BP11" i="139"/>
  <c r="BP123" i="139"/>
  <c r="AF145" i="139"/>
  <c r="BC139" i="139"/>
  <c r="BL129" i="139"/>
  <c r="CD185" i="139"/>
  <c r="CD188" i="139"/>
  <c r="BT228" i="139"/>
  <c r="BY212" i="139"/>
  <c r="CA112" i="139"/>
  <c r="AN127" i="139"/>
  <c r="AB105" i="139"/>
  <c r="AZ152" i="139"/>
  <c r="AF123" i="139"/>
  <c r="CN190" i="139"/>
  <c r="J184" i="139"/>
  <c r="AT214" i="139"/>
  <c r="BX185" i="139"/>
  <c r="BI104" i="139"/>
  <c r="M75" i="139"/>
  <c r="BO119" i="139"/>
  <c r="AF104" i="139"/>
  <c r="S98" i="139"/>
  <c r="BC217" i="139"/>
  <c r="BS193" i="139"/>
  <c r="CC199" i="139"/>
  <c r="P99" i="139"/>
  <c r="AO231" i="139"/>
  <c r="BG136" i="139"/>
  <c r="AA10" i="139"/>
  <c r="CC99" i="139"/>
  <c r="AR219" i="139"/>
  <c r="AH16" i="139"/>
  <c r="CM101" i="139"/>
  <c r="AS138" i="139"/>
  <c r="AR140" i="139"/>
  <c r="T146" i="139"/>
  <c r="AW104" i="139"/>
  <c r="K171" i="139"/>
  <c r="AV210" i="139"/>
  <c r="AF134" i="139"/>
  <c r="BI156" i="139"/>
  <c r="AU179" i="139"/>
  <c r="AW187" i="139"/>
  <c r="AS209" i="139"/>
  <c r="BC117" i="139"/>
  <c r="BS103" i="139"/>
  <c r="AS230" i="139"/>
  <c r="V195" i="139"/>
  <c r="BB160" i="139"/>
  <c r="T99" i="139"/>
  <c r="AM230" i="139"/>
  <c r="AX5" i="139"/>
  <c r="BO169" i="139"/>
  <c r="BK186" i="139"/>
  <c r="BL17" i="139"/>
  <c r="Q98" i="139"/>
  <c r="BX96" i="139"/>
  <c r="BZ193" i="139"/>
  <c r="AB129" i="139"/>
  <c r="AF171" i="139"/>
  <c r="AX199" i="139"/>
  <c r="CA156" i="139"/>
  <c r="AZ114" i="139"/>
  <c r="AX106" i="139"/>
  <c r="AC77" i="139"/>
  <c r="AP183" i="139"/>
  <c r="AR128" i="139"/>
  <c r="CK150" i="139"/>
  <c r="AT147" i="139"/>
  <c r="AH131" i="139"/>
  <c r="CO195" i="139"/>
  <c r="AR7" i="139"/>
  <c r="O183" i="139"/>
  <c r="BK119" i="139"/>
  <c r="BO216" i="139"/>
  <c r="BK12" i="139"/>
  <c r="Z205" i="139"/>
  <c r="X184" i="139"/>
  <c r="AW227" i="139"/>
  <c r="CN193" i="139"/>
  <c r="BQ221" i="139"/>
  <c r="BI203" i="139"/>
  <c r="CO124" i="139"/>
  <c r="W178" i="139"/>
  <c r="Y202" i="139"/>
  <c r="AQ174" i="139"/>
  <c r="AT213" i="139"/>
  <c r="Z114" i="139"/>
  <c r="BN37" i="139"/>
  <c r="AP154" i="139"/>
  <c r="Y196" i="139"/>
  <c r="AA100" i="139"/>
  <c r="CE67" i="139"/>
  <c r="CN208" i="139"/>
  <c r="BG213" i="139"/>
  <c r="CC156" i="139"/>
  <c r="K128" i="139"/>
  <c r="AH142" i="139"/>
  <c r="AT223" i="139"/>
  <c r="BB153" i="139"/>
  <c r="BJ175" i="139"/>
  <c r="BL178" i="139"/>
  <c r="CD116" i="139"/>
  <c r="CN113" i="139"/>
  <c r="BW181" i="139"/>
  <c r="CL153" i="139"/>
  <c r="L160" i="139"/>
  <c r="S203" i="139"/>
  <c r="BU167" i="139"/>
  <c r="AQ226" i="139"/>
  <c r="Q134" i="139"/>
  <c r="CK163" i="139"/>
  <c r="AC201" i="139"/>
  <c r="AT175" i="139"/>
  <c r="AL96" i="139"/>
  <c r="L70" i="139"/>
  <c r="U228" i="139"/>
  <c r="AU207" i="139"/>
  <c r="BQ190" i="139"/>
  <c r="J118" i="139"/>
  <c r="AS28" i="139"/>
  <c r="BT137" i="139"/>
  <c r="CK185" i="139"/>
  <c r="L209" i="139"/>
  <c r="BK183" i="139"/>
  <c r="AP202" i="139"/>
  <c r="CN4" i="139"/>
  <c r="CG225" i="139"/>
  <c r="T227" i="139"/>
  <c r="AU222" i="139"/>
  <c r="BI150" i="139"/>
  <c r="Y117" i="139"/>
  <c r="CE146" i="139"/>
  <c r="AP107" i="139"/>
  <c r="K141" i="139"/>
  <c r="K122" i="139"/>
  <c r="AY210" i="139"/>
  <c r="S165" i="139"/>
  <c r="O161" i="139"/>
  <c r="R9" i="139"/>
  <c r="AZ155" i="139"/>
  <c r="V168" i="139"/>
  <c r="AE9" i="139"/>
  <c r="BJ214" i="139"/>
  <c r="BG130" i="139"/>
  <c r="BW143" i="139"/>
  <c r="L142" i="139"/>
  <c r="M173" i="139"/>
  <c r="P186" i="139"/>
  <c r="BF78" i="139"/>
  <c r="BW227" i="139"/>
  <c r="K125" i="139"/>
  <c r="R166" i="139"/>
  <c r="BT182" i="139"/>
  <c r="H172" i="139"/>
  <c r="BW145" i="139"/>
  <c r="K78" i="139"/>
  <c r="CN103" i="139"/>
  <c r="CM132" i="139"/>
  <c r="AB171" i="139"/>
  <c r="Y176" i="139"/>
  <c r="BN173" i="139"/>
  <c r="AM33" i="139"/>
  <c r="S231" i="139"/>
  <c r="BR230" i="139"/>
  <c r="H146" i="139"/>
  <c r="J220" i="139"/>
  <c r="BN176" i="139"/>
  <c r="AV166" i="139"/>
  <c r="AB218" i="139"/>
  <c r="CF121" i="139"/>
  <c r="Z185" i="139"/>
  <c r="BI178" i="139"/>
  <c r="BI195" i="139"/>
  <c r="AY193" i="139"/>
  <c r="I8" i="139"/>
  <c r="S177" i="139"/>
  <c r="AB175" i="139"/>
  <c r="AM189" i="139"/>
  <c r="U130" i="139"/>
  <c r="BH152" i="139"/>
  <c r="CL112" i="139"/>
  <c r="BP154" i="139"/>
  <c r="AH102" i="139"/>
  <c r="CE91" i="139"/>
  <c r="BD174" i="139"/>
  <c r="BA166" i="139"/>
  <c r="AX179" i="139"/>
  <c r="BM95" i="139"/>
  <c r="AC24" i="139"/>
  <c r="AN207" i="139"/>
  <c r="L223" i="139"/>
  <c r="I27" i="139"/>
  <c r="BF219" i="139"/>
  <c r="AM133" i="139"/>
  <c r="J179" i="139"/>
  <c r="AO230" i="139"/>
  <c r="AZ175" i="139"/>
  <c r="AH190" i="139"/>
  <c r="CF187" i="139"/>
  <c r="AT193" i="139"/>
  <c r="BE142" i="139"/>
  <c r="BF85" i="139"/>
  <c r="BJ203" i="139"/>
  <c r="BJ118" i="139"/>
  <c r="BC133" i="139"/>
  <c r="CD108" i="139"/>
  <c r="M217" i="139"/>
  <c r="BV134" i="139"/>
  <c r="CJ209" i="139"/>
  <c r="BR179" i="139"/>
  <c r="X149" i="139"/>
  <c r="BQ197" i="139"/>
  <c r="V193" i="139"/>
  <c r="U210" i="139"/>
  <c r="BL232" i="139"/>
  <c r="BB184" i="139"/>
  <c r="W115" i="139"/>
  <c r="BC197" i="139"/>
  <c r="AU201" i="139"/>
  <c r="M169" i="139"/>
  <c r="BM156" i="139"/>
  <c r="X142" i="139"/>
  <c r="BX175" i="139"/>
  <c r="AD105" i="139"/>
  <c r="AH147" i="139"/>
  <c r="O102" i="139"/>
  <c r="BP161" i="139"/>
  <c r="R164" i="139"/>
  <c r="AG154" i="139"/>
  <c r="BT159" i="139"/>
  <c r="H182" i="139"/>
  <c r="BS181" i="139"/>
  <c r="AW159" i="139"/>
  <c r="AS217" i="139"/>
  <c r="BG148" i="139"/>
  <c r="CI228" i="139"/>
  <c r="Y206" i="139"/>
  <c r="CH224" i="139"/>
  <c r="U99" i="139"/>
  <c r="CK232" i="139"/>
  <c r="BG164" i="139"/>
  <c r="AI155" i="139"/>
  <c r="BF122" i="139"/>
  <c r="BW206" i="139"/>
  <c r="BR215" i="139"/>
  <c r="Y188" i="139"/>
  <c r="AY169" i="139"/>
  <c r="AK155" i="139"/>
  <c r="AN145" i="139"/>
  <c r="AQ35" i="139"/>
  <c r="AC170" i="139"/>
  <c r="AY179" i="139"/>
  <c r="AF144" i="139"/>
  <c r="AD229" i="139"/>
  <c r="CF142" i="139"/>
  <c r="BD114" i="139"/>
  <c r="BO120" i="139"/>
  <c r="CG123" i="139"/>
  <c r="AI129" i="139"/>
  <c r="J98" i="139"/>
  <c r="W188" i="139"/>
  <c r="AC166" i="139"/>
  <c r="CG199" i="139"/>
  <c r="BX10" i="139"/>
  <c r="CJ225" i="139"/>
  <c r="N206" i="139"/>
  <c r="CB176" i="139"/>
  <c r="AL219" i="139"/>
  <c r="BU176" i="139"/>
  <c r="BX168" i="139"/>
  <c r="J116" i="139"/>
  <c r="CH225" i="139"/>
  <c r="O148" i="139"/>
  <c r="BD207" i="139"/>
  <c r="CE175" i="139"/>
  <c r="AW139" i="139"/>
  <c r="N216" i="139"/>
  <c r="W214" i="139"/>
  <c r="T228" i="139"/>
  <c r="AQ124" i="139"/>
  <c r="BQ196" i="139"/>
  <c r="CF138" i="139"/>
  <c r="U125" i="139"/>
  <c r="AN208" i="139"/>
  <c r="CG67" i="139"/>
  <c r="BO50" i="139"/>
  <c r="AD43" i="139"/>
  <c r="AQ170" i="139"/>
  <c r="BB141" i="139"/>
  <c r="CG8" i="139"/>
  <c r="CD228" i="139"/>
  <c r="AU92" i="139"/>
  <c r="BG160" i="139"/>
  <c r="X178" i="139"/>
  <c r="AF55" i="139"/>
  <c r="Q92" i="139"/>
  <c r="BJ92" i="139"/>
  <c r="AI7" i="139"/>
  <c r="AV189" i="139"/>
  <c r="AG170" i="139"/>
  <c r="BQ185" i="139"/>
  <c r="AN177" i="139"/>
  <c r="BD123" i="139"/>
  <c r="BZ138" i="139"/>
  <c r="CO111" i="139"/>
  <c r="BC124" i="139"/>
  <c r="BL135" i="139"/>
  <c r="BQ121" i="139"/>
  <c r="AD160" i="139"/>
  <c r="X186" i="139"/>
  <c r="J163" i="139"/>
  <c r="J197" i="139"/>
  <c r="BT200" i="139"/>
  <c r="BW153" i="139"/>
  <c r="BX192" i="139"/>
  <c r="AW191" i="139"/>
  <c r="CC132" i="139"/>
  <c r="CO130" i="139"/>
  <c r="AY167" i="139"/>
  <c r="U175" i="139"/>
  <c r="AN135" i="139"/>
  <c r="BD184" i="139"/>
  <c r="T211" i="139"/>
  <c r="AF214" i="139"/>
  <c r="AA24" i="139"/>
  <c r="J20" i="139"/>
  <c r="CF185" i="139"/>
  <c r="AJ186" i="139"/>
  <c r="BP105" i="139"/>
  <c r="BY146" i="139"/>
  <c r="Y220" i="139"/>
  <c r="BP232" i="139"/>
  <c r="AS106" i="139"/>
  <c r="CM119" i="139"/>
  <c r="AL37" i="139"/>
  <c r="AG36" i="139"/>
  <c r="J143" i="139"/>
  <c r="P94" i="139"/>
  <c r="BI36" i="139"/>
  <c r="AM197" i="139"/>
  <c r="W216" i="139"/>
  <c r="BV16" i="139"/>
  <c r="AL224" i="139"/>
  <c r="BD107" i="139"/>
  <c r="S90" i="139"/>
  <c r="BL192" i="139"/>
  <c r="CK141" i="139"/>
  <c r="CA209" i="139"/>
  <c r="BO211" i="139"/>
  <c r="CH178" i="139"/>
  <c r="H134" i="139"/>
  <c r="H197" i="139"/>
  <c r="BQ140" i="139"/>
  <c r="BK21" i="139"/>
  <c r="CN199" i="139"/>
  <c r="BA111" i="139"/>
  <c r="CB130" i="139"/>
  <c r="AP172" i="139"/>
  <c r="BR109" i="139"/>
  <c r="H110" i="139"/>
  <c r="CN165" i="139"/>
  <c r="CC215" i="139"/>
  <c r="BO177" i="139"/>
  <c r="L196" i="139"/>
  <c r="AH124" i="139"/>
  <c r="N7" i="139"/>
  <c r="AK145" i="139"/>
  <c r="AT112" i="139"/>
  <c r="X193" i="139"/>
  <c r="K196" i="139"/>
  <c r="AG199" i="139"/>
  <c r="AY45" i="139"/>
  <c r="BD197" i="139"/>
  <c r="AF182" i="139"/>
  <c r="BJ17" i="139"/>
  <c r="CB213" i="139"/>
  <c r="CE77" i="139"/>
  <c r="BS183" i="139"/>
  <c r="BN124" i="139"/>
  <c r="AI231" i="139"/>
  <c r="CI18" i="139"/>
  <c r="BO224" i="139"/>
  <c r="AS113" i="139"/>
  <c r="AJ200" i="139"/>
  <c r="CM7" i="139"/>
  <c r="CN129" i="139"/>
  <c r="BP137" i="139"/>
  <c r="BK215" i="139"/>
  <c r="BU221" i="139"/>
  <c r="BV11" i="139"/>
  <c r="CC232" i="139"/>
  <c r="J73" i="139"/>
  <c r="BB88" i="139"/>
  <c r="CM77" i="139"/>
  <c r="M204" i="139"/>
  <c r="CH129" i="139"/>
  <c r="BV215" i="139"/>
  <c r="BJ189" i="139"/>
  <c r="BV146" i="139"/>
  <c r="BQ193" i="139"/>
  <c r="CC183" i="139"/>
  <c r="M187" i="139"/>
  <c r="CL185" i="139"/>
  <c r="W182" i="139"/>
  <c r="BA161" i="139"/>
  <c r="AT171" i="139"/>
  <c r="AQ121" i="139"/>
  <c r="AW158" i="139"/>
  <c r="CJ131" i="139"/>
  <c r="BC156" i="139"/>
  <c r="AB179" i="139"/>
  <c r="BV203" i="139"/>
  <c r="AG222" i="139"/>
  <c r="AI140" i="139"/>
  <c r="AY215" i="139"/>
  <c r="BW171" i="139"/>
  <c r="AW205" i="139"/>
  <c r="AZ219" i="139"/>
  <c r="AV21" i="139"/>
  <c r="Q11" i="139"/>
  <c r="W201" i="139"/>
  <c r="CO212" i="139"/>
  <c r="BP164" i="139"/>
  <c r="L159" i="139"/>
  <c r="AH171" i="139"/>
  <c r="AK229" i="139"/>
  <c r="Z144" i="139"/>
  <c r="AC130" i="139"/>
  <c r="CF106" i="139"/>
  <c r="U202" i="139"/>
  <c r="AM213" i="139"/>
  <c r="K192" i="139"/>
  <c r="L81" i="139"/>
  <c r="AD144" i="139"/>
  <c r="N141" i="139"/>
  <c r="BV168" i="139"/>
  <c r="BU94" i="139"/>
  <c r="W156" i="139"/>
  <c r="AH157" i="139"/>
  <c r="BB162" i="139"/>
  <c r="O120" i="139"/>
  <c r="BQ232" i="139"/>
  <c r="BS136" i="139"/>
  <c r="BW193" i="139"/>
  <c r="AB87" i="139"/>
  <c r="AJ221" i="139"/>
  <c r="AH180" i="139"/>
  <c r="AH149" i="139"/>
  <c r="S208" i="139"/>
  <c r="AN126" i="139"/>
  <c r="AK228" i="139"/>
  <c r="X196" i="139"/>
  <c r="BH105" i="139"/>
  <c r="CI103" i="139"/>
  <c r="AM148" i="139"/>
  <c r="CK173" i="139"/>
  <c r="AM21" i="139"/>
  <c r="U182" i="139"/>
  <c r="AV213" i="139"/>
  <c r="BD201" i="139"/>
  <c r="U36" i="139"/>
  <c r="R43" i="139"/>
  <c r="AA136" i="139"/>
  <c r="Q203" i="139"/>
  <c r="CD19" i="139"/>
  <c r="CA36" i="139"/>
  <c r="BB200" i="139"/>
  <c r="J205" i="139"/>
  <c r="I4" i="139"/>
  <c r="AZ221" i="139"/>
  <c r="S176" i="139"/>
  <c r="BG184" i="139"/>
  <c r="J177" i="139"/>
  <c r="BV127" i="139"/>
  <c r="BA95" i="139"/>
  <c r="BG159" i="139"/>
  <c r="T165" i="139"/>
  <c r="BI176" i="139"/>
  <c r="BA175" i="139"/>
  <c r="AS125" i="139"/>
  <c r="BF182" i="139"/>
  <c r="BK152" i="139"/>
  <c r="X158" i="139"/>
  <c r="AS97" i="139"/>
  <c r="CH110" i="139"/>
  <c r="BA167" i="139"/>
  <c r="AY171" i="139"/>
  <c r="AX129" i="139"/>
  <c r="CA202" i="139"/>
  <c r="Y137" i="139"/>
  <c r="AW29" i="139"/>
  <c r="BX219" i="139"/>
  <c r="BN83" i="139"/>
  <c r="CN211" i="139"/>
  <c r="CM182" i="139"/>
  <c r="AW153" i="139"/>
  <c r="CG191" i="139"/>
  <c r="AI228" i="139"/>
  <c r="CL160" i="139"/>
  <c r="CD207" i="139"/>
  <c r="BN107" i="139"/>
  <c r="AL156" i="139"/>
  <c r="CK156" i="139"/>
  <c r="V141" i="139"/>
  <c r="CC177" i="139"/>
  <c r="T160" i="139"/>
  <c r="BU214" i="139"/>
  <c r="L134" i="139"/>
  <c r="AJ7" i="139"/>
  <c r="AT217" i="139"/>
  <c r="CB188" i="139"/>
  <c r="P122" i="139"/>
  <c r="CD112" i="139"/>
  <c r="N200" i="139"/>
  <c r="AJ224" i="139"/>
  <c r="BC189" i="139"/>
  <c r="X82" i="139"/>
  <c r="W33" i="139"/>
  <c r="AB16" i="139"/>
  <c r="AY202" i="139"/>
  <c r="BJ177" i="139"/>
  <c r="Z152" i="139"/>
  <c r="CO78" i="139"/>
  <c r="BQ89" i="139"/>
  <c r="AM137" i="139"/>
  <c r="CJ190" i="139"/>
  <c r="AV211" i="139"/>
  <c r="BO193" i="139"/>
  <c r="BL149" i="139"/>
  <c r="X115" i="139"/>
  <c r="BC220" i="139"/>
  <c r="X199" i="139"/>
  <c r="BG37" i="139"/>
  <c r="BX164" i="139"/>
  <c r="BY192" i="139"/>
  <c r="CN105" i="139"/>
  <c r="AT218" i="139"/>
  <c r="BU117" i="139"/>
  <c r="H59" i="139"/>
  <c r="CJ74" i="139"/>
  <c r="CF80" i="139"/>
  <c r="AV23" i="139"/>
  <c r="AX24" i="139"/>
  <c r="Z75" i="139"/>
  <c r="BY174" i="139"/>
  <c r="BJ149" i="139"/>
  <c r="BP31" i="139"/>
  <c r="BL154" i="139"/>
  <c r="BE115" i="139"/>
  <c r="T68" i="139"/>
  <c r="N82" i="139"/>
  <c r="I223" i="139"/>
  <c r="BO144" i="139"/>
  <c r="CL186" i="139"/>
  <c r="BO189" i="139"/>
  <c r="Z98" i="139"/>
  <c r="BA130" i="139"/>
  <c r="CI196" i="139"/>
  <c r="BN231" i="139"/>
  <c r="R125" i="139"/>
  <c r="BX94" i="139"/>
  <c r="AL222" i="139"/>
  <c r="AR20" i="139"/>
  <c r="AE31" i="139"/>
  <c r="BW178" i="139"/>
  <c r="CD102" i="139"/>
  <c r="BY206" i="139"/>
  <c r="CJ195" i="139"/>
  <c r="L221" i="139"/>
  <c r="BA199" i="139"/>
  <c r="BR115" i="139"/>
  <c r="AC231" i="139"/>
  <c r="CO205" i="139"/>
  <c r="Z22" i="139"/>
  <c r="X167" i="139"/>
  <c r="BB157" i="139"/>
  <c r="AG215" i="139"/>
  <c r="BQ184" i="139"/>
  <c r="BY184" i="139"/>
  <c r="L14" i="139"/>
  <c r="AF192" i="139"/>
  <c r="AL97" i="139"/>
  <c r="CM227" i="139"/>
  <c r="J112" i="139"/>
  <c r="CA4" i="139"/>
  <c r="AX12" i="139"/>
  <c r="CK208" i="139"/>
  <c r="BX183" i="139"/>
  <c r="BS9" i="139"/>
  <c r="AG12" i="139"/>
  <c r="AI120" i="139"/>
  <c r="AZ101" i="139"/>
  <c r="AV214" i="139"/>
  <c r="BA180" i="139"/>
  <c r="CF165" i="139"/>
  <c r="BL22" i="139"/>
  <c r="AK192" i="139"/>
  <c r="AX203" i="139"/>
  <c r="AJ10" i="139"/>
  <c r="BD22" i="139"/>
  <c r="BZ153" i="139"/>
  <c r="CE104" i="139"/>
  <c r="AQ178" i="139"/>
  <c r="AN143" i="139"/>
  <c r="AG132" i="139"/>
  <c r="CO121" i="139"/>
  <c r="AI137" i="139"/>
  <c r="AS190" i="139"/>
  <c r="AG119" i="139"/>
  <c r="BW144" i="139"/>
  <c r="CE179" i="139"/>
  <c r="CB178" i="139"/>
  <c r="AK101" i="139"/>
  <c r="S154" i="139"/>
  <c r="AD117" i="139"/>
  <c r="BH155" i="139"/>
  <c r="CN183" i="139"/>
  <c r="AL125" i="139"/>
  <c r="BD196" i="139"/>
  <c r="BS98" i="139"/>
  <c r="BJ11" i="139"/>
  <c r="BO179" i="139"/>
  <c r="AC176" i="139"/>
  <c r="AQ108" i="139"/>
  <c r="BX108" i="139"/>
  <c r="AV20" i="139"/>
  <c r="BQ69" i="139"/>
  <c r="AL16" i="139"/>
  <c r="BU85" i="139"/>
  <c r="BN137" i="139"/>
  <c r="Z119" i="139"/>
  <c r="AR35" i="139"/>
  <c r="AD101" i="139"/>
  <c r="S169" i="139"/>
  <c r="BY175" i="139"/>
  <c r="CN155" i="139"/>
  <c r="CA218" i="139"/>
  <c r="BQ142" i="139"/>
  <c r="CF144" i="139"/>
  <c r="BX184" i="139"/>
  <c r="BS201" i="139"/>
  <c r="CH201" i="139"/>
  <c r="BU185" i="139"/>
  <c r="BK91" i="139"/>
  <c r="U128" i="139"/>
  <c r="CD145" i="139"/>
  <c r="AL180" i="139"/>
  <c r="K155" i="139"/>
  <c r="AJ195" i="139"/>
  <c r="R224" i="139"/>
  <c r="BP139" i="139"/>
  <c r="AZ131" i="139"/>
  <c r="CK174" i="139"/>
  <c r="AH186" i="139"/>
  <c r="AC94" i="139"/>
  <c r="CG83" i="139"/>
  <c r="BN201" i="139"/>
  <c r="AA39" i="139"/>
  <c r="CN223" i="139"/>
  <c r="AI84" i="139"/>
  <c r="AO222" i="139"/>
  <c r="AK197" i="139"/>
  <c r="Q130" i="139"/>
  <c r="CA13" i="139"/>
  <c r="K30" i="139"/>
  <c r="CJ229" i="139"/>
  <c r="K190" i="139"/>
  <c r="BS189" i="139"/>
  <c r="L152" i="139"/>
  <c r="L153" i="139"/>
  <c r="BR172" i="139"/>
  <c r="T157" i="139"/>
  <c r="BR122" i="139"/>
  <c r="AP113" i="139"/>
  <c r="AJ177" i="139"/>
  <c r="AT161" i="139"/>
  <c r="BG140" i="139"/>
  <c r="AA176" i="139"/>
  <c r="BE113" i="139"/>
  <c r="BD230" i="139"/>
  <c r="AU9" i="139"/>
  <c r="AR156" i="139"/>
  <c r="BG201" i="139"/>
  <c r="BJ219" i="139"/>
  <c r="CM179" i="139"/>
  <c r="L129" i="139"/>
  <c r="AZ135" i="139"/>
  <c r="X156" i="139"/>
  <c r="M16" i="139"/>
  <c r="CO232" i="139"/>
  <c r="BF196" i="139"/>
  <c r="AY96" i="139"/>
  <c r="BW230" i="139"/>
  <c r="BC195" i="139"/>
  <c r="BH178" i="139"/>
  <c r="AA104" i="139"/>
  <c r="BD120" i="139"/>
  <c r="AE101" i="139"/>
  <c r="I178" i="139"/>
  <c r="BC131" i="139"/>
  <c r="CJ109" i="139"/>
  <c r="BE136" i="139"/>
  <c r="CL204" i="139"/>
  <c r="BD205" i="139"/>
  <c r="BQ160" i="139"/>
  <c r="BR177" i="139"/>
  <c r="BN31" i="139"/>
  <c r="CF197" i="139"/>
  <c r="W124" i="139"/>
  <c r="BY43" i="139"/>
  <c r="AR40" i="139"/>
  <c r="CN63" i="139"/>
  <c r="CL177" i="139"/>
  <c r="CG216" i="139"/>
  <c r="BX58" i="139"/>
  <c r="AL191" i="139"/>
  <c r="S141" i="139"/>
  <c r="L183" i="139"/>
  <c r="K24" i="139"/>
  <c r="BV63" i="139"/>
  <c r="AZ68" i="139"/>
  <c r="CO89" i="139"/>
  <c r="AP130" i="139"/>
  <c r="AU199" i="139"/>
  <c r="AA14" i="139"/>
  <c r="S230" i="139"/>
  <c r="AY188" i="139"/>
  <c r="CF215" i="139"/>
  <c r="AM22" i="139"/>
  <c r="Z197" i="139"/>
  <c r="AX151" i="139"/>
  <c r="BF149" i="139"/>
  <c r="AJ165" i="139"/>
  <c r="AV103" i="139"/>
  <c r="L230" i="139"/>
  <c r="AZ146" i="139"/>
  <c r="AY226" i="139"/>
  <c r="BE231" i="139"/>
  <c r="AH208" i="139"/>
  <c r="CK223" i="139"/>
  <c r="AB216" i="139"/>
  <c r="CO32" i="139"/>
  <c r="CA31" i="139"/>
  <c r="BF194" i="139"/>
  <c r="AN109" i="139"/>
  <c r="BB143" i="139"/>
  <c r="K147" i="139"/>
  <c r="R199" i="139"/>
  <c r="H120" i="139"/>
  <c r="CH147" i="139"/>
  <c r="AD132" i="139"/>
  <c r="AY232" i="139"/>
  <c r="AN93" i="139"/>
  <c r="J114" i="139"/>
  <c r="BQ127" i="139"/>
  <c r="BS210" i="139"/>
  <c r="BS137" i="139"/>
  <c r="BI157" i="139"/>
  <c r="AI167" i="139"/>
  <c r="Y100" i="139"/>
  <c r="BV144" i="139"/>
  <c r="AM150" i="139"/>
  <c r="CC8" i="139"/>
  <c r="CE169" i="139"/>
  <c r="BJ187" i="139"/>
  <c r="Z165" i="139"/>
  <c r="CA180" i="139"/>
  <c r="CC130" i="139"/>
  <c r="K176" i="139"/>
  <c r="BA151" i="139"/>
  <c r="BL142" i="139"/>
  <c r="CL139" i="139"/>
  <c r="BL86" i="139"/>
  <c r="AX183" i="139"/>
  <c r="AS142" i="139"/>
  <c r="AY109" i="139"/>
  <c r="BK177" i="139"/>
  <c r="CG202" i="139"/>
  <c r="BV150" i="139"/>
  <c r="AP33" i="139"/>
  <c r="CC144" i="139"/>
  <c r="BF132" i="139"/>
  <c r="CC201" i="139"/>
  <c r="AE222" i="139"/>
  <c r="W99" i="139"/>
  <c r="BY165" i="139"/>
  <c r="BB188" i="139"/>
  <c r="CJ125" i="139"/>
  <c r="CJ175" i="139"/>
  <c r="BB216" i="139"/>
  <c r="AB184" i="139"/>
  <c r="K210" i="139"/>
  <c r="CE210" i="139"/>
  <c r="CA116" i="139"/>
  <c r="BP40" i="139"/>
  <c r="BZ48" i="139"/>
  <c r="Z148" i="139"/>
  <c r="K213" i="139"/>
  <c r="J144" i="139"/>
  <c r="CH230" i="139"/>
  <c r="Y152" i="139"/>
  <c r="T131" i="139"/>
  <c r="AN129" i="139"/>
  <c r="BV225" i="139"/>
  <c r="CC66" i="139"/>
  <c r="Z87" i="139"/>
  <c r="AE106" i="139"/>
  <c r="S79" i="139"/>
  <c r="CJ53" i="139"/>
  <c r="AL56" i="139"/>
  <c r="AP53" i="139"/>
  <c r="I47" i="139"/>
  <c r="AO98" i="139"/>
  <c r="CE118" i="139"/>
  <c r="BP210" i="139"/>
  <c r="BD129" i="139"/>
  <c r="AK208" i="139"/>
  <c r="AY160" i="139"/>
  <c r="AW215" i="139"/>
  <c r="T176" i="139"/>
  <c r="BR196" i="139"/>
  <c r="BY93" i="139"/>
  <c r="AS155" i="139"/>
  <c r="AZ224" i="139"/>
  <c r="Z135" i="139"/>
  <c r="V175" i="139"/>
  <c r="BX55" i="139"/>
  <c r="AT41" i="139"/>
  <c r="BZ54" i="139"/>
  <c r="Y78" i="139"/>
  <c r="CJ37" i="139"/>
  <c r="BI62" i="139"/>
  <c r="AS166" i="139"/>
  <c r="AO157" i="139"/>
  <c r="BJ208" i="139"/>
  <c r="BY170" i="139"/>
  <c r="P220" i="139"/>
  <c r="CL167" i="139"/>
  <c r="CK203" i="139"/>
  <c r="K209" i="139"/>
  <c r="AF106" i="139"/>
  <c r="AJ164" i="139"/>
  <c r="AU215" i="139"/>
  <c r="AP104" i="139"/>
  <c r="BS139" i="139"/>
  <c r="L119" i="139"/>
  <c r="BC147" i="139"/>
  <c r="BD52" i="139"/>
  <c r="X53" i="139"/>
  <c r="AW67" i="139"/>
  <c r="AT54" i="139"/>
  <c r="BA47" i="139"/>
  <c r="AE43" i="139"/>
  <c r="P59" i="139"/>
  <c r="CE157" i="139"/>
  <c r="AG228" i="139"/>
  <c r="AG165" i="139"/>
  <c r="BV194" i="139"/>
  <c r="BW192" i="139"/>
  <c r="T197" i="139"/>
  <c r="S186" i="139"/>
  <c r="CL18" i="139"/>
  <c r="AE211" i="139"/>
  <c r="I184" i="139"/>
  <c r="BZ110" i="139"/>
  <c r="CI191" i="139"/>
  <c r="AD72" i="139"/>
  <c r="BJ229" i="139"/>
  <c r="AM50" i="139"/>
  <c r="BT52" i="139"/>
  <c r="BV62" i="139"/>
  <c r="AI95" i="139"/>
  <c r="BD111" i="139"/>
  <c r="AX86" i="139"/>
  <c r="Q97" i="139"/>
  <c r="BJ33" i="139"/>
  <c r="AK79" i="139"/>
  <c r="CK204" i="139"/>
  <c r="AW22" i="139"/>
  <c r="AP102" i="139"/>
  <c r="AM134" i="139"/>
  <c r="AT95" i="139"/>
  <c r="BG98" i="139"/>
  <c r="AO14" i="139"/>
  <c r="BW104" i="139"/>
  <c r="BP20" i="139"/>
  <c r="Q189" i="139"/>
  <c r="M124" i="139"/>
  <c r="BY84" i="139"/>
  <c r="AK212" i="139"/>
  <c r="CJ214" i="139"/>
  <c r="AW107" i="139"/>
  <c r="BI58" i="139"/>
  <c r="AZ98" i="139"/>
  <c r="AV153" i="139"/>
  <c r="BH28" i="139"/>
  <c r="CB140" i="139"/>
  <c r="M210" i="139"/>
  <c r="CA127" i="139"/>
  <c r="K137" i="139"/>
  <c r="W130" i="139"/>
  <c r="AU148" i="139"/>
  <c r="BO103" i="139"/>
  <c r="Z126" i="139"/>
  <c r="I117" i="139"/>
  <c r="S219" i="139"/>
  <c r="AM113" i="139"/>
  <c r="BL174" i="139"/>
  <c r="AP134" i="139"/>
  <c r="S39" i="139"/>
  <c r="AK217" i="139"/>
  <c r="Y159" i="139"/>
  <c r="BL206" i="139"/>
  <c r="BE41" i="139"/>
  <c r="CO80" i="139"/>
  <c r="CM143" i="139"/>
  <c r="BK199" i="139"/>
  <c r="BR132" i="139"/>
  <c r="BG198" i="139"/>
  <c r="AB161" i="139"/>
  <c r="AW147" i="139"/>
  <c r="BB111" i="139"/>
  <c r="BK109" i="139"/>
  <c r="AX89" i="139"/>
  <c r="BH119" i="139"/>
  <c r="BC175" i="139"/>
  <c r="CC214" i="139"/>
  <c r="W167" i="139"/>
  <c r="AD123" i="139"/>
  <c r="Y150" i="139"/>
  <c r="AR180" i="139"/>
  <c r="AN209" i="139"/>
  <c r="AB182" i="139"/>
  <c r="X123" i="139"/>
  <c r="BP230" i="139"/>
  <c r="AZ48" i="139"/>
  <c r="AH145" i="139"/>
  <c r="O176" i="139"/>
  <c r="AK132" i="139"/>
  <c r="BP199" i="139"/>
  <c r="BW123" i="139"/>
  <c r="CO172" i="139"/>
  <c r="AA109" i="139"/>
  <c r="AD162" i="139"/>
  <c r="Z90" i="139"/>
  <c r="AM167" i="139"/>
  <c r="AX140" i="139"/>
  <c r="BZ115" i="139"/>
  <c r="BS222" i="139"/>
  <c r="S124" i="139"/>
  <c r="W211" i="139"/>
  <c r="AT149" i="139"/>
  <c r="BP217" i="139"/>
  <c r="BV131" i="139"/>
  <c r="N137" i="139"/>
  <c r="BX230" i="139"/>
  <c r="BE76" i="139"/>
  <c r="BR103" i="139"/>
  <c r="S115" i="139"/>
  <c r="BW213" i="139"/>
  <c r="AF44" i="139"/>
  <c r="AW100" i="139"/>
  <c r="BG189" i="139"/>
  <c r="BW23" i="139"/>
  <c r="AA66" i="139"/>
  <c r="BL94" i="139"/>
  <c r="V101" i="139"/>
  <c r="AT177" i="139"/>
  <c r="AT32" i="139"/>
  <c r="BQ112" i="139"/>
  <c r="BS33" i="139"/>
  <c r="BL23" i="139"/>
  <c r="H107" i="139"/>
  <c r="CC18" i="139"/>
  <c r="AO90" i="139"/>
  <c r="BT116" i="139"/>
  <c r="AR190" i="139"/>
  <c r="BB219" i="139"/>
  <c r="AA30" i="139"/>
  <c r="BP168" i="139"/>
  <c r="AN205" i="139"/>
  <c r="AU30" i="139"/>
  <c r="AF152" i="139"/>
  <c r="BR185" i="139"/>
  <c r="BG199" i="139"/>
  <c r="AP157" i="139"/>
  <c r="AH214" i="139"/>
  <c r="CJ96" i="139"/>
  <c r="BY10" i="139"/>
  <c r="BI208" i="139"/>
  <c r="BK16" i="139"/>
  <c r="AT163" i="139"/>
  <c r="AG18" i="139"/>
  <c r="O105" i="139"/>
  <c r="AU76" i="139"/>
  <c r="AF87" i="139"/>
  <c r="CC118" i="139"/>
  <c r="AP204" i="139"/>
  <c r="CO191" i="139"/>
  <c r="R186" i="139"/>
  <c r="N115" i="139"/>
  <c r="U10" i="139"/>
  <c r="BJ125" i="139"/>
  <c r="BI189" i="139"/>
  <c r="AO154" i="139"/>
  <c r="X232" i="139"/>
  <c r="BH226" i="139"/>
  <c r="J231" i="139"/>
  <c r="BO154" i="139"/>
  <c r="P116" i="139"/>
  <c r="BD130" i="139"/>
  <c r="CE159" i="139"/>
  <c r="K117" i="139"/>
  <c r="AI214" i="139"/>
  <c r="W157" i="139"/>
  <c r="M138" i="139"/>
  <c r="CF86" i="139"/>
  <c r="AD104" i="139"/>
  <c r="I83" i="139"/>
  <c r="AT132" i="139"/>
  <c r="AD24" i="139"/>
  <c r="K205" i="139"/>
  <c r="K160" i="139"/>
  <c r="BE166" i="139"/>
  <c r="J200" i="139"/>
  <c r="BB129" i="139"/>
  <c r="AS145" i="139"/>
  <c r="BY187" i="139"/>
  <c r="AU232" i="139"/>
  <c r="BA164" i="139"/>
  <c r="AI98" i="139"/>
  <c r="AR82" i="139"/>
  <c r="AS195" i="139"/>
  <c r="BU228" i="139"/>
  <c r="AP155" i="139"/>
  <c r="AW216" i="139"/>
  <c r="Z158" i="139"/>
  <c r="W104" i="139"/>
  <c r="I109" i="139"/>
  <c r="BG78" i="139"/>
  <c r="U28" i="139"/>
  <c r="W88" i="139"/>
  <c r="AD226" i="139"/>
  <c r="AJ105" i="139"/>
  <c r="AV104" i="139"/>
  <c r="X200" i="139"/>
  <c r="V94" i="139"/>
  <c r="AQ145" i="139"/>
  <c r="BU223" i="139"/>
  <c r="BV93" i="139"/>
  <c r="AN14" i="139"/>
  <c r="BJ121" i="139"/>
  <c r="X131" i="139"/>
  <c r="AA214" i="139"/>
  <c r="CK91" i="139"/>
  <c r="BQ178" i="139"/>
  <c r="CF163" i="139"/>
  <c r="I112" i="139"/>
  <c r="W9" i="139"/>
  <c r="AG181" i="139"/>
  <c r="AE201" i="139"/>
  <c r="J210" i="139"/>
  <c r="BA81" i="139"/>
  <c r="AU71" i="139"/>
  <c r="BT71" i="139"/>
  <c r="CJ98" i="139"/>
  <c r="H26" i="139"/>
  <c r="BY196" i="139"/>
  <c r="W84" i="139"/>
  <c r="BP133" i="139"/>
  <c r="AF183" i="139"/>
  <c r="AY154" i="139"/>
  <c r="BX224" i="139"/>
  <c r="CM191" i="139"/>
  <c r="AT229" i="139"/>
  <c r="Z198" i="139"/>
  <c r="AC138" i="139"/>
  <c r="BN229" i="139"/>
  <c r="N174" i="139"/>
  <c r="BT82" i="139"/>
  <c r="K46" i="139"/>
  <c r="I48" i="139"/>
  <c r="T65" i="139"/>
  <c r="AL71" i="139"/>
  <c r="BD63" i="139"/>
  <c r="K59" i="139"/>
  <c r="BF56" i="139"/>
  <c r="Y50" i="139"/>
  <c r="N207" i="139"/>
  <c r="L199" i="139"/>
  <c r="AB152" i="139"/>
  <c r="BZ197" i="139"/>
  <c r="AN140" i="139"/>
  <c r="BO141" i="139"/>
  <c r="L148" i="139"/>
  <c r="BW189" i="139"/>
  <c r="L7" i="139"/>
  <c r="AD197" i="139"/>
  <c r="Z95" i="139"/>
  <c r="W121" i="139"/>
  <c r="BI115" i="139"/>
  <c r="BQ101" i="139"/>
  <c r="AG35" i="139"/>
  <c r="P55" i="139"/>
  <c r="AB91" i="139"/>
  <c r="BL62" i="139"/>
  <c r="CH71" i="139"/>
  <c r="K66" i="139"/>
  <c r="W110" i="139"/>
  <c r="O37" i="139"/>
  <c r="AR206" i="139"/>
  <c r="AG121" i="139"/>
  <c r="AB155" i="139"/>
  <c r="CI179" i="139"/>
  <c r="AH136" i="139"/>
  <c r="AL213" i="139"/>
  <c r="AA131" i="139"/>
  <c r="AI15" i="139"/>
  <c r="CC192" i="139"/>
  <c r="M190" i="139"/>
  <c r="M160" i="139"/>
  <c r="BR154" i="139"/>
  <c r="AG117" i="139"/>
  <c r="BF42" i="139"/>
  <c r="AL32" i="139"/>
  <c r="CO88" i="139"/>
  <c r="BE75" i="139"/>
  <c r="BE114" i="139"/>
  <c r="BG89" i="139"/>
  <c r="BQ220" i="139"/>
  <c r="AZ41" i="139"/>
  <c r="BZ67" i="139"/>
  <c r="AB136" i="139"/>
  <c r="I67" i="139"/>
  <c r="AH76" i="139"/>
  <c r="AB115" i="139"/>
  <c r="AT86" i="139"/>
  <c r="BH199" i="139"/>
  <c r="M33" i="139"/>
  <c r="Y55" i="139"/>
  <c r="AE167" i="139"/>
  <c r="BF64" i="139"/>
  <c r="V129" i="139"/>
  <c r="CD148" i="139"/>
  <c r="R130" i="139"/>
  <c r="S135" i="139"/>
  <c r="BV111" i="139"/>
  <c r="CM136" i="139"/>
  <c r="CA131" i="139"/>
  <c r="V117" i="139"/>
  <c r="AI107" i="139"/>
  <c r="BG161" i="139"/>
  <c r="AK226" i="139"/>
  <c r="BB203" i="139"/>
  <c r="BQ211" i="139"/>
  <c r="AG61" i="139"/>
  <c r="AH103" i="139"/>
  <c r="AC208" i="139"/>
  <c r="BG123" i="139"/>
  <c r="BA157" i="139"/>
  <c r="AM165" i="139"/>
  <c r="CH107" i="139"/>
  <c r="T132" i="139"/>
  <c r="R108" i="139"/>
  <c r="BX130" i="139"/>
  <c r="CH61" i="139"/>
  <c r="AO46" i="139"/>
  <c r="Q119" i="139"/>
  <c r="BE124" i="139"/>
  <c r="BE156" i="139"/>
  <c r="S128" i="139"/>
  <c r="AN152" i="139"/>
  <c r="BJ155" i="139"/>
  <c r="AF137" i="139"/>
  <c r="BY173" i="139"/>
  <c r="W218" i="139"/>
  <c r="AM217" i="139"/>
  <c r="CN118" i="139"/>
  <c r="BK72" i="139"/>
  <c r="BQ179" i="139"/>
  <c r="BC11" i="139"/>
  <c r="BV184" i="139"/>
  <c r="V102" i="139"/>
  <c r="AL218" i="139"/>
  <c r="BD113" i="139"/>
  <c r="BL173" i="139"/>
  <c r="AR93" i="139"/>
  <c r="AU66" i="139"/>
  <c r="BS135" i="139"/>
  <c r="BV117" i="139"/>
  <c r="BD178" i="139"/>
  <c r="CM150" i="139"/>
  <c r="BR169" i="139"/>
  <c r="CF137" i="139"/>
  <c r="CG125" i="139"/>
  <c r="BK113" i="139"/>
  <c r="V37" i="139"/>
  <c r="X22" i="139"/>
  <c r="CM88" i="139"/>
  <c r="BK117" i="139"/>
  <c r="AD10" i="139"/>
  <c r="U169" i="139"/>
  <c r="AG127" i="139"/>
  <c r="T94" i="139"/>
  <c r="N102" i="139"/>
  <c r="BR119" i="139"/>
  <c r="BU103" i="139"/>
  <c r="BQ165" i="139"/>
  <c r="AT38" i="139"/>
  <c r="U65" i="139"/>
  <c r="BT107" i="139"/>
  <c r="AU149" i="139"/>
  <c r="BI209" i="139"/>
  <c r="BR193" i="139"/>
  <c r="AU192" i="139"/>
  <c r="S217" i="139"/>
  <c r="CD101" i="139"/>
  <c r="BD194" i="139"/>
  <c r="AH119" i="139"/>
  <c r="AP55" i="139"/>
  <c r="CO20" i="139"/>
  <c r="W118" i="139"/>
  <c r="BW128" i="139"/>
  <c r="V128" i="139"/>
  <c r="BB86" i="139"/>
  <c r="CM217" i="139"/>
  <c r="BL133" i="139"/>
  <c r="BO165" i="139"/>
  <c r="AD217" i="139"/>
  <c r="BS129" i="139"/>
  <c r="AO216" i="139"/>
  <c r="I189" i="139"/>
  <c r="AD94" i="139"/>
  <c r="CK88" i="139"/>
  <c r="BI78" i="139"/>
  <c r="W89" i="139"/>
  <c r="AN151" i="139"/>
  <c r="BF12" i="139"/>
  <c r="T143" i="139"/>
  <c r="AZ170" i="139"/>
  <c r="AQ127" i="139"/>
  <c r="BL176" i="139"/>
  <c r="CC142" i="139"/>
  <c r="U109" i="139"/>
  <c r="AE141" i="139"/>
  <c r="R154" i="139"/>
  <c r="AY113" i="139"/>
  <c r="BM88" i="139"/>
  <c r="AW23" i="139"/>
  <c r="BU172" i="139"/>
  <c r="CF111" i="139"/>
  <c r="AE22" i="139"/>
  <c r="O162" i="139"/>
  <c r="BY85" i="139"/>
  <c r="BH82" i="139"/>
  <c r="AM68" i="139"/>
  <c r="CC85" i="139"/>
  <c r="BM84" i="139"/>
  <c r="CF203" i="139"/>
  <c r="AE153" i="139"/>
  <c r="AP5" i="139"/>
  <c r="BM129" i="139"/>
  <c r="AX141" i="139"/>
  <c r="CM117" i="139"/>
  <c r="BS133" i="139"/>
  <c r="AI204" i="139"/>
  <c r="U171" i="139"/>
  <c r="AC226" i="139"/>
  <c r="AN180" i="139"/>
  <c r="O200" i="139"/>
  <c r="AA174" i="139"/>
  <c r="BX68" i="139"/>
  <c r="V222" i="139"/>
  <c r="J222" i="139"/>
  <c r="AE105" i="139"/>
  <c r="CE87" i="139"/>
  <c r="AV83" i="139"/>
  <c r="CH86" i="139"/>
  <c r="BE61" i="139"/>
  <c r="BE44" i="139"/>
  <c r="AE205" i="139"/>
  <c r="BY140" i="139"/>
  <c r="CO128" i="139"/>
  <c r="AT137" i="139"/>
  <c r="AJ153" i="139"/>
  <c r="AI131" i="139"/>
  <c r="BO168" i="139"/>
  <c r="AR143" i="139"/>
  <c r="Y217" i="139"/>
  <c r="AB121" i="139"/>
  <c r="AU212" i="139"/>
  <c r="BC153" i="139"/>
  <c r="BP119" i="139"/>
  <c r="AR113" i="139"/>
  <c r="CN5" i="139"/>
  <c r="BB214" i="139"/>
  <c r="AG87" i="139"/>
  <c r="BV154" i="139"/>
  <c r="AA221" i="139"/>
  <c r="AO87" i="139"/>
  <c r="Q123" i="139"/>
  <c r="Y68" i="139"/>
  <c r="CJ78" i="139"/>
  <c r="AT198" i="139"/>
  <c r="AJ212" i="139"/>
  <c r="AL163" i="139"/>
  <c r="BX177" i="139"/>
  <c r="BI44" i="139"/>
  <c r="H174" i="139"/>
  <c r="CC106" i="139"/>
  <c r="AK78" i="139"/>
  <c r="BE218" i="139"/>
  <c r="AV187" i="139"/>
  <c r="CO180" i="139"/>
  <c r="CO204" i="139"/>
  <c r="CM122" i="139"/>
  <c r="BT181" i="139"/>
  <c r="CL165" i="139"/>
  <c r="AH207" i="139"/>
  <c r="I161" i="139"/>
  <c r="BB183" i="139"/>
  <c r="M117" i="139"/>
  <c r="BL25" i="139"/>
  <c r="BZ188" i="139"/>
  <c r="AQ6" i="139"/>
  <c r="AR183" i="139"/>
  <c r="AM130" i="139"/>
  <c r="U178" i="139"/>
  <c r="CG194" i="139"/>
  <c r="AO159" i="139"/>
  <c r="BO28" i="139"/>
  <c r="CF178" i="139"/>
  <c r="BM12" i="139"/>
  <c r="AS140" i="139"/>
  <c r="BI205" i="139"/>
  <c r="K119" i="139"/>
  <c r="BD155" i="139"/>
  <c r="BV98" i="139"/>
  <c r="AQ208" i="139"/>
  <c r="Z209" i="139"/>
  <c r="CA163" i="139"/>
  <c r="O135" i="139"/>
  <c r="BI145" i="139"/>
  <c r="CL228" i="139"/>
  <c r="AL197" i="139"/>
  <c r="BF227" i="139"/>
  <c r="AY223" i="139"/>
  <c r="AQ149" i="139"/>
  <c r="H126" i="139"/>
  <c r="CO155" i="139"/>
  <c r="BD126" i="139"/>
  <c r="CA37" i="139"/>
  <c r="AR212" i="139"/>
  <c r="BY149" i="139"/>
  <c r="AJ179" i="139"/>
  <c r="AB180" i="139"/>
  <c r="CI108" i="139"/>
  <c r="U105" i="139"/>
  <c r="M122" i="139"/>
  <c r="AU191" i="139"/>
  <c r="CF179" i="139"/>
  <c r="AF135" i="139"/>
  <c r="BK138" i="139"/>
  <c r="J166" i="139"/>
  <c r="BB206" i="139"/>
  <c r="BO153" i="139"/>
  <c r="AR216" i="139"/>
  <c r="BM30" i="139"/>
  <c r="CC172" i="139"/>
  <c r="AJ150" i="139"/>
  <c r="Y223" i="139"/>
  <c r="AC144" i="139"/>
  <c r="BW139" i="139"/>
  <c r="AO4" i="139"/>
  <c r="U160" i="139"/>
  <c r="BK103" i="139"/>
  <c r="AC127" i="139"/>
  <c r="BA109" i="139"/>
  <c r="AC150" i="139"/>
  <c r="BG128" i="139"/>
  <c r="CM162" i="139"/>
  <c r="BV71" i="139"/>
  <c r="AW162" i="139"/>
  <c r="AH134" i="139"/>
  <c r="Z74" i="139"/>
  <c r="BH122" i="139"/>
  <c r="X97" i="139"/>
  <c r="AN82" i="139"/>
  <c r="CA23" i="139"/>
  <c r="Q65" i="139"/>
  <c r="CD136" i="139"/>
  <c r="AU36" i="139"/>
  <c r="AF64" i="139"/>
  <c r="I100" i="139"/>
  <c r="T95" i="139"/>
  <c r="V87" i="139"/>
  <c r="CE44" i="139"/>
  <c r="BG197" i="139"/>
  <c r="M92" i="139"/>
  <c r="AD205" i="139"/>
  <c r="AK199" i="139"/>
  <c r="AA232" i="139"/>
  <c r="T130" i="139"/>
  <c r="AJ196" i="139"/>
  <c r="AN175" i="139"/>
  <c r="AN166" i="139"/>
  <c r="V161" i="139"/>
  <c r="BQ225" i="139"/>
  <c r="BB175" i="139"/>
  <c r="AR103" i="139"/>
  <c r="AV80" i="139"/>
  <c r="O128" i="139"/>
  <c r="CC16" i="139"/>
  <c r="CH220" i="139"/>
  <c r="AU137" i="139"/>
  <c r="AO203" i="139"/>
  <c r="X204" i="139"/>
  <c r="AH209" i="139"/>
  <c r="CK175" i="139"/>
  <c r="AY220" i="139"/>
  <c r="U100" i="139"/>
  <c r="BF81" i="139"/>
  <c r="BN112" i="139"/>
  <c r="BX206" i="139"/>
  <c r="J148" i="139"/>
  <c r="BA128" i="139"/>
  <c r="CL191" i="139"/>
  <c r="AV179" i="139"/>
  <c r="AO228" i="139"/>
  <c r="Y200" i="139"/>
  <c r="AB78" i="139"/>
  <c r="CJ120" i="139"/>
  <c r="CO79" i="139"/>
  <c r="H206" i="139"/>
  <c r="BU112" i="139"/>
  <c r="AE26" i="139"/>
  <c r="AN194" i="139"/>
  <c r="AX138" i="139"/>
  <c r="CI30" i="139"/>
  <c r="AW38" i="139"/>
  <c r="BL208" i="139"/>
  <c r="AG118" i="139"/>
  <c r="AJ99" i="139"/>
  <c r="BX119" i="139"/>
  <c r="AA163" i="139"/>
  <c r="AN119" i="139"/>
  <c r="AG147" i="139"/>
  <c r="S182" i="139"/>
  <c r="CO176" i="139"/>
  <c r="AD192" i="139"/>
  <c r="CF181" i="139"/>
  <c r="BR128" i="139"/>
  <c r="BS79" i="139"/>
  <c r="BK107" i="139"/>
  <c r="T71" i="139"/>
  <c r="AE21" i="139"/>
  <c r="Y192" i="139"/>
  <c r="BF172" i="139"/>
  <c r="L114" i="139"/>
  <c r="J211" i="139"/>
  <c r="CN17" i="139"/>
  <c r="CK166" i="139"/>
  <c r="BW142" i="139"/>
  <c r="AH114" i="139"/>
  <c r="O106" i="139"/>
  <c r="P124" i="139"/>
  <c r="J106" i="139"/>
  <c r="BD88" i="139"/>
  <c r="V121" i="139"/>
  <c r="BY120" i="139"/>
  <c r="AQ205" i="139"/>
  <c r="BS82" i="139"/>
  <c r="BC187" i="139"/>
  <c r="K5" i="139"/>
  <c r="AS223" i="139"/>
  <c r="AG198" i="139"/>
  <c r="CH9" i="139"/>
  <c r="K115" i="139"/>
  <c r="V162" i="139"/>
  <c r="BF223" i="139"/>
  <c r="BT25" i="139"/>
  <c r="BV188" i="139"/>
  <c r="Y222" i="139"/>
  <c r="BN130" i="139"/>
  <c r="BA124" i="139"/>
  <c r="CG148" i="139"/>
  <c r="AY197" i="139"/>
  <c r="BW68" i="139"/>
  <c r="Z50" i="139"/>
  <c r="CK37" i="139"/>
  <c r="P35" i="139"/>
  <c r="Y40" i="139"/>
  <c r="Z137" i="139"/>
  <c r="AU110" i="139"/>
  <c r="CK148" i="139"/>
  <c r="M60" i="139"/>
  <c r="O60" i="139"/>
  <c r="BM64" i="139"/>
  <c r="AO60" i="139"/>
  <c r="T57" i="139"/>
  <c r="BC49" i="139"/>
  <c r="AU55" i="139"/>
  <c r="BN95" i="139"/>
  <c r="I205" i="139"/>
  <c r="AO180" i="139"/>
  <c r="AH69" i="139"/>
  <c r="BC36" i="139"/>
  <c r="J52" i="139"/>
  <c r="BY61" i="139"/>
  <c r="AT67" i="139"/>
  <c r="CJ46" i="139"/>
  <c r="AX68" i="139"/>
  <c r="BD139" i="139"/>
  <c r="BV108" i="139"/>
  <c r="BM197" i="139"/>
  <c r="CJ128" i="139"/>
  <c r="CL43" i="139"/>
  <c r="BT53" i="139"/>
  <c r="AN59" i="139"/>
  <c r="S52" i="139"/>
  <c r="BA82" i="139"/>
  <c r="M80" i="139"/>
  <c r="AY43" i="139"/>
  <c r="CI116" i="139"/>
  <c r="AO109" i="139"/>
  <c r="BU198" i="139"/>
  <c r="BL112" i="139"/>
  <c r="BF51" i="139"/>
  <c r="CC57" i="139"/>
  <c r="BQ77" i="139"/>
  <c r="BU62" i="139"/>
  <c r="BC54" i="139"/>
  <c r="AG53" i="139"/>
  <c r="AM59" i="139"/>
  <c r="R100" i="139"/>
  <c r="M197" i="139"/>
  <c r="T177" i="139"/>
  <c r="R94" i="139"/>
  <c r="AA45" i="139"/>
  <c r="AU57" i="139"/>
  <c r="BY90" i="139"/>
  <c r="BH64" i="139"/>
  <c r="J50" i="139"/>
  <c r="CE56" i="139"/>
  <c r="AG109" i="139"/>
  <c r="AK97" i="139"/>
  <c r="AW214" i="139"/>
  <c r="AL91" i="139"/>
  <c r="BK51" i="139"/>
  <c r="BI48" i="139"/>
  <c r="BI68" i="139"/>
  <c r="AH181" i="139"/>
  <c r="AF162" i="139"/>
  <c r="H169" i="139"/>
  <c r="CB227" i="139"/>
  <c r="BK27" i="139"/>
  <c r="AG182" i="139"/>
  <c r="O203" i="139"/>
  <c r="BL222" i="139"/>
  <c r="BC168" i="139"/>
  <c r="AR144" i="139"/>
  <c r="BU207" i="139"/>
  <c r="BH165" i="139"/>
  <c r="AH128" i="139"/>
  <c r="AL225" i="139"/>
  <c r="BU175" i="139"/>
  <c r="CA105" i="139"/>
  <c r="AU133" i="139"/>
  <c r="M86" i="139"/>
  <c r="CI159" i="139"/>
  <c r="CG210" i="139"/>
  <c r="CD159" i="139"/>
  <c r="AX214" i="139"/>
  <c r="AH40" i="139"/>
  <c r="AI119" i="139"/>
  <c r="BJ126" i="139"/>
  <c r="AN182" i="139"/>
  <c r="AK164" i="139"/>
  <c r="AR141" i="139"/>
  <c r="S95" i="139"/>
  <c r="S162" i="139"/>
  <c r="CD41" i="139"/>
  <c r="CJ137" i="139"/>
  <c r="BS152" i="139"/>
  <c r="BP110" i="139"/>
  <c r="S138" i="139"/>
  <c r="BI108" i="139"/>
  <c r="BF156" i="139"/>
  <c r="AX137" i="139"/>
  <c r="BP171" i="139"/>
  <c r="AS194" i="139"/>
  <c r="BK209" i="139"/>
  <c r="BM139" i="139"/>
  <c r="V166" i="139"/>
  <c r="BK110" i="139"/>
  <c r="R117" i="139"/>
  <c r="BU111" i="139"/>
  <c r="AH57" i="139"/>
  <c r="W141" i="139"/>
  <c r="CH88" i="139"/>
  <c r="CN167" i="139"/>
  <c r="AD133" i="139"/>
  <c r="AS148" i="139"/>
  <c r="T49" i="139"/>
  <c r="P152" i="139"/>
  <c r="K88" i="139"/>
  <c r="AF107" i="139"/>
  <c r="AK178" i="139"/>
  <c r="AK114" i="139"/>
  <c r="J175" i="139"/>
  <c r="BL159" i="139"/>
  <c r="BH171" i="139"/>
  <c r="M127" i="139"/>
  <c r="CL124" i="139"/>
  <c r="R77" i="139"/>
  <c r="BJ169" i="139"/>
  <c r="AJ106" i="139"/>
  <c r="I92" i="139"/>
  <c r="BO99" i="139"/>
  <c r="H148" i="139"/>
  <c r="AS182" i="139"/>
  <c r="CB182" i="139"/>
  <c r="CO167" i="139"/>
  <c r="Y183" i="139"/>
  <c r="CI136" i="139"/>
  <c r="CB170" i="139"/>
  <c r="BK122" i="139"/>
  <c r="BB81" i="139"/>
  <c r="AF62" i="139"/>
  <c r="AE14" i="139"/>
  <c r="AO186" i="139"/>
  <c r="CD146" i="139"/>
  <c r="Z184" i="139"/>
  <c r="H137" i="139"/>
  <c r="AT195" i="139"/>
  <c r="AV88" i="139"/>
  <c r="N122" i="139"/>
  <c r="Q179" i="139"/>
  <c r="BK191" i="139"/>
  <c r="AM120" i="139"/>
  <c r="CN185" i="139"/>
  <c r="AA98" i="139"/>
  <c r="CO7" i="139"/>
  <c r="K195" i="139"/>
  <c r="BX134" i="139"/>
  <c r="K216" i="139"/>
  <c r="AE215" i="139"/>
  <c r="AK170" i="139"/>
  <c r="AM198" i="139"/>
  <c r="P197" i="139"/>
  <c r="BP121" i="139"/>
  <c r="AG192" i="139"/>
  <c r="M112" i="139"/>
  <c r="Y170" i="139"/>
  <c r="BR158" i="139"/>
  <c r="T209" i="139"/>
  <c r="AG131" i="139"/>
  <c r="Z232" i="139"/>
  <c r="BB123" i="139"/>
  <c r="CH146" i="139"/>
  <c r="X25" i="139"/>
  <c r="AS222" i="139"/>
  <c r="O168" i="139"/>
  <c r="P180" i="139"/>
  <c r="AZ189" i="139"/>
  <c r="BR71" i="139"/>
  <c r="K76" i="139"/>
  <c r="BQ33" i="139"/>
  <c r="AP25" i="139"/>
  <c r="S33" i="139"/>
  <c r="AQ186" i="139"/>
  <c r="CK171" i="139"/>
  <c r="BS221" i="139"/>
  <c r="AB124" i="139"/>
  <c r="AK193" i="139"/>
  <c r="BZ77" i="139"/>
  <c r="BD84" i="139"/>
  <c r="AL14" i="139"/>
  <c r="BS43" i="139"/>
  <c r="AB7" i="139"/>
  <c r="CI26" i="139"/>
  <c r="BA210" i="139"/>
  <c r="BD37" i="139"/>
  <c r="AY13" i="139"/>
  <c r="N124" i="139"/>
  <c r="J28" i="139"/>
  <c r="CJ91" i="139"/>
  <c r="AH122" i="139"/>
  <c r="CH19" i="139"/>
  <c r="BC7" i="139"/>
  <c r="CK220" i="139"/>
  <c r="BC166" i="139"/>
  <c r="AW170" i="139"/>
  <c r="AX213" i="139"/>
  <c r="CB110" i="139"/>
  <c r="AB137" i="139"/>
  <c r="CJ130" i="139"/>
  <c r="AE64" i="139"/>
  <c r="AU82" i="139"/>
  <c r="BY13" i="139"/>
  <c r="BL42" i="139"/>
  <c r="U205" i="139"/>
  <c r="I171" i="139"/>
  <c r="CE31" i="139"/>
  <c r="AJ190" i="139"/>
  <c r="V142" i="139"/>
  <c r="CL224" i="139"/>
  <c r="CB77" i="139"/>
  <c r="BF102" i="139"/>
  <c r="AD18" i="139"/>
  <c r="X18" i="139"/>
  <c r="BD45" i="139"/>
  <c r="CC194" i="139"/>
  <c r="Y18" i="139"/>
  <c r="AO8" i="139"/>
  <c r="BI218" i="139"/>
  <c r="AW108" i="139"/>
  <c r="L5" i="139"/>
  <c r="AO71" i="139"/>
  <c r="BM61" i="139"/>
  <c r="CC148" i="139"/>
  <c r="K161" i="139"/>
  <c r="BN19" i="139"/>
  <c r="BX190" i="139"/>
  <c r="BC87" i="139"/>
  <c r="BW207" i="139"/>
  <c r="AH123" i="139"/>
  <c r="X38" i="139"/>
  <c r="AV6" i="139"/>
  <c r="K148" i="139"/>
  <c r="I116" i="139"/>
  <c r="BW170" i="139"/>
  <c r="N173" i="139"/>
  <c r="AW121" i="139"/>
  <c r="BA215" i="139"/>
  <c r="W25" i="139"/>
  <c r="CG105" i="139"/>
  <c r="AD188" i="139"/>
  <c r="V204" i="139"/>
  <c r="AF159" i="139"/>
  <c r="AQ153" i="139"/>
  <c r="CD91" i="139"/>
  <c r="AT166" i="139"/>
  <c r="AT182" i="139"/>
  <c r="AT123" i="139"/>
  <c r="BO111" i="139"/>
  <c r="AM97" i="139"/>
  <c r="P173" i="139"/>
  <c r="O66" i="139"/>
  <c r="AM115" i="139"/>
  <c r="CH138" i="139"/>
  <c r="CK155" i="139"/>
  <c r="CN162" i="139"/>
  <c r="X191" i="139"/>
  <c r="BX198" i="139"/>
  <c r="BU169" i="139"/>
  <c r="AL147" i="139"/>
  <c r="CH113" i="139"/>
  <c r="CB63" i="139"/>
  <c r="AA140" i="139"/>
  <c r="AF113" i="139"/>
  <c r="BI163" i="139"/>
  <c r="CM129" i="139"/>
  <c r="X132" i="139"/>
  <c r="AO202" i="139"/>
  <c r="K167" i="139"/>
  <c r="AB128" i="139"/>
  <c r="BP170" i="139"/>
  <c r="BZ116" i="139"/>
  <c r="AW188" i="139"/>
  <c r="R197" i="139"/>
  <c r="AJ180" i="139"/>
  <c r="CD199" i="139"/>
  <c r="CN172" i="139"/>
  <c r="BE178" i="139"/>
  <c r="CB180" i="139"/>
  <c r="CO137" i="139"/>
  <c r="AH164" i="139"/>
  <c r="BE180" i="139"/>
  <c r="Z96" i="139"/>
  <c r="U188" i="139"/>
  <c r="BY182" i="139"/>
  <c r="BG217" i="139"/>
  <c r="BZ137" i="139"/>
  <c r="BV187" i="139"/>
  <c r="U151" i="139"/>
  <c r="K175" i="139"/>
  <c r="AV183" i="139"/>
  <c r="BC115" i="139"/>
  <c r="AE216" i="139"/>
  <c r="AE144" i="139"/>
  <c r="AI186" i="139"/>
  <c r="BK179" i="139"/>
  <c r="BM170" i="139"/>
  <c r="S118" i="139"/>
  <c r="V130" i="139"/>
  <c r="BW201" i="139"/>
  <c r="AV118" i="139"/>
  <c r="BZ150" i="139"/>
  <c r="U138" i="139"/>
  <c r="L126" i="139"/>
  <c r="N17" i="139"/>
  <c r="V203" i="139"/>
  <c r="H124" i="139"/>
  <c r="BM147" i="139"/>
  <c r="CF208" i="139"/>
  <c r="BU188" i="139"/>
  <c r="BB70" i="139"/>
  <c r="O167" i="139"/>
  <c r="N178" i="139"/>
  <c r="H184" i="139"/>
  <c r="AG139" i="139"/>
  <c r="AT138" i="139"/>
  <c r="BE210" i="139"/>
  <c r="AL8" i="139"/>
  <c r="K164" i="139"/>
  <c r="J204" i="139"/>
  <c r="AW199" i="139"/>
  <c r="V85" i="139"/>
  <c r="AB215" i="139"/>
  <c r="H189" i="139"/>
  <c r="AB32" i="139"/>
  <c r="AT184" i="139"/>
  <c r="BP134" i="139"/>
  <c r="AQ112" i="139"/>
  <c r="BP99" i="139"/>
  <c r="O96" i="139"/>
  <c r="AX41" i="139"/>
  <c r="BK34" i="139"/>
  <c r="N192" i="139"/>
  <c r="AQ220" i="139"/>
  <c r="Q67" i="139"/>
  <c r="AS161" i="139"/>
  <c r="BJ144" i="139"/>
  <c r="S175" i="139"/>
  <c r="AT75" i="139"/>
  <c r="BJ90" i="139"/>
  <c r="CB60" i="139"/>
  <c r="AE47" i="139"/>
  <c r="CK46" i="139"/>
  <c r="CL40" i="139"/>
  <c r="AF43" i="139"/>
  <c r="BV97" i="139"/>
  <c r="AS170" i="139"/>
  <c r="BP165" i="139"/>
  <c r="AE193" i="139"/>
  <c r="AD71" i="139"/>
  <c r="P78" i="139"/>
  <c r="BU52" i="139"/>
  <c r="AE54" i="139"/>
  <c r="CI21" i="139"/>
  <c r="AR39" i="139"/>
  <c r="CE6" i="139"/>
  <c r="AW151" i="139"/>
  <c r="AX115" i="139"/>
  <c r="N157" i="139"/>
  <c r="BC158" i="139"/>
  <c r="BW75" i="139"/>
  <c r="BG66" i="139"/>
  <c r="AL54" i="139"/>
  <c r="R54" i="139"/>
  <c r="BR23" i="139"/>
  <c r="J34" i="139"/>
  <c r="AM106" i="139"/>
  <c r="L177" i="139"/>
  <c r="BQ132" i="139"/>
  <c r="BP200" i="139"/>
  <c r="AK69" i="139"/>
  <c r="BR66" i="139"/>
  <c r="BL52" i="139"/>
  <c r="AO53" i="139"/>
  <c r="CG53" i="139"/>
  <c r="CF26" i="139"/>
  <c r="BQ35" i="139"/>
  <c r="AY212" i="139"/>
  <c r="CB112" i="139"/>
  <c r="BJ184" i="139"/>
  <c r="CA166" i="139"/>
  <c r="BU86" i="139"/>
  <c r="H68" i="139"/>
  <c r="AT55" i="139"/>
  <c r="AE60" i="139"/>
  <c r="CH32" i="139"/>
  <c r="H35" i="139"/>
  <c r="Z42" i="139"/>
  <c r="O218" i="139"/>
  <c r="BZ147" i="139"/>
  <c r="AJ156" i="139"/>
  <c r="AL194" i="139"/>
  <c r="AD69" i="139"/>
  <c r="X92" i="139"/>
  <c r="AR111" i="139"/>
  <c r="CN198" i="139"/>
  <c r="AG207" i="139"/>
  <c r="BM86" i="139"/>
  <c r="Z191" i="139"/>
  <c r="S82" i="139"/>
  <c r="AM164" i="139"/>
  <c r="AM231" i="139"/>
  <c r="CN138" i="139"/>
  <c r="CM192" i="139"/>
  <c r="BY177" i="139"/>
  <c r="CK125" i="139"/>
  <c r="AD139" i="139"/>
  <c r="AZ122" i="139"/>
  <c r="BC152" i="139"/>
  <c r="AO221" i="139"/>
  <c r="BF111" i="139"/>
  <c r="AI188" i="139"/>
  <c r="CF202" i="139"/>
  <c r="CF190" i="139"/>
  <c r="O150" i="139"/>
  <c r="CH48" i="139"/>
  <c r="AS4" i="139"/>
  <c r="AJ22" i="139"/>
  <c r="BI43" i="139"/>
  <c r="AC118" i="139"/>
  <c r="CH207" i="139"/>
  <c r="AP169" i="139"/>
  <c r="AD136" i="139"/>
  <c r="AB80" i="139"/>
  <c r="AD79" i="139"/>
  <c r="CC59" i="139"/>
  <c r="BH46" i="139"/>
  <c r="P58" i="139"/>
  <c r="BS39" i="139"/>
  <c r="AK46" i="139"/>
  <c r="BM198" i="139"/>
  <c r="AM112" i="139"/>
  <c r="AE151" i="139"/>
  <c r="AC204" i="139"/>
  <c r="Y76" i="139"/>
  <c r="BC75" i="139"/>
  <c r="AL40" i="139"/>
  <c r="P50" i="139"/>
  <c r="Z6" i="139"/>
  <c r="AP36" i="139"/>
  <c r="AR42" i="139"/>
  <c r="BU150" i="139"/>
  <c r="J168" i="139"/>
  <c r="BT131" i="139"/>
  <c r="M148" i="139"/>
  <c r="Z132" i="139"/>
  <c r="CC113" i="139"/>
  <c r="CG174" i="139"/>
  <c r="AQ154" i="139"/>
  <c r="K189" i="139"/>
  <c r="AM190" i="139"/>
  <c r="AR165" i="139"/>
  <c r="AM100" i="139"/>
  <c r="BF99" i="139"/>
  <c r="BW98" i="139"/>
  <c r="AE103" i="139"/>
  <c r="BF163" i="139"/>
  <c r="AD6" i="139"/>
  <c r="BJ37" i="139"/>
  <c r="AW148" i="139"/>
  <c r="AY157" i="139"/>
  <c r="AD227" i="139"/>
  <c r="AM182" i="139"/>
  <c r="BF201" i="139"/>
  <c r="Y15" i="139"/>
  <c r="V156" i="139"/>
  <c r="AP144" i="139"/>
  <c r="BG195" i="139"/>
  <c r="BC232" i="139"/>
  <c r="BP178" i="139"/>
  <c r="R178" i="139"/>
  <c r="CJ167" i="139"/>
  <c r="BT129" i="139"/>
  <c r="S155" i="139"/>
  <c r="I131" i="139"/>
  <c r="CC169" i="139"/>
  <c r="AU140" i="139"/>
  <c r="AR189" i="139"/>
  <c r="M145" i="139"/>
  <c r="BR138" i="139"/>
  <c r="BE151" i="139"/>
  <c r="BG221" i="139"/>
  <c r="N182" i="139"/>
  <c r="AZ179" i="139"/>
  <c r="BZ154" i="139"/>
  <c r="CH180" i="139"/>
  <c r="AF120" i="139"/>
  <c r="V160" i="139"/>
  <c r="BB194" i="139"/>
  <c r="AR209" i="139"/>
  <c r="Y128" i="139"/>
  <c r="J196" i="139"/>
  <c r="CA148" i="139"/>
  <c r="AB97" i="139"/>
  <c r="Q103" i="139"/>
  <c r="BS164" i="139"/>
  <c r="BE220" i="139"/>
  <c r="BV89" i="139"/>
  <c r="CN210" i="139"/>
  <c r="CN168" i="139"/>
  <c r="R115" i="139"/>
  <c r="AH104" i="139"/>
  <c r="AE70" i="139"/>
  <c r="BM118" i="139"/>
  <c r="AN186" i="139"/>
  <c r="BG181" i="139"/>
  <c r="AD127" i="139"/>
  <c r="AT209" i="139"/>
  <c r="AG203" i="139"/>
  <c r="AA178" i="139"/>
  <c r="T97" i="139"/>
  <c r="BR88" i="139"/>
  <c r="AD106" i="139"/>
  <c r="BI77" i="139"/>
  <c r="BC88" i="139"/>
  <c r="BL171" i="139"/>
  <c r="BO231" i="139"/>
  <c r="H115" i="139"/>
  <c r="BT15" i="139"/>
  <c r="AA203" i="139"/>
  <c r="BQ228" i="139"/>
  <c r="AD84" i="139"/>
  <c r="CM87" i="139"/>
  <c r="BE74" i="139"/>
  <c r="V90" i="139"/>
  <c r="BB62" i="139"/>
  <c r="M27" i="139"/>
  <c r="BV121" i="139"/>
  <c r="CK193" i="139"/>
  <c r="AR228" i="139"/>
  <c r="Y158" i="139"/>
  <c r="AH201" i="139"/>
  <c r="P146" i="139"/>
  <c r="BX231" i="139"/>
  <c r="AD210" i="139"/>
  <c r="AE65" i="139"/>
  <c r="BO23" i="139"/>
  <c r="BO143" i="139"/>
  <c r="BQ25" i="139"/>
  <c r="AB164" i="139"/>
  <c r="I203" i="139"/>
  <c r="BZ14" i="139"/>
  <c r="BH15" i="139"/>
  <c r="BM113" i="139"/>
  <c r="K178" i="139"/>
  <c r="CG182" i="139"/>
  <c r="BJ140" i="139"/>
  <c r="N188" i="139"/>
  <c r="Z169" i="139"/>
  <c r="CC150" i="139"/>
  <c r="U192" i="139"/>
  <c r="V208" i="139"/>
  <c r="AD22" i="139"/>
  <c r="CJ154" i="139"/>
  <c r="T148" i="139"/>
  <c r="AV27" i="139"/>
  <c r="CG115" i="139"/>
  <c r="AR160" i="139"/>
  <c r="AS135" i="139"/>
  <c r="CK210" i="139"/>
  <c r="CH186" i="139"/>
  <c r="V164" i="139"/>
  <c r="BA20" i="139"/>
  <c r="BX169" i="139"/>
  <c r="BO83" i="139"/>
  <c r="AZ165" i="139"/>
  <c r="AC230" i="139"/>
  <c r="BM150" i="139"/>
  <c r="N151" i="139"/>
  <c r="BP184" i="139"/>
  <c r="BJ160" i="139"/>
  <c r="N87" i="139"/>
  <c r="J227" i="139"/>
  <c r="K8" i="139"/>
  <c r="V200" i="139"/>
  <c r="AF170" i="139"/>
  <c r="BH145" i="139"/>
  <c r="BB211" i="139"/>
  <c r="BX170" i="139"/>
  <c r="BW199" i="139"/>
  <c r="AI99" i="139"/>
  <c r="AW192" i="139"/>
  <c r="CC21" i="139"/>
  <c r="CB179" i="139"/>
  <c r="CG149" i="139"/>
  <c r="AD190" i="139"/>
  <c r="BG230" i="139"/>
  <c r="AM163" i="139"/>
  <c r="BY225" i="139"/>
  <c r="BT192" i="139"/>
  <c r="R209" i="139"/>
  <c r="H186" i="139"/>
  <c r="AH78" i="139"/>
  <c r="AK135" i="139"/>
  <c r="AL113" i="139"/>
  <c r="U163" i="139"/>
  <c r="AR203" i="139"/>
  <c r="AS159" i="139"/>
  <c r="AO195" i="139"/>
  <c r="Z193" i="139"/>
  <c r="Z200" i="139"/>
  <c r="CM185" i="139"/>
  <c r="AR188" i="139"/>
  <c r="AU144" i="139"/>
  <c r="AO84" i="139"/>
  <c r="BI69" i="139"/>
  <c r="BX222" i="139"/>
  <c r="CH211" i="139"/>
  <c r="BI171" i="139"/>
  <c r="CL220" i="139"/>
  <c r="AZ157" i="139"/>
  <c r="AB225" i="139"/>
  <c r="AI169" i="139"/>
  <c r="H210" i="139"/>
  <c r="AC178" i="139"/>
  <c r="BH190" i="139"/>
  <c r="W197" i="139"/>
  <c r="T225" i="139"/>
  <c r="AJ214" i="139"/>
  <c r="J162" i="139"/>
  <c r="CO221" i="139"/>
  <c r="CF108" i="139"/>
  <c r="AA166" i="139"/>
  <c r="BM138" i="139"/>
  <c r="AX107" i="139"/>
  <c r="X182" i="139"/>
  <c r="AP220" i="139"/>
  <c r="V199" i="139"/>
  <c r="BY230" i="139"/>
  <c r="BY132" i="139"/>
  <c r="BN145" i="139"/>
  <c r="AD122" i="139"/>
  <c r="K221" i="139"/>
  <c r="CL109" i="139"/>
  <c r="I122" i="139"/>
  <c r="L202" i="139"/>
  <c r="AT210" i="139"/>
  <c r="AQ228" i="139"/>
  <c r="L90" i="139"/>
  <c r="BZ217" i="139"/>
  <c r="S196" i="139"/>
  <c r="Y216" i="139"/>
  <c r="AO223" i="139"/>
  <c r="U206" i="139"/>
  <c r="AU102" i="139"/>
  <c r="CG185" i="139"/>
  <c r="BE199" i="139"/>
  <c r="I202" i="139"/>
  <c r="AG103" i="139"/>
  <c r="AM140" i="139"/>
  <c r="BC196" i="139"/>
  <c r="BM94" i="139"/>
  <c r="CI204" i="139"/>
  <c r="BX145" i="139"/>
  <c r="BH135" i="139"/>
  <c r="M129" i="139"/>
  <c r="AI108" i="139"/>
  <c r="BS144" i="139"/>
  <c r="T153" i="139"/>
  <c r="V172" i="139"/>
  <c r="AQ132" i="139"/>
  <c r="CK165" i="139"/>
  <c r="BQ135" i="139"/>
  <c r="AA194" i="139"/>
  <c r="T210" i="139"/>
  <c r="AL148" i="139"/>
  <c r="AT168" i="139"/>
  <c r="W64" i="139"/>
  <c r="AK75" i="139"/>
  <c r="W200" i="139"/>
  <c r="BU79" i="139"/>
  <c r="O64" i="139"/>
  <c r="AF58" i="139"/>
  <c r="BY51" i="139"/>
  <c r="BP66" i="139"/>
  <c r="BI120" i="139"/>
  <c r="CJ222" i="139"/>
  <c r="CF134" i="139"/>
  <c r="CG48" i="139"/>
  <c r="AE46" i="139"/>
  <c r="K81" i="139"/>
  <c r="AG100" i="139"/>
  <c r="AR58" i="139"/>
  <c r="Y58" i="139"/>
  <c r="AY71" i="139"/>
  <c r="AD154" i="139"/>
  <c r="H229" i="139"/>
  <c r="AJ145" i="139"/>
  <c r="CI140" i="139"/>
  <c r="X55" i="139"/>
  <c r="CD47" i="139"/>
  <c r="M70" i="139"/>
  <c r="BD64" i="139"/>
  <c r="BT39" i="139"/>
  <c r="AO55" i="139"/>
  <c r="CJ166" i="139"/>
  <c r="AX92" i="139"/>
  <c r="CN170" i="139"/>
  <c r="T127" i="139"/>
  <c r="W199" i="139"/>
  <c r="AB146" i="139"/>
  <c r="Y129" i="139"/>
  <c r="AT141" i="139"/>
  <c r="BT190" i="139"/>
  <c r="BY197" i="139"/>
  <c r="AQ139" i="139"/>
  <c r="BJ157" i="139"/>
  <c r="V173" i="139"/>
  <c r="BZ231" i="139"/>
  <c r="AX210" i="139"/>
  <c r="CE216" i="139"/>
  <c r="BV7" i="139"/>
  <c r="AA228" i="139"/>
  <c r="CG36" i="139"/>
  <c r="CF210" i="139"/>
  <c r="U190" i="139"/>
  <c r="BC126" i="139"/>
  <c r="CL218" i="139"/>
  <c r="BM157" i="139"/>
  <c r="Z217" i="139"/>
  <c r="BM26" i="139"/>
  <c r="BK31" i="139"/>
  <c r="BF209" i="139"/>
  <c r="L144" i="139"/>
  <c r="CK152" i="139"/>
  <c r="X95" i="139"/>
  <c r="CJ174" i="139"/>
  <c r="N84" i="139"/>
  <c r="CB103" i="139"/>
  <c r="BB172" i="139"/>
  <c r="L168" i="139"/>
  <c r="AK137" i="139"/>
  <c r="BL137" i="139"/>
  <c r="AX133" i="139"/>
  <c r="J109" i="139"/>
  <c r="AW160" i="139"/>
  <c r="H16" i="139"/>
  <c r="AE197" i="139"/>
  <c r="J137" i="139"/>
  <c r="AV164" i="139"/>
  <c r="I193" i="139"/>
  <c r="L25" i="139"/>
  <c r="CA103" i="139"/>
  <c r="CD187" i="139"/>
  <c r="CK218" i="139"/>
  <c r="K165" i="139"/>
  <c r="N147" i="139"/>
  <c r="BM4" i="139"/>
  <c r="BE227" i="139"/>
  <c r="K228" i="139"/>
  <c r="CB17" i="139"/>
  <c r="BL118" i="139"/>
  <c r="BZ201" i="139"/>
  <c r="AQ19" i="139"/>
  <c r="BX38" i="139"/>
  <c r="BA132" i="139"/>
  <c r="AZ4" i="139"/>
  <c r="BY128" i="139"/>
  <c r="BD215" i="139"/>
  <c r="CO175" i="139"/>
  <c r="CB190" i="139"/>
  <c r="CO127" i="139"/>
  <c r="CO156" i="139"/>
  <c r="U7" i="139"/>
  <c r="AG76" i="139"/>
  <c r="BB93" i="139"/>
  <c r="AH161" i="139"/>
  <c r="J25" i="139"/>
  <c r="BS213" i="139"/>
  <c r="AR159" i="139"/>
  <c r="AP180" i="139"/>
  <c r="AF19" i="139"/>
  <c r="CI165" i="139"/>
  <c r="CL33" i="139"/>
  <c r="N74" i="139"/>
  <c r="AX93" i="139"/>
  <c r="AG21" i="139"/>
  <c r="AQ225" i="139"/>
  <c r="AS31" i="139"/>
  <c r="BR33" i="139"/>
  <c r="X185" i="139"/>
  <c r="BC162" i="139"/>
  <c r="BJ18" i="139"/>
  <c r="AG161" i="139"/>
  <c r="BB191" i="139"/>
  <c r="BS161" i="139"/>
  <c r="J132" i="139"/>
  <c r="BP128" i="139"/>
  <c r="CA205" i="139"/>
  <c r="BU218" i="139"/>
  <c r="Q16" i="139"/>
  <c r="CJ199" i="139"/>
  <c r="CE155" i="139"/>
  <c r="R171" i="139"/>
  <c r="K153" i="139"/>
  <c r="S121" i="139"/>
  <c r="R183" i="139"/>
  <c r="BL144" i="139"/>
  <c r="CN139" i="139"/>
  <c r="BL205" i="139"/>
  <c r="AA144" i="139"/>
  <c r="CF155" i="139"/>
  <c r="W215" i="139"/>
  <c r="AS128" i="139"/>
  <c r="I200" i="139"/>
  <c r="AH17" i="139"/>
  <c r="N204" i="139"/>
  <c r="AU216" i="139"/>
  <c r="BB179" i="139"/>
  <c r="BS154" i="139"/>
  <c r="AW209" i="139"/>
  <c r="AH179" i="139"/>
  <c r="W139" i="139"/>
  <c r="CF175" i="139"/>
  <c r="X172" i="139"/>
  <c r="H207" i="139"/>
  <c r="CI176" i="139"/>
  <c r="CB218" i="139"/>
  <c r="BK130" i="139"/>
  <c r="BC138" i="139"/>
  <c r="M150" i="139"/>
  <c r="AP215" i="139"/>
  <c r="AG186" i="139"/>
  <c r="AN108" i="139"/>
  <c r="BC149" i="139"/>
  <c r="BX212" i="139"/>
  <c r="AX23" i="139"/>
  <c r="BQ169" i="139"/>
  <c r="AJ171" i="139"/>
  <c r="BW121" i="139"/>
  <c r="CB127" i="139"/>
  <c r="CI113" i="139"/>
  <c r="BG203" i="139"/>
  <c r="W186" i="139"/>
  <c r="CJ188" i="139"/>
  <c r="AF181" i="139"/>
  <c r="BC170" i="139"/>
  <c r="BH90" i="139"/>
  <c r="X171" i="139"/>
  <c r="CJ153" i="139"/>
  <c r="L77" i="139"/>
  <c r="CH95" i="139"/>
  <c r="I85" i="139"/>
  <c r="AV93" i="139"/>
  <c r="AB74" i="139"/>
  <c r="AW203" i="139"/>
  <c r="T186" i="139"/>
  <c r="AY108" i="139"/>
  <c r="AP108" i="139"/>
  <c r="CM23" i="139"/>
  <c r="CN37" i="139"/>
  <c r="AJ96" i="139"/>
  <c r="BF87" i="139"/>
  <c r="U67" i="139"/>
  <c r="BX61" i="139"/>
  <c r="BE177" i="139"/>
  <c r="AP229" i="139"/>
  <c r="BN131" i="139"/>
  <c r="BI118" i="139"/>
  <c r="AE41" i="139"/>
  <c r="Z41" i="139"/>
  <c r="AS71" i="139"/>
  <c r="CM94" i="139"/>
  <c r="BN62" i="139"/>
  <c r="BG64" i="139"/>
  <c r="BK56" i="139"/>
  <c r="R62" i="139"/>
  <c r="CL143" i="139"/>
  <c r="W127" i="139"/>
  <c r="CC128" i="139"/>
  <c r="AQ169" i="139"/>
  <c r="BJ103" i="139"/>
  <c r="AS147" i="139"/>
  <c r="AV202" i="139"/>
  <c r="Z179" i="139"/>
  <c r="BP176" i="139"/>
  <c r="H152" i="139"/>
  <c r="BY211" i="139"/>
  <c r="K206" i="139"/>
  <c r="CF230" i="139"/>
  <c r="AG208" i="139"/>
  <c r="AK175" i="139"/>
  <c r="CK123" i="139"/>
  <c r="AL209" i="139"/>
  <c r="CJ176" i="139"/>
  <c r="AJ159" i="139"/>
  <c r="AQ125" i="139"/>
  <c r="S232" i="139"/>
  <c r="J173" i="139"/>
  <c r="AH203" i="139"/>
  <c r="AR27" i="139"/>
  <c r="AL13" i="139"/>
  <c r="BJ207" i="139"/>
  <c r="AO175" i="139"/>
  <c r="BE116" i="139"/>
  <c r="L130" i="139"/>
  <c r="AG4" i="139"/>
  <c r="AU189" i="139"/>
  <c r="AP117" i="139"/>
  <c r="AW97" i="139"/>
  <c r="O22" i="139"/>
  <c r="I197" i="139"/>
  <c r="BA133" i="139"/>
  <c r="CO115" i="139"/>
  <c r="AY126" i="139"/>
  <c r="AB162" i="139"/>
  <c r="BZ10" i="139"/>
  <c r="CI187" i="139"/>
  <c r="BH207" i="139"/>
  <c r="BU152" i="139"/>
  <c r="BN192" i="139"/>
  <c r="AX127" i="139"/>
  <c r="AD128" i="139"/>
  <c r="S156" i="139"/>
  <c r="CH194" i="139"/>
  <c r="CD152" i="139"/>
  <c r="J142" i="139"/>
  <c r="BT132" i="139"/>
  <c r="AU96" i="139"/>
  <c r="BK187" i="139"/>
  <c r="BT101" i="139"/>
  <c r="AJ92" i="139"/>
  <c r="Y111" i="139"/>
  <c r="AS196" i="139"/>
  <c r="AU131" i="139"/>
  <c r="BN189" i="139"/>
  <c r="CB155" i="139"/>
  <c r="CE152" i="139"/>
  <c r="O191" i="139"/>
  <c r="CG228" i="139"/>
  <c r="AU213" i="139"/>
  <c r="AG10" i="139"/>
  <c r="CI221" i="139"/>
  <c r="BL140" i="139"/>
  <c r="BE173" i="139"/>
  <c r="CF188" i="139"/>
  <c r="AR170" i="139"/>
  <c r="CG141" i="139"/>
  <c r="AR192" i="139"/>
  <c r="AT230" i="139"/>
  <c r="N186" i="139"/>
  <c r="CM174" i="139"/>
  <c r="AL10" i="139"/>
  <c r="AV175" i="139"/>
  <c r="AL18" i="139"/>
  <c r="AK230" i="139"/>
  <c r="BD172" i="139"/>
  <c r="BE125" i="139"/>
  <c r="AQ131" i="139"/>
  <c r="BN208" i="139"/>
  <c r="AV182" i="139"/>
  <c r="BU151" i="139"/>
  <c r="CC178" i="139"/>
  <c r="K200" i="139"/>
  <c r="S195" i="139"/>
  <c r="AH144" i="139"/>
  <c r="AG191" i="139"/>
  <c r="O189" i="139"/>
  <c r="CI219" i="139"/>
  <c r="BX142" i="139"/>
  <c r="W187" i="139"/>
  <c r="BM168" i="139"/>
  <c r="CK133" i="139"/>
  <c r="BR164" i="139"/>
  <c r="R181" i="139"/>
  <c r="S139" i="139"/>
  <c r="X212" i="139"/>
  <c r="U144" i="139"/>
  <c r="AI153" i="139"/>
  <c r="BT120" i="139"/>
  <c r="I77" i="139"/>
  <c r="CD23" i="139"/>
  <c r="BH209" i="139"/>
  <c r="AE204" i="139"/>
  <c r="CO168" i="139"/>
  <c r="AM151" i="139"/>
  <c r="BG147" i="139"/>
  <c r="AR184" i="139"/>
  <c r="M203" i="139"/>
  <c r="BK137" i="139"/>
  <c r="CL172" i="139"/>
  <c r="J145" i="139"/>
  <c r="CC206" i="139"/>
  <c r="T202" i="139"/>
  <c r="BI19" i="139"/>
  <c r="AK222" i="139"/>
  <c r="I217" i="139"/>
  <c r="AP175" i="139"/>
  <c r="AU112" i="139"/>
  <c r="BF181" i="139"/>
  <c r="BP131" i="139"/>
  <c r="AO138" i="139"/>
  <c r="V194" i="139"/>
  <c r="CH160" i="139"/>
  <c r="AX232" i="139"/>
  <c r="Y114" i="139"/>
  <c r="AR94" i="139"/>
  <c r="BM214" i="139"/>
  <c r="AQ141" i="139"/>
  <c r="CL157" i="139"/>
  <c r="BJ95" i="139"/>
  <c r="AC211" i="139"/>
  <c r="CE112" i="139"/>
  <c r="AW6" i="139"/>
  <c r="AF105" i="139"/>
  <c r="W103" i="139"/>
  <c r="R113" i="139"/>
  <c r="CA176" i="139"/>
  <c r="BD95" i="139"/>
  <c r="Y120" i="139"/>
  <c r="BS123" i="139"/>
  <c r="AZ132" i="139"/>
  <c r="CA184" i="139"/>
  <c r="AI147" i="139"/>
  <c r="BD148" i="139"/>
  <c r="AV141" i="139"/>
  <c r="AL216" i="139"/>
  <c r="CC189" i="139"/>
  <c r="CF183" i="139"/>
  <c r="CE133" i="139"/>
  <c r="J141" i="139"/>
  <c r="I108" i="139"/>
  <c r="BS84" i="139"/>
  <c r="BA120" i="139"/>
  <c r="BV183" i="139"/>
  <c r="BI140" i="139"/>
  <c r="AM226" i="139"/>
  <c r="AO125" i="139"/>
  <c r="CF224" i="139"/>
  <c r="BO155" i="139"/>
  <c r="BQ182" i="139"/>
  <c r="BM179" i="139"/>
  <c r="Y126" i="139"/>
  <c r="BP173" i="139"/>
  <c r="AO179" i="139"/>
  <c r="BH123" i="139"/>
  <c r="I211" i="139"/>
  <c r="AI78" i="139"/>
  <c r="U168" i="139"/>
  <c r="AO177" i="139"/>
  <c r="AT197" i="139"/>
  <c r="AR153" i="139"/>
  <c r="BB201" i="139"/>
  <c r="BV177" i="139"/>
  <c r="AZ225" i="139"/>
  <c r="CJ144" i="139"/>
  <c r="CF140" i="139"/>
  <c r="R142" i="139"/>
  <c r="AF38" i="139"/>
  <c r="AS114" i="139"/>
  <c r="AB99" i="139"/>
  <c r="H217" i="139"/>
  <c r="CA16" i="139"/>
  <c r="I218" i="139"/>
  <c r="M139" i="139"/>
  <c r="BA231" i="139"/>
  <c r="AH192" i="139"/>
  <c r="CJ161" i="139"/>
  <c r="CG137" i="139"/>
  <c r="CK169" i="139"/>
  <c r="BQ9" i="139"/>
  <c r="AA21" i="139"/>
  <c r="BX187" i="139"/>
  <c r="AT200" i="139"/>
  <c r="AA132" i="139"/>
  <c r="AM180" i="139"/>
  <c r="Y172" i="139"/>
  <c r="BL127" i="139"/>
  <c r="M134" i="139"/>
  <c r="CF135" i="139"/>
  <c r="CF156" i="139"/>
  <c r="AF173" i="139"/>
  <c r="N214" i="139"/>
  <c r="T169" i="139"/>
  <c r="CD215" i="139"/>
  <c r="BG200" i="139"/>
  <c r="P132" i="139"/>
  <c r="CO118" i="139"/>
  <c r="CB138" i="139"/>
  <c r="AO161" i="139"/>
  <c r="BJ115" i="139"/>
  <c r="AF128" i="139"/>
  <c r="BU126" i="139"/>
  <c r="BH181" i="139"/>
  <c r="BO195" i="139"/>
  <c r="J70" i="139"/>
  <c r="BK132" i="139"/>
  <c r="Y98" i="139"/>
  <c r="AV157" i="139"/>
  <c r="AN211" i="139"/>
  <c r="AO158" i="139"/>
  <c r="AJ208" i="139"/>
  <c r="BI197" i="139"/>
  <c r="AB207" i="139"/>
  <c r="X215" i="139"/>
  <c r="AO23" i="139"/>
  <c r="CE35" i="139"/>
  <c r="CA18" i="139"/>
  <c r="BU122" i="139"/>
  <c r="AK14" i="139"/>
  <c r="AR178" i="139"/>
  <c r="BM124" i="139"/>
  <c r="AS105" i="139"/>
  <c r="CB193" i="139"/>
  <c r="CE18" i="139"/>
  <c r="CH16" i="139"/>
  <c r="AU220" i="139"/>
  <c r="P198" i="139"/>
  <c r="AQ11" i="139"/>
  <c r="CF24" i="139"/>
  <c r="AE11" i="139"/>
  <c r="AK207" i="139"/>
  <c r="CI180" i="139"/>
  <c r="BZ209" i="139"/>
  <c r="BX150" i="139"/>
  <c r="BZ111" i="139"/>
  <c r="CO102" i="139"/>
  <c r="BD147" i="139"/>
  <c r="BR129" i="139"/>
  <c r="BY179" i="139"/>
  <c r="I187" i="139"/>
  <c r="P121" i="139"/>
  <c r="AX35" i="139"/>
  <c r="AH194" i="139"/>
  <c r="BO175" i="139"/>
  <c r="CG209" i="139"/>
  <c r="BH161" i="139"/>
  <c r="BP166" i="139"/>
  <c r="X214" i="139"/>
  <c r="CJ162" i="139"/>
  <c r="BN199" i="139"/>
  <c r="CG180" i="139"/>
  <c r="H196" i="139"/>
  <c r="AY24" i="139"/>
  <c r="CN212" i="139"/>
  <c r="U181" i="139"/>
  <c r="CF220" i="139"/>
  <c r="CO207" i="139"/>
  <c r="AS156" i="139"/>
  <c r="AP133" i="139"/>
  <c r="AO108" i="139"/>
  <c r="BG104" i="139"/>
  <c r="H147" i="139"/>
  <c r="AO120" i="139"/>
  <c r="CC112" i="139"/>
  <c r="AI154" i="139"/>
  <c r="BB159" i="139"/>
  <c r="AP190" i="139"/>
  <c r="R205" i="139"/>
  <c r="AV100" i="139"/>
  <c r="BG225" i="139"/>
  <c r="AW194" i="139"/>
  <c r="AD222" i="139"/>
  <c r="AS224" i="139"/>
  <c r="J129" i="139"/>
  <c r="M159" i="139"/>
  <c r="BA17" i="139"/>
  <c r="CL200" i="139"/>
  <c r="T135" i="139"/>
  <c r="AX215" i="139"/>
  <c r="BJ190" i="139"/>
  <c r="AF112" i="139"/>
  <c r="CI10" i="139"/>
  <c r="BP167" i="139"/>
  <c r="AL89" i="139"/>
  <c r="BM83" i="139"/>
  <c r="BI125" i="139"/>
  <c r="R189" i="139"/>
  <c r="P231" i="139"/>
  <c r="AQ8" i="139"/>
  <c r="CJ83" i="139"/>
  <c r="AV186" i="139"/>
  <c r="H99" i="139"/>
  <c r="BF131" i="139"/>
  <c r="AI20" i="139"/>
  <c r="J157" i="139"/>
  <c r="M208" i="139"/>
  <c r="CO67" i="139"/>
  <c r="AJ166" i="139"/>
  <c r="AS162" i="139"/>
  <c r="AN181" i="139"/>
  <c r="AL124" i="139"/>
  <c r="V186" i="139"/>
  <c r="R213" i="139"/>
  <c r="BE192" i="139"/>
  <c r="S200" i="139"/>
  <c r="BN142" i="139"/>
  <c r="AZ181" i="139"/>
  <c r="CF104" i="139"/>
  <c r="CH132" i="139"/>
  <c r="BZ136" i="139"/>
  <c r="X139" i="139"/>
  <c r="X206" i="139"/>
  <c r="BE123" i="139"/>
  <c r="Z211" i="139"/>
  <c r="AZ178" i="139"/>
  <c r="CA24" i="139"/>
  <c r="CG168" i="139"/>
  <c r="AV14" i="139"/>
  <c r="CN231" i="139"/>
  <c r="AY190" i="139"/>
  <c r="BA23" i="139"/>
  <c r="AE220" i="139"/>
  <c r="AS115" i="139"/>
  <c r="K94" i="139"/>
  <c r="CM212" i="139"/>
  <c r="J107" i="139"/>
  <c r="AP188" i="139"/>
  <c r="AN202" i="139"/>
  <c r="AU183" i="139"/>
  <c r="P219" i="139"/>
  <c r="T187" i="139"/>
  <c r="AM196" i="139"/>
  <c r="BP208" i="139"/>
  <c r="AG204" i="139"/>
  <c r="BN106" i="139"/>
  <c r="CE158" i="139"/>
  <c r="CG157" i="139"/>
  <c r="P162" i="139"/>
  <c r="AE114" i="139"/>
  <c r="AD131" i="139"/>
  <c r="H162" i="139"/>
  <c r="BI220" i="139"/>
  <c r="AI156" i="139"/>
  <c r="BO178" i="139"/>
  <c r="BP6" i="139"/>
  <c r="O13" i="139"/>
  <c r="O232" i="139"/>
  <c r="BV151" i="139"/>
  <c r="CF10" i="139"/>
  <c r="AE188" i="139"/>
  <c r="AM228" i="139"/>
  <c r="AE130" i="139"/>
  <c r="M19" i="139"/>
  <c r="BH182" i="139"/>
  <c r="BJ159" i="139"/>
  <c r="AH198" i="139"/>
  <c r="BD151" i="139"/>
  <c r="L150" i="139"/>
  <c r="S166" i="139"/>
  <c r="J165" i="139"/>
  <c r="Q188" i="139"/>
  <c r="L161" i="139"/>
  <c r="BJ152" i="139"/>
  <c r="CM72" i="139"/>
  <c r="AN167" i="139"/>
  <c r="AO132" i="139"/>
  <c r="BA142" i="139"/>
  <c r="W185" i="139"/>
  <c r="CJ149" i="139"/>
  <c r="AI117" i="139"/>
  <c r="BX118" i="139"/>
  <c r="BN149" i="139"/>
  <c r="J188" i="139"/>
  <c r="AV180" i="139"/>
  <c r="BS95" i="139"/>
  <c r="CI181" i="139"/>
  <c r="H131" i="139"/>
  <c r="Z155" i="139"/>
  <c r="BF184" i="139"/>
  <c r="BW82" i="139"/>
  <c r="CE176" i="139"/>
  <c r="BO217" i="139"/>
  <c r="O154" i="139"/>
  <c r="AX119" i="139"/>
  <c r="BD136" i="139"/>
  <c r="AO25" i="139"/>
  <c r="BY215" i="139"/>
  <c r="AH215" i="139"/>
  <c r="CC184" i="139"/>
  <c r="BD173" i="139"/>
  <c r="AP131" i="139"/>
  <c r="V6" i="139"/>
  <c r="CC161" i="139"/>
  <c r="R146" i="139"/>
  <c r="BA190" i="139"/>
  <c r="P171" i="139"/>
  <c r="AD209" i="139"/>
  <c r="AJ219" i="139"/>
  <c r="BW188" i="139"/>
  <c r="BO215" i="139"/>
  <c r="BL156" i="139"/>
  <c r="BH201" i="139"/>
  <c r="AO145" i="139"/>
  <c r="CO18" i="139"/>
  <c r="Z214" i="139"/>
  <c r="BN16" i="139"/>
  <c r="AB109" i="139"/>
  <c r="BP81" i="139"/>
  <c r="L13" i="139"/>
  <c r="BJ225" i="139"/>
  <c r="AE164" i="139"/>
  <c r="BY96" i="139"/>
  <c r="Y27" i="139"/>
  <c r="BC19" i="139"/>
  <c r="BL179" i="139"/>
  <c r="AD175" i="139"/>
  <c r="AB160" i="139"/>
  <c r="AQ80" i="139"/>
  <c r="AI92" i="139"/>
  <c r="AD137" i="139"/>
  <c r="M180" i="139"/>
  <c r="AB208" i="139"/>
  <c r="H205" i="139"/>
  <c r="BS180" i="139"/>
  <c r="CJ172" i="139"/>
  <c r="BV27" i="139"/>
  <c r="AY26" i="139"/>
  <c r="BW132" i="139"/>
  <c r="CN152" i="139"/>
  <c r="AE102" i="139"/>
  <c r="K112" i="139"/>
  <c r="AI223" i="139"/>
  <c r="CH31" i="139"/>
  <c r="AU11" i="139"/>
  <c r="AY183" i="139"/>
  <c r="AB205" i="139"/>
  <c r="N37" i="139"/>
  <c r="BP209" i="139"/>
  <c r="BL225" i="139"/>
  <c r="AG156" i="139"/>
  <c r="V211" i="139"/>
  <c r="CL101" i="139"/>
  <c r="BD229" i="139"/>
  <c r="AG159" i="139"/>
  <c r="AX226" i="139"/>
  <c r="BH159" i="139"/>
  <c r="AH176" i="139"/>
  <c r="AQ138" i="139"/>
  <c r="CH130" i="139"/>
  <c r="BQ191" i="139"/>
  <c r="AV131" i="139"/>
  <c r="AM98" i="139"/>
  <c r="AG149" i="139"/>
  <c r="AI226" i="139"/>
  <c r="BA9" i="139"/>
  <c r="O172" i="139"/>
  <c r="Q93" i="139"/>
  <c r="O153" i="139"/>
  <c r="CC143" i="139"/>
  <c r="BA148" i="139"/>
  <c r="BO148" i="139"/>
  <c r="BF175" i="139"/>
  <c r="AI152" i="139"/>
  <c r="AL208" i="139"/>
  <c r="BF161" i="139"/>
  <c r="BV78" i="139"/>
  <c r="AX116" i="139"/>
  <c r="CC122" i="139"/>
  <c r="BU201" i="139"/>
  <c r="CC158" i="139"/>
  <c r="H178" i="139"/>
  <c r="Q222" i="139"/>
  <c r="CA172" i="139"/>
  <c r="T128" i="139"/>
  <c r="BD217" i="139"/>
  <c r="BH170" i="139"/>
  <c r="AE122" i="139"/>
  <c r="H130" i="139"/>
  <c r="AW175" i="139"/>
  <c r="BH147" i="139"/>
  <c r="X134" i="139"/>
  <c r="AE139" i="139"/>
  <c r="CO166" i="139"/>
  <c r="BS191" i="139"/>
  <c r="Q172" i="139"/>
  <c r="AN13" i="139"/>
  <c r="AK136" i="139"/>
  <c r="AS130" i="139"/>
  <c r="CJ224" i="139"/>
  <c r="AI174" i="139"/>
  <c r="AB204" i="139"/>
  <c r="T194" i="139"/>
  <c r="V217" i="139"/>
  <c r="S199" i="139"/>
  <c r="CK189" i="139"/>
  <c r="BW173" i="139"/>
  <c r="BE111" i="139"/>
  <c r="BL138" i="139"/>
  <c r="X162" i="139"/>
  <c r="BP132" i="139"/>
  <c r="CO97" i="139"/>
  <c r="BR137" i="139"/>
  <c r="BC171" i="139"/>
  <c r="AO176" i="139"/>
  <c r="V159" i="139"/>
  <c r="AB156" i="139"/>
  <c r="CN184" i="139"/>
  <c r="AA169" i="139"/>
  <c r="CL96" i="139"/>
  <c r="BI182" i="139"/>
  <c r="CM138" i="139"/>
  <c r="K149" i="139"/>
  <c r="O175" i="139"/>
  <c r="AZ203" i="139"/>
  <c r="CO110" i="139"/>
  <c r="U186" i="139"/>
  <c r="AB217" i="139"/>
  <c r="AG174" i="139"/>
  <c r="BZ196" i="139"/>
  <c r="BN162" i="139"/>
  <c r="AF219" i="139"/>
  <c r="Q220" i="139"/>
  <c r="AG190" i="139"/>
  <c r="AJ154" i="139"/>
  <c r="U121" i="139"/>
  <c r="CA110" i="139"/>
  <c r="L155" i="139"/>
  <c r="AW132" i="139"/>
  <c r="CC135" i="139"/>
  <c r="BX159" i="139"/>
  <c r="AZ212" i="139"/>
  <c r="CD206" i="139"/>
  <c r="CH172" i="139"/>
  <c r="AW178" i="139"/>
  <c r="BV200" i="139"/>
  <c r="AT179" i="139"/>
  <c r="AB95" i="139"/>
  <c r="N136" i="139"/>
  <c r="AA223" i="139"/>
  <c r="CD71" i="139"/>
  <c r="BM166" i="139"/>
  <c r="BZ124" i="139"/>
  <c r="BL169" i="139"/>
  <c r="AH85" i="139"/>
  <c r="AM109" i="139"/>
  <c r="CH187" i="139"/>
  <c r="BH172" i="139"/>
  <c r="BD202" i="139"/>
  <c r="BJ131" i="139"/>
  <c r="AE145" i="139"/>
  <c r="BP148" i="139"/>
  <c r="BC188" i="139"/>
  <c r="AU126" i="139"/>
  <c r="BA203" i="139"/>
  <c r="BF133" i="139"/>
  <c r="AB219" i="139"/>
  <c r="T20" i="139"/>
  <c r="AV82" i="139"/>
  <c r="AI73" i="139"/>
  <c r="Y9" i="139"/>
  <c r="AB159" i="139"/>
  <c r="BW175" i="139"/>
  <c r="CL108" i="139"/>
  <c r="Z194" i="139"/>
  <c r="BN200" i="139"/>
  <c r="CL15" i="139"/>
  <c r="AW213" i="139"/>
  <c r="AJ137" i="139"/>
  <c r="K97" i="139"/>
  <c r="CH83" i="139"/>
  <c r="I142" i="139"/>
  <c r="BE119" i="139"/>
  <c r="BE175" i="139"/>
  <c r="R182" i="139"/>
  <c r="P111" i="139"/>
  <c r="I98" i="139"/>
  <c r="CI83" i="139"/>
  <c r="BF232" i="139"/>
  <c r="AL212" i="139"/>
  <c r="BD160" i="139"/>
  <c r="AB104" i="139"/>
  <c r="U149" i="139"/>
  <c r="BT81" i="139"/>
  <c r="BW204" i="139"/>
  <c r="I177" i="139"/>
  <c r="AI4" i="139"/>
  <c r="AJ217" i="139"/>
  <c r="CB201" i="139"/>
  <c r="P4" i="139"/>
  <c r="CF99" i="139"/>
  <c r="O136" i="139"/>
  <c r="BH213" i="139"/>
  <c r="BF128" i="139"/>
  <c r="CL31" i="139"/>
  <c r="CG128" i="139"/>
  <c r="CJ177" i="139"/>
  <c r="AX95" i="139"/>
  <c r="BN111" i="139"/>
  <c r="BC70" i="139"/>
  <c r="K214" i="139"/>
  <c r="CN189" i="139"/>
  <c r="BE169" i="139"/>
  <c r="S143" i="139"/>
  <c r="AN176" i="139"/>
  <c r="AU106" i="139"/>
  <c r="CJ151" i="139"/>
  <c r="H213" i="139"/>
  <c r="BT111" i="139"/>
  <c r="BO187" i="139"/>
  <c r="BU212" i="139"/>
  <c r="AP90" i="139"/>
  <c r="BE108" i="139"/>
  <c r="BN221" i="139"/>
  <c r="V219" i="139"/>
  <c r="BC120" i="139"/>
  <c r="CJ183" i="139"/>
  <c r="AD145" i="139"/>
  <c r="CO108" i="139"/>
  <c r="AX131" i="139"/>
  <c r="CG94" i="139"/>
  <c r="Y205" i="139"/>
  <c r="BA14" i="139"/>
  <c r="X173" i="139"/>
  <c r="I210" i="139"/>
  <c r="CF107" i="139"/>
  <c r="AE163" i="139"/>
  <c r="AL169" i="139"/>
  <c r="Z153" i="139"/>
  <c r="N48" i="139"/>
  <c r="AD149" i="139"/>
  <c r="CF97" i="139"/>
  <c r="BG20" i="139"/>
  <c r="BY145" i="139"/>
  <c r="BW209" i="139"/>
  <c r="P91" i="139"/>
  <c r="AM144" i="139"/>
  <c r="CN102" i="139"/>
  <c r="AE180" i="139"/>
  <c r="AG206" i="139"/>
  <c r="CK222" i="139"/>
  <c r="K225" i="139"/>
  <c r="Q169" i="139"/>
  <c r="BU110" i="139"/>
  <c r="L186" i="139"/>
  <c r="BM221" i="139"/>
  <c r="AG232" i="139"/>
  <c r="R227" i="139"/>
  <c r="AT119" i="139"/>
  <c r="BG154" i="139"/>
  <c r="AS136" i="139"/>
  <c r="BQ158" i="139"/>
  <c r="CB128" i="139"/>
  <c r="BV162" i="139"/>
  <c r="CD133" i="139"/>
  <c r="S193" i="139"/>
  <c r="CM193" i="139"/>
  <c r="CM166" i="139"/>
  <c r="S102" i="139"/>
  <c r="BD189" i="139"/>
  <c r="AW115" i="139"/>
  <c r="CJ45" i="139"/>
  <c r="AP44" i="139"/>
  <c r="AB88" i="139"/>
  <c r="R51" i="139"/>
  <c r="BV94" i="139"/>
  <c r="W57" i="139"/>
  <c r="X70" i="139"/>
  <c r="CB33" i="139"/>
  <c r="BA177" i="139"/>
  <c r="H188" i="139"/>
  <c r="CN123" i="139"/>
  <c r="BY198" i="139"/>
  <c r="V183" i="139"/>
  <c r="CL132" i="139"/>
  <c r="AC180" i="139"/>
  <c r="CC151" i="139"/>
  <c r="CM183" i="139"/>
  <c r="R127" i="139"/>
  <c r="H100" i="139"/>
  <c r="BY189" i="139"/>
  <c r="AE128" i="139"/>
  <c r="AN99" i="139"/>
  <c r="AN33" i="139"/>
  <c r="BK23" i="139"/>
  <c r="O79" i="139"/>
  <c r="BI70" i="139"/>
  <c r="BE63" i="139"/>
  <c r="CC55" i="139"/>
  <c r="AV158" i="139"/>
  <c r="BD98" i="139"/>
  <c r="BW208" i="139"/>
  <c r="AF130" i="139"/>
  <c r="AU156" i="139"/>
  <c r="BM136" i="139"/>
  <c r="M114" i="139"/>
  <c r="CB208" i="139"/>
  <c r="CJ215" i="139"/>
  <c r="BT156" i="139"/>
  <c r="BH214" i="139"/>
  <c r="BX180" i="139"/>
  <c r="CA93" i="139"/>
  <c r="BU219" i="139"/>
  <c r="X122" i="139"/>
  <c r="BE219" i="139"/>
  <c r="AI74" i="139"/>
  <c r="BT232" i="139"/>
  <c r="AQ193" i="139"/>
  <c r="AN210" i="139"/>
  <c r="BA138" i="139"/>
  <c r="AC126" i="139"/>
  <c r="AC69" i="139"/>
  <c r="BT208" i="139"/>
  <c r="CN148" i="139"/>
  <c r="AH140" i="139"/>
  <c r="BT206" i="139"/>
  <c r="AP129" i="139"/>
  <c r="T109" i="139"/>
  <c r="BA217" i="139"/>
  <c r="CJ95" i="139"/>
  <c r="AB40" i="139"/>
  <c r="CK177" i="139"/>
  <c r="BX42" i="139"/>
  <c r="AU128" i="139"/>
  <c r="AT202" i="139"/>
  <c r="AG124" i="139"/>
  <c r="CC126" i="139"/>
  <c r="K138" i="139"/>
  <c r="R162" i="139"/>
  <c r="BP228" i="139"/>
  <c r="P193" i="139"/>
  <c r="BD183" i="139"/>
  <c r="CA17" i="139"/>
  <c r="BN159" i="139"/>
  <c r="S198" i="139"/>
  <c r="AU231" i="139"/>
  <c r="Z78" i="139"/>
  <c r="AG141" i="139"/>
  <c r="AJ231" i="139"/>
  <c r="W228" i="139"/>
  <c r="AZ14" i="139"/>
  <c r="BI177" i="139"/>
  <c r="Z99" i="139"/>
  <c r="BY141" i="139"/>
  <c r="BT133" i="139"/>
  <c r="BY186" i="139"/>
  <c r="BB101" i="139"/>
  <c r="BD94" i="139"/>
  <c r="J140" i="139"/>
  <c r="AK147" i="139"/>
  <c r="AS108" i="139"/>
  <c r="BP177" i="139"/>
  <c r="BT119" i="139"/>
  <c r="N159" i="139"/>
  <c r="CO104" i="139"/>
  <c r="CE83" i="139"/>
  <c r="I17" i="139"/>
  <c r="BA219" i="139"/>
  <c r="I102" i="139"/>
  <c r="CA115" i="139"/>
  <c r="J39" i="139"/>
  <c r="BU209" i="139"/>
  <c r="O202" i="139"/>
  <c r="Z109" i="139"/>
  <c r="AB113" i="139"/>
  <c r="CK200" i="139"/>
  <c r="BT90" i="139"/>
  <c r="BD134" i="139"/>
  <c r="BL93" i="139"/>
  <c r="H129" i="139"/>
  <c r="AD178" i="139"/>
  <c r="CM134" i="139"/>
  <c r="BJ87" i="139"/>
  <c r="AU171" i="139"/>
  <c r="AN95" i="139"/>
  <c r="Y136" i="139"/>
  <c r="AE137" i="139"/>
  <c r="BG11" i="139"/>
  <c r="CO4" i="139"/>
  <c r="AH91" i="139"/>
  <c r="BL113" i="139"/>
  <c r="BY195" i="139"/>
  <c r="AH155" i="139"/>
  <c r="CE212" i="139"/>
  <c r="AW80" i="139"/>
  <c r="BQ90" i="139"/>
  <c r="BA214" i="139"/>
  <c r="BK90" i="139"/>
  <c r="BR25" i="139"/>
  <c r="CO151" i="139"/>
  <c r="CM163" i="139"/>
  <c r="K99" i="139"/>
  <c r="BQ23" i="139"/>
  <c r="BD144" i="139"/>
  <c r="BU149" i="139"/>
  <c r="AR168" i="139"/>
  <c r="L138" i="139"/>
  <c r="CO132" i="139"/>
  <c r="CM161" i="139"/>
  <c r="CH223" i="139"/>
  <c r="BY100" i="139"/>
  <c r="AD211" i="139"/>
  <c r="U150" i="139"/>
  <c r="AC140" i="139"/>
  <c r="BH71" i="139"/>
  <c r="AI191" i="139"/>
  <c r="BV87" i="139"/>
  <c r="CB191" i="139"/>
  <c r="CO213" i="139"/>
  <c r="AF230" i="139"/>
  <c r="BY8" i="139"/>
  <c r="AS27" i="139"/>
  <c r="CE161" i="139"/>
  <c r="AK168" i="139"/>
  <c r="BZ6" i="139"/>
  <c r="BL147" i="139"/>
  <c r="AI161" i="139"/>
  <c r="AS215" i="139"/>
  <c r="V216" i="139"/>
  <c r="BU9" i="139"/>
  <c r="AV218" i="139"/>
  <c r="AP164" i="139"/>
  <c r="L118" i="139"/>
  <c r="BL150" i="139"/>
  <c r="I182" i="139"/>
  <c r="CN180" i="139"/>
  <c r="S189" i="139"/>
  <c r="AT94" i="139"/>
  <c r="AO11" i="139"/>
  <c r="BI133" i="139"/>
  <c r="Y168" i="139"/>
  <c r="AJ73" i="139"/>
  <c r="J89" i="139"/>
  <c r="CD30" i="139"/>
  <c r="BY57" i="139"/>
  <c r="CD5" i="139"/>
  <c r="CO203" i="139"/>
  <c r="BA169" i="139"/>
  <c r="CE15" i="139"/>
  <c r="CJ126" i="139"/>
  <c r="AX170" i="139"/>
  <c r="CJ203" i="139"/>
  <c r="BK133" i="139"/>
  <c r="CH218" i="139"/>
  <c r="CC167" i="139"/>
  <c r="AA212" i="139"/>
  <c r="BG27" i="139"/>
  <c r="AV198" i="139"/>
  <c r="CH126" i="139"/>
  <c r="CL196" i="139"/>
  <c r="AV181" i="139"/>
  <c r="AF191" i="139"/>
  <c r="CC94" i="139"/>
  <c r="BR72" i="139"/>
  <c r="AO24" i="139"/>
  <c r="BW41" i="139"/>
  <c r="BZ40" i="139"/>
  <c r="CG177" i="139"/>
  <c r="CH222" i="139"/>
  <c r="CI109" i="139"/>
  <c r="AD203" i="139"/>
  <c r="AS132" i="139"/>
  <c r="AN160" i="139"/>
  <c r="CG124" i="139"/>
  <c r="AC169" i="139"/>
  <c r="AG140" i="139"/>
  <c r="BL230" i="139"/>
  <c r="BF19" i="139"/>
  <c r="BG120" i="139"/>
  <c r="AS122" i="139"/>
  <c r="CB169" i="139"/>
  <c r="CE93" i="139"/>
  <c r="CB119" i="139"/>
  <c r="T129" i="139"/>
  <c r="CE209" i="139"/>
  <c r="BR93" i="139"/>
  <c r="BP125" i="139"/>
  <c r="L188" i="139"/>
  <c r="R139" i="139"/>
  <c r="AV203" i="139"/>
  <c r="CF105" i="139"/>
  <c r="CA106" i="139"/>
  <c r="CL207" i="139"/>
  <c r="BD231" i="139"/>
  <c r="BL109" i="139"/>
  <c r="S174" i="139"/>
  <c r="Z199" i="139"/>
  <c r="BA193" i="139"/>
  <c r="AQ105" i="139"/>
  <c r="CL77" i="139"/>
  <c r="AX189" i="139"/>
  <c r="AL101" i="139"/>
  <c r="AB123" i="139"/>
  <c r="W170" i="139"/>
  <c r="CD222" i="139"/>
  <c r="AS168" i="139"/>
  <c r="CM141" i="139"/>
  <c r="BG114" i="139"/>
  <c r="BO138" i="139"/>
  <c r="CF120" i="139"/>
  <c r="AU122" i="139"/>
  <c r="CH181" i="139"/>
  <c r="AD201" i="139"/>
  <c r="AK128" i="139"/>
  <c r="CA192" i="139"/>
  <c r="T36" i="139"/>
  <c r="AK204" i="139"/>
  <c r="L180" i="139"/>
  <c r="V138" i="139"/>
  <c r="W142" i="139"/>
  <c r="N196" i="139"/>
  <c r="CM131" i="139"/>
  <c r="M141" i="139"/>
  <c r="L83" i="139"/>
  <c r="BP189" i="139"/>
  <c r="BB173" i="139"/>
  <c r="BP94" i="139"/>
  <c r="S117" i="139"/>
  <c r="BR147" i="139"/>
  <c r="AS197" i="139"/>
  <c r="AB198" i="139"/>
  <c r="CE143" i="139"/>
  <c r="AM123" i="139"/>
  <c r="BX171" i="139"/>
  <c r="T87" i="139"/>
  <c r="CE150" i="139"/>
  <c r="BQ153" i="139"/>
  <c r="AA210" i="139"/>
  <c r="AA130" i="139"/>
  <c r="AU154" i="139"/>
  <c r="AI201" i="139"/>
  <c r="BX143" i="139"/>
  <c r="CK132" i="139"/>
  <c r="CE131" i="139"/>
  <c r="CG145" i="139"/>
  <c r="AN84" i="139"/>
  <c r="CE196" i="139"/>
  <c r="AL115" i="139"/>
  <c r="AP122" i="139"/>
  <c r="AF167" i="139"/>
  <c r="AB212" i="139"/>
  <c r="BB132" i="139"/>
  <c r="AX130" i="139"/>
  <c r="K124" i="139"/>
  <c r="CK162" i="139"/>
  <c r="Z105" i="139"/>
  <c r="CD190" i="139"/>
  <c r="AU174" i="139"/>
  <c r="AN203" i="139"/>
  <c r="CF176" i="139"/>
  <c r="AS189" i="139"/>
  <c r="AR109" i="139"/>
  <c r="N169" i="139"/>
  <c r="V146" i="139"/>
  <c r="W138" i="139"/>
  <c r="AL137" i="139"/>
  <c r="AP121" i="139"/>
  <c r="AI209" i="139"/>
  <c r="BJ98" i="139"/>
  <c r="BJ135" i="139"/>
  <c r="CO174" i="139"/>
  <c r="BX199" i="139"/>
  <c r="CJ213" i="139"/>
  <c r="J201" i="139"/>
  <c r="Q99" i="139"/>
  <c r="AD187" i="139"/>
  <c r="BU98" i="139"/>
  <c r="BW86" i="139"/>
  <c r="CC134" i="139"/>
  <c r="K208" i="139"/>
  <c r="AA147" i="139"/>
  <c r="CO160" i="139"/>
  <c r="AD65" i="139"/>
  <c r="BV185" i="139"/>
  <c r="AF218" i="139"/>
  <c r="K42" i="139"/>
  <c r="T66" i="139"/>
  <c r="O32" i="139"/>
  <c r="J195" i="139"/>
  <c r="CC123" i="139"/>
  <c r="AT227" i="139"/>
  <c r="CC26" i="139"/>
  <c r="BM163" i="139"/>
  <c r="L189" i="139"/>
  <c r="BF135" i="139"/>
  <c r="CG146" i="139"/>
  <c r="Q104" i="139"/>
  <c r="AS206" i="139"/>
  <c r="AX88" i="139"/>
  <c r="BL165" i="139"/>
  <c r="BO156" i="139"/>
  <c r="AL165" i="139"/>
  <c r="R151" i="139"/>
  <c r="AA216" i="139"/>
  <c r="CH204" i="139"/>
  <c r="BK192" i="139"/>
  <c r="BK230" i="139"/>
  <c r="H97" i="139"/>
  <c r="V225" i="139"/>
  <c r="AC142" i="139"/>
  <c r="AI200" i="139"/>
  <c r="AF203" i="139"/>
  <c r="Y60" i="139"/>
  <c r="CN48" i="139"/>
  <c r="AI67" i="139"/>
  <c r="CC67" i="139"/>
  <c r="W4" i="139"/>
  <c r="CD45" i="139"/>
  <c r="CG127" i="139"/>
  <c r="BN215" i="139"/>
  <c r="BU77" i="139"/>
  <c r="Y167" i="139"/>
  <c r="CH171" i="139"/>
  <c r="AE207" i="139"/>
  <c r="CG171" i="139"/>
  <c r="S18" i="139"/>
  <c r="T5" i="139"/>
  <c r="CD192" i="139"/>
  <c r="BO167" i="139"/>
  <c r="AQ100" i="139"/>
  <c r="AP187" i="139"/>
  <c r="J155" i="139"/>
  <c r="U189" i="139"/>
  <c r="AS68" i="139"/>
  <c r="AW92" i="139"/>
  <c r="N64" i="139"/>
  <c r="K83" i="139"/>
  <c r="AM46" i="139"/>
  <c r="AB26" i="139"/>
  <c r="V47" i="139"/>
  <c r="BM161" i="139"/>
  <c r="CK113" i="139"/>
  <c r="AM215" i="139"/>
  <c r="AA192" i="139"/>
  <c r="AS169" i="139"/>
  <c r="AQ144" i="139"/>
  <c r="Y215" i="139"/>
  <c r="CJ141" i="139"/>
  <c r="BF212" i="139"/>
  <c r="AM122" i="139"/>
  <c r="CE85" i="139"/>
  <c r="AP127" i="139"/>
  <c r="AQ134" i="139"/>
  <c r="CM201" i="139"/>
  <c r="AP93" i="139"/>
  <c r="AR116" i="139"/>
  <c r="CL26" i="139"/>
  <c r="CH232" i="139"/>
  <c r="BU101" i="139"/>
  <c r="BA183" i="139"/>
  <c r="AA145" i="139"/>
  <c r="CF145" i="139"/>
  <c r="O199" i="139"/>
  <c r="AV147" i="139"/>
  <c r="CM169" i="139"/>
  <c r="AF160" i="139"/>
  <c r="BM207" i="139"/>
  <c r="CI34" i="139"/>
  <c r="CF113" i="139"/>
  <c r="J226" i="139"/>
  <c r="BL143" i="139"/>
  <c r="R218" i="139"/>
  <c r="CI131" i="139"/>
  <c r="CO178" i="139"/>
  <c r="S147" i="139"/>
  <c r="CN60" i="139"/>
  <c r="BP49" i="139"/>
  <c r="AR45" i="139"/>
  <c r="AN65" i="139"/>
  <c r="P56" i="139"/>
  <c r="BT35" i="139"/>
  <c r="AW54" i="139"/>
  <c r="AC217" i="139"/>
  <c r="BZ144" i="139"/>
  <c r="AX156" i="139"/>
  <c r="BG166" i="139"/>
  <c r="CK143" i="139"/>
  <c r="AK216" i="139"/>
  <c r="AH163" i="139"/>
  <c r="CE185" i="139"/>
  <c r="Q195" i="139"/>
  <c r="AN183" i="139"/>
  <c r="AW110" i="139"/>
  <c r="AP156" i="139"/>
  <c r="AT116" i="139"/>
  <c r="BR161" i="139"/>
  <c r="AN75" i="139"/>
  <c r="AK64" i="139"/>
  <c r="BA60" i="139"/>
  <c r="W41" i="139"/>
  <c r="AT64" i="139"/>
  <c r="CI46" i="139"/>
  <c r="BL41" i="139"/>
  <c r="AQ79" i="139"/>
  <c r="AS184" i="139"/>
  <c r="CN125" i="139"/>
  <c r="CF153" i="139"/>
  <c r="AJ53" i="139"/>
  <c r="M52" i="139"/>
  <c r="BW58" i="139"/>
  <c r="J49" i="139"/>
  <c r="BK53" i="139"/>
  <c r="I61" i="139"/>
  <c r="AB55" i="139"/>
  <c r="AW63" i="139"/>
  <c r="AI115" i="139"/>
  <c r="I212" i="139"/>
  <c r="BQ98" i="139"/>
  <c r="AJ63" i="139"/>
  <c r="BF52" i="139"/>
  <c r="R78" i="139"/>
  <c r="AX73" i="139"/>
  <c r="AB50" i="139"/>
  <c r="Q56" i="139"/>
  <c r="AF41" i="139"/>
  <c r="BP129" i="139"/>
  <c r="AI202" i="139"/>
  <c r="CO150" i="139"/>
  <c r="AF140" i="139"/>
  <c r="CA51" i="139"/>
  <c r="X54" i="139"/>
  <c r="BY89" i="139"/>
  <c r="AR52" i="139"/>
  <c r="H56" i="139"/>
  <c r="BJ52" i="139"/>
  <c r="M100" i="139"/>
  <c r="AB116" i="139"/>
  <c r="BK4" i="139"/>
  <c r="BQ167" i="139"/>
  <c r="AS16" i="139"/>
  <c r="AR175" i="139"/>
  <c r="BV170" i="139"/>
  <c r="AV32" i="139"/>
  <c r="AH30" i="139"/>
  <c r="BE122" i="139"/>
  <c r="CF192" i="139"/>
  <c r="BT174" i="139"/>
  <c r="AK12" i="139"/>
  <c r="AF34" i="139"/>
  <c r="J198" i="139"/>
  <c r="CA226" i="139"/>
  <c r="BU174" i="139"/>
  <c r="BM171" i="139"/>
  <c r="M136" i="139"/>
  <c r="AB138" i="139"/>
  <c r="V192" i="139"/>
  <c r="CB136" i="139"/>
  <c r="AG71" i="139"/>
  <c r="CH210" i="139"/>
  <c r="CA119" i="139"/>
  <c r="M188" i="139"/>
  <c r="CE180" i="139"/>
  <c r="CH165" i="139"/>
  <c r="CG142" i="139"/>
  <c r="BC130" i="139"/>
  <c r="CL66" i="139"/>
  <c r="CB107" i="139"/>
  <c r="BM87" i="139"/>
  <c r="BW24" i="139"/>
  <c r="CL141" i="139"/>
  <c r="BS159" i="139"/>
  <c r="BV139" i="139"/>
  <c r="AI141" i="139"/>
  <c r="AR125" i="139"/>
  <c r="X137" i="139"/>
  <c r="AM138" i="139"/>
  <c r="BO232" i="139"/>
  <c r="BS146" i="139"/>
  <c r="AG201" i="139"/>
  <c r="CH142" i="139"/>
  <c r="AB24" i="139"/>
  <c r="BJ195" i="139"/>
  <c r="AE182" i="139"/>
  <c r="CC196" i="139"/>
  <c r="AZ167" i="139"/>
  <c r="CH144" i="139"/>
  <c r="CA108" i="139"/>
  <c r="AO66" i="139"/>
  <c r="Y91" i="139"/>
  <c r="AY224" i="139"/>
  <c r="BI91" i="139"/>
  <c r="AA156" i="139"/>
  <c r="BG139" i="139"/>
  <c r="AU181" i="139"/>
  <c r="BB84" i="139"/>
  <c r="BY88" i="139"/>
  <c r="BL201" i="139"/>
  <c r="AQ72" i="139"/>
  <c r="CK121" i="139"/>
  <c r="AG125" i="139"/>
  <c r="BJ164" i="139"/>
  <c r="BX129" i="139"/>
  <c r="AQ215" i="139"/>
  <c r="AE148" i="139"/>
  <c r="BX172" i="139"/>
  <c r="Z69" i="139"/>
  <c r="CC80" i="139"/>
  <c r="BS194" i="139"/>
  <c r="AU73" i="139"/>
  <c r="Z73" i="139"/>
  <c r="AX150" i="139"/>
  <c r="BU128" i="139"/>
  <c r="K173" i="139"/>
  <c r="T184" i="139"/>
  <c r="AG171" i="139"/>
  <c r="BA116" i="139"/>
  <c r="BE54" i="139"/>
  <c r="AB100" i="139"/>
  <c r="CB58" i="139"/>
  <c r="AZ111" i="139"/>
  <c r="BJ209" i="139"/>
  <c r="AV196" i="139"/>
  <c r="BT122" i="139"/>
  <c r="P30" i="139"/>
  <c r="BW44" i="139"/>
  <c r="CI92" i="139"/>
  <c r="V54" i="139"/>
  <c r="Q57" i="139"/>
  <c r="BY201" i="139"/>
  <c r="BZ88" i="139"/>
  <c r="BK28" i="139"/>
  <c r="BR167" i="139"/>
  <c r="BC43" i="139"/>
  <c r="X226" i="139"/>
  <c r="AR86" i="139"/>
  <c r="Q42" i="139"/>
  <c r="AO173" i="139"/>
  <c r="CI135" i="139"/>
  <c r="BJ4" i="139"/>
  <c r="AC121" i="139"/>
  <c r="CL121" i="139"/>
  <c r="AA110" i="139"/>
  <c r="CN218" i="139"/>
  <c r="BV193" i="139"/>
  <c r="AJ213" i="139"/>
  <c r="BF82" i="139"/>
  <c r="AI138" i="139"/>
  <c r="AP30" i="139"/>
  <c r="AX22" i="139"/>
  <c r="AX181" i="139"/>
  <c r="BA140" i="139"/>
  <c r="CN209" i="139"/>
  <c r="CG38" i="139"/>
  <c r="N126" i="139"/>
  <c r="BP196" i="139"/>
  <c r="CH200" i="139"/>
  <c r="BN209" i="139"/>
  <c r="AG197" i="139"/>
  <c r="CK164" i="139"/>
  <c r="O144" i="139"/>
  <c r="AJ108" i="139"/>
  <c r="Q9" i="139"/>
  <c r="L147" i="139"/>
  <c r="R188" i="139"/>
  <c r="BU187" i="139"/>
  <c r="M131" i="139"/>
  <c r="BN119" i="139"/>
  <c r="T107" i="139"/>
  <c r="CM168" i="139"/>
  <c r="AA179" i="139"/>
  <c r="AS213" i="139"/>
  <c r="AM206" i="139"/>
  <c r="AW182" i="139"/>
  <c r="M96" i="139"/>
  <c r="Z213" i="139"/>
  <c r="I167" i="139"/>
  <c r="CO208" i="139"/>
  <c r="N93" i="139"/>
  <c r="AH83" i="139"/>
  <c r="BJ183" i="139"/>
  <c r="AM20" i="139"/>
  <c r="AD225" i="139"/>
  <c r="AQ198" i="139"/>
  <c r="CG5" i="139"/>
  <c r="AT106" i="139"/>
  <c r="U146" i="139"/>
  <c r="BS118" i="139"/>
  <c r="V212" i="139"/>
  <c r="BA88" i="139"/>
  <c r="BM91" i="139"/>
  <c r="AG210" i="139"/>
  <c r="J229" i="139"/>
  <c r="BM187" i="139"/>
  <c r="AI124" i="139"/>
  <c r="Z202" i="139"/>
  <c r="AY12" i="139"/>
  <c r="AJ181" i="139"/>
  <c r="AD12" i="139"/>
  <c r="BY97" i="139"/>
  <c r="T116" i="139"/>
  <c r="BG24" i="139"/>
  <c r="K202" i="139"/>
  <c r="CA164" i="139"/>
  <c r="CK30" i="139"/>
  <c r="AD228" i="139"/>
  <c r="AP178" i="139"/>
  <c r="AA190" i="139"/>
  <c r="X147" i="139"/>
  <c r="BD16" i="139"/>
  <c r="CA173" i="139"/>
  <c r="W209" i="139"/>
  <c r="BW80" i="139"/>
  <c r="AT13" i="139"/>
  <c r="Y130" i="139"/>
  <c r="BV189" i="139"/>
  <c r="BW195" i="139"/>
  <c r="AC181" i="139"/>
  <c r="AK156" i="139"/>
  <c r="CJ11" i="139"/>
  <c r="BP87" i="139"/>
  <c r="BM185" i="139"/>
  <c r="AE135" i="139"/>
  <c r="S150" i="139"/>
  <c r="AI118" i="139"/>
  <c r="S191" i="139"/>
  <c r="CH140" i="139"/>
  <c r="BF134" i="139"/>
  <c r="AY33" i="139"/>
  <c r="CG122" i="139"/>
  <c r="BF151" i="139"/>
  <c r="AE52" i="139"/>
  <c r="CN33" i="139"/>
  <c r="CO87" i="139"/>
  <c r="X60" i="139"/>
  <c r="AK58" i="139"/>
  <c r="X65" i="139"/>
  <c r="BC57" i="139"/>
  <c r="BO146" i="139"/>
  <c r="CK157" i="139"/>
  <c r="BM107" i="139"/>
  <c r="AL207" i="139"/>
  <c r="W95" i="139"/>
  <c r="CE171" i="139"/>
  <c r="X205" i="139"/>
  <c r="CK202" i="139"/>
  <c r="BE127" i="139"/>
  <c r="BR149" i="139"/>
  <c r="CM149" i="139"/>
  <c r="CN115" i="139"/>
  <c r="AK171" i="139"/>
  <c r="U108" i="139"/>
  <c r="CD52" i="139"/>
  <c r="W55" i="139"/>
  <c r="Y95" i="139"/>
  <c r="X62" i="139"/>
  <c r="K67" i="139"/>
  <c r="BZ51" i="139"/>
  <c r="H65" i="139"/>
  <c r="CC157" i="139"/>
  <c r="BZ101" i="139"/>
  <c r="BK185" i="139"/>
  <c r="BZ89" i="139"/>
  <c r="CH38" i="139"/>
  <c r="L49" i="139"/>
  <c r="AB63" i="139"/>
  <c r="AD89" i="139"/>
  <c r="CO49" i="139"/>
  <c r="BZ62" i="139"/>
  <c r="CO68" i="139"/>
  <c r="BF146" i="139"/>
  <c r="CM197" i="139"/>
  <c r="BF92" i="139"/>
  <c r="BV73" i="139"/>
  <c r="T37" i="139"/>
  <c r="AX25" i="139"/>
  <c r="V82" i="139"/>
  <c r="CC69" i="139"/>
  <c r="CN54" i="139"/>
  <c r="CM57" i="139"/>
  <c r="AX155" i="139"/>
  <c r="K35" i="139"/>
  <c r="AT153" i="139"/>
  <c r="CG107" i="139"/>
  <c r="BO34" i="139"/>
  <c r="BD41" i="139"/>
  <c r="AT70" i="139"/>
  <c r="AO74" i="139"/>
  <c r="AQ111" i="139"/>
  <c r="BD42" i="139"/>
  <c r="BO78" i="139"/>
  <c r="BT80" i="139"/>
  <c r="CI20" i="139"/>
  <c r="AE218" i="139"/>
  <c r="AJ205" i="139"/>
  <c r="P40" i="139"/>
  <c r="BV143" i="139"/>
  <c r="CG74" i="139"/>
  <c r="AR14" i="139"/>
  <c r="AR157" i="139"/>
  <c r="S40" i="139"/>
  <c r="BR42" i="139"/>
  <c r="I181" i="139"/>
  <c r="AG43" i="139"/>
  <c r="BG162" i="139"/>
  <c r="N65" i="139"/>
  <c r="AA27" i="139"/>
  <c r="CM133" i="139"/>
  <c r="AT176" i="139"/>
  <c r="Z164" i="139"/>
  <c r="CG186" i="139"/>
  <c r="L109" i="139"/>
  <c r="BD159" i="139"/>
  <c r="BE204" i="139"/>
  <c r="BU192" i="139"/>
  <c r="BX197" i="139"/>
  <c r="CI162" i="139"/>
  <c r="BW89" i="139"/>
  <c r="T77" i="139"/>
  <c r="BR41" i="139"/>
  <c r="BG39" i="139"/>
  <c r="BU227" i="139"/>
  <c r="BR232" i="139"/>
  <c r="CC203" i="139"/>
  <c r="R198" i="139"/>
  <c r="AB200" i="139"/>
  <c r="AI192" i="139"/>
  <c r="P17" i="139"/>
  <c r="AF209" i="139"/>
  <c r="BX204" i="139"/>
  <c r="O204" i="139"/>
  <c r="AW231" i="139"/>
  <c r="BN203" i="139"/>
  <c r="CK230" i="139"/>
  <c r="BF104" i="139"/>
  <c r="AI205" i="139"/>
  <c r="BU162" i="139"/>
  <c r="BW218" i="139"/>
  <c r="CN93" i="139"/>
  <c r="AS98" i="139"/>
  <c r="BD8" i="139"/>
  <c r="S45" i="139"/>
  <c r="AM5" i="139"/>
  <c r="AY206" i="139"/>
  <c r="BU217" i="139"/>
  <c r="Z172" i="139"/>
  <c r="AL127" i="139"/>
  <c r="AZ133" i="139"/>
  <c r="AF166" i="139"/>
  <c r="AE83" i="139"/>
  <c r="BM90" i="139"/>
  <c r="AM52" i="139"/>
  <c r="U50" i="139"/>
  <c r="R42" i="139"/>
  <c r="Y10" i="139"/>
  <c r="AA87" i="139"/>
  <c r="AP207" i="139"/>
  <c r="BI135" i="139"/>
  <c r="AY152" i="139"/>
  <c r="AF85" i="139"/>
  <c r="CJ94" i="139"/>
  <c r="BC47" i="139"/>
  <c r="BR36" i="139"/>
  <c r="CH49" i="139"/>
  <c r="H28" i="139"/>
  <c r="AN31" i="139"/>
  <c r="AX197" i="139"/>
  <c r="BN120" i="139"/>
  <c r="BL175" i="139"/>
  <c r="AL167" i="139"/>
  <c r="AT97" i="139"/>
  <c r="AD70" i="139"/>
  <c r="Z40" i="139"/>
  <c r="CC54" i="139"/>
  <c r="CF37" i="139"/>
  <c r="AD40" i="139"/>
  <c r="AC35" i="139"/>
  <c r="AO160" i="139"/>
  <c r="T159" i="139"/>
  <c r="BP135" i="139"/>
  <c r="AK66" i="139"/>
  <c r="T18" i="139"/>
  <c r="AP139" i="139"/>
  <c r="CD50" i="139"/>
  <c r="CM38" i="139"/>
  <c r="CM215" i="139"/>
  <c r="BY35" i="139"/>
  <c r="BH206" i="139"/>
  <c r="AP88" i="139"/>
  <c r="S206" i="139"/>
  <c r="H133" i="139"/>
  <c r="AK40" i="139"/>
  <c r="L21" i="139"/>
  <c r="H142" i="139"/>
  <c r="AQ123" i="139"/>
  <c r="CC149" i="139"/>
  <c r="Y185" i="139"/>
  <c r="AP197" i="139"/>
  <c r="CN153" i="139"/>
  <c r="CK167" i="139"/>
  <c r="AN179" i="139"/>
  <c r="AE76" i="139"/>
  <c r="BB11" i="139"/>
  <c r="AV4" i="139"/>
  <c r="AQ62" i="139"/>
  <c r="Q81" i="139"/>
  <c r="AF90" i="139"/>
  <c r="CL94" i="139"/>
  <c r="BT146" i="139"/>
  <c r="AC212" i="139"/>
  <c r="CD154" i="139"/>
  <c r="AS180" i="139"/>
  <c r="AR139" i="139"/>
  <c r="BL184" i="139"/>
  <c r="BM144" i="139"/>
  <c r="BI167" i="139"/>
  <c r="BC155" i="139"/>
  <c r="BW157" i="139"/>
  <c r="AV125" i="139"/>
  <c r="CD120" i="139"/>
  <c r="AR36" i="139"/>
  <c r="CA135" i="139"/>
  <c r="AD116" i="139"/>
  <c r="W24" i="139"/>
  <c r="BU205" i="139"/>
  <c r="Z88" i="139"/>
  <c r="CH90" i="139"/>
  <c r="BP90" i="139"/>
  <c r="AQ91" i="139"/>
  <c r="AT90" i="139"/>
  <c r="AN187" i="139"/>
  <c r="AF156" i="139"/>
  <c r="N80" i="139"/>
  <c r="BD15" i="139"/>
  <c r="CA11" i="139"/>
  <c r="AX139" i="139"/>
  <c r="CO93" i="139"/>
  <c r="BP89" i="139"/>
  <c r="AU88" i="139"/>
  <c r="BU96" i="139"/>
  <c r="BL9" i="139"/>
  <c r="AQ17" i="139"/>
  <c r="BZ130" i="139"/>
  <c r="BZ35" i="139"/>
  <c r="AX27" i="139"/>
  <c r="BM212" i="139"/>
  <c r="AI102" i="139"/>
  <c r="J104" i="139"/>
  <c r="CI68" i="139"/>
  <c r="S89" i="139"/>
  <c r="K89" i="139"/>
  <c r="O156" i="139"/>
  <c r="AV223" i="139"/>
  <c r="CG138" i="139"/>
  <c r="BF213" i="139"/>
  <c r="AO219" i="139"/>
  <c r="CI170" i="139"/>
  <c r="X87" i="139"/>
  <c r="AU98" i="139"/>
  <c r="BE97" i="139"/>
  <c r="CB97" i="139"/>
  <c r="AJ100" i="139"/>
  <c r="BJ89" i="139"/>
  <c r="AA133" i="139"/>
  <c r="K218" i="139"/>
  <c r="AM72" i="139"/>
  <c r="BT21" i="139"/>
  <c r="BT126" i="139"/>
  <c r="AJ27" i="139"/>
  <c r="AE129" i="139"/>
  <c r="CC95" i="139"/>
  <c r="BY168" i="139"/>
  <c r="M199" i="139"/>
  <c r="P61" i="139"/>
  <c r="BG226" i="139"/>
  <c r="AK149" i="139"/>
  <c r="P10" i="139"/>
  <c r="AS204" i="139"/>
  <c r="W222" i="139"/>
  <c r="BK114" i="139"/>
  <c r="BL151" i="139"/>
  <c r="BI5" i="139"/>
  <c r="X224" i="139"/>
  <c r="AH200" i="139"/>
  <c r="N168" i="139"/>
  <c r="AN204" i="139"/>
  <c r="AX185" i="139"/>
  <c r="CK209" i="139"/>
  <c r="CE190" i="139"/>
  <c r="AC95" i="139"/>
  <c r="Y84" i="139"/>
  <c r="CO82" i="139"/>
  <c r="CB108" i="139"/>
  <c r="S201" i="139"/>
  <c r="AJ13" i="139"/>
  <c r="U176" i="139"/>
  <c r="AD161" i="139"/>
  <c r="CC34" i="139"/>
  <c r="AL230" i="139"/>
  <c r="CA83" i="139"/>
  <c r="AJ93" i="139"/>
  <c r="AU120" i="139"/>
  <c r="S66" i="139"/>
  <c r="BT77" i="139"/>
  <c r="M72" i="139"/>
  <c r="AI128" i="139"/>
  <c r="R147" i="139"/>
  <c r="AH220" i="139"/>
  <c r="CD212" i="139"/>
  <c r="BC225" i="139"/>
  <c r="BW87" i="139"/>
  <c r="CB95" i="139"/>
  <c r="R79" i="139"/>
  <c r="U78" i="139"/>
  <c r="CJ86" i="139"/>
  <c r="AG194" i="139"/>
  <c r="CD130" i="139"/>
  <c r="CO15" i="139"/>
  <c r="AA16" i="139"/>
  <c r="AB23" i="139"/>
  <c r="CF214" i="139"/>
  <c r="BH84" i="139"/>
  <c r="AQ109" i="139"/>
  <c r="AY67" i="139"/>
  <c r="N97" i="139"/>
  <c r="BR125" i="139"/>
  <c r="CA189" i="139"/>
  <c r="BM200" i="139"/>
  <c r="CA64" i="139"/>
  <c r="AS210" i="139"/>
  <c r="V10" i="139"/>
  <c r="BH120" i="139"/>
  <c r="BY116" i="139"/>
  <c r="O94" i="139"/>
  <c r="BS68" i="139"/>
  <c r="BX79" i="139"/>
  <c r="AS53" i="139"/>
  <c r="AY134" i="139"/>
  <c r="AJ28" i="139"/>
  <c r="BM7" i="139"/>
  <c r="BV216" i="139"/>
  <c r="AR115" i="139"/>
  <c r="AI82" i="139"/>
  <c r="CD153" i="139"/>
  <c r="BP9" i="139"/>
  <c r="L203" i="139"/>
  <c r="AG218" i="139"/>
  <c r="BG22" i="139"/>
  <c r="Q10" i="139"/>
  <c r="BA159" i="139"/>
  <c r="AT155" i="139"/>
  <c r="BH132" i="139"/>
  <c r="N225" i="139"/>
  <c r="J126" i="139"/>
  <c r="AC131" i="139"/>
  <c r="AF142" i="139"/>
  <c r="AK202" i="139"/>
  <c r="CH159" i="139"/>
  <c r="BU160" i="139"/>
  <c r="AP205" i="139"/>
  <c r="AX146" i="139"/>
  <c r="AE121" i="139"/>
  <c r="BJ102" i="139"/>
  <c r="BT213" i="139"/>
  <c r="CI210" i="139"/>
  <c r="BS160" i="139"/>
  <c r="CK27" i="139"/>
  <c r="BB125" i="139"/>
  <c r="AM111" i="139"/>
  <c r="BQ213" i="139"/>
  <c r="Z167" i="139"/>
  <c r="AT100" i="139"/>
  <c r="BQ115" i="139"/>
  <c r="AK123" i="139"/>
  <c r="Y210" i="139"/>
  <c r="BI191" i="139"/>
  <c r="R136" i="139"/>
  <c r="P110" i="139"/>
  <c r="BY221" i="139"/>
  <c r="AE190" i="139"/>
  <c r="CN136" i="139"/>
  <c r="BA73" i="139"/>
  <c r="BJ113" i="139"/>
  <c r="BA135" i="139"/>
  <c r="AJ123" i="139"/>
  <c r="BQ164" i="139"/>
  <c r="CI125" i="139"/>
  <c r="AW122" i="139"/>
  <c r="BZ171" i="139"/>
  <c r="BY29" i="139"/>
  <c r="CK183" i="139"/>
  <c r="AS225" i="139"/>
  <c r="V98" i="139"/>
  <c r="V115" i="139"/>
  <c r="BQ99" i="139"/>
  <c r="BO152" i="139"/>
  <c r="BB155" i="139"/>
  <c r="BW148" i="139"/>
  <c r="AD102" i="139"/>
  <c r="M166" i="139"/>
  <c r="H222" i="139"/>
  <c r="BQ183" i="139"/>
  <c r="AW83" i="139"/>
  <c r="P140" i="139"/>
  <c r="BJ181" i="139"/>
  <c r="AF133" i="139"/>
  <c r="CI198" i="139"/>
  <c r="V197" i="139"/>
  <c r="Y160" i="139"/>
  <c r="AL154" i="139"/>
  <c r="BQ131" i="139"/>
  <c r="BZ20" i="139"/>
  <c r="BL216" i="139"/>
  <c r="AS119" i="139"/>
  <c r="CA111" i="139"/>
  <c r="BS142" i="139"/>
  <c r="BG133" i="139"/>
  <c r="BB112" i="139"/>
  <c r="M135" i="139"/>
  <c r="BN152" i="139"/>
  <c r="CK138" i="139"/>
  <c r="BJ194" i="139"/>
  <c r="N185" i="139"/>
  <c r="AW193" i="139"/>
  <c r="AM177" i="139"/>
  <c r="AZ192" i="139"/>
  <c r="AU182" i="139"/>
  <c r="AK231" i="139"/>
  <c r="AE227" i="139"/>
  <c r="BU220" i="139"/>
  <c r="AI80" i="139"/>
  <c r="CE101" i="139"/>
  <c r="AD164" i="139"/>
  <c r="BE117" i="139"/>
  <c r="BU147" i="139"/>
  <c r="BM184" i="139"/>
  <c r="CN127" i="139"/>
  <c r="AV34" i="139"/>
  <c r="BH168" i="139"/>
  <c r="Q94" i="139"/>
  <c r="BF143" i="139"/>
  <c r="BH151" i="139"/>
  <c r="AK18" i="139"/>
  <c r="AV105" i="139"/>
  <c r="BF197" i="139"/>
  <c r="BI181" i="139"/>
  <c r="BS30" i="139"/>
  <c r="BJ168" i="139"/>
  <c r="O157" i="139"/>
  <c r="BH5" i="139"/>
  <c r="AQ181" i="139"/>
  <c r="AG177" i="139"/>
  <c r="BV169" i="139"/>
  <c r="BU137" i="139"/>
  <c r="Z224" i="139"/>
  <c r="AN30" i="139"/>
  <c r="BQ57" i="139"/>
  <c r="AD64" i="139"/>
  <c r="K75" i="139"/>
  <c r="BJ78" i="139"/>
  <c r="AV90" i="139"/>
  <c r="BO43" i="139"/>
  <c r="AM58" i="139"/>
  <c r="BS54" i="139"/>
  <c r="AT98" i="139"/>
  <c r="CN191" i="139"/>
  <c r="CE117" i="139"/>
  <c r="BV60" i="139"/>
  <c r="CA58" i="139"/>
  <c r="Q74" i="139"/>
  <c r="CF90" i="139"/>
  <c r="CM43" i="139"/>
  <c r="CB52" i="139"/>
  <c r="BR54" i="139"/>
  <c r="BP160" i="139"/>
  <c r="Y224" i="139"/>
  <c r="BT183" i="139"/>
  <c r="AH167" i="139"/>
  <c r="BY56" i="139"/>
  <c r="CG61" i="139"/>
  <c r="AN46" i="139"/>
  <c r="CK63" i="139"/>
  <c r="AH43" i="139"/>
  <c r="BL50" i="139"/>
  <c r="CE114" i="139"/>
  <c r="AC139" i="139"/>
  <c r="AV150" i="139"/>
  <c r="BQ175" i="139"/>
  <c r="Q55" i="139"/>
  <c r="CJ64" i="139"/>
  <c r="V77" i="139"/>
  <c r="BS81" i="139"/>
  <c r="BX64" i="139"/>
  <c r="AZ42" i="139"/>
  <c r="BQ50" i="139"/>
  <c r="AJ50" i="139"/>
  <c r="T126" i="139"/>
  <c r="AS83" i="139"/>
  <c r="N131" i="139"/>
  <c r="AN67" i="139"/>
  <c r="AM54" i="139"/>
  <c r="CN66" i="139"/>
  <c r="AP43" i="139"/>
  <c r="T39" i="139"/>
  <c r="O27" i="139"/>
  <c r="N38" i="139"/>
  <c r="CE128" i="139"/>
  <c r="BC37" i="139"/>
  <c r="M113" i="139"/>
  <c r="V109" i="139"/>
  <c r="BC141" i="139"/>
  <c r="BD132" i="139"/>
  <c r="BY138" i="139"/>
  <c r="BY124" i="139"/>
  <c r="CL164" i="139"/>
  <c r="Q232" i="139"/>
  <c r="AS178" i="139"/>
  <c r="BY125" i="139"/>
  <c r="O214" i="139"/>
  <c r="BX100" i="139"/>
  <c r="AV148" i="139"/>
  <c r="CE188" i="139"/>
  <c r="CB145" i="139"/>
  <c r="AN154" i="139"/>
  <c r="AF151" i="139"/>
  <c r="CM116" i="139"/>
  <c r="AQ161" i="139"/>
  <c r="T183" i="139"/>
  <c r="CO135" i="139"/>
  <c r="BC28" i="139"/>
  <c r="I104" i="139"/>
  <c r="BC179" i="139"/>
  <c r="BW15" i="139"/>
  <c r="CN225" i="139"/>
  <c r="V158" i="139"/>
  <c r="P138" i="139"/>
  <c r="BM155" i="139"/>
  <c r="BF105" i="139"/>
  <c r="CF157" i="139"/>
  <c r="AR199" i="139"/>
  <c r="AH152" i="139"/>
  <c r="K158" i="139"/>
  <c r="AT203" i="139"/>
  <c r="AW82" i="139"/>
  <c r="I76" i="139"/>
  <c r="BJ83" i="139"/>
  <c r="BV153" i="139"/>
  <c r="CB89" i="139"/>
  <c r="BP122" i="139"/>
  <c r="BT134" i="139"/>
  <c r="AX157" i="139"/>
  <c r="L190" i="139"/>
  <c r="BG205" i="139"/>
  <c r="BP222" i="139"/>
  <c r="U49" i="139"/>
  <c r="N81" i="139"/>
  <c r="BU131" i="139"/>
  <c r="AE49" i="139"/>
  <c r="AI93" i="139"/>
  <c r="AG219" i="139"/>
  <c r="BG129" i="139"/>
  <c r="BS26" i="139"/>
  <c r="AV185" i="139"/>
  <c r="CM154" i="139"/>
  <c r="BE200" i="139"/>
  <c r="W50" i="139"/>
  <c r="AI56" i="139"/>
  <c r="Y165" i="139"/>
  <c r="BM189" i="139"/>
  <c r="Z138" i="139"/>
  <c r="I216" i="139"/>
  <c r="CI134" i="139"/>
  <c r="BE197" i="139"/>
  <c r="BI160" i="139"/>
  <c r="BT165" i="139"/>
  <c r="AD53" i="139"/>
  <c r="CB51" i="139"/>
  <c r="CF69" i="139"/>
  <c r="AZ163" i="139"/>
  <c r="CE63" i="139"/>
  <c r="AA134" i="139"/>
  <c r="BQ166" i="139"/>
  <c r="AQ166" i="139"/>
  <c r="AZ19" i="139"/>
  <c r="BF123" i="139"/>
  <c r="CO162" i="139"/>
  <c r="AG48" i="139"/>
  <c r="AV37" i="139"/>
  <c r="J187" i="139"/>
  <c r="BB209" i="139"/>
  <c r="BP198" i="139"/>
  <c r="BH223" i="139"/>
  <c r="AQ156" i="139"/>
  <c r="CF182" i="139"/>
  <c r="CC6" i="139"/>
  <c r="CN134" i="139"/>
  <c r="BG182" i="139"/>
  <c r="BV186" i="139"/>
  <c r="AQ199" i="139"/>
  <c r="AZ200" i="139"/>
  <c r="AM185" i="139"/>
  <c r="CE147" i="139"/>
  <c r="AE176" i="139"/>
  <c r="R144" i="139"/>
  <c r="BW96" i="139"/>
  <c r="CH133" i="139"/>
  <c r="CO196" i="139"/>
  <c r="AQ202" i="139"/>
  <c r="CM229" i="139"/>
  <c r="X216" i="139"/>
  <c r="AU111" i="139"/>
  <c r="BP186" i="139"/>
  <c r="AF207" i="139"/>
  <c r="BF165" i="139"/>
  <c r="CC200" i="139"/>
  <c r="BP14" i="139"/>
  <c r="N212" i="139"/>
  <c r="BH211" i="139"/>
  <c r="U38" i="139"/>
  <c r="BL152" i="139"/>
  <c r="BO133" i="139"/>
  <c r="AY148" i="139"/>
  <c r="AC36" i="139"/>
  <c r="CB214" i="139"/>
  <c r="BV110" i="139"/>
  <c r="BI110" i="139"/>
  <c r="BZ114" i="139"/>
  <c r="AL43" i="139"/>
  <c r="BX37" i="139"/>
  <c r="BD43" i="139"/>
  <c r="U93" i="139"/>
  <c r="AQ43" i="139"/>
  <c r="CF56" i="139"/>
  <c r="BT78" i="139"/>
  <c r="AI24" i="139"/>
  <c r="AK209" i="139"/>
  <c r="L117" i="139"/>
  <c r="BV100" i="139"/>
  <c r="BF25" i="139"/>
  <c r="BC39" i="139"/>
  <c r="BE93" i="139"/>
  <c r="Q68" i="139"/>
  <c r="CD80" i="139"/>
  <c r="AM66" i="139"/>
  <c r="BZ170" i="139"/>
  <c r="U221" i="139"/>
  <c r="BF207" i="139"/>
  <c r="AX96" i="139"/>
  <c r="Y45" i="139"/>
  <c r="AU48" i="139"/>
  <c r="BQ72" i="139"/>
  <c r="AM75" i="139"/>
  <c r="CN94" i="139"/>
  <c r="AQ78" i="139"/>
  <c r="BB68" i="139"/>
  <c r="O52" i="139"/>
  <c r="AF163" i="139"/>
  <c r="AY151" i="139"/>
  <c r="R86" i="139"/>
  <c r="AZ43" i="139"/>
  <c r="O44" i="139"/>
  <c r="BN86" i="139"/>
  <c r="CF100" i="139"/>
  <c r="CI69" i="139"/>
  <c r="AT76" i="139"/>
  <c r="AZ59" i="139"/>
  <c r="AQ163" i="139"/>
  <c r="CC164" i="139"/>
  <c r="AF121" i="139"/>
  <c r="AF95" i="139"/>
  <c r="AT43" i="139"/>
  <c r="AQ46" i="139"/>
  <c r="AW89" i="139"/>
  <c r="CC65" i="139"/>
  <c r="AA56" i="139"/>
  <c r="BF69" i="139"/>
  <c r="N165" i="139"/>
  <c r="M214" i="139"/>
  <c r="O209" i="139"/>
  <c r="AG143" i="139"/>
  <c r="BT163" i="139"/>
  <c r="AJ114" i="139"/>
  <c r="AH117" i="139"/>
  <c r="BY143" i="139"/>
  <c r="CK180" i="139"/>
  <c r="CF213" i="139"/>
  <c r="BO95" i="139"/>
  <c r="BI9" i="139"/>
  <c r="AC6" i="139"/>
  <c r="CJ227" i="139"/>
  <c r="BR20" i="139"/>
  <c r="CI164" i="139"/>
  <c r="BZ166" i="139"/>
  <c r="CC163" i="139"/>
  <c r="V31" i="139"/>
  <c r="AF153" i="139"/>
  <c r="BW202" i="139"/>
  <c r="AK111" i="139"/>
  <c r="BB115" i="139"/>
  <c r="BL202" i="139"/>
  <c r="AG214" i="139"/>
  <c r="CH8" i="139"/>
  <c r="AF158" i="139"/>
  <c r="H224" i="139"/>
  <c r="M165" i="139"/>
  <c r="AH187" i="139"/>
  <c r="BW223" i="139"/>
  <c r="BM210" i="139"/>
  <c r="BL107" i="139"/>
  <c r="BQ124" i="139"/>
  <c r="BJ226" i="139"/>
  <c r="J160" i="139"/>
  <c r="AM38" i="139"/>
  <c r="AK8" i="139"/>
  <c r="CE137" i="139"/>
  <c r="AY118" i="139"/>
  <c r="AP111" i="139"/>
  <c r="R157" i="139"/>
  <c r="AL111" i="139"/>
  <c r="AP96" i="139"/>
  <c r="AD223" i="139"/>
  <c r="BI180" i="139"/>
  <c r="AZ33" i="139"/>
  <c r="BJ39" i="139"/>
  <c r="BJ141" i="139"/>
  <c r="J158" i="139"/>
  <c r="BL168" i="139"/>
  <c r="CH102" i="139"/>
  <c r="AC99" i="139"/>
  <c r="BP213" i="139"/>
  <c r="BS106" i="139"/>
  <c r="CH198" i="139"/>
  <c r="AZ115" i="139"/>
  <c r="AA50" i="139"/>
  <c r="CB37" i="139"/>
  <c r="AU132" i="139"/>
  <c r="AE169" i="139"/>
  <c r="CF172" i="139"/>
  <c r="AH116" i="139"/>
  <c r="BK143" i="139"/>
  <c r="AT134" i="139"/>
  <c r="AM192" i="139"/>
  <c r="AZ24" i="139"/>
  <c r="CH139" i="139"/>
  <c r="BM35" i="139"/>
  <c r="CG47" i="139"/>
  <c r="BD164" i="139"/>
  <c r="BD150" i="139"/>
  <c r="BQ154" i="139"/>
  <c r="T164" i="139"/>
  <c r="V106" i="139"/>
  <c r="AN161" i="139"/>
  <c r="BJ186" i="139"/>
  <c r="CL195" i="139"/>
  <c r="AA91" i="139"/>
  <c r="AY49" i="139"/>
  <c r="N170" i="139"/>
  <c r="CK146" i="139"/>
  <c r="AF138" i="139"/>
  <c r="O82" i="139"/>
  <c r="CH182" i="139"/>
  <c r="BD169" i="139"/>
  <c r="BF144" i="139"/>
  <c r="BK229" i="139"/>
  <c r="BI231" i="139"/>
  <c r="AT199" i="139"/>
  <c r="CI189" i="139"/>
  <c r="M220" i="139"/>
  <c r="AG95" i="139"/>
  <c r="BI14" i="139"/>
  <c r="AC162" i="139"/>
  <c r="M133" i="139"/>
  <c r="BY183" i="139"/>
  <c r="AB190" i="139"/>
  <c r="S159" i="139"/>
  <c r="AX196" i="139"/>
  <c r="BM225" i="139"/>
  <c r="BN197" i="139"/>
  <c r="W162" i="139"/>
  <c r="AK143" i="139"/>
  <c r="AB130" i="139"/>
  <c r="CN195" i="139"/>
  <c r="BV148" i="139"/>
  <c r="AD180" i="139"/>
  <c r="AB187" i="139"/>
  <c r="R180" i="139"/>
  <c r="AV117" i="139"/>
  <c r="BY144" i="139"/>
  <c r="CC225" i="139"/>
  <c r="AG160" i="139"/>
  <c r="I192" i="139"/>
  <c r="CO214" i="139"/>
  <c r="X190" i="139"/>
  <c r="AE166" i="139"/>
  <c r="AY204" i="139"/>
  <c r="BF124" i="139"/>
  <c r="AH96" i="139"/>
  <c r="CO186" i="139"/>
  <c r="AV191" i="139"/>
  <c r="BP194" i="139"/>
  <c r="AV163" i="139"/>
  <c r="AO163" i="139"/>
  <c r="AO178" i="139"/>
  <c r="AZ168" i="139"/>
  <c r="CF125" i="139"/>
  <c r="AB125" i="139"/>
  <c r="BQ145" i="139"/>
  <c r="BA150" i="139"/>
  <c r="BM135" i="139"/>
  <c r="N35" i="139"/>
  <c r="BO170" i="139"/>
  <c r="AK169" i="139"/>
  <c r="BA209" i="139"/>
  <c r="BI204" i="139"/>
  <c r="Z143" i="139"/>
  <c r="AC179" i="139"/>
  <c r="BE185" i="139"/>
  <c r="R204" i="139"/>
  <c r="AM199" i="139"/>
  <c r="AL138" i="139"/>
  <c r="CL171" i="139"/>
  <c r="BE147" i="139"/>
  <c r="CL174" i="139"/>
  <c r="AC114" i="139"/>
  <c r="Z133" i="139"/>
  <c r="AB135" i="139"/>
  <c r="BK172" i="139"/>
  <c r="AT136" i="139"/>
  <c r="AT189" i="139"/>
  <c r="CO179" i="139"/>
  <c r="BR105" i="139"/>
  <c r="H101" i="139"/>
  <c r="CJ106" i="139"/>
  <c r="AX121" i="139"/>
  <c r="CN181" i="139"/>
  <c r="CL159" i="139"/>
  <c r="BU165" i="139"/>
  <c r="AV140" i="139"/>
  <c r="P11" i="139"/>
  <c r="Z227" i="139"/>
  <c r="BY102" i="139"/>
  <c r="BE181" i="139"/>
  <c r="AW171" i="139"/>
  <c r="AY231" i="139"/>
  <c r="BY21" i="139"/>
  <c r="AQ216" i="139"/>
  <c r="BJ161" i="139"/>
  <c r="BH113" i="139"/>
  <c r="AK126" i="139"/>
  <c r="AG73" i="139"/>
  <c r="CG159" i="139"/>
  <c r="AY162" i="139"/>
  <c r="CO187" i="139"/>
  <c r="CJ191" i="139"/>
  <c r="AL135" i="139"/>
  <c r="CM220" i="139"/>
  <c r="CD147" i="139"/>
  <c r="H34" i="139"/>
  <c r="AE162" i="139"/>
  <c r="AT111" i="139"/>
  <c r="CH136" i="139"/>
  <c r="BL214" i="139"/>
  <c r="Q77" i="139"/>
  <c r="CH161" i="139"/>
  <c r="BR134" i="139"/>
  <c r="Y124" i="139"/>
  <c r="AN116" i="139"/>
  <c r="BL125" i="139"/>
  <c r="CI15" i="139"/>
  <c r="BT193" i="139"/>
  <c r="O95" i="139"/>
  <c r="N162" i="139"/>
  <c r="BB105" i="139"/>
  <c r="AP185" i="139"/>
  <c r="BD176" i="139"/>
  <c r="AH213" i="139"/>
  <c r="BN160" i="139"/>
  <c r="CE201" i="139"/>
  <c r="AY184" i="139"/>
  <c r="BH98" i="139"/>
  <c r="AP98" i="139"/>
  <c r="AK104" i="139"/>
  <c r="CF83" i="139"/>
  <c r="AA159" i="139"/>
  <c r="CO148" i="139"/>
  <c r="CI169" i="139"/>
  <c r="CC127" i="139"/>
  <c r="BU135" i="139"/>
  <c r="X146" i="139"/>
  <c r="BX226" i="139"/>
  <c r="BL199" i="139"/>
  <c r="CN158" i="139"/>
  <c r="AR182" i="139"/>
  <c r="AW127" i="139"/>
  <c r="AF225" i="139"/>
  <c r="BJ146" i="139"/>
  <c r="BW147" i="139"/>
  <c r="BX154" i="139"/>
  <c r="X129" i="139"/>
  <c r="BY163" i="139"/>
  <c r="BZ152" i="139"/>
  <c r="AE191" i="139"/>
  <c r="AE175" i="139"/>
  <c r="AS29" i="139"/>
  <c r="CC147" i="139"/>
  <c r="BQ117" i="139"/>
  <c r="R231" i="139"/>
  <c r="W26" i="139"/>
  <c r="CO103" i="139"/>
  <c r="BM116" i="139"/>
  <c r="BG229" i="139"/>
  <c r="AG13" i="139"/>
  <c r="AD204" i="139"/>
  <c r="BJ72" i="139"/>
  <c r="R126" i="139"/>
  <c r="AD231" i="139"/>
  <c r="R134" i="139"/>
  <c r="AN195" i="139"/>
  <c r="AN141" i="139"/>
  <c r="CM110" i="139"/>
  <c r="O119" i="139"/>
  <c r="BN161" i="139"/>
  <c r="AU168" i="139"/>
  <c r="AD169" i="139"/>
  <c r="BW166" i="139"/>
  <c r="BM173" i="139"/>
  <c r="CG130" i="139"/>
  <c r="BH111" i="139"/>
  <c r="CD164" i="139"/>
  <c r="BQ114" i="139"/>
  <c r="BW169" i="139"/>
  <c r="BS211" i="139"/>
  <c r="BD122" i="139"/>
  <c r="AX201" i="139"/>
  <c r="CI185" i="139"/>
  <c r="L185" i="139"/>
  <c r="CD131" i="139"/>
  <c r="BE30" i="139"/>
  <c r="BA205" i="139"/>
  <c r="AS167" i="139"/>
  <c r="AN232" i="139"/>
  <c r="CM200" i="139"/>
  <c r="BI221" i="139"/>
  <c r="BX14" i="139"/>
  <c r="R208" i="139"/>
  <c r="BV119" i="139"/>
  <c r="CO210" i="139"/>
  <c r="CM190" i="139"/>
  <c r="CO109" i="139"/>
  <c r="P128" i="139"/>
  <c r="CH158" i="139"/>
  <c r="AK77" i="139"/>
  <c r="AL184" i="139"/>
  <c r="BK188" i="139"/>
  <c r="BF106" i="139"/>
  <c r="AJ210" i="139"/>
  <c r="BI67" i="139"/>
  <c r="BF167" i="139"/>
  <c r="Q170" i="139"/>
  <c r="CA146" i="139"/>
  <c r="P176" i="139"/>
  <c r="AN115" i="139"/>
  <c r="CM180" i="139"/>
  <c r="V118" i="139"/>
  <c r="CB206" i="139"/>
  <c r="CB133" i="139"/>
  <c r="BM162" i="139"/>
  <c r="J232" i="139"/>
  <c r="J18" i="139"/>
  <c r="CN203" i="139"/>
  <c r="BS206" i="139"/>
  <c r="W183" i="139"/>
  <c r="CL188" i="139"/>
  <c r="CO194" i="139"/>
  <c r="V205" i="139"/>
  <c r="M178" i="139"/>
  <c r="H191" i="139"/>
  <c r="AL189" i="139"/>
  <c r="BX148" i="139"/>
  <c r="BA110" i="139"/>
  <c r="AO167" i="139"/>
  <c r="V15" i="139"/>
  <c r="CG6" i="139"/>
  <c r="AF224" i="139"/>
  <c r="I150" i="139"/>
  <c r="BV204" i="139"/>
  <c r="J215" i="139"/>
  <c r="H167" i="139"/>
  <c r="O180" i="139"/>
  <c r="AC194" i="139"/>
  <c r="AU173" i="139"/>
  <c r="CK142" i="139"/>
  <c r="AT188" i="139"/>
  <c r="BJ134" i="139"/>
  <c r="W155" i="139"/>
  <c r="BY216" i="139"/>
  <c r="AW219" i="139"/>
  <c r="AT158" i="139"/>
  <c r="BF119" i="139"/>
  <c r="CO146" i="139"/>
  <c r="J146" i="139"/>
  <c r="L208" i="139"/>
  <c r="CF204" i="139"/>
  <c r="AY170" i="139"/>
  <c r="AP218" i="139"/>
  <c r="AS212" i="139"/>
  <c r="BA36" i="139"/>
  <c r="CK139" i="139"/>
  <c r="AR146" i="139"/>
  <c r="BM224" i="139"/>
  <c r="BU190" i="139"/>
  <c r="K20" i="139"/>
  <c r="BC218" i="139"/>
  <c r="CN157" i="139"/>
  <c r="CI138" i="139"/>
  <c r="AF223" i="139"/>
  <c r="BV190" i="139"/>
  <c r="U136" i="139"/>
  <c r="BI188" i="139"/>
  <c r="AB167" i="139"/>
  <c r="AY156" i="139"/>
  <c r="X207" i="139"/>
  <c r="BK178" i="139"/>
  <c r="J5" i="139"/>
  <c r="AC221" i="139"/>
  <c r="CN196" i="139"/>
  <c r="AK100" i="139"/>
  <c r="AR169" i="139"/>
  <c r="AV143" i="139"/>
  <c r="P151" i="139"/>
  <c r="AQ155" i="139"/>
  <c r="AC207" i="139"/>
  <c r="AG193" i="139"/>
  <c r="BO203" i="139"/>
  <c r="CN16" i="139"/>
  <c r="Q205" i="139"/>
  <c r="AB173" i="139"/>
  <c r="CO189" i="139"/>
  <c r="BE112" i="139"/>
  <c r="AF129" i="139"/>
  <c r="BF208" i="139"/>
  <c r="O138" i="139"/>
  <c r="BB177" i="139"/>
  <c r="AC136" i="139"/>
  <c r="CM218" i="139"/>
  <c r="AM76" i="139"/>
  <c r="BP130" i="139"/>
  <c r="BW177" i="139"/>
  <c r="Q133" i="139"/>
  <c r="BD90" i="139"/>
  <c r="AP82" i="139"/>
  <c r="CG155" i="139"/>
  <c r="AO117" i="139"/>
  <c r="CM79" i="139"/>
  <c r="P203" i="139"/>
  <c r="BE229" i="139"/>
  <c r="BV130" i="139"/>
  <c r="CG116" i="139"/>
  <c r="AH159" i="139"/>
  <c r="AK88" i="139"/>
  <c r="BI122" i="139"/>
  <c r="CL136" i="139"/>
  <c r="BM134" i="139"/>
  <c r="H155" i="139"/>
  <c r="BB192" i="139"/>
  <c r="AD108" i="139"/>
  <c r="BJ198" i="139"/>
  <c r="BH212" i="139"/>
  <c r="U140" i="139"/>
  <c r="CB185" i="139"/>
  <c r="CA193" i="139"/>
  <c r="CL127" i="139"/>
  <c r="BU183" i="139"/>
  <c r="N211" i="139"/>
  <c r="BN110" i="139"/>
  <c r="CG109" i="139"/>
  <c r="L173" i="139"/>
  <c r="BP149" i="139"/>
  <c r="AW124" i="139"/>
  <c r="CA187" i="139"/>
  <c r="AY175" i="139"/>
  <c r="BS157" i="139"/>
  <c r="CD198" i="139"/>
  <c r="BT155" i="139"/>
  <c r="BF20" i="139"/>
  <c r="CO144" i="139"/>
  <c r="AA15" i="139"/>
  <c r="H113" i="139"/>
  <c r="AY85" i="139"/>
  <c r="CF231" i="139"/>
  <c r="BZ37" i="139"/>
  <c r="CF131" i="139"/>
  <c r="N117" i="139"/>
  <c r="CI9" i="139"/>
  <c r="Y133" i="139"/>
  <c r="BC181" i="139"/>
  <c r="CF151" i="139"/>
  <c r="I147" i="139"/>
  <c r="CM164" i="139"/>
  <c r="BE201" i="139"/>
  <c r="AQ28" i="139"/>
  <c r="H183" i="139"/>
  <c r="BN158" i="139"/>
  <c r="AK146" i="139"/>
  <c r="BM131" i="139"/>
  <c r="AJ86" i="139"/>
  <c r="V169" i="139"/>
  <c r="CC181" i="139"/>
  <c r="AB166" i="139"/>
  <c r="P200" i="139"/>
  <c r="BW124" i="139"/>
  <c r="BY207" i="139"/>
  <c r="AZ223" i="139"/>
  <c r="BM229" i="139"/>
  <c r="U131" i="139"/>
  <c r="BR192" i="139"/>
  <c r="AM168" i="139"/>
  <c r="AA215" i="139"/>
  <c r="BC111" i="139"/>
  <c r="BL163" i="139"/>
  <c r="L139" i="139"/>
  <c r="L115" i="139"/>
  <c r="CM126" i="139"/>
  <c r="AW226" i="139"/>
  <c r="H193" i="139"/>
  <c r="AN133" i="139"/>
  <c r="H212" i="139"/>
  <c r="BU130" i="139"/>
  <c r="AL122" i="139"/>
  <c r="CJ179" i="139"/>
  <c r="AQ218" i="139"/>
  <c r="AX122" i="139"/>
  <c r="BZ125" i="139"/>
  <c r="CD195" i="139"/>
  <c r="V221" i="139"/>
  <c r="CK75" i="139"/>
  <c r="AI135" i="139"/>
  <c r="V218" i="139"/>
  <c r="CO165" i="139"/>
  <c r="P215" i="139"/>
  <c r="U229" i="139"/>
  <c r="BR178" i="139"/>
  <c r="BC93" i="139"/>
  <c r="BP188" i="139"/>
  <c r="AP167" i="139"/>
  <c r="T170" i="139"/>
  <c r="BJ133" i="139"/>
  <c r="Z201" i="139"/>
  <c r="AD159" i="139"/>
  <c r="AI198" i="139"/>
  <c r="BK88" i="139"/>
  <c r="BC160" i="139"/>
  <c r="AH216" i="139"/>
  <c r="BY222" i="139"/>
  <c r="AF177" i="139"/>
  <c r="CF123" i="139"/>
  <c r="BS124" i="139"/>
  <c r="P107" i="139"/>
  <c r="AX74" i="139"/>
  <c r="AI194" i="139"/>
  <c r="CD162" i="139"/>
  <c r="Q227" i="139"/>
  <c r="AG123" i="139"/>
  <c r="O215" i="139"/>
  <c r="BT180" i="139"/>
  <c r="BZ22" i="139"/>
  <c r="BS225" i="139"/>
  <c r="CN214" i="139"/>
  <c r="AP159" i="139"/>
  <c r="CN81" i="139"/>
  <c r="AK184" i="139"/>
  <c r="BJ105" i="139"/>
  <c r="CA138" i="139"/>
  <c r="R172" i="139"/>
  <c r="BH218" i="139"/>
  <c r="P185" i="139"/>
  <c r="BH167" i="139"/>
  <c r="CI184" i="139"/>
  <c r="I133" i="139"/>
  <c r="AW211" i="139"/>
  <c r="CJ157" i="139"/>
  <c r="AQ214" i="139"/>
  <c r="U226" i="139"/>
  <c r="BQ157" i="139"/>
  <c r="AA186" i="139"/>
  <c r="AL226" i="139"/>
  <c r="AZ207" i="139"/>
  <c r="CE134" i="139"/>
  <c r="BK174" i="139"/>
  <c r="AQ157" i="139"/>
  <c r="CN224" i="139"/>
  <c r="CA177" i="139"/>
  <c r="CD176" i="139"/>
  <c r="Q191" i="139"/>
  <c r="BQ192" i="139"/>
  <c r="AI143" i="139"/>
  <c r="AY166" i="139"/>
  <c r="BR136" i="139"/>
  <c r="X153" i="139"/>
  <c r="H150" i="139"/>
  <c r="M107" i="139"/>
  <c r="BP169" i="139"/>
  <c r="AB224" i="139"/>
  <c r="AO188" i="139"/>
  <c r="Q156" i="139"/>
  <c r="R133" i="139"/>
  <c r="AI134" i="139"/>
  <c r="AV173" i="139"/>
  <c r="AP18" i="139"/>
  <c r="M175" i="139"/>
  <c r="T212" i="139"/>
  <c r="CI52" i="139"/>
  <c r="M34" i="139"/>
  <c r="CC197" i="139"/>
  <c r="BW219" i="139"/>
  <c r="W144" i="139"/>
  <c r="AI211" i="139"/>
  <c r="AP4" i="139"/>
  <c r="H199" i="139"/>
  <c r="AK16" i="139"/>
  <c r="CO61" i="139"/>
  <c r="BN172" i="139"/>
  <c r="R121" i="139"/>
  <c r="AP186" i="139"/>
  <c r="AU115" i="139"/>
  <c r="BN228" i="139"/>
  <c r="AF136" i="139"/>
  <c r="CD149" i="139"/>
  <c r="AA12" i="139"/>
  <c r="BV4" i="139"/>
  <c r="BS219" i="139"/>
  <c r="CM16" i="139"/>
  <c r="S137" i="139"/>
  <c r="CC4" i="139"/>
  <c r="AS216" i="139"/>
  <c r="BK13" i="139"/>
  <c r="BX205" i="139"/>
  <c r="CE166" i="139"/>
  <c r="BV167" i="139"/>
  <c r="BO126" i="139"/>
  <c r="AQ158" i="139"/>
  <c r="AY168" i="139"/>
  <c r="Q204" i="139"/>
  <c r="I174" i="139"/>
  <c r="CG126" i="139"/>
  <c r="I155" i="139"/>
  <c r="AU161" i="139"/>
  <c r="R175" i="139"/>
  <c r="AZ94" i="139"/>
  <c r="AG102" i="139"/>
  <c r="CH124" i="139"/>
  <c r="BJ147" i="139"/>
  <c r="V154" i="139"/>
  <c r="AL202" i="139"/>
  <c r="AD170" i="139"/>
  <c r="BB226" i="139"/>
  <c r="M191" i="139"/>
  <c r="AN156" i="139"/>
  <c r="AW140" i="139"/>
  <c r="BF218" i="139"/>
  <c r="AQ207" i="139"/>
  <c r="BJ231" i="139"/>
  <c r="BV123" i="139"/>
  <c r="BF211" i="139"/>
  <c r="CO149" i="139"/>
  <c r="M121" i="139"/>
  <c r="AF165" i="139"/>
  <c r="CF132" i="139"/>
  <c r="BO128" i="139"/>
  <c r="CK188" i="139"/>
  <c r="Z204" i="139"/>
  <c r="BU19" i="139"/>
  <c r="P158" i="139"/>
  <c r="BH109" i="139"/>
  <c r="BT14" i="139"/>
  <c r="CM211" i="139"/>
  <c r="CF85" i="139"/>
  <c r="AM132" i="139"/>
  <c r="K27" i="139"/>
  <c r="CD17" i="139"/>
  <c r="AQ143" i="139"/>
  <c r="AV116" i="139"/>
  <c r="BW203" i="139"/>
  <c r="CF13" i="139"/>
  <c r="BC224" i="139"/>
  <c r="AU166" i="139"/>
  <c r="P181" i="139"/>
  <c r="AU230" i="139"/>
  <c r="AJ211" i="139"/>
  <c r="M196" i="139"/>
  <c r="AE230" i="139"/>
  <c r="CF169" i="139"/>
  <c r="BC180" i="139"/>
  <c r="CC229" i="139"/>
  <c r="P190" i="139"/>
  <c r="AI232" i="139"/>
  <c r="BZ165" i="139"/>
  <c r="T154" i="139"/>
  <c r="N139" i="139"/>
  <c r="BX220" i="139"/>
  <c r="AU142" i="139"/>
  <c r="AE116" i="139"/>
  <c r="BE211" i="139"/>
  <c r="O46" i="139"/>
  <c r="W159" i="139"/>
  <c r="BB144" i="139"/>
  <c r="AZ217" i="139"/>
  <c r="BK123" i="139"/>
  <c r="X114" i="139"/>
  <c r="BE90" i="139"/>
  <c r="AI9" i="139"/>
  <c r="P81" i="139"/>
  <c r="BN214" i="139"/>
  <c r="AB158" i="139"/>
  <c r="AV146" i="139"/>
  <c r="AS153" i="139"/>
  <c r="AN101" i="139"/>
  <c r="O193" i="139"/>
  <c r="AD99" i="139"/>
  <c r="AG189" i="139"/>
  <c r="CG131" i="139"/>
  <c r="AN214" i="139"/>
  <c r="AS173" i="139"/>
  <c r="BV28" i="139"/>
  <c r="CK158" i="139"/>
  <c r="CK213" i="139"/>
  <c r="BM199" i="139"/>
  <c r="AZ117" i="139"/>
  <c r="N94" i="139"/>
  <c r="CO13" i="139"/>
  <c r="BW211" i="139"/>
  <c r="T216" i="139"/>
  <c r="AG213" i="139"/>
  <c r="BC209" i="139"/>
  <c r="K207" i="139"/>
  <c r="BQ177" i="139"/>
  <c r="CH152" i="139"/>
  <c r="CD139" i="139"/>
  <c r="T180" i="139"/>
  <c r="M184" i="139"/>
  <c r="BH164" i="139"/>
  <c r="S142" i="139"/>
  <c r="AL151" i="139"/>
  <c r="BH108" i="139"/>
  <c r="CL130" i="139"/>
  <c r="L200" i="139"/>
  <c r="AT84" i="139"/>
  <c r="CI157" i="139"/>
  <c r="W74" i="139"/>
  <c r="BZ142" i="139"/>
  <c r="AE115" i="139"/>
  <c r="AM105" i="139"/>
  <c r="T60" i="139"/>
  <c r="S21" i="139"/>
  <c r="H78" i="139"/>
  <c r="BX65" i="139"/>
  <c r="AT58" i="139"/>
  <c r="CF50" i="139"/>
  <c r="AX154" i="139"/>
  <c r="AL110" i="139"/>
  <c r="AY186" i="139"/>
  <c r="Z139" i="139"/>
  <c r="AY209" i="139"/>
  <c r="V170" i="139"/>
  <c r="AH126" i="139"/>
  <c r="AI193" i="139"/>
  <c r="K156" i="139"/>
  <c r="AK194" i="139"/>
  <c r="BS147" i="139"/>
  <c r="BK135" i="139"/>
  <c r="Z102" i="139"/>
  <c r="BZ167" i="139"/>
  <c r="CE138" i="139"/>
  <c r="AU35" i="139"/>
  <c r="AL57" i="139"/>
  <c r="S60" i="139"/>
  <c r="AO67" i="139"/>
  <c r="H50" i="139"/>
  <c r="AT52" i="139"/>
  <c r="X52" i="139"/>
  <c r="BC203" i="139"/>
  <c r="BA212" i="139"/>
  <c r="AD199" i="139"/>
  <c r="CL225" i="139"/>
  <c r="BB114" i="139"/>
  <c r="AF147" i="139"/>
  <c r="AH193" i="139"/>
  <c r="Z65" i="139"/>
  <c r="BZ59" i="139"/>
  <c r="BO63" i="139"/>
  <c r="BI162" i="139"/>
  <c r="CF141" i="139"/>
  <c r="O31" i="139"/>
  <c r="BM177" i="139"/>
  <c r="AK121" i="139"/>
  <c r="BJ132" i="139"/>
  <c r="AS109" i="139"/>
  <c r="W232" i="139"/>
  <c r="BI32" i="139"/>
  <c r="CL232" i="139"/>
  <c r="BO109" i="139"/>
  <c r="CE227" i="139"/>
  <c r="BG157" i="139"/>
  <c r="CJ129" i="139"/>
  <c r="BU30" i="139"/>
  <c r="U157" i="139"/>
  <c r="CG106" i="139"/>
  <c r="CG201" i="139"/>
  <c r="AA207" i="139"/>
  <c r="BM158" i="139"/>
  <c r="CN164" i="139"/>
  <c r="CJ14" i="139"/>
  <c r="BH210" i="139"/>
  <c r="S116" i="139"/>
  <c r="CM103" i="139"/>
  <c r="BN135" i="139"/>
  <c r="AS137" i="139"/>
  <c r="AN171" i="139"/>
  <c r="CH193" i="139"/>
  <c r="AO168" i="139"/>
  <c r="AR207" i="139"/>
  <c r="AP209" i="139"/>
  <c r="N228" i="139"/>
  <c r="CA99" i="139"/>
  <c r="AV229" i="139"/>
  <c r="U212" i="139"/>
  <c r="BC186" i="139"/>
  <c r="BC80" i="139"/>
  <c r="BO122" i="139"/>
  <c r="AC199" i="139"/>
  <c r="AD218" i="139"/>
  <c r="Q163" i="139"/>
  <c r="J101" i="139"/>
  <c r="J207" i="139"/>
  <c r="CM100" i="139"/>
  <c r="BL217" i="139"/>
  <c r="CD134" i="139"/>
  <c r="CN151" i="139"/>
  <c r="U152" i="139"/>
  <c r="BB156" i="139"/>
  <c r="AX118" i="139"/>
  <c r="BS75" i="139"/>
  <c r="AK118" i="139"/>
  <c r="BE95" i="139"/>
  <c r="BD175" i="139"/>
  <c r="BS143" i="139"/>
  <c r="BT203" i="139"/>
  <c r="AN219" i="139"/>
  <c r="U88" i="139"/>
  <c r="AN107" i="139"/>
  <c r="Z228" i="139"/>
  <c r="O206" i="139"/>
  <c r="V155" i="139"/>
  <c r="Y148" i="139"/>
  <c r="AJ117" i="139"/>
  <c r="CI197" i="139"/>
  <c r="BJ213" i="139"/>
  <c r="AQ148" i="139"/>
  <c r="BS162" i="139"/>
  <c r="I157" i="139"/>
  <c r="CL144" i="139"/>
  <c r="AX175" i="139"/>
  <c r="BG103" i="139"/>
  <c r="AK109" i="139"/>
  <c r="N123" i="139"/>
  <c r="BP143" i="139"/>
  <c r="Q127" i="139"/>
  <c r="AO38" i="139"/>
  <c r="BR112" i="139"/>
  <c r="R200" i="139"/>
  <c r="T139" i="139"/>
  <c r="AI229" i="139"/>
  <c r="BS86" i="139"/>
  <c r="AZ40" i="139"/>
  <c r="AV43" i="139"/>
  <c r="CA227" i="139"/>
  <c r="CA72" i="139"/>
  <c r="BC231" i="139"/>
  <c r="BW130" i="139"/>
  <c r="CK7" i="139"/>
  <c r="AA213" i="139"/>
  <c r="AC106" i="139"/>
  <c r="H194" i="139"/>
  <c r="AV200" i="139"/>
  <c r="BG179" i="139"/>
  <c r="BO185" i="139"/>
  <c r="CA185" i="139"/>
  <c r="S228" i="139"/>
  <c r="CM210" i="139"/>
  <c r="AS143" i="139"/>
  <c r="CL211" i="139"/>
  <c r="CH156" i="139"/>
  <c r="AA157" i="139"/>
  <c r="AD130" i="139"/>
  <c r="BC159" i="139"/>
  <c r="CK117" i="139"/>
  <c r="CJ150" i="139"/>
  <c r="CN200" i="139"/>
  <c r="CG190" i="139"/>
  <c r="BG183" i="139"/>
  <c r="V28" i="139"/>
  <c r="BI186" i="139"/>
  <c r="BJ148" i="139"/>
  <c r="CK215" i="139"/>
  <c r="BT145" i="139"/>
  <c r="AA95" i="139"/>
  <c r="W196" i="139"/>
  <c r="AF164" i="139"/>
  <c r="AK38" i="139"/>
  <c r="I183" i="139"/>
  <c r="W224" i="139"/>
  <c r="N203" i="139"/>
  <c r="BS179" i="139"/>
  <c r="AZ139" i="139"/>
  <c r="O197" i="139"/>
  <c r="CB231" i="139"/>
  <c r="CB124" i="139"/>
  <c r="CB121" i="139"/>
  <c r="AO191" i="139"/>
  <c r="X198" i="139"/>
  <c r="BV208" i="139"/>
  <c r="Q50" i="139"/>
  <c r="AZ83" i="139"/>
  <c r="AX39" i="139"/>
  <c r="BU26" i="139"/>
  <c r="CB16" i="139"/>
  <c r="AZ190" i="139"/>
  <c r="BA28" i="139"/>
  <c r="BZ93" i="139"/>
  <c r="BI193" i="139"/>
  <c r="V165" i="139"/>
  <c r="BJ215" i="139"/>
  <c r="J117" i="139"/>
  <c r="BH217" i="139"/>
  <c r="BV224" i="139"/>
  <c r="BU213" i="139"/>
  <c r="I220" i="139"/>
  <c r="BT210" i="139"/>
  <c r="BT135" i="139"/>
  <c r="AC192" i="139"/>
  <c r="Y119" i="139"/>
  <c r="AY181" i="139"/>
  <c r="CG220" i="139"/>
  <c r="AB68" i="139"/>
  <c r="AW64" i="139"/>
  <c r="BV38" i="139"/>
  <c r="Y7" i="139"/>
  <c r="AU210" i="139"/>
  <c r="AF208" i="139"/>
  <c r="AT231" i="139"/>
  <c r="CB209" i="139"/>
  <c r="Q185" i="139"/>
  <c r="AZ204" i="139"/>
  <c r="AJ9" i="139"/>
  <c r="BE69" i="139"/>
  <c r="AZ36" i="139"/>
  <c r="AG196" i="139"/>
  <c r="BY229" i="139"/>
  <c r="V210" i="139"/>
  <c r="Y157" i="139"/>
  <c r="AK214" i="139"/>
  <c r="CC179" i="139"/>
  <c r="AM37" i="139"/>
  <c r="BO35" i="139"/>
  <c r="AA189" i="139"/>
  <c r="CN197" i="139"/>
  <c r="AH125" i="139"/>
  <c r="Z128" i="139"/>
  <c r="BW137" i="139"/>
  <c r="BA127" i="139"/>
  <c r="BP108" i="139"/>
  <c r="R102" i="139"/>
  <c r="BD153" i="139"/>
  <c r="BX124" i="139"/>
  <c r="BK116" i="139"/>
  <c r="BB150" i="139"/>
  <c r="N132" i="139"/>
  <c r="BK214" i="139"/>
  <c r="BL103" i="139"/>
  <c r="AI196" i="139"/>
  <c r="Z108" i="139"/>
  <c r="BX126" i="139"/>
  <c r="AV132" i="139"/>
  <c r="AQ191" i="139"/>
  <c r="S149" i="139"/>
  <c r="AK134" i="139"/>
  <c r="U132" i="139"/>
  <c r="AQ152" i="139"/>
  <c r="W129" i="139"/>
  <c r="BI169" i="139"/>
  <c r="AU170" i="139"/>
  <c r="CN10" i="139"/>
  <c r="Y131" i="139"/>
  <c r="BI109" i="139"/>
  <c r="AL143" i="139"/>
  <c r="AP141" i="139"/>
  <c r="BJ143" i="139"/>
  <c r="BC112" i="139"/>
  <c r="AJ182" i="139"/>
  <c r="AI212" i="139"/>
  <c r="U179" i="139"/>
  <c r="BY194" i="139"/>
  <c r="S157" i="139"/>
  <c r="CE202" i="139"/>
  <c r="BR184" i="139"/>
  <c r="CC105" i="139"/>
  <c r="BL37" i="139"/>
  <c r="BN5" i="139"/>
  <c r="BJ88" i="139"/>
  <c r="AT96" i="139"/>
  <c r="AN76" i="139"/>
  <c r="AF65" i="139"/>
  <c r="BS34" i="139"/>
  <c r="AS176" i="139"/>
  <c r="BH221" i="139"/>
  <c r="BK101" i="139"/>
  <c r="BD108" i="139"/>
  <c r="AP158" i="139"/>
  <c r="AZ125" i="139"/>
  <c r="AI139" i="139"/>
  <c r="BO176" i="139"/>
  <c r="BV157" i="139"/>
  <c r="CJ189" i="139"/>
  <c r="CI128" i="139"/>
  <c r="BK22" i="139"/>
  <c r="BA163" i="139"/>
  <c r="BI75" i="139"/>
  <c r="U103" i="139"/>
  <c r="U33" i="139"/>
  <c r="AD19" i="139"/>
  <c r="N67" i="139"/>
  <c r="AG69" i="139"/>
  <c r="T89" i="139"/>
  <c r="AZ69" i="139"/>
  <c r="U126" i="139"/>
  <c r="BS208" i="139"/>
  <c r="BX174" i="139"/>
  <c r="BN213" i="139"/>
  <c r="CK105" i="139"/>
  <c r="J123" i="139"/>
  <c r="T168" i="139"/>
  <c r="BZ203" i="139"/>
  <c r="BK165" i="139"/>
  <c r="BY55" i="139"/>
  <c r="AV56" i="139"/>
  <c r="AV154" i="139"/>
  <c r="AN164" i="139"/>
  <c r="Z151" i="139"/>
  <c r="AT12" i="139"/>
  <c r="BE155" i="139"/>
  <c r="CD160" i="139"/>
  <c r="AE98" i="139"/>
  <c r="W123" i="139"/>
  <c r="CJ145" i="139"/>
  <c r="BZ105" i="139"/>
  <c r="BL106" i="139"/>
  <c r="CI183" i="139"/>
  <c r="AK115" i="139"/>
  <c r="BI213" i="139"/>
  <c r="BZ183" i="139"/>
  <c r="AE206" i="139"/>
  <c r="AW173" i="139"/>
  <c r="AT154" i="139"/>
  <c r="CH150" i="139"/>
  <c r="BU102" i="139"/>
  <c r="BA104" i="139"/>
  <c r="AU139" i="139"/>
  <c r="BL136" i="139"/>
  <c r="AW156" i="139"/>
  <c r="AN191" i="139"/>
  <c r="S173" i="139"/>
  <c r="BT229" i="139"/>
  <c r="BJ210" i="139"/>
  <c r="BE228" i="139"/>
  <c r="BC161" i="139"/>
  <c r="K181" i="139"/>
  <c r="AD163" i="139"/>
  <c r="AS185" i="139"/>
  <c r="AE132" i="139"/>
  <c r="V122" i="139"/>
  <c r="CH199" i="139"/>
  <c r="I158" i="139"/>
  <c r="CL183" i="139"/>
  <c r="CG172" i="139"/>
  <c r="CC171" i="139"/>
  <c r="S218" i="139"/>
  <c r="BI121" i="139"/>
  <c r="BX191" i="139"/>
  <c r="AH113" i="139"/>
  <c r="BD152" i="139"/>
  <c r="AU195" i="139"/>
  <c r="Z130" i="139"/>
  <c r="BQ67" i="139"/>
  <c r="BS61" i="139"/>
  <c r="BN57" i="139"/>
  <c r="AP41" i="139"/>
  <c r="U30" i="139"/>
  <c r="BH35" i="139"/>
  <c r="CL42" i="139"/>
  <c r="AD214" i="139"/>
  <c r="AK139" i="139"/>
  <c r="CG110" i="139"/>
  <c r="CO220" i="139"/>
  <c r="V127" i="139"/>
  <c r="BL219" i="139"/>
  <c r="CM206" i="139"/>
  <c r="CO29" i="139"/>
  <c r="CE206" i="139"/>
  <c r="BC176" i="139"/>
  <c r="CF126" i="139"/>
  <c r="N209" i="139"/>
  <c r="S146" i="139"/>
  <c r="BR200" i="139"/>
  <c r="H71" i="139"/>
  <c r="I68" i="139"/>
  <c r="BI57" i="139"/>
  <c r="W54" i="139"/>
  <c r="BE39" i="139"/>
  <c r="BN21" i="139"/>
  <c r="AT53" i="139"/>
  <c r="CI45" i="139"/>
  <c r="AS163" i="139"/>
  <c r="CH91" i="139"/>
  <c r="T181" i="139"/>
  <c r="AV195" i="139"/>
  <c r="AG227" i="139"/>
  <c r="BG88" i="139"/>
  <c r="AU229" i="139"/>
  <c r="BH148" i="139"/>
  <c r="M64" i="139"/>
  <c r="AG37" i="139"/>
  <c r="J191" i="139"/>
  <c r="CO164" i="139"/>
  <c r="AV216" i="139"/>
  <c r="BV222" i="139"/>
  <c r="H181" i="139"/>
  <c r="CC133" i="139"/>
  <c r="AI178" i="139"/>
  <c r="BW16" i="139"/>
  <c r="J206" i="139"/>
  <c r="U68" i="139"/>
  <c r="M227" i="139"/>
  <c r="N218" i="139"/>
  <c r="BO225" i="139"/>
  <c r="AU143" i="139"/>
  <c r="BD185" i="139"/>
  <c r="M171" i="139"/>
  <c r="BP206" i="139"/>
  <c r="CA197" i="139"/>
  <c r="CI112" i="139"/>
  <c r="CI216" i="139"/>
  <c r="AO214" i="139"/>
  <c r="BA227" i="139"/>
  <c r="CC198" i="139"/>
  <c r="BX189" i="139"/>
  <c r="BZ151" i="139"/>
  <c r="AJ141" i="139"/>
  <c r="BZ220" i="139"/>
  <c r="BI124" i="139"/>
  <c r="W180" i="139"/>
  <c r="U164" i="139"/>
  <c r="AP194" i="139"/>
  <c r="AG224" i="139"/>
  <c r="AJ220" i="139"/>
  <c r="Y213" i="139"/>
  <c r="BS131" i="139"/>
  <c r="AZ113" i="139"/>
  <c r="BX160" i="139"/>
  <c r="CO83" i="139"/>
  <c r="BS122" i="139"/>
  <c r="H161" i="139"/>
  <c r="AM7" i="139"/>
  <c r="CC152" i="139"/>
  <c r="H158" i="139"/>
  <c r="N140" i="139"/>
  <c r="AU177" i="139"/>
  <c r="BB220" i="139"/>
  <c r="BM191" i="139"/>
  <c r="BN196" i="139"/>
  <c r="S132" i="139"/>
  <c r="AX176" i="139"/>
  <c r="S88" i="139"/>
  <c r="AP78" i="139"/>
  <c r="AS69" i="139"/>
  <c r="Z229" i="139"/>
  <c r="AV176" i="139"/>
  <c r="CL182" i="139"/>
  <c r="BH177" i="139"/>
  <c r="AO91" i="139"/>
  <c r="BE103" i="139"/>
  <c r="BA184" i="139"/>
  <c r="H156" i="139"/>
  <c r="AB117" i="139"/>
  <c r="BJ223" i="139"/>
  <c r="T106" i="139"/>
  <c r="M230" i="139"/>
  <c r="BA134" i="139"/>
  <c r="U225" i="139"/>
  <c r="T19" i="139"/>
  <c r="CD161" i="139"/>
  <c r="CN116" i="139"/>
  <c r="AD114" i="139"/>
  <c r="J176" i="139"/>
  <c r="AA69" i="139"/>
  <c r="BF72" i="139"/>
  <c r="CE121" i="139"/>
  <c r="BL210" i="139"/>
  <c r="S101" i="139"/>
  <c r="AW212" i="139"/>
  <c r="CH167" i="139"/>
  <c r="BX25" i="139"/>
  <c r="CN100" i="139"/>
  <c r="BD125" i="139"/>
  <c r="BR191" i="139"/>
  <c r="BS57" i="139"/>
  <c r="BK55" i="139"/>
  <c r="O227" i="139"/>
  <c r="CL135" i="139"/>
  <c r="AH212" i="139"/>
  <c r="H23" i="139"/>
  <c r="AH130" i="139"/>
  <c r="AP181" i="139"/>
  <c r="BX223" i="139"/>
  <c r="BR144" i="139"/>
  <c r="BM172" i="139"/>
  <c r="BI187" i="139"/>
  <c r="CA179" i="139"/>
  <c r="M194" i="139"/>
  <c r="CE144" i="139"/>
  <c r="AO227" i="139"/>
  <c r="T102" i="139"/>
  <c r="BK64" i="139"/>
  <c r="AH29" i="139"/>
  <c r="P44" i="139"/>
  <c r="BF33" i="139"/>
  <c r="CA212" i="139"/>
  <c r="CC119" i="139"/>
  <c r="CD13" i="139"/>
  <c r="AT135" i="139"/>
  <c r="H179" i="139"/>
  <c r="AI166" i="139"/>
  <c r="CM139" i="139"/>
  <c r="BS6" i="139"/>
  <c r="CK201" i="139"/>
  <c r="AY192" i="139"/>
  <c r="N24" i="139"/>
  <c r="AC202" i="139"/>
  <c r="BB126" i="139"/>
  <c r="BS22" i="139"/>
  <c r="BB91" i="139"/>
  <c r="AL214" i="139"/>
  <c r="BR73" i="139"/>
  <c r="BZ83" i="139"/>
  <c r="CL226" i="139"/>
  <c r="Y6" i="139"/>
  <c r="BI17" i="139"/>
  <c r="CD232" i="139"/>
  <c r="AB191" i="139"/>
  <c r="J209" i="139"/>
  <c r="BN17" i="139"/>
  <c r="AA137" i="139"/>
  <c r="BT188" i="139"/>
  <c r="R67" i="139"/>
  <c r="AT62" i="139"/>
  <c r="CN41" i="139"/>
  <c r="BG45" i="139"/>
  <c r="CA217" i="139"/>
  <c r="CD209" i="139"/>
  <c r="Z29" i="139"/>
  <c r="CN220" i="139"/>
  <c r="BA126" i="139"/>
  <c r="AW165" i="139"/>
  <c r="L217" i="139"/>
  <c r="BV83" i="139"/>
  <c r="L51" i="139"/>
  <c r="BJ47" i="139"/>
  <c r="CI50" i="139"/>
  <c r="CJ197" i="139"/>
  <c r="AS208" i="139"/>
  <c r="BJ61" i="139"/>
  <c r="N143" i="139"/>
  <c r="BC61" i="139"/>
  <c r="CM152" i="139"/>
  <c r="CL44" i="139"/>
  <c r="L86" i="139"/>
  <c r="Q223" i="139"/>
  <c r="CH41" i="139"/>
  <c r="AD66" i="139"/>
  <c r="AK110" i="139"/>
  <c r="BE71" i="139"/>
  <c r="BO135" i="139"/>
  <c r="AC45" i="139"/>
  <c r="CE62" i="139"/>
  <c r="AP86" i="139"/>
  <c r="V36" i="139"/>
  <c r="CD75" i="139"/>
  <c r="CK136" i="139"/>
  <c r="BS188" i="139"/>
  <c r="BN144" i="139"/>
  <c r="AQ190" i="139"/>
  <c r="P192" i="139"/>
  <c r="BK149" i="139"/>
  <c r="CO197" i="139"/>
  <c r="BO181" i="139"/>
  <c r="BN140" i="139"/>
  <c r="I149" i="139"/>
  <c r="BS172" i="139"/>
  <c r="BI119" i="139"/>
  <c r="CB195" i="139"/>
  <c r="BH17" i="139"/>
  <c r="AH175" i="139"/>
  <c r="CN135" i="139"/>
  <c r="BY199" i="139"/>
  <c r="CF189" i="139"/>
  <c r="BZ121" i="139"/>
  <c r="CM34" i="139"/>
  <c r="BB34" i="139"/>
  <c r="CM70" i="139"/>
  <c r="CN69" i="139"/>
  <c r="BD89" i="139"/>
  <c r="AQ90" i="139"/>
  <c r="AG70" i="139"/>
  <c r="AU12" i="139"/>
  <c r="BY188" i="139"/>
  <c r="BZ119" i="139"/>
  <c r="BL148" i="139"/>
  <c r="AX178" i="139"/>
  <c r="CL148" i="139"/>
  <c r="AZ183" i="139"/>
  <c r="S187" i="139"/>
  <c r="BU231" i="139"/>
  <c r="BJ192" i="139"/>
  <c r="BB167" i="139"/>
  <c r="R15" i="139"/>
  <c r="N158" i="139"/>
  <c r="AG101" i="139"/>
  <c r="BK36" i="139"/>
  <c r="BO38" i="139"/>
  <c r="BN78" i="139"/>
  <c r="H89" i="139"/>
  <c r="L100" i="139"/>
  <c r="AO96" i="139"/>
  <c r="AW46" i="139"/>
  <c r="CM52" i="139"/>
  <c r="BV217" i="139"/>
  <c r="L191" i="139"/>
  <c r="BF27" i="139"/>
  <c r="BH224" i="139"/>
  <c r="CL154" i="139"/>
  <c r="X89" i="139"/>
  <c r="R98" i="139"/>
  <c r="BJ75" i="139"/>
  <c r="CN72" i="139"/>
  <c r="V91" i="139"/>
  <c r="Z28" i="139"/>
  <c r="BZ182" i="139"/>
  <c r="CB84" i="139"/>
  <c r="P101" i="139"/>
  <c r="CO69" i="139"/>
  <c r="AM208" i="139"/>
  <c r="BZ102" i="139"/>
  <c r="N91" i="139"/>
  <c r="BG63" i="139"/>
  <c r="BY103" i="139"/>
  <c r="CL199" i="139"/>
  <c r="X136" i="139"/>
  <c r="BM58" i="139"/>
  <c r="CE120" i="139"/>
  <c r="CO64" i="139"/>
  <c r="AY36" i="139"/>
  <c r="BC104" i="139"/>
  <c r="BI64" i="139"/>
  <c r="BN49" i="139"/>
  <c r="L172" i="139"/>
  <c r="AS55" i="139"/>
  <c r="CK192" i="139"/>
  <c r="AR48" i="139"/>
  <c r="CO39" i="139"/>
  <c r="AA123" i="139"/>
  <c r="AF61" i="139"/>
  <c r="BS44" i="139"/>
  <c r="AB197" i="139"/>
  <c r="O171" i="139"/>
  <c r="BE25" i="139"/>
  <c r="CL169" i="139"/>
  <c r="X11" i="139"/>
  <c r="BG134" i="139"/>
  <c r="J153" i="139"/>
  <c r="BB198" i="139"/>
  <c r="BE4" i="139"/>
  <c r="AK159" i="139"/>
  <c r="X210" i="139"/>
  <c r="AZ193" i="139"/>
  <c r="Y191" i="139"/>
  <c r="BR17" i="139"/>
  <c r="N133" i="139"/>
  <c r="BL120" i="139"/>
  <c r="CD11" i="139"/>
  <c r="AQ146" i="139"/>
  <c r="U90" i="139"/>
  <c r="AI126" i="139"/>
  <c r="AL149" i="139"/>
  <c r="J182" i="139"/>
  <c r="CD165" i="139"/>
  <c r="CB149" i="139"/>
  <c r="BY152" i="139"/>
  <c r="BI107" i="139"/>
  <c r="CM106" i="139"/>
  <c r="BC145" i="139"/>
  <c r="BM219" i="139"/>
  <c r="I221" i="139"/>
  <c r="CI150" i="139"/>
  <c r="K197" i="139"/>
  <c r="CB19" i="139"/>
  <c r="BA221" i="139"/>
  <c r="CK186" i="139"/>
  <c r="BB24" i="139"/>
  <c r="CF139" i="139"/>
  <c r="CC68" i="139"/>
  <c r="AP151" i="139"/>
  <c r="CA132" i="139"/>
  <c r="BB218" i="139"/>
  <c r="O149" i="139"/>
  <c r="L127" i="139"/>
  <c r="BQ152" i="139"/>
  <c r="BM174" i="139"/>
  <c r="X140" i="139"/>
  <c r="M132" i="139"/>
  <c r="BM125" i="139"/>
  <c r="AS200" i="139"/>
  <c r="BP225" i="139"/>
  <c r="I90" i="139"/>
  <c r="CF118" i="139"/>
  <c r="BS132" i="139"/>
  <c r="BD177" i="139"/>
  <c r="Z142" i="139"/>
  <c r="CD109" i="139"/>
  <c r="CO125" i="139"/>
  <c r="AJ188" i="139"/>
  <c r="AM210" i="139"/>
  <c r="CK182" i="139"/>
  <c r="CD95" i="139"/>
  <c r="BR98" i="139"/>
  <c r="BE105" i="139"/>
  <c r="BE208" i="139"/>
  <c r="AA199" i="139"/>
  <c r="M168" i="139"/>
  <c r="AP124" i="139"/>
  <c r="CL122" i="139"/>
  <c r="AW123" i="139"/>
  <c r="CF117" i="139"/>
  <c r="CC100" i="139"/>
  <c r="AJ207" i="139"/>
  <c r="AA40" i="139"/>
  <c r="CH87" i="139"/>
  <c r="BY171" i="139"/>
  <c r="CI49" i="139"/>
  <c r="AJ78" i="139"/>
  <c r="AA121" i="139"/>
  <c r="AV67" i="139"/>
  <c r="CJ192" i="139"/>
  <c r="CE25" i="139"/>
  <c r="AE50" i="139"/>
  <c r="W226" i="139"/>
  <c r="BT84" i="139"/>
  <c r="BD65" i="139"/>
  <c r="AR196" i="139"/>
  <c r="BJ25" i="139"/>
  <c r="CF115" i="139"/>
  <c r="CO8" i="139"/>
  <c r="Y139" i="139"/>
  <c r="BC172" i="139"/>
  <c r="AZ134" i="139"/>
  <c r="AH199" i="139"/>
  <c r="K172" i="139"/>
  <c r="AO146" i="139"/>
  <c r="AY219" i="139"/>
  <c r="AP222" i="139"/>
  <c r="P226" i="139"/>
  <c r="AM129" i="139"/>
  <c r="CH114" i="139"/>
  <c r="BL119" i="139"/>
  <c r="AN147" i="139"/>
  <c r="CI130" i="139"/>
  <c r="BK127" i="139"/>
  <c r="BN72" i="139"/>
  <c r="BB56" i="139"/>
  <c r="BW55" i="139"/>
  <c r="AF60" i="139"/>
  <c r="BF32" i="139"/>
  <c r="BE37" i="139"/>
  <c r="BS116" i="139"/>
  <c r="BN155" i="139"/>
  <c r="CN101" i="139"/>
  <c r="R203" i="139"/>
  <c r="AW157" i="139"/>
  <c r="BF186" i="139"/>
  <c r="CE182" i="139"/>
  <c r="BX7" i="139"/>
  <c r="AH205" i="139"/>
  <c r="CD200" i="139"/>
  <c r="BM192" i="139"/>
  <c r="J100" i="139"/>
  <c r="CI226" i="139"/>
  <c r="AV178" i="139"/>
  <c r="Q199" i="139"/>
  <c r="CB76" i="139"/>
  <c r="V72" i="139"/>
  <c r="H42" i="139"/>
  <c r="AW53" i="139"/>
  <c r="BG25" i="139"/>
  <c r="H44" i="139"/>
  <c r="BA33" i="139"/>
  <c r="AU165" i="139"/>
  <c r="CJ180" i="139"/>
  <c r="BB135" i="139"/>
  <c r="Z161" i="139"/>
  <c r="Q59" i="139"/>
  <c r="R65" i="139"/>
  <c r="CL50" i="139"/>
  <c r="CL76" i="139"/>
  <c r="M48" i="139"/>
  <c r="CH47" i="139"/>
  <c r="AZ81" i="139"/>
  <c r="CD171" i="139"/>
  <c r="X81" i="139"/>
  <c r="BI143" i="139"/>
  <c r="AO49" i="139"/>
  <c r="O69" i="139"/>
  <c r="BO64" i="139"/>
  <c r="AF68" i="139"/>
  <c r="AA61" i="139"/>
  <c r="L31" i="139"/>
  <c r="R44" i="139"/>
  <c r="BY41" i="139"/>
  <c r="AI79" i="139"/>
  <c r="BZ47" i="139"/>
  <c r="P120" i="139"/>
  <c r="AC72" i="139"/>
  <c r="AQ38" i="139"/>
  <c r="BM227" i="139"/>
  <c r="AF51" i="139"/>
  <c r="AF42" i="139"/>
  <c r="BU48" i="139"/>
  <c r="AZ39" i="139"/>
  <c r="AL85" i="139"/>
  <c r="AQ83" i="139"/>
  <c r="Y39" i="139"/>
  <c r="BK206" i="139"/>
  <c r="BW54" i="139"/>
  <c r="AD13" i="139"/>
  <c r="P115" i="139"/>
  <c r="J186" i="139"/>
  <c r="BY210" i="139"/>
  <c r="T175" i="139"/>
  <c r="CA125" i="139"/>
  <c r="BE215" i="139"/>
  <c r="BC164" i="139"/>
  <c r="L176" i="139"/>
  <c r="AA143" i="139"/>
  <c r="AF115" i="139"/>
  <c r="CM96" i="139"/>
  <c r="BU123" i="139"/>
  <c r="CI156" i="139"/>
  <c r="BF226" i="139"/>
  <c r="CE153" i="139"/>
  <c r="BR194" i="139"/>
  <c r="BQ125" i="139"/>
  <c r="I214" i="139"/>
  <c r="AL217" i="139"/>
  <c r="Q224" i="139"/>
  <c r="CG189" i="139"/>
  <c r="BN125" i="139"/>
  <c r="AC104" i="139"/>
  <c r="CL86" i="139"/>
  <c r="BX75" i="139"/>
  <c r="AQ42" i="139"/>
  <c r="CM219" i="139"/>
  <c r="V132" i="139"/>
  <c r="AT128" i="139"/>
  <c r="BG144" i="139"/>
  <c r="H166" i="139"/>
  <c r="CK137" i="139"/>
  <c r="CL138" i="139"/>
  <c r="Q132" i="139"/>
  <c r="AP173" i="139"/>
  <c r="AF97" i="139"/>
  <c r="AN206" i="139"/>
  <c r="BQ13" i="139"/>
  <c r="BV129" i="139"/>
  <c r="S5" i="139"/>
  <c r="BN211" i="139"/>
  <c r="AW189" i="139"/>
  <c r="CL118" i="139"/>
  <c r="BV118" i="139"/>
  <c r="CD66" i="139"/>
  <c r="CO85" i="139"/>
  <c r="AR68" i="139"/>
  <c r="CF195" i="139"/>
  <c r="AR179" i="139"/>
  <c r="BE222" i="139"/>
  <c r="CH189" i="139"/>
  <c r="CL193" i="139"/>
  <c r="U193" i="139"/>
  <c r="AT17" i="139"/>
  <c r="BK50" i="139"/>
  <c r="CF152" i="139"/>
  <c r="N197" i="139"/>
  <c r="BV132" i="139"/>
  <c r="Q198" i="139"/>
  <c r="BN148" i="139"/>
  <c r="CJ210" i="139"/>
  <c r="BM169" i="139"/>
  <c r="AR214" i="139"/>
  <c r="AU13" i="139"/>
  <c r="CJ39" i="139"/>
  <c r="AI71" i="139"/>
  <c r="BE139" i="139"/>
  <c r="Y173" i="139"/>
  <c r="AG183" i="139"/>
  <c r="BB30" i="139"/>
  <c r="BN61" i="139"/>
  <c r="AK181" i="139"/>
  <c r="K85" i="139"/>
  <c r="CH63" i="139"/>
  <c r="CD129" i="139"/>
  <c r="BZ90" i="139"/>
  <c r="P69" i="139"/>
  <c r="Y43" i="139"/>
  <c r="BK49" i="139"/>
  <c r="BH137" i="139"/>
  <c r="AG62" i="139"/>
  <c r="BJ60" i="139"/>
  <c r="CI132" i="139"/>
  <c r="O72" i="139"/>
  <c r="BX18" i="139"/>
  <c r="AF193" i="139"/>
  <c r="AL132" i="139"/>
  <c r="L111" i="139"/>
  <c r="AY147" i="139"/>
  <c r="CL229" i="139"/>
  <c r="AP72" i="139"/>
  <c r="AK185" i="139"/>
  <c r="N118" i="139"/>
  <c r="AF216" i="139"/>
  <c r="V176" i="139"/>
  <c r="BD140" i="139"/>
  <c r="BG152" i="139"/>
  <c r="CF228" i="139"/>
  <c r="BJ137" i="139"/>
  <c r="Y199" i="139"/>
  <c r="W203" i="139"/>
  <c r="AH100" i="139"/>
  <c r="BU230" i="139"/>
  <c r="CB98" i="139"/>
  <c r="T48" i="139"/>
  <c r="AP60" i="139"/>
  <c r="N60" i="139"/>
  <c r="W61" i="139"/>
  <c r="BG69" i="139"/>
  <c r="Z43" i="139"/>
  <c r="N52" i="139"/>
  <c r="BZ95" i="139"/>
  <c r="M109" i="139"/>
  <c r="BG207" i="139"/>
  <c r="BJ166" i="139"/>
  <c r="AB150" i="139"/>
  <c r="S163" i="139"/>
  <c r="BK141" i="139"/>
  <c r="BK201" i="139"/>
  <c r="BL189" i="139"/>
  <c r="AU104" i="139"/>
  <c r="BW155" i="139"/>
  <c r="BM117" i="139"/>
  <c r="BD204" i="139"/>
  <c r="CJ123" i="139"/>
  <c r="T172" i="139"/>
  <c r="BB51" i="139"/>
  <c r="O43" i="139"/>
  <c r="U52" i="139"/>
  <c r="BI79" i="139"/>
  <c r="AB58" i="139"/>
  <c r="BY68" i="139"/>
  <c r="AJ94" i="139"/>
  <c r="BN108" i="139"/>
  <c r="N125" i="139"/>
  <c r="AR102" i="139"/>
  <c r="AX45" i="139"/>
  <c r="CD40" i="139"/>
  <c r="CF70" i="139"/>
  <c r="L60" i="139"/>
  <c r="CC97" i="139"/>
  <c r="AU68" i="139"/>
  <c r="BV80" i="139"/>
  <c r="Z54" i="139"/>
  <c r="CC205" i="139"/>
  <c r="CE187" i="139"/>
  <c r="K118" i="139"/>
  <c r="AO44" i="139"/>
  <c r="BR27" i="139"/>
  <c r="AP103" i="139"/>
  <c r="AA84" i="139"/>
  <c r="AL67" i="139"/>
  <c r="W69" i="139"/>
  <c r="BG68" i="139"/>
  <c r="N195" i="139"/>
  <c r="BS36" i="139"/>
  <c r="BG61" i="139"/>
  <c r="BO173" i="139"/>
  <c r="S63" i="139"/>
  <c r="CA44" i="139"/>
  <c r="BR46" i="139"/>
  <c r="AZ66" i="139"/>
  <c r="AU184" i="139"/>
  <c r="AT47" i="139"/>
  <c r="BZ61" i="139"/>
  <c r="BJ108" i="139"/>
  <c r="BE88" i="139"/>
  <c r="CB9" i="139"/>
  <c r="AM55" i="139"/>
  <c r="AX65" i="139"/>
  <c r="CD213" i="139"/>
  <c r="AU159" i="139"/>
  <c r="T221" i="139"/>
  <c r="BI232" i="139"/>
  <c r="AG172" i="139"/>
  <c r="BO158" i="139"/>
  <c r="BS114" i="139"/>
  <c r="AK130" i="139"/>
  <c r="BN6" i="139"/>
  <c r="BU100" i="139"/>
  <c r="O93" i="139"/>
  <c r="P223" i="139"/>
  <c r="CE183" i="139"/>
  <c r="AS34" i="139"/>
  <c r="BF185" i="139"/>
  <c r="BL115" i="139"/>
  <c r="CL212" i="139"/>
  <c r="BJ179" i="139"/>
  <c r="CM123" i="139"/>
  <c r="CF211" i="139"/>
  <c r="I195" i="139"/>
  <c r="AQ103" i="139"/>
  <c r="AJ148" i="139"/>
  <c r="X121" i="139"/>
  <c r="H96" i="139"/>
  <c r="AY144" i="139"/>
  <c r="CB106" i="139"/>
  <c r="CN207" i="139"/>
  <c r="R149" i="139"/>
  <c r="O110" i="139"/>
  <c r="AT107" i="139"/>
  <c r="BO107" i="139"/>
  <c r="BL92" i="139"/>
  <c r="CL197" i="139"/>
  <c r="BE214" i="139"/>
  <c r="M213" i="139"/>
  <c r="AK112" i="139"/>
  <c r="AN130" i="139"/>
  <c r="AP126" i="139"/>
  <c r="BM85" i="139"/>
  <c r="BN128" i="139"/>
  <c r="BQ136" i="139"/>
  <c r="BN187" i="139"/>
  <c r="BN79" i="139"/>
  <c r="BW120" i="139"/>
  <c r="H116" i="139"/>
  <c r="AO92" i="139"/>
  <c r="CC195" i="139"/>
  <c r="R214" i="139"/>
  <c r="CK176" i="139"/>
  <c r="CM124" i="139"/>
  <c r="BS71" i="139"/>
  <c r="I50" i="139"/>
  <c r="O147" i="139"/>
  <c r="CA118" i="139"/>
  <c r="AK90" i="139"/>
  <c r="N103" i="139"/>
  <c r="BQ146" i="139"/>
  <c r="BW191" i="139"/>
  <c r="BL220" i="139"/>
  <c r="AW85" i="139"/>
  <c r="Q142" i="139"/>
  <c r="BA30" i="139"/>
  <c r="CH55" i="139"/>
  <c r="AZ126" i="139"/>
  <c r="CI121" i="139"/>
  <c r="AN139" i="139"/>
  <c r="AV151" i="139"/>
  <c r="K150" i="139"/>
  <c r="AL29" i="139"/>
  <c r="BU63" i="139"/>
  <c r="AD45" i="139"/>
  <c r="BU178" i="139"/>
  <c r="N56" i="139"/>
  <c r="BM181" i="139"/>
  <c r="AA83" i="139"/>
  <c r="BQ56" i="139"/>
  <c r="I107" i="139"/>
  <c r="I54" i="139"/>
  <c r="U22" i="139"/>
  <c r="U200" i="139"/>
  <c r="CH69" i="139"/>
  <c r="P155" i="139"/>
  <c r="I60" i="139"/>
  <c r="CC41" i="139"/>
  <c r="BU177" i="139"/>
  <c r="BY224" i="139"/>
  <c r="BR213" i="139"/>
  <c r="Q26" i="139"/>
  <c r="X163" i="139"/>
  <c r="AM125" i="139"/>
  <c r="BE8" i="139"/>
  <c r="CJ206" i="139"/>
  <c r="BN71" i="139"/>
  <c r="AN72" i="139"/>
  <c r="BL130" i="139"/>
  <c r="BE172" i="139"/>
  <c r="AJ129" i="139"/>
  <c r="AR122" i="139"/>
  <c r="AJ71" i="139"/>
  <c r="BF164" i="139"/>
  <c r="AA125" i="139"/>
  <c r="CN114" i="139"/>
  <c r="AM152" i="139"/>
  <c r="AQ95" i="139"/>
  <c r="BR62" i="139"/>
  <c r="N213" i="139"/>
  <c r="Q124" i="139"/>
  <c r="BA122" i="139"/>
  <c r="BF114" i="139"/>
  <c r="BL132" i="139"/>
  <c r="BK169" i="139"/>
  <c r="BN188" i="139"/>
  <c r="AB98" i="139"/>
  <c r="CA153" i="139"/>
  <c r="CD64" i="139"/>
  <c r="BA62" i="139"/>
  <c r="O126" i="139"/>
  <c r="BF139" i="139"/>
  <c r="AL76" i="139"/>
  <c r="AJ109" i="139"/>
  <c r="CD74" i="139"/>
  <c r="BP155" i="139"/>
  <c r="AA86" i="139"/>
  <c r="AG173" i="139"/>
  <c r="AV92" i="139"/>
  <c r="BC82" i="139"/>
  <c r="CL180" i="139"/>
  <c r="AB133" i="139"/>
  <c r="CM146" i="139"/>
  <c r="CG114" i="139"/>
  <c r="V131" i="139"/>
  <c r="AA153" i="139"/>
  <c r="T140" i="139"/>
  <c r="BT99" i="139"/>
  <c r="BN169" i="139"/>
  <c r="AL90" i="139"/>
  <c r="AG75" i="139"/>
  <c r="Z131" i="139"/>
  <c r="CH118" i="139"/>
  <c r="N138" i="139"/>
  <c r="CH125" i="139"/>
  <c r="BE132" i="139"/>
  <c r="M99" i="139"/>
  <c r="BY104" i="139"/>
  <c r="CB150" i="139"/>
  <c r="BO184" i="139"/>
  <c r="AU83" i="139"/>
  <c r="J72" i="139"/>
  <c r="BT139" i="139"/>
  <c r="BC92" i="139"/>
  <c r="BA162" i="139"/>
  <c r="CG135" i="139"/>
  <c r="AM108" i="139"/>
  <c r="CB204" i="139"/>
  <c r="BL18" i="139"/>
  <c r="BM190" i="139"/>
  <c r="AM222" i="139"/>
  <c r="AM181" i="139"/>
  <c r="M183" i="139"/>
  <c r="H165" i="139"/>
  <c r="AU226" i="139"/>
  <c r="CH192" i="139"/>
  <c r="BJ218" i="139"/>
  <c r="BZ159" i="139"/>
  <c r="X152" i="139"/>
  <c r="Y169" i="139"/>
  <c r="BA174" i="139"/>
  <c r="I110" i="139"/>
  <c r="AV168" i="139"/>
  <c r="BR118" i="139"/>
  <c r="AE113" i="139"/>
  <c r="AT160" i="139"/>
  <c r="AV81" i="139"/>
  <c r="L135" i="139"/>
  <c r="BD222" i="139"/>
  <c r="AU169" i="139"/>
  <c r="M198" i="139"/>
  <c r="Y73" i="139"/>
  <c r="BB63" i="139"/>
  <c r="AR56" i="139"/>
  <c r="AX28" i="139"/>
  <c r="BA48" i="139"/>
  <c r="AL188" i="139"/>
  <c r="AH24" i="139"/>
  <c r="AF127" i="139"/>
  <c r="BC206" i="139"/>
  <c r="BD127" i="139"/>
  <c r="CD12" i="139"/>
  <c r="AP61" i="139"/>
  <c r="CL67" i="139"/>
  <c r="AX40" i="139"/>
  <c r="BR44" i="139"/>
  <c r="U180" i="139"/>
  <c r="AZ6" i="139"/>
  <c r="AA209" i="139"/>
  <c r="BL164" i="139"/>
  <c r="V124" i="139"/>
  <c r="CG153" i="139"/>
  <c r="AK188" i="139"/>
  <c r="AI62" i="139"/>
  <c r="BL67" i="139"/>
  <c r="CM32" i="139"/>
  <c r="BT44" i="139"/>
  <c r="Z216" i="139"/>
  <c r="AB228" i="139"/>
  <c r="CG44" i="139"/>
  <c r="BD195" i="139"/>
  <c r="CJ163" i="139"/>
  <c r="BB21" i="139"/>
  <c r="CE107" i="139"/>
  <c r="AC68" i="139"/>
  <c r="K48" i="139"/>
  <c r="CN35" i="139"/>
  <c r="AZ47" i="139"/>
  <c r="BS202" i="139"/>
  <c r="CK14" i="139"/>
  <c r="U143" i="139"/>
  <c r="CF136" i="139"/>
  <c r="AD155" i="139"/>
  <c r="AV169" i="139"/>
  <c r="BK79" i="139"/>
  <c r="AR112" i="139"/>
  <c r="CI42" i="139"/>
  <c r="AS35" i="139"/>
  <c r="AX220" i="139"/>
  <c r="BU226" i="139"/>
  <c r="AJ29" i="139"/>
  <c r="AW221" i="139"/>
  <c r="BG76" i="139"/>
  <c r="AD126" i="139"/>
  <c r="BG35" i="139"/>
  <c r="BP92" i="139"/>
  <c r="AP73" i="139"/>
  <c r="BQ42" i="139"/>
  <c r="CA60" i="139"/>
  <c r="X175" i="139"/>
  <c r="R185" i="139"/>
  <c r="BU42" i="139"/>
  <c r="R210" i="139"/>
  <c r="BI84" i="139"/>
  <c r="CO161" i="139"/>
  <c r="CG113" i="139"/>
  <c r="AD95" i="139"/>
  <c r="AW130" i="139"/>
  <c r="AM201" i="139"/>
  <c r="V227" i="139"/>
  <c r="CH123" i="139"/>
  <c r="AM203" i="139"/>
  <c r="T230" i="139"/>
  <c r="K114" i="139"/>
  <c r="Z160" i="139"/>
  <c r="BC144" i="139"/>
  <c r="R217" i="139"/>
  <c r="CO230" i="139"/>
  <c r="BB133" i="139"/>
  <c r="W86" i="139"/>
  <c r="CF212" i="139"/>
  <c r="L50" i="139"/>
  <c r="BK9" i="139"/>
  <c r="BK224" i="139"/>
  <c r="BI138" i="139"/>
  <c r="BR68" i="139"/>
  <c r="BI229" i="139"/>
  <c r="BF9" i="139"/>
  <c r="BS77" i="139"/>
  <c r="AC100" i="139"/>
  <c r="CI86" i="139"/>
  <c r="BN99" i="139"/>
  <c r="AH94" i="139"/>
  <c r="BL51" i="139"/>
  <c r="BA228" i="139"/>
  <c r="AK117" i="139"/>
  <c r="CK74" i="139"/>
  <c r="AE232" i="139"/>
  <c r="AT216" i="139"/>
  <c r="BQ73" i="139"/>
  <c r="Y71" i="139"/>
  <c r="AO54" i="139"/>
  <c r="CA66" i="139"/>
  <c r="AF66" i="139"/>
  <c r="AW4" i="139"/>
  <c r="BF120" i="139"/>
  <c r="AB61" i="139"/>
  <c r="CH81" i="139"/>
  <c r="BL193" i="139"/>
  <c r="AB202" i="139"/>
  <c r="BO77" i="139"/>
  <c r="AU87" i="139"/>
  <c r="AF40" i="139"/>
  <c r="CO63" i="139"/>
  <c r="AG200" i="139"/>
  <c r="AA195" i="139"/>
  <c r="CD155" i="139"/>
  <c r="BF70" i="139"/>
  <c r="AJ157" i="139"/>
  <c r="AX15" i="139"/>
  <c r="BG83" i="139"/>
  <c r="R105" i="139"/>
  <c r="BD103" i="139"/>
  <c r="CE84" i="139"/>
  <c r="AS67" i="139"/>
  <c r="M45" i="139"/>
  <c r="Z7" i="139"/>
  <c r="AK125" i="139"/>
  <c r="CG87" i="139"/>
  <c r="K16" i="139"/>
  <c r="CE222" i="139"/>
  <c r="CJ66" i="139"/>
  <c r="BZ92" i="139"/>
  <c r="CD99" i="139"/>
  <c r="O53" i="139"/>
  <c r="BU87" i="139"/>
  <c r="AX174" i="139"/>
  <c r="AR155" i="139"/>
  <c r="AM101" i="139"/>
  <c r="AB110" i="139"/>
  <c r="AR151" i="139"/>
  <c r="BH16" i="139"/>
  <c r="BK81" i="139"/>
  <c r="BP84" i="139"/>
  <c r="BA55" i="139"/>
  <c r="BX102" i="139"/>
  <c r="CE162" i="139"/>
  <c r="BW131" i="139"/>
  <c r="U227" i="139"/>
  <c r="I173" i="139"/>
  <c r="CA136" i="139"/>
  <c r="AF206" i="139"/>
  <c r="X168" i="139"/>
  <c r="H73" i="139"/>
  <c r="CB226" i="139"/>
  <c r="W223" i="139"/>
  <c r="AF15" i="139"/>
  <c r="CA5" i="139"/>
  <c r="AX100" i="139"/>
  <c r="J151" i="139"/>
  <c r="CN169" i="139"/>
  <c r="T214" i="139"/>
  <c r="BD163" i="139"/>
  <c r="BU134" i="139"/>
  <c r="CJ171" i="139"/>
  <c r="V191" i="139"/>
  <c r="J23" i="139"/>
  <c r="BR38" i="139"/>
  <c r="BB227" i="139"/>
  <c r="M186" i="139"/>
  <c r="CI77" i="139"/>
  <c r="AE155" i="139"/>
  <c r="L96" i="139"/>
  <c r="BP157" i="139"/>
  <c r="AZ174" i="139"/>
  <c r="AB144" i="139"/>
  <c r="AD176" i="139"/>
  <c r="P112" i="139"/>
  <c r="BR86" i="139"/>
  <c r="BD221" i="139"/>
  <c r="AP199" i="139"/>
  <c r="BN132" i="139"/>
  <c r="AH108" i="139"/>
  <c r="BI114" i="139"/>
  <c r="CO154" i="139"/>
  <c r="T213" i="139"/>
  <c r="CK196" i="139"/>
  <c r="CN163" i="139"/>
  <c r="BC157" i="139"/>
  <c r="BU222" i="139"/>
  <c r="O152" i="139"/>
  <c r="AF143" i="139"/>
  <c r="BM106" i="139"/>
  <c r="BW95" i="139"/>
  <c r="W169" i="139"/>
  <c r="CK187" i="139"/>
  <c r="BU168" i="139"/>
  <c r="H170" i="139"/>
  <c r="CE145" i="139"/>
  <c r="BS155" i="139"/>
  <c r="BK7" i="139"/>
  <c r="I219" i="139"/>
  <c r="BS108" i="139"/>
  <c r="BE106" i="139"/>
  <c r="AT121" i="139"/>
  <c r="AL118" i="139"/>
  <c r="AZ213" i="139"/>
  <c r="AW200" i="139"/>
  <c r="CB162" i="139"/>
  <c r="AA127" i="139"/>
  <c r="BE99" i="139"/>
  <c r="AR224" i="139"/>
  <c r="AK198" i="139"/>
  <c r="AL102" i="139"/>
  <c r="U118" i="139"/>
  <c r="BD102" i="139"/>
  <c r="BQ208" i="139"/>
  <c r="AJ155" i="139"/>
  <c r="J128" i="139"/>
  <c r="BW114" i="139"/>
  <c r="AL145" i="139"/>
  <c r="AN122" i="139"/>
  <c r="CN201" i="139"/>
  <c r="X116" i="139"/>
  <c r="BY134" i="139"/>
  <c r="S114" i="139"/>
  <c r="AX207" i="139"/>
  <c r="AC188" i="139"/>
  <c r="CD177" i="139"/>
  <c r="AJ169" i="139"/>
  <c r="AY117" i="139"/>
  <c r="BW138" i="139"/>
  <c r="Z154" i="139"/>
  <c r="AR217" i="139"/>
  <c r="CD163" i="139"/>
  <c r="T166" i="139"/>
  <c r="H164" i="139"/>
  <c r="W195" i="139"/>
  <c r="BF137" i="139"/>
  <c r="CO225" i="139"/>
  <c r="CJ13" i="139"/>
  <c r="CM170" i="139"/>
  <c r="AY191" i="139"/>
  <c r="AH191" i="139"/>
  <c r="BF203" i="139"/>
  <c r="AF204" i="139"/>
  <c r="P182" i="139"/>
  <c r="AD189" i="139"/>
  <c r="CH231" i="139"/>
  <c r="CN128" i="139"/>
  <c r="CA133" i="139"/>
  <c r="AE177" i="139"/>
  <c r="AO61" i="139"/>
  <c r="AC122" i="139"/>
  <c r="K227" i="139"/>
  <c r="AZ118" i="139"/>
  <c r="AP231" i="139"/>
  <c r="BE216" i="139"/>
  <c r="AE111" i="139"/>
  <c r="Y12" i="139"/>
  <c r="AX55" i="139"/>
  <c r="BV147" i="139"/>
  <c r="H198" i="139"/>
  <c r="BC230" i="139"/>
  <c r="AD156" i="139"/>
  <c r="V137" i="139"/>
  <c r="BU210" i="139"/>
  <c r="CJ34" i="139"/>
  <c r="AH139" i="139"/>
  <c r="CF128" i="139"/>
  <c r="BV226" i="139"/>
  <c r="BO6" i="139"/>
  <c r="CL111" i="139"/>
  <c r="O111" i="139"/>
  <c r="P175" i="139"/>
  <c r="AE199" i="139"/>
  <c r="AB176" i="139"/>
  <c r="BZ219" i="139"/>
  <c r="BE182" i="139"/>
  <c r="BF169" i="139"/>
  <c r="AN218" i="139"/>
  <c r="AB35" i="139"/>
  <c r="CI48" i="139"/>
  <c r="AQ201" i="139"/>
  <c r="BB128" i="139"/>
  <c r="AZ150" i="139"/>
  <c r="AR213" i="139"/>
  <c r="CN133" i="139"/>
  <c r="CI211" i="139"/>
  <c r="CC138" i="139"/>
  <c r="BW162" i="139"/>
  <c r="AU158" i="139"/>
  <c r="BK205" i="139"/>
  <c r="AV108" i="139"/>
  <c r="BP126" i="139"/>
  <c r="CK147" i="139"/>
  <c r="BR203" i="139"/>
  <c r="BU136" i="139"/>
  <c r="X218" i="139"/>
  <c r="AU8" i="139"/>
  <c r="CJ204" i="139"/>
  <c r="S204" i="139"/>
  <c r="AD191" i="139"/>
  <c r="CA41" i="139"/>
  <c r="W94" i="139"/>
  <c r="BM126" i="139"/>
  <c r="P104" i="139"/>
  <c r="AT148" i="139"/>
  <c r="CL106" i="139"/>
  <c r="BZ17" i="139"/>
  <c r="AR204" i="139"/>
  <c r="AA183" i="139"/>
  <c r="AM195" i="139"/>
  <c r="AN197" i="139"/>
  <c r="CF166" i="139"/>
  <c r="AQ113" i="139"/>
  <c r="AO135" i="139"/>
  <c r="CE211" i="139"/>
  <c r="BM165" i="139"/>
  <c r="J124" i="139"/>
  <c r="V148" i="139"/>
  <c r="CF16" i="139"/>
  <c r="BC105" i="139"/>
  <c r="BO166" i="139"/>
  <c r="J6" i="139"/>
  <c r="CK214" i="139"/>
  <c r="BM151" i="139"/>
  <c r="CD189" i="139"/>
  <c r="BM154" i="139"/>
  <c r="O163" i="139"/>
  <c r="AP201" i="139"/>
  <c r="S152" i="139"/>
  <c r="P228" i="139"/>
  <c r="H214" i="139"/>
  <c r="I196" i="139"/>
  <c r="AT35" i="139"/>
  <c r="BD146" i="139"/>
  <c r="AY178" i="139"/>
  <c r="BD36" i="139"/>
  <c r="BK142" i="139"/>
  <c r="CM167" i="139"/>
  <c r="AT89" i="139"/>
  <c r="J54" i="139"/>
  <c r="AU80" i="139"/>
  <c r="I201" i="139"/>
  <c r="CG7" i="139"/>
  <c r="X194" i="139"/>
  <c r="BA188" i="139"/>
  <c r="CO152" i="139"/>
  <c r="BR11" i="139"/>
  <c r="CG176" i="139"/>
  <c r="R112" i="139"/>
  <c r="BA94" i="139"/>
  <c r="BH115" i="139"/>
  <c r="AR202" i="139"/>
  <c r="H221" i="139"/>
  <c r="BS176" i="139"/>
  <c r="AK158" i="139"/>
  <c r="BJ129" i="139"/>
  <c r="Q111" i="139"/>
  <c r="CK26" i="139"/>
  <c r="Z125" i="139"/>
  <c r="AG97" i="139"/>
  <c r="AP68" i="139"/>
  <c r="U81" i="139"/>
  <c r="AI203" i="139"/>
  <c r="CB14" i="139"/>
  <c r="AA160" i="139"/>
  <c r="AZ124" i="139"/>
  <c r="AF187" i="139"/>
  <c r="BB186" i="139"/>
  <c r="BH131" i="139"/>
  <c r="CO129" i="139"/>
  <c r="BT66" i="139"/>
  <c r="BC84" i="139"/>
  <c r="AW70" i="139"/>
  <c r="CM21" i="139"/>
  <c r="BN220" i="139"/>
  <c r="J178" i="139"/>
  <c r="CE204" i="139"/>
  <c r="BF195" i="139"/>
  <c r="AC14" i="139"/>
  <c r="CO163" i="139"/>
  <c r="AA89" i="139"/>
  <c r="AE78" i="139"/>
  <c r="P80" i="139"/>
  <c r="BA226" i="139"/>
  <c r="AR148" i="139"/>
  <c r="BX19" i="139"/>
  <c r="AJ216" i="139"/>
  <c r="J193" i="139"/>
  <c r="H111" i="139"/>
  <c r="AQ116" i="139"/>
  <c r="BP162" i="139"/>
  <c r="AS103" i="139"/>
  <c r="CK84" i="139"/>
  <c r="AB93" i="139"/>
  <c r="CE168" i="139"/>
  <c r="BA202" i="139"/>
  <c r="CE135" i="139"/>
  <c r="L204" i="139"/>
  <c r="AJ170" i="139"/>
  <c r="AF131" i="139"/>
  <c r="AQ106" i="139"/>
  <c r="BS148" i="139"/>
  <c r="AG167" i="139"/>
  <c r="BY220" i="139"/>
  <c r="AT172" i="139"/>
  <c r="BV173" i="139"/>
  <c r="AJ202" i="139"/>
  <c r="P218" i="139"/>
  <c r="BO127" i="139"/>
  <c r="L193" i="139"/>
  <c r="AY172" i="139"/>
  <c r="BT136" i="139"/>
  <c r="CI178" i="139"/>
  <c r="BF154" i="139"/>
  <c r="AU155" i="139"/>
  <c r="BC221" i="139"/>
  <c r="CC210" i="139"/>
  <c r="N104" i="139"/>
  <c r="Z177" i="139"/>
  <c r="CC193" i="139"/>
  <c r="BM202" i="139"/>
  <c r="CH141" i="139"/>
  <c r="AN213" i="139"/>
  <c r="BY205" i="139"/>
  <c r="BG170" i="139"/>
  <c r="AU160" i="139"/>
  <c r="CL219" i="139"/>
  <c r="BD187" i="139"/>
  <c r="AA184" i="139"/>
  <c r="BC128" i="139"/>
  <c r="CF110" i="139"/>
  <c r="AA201" i="139"/>
  <c r="CL155" i="139"/>
  <c r="AV111" i="139"/>
  <c r="V134" i="139"/>
  <c r="CB217" i="139"/>
  <c r="BG215" i="139"/>
  <c r="CE127" i="139"/>
  <c r="BQ159" i="139"/>
  <c r="BX123" i="139"/>
  <c r="AT225" i="139"/>
  <c r="CA200" i="139"/>
  <c r="CM142" i="139"/>
  <c r="CB62" i="139"/>
  <c r="BZ4" i="139"/>
  <c r="M176" i="139"/>
  <c r="AP226" i="139"/>
  <c r="CE178" i="139"/>
  <c r="AD37" i="139"/>
  <c r="CE184" i="139"/>
  <c r="CE177" i="139"/>
  <c r="AB111" i="139"/>
  <c r="BT175" i="139"/>
  <c r="BJ171" i="139"/>
  <c r="BY202" i="139"/>
  <c r="BQ82" i="139"/>
  <c r="BN222" i="139"/>
  <c r="Z175" i="139"/>
  <c r="BR157" i="139"/>
  <c r="BV161" i="139"/>
  <c r="CK130" i="139"/>
  <c r="AD113" i="139"/>
  <c r="CJ116" i="139"/>
  <c r="BV133" i="139"/>
  <c r="H190" i="139"/>
  <c r="BZ190" i="139"/>
  <c r="CK172" i="139"/>
  <c r="V220" i="139"/>
  <c r="BA218" i="139"/>
  <c r="N187" i="139"/>
  <c r="AO115" i="139"/>
  <c r="BJ228" i="139"/>
  <c r="W154" i="139"/>
  <c r="BC190" i="139"/>
  <c r="CA222" i="139"/>
  <c r="BJ109" i="139"/>
  <c r="AY213" i="139"/>
  <c r="Q153" i="139"/>
  <c r="CA114" i="139"/>
  <c r="O137" i="139"/>
  <c r="CM120" i="139"/>
  <c r="AF161" i="139"/>
  <c r="BO112" i="139"/>
  <c r="BO121" i="139"/>
  <c r="AC143" i="139"/>
  <c r="Q214" i="139"/>
  <c r="CK124" i="139"/>
  <c r="AT102" i="139"/>
  <c r="AU116" i="139"/>
  <c r="BN126" i="139"/>
  <c r="J194" i="139"/>
  <c r="BB130" i="139"/>
  <c r="BC214" i="139"/>
  <c r="K204" i="139"/>
  <c r="S35" i="139"/>
  <c r="AO225" i="139"/>
  <c r="BP141" i="139"/>
  <c r="AU119" i="139"/>
  <c r="BN217" i="139"/>
  <c r="AJ20" i="139"/>
  <c r="R206" i="139"/>
  <c r="BW196" i="139"/>
  <c r="CF184" i="139"/>
  <c r="AO170" i="139"/>
  <c r="AN94" i="139"/>
  <c r="T98" i="139"/>
  <c r="AI220" i="139"/>
  <c r="BO171" i="139"/>
  <c r="CO170" i="139"/>
  <c r="AD120" i="139"/>
  <c r="CL117" i="139"/>
  <c r="AE127" i="139"/>
  <c r="AK154" i="139"/>
  <c r="AZ184" i="139"/>
  <c r="Z180" i="139"/>
  <c r="AI91" i="139"/>
  <c r="AJ12" i="139"/>
  <c r="CA122" i="139"/>
  <c r="CA152" i="139"/>
  <c r="Q121" i="139"/>
  <c r="BN157" i="139"/>
  <c r="CJ142" i="139"/>
  <c r="N221" i="139"/>
  <c r="J133" i="139"/>
  <c r="AB67" i="139"/>
  <c r="AC21" i="139"/>
  <c r="BK180" i="139"/>
  <c r="AP196" i="139"/>
  <c r="AR158" i="139"/>
  <c r="BK8" i="139"/>
  <c r="CN226" i="139"/>
  <c r="T179" i="139"/>
  <c r="AZ160" i="139"/>
  <c r="AE147" i="139"/>
  <c r="Z117" i="139"/>
  <c r="BB4" i="139"/>
  <c r="AF25" i="139"/>
  <c r="AS94" i="139"/>
  <c r="AY138" i="139"/>
  <c r="BW19" i="139"/>
  <c r="CJ16" i="139"/>
  <c r="AP227" i="139"/>
  <c r="BY112" i="139"/>
  <c r="AM193" i="139"/>
  <c r="AQ12" i="139"/>
  <c r="Q197" i="139"/>
  <c r="Y30" i="139"/>
  <c r="BN156" i="139"/>
  <c r="AR121" i="139"/>
  <c r="AT118" i="139"/>
  <c r="S215" i="139"/>
  <c r="AK144" i="139"/>
  <c r="BR114" i="139"/>
  <c r="AU202" i="139"/>
  <c r="AX163" i="139"/>
  <c r="AA138" i="139"/>
  <c r="BQ156" i="139"/>
  <c r="H117" i="139"/>
  <c r="AU6" i="139"/>
  <c r="BS198" i="139"/>
  <c r="S109" i="139"/>
  <c r="AO133" i="139"/>
  <c r="BF127" i="139"/>
  <c r="CN216" i="139"/>
  <c r="BA100" i="139"/>
  <c r="AQ7" i="139"/>
  <c r="AW177" i="139"/>
  <c r="AU175" i="139"/>
  <c r="CG152" i="139"/>
  <c r="I119" i="139"/>
  <c r="BT161" i="139"/>
  <c r="CI207" i="139"/>
  <c r="BL126" i="139"/>
  <c r="BT160" i="139"/>
  <c r="BE160" i="139"/>
  <c r="AC172" i="139"/>
  <c r="V125" i="139"/>
  <c r="AO151" i="139"/>
  <c r="L167" i="139"/>
  <c r="BI172" i="139"/>
  <c r="BM111" i="139"/>
  <c r="X34" i="139"/>
  <c r="BV141" i="139"/>
  <c r="CD78" i="139"/>
  <c r="BZ45" i="139"/>
  <c r="CB153" i="139"/>
  <c r="BL195" i="139"/>
  <c r="BL55" i="139"/>
  <c r="CJ207" i="139"/>
  <c r="BG67" i="139"/>
  <c r="AC225" i="139"/>
  <c r="P97" i="139"/>
  <c r="CE192" i="139"/>
  <c r="L178" i="139"/>
  <c r="CC188" i="139"/>
  <c r="M201" i="139"/>
  <c r="AA126" i="139"/>
  <c r="BZ118" i="139"/>
  <c r="AT226" i="139"/>
  <c r="N191" i="139"/>
  <c r="W125" i="139"/>
  <c r="BS178" i="139"/>
  <c r="AW135" i="139"/>
  <c r="U145" i="139"/>
  <c r="BA153" i="139"/>
  <c r="BF162" i="139"/>
  <c r="M21" i="139"/>
  <c r="AC213" i="139"/>
  <c r="CN188" i="139"/>
  <c r="Q101" i="139"/>
  <c r="AP152" i="139"/>
  <c r="AY133" i="139"/>
  <c r="U113" i="139"/>
  <c r="AI136" i="139"/>
  <c r="BN146" i="139"/>
  <c r="BI136" i="139"/>
  <c r="BF178" i="139"/>
  <c r="AO169" i="139"/>
  <c r="AP160" i="139"/>
  <c r="CC220" i="139"/>
  <c r="BY213" i="139"/>
  <c r="BK213" i="139"/>
  <c r="BC204" i="139"/>
  <c r="BG19" i="139"/>
  <c r="AZ18" i="139"/>
  <c r="AH184" i="139"/>
  <c r="BI34" i="139"/>
  <c r="P160" i="139"/>
  <c r="CL126" i="139"/>
  <c r="H204" i="139"/>
  <c r="CD181" i="139"/>
  <c r="CC146" i="139"/>
  <c r="I230" i="139"/>
  <c r="AY176" i="139"/>
  <c r="AI116" i="139"/>
  <c r="V157" i="139"/>
  <c r="CJ205" i="139"/>
  <c r="BF153" i="139"/>
  <c r="BE164" i="139"/>
  <c r="CC131" i="139"/>
  <c r="BF160" i="139"/>
  <c r="CH120" i="139"/>
  <c r="BX173" i="139"/>
  <c r="Y140" i="139"/>
  <c r="BL200" i="139"/>
  <c r="BH133" i="139"/>
  <c r="BF125" i="139"/>
  <c r="S212" i="139"/>
  <c r="AJ175" i="139"/>
  <c r="CA207" i="139"/>
  <c r="BH162" i="139"/>
  <c r="AC218" i="139"/>
  <c r="AG157" i="139"/>
  <c r="AT185" i="139"/>
  <c r="AE156" i="139"/>
  <c r="AZ202" i="139"/>
  <c r="AM116" i="139"/>
  <c r="AX143" i="139"/>
  <c r="AA19" i="139"/>
  <c r="BB205" i="139"/>
  <c r="CK151" i="139"/>
  <c r="BW151" i="139"/>
  <c r="R223" i="139"/>
  <c r="AC224" i="139"/>
  <c r="AL206" i="139"/>
  <c r="AO189" i="139"/>
  <c r="W15" i="139"/>
  <c r="CA196" i="139"/>
  <c r="BJ80" i="139"/>
  <c r="Y22" i="139"/>
  <c r="BE141" i="139"/>
  <c r="BH231" i="139"/>
  <c r="CB88" i="139"/>
  <c r="AT151" i="139"/>
  <c r="CK87" i="139"/>
  <c r="Z196" i="139"/>
  <c r="Z141" i="139"/>
  <c r="CH170" i="139"/>
  <c r="BO147" i="139"/>
  <c r="V140" i="139"/>
  <c r="AI142" i="139"/>
  <c r="X145" i="139"/>
  <c r="P217" i="139"/>
  <c r="AB141" i="139"/>
  <c r="BN170" i="139"/>
  <c r="X161" i="139"/>
  <c r="CL133" i="139"/>
  <c r="BW113" i="139"/>
  <c r="W128" i="139"/>
  <c r="I111" i="139"/>
  <c r="CE170" i="139"/>
  <c r="CI149" i="139"/>
  <c r="AN188" i="139"/>
  <c r="AA122" i="139"/>
  <c r="AW204" i="139"/>
  <c r="H227" i="139"/>
  <c r="BJ28" i="139"/>
  <c r="BR124" i="139"/>
  <c r="AP109" i="139"/>
  <c r="AD193" i="139"/>
  <c r="BP212" i="139"/>
  <c r="BS5" i="139"/>
  <c r="BP146" i="139"/>
  <c r="AO196" i="139"/>
  <c r="BQ130" i="139"/>
  <c r="BH144" i="139"/>
  <c r="Z195" i="139"/>
  <c r="AQ175" i="139"/>
  <c r="CA186" i="139"/>
  <c r="AN159" i="139"/>
  <c r="AW134" i="139"/>
  <c r="BZ202" i="139"/>
  <c r="V201" i="139"/>
  <c r="I224" i="139"/>
  <c r="BT168" i="139"/>
  <c r="AU89" i="139"/>
  <c r="BW108" i="139"/>
  <c r="CJ21" i="139"/>
  <c r="O17" i="139"/>
  <c r="BX227" i="139"/>
  <c r="M212" i="139"/>
  <c r="BK105" i="139"/>
  <c r="BK190" i="139"/>
  <c r="BB168" i="139"/>
  <c r="CC216" i="139"/>
  <c r="T155" i="139"/>
  <c r="K152" i="139"/>
  <c r="BM133" i="139"/>
  <c r="AR205" i="139"/>
  <c r="Y193" i="139"/>
  <c r="CI106" i="139"/>
  <c r="X169" i="139"/>
  <c r="AE171" i="139"/>
  <c r="AI179" i="139"/>
  <c r="U123" i="139"/>
  <c r="BX97" i="139"/>
  <c r="AP145" i="139"/>
  <c r="CE123" i="139"/>
  <c r="BE148" i="139"/>
  <c r="AT114" i="139"/>
  <c r="I128" i="139"/>
  <c r="O25" i="139"/>
  <c r="CE186" i="139"/>
  <c r="BL161" i="139"/>
  <c r="H154" i="139"/>
  <c r="BQ126" i="139"/>
  <c r="AA112" i="139"/>
  <c r="AN169" i="139"/>
  <c r="Z145" i="139"/>
  <c r="U184" i="139"/>
  <c r="CF147" i="139"/>
  <c r="BQ180" i="139"/>
  <c r="AE143" i="139"/>
  <c r="CC81" i="139"/>
  <c r="BM31" i="139"/>
  <c r="Q158" i="139"/>
  <c r="AG129" i="139"/>
  <c r="L212" i="139"/>
  <c r="P188" i="139"/>
  <c r="AF99" i="139"/>
  <c r="AG122" i="139"/>
  <c r="AL196" i="139"/>
  <c r="CM147" i="139"/>
  <c r="M128" i="139"/>
  <c r="BN198" i="139"/>
  <c r="AX168" i="139"/>
  <c r="BR168" i="139"/>
  <c r="CF27" i="139"/>
  <c r="BU182" i="139"/>
  <c r="AQ171" i="139"/>
  <c r="AU114" i="139"/>
  <c r="BV124" i="139"/>
  <c r="CM135" i="139"/>
  <c r="BW185" i="139"/>
  <c r="AE154" i="139"/>
  <c r="BS175" i="139"/>
  <c r="AR193" i="139"/>
  <c r="AI171" i="139"/>
  <c r="CG183" i="139"/>
  <c r="P125" i="139"/>
  <c r="CH134" i="139"/>
  <c r="AW144" i="139"/>
  <c r="BK111" i="139"/>
  <c r="Z107" i="139"/>
  <c r="AL103" i="139"/>
  <c r="BE128" i="139"/>
  <c r="AI103" i="139"/>
  <c r="T188" i="139"/>
  <c r="AD81" i="139"/>
  <c r="BO210" i="139"/>
  <c r="N201" i="139"/>
  <c r="AR147" i="139"/>
  <c r="BC226" i="139"/>
  <c r="BB213" i="139"/>
  <c r="S194" i="139"/>
  <c r="AC203" i="139"/>
  <c r="J202" i="139"/>
  <c r="CB158" i="139"/>
  <c r="AB114" i="139"/>
  <c r="CM173" i="139"/>
  <c r="AB132" i="139"/>
  <c r="BG153" i="139"/>
  <c r="R207" i="139"/>
  <c r="AQ173" i="139"/>
  <c r="BC222" i="139"/>
  <c r="N215" i="139"/>
  <c r="BR162" i="139"/>
  <c r="BO145" i="139"/>
  <c r="AQ204" i="139"/>
  <c r="N12" i="139"/>
  <c r="W101" i="139"/>
  <c r="BX112" i="139"/>
  <c r="CM37" i="139"/>
  <c r="CH5" i="139"/>
  <c r="CH162" i="139"/>
  <c r="BE98" i="139"/>
  <c r="AJ227" i="139"/>
  <c r="AB201" i="139"/>
  <c r="Z215" i="139"/>
  <c r="CK134" i="139"/>
  <c r="BR140" i="139"/>
  <c r="CI225" i="139"/>
  <c r="CJ187" i="139"/>
  <c r="BF210" i="139"/>
  <c r="CB164" i="139"/>
  <c r="AW96" i="139"/>
  <c r="X201" i="139"/>
  <c r="I25" i="139"/>
  <c r="BS37" i="139"/>
  <c r="AU145" i="139"/>
  <c r="AK167" i="139"/>
  <c r="AV107" i="139"/>
  <c r="AC79" i="139"/>
  <c r="AM94" i="139"/>
  <c r="BM99" i="139"/>
  <c r="V188" i="139"/>
  <c r="AQ180" i="139"/>
  <c r="BB8" i="139"/>
  <c r="CO138" i="139"/>
  <c r="Y52" i="139"/>
  <c r="N43" i="139"/>
  <c r="AB119" i="139"/>
  <c r="BE32" i="139"/>
  <c r="AX112" i="139"/>
  <c r="P168" i="139"/>
  <c r="BN29" i="139"/>
  <c r="AO148" i="139"/>
  <c r="I120" i="139"/>
  <c r="M179" i="139"/>
  <c r="U155" i="139"/>
  <c r="AV124" i="139"/>
  <c r="AC97" i="139"/>
  <c r="BA131" i="139"/>
  <c r="BV182" i="139"/>
  <c r="BP197" i="139"/>
  <c r="AX134" i="139"/>
  <c r="AE158" i="139"/>
  <c r="BV26" i="139"/>
  <c r="CB221" i="139"/>
  <c r="K91" i="139"/>
  <c r="CC116" i="139"/>
  <c r="AP170" i="139"/>
  <c r="AW210" i="139"/>
  <c r="CG144" i="139"/>
  <c r="X101" i="139"/>
  <c r="K19" i="139"/>
  <c r="AP10" i="139"/>
  <c r="BR222" i="139"/>
  <c r="AF10" i="139"/>
  <c r="BB82" i="139"/>
  <c r="BE101" i="139"/>
  <c r="BI93" i="139"/>
  <c r="K7" i="139"/>
  <c r="K135" i="139"/>
  <c r="AO210" i="139"/>
  <c r="AC154" i="139"/>
  <c r="CM130" i="139"/>
  <c r="BQ162" i="139"/>
  <c r="AL142" i="139"/>
  <c r="CK170" i="139"/>
  <c r="AL130" i="139"/>
  <c r="CJ159" i="139"/>
  <c r="BH216" i="139"/>
  <c r="CK22" i="139"/>
  <c r="CC175" i="139"/>
  <c r="BJ196" i="139"/>
  <c r="CJ186" i="139"/>
  <c r="BG165" i="139"/>
  <c r="CF193" i="139"/>
  <c r="BH191" i="139"/>
  <c r="M202" i="139"/>
  <c r="BE154" i="139"/>
  <c r="BW187" i="139"/>
  <c r="AM176" i="139"/>
  <c r="CD35" i="139"/>
  <c r="BC207" i="139"/>
  <c r="BP140" i="139"/>
  <c r="BW222" i="139"/>
  <c r="AG34" i="139"/>
  <c r="AQ114" i="139"/>
  <c r="AO110" i="139"/>
  <c r="BB109" i="139"/>
  <c r="Z113" i="139"/>
  <c r="CB143" i="139"/>
  <c r="AK87" i="139"/>
  <c r="BG105" i="139"/>
  <c r="BF145" i="139"/>
  <c r="AO130" i="139"/>
  <c r="AL153" i="139"/>
  <c r="P144" i="139"/>
  <c r="BM164" i="139"/>
  <c r="O145" i="139"/>
  <c r="BU84" i="139"/>
  <c r="BO201" i="139"/>
  <c r="BE89" i="139"/>
  <c r="CH25" i="139"/>
  <c r="X164" i="139"/>
  <c r="X143" i="139"/>
  <c r="CG162" i="139"/>
  <c r="AA101" i="139"/>
  <c r="BT115" i="139"/>
  <c r="K180" i="139"/>
  <c r="BD165" i="139"/>
  <c r="BZ131" i="139"/>
  <c r="CA97" i="139"/>
  <c r="AI176" i="139"/>
  <c r="W30" i="139"/>
  <c r="S12" i="139"/>
  <c r="CL74" i="139"/>
  <c r="CJ49" i="139"/>
  <c r="BR197" i="139"/>
  <c r="CL100" i="139"/>
  <c r="Y230" i="139"/>
  <c r="K186" i="139"/>
  <c r="BN147" i="139"/>
  <c r="CK181" i="139"/>
  <c r="W143" i="139"/>
  <c r="AK141" i="139"/>
  <c r="CD166" i="139"/>
  <c r="AM209" i="139"/>
  <c r="CB181" i="139"/>
  <c r="BB189" i="139"/>
  <c r="CK184" i="139"/>
  <c r="AR185" i="139"/>
  <c r="CM156" i="139"/>
  <c r="CL198" i="139"/>
  <c r="BK228" i="139"/>
  <c r="BP159" i="139"/>
  <c r="AJ139" i="139"/>
  <c r="AF111" i="139"/>
  <c r="V33" i="139"/>
  <c r="L211" i="139"/>
  <c r="X29" i="139"/>
  <c r="BN122" i="139"/>
  <c r="CB86" i="139"/>
  <c r="R31" i="139"/>
  <c r="BS215" i="139"/>
  <c r="AN132" i="139"/>
  <c r="M106" i="139"/>
  <c r="L32" i="139"/>
  <c r="M28" i="139"/>
  <c r="CC12" i="139"/>
  <c r="AU26" i="139"/>
  <c r="AF86" i="139"/>
  <c r="BN91" i="139"/>
  <c r="AT232" i="139"/>
  <c r="CE229" i="139"/>
  <c r="AY129" i="139"/>
  <c r="BP221" i="139"/>
  <c r="CI203" i="139"/>
  <c r="T149" i="139"/>
  <c r="BQ118" i="139"/>
  <c r="BH180" i="139"/>
  <c r="AF227" i="139"/>
  <c r="R187" i="139"/>
  <c r="BT191" i="139"/>
  <c r="BA206" i="139"/>
  <c r="AB181" i="139"/>
  <c r="S158" i="139"/>
  <c r="BH104" i="139"/>
  <c r="CK118" i="139"/>
  <c r="Y141" i="139"/>
  <c r="T108" i="139"/>
  <c r="BR146" i="139"/>
  <c r="AP39" i="139"/>
  <c r="AN172" i="139"/>
  <c r="AK191" i="139"/>
  <c r="AC163" i="139"/>
  <c r="P18" i="139"/>
  <c r="BK118" i="139"/>
  <c r="CC186" i="139"/>
  <c r="BW111" i="139"/>
  <c r="Y90" i="139"/>
  <c r="BZ109" i="139"/>
  <c r="AO88" i="139"/>
  <c r="CD90" i="139"/>
  <c r="CE142" i="139"/>
  <c r="CC191" i="139"/>
  <c r="CA129" i="139"/>
  <c r="AN170" i="139"/>
  <c r="AM147" i="139"/>
  <c r="BP153" i="139"/>
  <c r="AT143" i="139"/>
  <c r="CH148" i="139"/>
  <c r="I165" i="139"/>
  <c r="I43" i="139"/>
  <c r="AK182" i="139"/>
  <c r="H149" i="139"/>
  <c r="CM42" i="139"/>
  <c r="BQ215" i="139"/>
  <c r="BM89" i="139"/>
  <c r="I208" i="139"/>
  <c r="R184" i="139"/>
  <c r="BC163" i="139"/>
  <c r="BY180" i="139"/>
  <c r="AM154" i="139"/>
  <c r="BN178" i="139"/>
  <c r="AB148" i="139"/>
  <c r="BG216" i="139"/>
  <c r="BN116" i="139"/>
  <c r="CB147" i="139"/>
  <c r="N229" i="139"/>
  <c r="AB193" i="139"/>
  <c r="V17" i="139"/>
  <c r="AH230" i="139"/>
  <c r="BI223" i="139"/>
  <c r="BE146" i="139"/>
  <c r="CN124" i="139"/>
  <c r="BN96" i="139"/>
  <c r="BW136" i="139"/>
  <c r="Z170" i="139"/>
  <c r="U194" i="139"/>
  <c r="H173" i="139"/>
  <c r="BJ162" i="139"/>
  <c r="CO211" i="139"/>
  <c r="AK211" i="139"/>
  <c r="BB180" i="139"/>
  <c r="CG200" i="139"/>
  <c r="N220" i="139"/>
  <c r="L15" i="139"/>
  <c r="BQ11" i="139"/>
  <c r="BJ185" i="139"/>
  <c r="R192" i="139"/>
  <c r="AO97" i="139"/>
  <c r="H136" i="139"/>
  <c r="AA141" i="139"/>
  <c r="CF170" i="139"/>
  <c r="AD134" i="139"/>
  <c r="CL201" i="139"/>
  <c r="BA165" i="139"/>
  <c r="BE187" i="139"/>
  <c r="Y25" i="139"/>
  <c r="P202" i="139"/>
  <c r="V112" i="139"/>
  <c r="AB168" i="139"/>
  <c r="AO83" i="139"/>
  <c r="BS167" i="139"/>
  <c r="BQ138" i="139"/>
  <c r="BE176" i="139"/>
  <c r="AQ135" i="139"/>
  <c r="AD179" i="139"/>
  <c r="AM103" i="139"/>
  <c r="I198" i="139"/>
  <c r="I11" i="139"/>
  <c r="AF6" i="139"/>
  <c r="BF198" i="139"/>
  <c r="CD143" i="139"/>
  <c r="BI111" i="139"/>
  <c r="AG231" i="139"/>
  <c r="AU138" i="139"/>
  <c r="BM119" i="139"/>
  <c r="CF225" i="139"/>
  <c r="BK145" i="139"/>
  <c r="N112" i="139"/>
  <c r="AI101" i="139"/>
  <c r="Q95" i="139"/>
  <c r="U214" i="139"/>
  <c r="CH227" i="139"/>
  <c r="CM172" i="139"/>
  <c r="AR126" i="139"/>
  <c r="BJ211" i="139"/>
  <c r="AC20" i="139"/>
  <c r="AZ176" i="139"/>
  <c r="AF201" i="139"/>
  <c r="S148" i="139"/>
  <c r="AD35" i="139"/>
  <c r="X160" i="139"/>
  <c r="BK156" i="139"/>
  <c r="CG139" i="139"/>
  <c r="AG184" i="139"/>
  <c r="BO47" i="139"/>
  <c r="K132" i="139"/>
  <c r="O142" i="139"/>
  <c r="BY26" i="139"/>
  <c r="AH39" i="139"/>
  <c r="AI55" i="139"/>
  <c r="BN151" i="139"/>
  <c r="BQ81" i="139"/>
  <c r="CN64" i="139"/>
  <c r="CG187" i="139"/>
  <c r="BQ151" i="139"/>
  <c r="W181" i="139"/>
  <c r="R120" i="139"/>
  <c r="CF109" i="139"/>
  <c r="BS100" i="139"/>
  <c r="BN121" i="139"/>
  <c r="I172" i="139"/>
  <c r="Z136" i="139"/>
  <c r="AX182" i="139"/>
  <c r="M147" i="139"/>
  <c r="L19" i="139"/>
  <c r="AZ10" i="139"/>
  <c r="AN196" i="139"/>
  <c r="BU179" i="139"/>
  <c r="BD23" i="139"/>
  <c r="AL140" i="139"/>
  <c r="R135" i="139"/>
  <c r="O24" i="139"/>
  <c r="Z140" i="139"/>
  <c r="AD100" i="139"/>
  <c r="CL125" i="139"/>
  <c r="AY124" i="139"/>
  <c r="BX141" i="139"/>
  <c r="AQ167" i="139"/>
  <c r="BN216" i="139"/>
  <c r="AF190" i="139"/>
  <c r="T167" i="139"/>
  <c r="AJ185" i="139"/>
  <c r="Q144" i="139"/>
  <c r="CO200" i="139"/>
  <c r="BA198" i="139"/>
  <c r="AD57" i="139"/>
  <c r="AP70" i="139"/>
  <c r="CI37" i="139"/>
  <c r="AZ218" i="139"/>
  <c r="H215" i="139"/>
  <c r="CL158" i="139"/>
  <c r="AZ100" i="139"/>
  <c r="AH169" i="139"/>
  <c r="T203" i="139"/>
  <c r="CB183" i="139"/>
  <c r="AH150" i="139"/>
  <c r="CD114" i="139"/>
  <c r="AD7" i="139"/>
  <c r="BT211" i="139"/>
  <c r="AB178" i="139"/>
  <c r="BW152" i="139"/>
  <c r="BM142" i="139"/>
  <c r="BT214" i="139"/>
  <c r="AY153" i="139"/>
  <c r="V105" i="139"/>
  <c r="BO207" i="139"/>
  <c r="S207" i="139"/>
  <c r="CC30" i="139"/>
  <c r="BE165" i="139"/>
  <c r="BJ180" i="139"/>
  <c r="BV115" i="139"/>
  <c r="BN186" i="139"/>
  <c r="AS127" i="139"/>
  <c r="AB66" i="139"/>
  <c r="AU45" i="139"/>
  <c r="BO79" i="139"/>
  <c r="CC72" i="139"/>
  <c r="BU53" i="139"/>
  <c r="J61" i="139"/>
  <c r="X46" i="139"/>
  <c r="U97" i="139"/>
  <c r="BE193" i="139"/>
  <c r="CD121" i="139"/>
  <c r="BH185" i="139"/>
  <c r="BJ222" i="139"/>
  <c r="CC182" i="139"/>
  <c r="CN215" i="139"/>
  <c r="CN25" i="139"/>
  <c r="BV207" i="139"/>
  <c r="AY32" i="139"/>
  <c r="BF221" i="139"/>
  <c r="AX161" i="139"/>
  <c r="S188" i="139"/>
  <c r="BC200" i="139"/>
  <c r="BS46" i="139"/>
  <c r="Z112" i="139"/>
  <c r="AA51" i="139"/>
  <c r="AL68" i="139"/>
  <c r="CE54" i="139"/>
  <c r="AH202" i="139"/>
  <c r="BW180" i="139"/>
  <c r="U187" i="139"/>
  <c r="AP138" i="139"/>
  <c r="BG171" i="139"/>
  <c r="AA211" i="139"/>
  <c r="AB25" i="139"/>
  <c r="CD174" i="139"/>
  <c r="K21" i="139"/>
  <c r="AM173" i="139"/>
  <c r="BK164" i="139"/>
  <c r="BN191" i="139"/>
  <c r="CB134" i="139"/>
  <c r="CF168" i="139"/>
  <c r="CD138" i="139"/>
  <c r="Y138" i="139"/>
  <c r="BF157" i="139"/>
  <c r="BM213" i="139"/>
  <c r="AB188" i="139"/>
  <c r="AY127" i="139"/>
  <c r="AA196" i="139"/>
  <c r="BV35" i="139"/>
  <c r="BL84" i="139"/>
  <c r="AM157" i="139"/>
  <c r="BB96" i="139"/>
  <c r="BR186" i="139"/>
  <c r="AS124" i="139"/>
  <c r="X150" i="139"/>
  <c r="Y177" i="139"/>
  <c r="T205" i="139"/>
  <c r="Y186" i="139"/>
  <c r="AH168" i="139"/>
  <c r="BE223" i="139"/>
  <c r="BG23" i="139"/>
  <c r="CK197" i="139"/>
  <c r="AK179" i="139"/>
  <c r="T158" i="139"/>
  <c r="BQ97" i="139"/>
  <c r="J105" i="139"/>
  <c r="BO163" i="139"/>
  <c r="CL131" i="139"/>
  <c r="AS157" i="139"/>
  <c r="AZ158" i="139"/>
  <c r="AH211" i="139"/>
  <c r="AL195" i="139"/>
  <c r="CL140" i="139"/>
  <c r="CI142" i="139"/>
  <c r="AA120" i="139"/>
  <c r="AQ177" i="139"/>
  <c r="AP105" i="139"/>
  <c r="AX110" i="139"/>
  <c r="AB192" i="139"/>
  <c r="H143" i="139"/>
  <c r="CE203" i="139"/>
  <c r="BJ153" i="139"/>
  <c r="CC117" i="139"/>
  <c r="BZ139" i="139"/>
  <c r="BS112" i="139"/>
  <c r="BY136" i="139"/>
  <c r="BS170" i="139"/>
  <c r="BR210" i="139"/>
  <c r="BN98" i="139"/>
  <c r="I84" i="139"/>
  <c r="BL77" i="139"/>
  <c r="AE112" i="139"/>
  <c r="V103" i="139"/>
  <c r="AX153" i="139"/>
  <c r="CI146" i="139"/>
  <c r="BT147" i="139"/>
  <c r="BQ53" i="139"/>
  <c r="AU108" i="139"/>
  <c r="BP103" i="139"/>
  <c r="BE162" i="139"/>
  <c r="CB131" i="139"/>
  <c r="CJ119" i="139"/>
  <c r="AT34" i="139"/>
  <c r="T218" i="139"/>
  <c r="CO59" i="139"/>
  <c r="K144" i="139"/>
  <c r="AX187" i="139"/>
  <c r="AU43" i="139"/>
  <c r="BV66" i="139"/>
  <c r="I101" i="139"/>
  <c r="N101" i="139"/>
  <c r="AL36" i="139"/>
  <c r="CE12" i="139"/>
  <c r="BN181" i="139"/>
  <c r="AY201" i="139"/>
  <c r="BK227" i="139"/>
  <c r="BQ207" i="139"/>
  <c r="CO11" i="139"/>
  <c r="AN138" i="139"/>
  <c r="BH4" i="139"/>
  <c r="AT221" i="139"/>
  <c r="CB228" i="139"/>
  <c r="P201" i="139"/>
  <c r="BW31" i="139"/>
  <c r="BD218" i="139"/>
  <c r="BW200" i="139"/>
  <c r="AA205" i="139"/>
  <c r="S20" i="139"/>
  <c r="CK23" i="139"/>
  <c r="BZ224" i="139"/>
  <c r="O201" i="139"/>
  <c r="AT127" i="139"/>
  <c r="Q177" i="139"/>
  <c r="CD141" i="139"/>
  <c r="BB117" i="139"/>
  <c r="AQ142" i="139"/>
  <c r="BR126" i="139"/>
  <c r="CM159" i="139"/>
  <c r="AY137" i="139"/>
  <c r="S120" i="139"/>
  <c r="S93" i="139"/>
  <c r="K39" i="139"/>
  <c r="CA220" i="139"/>
  <c r="BI226" i="139"/>
  <c r="AA177" i="139"/>
  <c r="BE143" i="139"/>
  <c r="AY100" i="139"/>
  <c r="CI195" i="139"/>
  <c r="BU232" i="139"/>
  <c r="BM153" i="139"/>
  <c r="CD142" i="139"/>
  <c r="AY132" i="139"/>
  <c r="N198" i="139"/>
  <c r="Q162" i="139"/>
  <c r="AC133" i="139"/>
  <c r="AL210" i="139"/>
  <c r="CL194" i="139"/>
  <c r="AS187" i="139"/>
  <c r="AR117" i="139"/>
  <c r="CN176" i="139"/>
  <c r="BO134" i="139"/>
  <c r="AJ167" i="139"/>
  <c r="W150" i="139"/>
  <c r="T196" i="139"/>
  <c r="L128" i="139"/>
  <c r="BD210" i="139"/>
  <c r="BN14" i="139"/>
  <c r="T178" i="139"/>
  <c r="S15" i="139"/>
  <c r="BL226" i="139"/>
  <c r="BJ99" i="139"/>
  <c r="AX114" i="139"/>
  <c r="AV41" i="139"/>
  <c r="BW45" i="139"/>
  <c r="Z115" i="139"/>
  <c r="R84" i="139"/>
  <c r="AL86" i="139"/>
  <c r="AZ56" i="139"/>
  <c r="BR143" i="139"/>
  <c r="AN21" i="139"/>
  <c r="AR198" i="139"/>
  <c r="BR182" i="139"/>
  <c r="BV171" i="139"/>
  <c r="CM157" i="139"/>
  <c r="AG151" i="139"/>
  <c r="BG178" i="139"/>
  <c r="AY177" i="139"/>
  <c r="CA181" i="139"/>
  <c r="BN174" i="139"/>
  <c r="J159" i="139"/>
  <c r="BH39" i="139"/>
  <c r="P164" i="139"/>
  <c r="AM16" i="139"/>
  <c r="W16" i="139"/>
  <c r="CI65" i="139"/>
  <c r="CE213" i="139"/>
  <c r="J223" i="139"/>
  <c r="AZ232" i="139"/>
  <c r="CM125" i="139"/>
  <c r="J185" i="139"/>
  <c r="AI123" i="139"/>
  <c r="N183" i="139"/>
  <c r="P136" i="139"/>
  <c r="BN204" i="139"/>
  <c r="CG215" i="139"/>
  <c r="AS232" i="139"/>
  <c r="BW164" i="139"/>
  <c r="BN100" i="139"/>
  <c r="AJ125" i="139"/>
  <c r="BW135" i="139"/>
  <c r="CJ182" i="139"/>
  <c r="BF150" i="139"/>
  <c r="BI190" i="139"/>
  <c r="AC153" i="139"/>
  <c r="BH215" i="139"/>
  <c r="AX169" i="139"/>
  <c r="BV125" i="139"/>
  <c r="BY27" i="139"/>
  <c r="AN227" i="139"/>
  <c r="X219" i="139"/>
  <c r="Y181" i="139"/>
  <c r="Z30" i="139"/>
  <c r="BU145" i="139"/>
  <c r="K134" i="139"/>
  <c r="BI16" i="139"/>
  <c r="CL179" i="139"/>
  <c r="S211" i="139"/>
  <c r="AA191" i="139"/>
  <c r="AA158" i="139"/>
  <c r="CG181" i="139"/>
  <c r="BW141" i="139"/>
  <c r="V178" i="139"/>
  <c r="AF188" i="139"/>
  <c r="CL151" i="139"/>
  <c r="L84" i="139"/>
  <c r="BL157" i="139"/>
  <c r="BB170" i="139"/>
  <c r="AV134" i="139"/>
  <c r="BL181" i="139"/>
  <c r="AJ161" i="139"/>
  <c r="W152" i="139"/>
  <c r="H180" i="139"/>
  <c r="CF194" i="139"/>
  <c r="BY126" i="139"/>
  <c r="CE194" i="139"/>
  <c r="CM198" i="139"/>
  <c r="CG207" i="139"/>
  <c r="BP182" i="139"/>
  <c r="X179" i="139"/>
  <c r="AK223" i="139"/>
  <c r="BM226" i="139"/>
  <c r="BE195" i="139"/>
  <c r="BG191" i="139"/>
  <c r="CB91" i="139"/>
  <c r="U191" i="139"/>
  <c r="P183" i="139"/>
  <c r="AM232" i="139"/>
  <c r="T222" i="139"/>
  <c r="M125" i="139"/>
  <c r="O118" i="139"/>
  <c r="H159" i="139"/>
  <c r="BU161" i="139"/>
  <c r="U111" i="139"/>
  <c r="CA230" i="139"/>
  <c r="W87" i="139"/>
  <c r="H25" i="139"/>
  <c r="AE159" i="139"/>
  <c r="U217" i="139"/>
  <c r="BO140" i="139"/>
  <c r="AL198" i="139"/>
  <c r="CK95" i="139"/>
  <c r="V149" i="139"/>
  <c r="BX77" i="139"/>
  <c r="BJ136" i="139"/>
  <c r="BV202" i="139"/>
  <c r="AB49" i="139"/>
  <c r="K157" i="139"/>
  <c r="Y155" i="139"/>
  <c r="R41" i="139"/>
  <c r="AH53" i="139"/>
  <c r="AZ23" i="139"/>
  <c r="S183" i="139"/>
  <c r="U124" i="139"/>
  <c r="CG224" i="139"/>
  <c r="AS221" i="139"/>
  <c r="BT87" i="139"/>
  <c r="Q36" i="139"/>
  <c r="BJ130" i="139"/>
  <c r="BW53" i="139"/>
  <c r="V67" i="139"/>
  <c r="AU69" i="139"/>
  <c r="CH74" i="139"/>
  <c r="CJ65" i="139"/>
  <c r="AM53" i="139"/>
  <c r="BU58" i="139"/>
  <c r="AI97" i="139"/>
  <c r="BR79" i="139"/>
  <c r="CA191" i="139"/>
  <c r="CO177" i="139"/>
  <c r="AK152" i="139"/>
  <c r="AL133" i="139"/>
  <c r="AC125" i="139"/>
  <c r="CH155" i="139"/>
  <c r="BJ204" i="139"/>
  <c r="S74" i="139"/>
  <c r="BN26" i="139"/>
  <c r="I132" i="139"/>
  <c r="CN13" i="139"/>
  <c r="BG173" i="139"/>
  <c r="O134" i="139"/>
  <c r="CO50" i="139"/>
  <c r="AQ44" i="139"/>
  <c r="BW73" i="139"/>
  <c r="AX70" i="139"/>
  <c r="BG43" i="139"/>
  <c r="BG54" i="139"/>
  <c r="BD158" i="139"/>
  <c r="K104" i="139"/>
  <c r="AJ147" i="139"/>
  <c r="AL136" i="139"/>
  <c r="M205" i="139"/>
  <c r="BX114" i="139"/>
  <c r="CG163" i="139"/>
  <c r="AU33" i="139"/>
  <c r="AL200" i="139"/>
  <c r="CB132" i="139"/>
  <c r="AJ130" i="139"/>
  <c r="S226" i="139"/>
  <c r="CI78" i="139"/>
  <c r="AC232" i="139"/>
  <c r="BU72" i="139"/>
  <c r="H74" i="139"/>
  <c r="BO49" i="139"/>
  <c r="CA77" i="139"/>
  <c r="Z77" i="139"/>
  <c r="AN43" i="139"/>
  <c r="AN49" i="139"/>
  <c r="CM55" i="139"/>
  <c r="AD165" i="139"/>
  <c r="BK193" i="139"/>
  <c r="BZ107" i="139"/>
  <c r="Y123" i="139"/>
  <c r="AR30" i="139"/>
  <c r="BS47" i="139"/>
  <c r="M78" i="139"/>
  <c r="M98" i="139"/>
  <c r="AG137" i="139"/>
  <c r="BH194" i="139"/>
  <c r="AI195" i="139"/>
  <c r="BS195" i="139"/>
  <c r="BR156" i="139"/>
  <c r="BS50" i="139"/>
  <c r="V147" i="139"/>
  <c r="BS120" i="139"/>
  <c r="O97" i="139"/>
  <c r="AT30" i="139"/>
  <c r="AB139" i="139"/>
  <c r="Q8" i="139"/>
  <c r="BV196" i="139"/>
  <c r="BZ84" i="139"/>
  <c r="Y154" i="139"/>
  <c r="U133" i="139"/>
  <c r="AC187" i="139"/>
  <c r="BR57" i="139"/>
  <c r="CM214" i="139"/>
  <c r="BO60" i="139"/>
  <c r="AT45" i="139"/>
  <c r="BO72" i="139"/>
  <c r="BU211" i="139"/>
  <c r="AW106" i="139"/>
  <c r="T151" i="139"/>
  <c r="AK95" i="139"/>
  <c r="V136" i="139"/>
  <c r="CF219" i="139"/>
  <c r="BF188" i="139"/>
  <c r="BF63" i="139"/>
  <c r="AJ87" i="139"/>
  <c r="CC125" i="139"/>
  <c r="CK106" i="139"/>
  <c r="BA99" i="139"/>
  <c r="CF124" i="139"/>
  <c r="BL172" i="139"/>
  <c r="U162" i="139"/>
  <c r="AQ129" i="139"/>
  <c r="AE118" i="139"/>
  <c r="L121" i="139"/>
  <c r="AW78" i="139"/>
  <c r="BD179" i="139"/>
  <c r="BZ173" i="139"/>
  <c r="BJ163" i="139"/>
  <c r="CM81" i="139"/>
  <c r="AJ160" i="139"/>
  <c r="I99" i="139"/>
  <c r="V144" i="139"/>
  <c r="AF174" i="139"/>
  <c r="BA156" i="139"/>
  <c r="BN195" i="139"/>
  <c r="CG73" i="139"/>
  <c r="BH107" i="139"/>
  <c r="BP205" i="139"/>
  <c r="N92" i="139"/>
  <c r="BL198" i="139"/>
  <c r="N150" i="139"/>
  <c r="AM143" i="139"/>
  <c r="CO113" i="139"/>
  <c r="R97" i="139"/>
  <c r="AP120" i="139"/>
  <c r="BU65" i="139"/>
  <c r="I135" i="139"/>
  <c r="AV91" i="139"/>
  <c r="R177" i="139"/>
  <c r="Z163" i="139"/>
  <c r="BT171" i="139"/>
  <c r="CG208" i="139"/>
  <c r="CK127" i="139"/>
  <c r="BB146" i="139"/>
  <c r="BQ181" i="139"/>
  <c r="BR218" i="139"/>
  <c r="AA58" i="139"/>
  <c r="BZ60" i="139"/>
  <c r="AO119" i="139"/>
  <c r="AQ176" i="139"/>
  <c r="BD75" i="139"/>
  <c r="BL211" i="139"/>
  <c r="BC118" i="139"/>
  <c r="AO187" i="139"/>
  <c r="AU74" i="139"/>
  <c r="BV70" i="139"/>
  <c r="AD152" i="139"/>
  <c r="BB164" i="139"/>
  <c r="BB124" i="139"/>
  <c r="AH45" i="139"/>
  <c r="R39" i="139"/>
  <c r="BP96" i="139"/>
  <c r="CB141" i="139"/>
  <c r="BU163" i="139"/>
  <c r="BF76" i="139"/>
  <c r="AT87" i="139"/>
  <c r="R106" i="139"/>
  <c r="P137" i="139"/>
  <c r="AN5" i="139"/>
  <c r="AU75" i="139"/>
  <c r="CM189" i="139"/>
  <c r="BE13" i="139"/>
  <c r="Q40" i="139"/>
  <c r="CA104" i="139"/>
  <c r="AM88" i="139"/>
  <c r="BY147" i="139"/>
  <c r="CM33" i="139"/>
  <c r="X117" i="139"/>
  <c r="BD110" i="139"/>
  <c r="CM53" i="139"/>
  <c r="Z31" i="139"/>
  <c r="AK163" i="139"/>
  <c r="CI144" i="139"/>
  <c r="T191" i="139"/>
  <c r="Y178" i="139"/>
  <c r="U20" i="139"/>
  <c r="BR91" i="139"/>
  <c r="Q62" i="139"/>
  <c r="AD200" i="139"/>
  <c r="CA190" i="139"/>
  <c r="CH213" i="139"/>
  <c r="AK195" i="139"/>
  <c r="W212" i="139"/>
  <c r="AB226" i="139"/>
  <c r="V110" i="139"/>
  <c r="AQ183" i="139"/>
  <c r="J199" i="139"/>
  <c r="BM16" i="139"/>
  <c r="AJ203" i="139"/>
  <c r="AA222" i="139"/>
  <c r="Q216" i="139"/>
  <c r="CF227" i="139"/>
  <c r="AQ179" i="139"/>
  <c r="R107" i="139"/>
  <c r="AC8" i="139"/>
  <c r="BJ174" i="139"/>
  <c r="AU197" i="139"/>
  <c r="BI85" i="139"/>
  <c r="AV102" i="139"/>
  <c r="CN221" i="139"/>
  <c r="AZ21" i="139"/>
  <c r="BU38" i="139"/>
  <c r="AC220" i="139"/>
  <c r="CG214" i="139"/>
  <c r="BX131" i="139"/>
  <c r="Q211" i="139"/>
  <c r="BN133" i="139"/>
  <c r="AD219" i="139"/>
  <c r="BI20" i="139"/>
  <c r="CE193" i="139"/>
  <c r="CA201" i="139"/>
  <c r="BI149" i="139"/>
  <c r="H9" i="139"/>
  <c r="BI25" i="139"/>
  <c r="AS107" i="139"/>
  <c r="AX192" i="139"/>
  <c r="Z147" i="139"/>
  <c r="CL166" i="139"/>
  <c r="AY98" i="139"/>
  <c r="AE95" i="139"/>
  <c r="BX82" i="139"/>
  <c r="CI232" i="139"/>
  <c r="J27" i="139"/>
  <c r="AW179" i="139"/>
  <c r="AC200" i="139"/>
  <c r="BZ156" i="139"/>
  <c r="CI223" i="139"/>
  <c r="BE150" i="139"/>
  <c r="O164" i="139"/>
  <c r="BI88" i="139"/>
  <c r="AI83" i="139"/>
  <c r="BV44" i="139"/>
  <c r="O36" i="139"/>
  <c r="I42" i="139"/>
  <c r="CH191" i="139"/>
  <c r="AR186" i="139"/>
  <c r="J95" i="139"/>
  <c r="AI148" i="139"/>
  <c r="CI158" i="139"/>
  <c r="BT166" i="139"/>
  <c r="T13" i="139"/>
  <c r="AI184" i="139"/>
  <c r="N193" i="139"/>
  <c r="BX4" i="139"/>
  <c r="CA92" i="139"/>
  <c r="BR175" i="139"/>
  <c r="T117" i="139"/>
  <c r="AB94" i="139"/>
  <c r="BD7" i="139"/>
  <c r="AK165" i="139"/>
  <c r="AQ93" i="139"/>
  <c r="AR171" i="139"/>
  <c r="Y187" i="139"/>
  <c r="BL145" i="139"/>
  <c r="CK102" i="139"/>
  <c r="AY208" i="139"/>
  <c r="BM160" i="139"/>
  <c r="CB210" i="139"/>
  <c r="AK11" i="139"/>
  <c r="AT124" i="139"/>
  <c r="CA117" i="139"/>
  <c r="AF35" i="139"/>
  <c r="BU31" i="139"/>
  <c r="AN68" i="139"/>
  <c r="AK73" i="139"/>
  <c r="BV86" i="139"/>
  <c r="CJ63" i="139"/>
  <c r="BY59" i="139"/>
  <c r="CG196" i="139"/>
  <c r="BO139" i="139"/>
  <c r="CJ124" i="139"/>
  <c r="Q152" i="139"/>
  <c r="AD129" i="139"/>
  <c r="BM96" i="139"/>
  <c r="BA172" i="139"/>
  <c r="BK217" i="139"/>
  <c r="BQ174" i="139"/>
  <c r="AR24" i="139"/>
  <c r="AM171" i="139"/>
  <c r="AS181" i="139"/>
  <c r="AC210" i="139"/>
  <c r="BS105" i="139"/>
  <c r="T41" i="139"/>
  <c r="Z25" i="139"/>
  <c r="Y65" i="139"/>
  <c r="CI75" i="139"/>
  <c r="CB67" i="139"/>
  <c r="BL61" i="139"/>
  <c r="BU70" i="139"/>
  <c r="AS59" i="139"/>
  <c r="BH36" i="139"/>
  <c r="AO164" i="139"/>
  <c r="AH143" i="139"/>
  <c r="X109" i="139"/>
  <c r="N105" i="139"/>
  <c r="CA147" i="139"/>
  <c r="AT211" i="139"/>
  <c r="CB166" i="139"/>
  <c r="M177" i="139"/>
  <c r="Q129" i="139"/>
  <c r="AP213" i="139"/>
  <c r="AK151" i="139"/>
  <c r="BP86" i="139"/>
  <c r="AL98" i="139"/>
  <c r="CO42" i="139"/>
  <c r="BB45" i="139"/>
  <c r="BL101" i="139"/>
  <c r="BX63" i="139"/>
  <c r="BO68" i="139"/>
  <c r="AO76" i="139"/>
  <c r="T161" i="139"/>
  <c r="R194" i="139"/>
  <c r="P142" i="139"/>
  <c r="U87" i="139"/>
  <c r="K154" i="139"/>
  <c r="AY230" i="139"/>
  <c r="AW62" i="139"/>
  <c r="BP67" i="139"/>
  <c r="CN91" i="139"/>
  <c r="BQ139" i="139"/>
  <c r="CD24" i="139"/>
  <c r="CE97" i="139"/>
  <c r="BG86" i="139"/>
  <c r="CE90" i="139"/>
  <c r="R190" i="139"/>
  <c r="Y207" i="139"/>
  <c r="X68" i="139"/>
  <c r="AB194" i="139"/>
  <c r="R6" i="139"/>
  <c r="BF36" i="139"/>
  <c r="CD115" i="139"/>
  <c r="P64" i="139"/>
  <c r="R211" i="139"/>
  <c r="BK35" i="139"/>
  <c r="CD107" i="139"/>
  <c r="S131" i="139"/>
  <c r="BR90" i="139"/>
  <c r="BK128" i="139"/>
  <c r="AE187" i="139"/>
  <c r="AR150" i="139"/>
  <c r="BK14" i="139"/>
  <c r="N22" i="139"/>
  <c r="AW113" i="139"/>
  <c r="CC10" i="139"/>
  <c r="BQ204" i="139"/>
  <c r="AL109" i="139"/>
  <c r="BU10" i="139"/>
  <c r="AO12" i="139"/>
  <c r="AH170" i="139"/>
  <c r="CD135" i="139"/>
  <c r="BB142" i="139"/>
  <c r="R124" i="139"/>
  <c r="AM124" i="139"/>
  <c r="BY86" i="139"/>
  <c r="BT167" i="139"/>
  <c r="BP193" i="139"/>
  <c r="BQ5" i="139"/>
  <c r="AV17" i="139"/>
  <c r="BY160" i="139"/>
  <c r="BC199" i="139"/>
  <c r="BS199" i="139"/>
  <c r="CM221" i="139"/>
  <c r="M182" i="139"/>
  <c r="L17" i="139"/>
  <c r="AQ150" i="139"/>
  <c r="BY203" i="139"/>
  <c r="AS118" i="139"/>
  <c r="BV40" i="139"/>
  <c r="Y204" i="139"/>
  <c r="T144" i="139"/>
  <c r="BS141" i="139"/>
  <c r="CN97" i="139"/>
  <c r="AW128" i="139"/>
  <c r="I136" i="139"/>
  <c r="AN131" i="139"/>
  <c r="AN165" i="139"/>
  <c r="BX194" i="139"/>
  <c r="CA203" i="139"/>
  <c r="CL13" i="139"/>
  <c r="BE18" i="139"/>
  <c r="BJ24" i="139"/>
  <c r="CG175" i="139"/>
  <c r="L108" i="139"/>
  <c r="CL98" i="139"/>
  <c r="O192" i="139"/>
  <c r="AG180" i="139"/>
  <c r="AT220" i="139"/>
  <c r="BR180" i="139"/>
  <c r="CB53" i="139"/>
  <c r="CC39" i="139"/>
  <c r="AH172" i="139"/>
  <c r="AT122" i="139"/>
  <c r="BY166" i="139"/>
  <c r="AN155" i="139"/>
  <c r="CB186" i="139"/>
  <c r="CO159" i="139"/>
  <c r="BC95" i="139"/>
  <c r="AI18" i="139"/>
  <c r="R111" i="139"/>
  <c r="AK98" i="139"/>
  <c r="BJ106" i="139"/>
  <c r="AU167" i="139"/>
  <c r="V133" i="139"/>
  <c r="CN106" i="139"/>
  <c r="BI170" i="139"/>
  <c r="AY143" i="139"/>
  <c r="CF88" i="139"/>
  <c r="AR229" i="139"/>
  <c r="AK206" i="139"/>
  <c r="I94" i="139"/>
  <c r="AX142" i="139"/>
  <c r="V99" i="139"/>
  <c r="AL178" i="139"/>
  <c r="Q215" i="139"/>
  <c r="BF95" i="139"/>
  <c r="BK30" i="139"/>
  <c r="BT172" i="139"/>
  <c r="CL176" i="139"/>
  <c r="BR211" i="139"/>
  <c r="Q126" i="139"/>
  <c r="CD117" i="139"/>
  <c r="J47" i="139"/>
  <c r="CN51" i="139"/>
  <c r="BM130" i="139"/>
  <c r="AO37" i="139"/>
  <c r="BC142" i="139"/>
  <c r="AU208" i="139"/>
  <c r="I118" i="139"/>
  <c r="BS218" i="139"/>
  <c r="CJ138" i="139"/>
  <c r="O220" i="139"/>
  <c r="R13" i="139"/>
  <c r="O219" i="139"/>
  <c r="AT196" i="139"/>
  <c r="AS99" i="139"/>
  <c r="AS84" i="139"/>
  <c r="I71" i="139"/>
  <c r="AL107" i="139"/>
  <c r="BP136" i="139"/>
  <c r="CN119" i="139"/>
  <c r="Y107" i="139"/>
  <c r="AN137" i="139"/>
  <c r="Z123" i="139"/>
  <c r="AY142" i="139"/>
  <c r="BK171" i="139"/>
  <c r="V135" i="139"/>
  <c r="CN171" i="139"/>
  <c r="BZ15" i="139"/>
  <c r="AH138" i="139"/>
  <c r="N135" i="139"/>
  <c r="BR202" i="139"/>
  <c r="AC182" i="139"/>
  <c r="Q4" i="139"/>
  <c r="AE18" i="139"/>
  <c r="AV129" i="139"/>
  <c r="BP74" i="139"/>
  <c r="BW110" i="139"/>
  <c r="AT82" i="139"/>
  <c r="BL91" i="139"/>
  <c r="AW77" i="139"/>
  <c r="CC224" i="139"/>
  <c r="AD181" i="139"/>
  <c r="AG38" i="139"/>
  <c r="AB101" i="139"/>
  <c r="AU150" i="139"/>
  <c r="BT158" i="139"/>
  <c r="BM206" i="139"/>
  <c r="CN166" i="139"/>
  <c r="AL126" i="139"/>
  <c r="AG146" i="139"/>
  <c r="AN142" i="139"/>
  <c r="CM178" i="139"/>
  <c r="BK139" i="139"/>
  <c r="CA219" i="139"/>
  <c r="BV192" i="139"/>
  <c r="AO212" i="139"/>
  <c r="W107" i="139"/>
  <c r="AR120" i="139"/>
  <c r="K98" i="139"/>
  <c r="L88" i="139"/>
  <c r="BA69" i="139"/>
  <c r="BQ61" i="139"/>
  <c r="AC209" i="139"/>
  <c r="BT179" i="139"/>
  <c r="BH229" i="139"/>
  <c r="J203" i="139"/>
  <c r="AM131" i="139"/>
  <c r="O181" i="139"/>
  <c r="J138" i="139"/>
  <c r="AG133" i="139"/>
  <c r="R37" i="139"/>
  <c r="R222" i="139"/>
  <c r="AL117" i="139"/>
  <c r="AH174" i="139"/>
  <c r="BR214" i="139"/>
  <c r="CO216" i="139"/>
  <c r="AY174" i="139"/>
  <c r="AQ92" i="139"/>
  <c r="BI230" i="139"/>
  <c r="BW182" i="139"/>
  <c r="BZ106" i="139"/>
  <c r="CG12" i="139"/>
  <c r="AT108" i="139"/>
  <c r="I228" i="139"/>
  <c r="AG138" i="139"/>
  <c r="AP179" i="139"/>
  <c r="Y147" i="139"/>
  <c r="O107" i="139"/>
  <c r="BU97" i="139"/>
  <c r="AY121" i="139"/>
  <c r="BG185" i="139"/>
  <c r="N14" i="139"/>
  <c r="X180" i="139"/>
  <c r="AM12" i="139"/>
  <c r="BU195" i="139"/>
  <c r="N95" i="139"/>
  <c r="Q135" i="139"/>
  <c r="CE89" i="139"/>
  <c r="AG164" i="139"/>
  <c r="CB199" i="139"/>
  <c r="R163" i="139"/>
  <c r="AN189" i="139"/>
  <c r="BN205" i="139"/>
  <c r="BA229" i="139"/>
  <c r="CG195" i="139"/>
  <c r="I175" i="139"/>
  <c r="AU25" i="139"/>
  <c r="BU173" i="139"/>
  <c r="BK189" i="139"/>
  <c r="BZ172" i="139"/>
  <c r="AT146" i="139"/>
  <c r="BA182" i="139"/>
  <c r="BQ219" i="139"/>
  <c r="CG129" i="139"/>
  <c r="BP32" i="139"/>
  <c r="BE186" i="139"/>
  <c r="AB153" i="139"/>
  <c r="BH112" i="139"/>
  <c r="L146" i="139"/>
  <c r="AX91" i="139"/>
  <c r="S144" i="139"/>
  <c r="W189" i="139"/>
  <c r="BU184" i="139"/>
  <c r="W153" i="139"/>
  <c r="CE136" i="139"/>
  <c r="BD181" i="139"/>
  <c r="H125" i="139"/>
  <c r="T11" i="139"/>
  <c r="BR205" i="139"/>
  <c r="AH156" i="139"/>
  <c r="CE217" i="139"/>
  <c r="BJ128" i="139"/>
  <c r="K146" i="139"/>
  <c r="I134" i="139"/>
  <c r="AH219" i="139"/>
  <c r="S179" i="139"/>
  <c r="AI127" i="139"/>
  <c r="BL187" i="139"/>
  <c r="AO94" i="139"/>
  <c r="AO105" i="139"/>
  <c r="AU109" i="139"/>
  <c r="AS202" i="139"/>
  <c r="AG163" i="139"/>
  <c r="AT152" i="139"/>
  <c r="V150" i="139"/>
  <c r="Z188" i="139"/>
  <c r="AU141" i="139"/>
  <c r="BC211" i="139"/>
  <c r="AW163" i="139"/>
  <c r="CE111" i="139"/>
  <c r="Q76" i="139"/>
  <c r="BE68" i="139"/>
  <c r="J218" i="139"/>
  <c r="BB221" i="139"/>
  <c r="BK99" i="139"/>
  <c r="CE73" i="139"/>
  <c r="AY78" i="139"/>
  <c r="P153" i="139"/>
  <c r="AV206" i="139"/>
  <c r="BB54" i="139"/>
  <c r="AM118" i="139"/>
  <c r="AE82" i="139"/>
  <c r="BT58" i="139"/>
  <c r="AT103" i="139"/>
  <c r="BI76" i="139"/>
  <c r="AT186" i="139"/>
  <c r="BQ19" i="139"/>
  <c r="BA93" i="139"/>
  <c r="BF138" i="139"/>
  <c r="AJ64" i="139"/>
  <c r="BK124" i="139"/>
  <c r="AR176" i="139"/>
  <c r="O186" i="139"/>
  <c r="Y156" i="139"/>
  <c r="R155" i="139"/>
  <c r="AB177" i="139"/>
  <c r="AC161" i="139"/>
  <c r="I185" i="139"/>
  <c r="BZ132" i="139"/>
  <c r="CI141" i="139"/>
  <c r="AL105" i="139"/>
  <c r="BB121" i="139"/>
  <c r="M105" i="139"/>
  <c r="AW167" i="139"/>
  <c r="R23" i="139"/>
  <c r="BT224" i="139"/>
  <c r="BH169" i="139"/>
  <c r="W119" i="139"/>
  <c r="AX81" i="139"/>
  <c r="BG122" i="139"/>
  <c r="CB174" i="139"/>
  <c r="BU108" i="139"/>
  <c r="O104" i="139"/>
  <c r="AG90" i="139"/>
  <c r="BB224" i="139"/>
  <c r="BF214" i="139"/>
  <c r="CJ173" i="139"/>
  <c r="AM214" i="139"/>
  <c r="V215" i="139"/>
  <c r="BZ11" i="139"/>
  <c r="BR209" i="139"/>
  <c r="K169" i="139"/>
  <c r="AT80" i="139"/>
  <c r="AR108" i="139"/>
  <c r="CL80" i="139"/>
  <c r="AB231" i="139"/>
  <c r="X203" i="139"/>
  <c r="N156" i="139"/>
  <c r="CG193" i="139"/>
  <c r="Q212" i="139"/>
  <c r="CF207" i="139"/>
  <c r="P139" i="139"/>
  <c r="BO90" i="139"/>
  <c r="AC147" i="139"/>
  <c r="CL78" i="139"/>
  <c r="Q161" i="139"/>
  <c r="U215" i="139"/>
  <c r="CF12" i="139"/>
  <c r="AL205" i="139"/>
  <c r="O182" i="139"/>
  <c r="BQ103" i="139"/>
  <c r="AG226" i="139"/>
  <c r="AM114" i="139"/>
  <c r="CO116" i="139"/>
  <c r="BI66" i="139"/>
  <c r="AX98" i="139"/>
  <c r="L219" i="139"/>
  <c r="BP219" i="139"/>
  <c r="U147" i="139"/>
  <c r="BM180" i="139"/>
  <c r="BY169" i="139"/>
  <c r="I18" i="139"/>
  <c r="AJ172" i="139"/>
  <c r="Q190" i="139"/>
  <c r="BQ119" i="139"/>
  <c r="V108" i="139"/>
  <c r="AM84" i="139"/>
  <c r="Z186" i="139"/>
  <c r="K170" i="139"/>
  <c r="AG116" i="139"/>
  <c r="AE174" i="139"/>
  <c r="AR98" i="139"/>
  <c r="AQ185" i="139"/>
  <c r="BP52" i="139"/>
  <c r="N146" i="139"/>
  <c r="BD99" i="139"/>
  <c r="BO142" i="139"/>
  <c r="BM148" i="139"/>
  <c r="CL104" i="139"/>
  <c r="BQ104" i="139"/>
  <c r="BS38" i="139"/>
  <c r="CJ169" i="139"/>
  <c r="P199" i="139"/>
  <c r="CA109" i="139"/>
  <c r="CD182" i="139"/>
  <c r="CN87" i="139"/>
  <c r="BR6" i="139"/>
  <c r="BL56" i="139"/>
  <c r="BR201" i="139"/>
  <c r="AT117" i="139"/>
  <c r="BX66" i="139"/>
  <c r="AK60" i="139"/>
  <c r="CB160" i="139"/>
  <c r="BR116" i="139"/>
  <c r="BF148" i="139"/>
  <c r="BH157" i="139"/>
  <c r="BM51" i="139"/>
  <c r="V44" i="139"/>
  <c r="K84" i="139"/>
  <c r="BN73" i="139"/>
  <c r="CH80" i="139"/>
  <c r="AM51" i="139"/>
  <c r="BN75" i="139"/>
  <c r="AD172" i="139"/>
  <c r="U211" i="139"/>
  <c r="AL152" i="139"/>
  <c r="I140" i="139"/>
  <c r="V59" i="139"/>
  <c r="AS41" i="139"/>
  <c r="CD63" i="139"/>
  <c r="AT77" i="139"/>
  <c r="AE62" i="139"/>
  <c r="CD65" i="139"/>
  <c r="AP69" i="139"/>
  <c r="BK71" i="139"/>
  <c r="AK166" i="139"/>
  <c r="Y127" i="139"/>
  <c r="BQ113" i="139"/>
  <c r="AA55" i="139"/>
  <c r="AM40" i="139"/>
  <c r="CA67" i="139"/>
  <c r="BY70" i="139"/>
  <c r="AQ47" i="139"/>
  <c r="AS50" i="139"/>
  <c r="J169" i="139"/>
  <c r="K109" i="139"/>
  <c r="Z212" i="139"/>
  <c r="AY112" i="139"/>
  <c r="AW57" i="139"/>
  <c r="CK51" i="139"/>
  <c r="BN53" i="139"/>
  <c r="BE87" i="139"/>
  <c r="Z76" i="139"/>
  <c r="CM48" i="139"/>
  <c r="BP62" i="139"/>
  <c r="AX193" i="139"/>
  <c r="BW101" i="139"/>
  <c r="CB129" i="139"/>
  <c r="BI139" i="139"/>
  <c r="M53" i="139"/>
  <c r="CG17" i="139"/>
  <c r="AR81" i="139"/>
  <c r="AT69" i="139"/>
  <c r="CL55" i="139"/>
  <c r="AI63" i="139"/>
  <c r="BP55" i="139"/>
  <c r="CK145" i="139"/>
  <c r="CJ196" i="139"/>
  <c r="AK138" i="139"/>
  <c r="S136" i="139"/>
  <c r="BZ43" i="139"/>
  <c r="AX56" i="139"/>
  <c r="AF74" i="139"/>
  <c r="BL88" i="139"/>
  <c r="J90" i="139"/>
  <c r="AY158" i="139"/>
  <c r="AF141" i="139"/>
  <c r="Q150" i="139"/>
  <c r="AO200" i="139"/>
  <c r="L179" i="139"/>
  <c r="AO172" i="139"/>
  <c r="BT51" i="139"/>
  <c r="U167" i="139"/>
  <c r="BE137" i="139"/>
  <c r="BJ220" i="139"/>
  <c r="AG52" i="139"/>
  <c r="BM115" i="139"/>
  <c r="AC31" i="139"/>
  <c r="BS97" i="139"/>
  <c r="AP11" i="139"/>
  <c r="Z156" i="139"/>
  <c r="AI219" i="139"/>
  <c r="BI74" i="139"/>
  <c r="T38" i="139"/>
  <c r="AE13" i="139"/>
  <c r="BL81" i="139"/>
  <c r="AD115" i="139"/>
  <c r="H106" i="139"/>
  <c r="V207" i="139"/>
  <c r="BM102" i="139"/>
  <c r="V83" i="139"/>
  <c r="BE17" i="139"/>
  <c r="Z101" i="139"/>
  <c r="CA142" i="139"/>
  <c r="BY130" i="139"/>
  <c r="AG99" i="139"/>
  <c r="BH110" i="139"/>
  <c r="BA108" i="139"/>
  <c r="X102" i="139"/>
  <c r="CH109" i="139"/>
  <c r="AP149" i="139"/>
  <c r="S229" i="139"/>
  <c r="M115" i="139"/>
  <c r="BK97" i="139"/>
  <c r="AV160" i="139"/>
  <c r="AJ176" i="139"/>
  <c r="BH116" i="139"/>
  <c r="W122" i="139"/>
  <c r="AA118" i="139"/>
  <c r="K201" i="139"/>
  <c r="AW143" i="139"/>
  <c r="V181" i="139"/>
  <c r="CB69" i="139"/>
  <c r="AB4" i="139"/>
  <c r="BA144" i="139"/>
  <c r="AE97" i="139"/>
  <c r="AK183" i="139"/>
  <c r="CJ114" i="139"/>
  <c r="BI106" i="139"/>
  <c r="CA80" i="139"/>
  <c r="AN198" i="139"/>
  <c r="BJ100" i="139"/>
  <c r="BF126" i="139"/>
  <c r="BH79" i="139"/>
  <c r="BO108" i="139"/>
  <c r="I123" i="139"/>
  <c r="T150" i="139"/>
  <c r="AI113" i="139"/>
  <c r="AP128" i="139"/>
  <c r="BZ143" i="139"/>
  <c r="CK64" i="139"/>
  <c r="AO111" i="139"/>
  <c r="AS150" i="139"/>
  <c r="BU202" i="139"/>
  <c r="CL203" i="139"/>
  <c r="AD195" i="139"/>
  <c r="BG149" i="139"/>
  <c r="O132" i="139"/>
  <c r="S73" i="139"/>
  <c r="AG111" i="139"/>
  <c r="BY69" i="139"/>
  <c r="BQ116" i="139"/>
  <c r="CN146" i="139"/>
  <c r="CF160" i="139"/>
  <c r="BY155" i="139"/>
  <c r="BD83" i="139"/>
  <c r="AS134" i="139"/>
  <c r="AO73" i="139"/>
  <c r="AW131" i="139"/>
  <c r="U208" i="139"/>
  <c r="L174" i="139"/>
  <c r="CO100" i="139"/>
  <c r="CN141" i="139"/>
  <c r="O116" i="139"/>
  <c r="AS120" i="139"/>
  <c r="BM54" i="139"/>
  <c r="AI110" i="139"/>
  <c r="U98" i="139"/>
  <c r="CI102" i="139"/>
  <c r="CO126" i="139"/>
  <c r="AU97" i="139"/>
  <c r="CI175" i="139"/>
  <c r="BP76" i="139"/>
  <c r="CH106" i="139"/>
  <c r="BJ212" i="139"/>
  <c r="AV135" i="139"/>
  <c r="BX101" i="139"/>
  <c r="AV219" i="139"/>
  <c r="CE19" i="139"/>
  <c r="AE100" i="139"/>
  <c r="CL10" i="139"/>
  <c r="BZ222" i="139"/>
  <c r="CO142" i="139"/>
  <c r="BS158" i="139"/>
  <c r="Y103" i="139"/>
  <c r="V11" i="139"/>
  <c r="AL94" i="139"/>
  <c r="BR75" i="139"/>
  <c r="AL34" i="139"/>
  <c r="CC40" i="139"/>
  <c r="CG226" i="139"/>
  <c r="I179" i="139"/>
  <c r="AN22" i="139"/>
  <c r="BU186" i="139"/>
  <c r="H103" i="139"/>
  <c r="BF171" i="139"/>
  <c r="H30" i="139"/>
  <c r="BM72" i="139"/>
  <c r="CG64" i="139"/>
  <c r="S36" i="139"/>
  <c r="M46" i="139"/>
  <c r="AH23" i="139"/>
  <c r="BF231" i="139"/>
  <c r="CK35" i="139"/>
  <c r="CE231" i="139"/>
  <c r="AZ180" i="139"/>
  <c r="AB18" i="139"/>
  <c r="BW109" i="139"/>
  <c r="AZ102" i="139"/>
  <c r="AF48" i="139"/>
  <c r="CN18" i="139"/>
  <c r="BI33" i="139"/>
  <c r="AE209" i="139"/>
  <c r="AD17" i="139"/>
  <c r="BQ80" i="139"/>
  <c r="W184" i="139"/>
  <c r="CL114" i="139"/>
  <c r="BX196" i="139"/>
  <c r="P86" i="139"/>
  <c r="AL121" i="139"/>
  <c r="W43" i="139"/>
  <c r="BJ34" i="139"/>
  <c r="H232" i="139"/>
  <c r="CC162" i="139"/>
  <c r="BL27" i="139"/>
  <c r="BK148" i="139"/>
  <c r="AM141" i="139"/>
  <c r="L113" i="139"/>
  <c r="CB38" i="139"/>
  <c r="BC68" i="139"/>
  <c r="BX89" i="139"/>
  <c r="AM23" i="139"/>
  <c r="AV33" i="139"/>
  <c r="CA198" i="139"/>
  <c r="CL205" i="139"/>
  <c r="BM215" i="139"/>
  <c r="AP17" i="139"/>
  <c r="CM177" i="139"/>
  <c r="AY229" i="139"/>
  <c r="BV55" i="139"/>
  <c r="AP94" i="139"/>
  <c r="I45" i="139"/>
  <c r="BL8" i="139"/>
  <c r="AO143" i="139"/>
  <c r="AK190" i="139"/>
  <c r="BF108" i="139"/>
  <c r="W163" i="139"/>
  <c r="P103" i="139"/>
  <c r="BW172" i="139"/>
  <c r="T121" i="139"/>
  <c r="CI220" i="139"/>
  <c r="AF117" i="139"/>
  <c r="AK59" i="139"/>
  <c r="BJ68" i="139"/>
  <c r="W205" i="139"/>
  <c r="CO112" i="139"/>
  <c r="CE52" i="139"/>
  <c r="BI194" i="139"/>
  <c r="S104" i="139"/>
  <c r="BB210" i="139"/>
  <c r="CA59" i="139"/>
  <c r="AL215" i="139"/>
  <c r="AK62" i="139"/>
  <c r="Q210" i="139"/>
  <c r="AZ51" i="139"/>
  <c r="N127" i="139"/>
  <c r="Z166" i="139"/>
  <c r="R138" i="139"/>
  <c r="BX92" i="139"/>
  <c r="AV184" i="139"/>
  <c r="AL181" i="139"/>
  <c r="AV170" i="139"/>
  <c r="CD175" i="139"/>
  <c r="BF101" i="139"/>
  <c r="W134" i="139"/>
  <c r="BM122" i="139"/>
  <c r="AS129" i="139"/>
  <c r="BA178" i="139"/>
  <c r="H175" i="139"/>
  <c r="AP118" i="139"/>
  <c r="X157" i="139"/>
  <c r="AD157" i="139"/>
  <c r="AL139" i="139"/>
  <c r="BU141" i="139"/>
  <c r="CN178" i="139"/>
  <c r="J164" i="139"/>
  <c r="BG167" i="139"/>
  <c r="AL123" i="139"/>
  <c r="CG134" i="139"/>
  <c r="AZ153" i="139"/>
  <c r="AS76" i="139"/>
  <c r="CC207" i="139"/>
  <c r="BH141" i="139"/>
  <c r="AX120" i="139"/>
  <c r="AS101" i="139"/>
  <c r="CL227" i="139"/>
  <c r="BB202" i="139"/>
  <c r="BX181" i="139"/>
  <c r="BD135" i="139"/>
  <c r="BB145" i="139"/>
  <c r="AA108" i="139"/>
  <c r="CF154" i="139"/>
  <c r="V171" i="139"/>
  <c r="U154" i="139"/>
  <c r="BV152" i="139"/>
  <c r="R89" i="139"/>
  <c r="BQ200" i="139"/>
  <c r="O165" i="139"/>
  <c r="AA151" i="139"/>
  <c r="CO120" i="139"/>
  <c r="CN179" i="139"/>
  <c r="AO118" i="139"/>
  <c r="BJ188" i="139"/>
  <c r="Y112" i="139"/>
  <c r="BT150" i="139"/>
  <c r="BB131" i="139"/>
  <c r="AL192" i="139"/>
  <c r="CC166" i="139"/>
  <c r="AY131" i="139"/>
  <c r="BU132" i="139"/>
  <c r="AB103" i="139"/>
  <c r="N100" i="139"/>
  <c r="CG98" i="139"/>
  <c r="H119" i="139"/>
  <c r="L75" i="139"/>
  <c r="BU180" i="139"/>
  <c r="BG87" i="139"/>
  <c r="Z183" i="139"/>
  <c r="BR123" i="139"/>
  <c r="BV140" i="139"/>
  <c r="P172" i="139"/>
  <c r="BL158" i="139"/>
  <c r="AU152" i="139"/>
  <c r="BJ127" i="139"/>
  <c r="AD124" i="139"/>
  <c r="BZ149" i="139"/>
  <c r="BT109" i="139"/>
  <c r="BT41" i="139"/>
  <c r="BS94" i="139"/>
  <c r="CI200" i="139"/>
  <c r="BH134" i="139"/>
  <c r="Q231" i="139"/>
  <c r="CD183" i="139"/>
  <c r="CD170" i="139"/>
  <c r="AL108" i="139"/>
  <c r="AS175" i="139"/>
  <c r="AO140" i="139"/>
  <c r="CO198" i="139"/>
  <c r="X48" i="139"/>
  <c r="AY44" i="139"/>
  <c r="BL46" i="139"/>
  <c r="AW41" i="139"/>
  <c r="AU47" i="139"/>
  <c r="Q207" i="139"/>
  <c r="M221" i="139"/>
  <c r="CC109" i="139"/>
  <c r="AD33" i="139"/>
  <c r="N50" i="139"/>
  <c r="BJ81" i="139"/>
  <c r="BY50" i="139"/>
  <c r="BC50" i="139"/>
  <c r="Y35" i="139"/>
  <c r="AF45" i="139"/>
  <c r="AC120" i="139"/>
  <c r="BU6" i="139"/>
  <c r="BC122" i="139"/>
  <c r="BJ101" i="139"/>
  <c r="CC84" i="139"/>
  <c r="N70" i="139"/>
  <c r="BB49" i="139"/>
  <c r="BI54" i="139"/>
  <c r="AN52" i="139"/>
  <c r="AL51" i="139"/>
  <c r="AT44" i="139"/>
  <c r="AT219" i="139"/>
  <c r="AT222" i="139"/>
  <c r="CL152" i="139"/>
  <c r="L214" i="139"/>
  <c r="CK55" i="139"/>
  <c r="BC65" i="139"/>
  <c r="CN57" i="139"/>
  <c r="BI50" i="139"/>
  <c r="BA39" i="139"/>
  <c r="O47" i="139"/>
  <c r="BZ19" i="139"/>
  <c r="AH222" i="139"/>
  <c r="CK135" i="139"/>
  <c r="BD116" i="139"/>
  <c r="BC150" i="139"/>
  <c r="Q43" i="139"/>
  <c r="CJ79" i="139"/>
  <c r="BU46" i="139"/>
  <c r="CJ58" i="139"/>
  <c r="BS41" i="139"/>
  <c r="CO35" i="139"/>
  <c r="BF66" i="139"/>
  <c r="AU187" i="139"/>
  <c r="Q137" i="139"/>
  <c r="BR189" i="139"/>
  <c r="AD67" i="139"/>
  <c r="H63" i="139"/>
  <c r="I58" i="139"/>
  <c r="BA37" i="139"/>
  <c r="BH54" i="139"/>
  <c r="X31" i="139"/>
  <c r="BE43" i="139"/>
  <c r="BD143" i="139"/>
  <c r="BY218" i="139"/>
  <c r="J152" i="139"/>
  <c r="BI153" i="139"/>
  <c r="CG91" i="139"/>
  <c r="BO42" i="139"/>
  <c r="BY60" i="139"/>
  <c r="X39" i="139"/>
  <c r="BB113" i="139"/>
  <c r="BE170" i="139"/>
  <c r="Q86" i="139"/>
  <c r="AK108" i="139"/>
  <c r="BG56" i="139"/>
  <c r="BL95" i="139"/>
  <c r="BH40" i="139"/>
  <c r="AM127" i="139"/>
  <c r="AV38" i="139"/>
  <c r="CK119" i="139"/>
  <c r="BR207" i="139"/>
  <c r="BA147" i="139"/>
  <c r="BB20" i="139"/>
  <c r="BZ112" i="139"/>
  <c r="S46" i="139"/>
  <c r="L124" i="139"/>
  <c r="BN207" i="139"/>
  <c r="BC96" i="139"/>
  <c r="CB45" i="139"/>
  <c r="AG24" i="139"/>
  <c r="Q187" i="139"/>
  <c r="BI45" i="139"/>
  <c r="CF41" i="139"/>
  <c r="M40" i="139"/>
  <c r="Y184" i="139"/>
  <c r="BT95" i="139"/>
  <c r="BP127" i="139"/>
  <c r="K215" i="139"/>
  <c r="K71" i="139"/>
  <c r="L91" i="139"/>
  <c r="BP60" i="139"/>
  <c r="CF35" i="139"/>
  <c r="BM8" i="139"/>
  <c r="BL33" i="139"/>
  <c r="BX87" i="139"/>
  <c r="CF130" i="139"/>
  <c r="AH120" i="139"/>
  <c r="CM128" i="139"/>
  <c r="AX50" i="139"/>
  <c r="Z71" i="139"/>
  <c r="BR69" i="139"/>
  <c r="H67" i="139"/>
  <c r="BX74" i="139"/>
  <c r="U48" i="139"/>
  <c r="N45" i="139"/>
  <c r="AG57" i="139"/>
  <c r="AM10" i="139"/>
  <c r="CE17" i="139"/>
  <c r="BD93" i="139"/>
  <c r="CH11" i="139"/>
  <c r="AM119" i="139"/>
  <c r="AH183" i="139"/>
  <c r="BB14" i="139"/>
  <c r="CI76" i="139"/>
  <c r="N231" i="139"/>
  <c r="CE39" i="139"/>
  <c r="BZ162" i="139"/>
  <c r="AF215" i="139"/>
  <c r="CF102" i="139"/>
  <c r="CL92" i="139"/>
  <c r="Z56" i="139"/>
  <c r="CL36" i="139"/>
  <c r="O65" i="139"/>
  <c r="AU85" i="139"/>
  <c r="AP54" i="139"/>
  <c r="O58" i="139"/>
  <c r="O122" i="139"/>
  <c r="BY121" i="139"/>
  <c r="AI41" i="139"/>
  <c r="AF92" i="139"/>
  <c r="AZ8" i="139"/>
  <c r="BO66" i="139"/>
  <c r="CM127" i="139"/>
  <c r="BU43" i="139"/>
  <c r="AK96" i="139"/>
  <c r="BO130" i="139"/>
  <c r="AD9" i="139"/>
  <c r="CD210" i="139"/>
  <c r="H55" i="139"/>
  <c r="Z47" i="139"/>
  <c r="AE119" i="139"/>
  <c r="BM59" i="139"/>
  <c r="BF59" i="139"/>
  <c r="CD73" i="139"/>
  <c r="CF74" i="139"/>
  <c r="AI48" i="139"/>
  <c r="AM56" i="139"/>
  <c r="AO59" i="139"/>
  <c r="BG143" i="139"/>
  <c r="AV47" i="139"/>
  <c r="BP88" i="139"/>
  <c r="BY110" i="139"/>
  <c r="BW7" i="139"/>
  <c r="Y179" i="139"/>
  <c r="H41" i="139"/>
  <c r="BF141" i="139"/>
  <c r="BK162" i="139"/>
  <c r="AV130" i="139"/>
  <c r="BG127" i="139"/>
  <c r="R5" i="139"/>
  <c r="BS21" i="139"/>
  <c r="CA150" i="139"/>
  <c r="BA15" i="139"/>
  <c r="AC103" i="139"/>
  <c r="CC90" i="139"/>
  <c r="BE104" i="139"/>
  <c r="CF84" i="139"/>
  <c r="CH99" i="139"/>
  <c r="CA94" i="139"/>
  <c r="U174" i="139"/>
  <c r="BB151" i="139"/>
  <c r="AH9" i="139"/>
  <c r="BN182" i="139"/>
  <c r="T195" i="139"/>
  <c r="BD216" i="139"/>
  <c r="CH112" i="139"/>
  <c r="AC198" i="139"/>
  <c r="AI94" i="139"/>
  <c r="N57" i="139"/>
  <c r="BM92" i="139"/>
  <c r="BL29" i="139"/>
  <c r="W165" i="139"/>
  <c r="AP162" i="139"/>
  <c r="CA215" i="139"/>
  <c r="AB209" i="139"/>
  <c r="BD31" i="139"/>
  <c r="X42" i="139"/>
  <c r="CA86" i="139"/>
  <c r="J139" i="139"/>
  <c r="R195" i="139"/>
  <c r="BA75" i="139"/>
  <c r="CI154" i="139"/>
  <c r="CG184" i="139"/>
  <c r="O101" i="139"/>
  <c r="AO155" i="139"/>
  <c r="BW133" i="139"/>
  <c r="Y47" i="139"/>
  <c r="BC140" i="139"/>
  <c r="BV209" i="139"/>
  <c r="L27" i="139"/>
  <c r="T96" i="139"/>
  <c r="P68" i="139"/>
  <c r="P113" i="139"/>
  <c r="CD211" i="139"/>
  <c r="J45" i="139"/>
  <c r="H76" i="139"/>
  <c r="AG148" i="139"/>
  <c r="BD171" i="139"/>
  <c r="BO124" i="139"/>
  <c r="T134" i="139"/>
  <c r="AK103" i="139"/>
  <c r="CK122" i="139"/>
  <c r="O98" i="139"/>
  <c r="BS15" i="139"/>
  <c r="J64" i="139"/>
  <c r="H218" i="139"/>
  <c r="AB62" i="139"/>
  <c r="AZ116" i="139"/>
  <c r="AO199" i="139"/>
  <c r="BI61" i="139"/>
  <c r="BP44" i="139"/>
  <c r="BV42" i="139"/>
  <c r="CB79" i="139"/>
  <c r="AL199" i="139"/>
  <c r="AN58" i="139"/>
  <c r="AZ205" i="139"/>
  <c r="AI88" i="139"/>
  <c r="BA143" i="139"/>
  <c r="BC183" i="139"/>
  <c r="AM159" i="139"/>
  <c r="T93" i="139"/>
  <c r="CE119" i="139"/>
  <c r="BY75" i="139"/>
  <c r="CC103" i="139"/>
  <c r="X223" i="139"/>
  <c r="AY97" i="139"/>
  <c r="BI80" i="139"/>
  <c r="Z38" i="139"/>
  <c r="BA63" i="139"/>
  <c r="BB7" i="139"/>
  <c r="BW184" i="139"/>
  <c r="AV197" i="139"/>
  <c r="AI160" i="139"/>
  <c r="BM52" i="139"/>
  <c r="P157" i="139"/>
  <c r="AD93" i="139"/>
  <c r="CC208" i="139"/>
  <c r="BR89" i="139"/>
  <c r="CN12" i="139"/>
  <c r="Q147" i="139"/>
  <c r="AA128" i="139"/>
  <c r="T141" i="139"/>
  <c r="BI130" i="139"/>
  <c r="CD214" i="139"/>
  <c r="S220" i="139"/>
  <c r="K199" i="139"/>
  <c r="BS140" i="139"/>
  <c r="K62" i="139"/>
  <c r="CB120" i="139"/>
  <c r="CA107" i="139"/>
  <c r="BV5" i="139"/>
  <c r="CN228" i="139"/>
  <c r="AM179" i="139"/>
  <c r="AX223" i="139"/>
  <c r="AU53" i="139"/>
  <c r="P32" i="139"/>
  <c r="AP195" i="139"/>
  <c r="S78" i="139"/>
  <c r="AD75" i="139"/>
  <c r="AO69" i="139"/>
  <c r="Q186" i="139"/>
  <c r="CF32" i="139"/>
  <c r="BK194" i="139"/>
  <c r="AZ230" i="139"/>
  <c r="AL187" i="139"/>
  <c r="AQ162" i="139"/>
  <c r="BJ66" i="139"/>
  <c r="AP123" i="139"/>
  <c r="BI166" i="139"/>
  <c r="BY33" i="139"/>
  <c r="AW155" i="139"/>
  <c r="BP124" i="139"/>
  <c r="CB78" i="139"/>
  <c r="AF132" i="139"/>
  <c r="BU32" i="139"/>
  <c r="R88" i="139"/>
  <c r="BJ145" i="139"/>
  <c r="AC88" i="139"/>
  <c r="CD219" i="139"/>
  <c r="CH65" i="139"/>
  <c r="P49" i="139"/>
  <c r="W38" i="139"/>
  <c r="BW39" i="139"/>
  <c r="BV46" i="139"/>
  <c r="AV224" i="139"/>
  <c r="CM176" i="139"/>
  <c r="CN107" i="139"/>
  <c r="CE34" i="139"/>
  <c r="AZ87" i="139"/>
  <c r="AV171" i="139"/>
  <c r="BC30" i="139"/>
  <c r="AZ95" i="139"/>
  <c r="BH183" i="139"/>
  <c r="CJ62" i="139"/>
  <c r="Z210" i="139"/>
  <c r="T192" i="139"/>
  <c r="L58" i="139"/>
  <c r="BM175" i="139"/>
  <c r="BS88" i="139"/>
  <c r="BK168" i="139"/>
  <c r="BG158" i="139"/>
  <c r="CF65" i="139"/>
  <c r="BB104" i="139"/>
  <c r="CM46" i="139"/>
  <c r="BP45" i="139"/>
  <c r="AO229" i="139"/>
  <c r="Y198" i="139"/>
  <c r="H226" i="139"/>
  <c r="BF21" i="139"/>
  <c r="W90" i="139"/>
  <c r="BE134" i="139"/>
  <c r="AJ168" i="139"/>
  <c r="BY53" i="139"/>
  <c r="Q171" i="139"/>
  <c r="AR65" i="139"/>
  <c r="O80" i="139"/>
  <c r="BB163" i="139"/>
  <c r="BV92" i="139"/>
  <c r="CM148" i="139"/>
  <c r="CB24" i="139"/>
  <c r="BB195" i="139"/>
  <c r="Z93" i="139"/>
  <c r="AU200" i="139"/>
  <c r="K212" i="139"/>
  <c r="AQ33" i="139"/>
  <c r="I7" i="139"/>
  <c r="AE53" i="139"/>
  <c r="U54" i="139"/>
  <c r="CN132" i="139"/>
  <c r="CF73" i="139"/>
  <c r="CG173" i="139"/>
  <c r="Q128" i="139"/>
  <c r="AV53" i="139"/>
  <c r="P60" i="139"/>
  <c r="AS63" i="139"/>
  <c r="BY63" i="139"/>
  <c r="BR61" i="139"/>
  <c r="BP80" i="139"/>
  <c r="CK62" i="139"/>
  <c r="CA175" i="139"/>
  <c r="BX106" i="139"/>
  <c r="L154" i="139"/>
  <c r="AI130" i="139"/>
  <c r="CL30" i="139"/>
  <c r="BT40" i="139"/>
  <c r="Z66" i="139"/>
  <c r="K70" i="139"/>
  <c r="AM61" i="139"/>
  <c r="AF49" i="139"/>
  <c r="CC43" i="139"/>
  <c r="AV137" i="139"/>
  <c r="V58" i="139"/>
  <c r="BL108" i="139"/>
  <c r="W109" i="139"/>
  <c r="CB34" i="139"/>
  <c r="AG23" i="139"/>
  <c r="AJ52" i="139"/>
  <c r="CH27" i="139"/>
  <c r="Y97" i="139"/>
  <c r="Z190" i="139"/>
  <c r="BO125" i="139"/>
  <c r="CD128" i="139"/>
  <c r="BW50" i="139"/>
  <c r="AG96" i="139"/>
  <c r="AD208" i="139"/>
  <c r="AH224" i="139"/>
  <c r="BB108" i="139"/>
  <c r="BM81" i="139"/>
  <c r="BN76" i="139"/>
  <c r="M68" i="139"/>
  <c r="CM78" i="139"/>
  <c r="BY208" i="139"/>
  <c r="AZ70" i="139"/>
  <c r="BE66" i="139"/>
  <c r="AT181" i="139"/>
  <c r="AP31" i="139"/>
  <c r="BX149" i="139"/>
  <c r="BI212" i="139"/>
  <c r="CN76" i="139"/>
  <c r="BI179" i="139"/>
  <c r="BF225" i="139"/>
  <c r="BO67" i="139"/>
  <c r="I231" i="139"/>
  <c r="X74" i="139"/>
  <c r="BI105" i="139"/>
  <c r="BX103" i="139"/>
  <c r="AF213" i="139"/>
  <c r="AD194" i="139"/>
  <c r="AC108" i="139"/>
  <c r="BE47" i="139"/>
  <c r="BJ79" i="139"/>
  <c r="CM76" i="139"/>
  <c r="AP137" i="139"/>
  <c r="O230" i="139"/>
  <c r="AG82" i="139"/>
  <c r="BK154" i="139"/>
  <c r="Q34" i="139"/>
  <c r="BZ78" i="139"/>
  <c r="CJ127" i="139"/>
  <c r="CH77" i="139"/>
  <c r="Y153" i="139"/>
  <c r="CJ143" i="139"/>
  <c r="O169" i="139"/>
  <c r="AW119" i="139"/>
  <c r="AT110" i="139"/>
  <c r="CA149" i="139"/>
  <c r="BT94" i="139"/>
  <c r="BP204" i="139"/>
  <c r="Y24" i="139"/>
  <c r="AJ41" i="139"/>
  <c r="AX7" i="139"/>
  <c r="CE41" i="139"/>
  <c r="R193" i="139"/>
  <c r="CE24" i="139"/>
  <c r="CO139" i="139"/>
  <c r="AF172" i="139"/>
  <c r="AP142" i="139"/>
  <c r="AW228" i="139"/>
  <c r="BJ70" i="139"/>
  <c r="BB53" i="139"/>
  <c r="CB22" i="139"/>
  <c r="BX28" i="139"/>
  <c r="BO199" i="139"/>
  <c r="Z27" i="139"/>
  <c r="R228" i="139"/>
  <c r="P212" i="139"/>
  <c r="BB138" i="139"/>
  <c r="V209" i="139"/>
  <c r="CG218" i="139"/>
  <c r="AK85" i="139"/>
  <c r="V64" i="139"/>
  <c r="BS58" i="139"/>
  <c r="Z45" i="139"/>
  <c r="CE214" i="139"/>
  <c r="R212" i="139"/>
  <c r="AK94" i="139"/>
  <c r="AK174" i="139"/>
  <c r="N166" i="139"/>
  <c r="BV102" i="139"/>
  <c r="AZ147" i="139"/>
  <c r="O63" i="139"/>
  <c r="BY82" i="139"/>
  <c r="CK89" i="139"/>
  <c r="BT226" i="139"/>
  <c r="AW181" i="139"/>
  <c r="AV142" i="139"/>
  <c r="X154" i="139"/>
  <c r="CO55" i="139"/>
  <c r="CK73" i="139"/>
  <c r="BW11" i="139"/>
  <c r="BQ51" i="139"/>
  <c r="BV77" i="139"/>
  <c r="BO48" i="139"/>
  <c r="BK45" i="139"/>
  <c r="N46" i="139"/>
  <c r="AN54" i="139"/>
  <c r="CE46" i="139"/>
  <c r="BS104" i="139"/>
  <c r="CM17" i="139"/>
  <c r="BK83" i="139"/>
  <c r="V60" i="139"/>
  <c r="AE39" i="139"/>
  <c r="BW229" i="139"/>
  <c r="AQ213" i="139"/>
  <c r="L6" i="139"/>
  <c r="BD86" i="139"/>
  <c r="AE196" i="139"/>
  <c r="V97" i="139"/>
  <c r="AW149" i="139"/>
  <c r="BX215" i="139"/>
  <c r="AO192" i="139"/>
  <c r="AD63" i="139"/>
  <c r="AC48" i="139"/>
  <c r="AY61" i="139"/>
  <c r="CK47" i="139"/>
  <c r="AY40" i="139"/>
  <c r="AZ25" i="139"/>
  <c r="AC43" i="139"/>
  <c r="BR198" i="139"/>
  <c r="BS111" i="139"/>
  <c r="CD9" i="139"/>
  <c r="AB85" i="139"/>
  <c r="M185" i="139"/>
  <c r="CN109" i="139"/>
  <c r="AC59" i="139"/>
  <c r="BK175" i="139"/>
  <c r="BO65" i="139"/>
  <c r="K95" i="139"/>
  <c r="CM93" i="139"/>
  <c r="M161" i="139"/>
  <c r="CM6" i="139"/>
  <c r="AR149" i="139"/>
  <c r="R11" i="139"/>
  <c r="V120" i="139"/>
  <c r="AY185" i="139"/>
  <c r="BS4" i="139"/>
  <c r="BP61" i="139"/>
  <c r="H60" i="139"/>
  <c r="CO90" i="139"/>
  <c r="I163" i="139"/>
  <c r="AW218" i="139"/>
  <c r="AE210" i="139"/>
  <c r="Y115" i="139"/>
  <c r="CB43" i="139"/>
  <c r="BL221" i="139"/>
  <c r="CL88" i="139"/>
  <c r="CG100" i="139"/>
  <c r="CK93" i="139"/>
  <c r="BH94" i="139"/>
  <c r="BT79" i="139"/>
  <c r="CM27" i="139"/>
  <c r="AK201" i="139"/>
  <c r="BW102" i="139"/>
  <c r="CN19" i="139"/>
  <c r="BY219" i="139"/>
  <c r="AZ27" i="139"/>
  <c r="CG102" i="139"/>
  <c r="L59" i="139"/>
  <c r="J78" i="139"/>
  <c r="O85" i="139"/>
  <c r="BQ163" i="139"/>
  <c r="AA149" i="139"/>
  <c r="CE94" i="139"/>
  <c r="K120" i="139"/>
  <c r="AO7" i="139"/>
  <c r="AC63" i="139"/>
  <c r="CK168" i="139"/>
  <c r="K57" i="139"/>
  <c r="BW146" i="139"/>
  <c r="T82" i="139"/>
  <c r="CM26" i="139"/>
  <c r="BZ228" i="139"/>
  <c r="CE69" i="139"/>
  <c r="CJ71" i="139"/>
  <c r="O208" i="139"/>
  <c r="AO205" i="139"/>
  <c r="CI205" i="139"/>
  <c r="AY150" i="139"/>
  <c r="AB206" i="139"/>
  <c r="BV88" i="139"/>
  <c r="AV114" i="139"/>
  <c r="AJ115" i="139"/>
  <c r="CI41" i="139"/>
  <c r="AX101" i="139"/>
  <c r="BQ150" i="139"/>
  <c r="BK73" i="139"/>
  <c r="BI18" i="139"/>
  <c r="CK231" i="139"/>
  <c r="O86" i="139"/>
  <c r="Y49" i="139"/>
  <c r="BX147" i="139"/>
  <c r="CO10" i="139"/>
  <c r="BO161" i="139"/>
  <c r="BA38" i="139"/>
  <c r="BF75" i="139"/>
  <c r="CD223" i="139"/>
  <c r="AI35" i="139"/>
  <c r="O194" i="139"/>
  <c r="BU196" i="139"/>
  <c r="J172" i="139"/>
  <c r="Z127" i="139"/>
  <c r="BB79" i="139"/>
  <c r="CF82" i="139"/>
  <c r="BA41" i="139"/>
  <c r="W91" i="139"/>
  <c r="CC71" i="139"/>
  <c r="BP202" i="139"/>
  <c r="AZ185" i="139"/>
  <c r="AV165" i="139"/>
  <c r="CJ221" i="139"/>
  <c r="CA65" i="139"/>
  <c r="L112" i="139"/>
  <c r="BC169" i="139"/>
  <c r="AK9" i="139"/>
  <c r="Q149" i="139"/>
  <c r="BO182" i="139"/>
  <c r="I16" i="139"/>
  <c r="BT83" i="139"/>
  <c r="AE34" i="139"/>
  <c r="BJ227" i="139"/>
  <c r="CI209" i="139"/>
  <c r="CA195" i="139"/>
  <c r="Q174" i="139"/>
  <c r="X10" i="139"/>
  <c r="AS154" i="139"/>
  <c r="BU206" i="139"/>
  <c r="AD88" i="139"/>
  <c r="CK217" i="139"/>
  <c r="AM90" i="139"/>
  <c r="AX59" i="139"/>
  <c r="CC35" i="139"/>
  <c r="CK28" i="139"/>
  <c r="BZ145" i="139"/>
  <c r="AE24" i="139"/>
  <c r="BE225" i="139"/>
  <c r="CB30" i="139"/>
  <c r="U66" i="139"/>
  <c r="Q146" i="139"/>
  <c r="AB185" i="139"/>
  <c r="I232" i="139"/>
  <c r="BQ217" i="139"/>
  <c r="X208" i="139"/>
  <c r="BK95" i="139"/>
  <c r="AB126" i="139"/>
  <c r="X176" i="139"/>
  <c r="BL80" i="139"/>
  <c r="AR223" i="139"/>
  <c r="AA70" i="139"/>
  <c r="AJ140" i="139"/>
  <c r="AI170" i="139"/>
  <c r="CK36" i="139"/>
  <c r="BY76" i="139"/>
  <c r="Y180" i="139"/>
  <c r="BZ148" i="139"/>
  <c r="CD44" i="139"/>
  <c r="AB186" i="139"/>
  <c r="CM115" i="139"/>
  <c r="BG21" i="139"/>
  <c r="BZ194" i="139"/>
  <c r="BX107" i="139"/>
  <c r="AD4" i="139"/>
  <c r="BW85" i="139"/>
  <c r="AO197" i="139"/>
  <c r="AY123" i="139"/>
  <c r="AA4" i="139"/>
  <c r="BN23" i="139"/>
  <c r="AM27" i="139"/>
  <c r="AQ168" i="139"/>
  <c r="AS66" i="139"/>
  <c r="BI216" i="139"/>
  <c r="CA145" i="139"/>
  <c r="N202" i="139"/>
  <c r="BR133" i="139"/>
  <c r="BV201" i="139"/>
  <c r="CI129" i="139"/>
  <c r="BX229" i="139"/>
  <c r="AJ197" i="139"/>
  <c r="CH89" i="139"/>
  <c r="BD5" i="139"/>
  <c r="BV107" i="139"/>
  <c r="BB48" i="139"/>
  <c r="Q154" i="139"/>
  <c r="T40" i="139"/>
  <c r="AC9" i="139"/>
  <c r="AM77" i="139"/>
  <c r="H27" i="139"/>
  <c r="AT150" i="139"/>
  <c r="Q108" i="139"/>
  <c r="AW164" i="139"/>
  <c r="K23" i="139"/>
  <c r="CF46" i="139"/>
  <c r="O88" i="139"/>
  <c r="CD230" i="139"/>
  <c r="BZ212" i="139"/>
  <c r="BJ53" i="139"/>
  <c r="BD96" i="139"/>
  <c r="BR181" i="139"/>
  <c r="BC185" i="139"/>
  <c r="CE79" i="139"/>
  <c r="Y190" i="139"/>
  <c r="CL16" i="139"/>
  <c r="CA15" i="139"/>
  <c r="AB48" i="139"/>
  <c r="P98" i="139"/>
  <c r="CD84" i="139"/>
  <c r="BM100" i="139"/>
  <c r="CG121" i="139"/>
  <c r="AB90" i="139"/>
  <c r="BE16" i="139"/>
  <c r="AV220" i="139"/>
  <c r="AY60" i="139"/>
  <c r="BY65" i="139"/>
  <c r="H95" i="139"/>
  <c r="BZ5" i="139"/>
  <c r="AX212" i="139"/>
  <c r="BA101" i="139"/>
  <c r="BH70" i="139"/>
  <c r="AO68" i="139"/>
  <c r="BM70" i="139"/>
  <c r="AW51" i="139"/>
  <c r="X183" i="139"/>
  <c r="K43" i="139"/>
  <c r="AS198" i="139"/>
  <c r="AI77" i="139"/>
  <c r="AE30" i="139"/>
  <c r="K203" i="139"/>
  <c r="CJ55" i="139"/>
  <c r="BS65" i="139"/>
  <c r="BW107" i="139"/>
  <c r="BQ32" i="139"/>
  <c r="BU81" i="139"/>
  <c r="M156" i="139"/>
  <c r="AY64" i="139"/>
  <c r="I180" i="139"/>
  <c r="BY228" i="139"/>
  <c r="BG80" i="139"/>
  <c r="CA57" i="139"/>
  <c r="AO99" i="139"/>
  <c r="CA126" i="139"/>
  <c r="AS56" i="139"/>
  <c r="CO226" i="139"/>
  <c r="BU158" i="139"/>
  <c r="AO58" i="139"/>
  <c r="BP28" i="139"/>
  <c r="BF55" i="139"/>
  <c r="P22" i="139"/>
  <c r="CJ97" i="139"/>
  <c r="BU25" i="139"/>
  <c r="V185" i="139"/>
  <c r="BJ46" i="139"/>
  <c r="AO215" i="139"/>
  <c r="BJ73" i="139"/>
  <c r="AF11" i="139"/>
  <c r="BU114" i="139"/>
  <c r="CC160" i="139"/>
  <c r="AQ98" i="139"/>
  <c r="R22" i="139"/>
  <c r="BM76" i="139"/>
  <c r="CJ132" i="139"/>
  <c r="AQ119" i="139"/>
  <c r="BL30" i="139"/>
  <c r="J224" i="139"/>
  <c r="AG112" i="139"/>
  <c r="BQ195" i="139"/>
  <c r="CL181" i="139"/>
  <c r="BO51" i="139"/>
  <c r="CB7" i="139"/>
  <c r="AS80" i="139"/>
  <c r="BR141" i="139"/>
  <c r="AE74" i="139"/>
  <c r="CL51" i="139"/>
  <c r="AW133" i="139"/>
  <c r="BF179" i="139"/>
  <c r="AA29" i="139"/>
  <c r="BK60" i="139"/>
  <c r="BR152" i="139"/>
  <c r="AU221" i="139"/>
  <c r="BV6" i="139"/>
  <c r="CN43" i="139"/>
  <c r="AU186" i="139"/>
  <c r="Y171" i="139"/>
  <c r="R18" i="139"/>
  <c r="CO72" i="139"/>
  <c r="BF170" i="139"/>
  <c r="BP95" i="139"/>
  <c r="BK25" i="139"/>
  <c r="AJ65" i="139"/>
  <c r="BZ128" i="139"/>
  <c r="W23" i="139"/>
  <c r="BU40" i="139"/>
  <c r="J62" i="139"/>
  <c r="BH106" i="139"/>
  <c r="U39" i="139"/>
  <c r="CG31" i="139"/>
  <c r="W158" i="139"/>
  <c r="BB44" i="139"/>
  <c r="BS87" i="139"/>
  <c r="CJ112" i="139"/>
  <c r="AW172" i="139"/>
  <c r="L149" i="139"/>
  <c r="O146" i="139"/>
  <c r="BT106" i="139"/>
  <c r="BL141" i="139"/>
  <c r="BP117" i="139"/>
  <c r="BX163" i="139"/>
  <c r="AJ178" i="139"/>
  <c r="S29" i="139"/>
  <c r="U104" i="139"/>
  <c r="S41" i="139"/>
  <c r="O42" i="139"/>
  <c r="AU107" i="139"/>
  <c r="AN44" i="139"/>
  <c r="AS102" i="139"/>
  <c r="BF115" i="139"/>
  <c r="AL176" i="139"/>
  <c r="L182" i="139"/>
  <c r="CI143" i="139"/>
  <c r="BF38" i="139"/>
  <c r="Y102" i="139"/>
  <c r="BE230" i="139"/>
  <c r="AP92" i="139"/>
  <c r="BE35" i="139"/>
  <c r="BB85" i="139"/>
  <c r="BX17" i="139"/>
  <c r="AI65" i="139"/>
  <c r="CM30" i="139"/>
  <c r="BS212" i="139"/>
  <c r="BM53" i="139"/>
  <c r="BC201" i="139"/>
  <c r="R110" i="139"/>
  <c r="M216" i="139"/>
  <c r="AZ129" i="139"/>
  <c r="AC26" i="139"/>
  <c r="BC178" i="139"/>
  <c r="AO63" i="139"/>
  <c r="AA37" i="139"/>
  <c r="CA54" i="139"/>
  <c r="AZ231" i="139"/>
  <c r="U129" i="139"/>
  <c r="AI133" i="139"/>
  <c r="BX39" i="139"/>
  <c r="BU56" i="139"/>
  <c r="W46" i="139"/>
  <c r="M84" i="139"/>
  <c r="Q45" i="139"/>
  <c r="BR19" i="139"/>
  <c r="AU205" i="139"/>
  <c r="I153" i="139"/>
  <c r="BZ28" i="139"/>
  <c r="Q21" i="139"/>
  <c r="CB65" i="139"/>
  <c r="CF218" i="139"/>
  <c r="I69" i="139"/>
  <c r="BM193" i="139"/>
  <c r="BM127" i="139"/>
  <c r="BU113" i="139"/>
  <c r="AG15" i="139"/>
  <c r="AS6" i="139"/>
  <c r="N42" i="139"/>
  <c r="T73" i="139"/>
  <c r="S210" i="139"/>
  <c r="BN163" i="139"/>
  <c r="AO131" i="139"/>
  <c r="CB115" i="139"/>
  <c r="BG202" i="139"/>
  <c r="BT5" i="139"/>
  <c r="AN60" i="139"/>
  <c r="M69" i="139"/>
  <c r="BK221" i="139"/>
  <c r="J208" i="139"/>
  <c r="AI47" i="139"/>
  <c r="AS141" i="139"/>
  <c r="CN187" i="139"/>
  <c r="BJ7" i="139"/>
  <c r="BP180" i="139"/>
  <c r="AC11" i="139"/>
  <c r="AG98" i="139"/>
  <c r="P38" i="139"/>
  <c r="AZ57" i="139"/>
  <c r="AQ84" i="139"/>
  <c r="CB230" i="139"/>
  <c r="AX108" i="139"/>
  <c r="W168" i="139"/>
  <c r="BH72" i="139"/>
  <c r="CD59" i="139"/>
  <c r="CL54" i="139"/>
  <c r="BM39" i="139"/>
  <c r="AD42" i="139"/>
  <c r="K38" i="139"/>
  <c r="M120" i="139"/>
  <c r="AJ91" i="139"/>
  <c r="S190" i="139"/>
  <c r="BK87" i="139"/>
  <c r="BE226" i="139"/>
  <c r="CK57" i="139"/>
  <c r="AQ126" i="139"/>
  <c r="BR4" i="139"/>
  <c r="R80" i="139"/>
  <c r="BT56" i="139"/>
  <c r="AO21" i="139"/>
  <c r="J192" i="139"/>
  <c r="CM31" i="139"/>
  <c r="AG187" i="139"/>
  <c r="L92" i="139"/>
  <c r="CE7" i="139"/>
  <c r="CD94" i="139"/>
  <c r="AE195" i="139"/>
  <c r="BA96" i="139"/>
  <c r="N199" i="139"/>
  <c r="AN97" i="139"/>
  <c r="BE29" i="139"/>
  <c r="AG6" i="139"/>
  <c r="BO76" i="139"/>
  <c r="BT18" i="139"/>
  <c r="AT162" i="139"/>
  <c r="BV228" i="139"/>
  <c r="BR173" i="139"/>
  <c r="CN44" i="139"/>
  <c r="AG7" i="139"/>
  <c r="AL87" i="139"/>
  <c r="AI218" i="139"/>
  <c r="AV62" i="139"/>
  <c r="BN35" i="139"/>
  <c r="N171" i="139"/>
  <c r="AN85" i="139"/>
  <c r="AM158" i="139"/>
  <c r="Q82" i="139"/>
  <c r="AE189" i="139"/>
  <c r="BX86" i="139"/>
  <c r="BS230" i="139"/>
  <c r="AG66" i="139"/>
  <c r="Q28" i="139"/>
  <c r="AV126" i="139"/>
  <c r="AJ43" i="139"/>
  <c r="AK157" i="139"/>
  <c r="BO115" i="139"/>
  <c r="BI29" i="139"/>
  <c r="R70" i="139"/>
  <c r="CO26" i="139"/>
  <c r="AC157" i="139"/>
  <c r="BK220" i="139"/>
  <c r="CE29" i="139"/>
  <c r="AD31" i="139"/>
  <c r="BU159" i="139"/>
  <c r="R169" i="139"/>
  <c r="BP227" i="139"/>
  <c r="BT73" i="139"/>
  <c r="S96" i="139"/>
  <c r="AP217" i="139"/>
  <c r="CJ219" i="139"/>
  <c r="BP111" i="139"/>
  <c r="CM216" i="139"/>
  <c r="BW221" i="139"/>
  <c r="BP54" i="139"/>
  <c r="CJ61" i="139"/>
  <c r="R152" i="139"/>
  <c r="CO123" i="139"/>
  <c r="BT20" i="139"/>
  <c r="AN231" i="139"/>
  <c r="BW9" i="139"/>
  <c r="J135" i="139"/>
  <c r="BA114" i="139"/>
  <c r="W220" i="139"/>
  <c r="AS88" i="139"/>
  <c r="AH195" i="139"/>
  <c r="AN71" i="139"/>
  <c r="CG219" i="139"/>
  <c r="CH190" i="139"/>
  <c r="BQ229" i="139"/>
  <c r="AG145" i="139"/>
  <c r="CC129" i="139"/>
  <c r="AX135" i="139"/>
  <c r="W96" i="139"/>
  <c r="CG70" i="139"/>
  <c r="CO84" i="139"/>
  <c r="BK218" i="139"/>
  <c r="BT70" i="139"/>
  <c r="AD147" i="139"/>
  <c r="CE130" i="139"/>
  <c r="BG73" i="139"/>
  <c r="U29" i="139"/>
  <c r="BU64" i="139"/>
  <c r="CB194" i="139"/>
  <c r="W52" i="139"/>
  <c r="BF11" i="139"/>
  <c r="BV220" i="139"/>
  <c r="AM57" i="139"/>
  <c r="BV48" i="139"/>
  <c r="AJ138" i="139"/>
  <c r="AS227" i="139"/>
  <c r="AP140" i="139"/>
  <c r="AT59" i="139"/>
  <c r="AG77" i="139"/>
  <c r="AK28" i="139"/>
  <c r="K129" i="139"/>
  <c r="BL49" i="139"/>
  <c r="CI6" i="139"/>
  <c r="AS112" i="139"/>
  <c r="AY5" i="139"/>
  <c r="S140" i="139"/>
  <c r="CH15" i="139"/>
  <c r="BE163" i="139"/>
  <c r="AB52" i="139"/>
  <c r="AL160" i="139"/>
  <c r="S111" i="139"/>
  <c r="H22" i="139"/>
  <c r="CL99" i="139"/>
  <c r="CH28" i="139"/>
  <c r="AA117" i="139"/>
  <c r="AG65" i="139"/>
  <c r="AZ220" i="139"/>
  <c r="BZ49" i="139"/>
  <c r="BZ65" i="139"/>
  <c r="AE125" i="139"/>
  <c r="CO25" i="139"/>
  <c r="K101" i="139"/>
  <c r="BH8" i="139"/>
  <c r="BG219" i="139"/>
  <c r="CG68" i="139"/>
  <c r="Z18" i="139"/>
  <c r="AX94" i="139"/>
  <c r="X23" i="139"/>
  <c r="AL134" i="139"/>
  <c r="BA34" i="139"/>
  <c r="BT223" i="139"/>
  <c r="I28" i="139"/>
  <c r="AC87" i="139"/>
  <c r="BU60" i="139"/>
  <c r="CH18" i="139"/>
  <c r="BN4" i="139"/>
  <c r="Z49" i="139"/>
  <c r="AC98" i="139"/>
  <c r="BN113" i="139"/>
  <c r="Q13" i="139"/>
  <c r="AW74" i="139"/>
  <c r="BD188" i="139"/>
  <c r="H225" i="139"/>
  <c r="BE217" i="139"/>
  <c r="CJ100" i="139"/>
  <c r="CD205" i="139"/>
  <c r="AJ226" i="139"/>
  <c r="AH86" i="139"/>
  <c r="CI67" i="139"/>
  <c r="AP87" i="139"/>
  <c r="BT92" i="139"/>
  <c r="CN50" i="139"/>
  <c r="L47" i="139"/>
  <c r="AR84" i="139"/>
  <c r="CC20" i="139"/>
  <c r="AY91" i="139"/>
  <c r="BC119" i="139"/>
  <c r="P20" i="139"/>
  <c r="AD111" i="139"/>
  <c r="CE57" i="139"/>
  <c r="T53" i="139"/>
  <c r="CK77" i="139"/>
  <c r="AG91" i="139"/>
  <c r="BC77" i="139"/>
  <c r="BC81" i="139"/>
  <c r="Y63" i="139"/>
  <c r="BC109" i="139"/>
  <c r="BD33" i="139"/>
  <c r="BX47" i="139"/>
  <c r="BJ116" i="139"/>
  <c r="K229" i="139"/>
  <c r="BP172" i="139"/>
  <c r="CI120" i="139"/>
  <c r="BT45" i="139"/>
  <c r="CJ81" i="139"/>
  <c r="CM196" i="139"/>
  <c r="BZ56" i="139"/>
  <c r="O139" i="139"/>
  <c r="CH57" i="139"/>
  <c r="AW98" i="139"/>
  <c r="Y164" i="139"/>
  <c r="AY30" i="139"/>
  <c r="AR226" i="139"/>
  <c r="L95" i="139"/>
  <c r="BU216" i="139"/>
  <c r="K34" i="139"/>
  <c r="AH160" i="139"/>
  <c r="BA68" i="139"/>
  <c r="AB211" i="139"/>
  <c r="AA181" i="139"/>
  <c r="BT37" i="139"/>
  <c r="CO181" i="139"/>
  <c r="AI52" i="139"/>
  <c r="BQ16" i="139"/>
  <c r="AX111" i="139"/>
  <c r="AB10" i="139"/>
  <c r="AH141" i="139"/>
  <c r="CJ19" i="139"/>
  <c r="BC173" i="139"/>
  <c r="BE52" i="139"/>
  <c r="H223" i="139"/>
  <c r="BC110" i="139"/>
  <c r="BM145" i="139"/>
  <c r="BV112" i="139"/>
  <c r="Q35" i="139"/>
  <c r="P79" i="139"/>
  <c r="CA204" i="139"/>
  <c r="O123" i="139"/>
  <c r="BK42" i="139"/>
  <c r="CM11" i="139"/>
  <c r="CG99" i="139"/>
  <c r="T190" i="139"/>
  <c r="BX209" i="139"/>
  <c r="U218" i="139"/>
  <c r="S184" i="139"/>
  <c r="CF53" i="139"/>
  <c r="BJ120" i="139"/>
  <c r="AY203" i="139"/>
  <c r="AH66" i="139"/>
  <c r="AL15" i="139"/>
  <c r="R90" i="139"/>
  <c r="BI164" i="139"/>
  <c r="CM160" i="139"/>
  <c r="AN32" i="139"/>
  <c r="BP5" i="139"/>
  <c r="AC183" i="139"/>
  <c r="CO201" i="139"/>
  <c r="AQ34" i="139"/>
  <c r="V76" i="139"/>
  <c r="U156" i="139"/>
  <c r="CL156" i="139"/>
  <c r="BS32" i="139"/>
  <c r="AV95" i="139"/>
  <c r="CO41" i="139"/>
  <c r="I225" i="139"/>
  <c r="BB181" i="139"/>
  <c r="BN104" i="139"/>
  <c r="J86" i="139"/>
  <c r="BG91" i="139"/>
  <c r="M29" i="139"/>
  <c r="AV115" i="139"/>
  <c r="AP91" i="139"/>
  <c r="CI212" i="139"/>
  <c r="CC212" i="139"/>
  <c r="AZ173" i="139"/>
  <c r="U60" i="139"/>
  <c r="BU115" i="139"/>
  <c r="AV144" i="139"/>
  <c r="U101" i="139"/>
  <c r="AH121" i="139"/>
  <c r="AI106" i="139"/>
  <c r="AX76" i="139"/>
  <c r="BC227" i="139"/>
  <c r="S86" i="139"/>
  <c r="X113" i="139"/>
  <c r="BM186" i="139"/>
  <c r="BN153" i="139"/>
  <c r="CC101" i="139"/>
  <c r="BS156" i="139"/>
  <c r="BU73" i="139"/>
  <c r="BZ29" i="139"/>
  <c r="W117" i="139"/>
  <c r="BS117" i="139"/>
  <c r="AY4" i="139"/>
  <c r="N77" i="139"/>
  <c r="L45" i="139"/>
  <c r="BL45" i="139"/>
  <c r="T219" i="139"/>
  <c r="BL116" i="139"/>
  <c r="AE94" i="139"/>
  <c r="BN33" i="139"/>
  <c r="BT185" i="139"/>
  <c r="AA161" i="139"/>
  <c r="I23" i="139"/>
  <c r="BE202" i="139"/>
  <c r="AQ53" i="139"/>
  <c r="AY200" i="139"/>
  <c r="P67" i="139"/>
  <c r="X15" i="139"/>
  <c r="T120" i="139"/>
  <c r="CN21" i="139"/>
  <c r="BQ209" i="139"/>
  <c r="BO12" i="139"/>
  <c r="AP193" i="139"/>
  <c r="BG51" i="139"/>
  <c r="CJ23" i="139"/>
  <c r="AD90" i="139"/>
  <c r="BP214" i="139"/>
  <c r="BZ213" i="139"/>
  <c r="T103" i="139"/>
  <c r="BZ104" i="139"/>
  <c r="AY18" i="139"/>
  <c r="BK155" i="139"/>
  <c r="P76" i="139"/>
  <c r="AA231" i="139"/>
  <c r="CN149" i="139"/>
  <c r="W14" i="139"/>
  <c r="BI168" i="139"/>
  <c r="AK21" i="139"/>
  <c r="W227" i="139"/>
  <c r="U80" i="139"/>
  <c r="AA8" i="139"/>
  <c r="AI30" i="139"/>
  <c r="AT101" i="139"/>
  <c r="BB102" i="139"/>
  <c r="CC5" i="139"/>
  <c r="V30" i="139"/>
  <c r="BD46" i="139"/>
  <c r="CM145" i="139"/>
  <c r="X108" i="139"/>
  <c r="BA22" i="139"/>
  <c r="K52" i="139"/>
  <c r="AF91" i="139"/>
  <c r="BN218" i="139"/>
  <c r="BV232" i="139"/>
  <c r="AG8" i="139"/>
  <c r="BF90" i="139"/>
  <c r="BT222" i="139"/>
  <c r="BM188" i="139"/>
  <c r="AJ45" i="139"/>
  <c r="AH11" i="139"/>
  <c r="AI76" i="139"/>
  <c r="O26" i="139"/>
  <c r="AP100" i="139"/>
  <c r="AX16" i="139"/>
  <c r="R167" i="139"/>
  <c r="BX21" i="139"/>
  <c r="BN202" i="139"/>
  <c r="CA144" i="139"/>
  <c r="L228" i="139"/>
  <c r="BN66" i="139"/>
  <c r="AS47" i="139"/>
  <c r="CE74" i="139"/>
  <c r="AH12" i="139"/>
  <c r="Z84" i="139"/>
  <c r="O9" i="139"/>
  <c r="CO231" i="139"/>
  <c r="V65" i="139"/>
  <c r="CC222" i="139"/>
  <c r="W120" i="139"/>
  <c r="X229" i="139"/>
  <c r="AK176" i="139"/>
  <c r="BL20" i="139"/>
  <c r="J10" i="139"/>
  <c r="CB39" i="139"/>
  <c r="CH179" i="139"/>
  <c r="AM42" i="139"/>
  <c r="T224" i="139"/>
  <c r="AD142" i="139"/>
  <c r="CN89" i="139"/>
  <c r="AM44" i="139"/>
  <c r="BB58" i="139"/>
  <c r="AO45" i="139"/>
  <c r="K86" i="139"/>
  <c r="CG51" i="139"/>
  <c r="CL46" i="139"/>
  <c r="AE16" i="139"/>
  <c r="BH139" i="139"/>
  <c r="BV29" i="139"/>
  <c r="AR9" i="139"/>
  <c r="BD51" i="139"/>
  <c r="CG4" i="139"/>
  <c r="AL70" i="139"/>
  <c r="BD211" i="139"/>
  <c r="M163" i="139"/>
  <c r="BZ34" i="139"/>
  <c r="AK218" i="139"/>
  <c r="CA28" i="139"/>
  <c r="AB232" i="139"/>
  <c r="AX64" i="139"/>
  <c r="BI219" i="139"/>
  <c r="M174" i="139"/>
  <c r="I22" i="139"/>
  <c r="BF129" i="139"/>
  <c r="AV10" i="139"/>
  <c r="K230" i="139"/>
  <c r="AG92" i="139"/>
  <c r="BM36" i="139"/>
  <c r="AP125" i="139"/>
  <c r="AX11" i="139"/>
  <c r="AH28" i="139"/>
  <c r="O11" i="139"/>
  <c r="AH204" i="139"/>
  <c r="BM15" i="139"/>
  <c r="AL12" i="139"/>
  <c r="CE76" i="139"/>
  <c r="AA22" i="139"/>
  <c r="CH177" i="139"/>
  <c r="Y8" i="139"/>
  <c r="BB18" i="139"/>
  <c r="BB215" i="139"/>
  <c r="P75" i="139"/>
  <c r="AA47" i="139"/>
  <c r="L197" i="139"/>
  <c r="L63" i="139"/>
  <c r="AJ199" i="139"/>
  <c r="AR231" i="139"/>
  <c r="Q116" i="139"/>
  <c r="AZ187" i="139"/>
  <c r="BO101" i="139"/>
  <c r="CE160" i="139"/>
  <c r="BH193" i="139"/>
  <c r="BM196" i="139"/>
  <c r="X73" i="139"/>
  <c r="I9" i="139"/>
  <c r="AJ112" i="139"/>
  <c r="CM144" i="139"/>
  <c r="AU162" i="139"/>
  <c r="AK186" i="139"/>
  <c r="BC192" i="139"/>
  <c r="L198" i="139"/>
  <c r="AV40" i="139"/>
  <c r="BY176" i="139"/>
  <c r="AC75" i="139"/>
  <c r="BM167" i="139"/>
  <c r="AJ102" i="139"/>
  <c r="AB183" i="139"/>
  <c r="AF79" i="139"/>
  <c r="CD221" i="139"/>
  <c r="Q110" i="139"/>
  <c r="CE22" i="139"/>
  <c r="CH221" i="139"/>
  <c r="BC76" i="139"/>
  <c r="CG25" i="139"/>
  <c r="K130" i="139"/>
  <c r="CG197" i="139"/>
  <c r="AB154" i="139"/>
  <c r="BK38" i="139"/>
  <c r="BI214" i="139"/>
  <c r="J103" i="139"/>
  <c r="AV232" i="139"/>
  <c r="CE81" i="139"/>
  <c r="BD220" i="139"/>
  <c r="X213" i="139"/>
  <c r="R119" i="139"/>
  <c r="AA198" i="139"/>
  <c r="CN55" i="139"/>
  <c r="AJ8" i="139"/>
  <c r="BP75" i="139"/>
  <c r="N30" i="139"/>
  <c r="CH52" i="139"/>
  <c r="AT18" i="139"/>
  <c r="V145" i="139"/>
  <c r="AK39" i="139"/>
  <c r="T231" i="139"/>
  <c r="Q105" i="139"/>
  <c r="AJ23" i="139"/>
  <c r="S65" i="139"/>
  <c r="AL204" i="139"/>
  <c r="AX211" i="139"/>
  <c r="AN35" i="139"/>
  <c r="CF206" i="139"/>
  <c r="BK41" i="139"/>
  <c r="O216" i="139"/>
  <c r="P109" i="139"/>
  <c r="CJ36" i="139"/>
  <c r="BE168" i="139"/>
  <c r="BN25" i="139"/>
  <c r="BW156" i="139"/>
  <c r="AD32" i="139"/>
  <c r="H13" i="139"/>
  <c r="AM67" i="139"/>
  <c r="CE230" i="139"/>
  <c r="AV136" i="139"/>
  <c r="AL42" i="139"/>
  <c r="AL47" i="139"/>
  <c r="CG41" i="139"/>
  <c r="CK227" i="139"/>
  <c r="T51" i="139"/>
  <c r="X187" i="139"/>
  <c r="N89" i="139"/>
  <c r="P36" i="139"/>
  <c r="BG175" i="139"/>
  <c r="AH48" i="139"/>
  <c r="U204" i="139"/>
  <c r="BH14" i="139"/>
  <c r="AM80" i="139"/>
  <c r="CH121" i="139"/>
  <c r="BF31" i="139"/>
  <c r="AW93" i="139"/>
  <c r="X211" i="139"/>
  <c r="BF174" i="139"/>
  <c r="AH8" i="139"/>
  <c r="CM92" i="139"/>
  <c r="Q14" i="139"/>
  <c r="P63" i="139"/>
  <c r="I88" i="139"/>
  <c r="CI74" i="139"/>
  <c r="CA10" i="139"/>
  <c r="AW7" i="139"/>
  <c r="AD28" i="139"/>
  <c r="AC85" i="139"/>
  <c r="T17" i="139"/>
  <c r="BQ148" i="139"/>
  <c r="AM32" i="139"/>
  <c r="CM205" i="139"/>
  <c r="BN59" i="139"/>
  <c r="J8" i="139"/>
  <c r="CG156" i="139"/>
  <c r="AO220" i="139"/>
  <c r="N177" i="139"/>
  <c r="BG85" i="139"/>
  <c r="N176" i="139"/>
  <c r="V39" i="139"/>
  <c r="BX158" i="139"/>
  <c r="I78" i="139"/>
  <c r="BS19" i="139"/>
  <c r="AC92" i="139"/>
  <c r="BI26" i="139"/>
  <c r="BU229" i="139"/>
  <c r="AG29" i="139"/>
  <c r="AP232" i="139"/>
  <c r="CK70" i="139"/>
  <c r="BA189" i="139"/>
  <c r="BM114" i="139"/>
  <c r="BE158" i="139"/>
  <c r="AH115" i="139"/>
  <c r="AE6" i="139"/>
  <c r="CA167" i="139"/>
  <c r="AN36" i="139"/>
  <c r="CB25" i="139"/>
  <c r="BA78" i="139"/>
  <c r="BS45" i="139"/>
  <c r="CA151" i="139"/>
  <c r="CM22" i="139"/>
  <c r="BO86" i="139"/>
  <c r="Z23" i="139"/>
  <c r="AD21" i="139"/>
  <c r="AL60" i="139"/>
  <c r="AJ174" i="139"/>
  <c r="X85" i="139"/>
  <c r="O212" i="139"/>
  <c r="CG111" i="139"/>
  <c r="BO31" i="139"/>
  <c r="BW212" i="139"/>
  <c r="W51" i="139"/>
  <c r="AT192" i="139"/>
  <c r="AA90" i="139"/>
  <c r="N164" i="139"/>
  <c r="AV112" i="139"/>
  <c r="R28" i="139"/>
  <c r="AZ171" i="139"/>
  <c r="AE20" i="139"/>
  <c r="P161" i="139"/>
  <c r="W60" i="139"/>
  <c r="BW210" i="139"/>
  <c r="AV97" i="139"/>
  <c r="CG205" i="139"/>
  <c r="AA182" i="139"/>
  <c r="AK129" i="139"/>
  <c r="CN52" i="139"/>
  <c r="CD53" i="139"/>
  <c r="CI161" i="139"/>
  <c r="AN62" i="139"/>
  <c r="Z222" i="139"/>
  <c r="AW152" i="139"/>
  <c r="CN31" i="139"/>
  <c r="BM203" i="139"/>
  <c r="AH52" i="139"/>
  <c r="CC108" i="139"/>
  <c r="AY79" i="139"/>
  <c r="BU118" i="139"/>
  <c r="CB92" i="139"/>
  <c r="BF130" i="139"/>
  <c r="BK136" i="139"/>
  <c r="AH20" i="139"/>
  <c r="AO47" i="139"/>
  <c r="Y203" i="139"/>
  <c r="BQ48" i="139"/>
  <c r="CH185" i="139"/>
  <c r="BR176" i="139"/>
  <c r="AY57" i="139"/>
  <c r="AI53" i="139"/>
  <c r="AZ99" i="139"/>
  <c r="BP33" i="139"/>
  <c r="BW190" i="139"/>
  <c r="BA106" i="139"/>
  <c r="AR16" i="139"/>
  <c r="BS204" i="139"/>
  <c r="I13" i="139"/>
  <c r="CO21" i="139"/>
  <c r="CI64" i="139"/>
  <c r="AM216" i="139"/>
  <c r="BB148" i="139"/>
  <c r="S27" i="139"/>
  <c r="AI144" i="139"/>
  <c r="BU140" i="139"/>
  <c r="AW116" i="139"/>
  <c r="BS27" i="139"/>
  <c r="AY187" i="139"/>
  <c r="V74" i="139"/>
  <c r="BZ180" i="139"/>
  <c r="CF164" i="139"/>
  <c r="BK20" i="139"/>
  <c r="T199" i="139"/>
  <c r="BP39" i="139"/>
  <c r="BZ225" i="139"/>
  <c r="BJ85" i="139"/>
  <c r="BN184" i="139"/>
  <c r="L181" i="139"/>
  <c r="BG231" i="139"/>
  <c r="CC168" i="139"/>
  <c r="I21" i="139"/>
  <c r="AC23" i="139"/>
  <c r="T173" i="139"/>
  <c r="CI218" i="139"/>
  <c r="CG90" i="139"/>
  <c r="AX53" i="139"/>
  <c r="U106" i="139"/>
  <c r="BV198" i="139"/>
  <c r="AU86" i="139"/>
  <c r="CJ9" i="139"/>
  <c r="S227" i="139"/>
  <c r="BS91" i="139"/>
  <c r="BV165" i="139"/>
  <c r="AS164" i="139"/>
  <c r="CC29" i="139"/>
  <c r="CF150" i="139"/>
  <c r="X12" i="139"/>
  <c r="AE214" i="139"/>
  <c r="X66" i="139"/>
  <c r="BE198" i="139"/>
  <c r="Y77" i="139"/>
  <c r="BD223" i="139"/>
  <c r="AX160" i="139"/>
  <c r="X26" i="139"/>
  <c r="CG21" i="139"/>
  <c r="BX35" i="139"/>
  <c r="AF169" i="139"/>
  <c r="K79" i="139"/>
  <c r="BP21" i="139"/>
  <c r="BX127" i="139"/>
  <c r="BU13" i="139"/>
  <c r="P7" i="139"/>
  <c r="AG5" i="139"/>
  <c r="AI58" i="139"/>
  <c r="AG64" i="139"/>
  <c r="AI159" i="139"/>
  <c r="CF79" i="139"/>
  <c r="AA13" i="139"/>
  <c r="K183" i="139"/>
  <c r="CK6" i="139"/>
  <c r="AE178" i="139"/>
  <c r="AZ82" i="139"/>
  <c r="BD48" i="139"/>
  <c r="CL163" i="139"/>
  <c r="M119" i="139"/>
  <c r="AZ188" i="139"/>
  <c r="AU17" i="139"/>
  <c r="X155" i="139"/>
  <c r="AO22" i="139"/>
  <c r="AW202" i="139"/>
  <c r="J60" i="139"/>
  <c r="AH37" i="139"/>
  <c r="CE228" i="139"/>
  <c r="S224" i="139"/>
  <c r="AU206" i="139"/>
  <c r="Q19" i="139"/>
  <c r="AD34" i="139"/>
  <c r="AU219" i="139"/>
  <c r="AG40" i="139"/>
  <c r="AL232" i="139"/>
  <c r="CG192" i="139"/>
  <c r="BG50" i="139"/>
  <c r="J11" i="139"/>
  <c r="N88" i="139"/>
  <c r="CD229" i="139"/>
  <c r="CD97" i="139"/>
  <c r="BC98" i="139"/>
  <c r="CA62" i="139"/>
  <c r="BQ43" i="139"/>
  <c r="BK166" i="139"/>
  <c r="AB106" i="139"/>
  <c r="CJ82" i="139"/>
  <c r="CF22" i="139"/>
  <c r="CO223" i="139"/>
  <c r="CD180" i="139"/>
  <c r="AD16" i="139"/>
  <c r="BG224" i="139"/>
  <c r="BJ57" i="139"/>
  <c r="BW231" i="139"/>
  <c r="CM73" i="139"/>
  <c r="BC15" i="139"/>
  <c r="AD146" i="139"/>
  <c r="AH36" i="139"/>
  <c r="CM194" i="139"/>
  <c r="BA197" i="139"/>
  <c r="BJ14" i="139"/>
  <c r="AH84" i="139"/>
  <c r="CO222" i="139"/>
  <c r="AK72" i="139"/>
  <c r="CK229" i="139"/>
  <c r="AG150" i="139"/>
  <c r="CM86" i="139"/>
  <c r="H86" i="139"/>
  <c r="CH17" i="139"/>
  <c r="BZ177" i="139"/>
  <c r="I70" i="139"/>
  <c r="CL162" i="139"/>
  <c r="BO96" i="139"/>
  <c r="BS24" i="139"/>
  <c r="BC29" i="139"/>
  <c r="BU21" i="139"/>
  <c r="BH32" i="139"/>
  <c r="AX71" i="139"/>
  <c r="AC206" i="139"/>
  <c r="AR110" i="139"/>
  <c r="AK23" i="139"/>
  <c r="CF129" i="139"/>
  <c r="BL4" i="139"/>
  <c r="CD196" i="139"/>
  <c r="AQ73" i="139"/>
  <c r="O217" i="139"/>
  <c r="BL72" i="139"/>
  <c r="AU29" i="139"/>
  <c r="P159" i="139"/>
  <c r="BM22" i="139"/>
  <c r="BG13" i="139"/>
  <c r="AH51" i="139"/>
  <c r="BQ38" i="139"/>
  <c r="BY77" i="139"/>
  <c r="K103" i="139"/>
  <c r="AR181" i="139"/>
  <c r="BH23" i="139"/>
  <c r="CG150" i="139"/>
  <c r="AQ23" i="139"/>
  <c r="BC20" i="139"/>
  <c r="AT93" i="139"/>
  <c r="O211" i="139"/>
  <c r="AB118" i="139"/>
  <c r="CI14" i="139"/>
  <c r="BZ8" i="139"/>
  <c r="Y31" i="139"/>
  <c r="BE9" i="139"/>
  <c r="AQ25" i="139"/>
  <c r="BV197" i="139"/>
  <c r="CA69" i="139"/>
  <c r="V92" i="139"/>
  <c r="CJ90" i="139"/>
  <c r="CG85" i="139"/>
  <c r="CB117" i="139"/>
  <c r="X36" i="139"/>
  <c r="BO56" i="139"/>
  <c r="CB90" i="139"/>
  <c r="AY50" i="139"/>
  <c r="BP185" i="139"/>
  <c r="AG45" i="139"/>
  <c r="H15" i="139"/>
  <c r="K63" i="139"/>
  <c r="Z146" i="139"/>
  <c r="BK86" i="139"/>
  <c r="BP19" i="139"/>
  <c r="P167" i="139"/>
  <c r="U21" i="139"/>
  <c r="BH204" i="139"/>
  <c r="BO61" i="139"/>
  <c r="BT63" i="139"/>
  <c r="T133" i="139"/>
  <c r="BO194" i="139"/>
  <c r="K44" i="139"/>
  <c r="AC34" i="139"/>
  <c r="BB165" i="139"/>
  <c r="BY17" i="139"/>
  <c r="BT173" i="139"/>
  <c r="BA98" i="139"/>
  <c r="AO13" i="139"/>
  <c r="AZ73" i="139"/>
  <c r="AY8" i="139"/>
  <c r="AP153" i="139"/>
  <c r="CL9" i="139"/>
  <c r="CL146" i="139"/>
  <c r="CK40" i="139"/>
  <c r="AF32" i="139"/>
  <c r="AF69" i="139"/>
  <c r="BG222" i="139"/>
  <c r="AF211" i="139"/>
  <c r="AK19" i="139"/>
  <c r="AB172" i="139"/>
  <c r="AV149" i="139"/>
  <c r="K136" i="139"/>
  <c r="BN11" i="139"/>
  <c r="J131" i="139"/>
  <c r="CI91" i="139"/>
  <c r="BA223" i="139"/>
  <c r="CE140" i="139"/>
  <c r="CL41" i="139"/>
  <c r="BO228" i="139"/>
  <c r="BQ40" i="139"/>
  <c r="CI22" i="139"/>
  <c r="CF87" i="139"/>
  <c r="BG10" i="139"/>
  <c r="S112" i="139"/>
  <c r="W29" i="139"/>
  <c r="BH174" i="139"/>
  <c r="AC40" i="139"/>
  <c r="BQ218" i="139"/>
  <c r="AG79" i="139"/>
  <c r="BV214" i="139"/>
  <c r="AC93" i="139"/>
  <c r="O173" i="139"/>
  <c r="AT139" i="139"/>
  <c r="BO25" i="139"/>
  <c r="AZ34" i="139"/>
  <c r="V71" i="139"/>
  <c r="AD60" i="139"/>
  <c r="AY39" i="139"/>
  <c r="CC124" i="139"/>
  <c r="AL146" i="139"/>
  <c r="AS25" i="139"/>
  <c r="AN215" i="139"/>
  <c r="AB37" i="139"/>
  <c r="BL34" i="139"/>
  <c r="I93" i="139"/>
  <c r="U25" i="139"/>
  <c r="BH128" i="139"/>
  <c r="J189" i="139"/>
  <c r="R45" i="139"/>
  <c r="BI22" i="139"/>
  <c r="CC185" i="139"/>
  <c r="BW42" i="139"/>
  <c r="BC194" i="139"/>
  <c r="BD77" i="139"/>
  <c r="BM69" i="139"/>
  <c r="AU147" i="139"/>
  <c r="BU154" i="139"/>
  <c r="AF125" i="139"/>
  <c r="BY150" i="139"/>
  <c r="CO9" i="139"/>
  <c r="BL97" i="139"/>
  <c r="CM13" i="139"/>
  <c r="Z103" i="139"/>
  <c r="T7" i="139"/>
  <c r="S168" i="139"/>
  <c r="BC41" i="139"/>
  <c r="AT208" i="139"/>
  <c r="AW79" i="139"/>
  <c r="AC132" i="139"/>
  <c r="M5" i="139"/>
  <c r="AG175" i="139"/>
  <c r="AJ194" i="139"/>
  <c r="BI155" i="139"/>
  <c r="CE151" i="139"/>
  <c r="M62" i="139"/>
  <c r="AE4" i="139"/>
  <c r="BP71" i="139"/>
  <c r="BH222" i="139"/>
  <c r="AT190" i="139"/>
  <c r="BA91" i="139"/>
  <c r="CD54" i="139"/>
  <c r="CC231" i="139"/>
  <c r="AY59" i="139"/>
  <c r="AK122" i="139"/>
  <c r="BD186" i="139"/>
  <c r="AM18" i="139"/>
  <c r="AP161" i="139"/>
  <c r="O100" i="139"/>
  <c r="BA4" i="139"/>
  <c r="CB220" i="139"/>
  <c r="BV59" i="139"/>
  <c r="CJ193" i="139"/>
  <c r="BS163" i="139"/>
  <c r="BB17" i="139"/>
  <c r="AY218" i="139"/>
  <c r="AF94" i="139"/>
  <c r="R60" i="139"/>
  <c r="Z173" i="139"/>
  <c r="BA76" i="139"/>
  <c r="AB76" i="139"/>
  <c r="AP198" i="139"/>
  <c r="BB76" i="139"/>
  <c r="AV209" i="139"/>
  <c r="K100" i="139"/>
  <c r="N41" i="139"/>
  <c r="AI225" i="139"/>
  <c r="AF50" i="139"/>
  <c r="AY107" i="139"/>
  <c r="AD185" i="139"/>
  <c r="CD158" i="139"/>
  <c r="AC107" i="139"/>
  <c r="AP26" i="139"/>
  <c r="BT197" i="139"/>
  <c r="AH22" i="139"/>
  <c r="BL48" i="139"/>
  <c r="K111" i="139"/>
  <c r="AF150" i="139"/>
  <c r="CB212" i="139"/>
  <c r="AO174" i="139"/>
  <c r="AA76" i="139"/>
  <c r="J21" i="139"/>
  <c r="U139" i="139"/>
  <c r="U45" i="139"/>
  <c r="AZ215" i="139"/>
  <c r="BK82" i="139"/>
  <c r="CH26" i="139"/>
  <c r="BA83" i="139"/>
  <c r="AB36" i="139"/>
  <c r="L170" i="139"/>
  <c r="AK55" i="139"/>
  <c r="CN84" i="139"/>
  <c r="CA75" i="139"/>
  <c r="AD202" i="139"/>
  <c r="BX99" i="139"/>
  <c r="AI11" i="139"/>
  <c r="J225" i="139"/>
  <c r="V12" i="139"/>
  <c r="BY231" i="139"/>
  <c r="L55" i="139"/>
  <c r="CM82" i="139"/>
  <c r="BL68" i="139"/>
  <c r="L80" i="139"/>
  <c r="AH79" i="139"/>
  <c r="L165" i="139"/>
  <c r="AM81" i="139"/>
  <c r="BZ134" i="139"/>
  <c r="U51" i="139"/>
  <c r="AN91" i="139"/>
  <c r="X43" i="139"/>
  <c r="BQ108" i="139"/>
  <c r="BK70" i="139"/>
  <c r="Y163" i="139"/>
  <c r="CB157" i="139"/>
  <c r="J9" i="139"/>
  <c r="BC26" i="139"/>
  <c r="BX12" i="139"/>
  <c r="U223" i="139"/>
  <c r="BV25" i="139"/>
  <c r="AQ30" i="139"/>
  <c r="L74" i="139"/>
  <c r="AV205" i="139"/>
  <c r="L171" i="139"/>
  <c r="BC14" i="139"/>
  <c r="CJ226" i="139"/>
  <c r="V230" i="139"/>
  <c r="X51" i="139"/>
  <c r="J37" i="139"/>
  <c r="BR102" i="139"/>
  <c r="AF148" i="139"/>
  <c r="BR26" i="139"/>
  <c r="AT25" i="139"/>
  <c r="BO222" i="139"/>
  <c r="BC6" i="139"/>
  <c r="AT5" i="139"/>
  <c r="BB208" i="139"/>
  <c r="AO78" i="139"/>
  <c r="AP216" i="139"/>
  <c r="AK20" i="139"/>
  <c r="BF26" i="139"/>
  <c r="AN201" i="139"/>
  <c r="BV12" i="139"/>
  <c r="AW72" i="139"/>
  <c r="M42" i="139"/>
  <c r="BI132" i="139"/>
  <c r="M56" i="139"/>
  <c r="AD183" i="139"/>
  <c r="AH137" i="139"/>
  <c r="BA220" i="139"/>
  <c r="L195" i="139"/>
  <c r="CB85" i="139"/>
  <c r="X40" i="139"/>
  <c r="BU156" i="139"/>
  <c r="BY111" i="139"/>
  <c r="R24" i="139"/>
  <c r="AR211" i="139"/>
  <c r="BD128" i="139"/>
  <c r="AU5" i="139"/>
  <c r="AE170" i="139"/>
  <c r="I26" i="139"/>
  <c r="CI151" i="139"/>
  <c r="BI174" i="139"/>
  <c r="AQ195" i="139"/>
  <c r="BX6" i="139"/>
  <c r="CE14" i="139"/>
  <c r="CI174" i="139"/>
  <c r="AR8" i="139"/>
  <c r="BV178" i="139"/>
  <c r="L66" i="139"/>
  <c r="CM230" i="139"/>
  <c r="U127" i="139"/>
  <c r="AL26" i="139"/>
  <c r="AH133" i="139"/>
  <c r="CD8" i="139"/>
  <c r="AA7" i="139"/>
  <c r="BR65" i="139"/>
  <c r="BD162" i="139"/>
  <c r="CL82" i="139"/>
  <c r="BZ33" i="139"/>
  <c r="R173" i="139"/>
  <c r="BZ32" i="139"/>
  <c r="BY45" i="139"/>
  <c r="H24" i="139"/>
  <c r="AQ196" i="139"/>
  <c r="I32" i="139"/>
  <c r="AH64" i="139"/>
  <c r="CO229" i="139"/>
  <c r="BC69" i="139"/>
  <c r="AI90" i="139"/>
  <c r="U102" i="139"/>
  <c r="AZ120" i="139"/>
  <c r="BB59" i="139"/>
  <c r="T185" i="139"/>
  <c r="CB215" i="139"/>
  <c r="P213" i="139"/>
  <c r="Z20" i="139"/>
  <c r="AS116" i="139"/>
  <c r="X217" i="139"/>
  <c r="CK154" i="139"/>
  <c r="BO53" i="139"/>
  <c r="AD44" i="139"/>
  <c r="CA42" i="139"/>
  <c r="CD193" i="139"/>
  <c r="BN55" i="139"/>
  <c r="AO34" i="139"/>
  <c r="CG82" i="139"/>
  <c r="BN230" i="139"/>
  <c r="CN206" i="139"/>
  <c r="BK47" i="139"/>
  <c r="BE189" i="139"/>
  <c r="BU224" i="139"/>
  <c r="BW79" i="139"/>
  <c r="CO76" i="139"/>
  <c r="Q102" i="139"/>
  <c r="M172" i="139"/>
  <c r="BJ55" i="139"/>
  <c r="BI40" i="139"/>
  <c r="AM202" i="139"/>
  <c r="BE5" i="139"/>
  <c r="CJ41" i="139"/>
  <c r="CH188" i="139"/>
  <c r="CF67" i="139"/>
  <c r="AS24" i="139"/>
  <c r="BN65" i="139"/>
  <c r="CE36" i="139"/>
  <c r="H29" i="139"/>
  <c r="AE33" i="139"/>
  <c r="BN92" i="139"/>
  <c r="BU129" i="139"/>
  <c r="AA52" i="139"/>
  <c r="N99" i="139"/>
  <c r="BO192" i="139"/>
  <c r="CL161" i="139"/>
  <c r="BL183" i="139"/>
  <c r="Q33" i="139"/>
  <c r="W80" i="139"/>
  <c r="BX84" i="139"/>
  <c r="BX105" i="139"/>
  <c r="AX177" i="139"/>
  <c r="I39" i="139"/>
  <c r="Q27" i="139"/>
  <c r="AY105" i="139"/>
  <c r="BW32" i="139"/>
  <c r="BK204" i="139"/>
  <c r="CN75" i="139"/>
  <c r="CC70" i="139"/>
  <c r="AX123" i="139"/>
  <c r="AR47" i="139"/>
  <c r="BN43" i="139"/>
  <c r="AO224" i="139"/>
  <c r="BP207" i="139"/>
  <c r="BA31" i="139"/>
  <c r="AB17" i="139"/>
  <c r="CL73" i="139"/>
  <c r="P145" i="139"/>
  <c r="BH163" i="139"/>
  <c r="AV204" i="139"/>
  <c r="R131" i="139"/>
  <c r="BD40" i="139"/>
  <c r="AJ36" i="139"/>
  <c r="BN81" i="139"/>
  <c r="BN177" i="139"/>
  <c r="CK69" i="139"/>
  <c r="CB207" i="139"/>
  <c r="AN162" i="139"/>
  <c r="BS40" i="139"/>
  <c r="AX90" i="139"/>
  <c r="Z60" i="139"/>
  <c r="AH166" i="139"/>
  <c r="L99" i="139"/>
  <c r="CM225" i="139"/>
  <c r="P100" i="139"/>
  <c r="AO206" i="139"/>
  <c r="BQ68" i="139"/>
  <c r="BY66" i="139"/>
  <c r="BU57" i="139"/>
  <c r="AW94" i="139"/>
  <c r="X106" i="139"/>
  <c r="I166" i="139"/>
  <c r="BK210" i="139"/>
  <c r="BR231" i="139"/>
  <c r="I105" i="139"/>
  <c r="CD6" i="139"/>
  <c r="U165" i="139"/>
  <c r="AM146" i="139"/>
  <c r="AT57" i="139"/>
  <c r="CI51" i="139"/>
  <c r="BP144" i="139"/>
  <c r="AJ68" i="139"/>
  <c r="AO30" i="139"/>
  <c r="T104" i="139"/>
  <c r="BP24" i="139"/>
  <c r="L207" i="139"/>
  <c r="H61" i="139"/>
  <c r="L210" i="139"/>
  <c r="BK68" i="139"/>
  <c r="AC116" i="139"/>
  <c r="CG30" i="139"/>
  <c r="CG24" i="139"/>
  <c r="AY164" i="139"/>
  <c r="X138" i="139"/>
  <c r="AC65" i="139"/>
  <c r="P21" i="139"/>
  <c r="AC44" i="139"/>
  <c r="BX54" i="139"/>
  <c r="AW195" i="139"/>
  <c r="BW134" i="139"/>
  <c r="BB207" i="139"/>
  <c r="BJ151" i="139"/>
  <c r="CA61" i="139"/>
  <c r="CL20" i="139"/>
  <c r="BT69" i="139"/>
  <c r="BV109" i="139"/>
  <c r="AG16" i="139"/>
  <c r="CK15" i="139"/>
  <c r="CI122" i="139"/>
  <c r="BZ23" i="139"/>
  <c r="BW176" i="139"/>
  <c r="BM194" i="139"/>
  <c r="CK72" i="139"/>
  <c r="CJ99" i="139"/>
  <c r="AX202" i="139"/>
  <c r="AD15" i="139"/>
  <c r="T200" i="139"/>
  <c r="J147" i="139"/>
  <c r="BF34" i="139"/>
  <c r="X16" i="139"/>
  <c r="AE58" i="139"/>
  <c r="AB222" i="139"/>
  <c r="AR15" i="139"/>
  <c r="M15" i="139"/>
  <c r="BK33" i="139"/>
  <c r="AK116" i="139"/>
  <c r="CM47" i="139"/>
  <c r="AT207" i="139"/>
  <c r="BQ52" i="139"/>
  <c r="CD68" i="139"/>
  <c r="J154" i="139"/>
  <c r="AF108" i="139"/>
  <c r="AG33" i="139"/>
  <c r="BB197" i="139"/>
  <c r="CM8" i="139"/>
  <c r="P230" i="139"/>
  <c r="AX66" i="139"/>
  <c r="CA19" i="139"/>
  <c r="CE113" i="139"/>
  <c r="J13" i="139"/>
  <c r="CO101" i="139"/>
  <c r="CI13" i="139"/>
  <c r="CH10" i="139"/>
  <c r="CF42" i="139"/>
  <c r="P82" i="139"/>
  <c r="S69" i="139"/>
  <c r="BT36" i="139"/>
  <c r="AJ230" i="139"/>
  <c r="AW118" i="139"/>
  <c r="AQ147" i="139"/>
  <c r="CN67" i="139"/>
  <c r="BO52" i="139"/>
  <c r="BB47" i="139"/>
  <c r="BO58" i="139"/>
  <c r="M104" i="139"/>
  <c r="AO144" i="139"/>
  <c r="BW214" i="139"/>
  <c r="BD168" i="139"/>
  <c r="AT37" i="139"/>
  <c r="BP156" i="139"/>
  <c r="BH34" i="139"/>
  <c r="CE126" i="139"/>
  <c r="CN38" i="139"/>
  <c r="AK120" i="139"/>
  <c r="AL80" i="139"/>
  <c r="L213" i="139"/>
  <c r="BH89" i="139"/>
  <c r="AS214" i="139"/>
  <c r="H140" i="139"/>
  <c r="AZ22" i="139"/>
  <c r="BM6" i="139"/>
  <c r="S97" i="139"/>
  <c r="BV43" i="139"/>
  <c r="AT169" i="139"/>
  <c r="BK129" i="139"/>
  <c r="T4" i="139"/>
  <c r="AG28" i="139"/>
  <c r="BB29" i="139"/>
  <c r="BZ7" i="139"/>
  <c r="AJ76" i="139"/>
  <c r="CN53" i="139"/>
  <c r="AJ124" i="139"/>
  <c r="AQ70" i="139"/>
  <c r="BP115" i="139"/>
  <c r="BI126" i="139"/>
  <c r="BS223" i="139"/>
  <c r="CO185" i="139"/>
  <c r="L53" i="139"/>
  <c r="BV82" i="139"/>
  <c r="AW30" i="139"/>
  <c r="CH137" i="139"/>
  <c r="AN17" i="139"/>
  <c r="AZ13" i="139"/>
  <c r="BJ158" i="139"/>
  <c r="BX13" i="139"/>
  <c r="CK38" i="139"/>
  <c r="AF56" i="139"/>
  <c r="AS188" i="139"/>
  <c r="BY159" i="139"/>
  <c r="CF222" i="139"/>
  <c r="AK29" i="139"/>
  <c r="M20" i="139"/>
  <c r="CC15" i="139"/>
  <c r="BH21" i="139"/>
  <c r="BO15" i="139"/>
  <c r="BQ75" i="139"/>
  <c r="BD203" i="139"/>
  <c r="BE205" i="139"/>
  <c r="BJ5" i="139"/>
  <c r="BT7" i="139"/>
  <c r="BD13" i="139"/>
  <c r="BN47" i="139"/>
  <c r="BL47" i="139"/>
  <c r="AT144" i="139"/>
  <c r="BR63" i="139"/>
  <c r="AN168" i="139"/>
  <c r="H139" i="139"/>
  <c r="CE4" i="139"/>
  <c r="S57" i="139"/>
  <c r="BZ27" i="139"/>
  <c r="AO150" i="139"/>
  <c r="R95" i="139"/>
  <c r="BI228" i="139"/>
  <c r="CL129" i="139"/>
  <c r="AI39" i="139"/>
  <c r="CH197" i="139"/>
  <c r="BF60" i="139"/>
  <c r="BS174" i="139"/>
  <c r="CL91" i="139"/>
  <c r="BA149" i="139"/>
  <c r="BP100" i="139"/>
  <c r="W10" i="139"/>
  <c r="CE106" i="139"/>
  <c r="CO12" i="139"/>
  <c r="AV120" i="139"/>
  <c r="BD20" i="139"/>
  <c r="X99" i="139"/>
  <c r="X9" i="139"/>
  <c r="L54" i="139"/>
  <c r="CN58" i="139"/>
  <c r="X59" i="139"/>
  <c r="BJ31" i="139"/>
  <c r="AH109" i="139"/>
  <c r="CL116" i="139"/>
  <c r="CM12" i="139"/>
  <c r="AR13" i="139"/>
  <c r="BX83" i="139"/>
  <c r="AN200" i="139"/>
  <c r="BV106" i="139"/>
  <c r="BJ123" i="139"/>
  <c r="BL110" i="139"/>
  <c r="CF36" i="139"/>
  <c r="CJ147" i="139"/>
  <c r="AA34" i="139"/>
  <c r="CE116" i="139"/>
  <c r="BB83" i="139"/>
  <c r="Q29" i="139"/>
  <c r="AA142" i="139"/>
  <c r="AB28" i="139"/>
  <c r="AR21" i="139"/>
  <c r="AM15" i="139"/>
  <c r="BL160" i="139"/>
  <c r="R75" i="139"/>
  <c r="BM201" i="139"/>
  <c r="CE115" i="139"/>
  <c r="BW161" i="139"/>
  <c r="BC182" i="139"/>
  <c r="BR18" i="139"/>
  <c r="BZ135" i="139"/>
  <c r="U24" i="139"/>
  <c r="AO134" i="139"/>
  <c r="AD39" i="139"/>
  <c r="AA81" i="139"/>
  <c r="BN129" i="139"/>
  <c r="U195" i="139"/>
  <c r="CM18" i="139"/>
  <c r="AU178" i="139"/>
  <c r="Z225" i="139"/>
  <c r="AK10" i="139"/>
  <c r="K37" i="139"/>
  <c r="K68" i="139"/>
  <c r="BY200" i="139"/>
  <c r="BM18" i="139"/>
  <c r="AM19" i="139"/>
  <c r="H195" i="139"/>
  <c r="BF193" i="139"/>
  <c r="CE75" i="139"/>
  <c r="BO9" i="139"/>
  <c r="BY71" i="139"/>
  <c r="AJ51" i="139"/>
  <c r="AS10" i="139"/>
  <c r="BG137" i="139"/>
  <c r="CL178" i="139"/>
  <c r="BK195" i="139"/>
  <c r="BM82" i="139"/>
  <c r="BM32" i="139"/>
  <c r="CB74" i="139"/>
  <c r="T124" i="139"/>
  <c r="U6" i="139"/>
  <c r="CC23" i="139"/>
  <c r="AN174" i="139"/>
  <c r="AS22" i="139"/>
  <c r="BR155" i="139"/>
  <c r="BA44" i="139"/>
  <c r="I114" i="139"/>
  <c r="AH59" i="139"/>
  <c r="AB189" i="139"/>
  <c r="Y75" i="139"/>
  <c r="BI4" i="139"/>
  <c r="BM44" i="139"/>
  <c r="BH33" i="139"/>
  <c r="BZ18" i="139"/>
  <c r="R47" i="139"/>
  <c r="BM195" i="139"/>
  <c r="AF122" i="139"/>
  <c r="AS203" i="139"/>
  <c r="CH117" i="139"/>
  <c r="CB4" i="139"/>
  <c r="AB27" i="139"/>
  <c r="CL7" i="139"/>
  <c r="AF196" i="139"/>
  <c r="AU58" i="139"/>
  <c r="AG80" i="139"/>
  <c r="BN63" i="139"/>
  <c r="AF194" i="139"/>
  <c r="CG16" i="139"/>
  <c r="AA63" i="139"/>
  <c r="O8" i="139"/>
  <c r="CB173" i="139"/>
  <c r="AH41" i="139"/>
  <c r="AI8" i="139"/>
  <c r="BD61" i="139"/>
  <c r="AM69" i="139"/>
  <c r="CG50" i="139"/>
  <c r="BU124" i="139"/>
  <c r="BD104" i="139"/>
  <c r="CB172" i="139"/>
  <c r="S209" i="139"/>
  <c r="AC39" i="139"/>
  <c r="J31" i="139"/>
  <c r="BV103" i="139"/>
  <c r="S172" i="139"/>
  <c r="AL120" i="139"/>
  <c r="BD6" i="139"/>
  <c r="L43" i="139"/>
  <c r="AB223" i="139"/>
  <c r="O6" i="139"/>
  <c r="BW71" i="139"/>
  <c r="AT74" i="139"/>
  <c r="BQ22" i="139"/>
  <c r="BP142" i="139"/>
  <c r="R20" i="139"/>
  <c r="V21" i="139"/>
  <c r="BF166" i="139"/>
  <c r="CI31" i="139"/>
  <c r="BZ208" i="139"/>
  <c r="P90" i="139"/>
  <c r="BT59" i="139"/>
  <c r="AK160" i="139"/>
  <c r="AM43" i="139"/>
  <c r="CG46" i="139"/>
  <c r="BV10" i="139"/>
  <c r="BO226" i="139"/>
  <c r="BF16" i="139"/>
  <c r="K187" i="139"/>
  <c r="Z63" i="139"/>
  <c r="AU204" i="139"/>
  <c r="I36" i="139"/>
  <c r="N34" i="139"/>
  <c r="AP19" i="139"/>
  <c r="J33" i="139"/>
  <c r="CL84" i="139"/>
  <c r="Q88" i="139"/>
  <c r="AC33" i="139"/>
  <c r="N85" i="139"/>
  <c r="BU171" i="139"/>
  <c r="I138" i="139"/>
  <c r="CH168" i="139"/>
  <c r="AB15" i="139"/>
  <c r="AE61" i="139"/>
  <c r="BQ92" i="139"/>
  <c r="X47" i="139"/>
  <c r="N184" i="139"/>
  <c r="AB34" i="139"/>
  <c r="BH219" i="139"/>
  <c r="BD131" i="139"/>
  <c r="CO17" i="139"/>
  <c r="AX26" i="139"/>
  <c r="M67" i="139"/>
  <c r="CN144" i="139"/>
  <c r="AZ64" i="139"/>
  <c r="AG185" i="139"/>
  <c r="BW167" i="139"/>
  <c r="CE32" i="139"/>
  <c r="O81" i="139"/>
  <c r="BT46" i="139"/>
  <c r="BQ20" i="139"/>
  <c r="BB78" i="139"/>
  <c r="BG32" i="139"/>
  <c r="AR164" i="139"/>
  <c r="CE191" i="139"/>
  <c r="BI117" i="139"/>
  <c r="AX48" i="139"/>
  <c r="CC53" i="139"/>
  <c r="M8" i="139"/>
  <c r="BY72" i="139"/>
  <c r="BS128" i="139"/>
  <c r="BG82" i="139"/>
  <c r="AI150" i="139"/>
  <c r="AD50" i="139"/>
  <c r="AK93" i="139"/>
  <c r="AF189" i="139"/>
  <c r="BI127" i="139"/>
  <c r="AS86" i="139"/>
  <c r="AU10" i="139"/>
  <c r="AL19" i="139"/>
  <c r="BY30" i="139"/>
  <c r="I190" i="139"/>
  <c r="BU78" i="139"/>
  <c r="BK219" i="139"/>
  <c r="BX121" i="139"/>
  <c r="AO207" i="139"/>
  <c r="BL104" i="139"/>
  <c r="CC24" i="139"/>
  <c r="BV231" i="139"/>
  <c r="CA55" i="139"/>
  <c r="BJ138" i="139"/>
  <c r="BD55" i="139"/>
  <c r="CM35" i="139"/>
  <c r="P154" i="139"/>
  <c r="X32" i="139"/>
  <c r="CB31" i="139"/>
  <c r="BX22" i="139"/>
  <c r="V224" i="139"/>
  <c r="M51" i="139"/>
  <c r="N13" i="139"/>
  <c r="BL111" i="139"/>
  <c r="X222" i="139"/>
  <c r="Z106" i="139"/>
  <c r="AT10" i="139"/>
  <c r="BS217" i="139"/>
  <c r="BQ64" i="139"/>
  <c r="AE179" i="139"/>
  <c r="H62" i="139"/>
  <c r="CI82" i="139"/>
  <c r="BL162" i="139"/>
  <c r="S8" i="139"/>
  <c r="BP51" i="139"/>
  <c r="X64" i="139"/>
  <c r="AA129" i="139"/>
  <c r="CL72" i="139"/>
  <c r="AP203" i="139"/>
  <c r="CL134" i="139"/>
  <c r="CE59" i="139"/>
  <c r="CJ104" i="139"/>
  <c r="BX135" i="139"/>
  <c r="CL83" i="139"/>
  <c r="CD72" i="139"/>
  <c r="R179" i="139"/>
  <c r="CA85" i="139"/>
  <c r="CN99" i="139"/>
  <c r="CA141" i="139"/>
  <c r="AP59" i="139"/>
  <c r="BY131" i="139"/>
  <c r="AI207" i="139"/>
  <c r="BN68" i="139"/>
  <c r="BG53" i="139"/>
  <c r="BO100" i="139"/>
  <c r="BD92" i="139"/>
  <c r="AU176" i="139"/>
  <c r="CO70" i="139"/>
  <c r="AZ196" i="139"/>
  <c r="N172" i="139"/>
  <c r="CK61" i="139"/>
  <c r="L136" i="139"/>
  <c r="CM54" i="139"/>
  <c r="CF114" i="139"/>
  <c r="Y209" i="139"/>
  <c r="BV30" i="139"/>
  <c r="CE64" i="139"/>
  <c r="AB8" i="139"/>
  <c r="Z221" i="139"/>
  <c r="AL82" i="139"/>
  <c r="CI55" i="139"/>
  <c r="J38" i="139"/>
  <c r="L67" i="139"/>
  <c r="CC154" i="139"/>
  <c r="CC77" i="139"/>
  <c r="BD71" i="139"/>
  <c r="AN40" i="139"/>
  <c r="AU196" i="139"/>
  <c r="BZ117" i="139"/>
  <c r="L226" i="139"/>
  <c r="U72" i="139"/>
  <c r="CH206" i="139"/>
  <c r="AR129" i="139"/>
  <c r="BW160" i="139"/>
  <c r="BV166" i="139"/>
  <c r="BP183" i="139"/>
  <c r="X19" i="139"/>
  <c r="AN64" i="139"/>
  <c r="BO59" i="139"/>
  <c r="CG204" i="139"/>
  <c r="CH82" i="139"/>
  <c r="BP174" i="139"/>
  <c r="BZ155" i="139"/>
  <c r="H38" i="139"/>
  <c r="Q145" i="139"/>
  <c r="BV32" i="139"/>
  <c r="BN30" i="139"/>
  <c r="J69" i="139"/>
  <c r="L78" i="139"/>
  <c r="AR61" i="139"/>
  <c r="V13" i="139"/>
  <c r="AT142" i="139"/>
  <c r="CO38" i="139"/>
  <c r="BC58" i="139"/>
  <c r="CG40" i="139"/>
  <c r="CM231" i="139"/>
  <c r="AT65" i="139"/>
  <c r="O190" i="139"/>
  <c r="BA152" i="139"/>
  <c r="U12" i="139"/>
  <c r="CH205" i="139"/>
  <c r="AC51" i="139"/>
  <c r="AK4" i="139"/>
  <c r="BX90" i="139"/>
  <c r="AY10" i="139"/>
  <c r="AQ57" i="139"/>
  <c r="W133" i="139"/>
  <c r="CL14" i="139"/>
  <c r="AR43" i="139"/>
  <c r="BE96" i="139"/>
  <c r="BZ71" i="139"/>
  <c r="AJ162" i="139"/>
  <c r="AH68" i="139"/>
  <c r="AT78" i="139"/>
  <c r="AO128" i="139"/>
  <c r="J79" i="139"/>
  <c r="BW117" i="139"/>
  <c r="AK42" i="139"/>
  <c r="BU164" i="139"/>
  <c r="BH69" i="139"/>
  <c r="CO46" i="139"/>
  <c r="BZ120" i="139"/>
  <c r="CM158" i="139"/>
  <c r="BH55" i="139"/>
  <c r="AH54" i="139"/>
  <c r="BC121" i="139"/>
  <c r="BZ46" i="139"/>
  <c r="AK52" i="139"/>
  <c r="BJ44" i="139"/>
  <c r="X28" i="139"/>
  <c r="BE91" i="139"/>
  <c r="AT129" i="139"/>
  <c r="CE66" i="139"/>
  <c r="AB108" i="139"/>
  <c r="X80" i="139"/>
  <c r="BN89" i="139"/>
  <c r="BU59" i="139"/>
  <c r="CE49" i="139"/>
  <c r="O112" i="139"/>
  <c r="K123" i="139"/>
  <c r="BZ191" i="139"/>
  <c r="BT152" i="139"/>
  <c r="CD103" i="139"/>
  <c r="I34" i="139"/>
  <c r="M130" i="139"/>
  <c r="AY37" i="139"/>
  <c r="CK12" i="139"/>
  <c r="BA158" i="139"/>
  <c r="AW184" i="139"/>
  <c r="CK211" i="139"/>
  <c r="CJ113" i="139"/>
  <c r="BA16" i="139"/>
  <c r="BU146" i="139"/>
  <c r="H176" i="139"/>
  <c r="AE88" i="139"/>
  <c r="BQ66" i="139"/>
  <c r="W11" i="139"/>
  <c r="W132" i="139"/>
  <c r="AC46" i="139"/>
  <c r="L38" i="139"/>
  <c r="BT149" i="139"/>
  <c r="CO62" i="139"/>
  <c r="BP73" i="139"/>
  <c r="AW65" i="139"/>
  <c r="P196" i="139"/>
  <c r="H66" i="139"/>
  <c r="AN216" i="139"/>
  <c r="AK225" i="139"/>
  <c r="AP221" i="139"/>
  <c r="BE184" i="139"/>
  <c r="AC53" i="139"/>
  <c r="AB203" i="139"/>
  <c r="AZ93" i="139"/>
  <c r="AQ223" i="139"/>
  <c r="BG97" i="139"/>
  <c r="BA24" i="139"/>
  <c r="BS203" i="139"/>
  <c r="AO39" i="139"/>
  <c r="AY87" i="139"/>
  <c r="J71" i="139"/>
  <c r="CC202" i="139"/>
  <c r="J108" i="139"/>
  <c r="AY199" i="139"/>
  <c r="BC17" i="139"/>
  <c r="CE21" i="139"/>
  <c r="AX228" i="139"/>
  <c r="T80" i="139"/>
  <c r="AJ17" i="139"/>
  <c r="CB105" i="139"/>
  <c r="U40" i="139"/>
  <c r="CD119" i="139"/>
  <c r="BL11" i="139"/>
  <c r="CJ52" i="139"/>
  <c r="BV56" i="139"/>
  <c r="T118" i="139"/>
  <c r="AQ65" i="139"/>
  <c r="AG47" i="139"/>
  <c r="BJ165" i="139"/>
  <c r="CK226" i="139"/>
  <c r="J46" i="139"/>
  <c r="AO56" i="139"/>
  <c r="BH138" i="139"/>
  <c r="BM49" i="139"/>
  <c r="BY139" i="139"/>
  <c r="BD124" i="139"/>
  <c r="AK41" i="139"/>
  <c r="BT88" i="139"/>
  <c r="BU203" i="139"/>
  <c r="AR59" i="139"/>
  <c r="BF61" i="139"/>
  <c r="AK105" i="139"/>
  <c r="AJ46" i="139"/>
  <c r="AJ66" i="139"/>
  <c r="BR174" i="139"/>
  <c r="CI59" i="139"/>
  <c r="CC88" i="139"/>
  <c r="N29" i="139"/>
  <c r="BD87" i="139"/>
  <c r="BU54" i="139"/>
  <c r="BE135" i="139"/>
  <c r="AA79" i="139"/>
  <c r="AA219" i="139"/>
  <c r="CL56" i="139"/>
  <c r="AX136" i="139"/>
  <c r="AD78" i="139"/>
  <c r="BF173" i="139"/>
  <c r="AY92" i="139"/>
  <c r="AR163" i="139"/>
  <c r="AS201" i="139"/>
  <c r="AZ195" i="139"/>
  <c r="AA60" i="139"/>
  <c r="W229" i="139"/>
  <c r="AB220" i="139"/>
  <c r="BR76" i="139"/>
  <c r="BW232" i="139"/>
  <c r="T70" i="139"/>
  <c r="BE33" i="139"/>
  <c r="CI62" i="139"/>
  <c r="BC205" i="139"/>
  <c r="Q192" i="139"/>
  <c r="M193" i="139"/>
  <c r="BZ204" i="139"/>
  <c r="BC210" i="139"/>
  <c r="CD204" i="139"/>
  <c r="AP182" i="139"/>
  <c r="AA227" i="139"/>
  <c r="CE60" i="139"/>
  <c r="BD182" i="139"/>
  <c r="AW69" i="139"/>
  <c r="M228" i="139"/>
  <c r="N154" i="139"/>
  <c r="AU15" i="139"/>
  <c r="V41" i="139"/>
  <c r="M31" i="139"/>
  <c r="BR37" i="139"/>
  <c r="BH60" i="139"/>
  <c r="CC170" i="139"/>
  <c r="I141" i="139"/>
  <c r="AS226" i="139"/>
  <c r="CE154" i="139"/>
  <c r="CB41" i="139"/>
  <c r="BL227" i="139"/>
  <c r="BP58" i="139"/>
  <c r="CA90" i="139"/>
  <c r="I74" i="139"/>
  <c r="BI184" i="139"/>
  <c r="AA67" i="139"/>
  <c r="N27" i="139"/>
  <c r="AK37" i="139"/>
  <c r="CB40" i="139"/>
  <c r="CI19" i="139"/>
  <c r="BE65" i="139"/>
  <c r="S14" i="139"/>
  <c r="CE148" i="139"/>
  <c r="O41" i="139"/>
  <c r="AC73" i="139"/>
  <c r="BG30" i="139"/>
  <c r="I79" i="139"/>
  <c r="AM79" i="139"/>
  <c r="H57" i="139"/>
  <c r="BN88" i="139"/>
  <c r="BH118" i="139"/>
  <c r="R150" i="139"/>
  <c r="Z4" i="139"/>
  <c r="BD50" i="139"/>
  <c r="BB75" i="139"/>
  <c r="AC174" i="139"/>
  <c r="P89" i="139"/>
  <c r="CJ139" i="139"/>
  <c r="CE105" i="139"/>
  <c r="AI51" i="139"/>
  <c r="CN82" i="139"/>
  <c r="K28" i="139"/>
  <c r="AE104" i="139"/>
  <c r="Q70" i="139"/>
  <c r="BT177" i="139"/>
  <c r="BY40" i="139"/>
  <c r="AA96" i="139"/>
  <c r="L133" i="139"/>
  <c r="AQ59" i="139"/>
  <c r="BO118" i="139"/>
  <c r="AQ41" i="139"/>
  <c r="AJ67" i="139"/>
  <c r="BX73" i="139"/>
  <c r="CM45" i="139"/>
  <c r="AH98" i="139"/>
  <c r="BR110" i="139"/>
  <c r="AT50" i="139"/>
  <c r="AE183" i="139"/>
  <c r="AT99" i="139"/>
  <c r="BL131" i="139"/>
  <c r="AN80" i="139"/>
  <c r="AW190" i="139"/>
  <c r="T43" i="139"/>
  <c r="L194" i="139"/>
  <c r="CK45" i="139"/>
  <c r="AO217" i="139"/>
  <c r="BZ55" i="139"/>
  <c r="I146" i="139"/>
  <c r="AS74" i="139"/>
  <c r="BE224" i="139"/>
  <c r="AP206" i="139"/>
  <c r="L163" i="139"/>
  <c r="O75" i="139"/>
  <c r="AM34" i="139"/>
  <c r="BU35" i="139"/>
  <c r="AN81" i="139"/>
  <c r="BN117" i="139"/>
  <c r="AZ108" i="139"/>
  <c r="CN34" i="139"/>
  <c r="AV8" i="139"/>
  <c r="BW83" i="139"/>
  <c r="AI26" i="139"/>
  <c r="AI100" i="139"/>
  <c r="BT16" i="139"/>
  <c r="CF167" i="139"/>
  <c r="L22" i="139"/>
  <c r="AG63" i="139"/>
  <c r="AI59" i="139"/>
  <c r="O226" i="139"/>
  <c r="BI95" i="139"/>
  <c r="BO208" i="139"/>
  <c r="AU172" i="139"/>
  <c r="BE11" i="139"/>
  <c r="BE167" i="139"/>
  <c r="CI54" i="139"/>
  <c r="CM204" i="139"/>
  <c r="AZ86" i="139"/>
  <c r="CO51" i="139"/>
  <c r="AX78" i="139"/>
  <c r="CE215" i="139"/>
  <c r="CA159" i="139"/>
  <c r="CC37" i="139"/>
  <c r="BJ82" i="139"/>
  <c r="AV55" i="139"/>
  <c r="BQ14" i="139"/>
  <c r="BL89" i="139"/>
  <c r="CA231" i="139"/>
  <c r="BO160" i="139"/>
  <c r="AZ52" i="139"/>
  <c r="BX138" i="139"/>
  <c r="BG36" i="139"/>
  <c r="CJ140" i="139"/>
  <c r="BH67" i="139"/>
  <c r="BA45" i="139"/>
  <c r="CN112" i="139"/>
  <c r="CG198" i="139"/>
  <c r="AS39" i="139"/>
  <c r="AC60" i="139"/>
  <c r="BD82" i="139"/>
  <c r="J75" i="139"/>
  <c r="AI163" i="139"/>
  <c r="I106" i="139"/>
  <c r="M200" i="139"/>
  <c r="Y13" i="139"/>
  <c r="AY47" i="139"/>
  <c r="AO113" i="139"/>
  <c r="AJ30" i="139"/>
  <c r="AE131" i="139"/>
  <c r="P95" i="139"/>
  <c r="AK113" i="139"/>
  <c r="J59" i="139"/>
  <c r="AD80" i="139"/>
  <c r="AI151" i="139"/>
  <c r="AS65" i="139"/>
  <c r="BM103" i="139"/>
  <c r="BP46" i="139"/>
  <c r="CK65" i="139"/>
  <c r="V114" i="139"/>
  <c r="AA42" i="139"/>
  <c r="S110" i="139"/>
  <c r="BE22" i="139"/>
  <c r="AH72" i="139"/>
  <c r="BE120" i="139"/>
  <c r="R93" i="139"/>
  <c r="CL28" i="139"/>
  <c r="W160" i="139"/>
  <c r="BL207" i="139"/>
  <c r="AC91" i="139"/>
  <c r="M74" i="139"/>
  <c r="AP58" i="139"/>
  <c r="AP184" i="139"/>
  <c r="CD83" i="139"/>
  <c r="Y118" i="139"/>
  <c r="AJ6" i="139"/>
  <c r="BE50" i="139"/>
  <c r="CN96" i="139"/>
  <c r="AB221" i="139"/>
  <c r="BK147" i="139"/>
  <c r="BR100" i="139"/>
  <c r="H85" i="139"/>
  <c r="AI43" i="139"/>
  <c r="BY6" i="139"/>
  <c r="J167" i="139"/>
  <c r="CE139" i="139"/>
  <c r="AJ70" i="139"/>
  <c r="P126" i="139"/>
  <c r="CO131" i="139"/>
  <c r="BK212" i="139"/>
  <c r="CG166" i="139"/>
  <c r="L46" i="139"/>
  <c r="AG153" i="139"/>
  <c r="T78" i="139"/>
  <c r="H177" i="139"/>
  <c r="AO75" i="139"/>
  <c r="AW223" i="139"/>
  <c r="BS125" i="139"/>
  <c r="I31" i="139"/>
  <c r="CO56" i="139"/>
  <c r="AJ54" i="139"/>
  <c r="BW154" i="139"/>
  <c r="BK84" i="139"/>
  <c r="BJ232" i="139"/>
  <c r="Y64" i="139"/>
  <c r="Y214" i="139"/>
  <c r="AR154" i="139"/>
  <c r="BJ26" i="139"/>
  <c r="BG31" i="139"/>
  <c r="AG78" i="139"/>
  <c r="S160" i="139"/>
  <c r="BE72" i="139"/>
  <c r="BA232" i="139"/>
  <c r="P184" i="139"/>
  <c r="AR26" i="139"/>
  <c r="AT60" i="139"/>
  <c r="AZ92" i="139"/>
  <c r="AB163" i="139"/>
  <c r="AU70" i="139"/>
  <c r="BZ229" i="139"/>
  <c r="AJ149" i="139"/>
  <c r="CM58" i="139"/>
  <c r="CE98" i="139"/>
  <c r="T35" i="139"/>
  <c r="AR118" i="139"/>
  <c r="AH99" i="139"/>
  <c r="AQ48" i="139"/>
  <c r="CG104" i="139"/>
  <c r="W131" i="139"/>
  <c r="AI37" i="139"/>
  <c r="BD39" i="139"/>
  <c r="CF96" i="139"/>
  <c r="CI93" i="139"/>
  <c r="BS127" i="139"/>
  <c r="AH106" i="139"/>
  <c r="BA57" i="139"/>
  <c r="AI81" i="139"/>
  <c r="AY82" i="139"/>
  <c r="AV66" i="139"/>
  <c r="AO139" i="139"/>
  <c r="AC149" i="139"/>
  <c r="BX76" i="139"/>
  <c r="BL128" i="139"/>
  <c r="R68" i="139"/>
  <c r="BG150" i="139"/>
  <c r="AP211" i="139"/>
  <c r="AW66" i="139"/>
  <c r="CE181" i="139"/>
  <c r="CG42" i="139"/>
  <c r="CI97" i="139"/>
  <c r="CI199" i="139"/>
  <c r="CO37" i="139"/>
  <c r="AF16" i="139"/>
  <c r="BZ187" i="139"/>
  <c r="CD77" i="139"/>
  <c r="AL211" i="139"/>
  <c r="BR55" i="139"/>
  <c r="CD36" i="139"/>
  <c r="T8" i="139"/>
  <c r="CN104" i="139"/>
  <c r="CA52" i="139"/>
  <c r="CI190" i="139"/>
  <c r="AZ53" i="139"/>
  <c r="P123" i="139"/>
  <c r="CJ60" i="139"/>
  <c r="AY140" i="139"/>
  <c r="CH84" i="139"/>
  <c r="K47" i="139"/>
  <c r="AD96" i="139"/>
  <c r="BL100" i="139"/>
  <c r="X127" i="139"/>
  <c r="AD91" i="139"/>
  <c r="AS7" i="139"/>
  <c r="CD123" i="139"/>
  <c r="CO218" i="139"/>
  <c r="AG179" i="139"/>
  <c r="BE55" i="139"/>
  <c r="BN193" i="139"/>
  <c r="BA92" i="139"/>
  <c r="BO213" i="139"/>
  <c r="P93" i="139"/>
  <c r="BS8" i="139"/>
  <c r="CH145" i="139"/>
  <c r="BR59" i="139"/>
  <c r="BW69" i="139"/>
  <c r="AZ58" i="139"/>
  <c r="CE26" i="139"/>
  <c r="AV122" i="139"/>
  <c r="AS21" i="139"/>
  <c r="U153" i="139"/>
  <c r="BN27" i="139"/>
  <c r="BS145" i="139"/>
  <c r="CM49" i="139"/>
  <c r="CH4" i="139"/>
  <c r="R101" i="139"/>
  <c r="AQ24" i="139"/>
  <c r="CD110" i="139"/>
  <c r="AX229" i="139"/>
  <c r="AJ184" i="139"/>
  <c r="CL61" i="139"/>
  <c r="AU100" i="139"/>
  <c r="BH73" i="139"/>
  <c r="CO27" i="139"/>
  <c r="V177" i="139"/>
  <c r="CM19" i="139"/>
  <c r="P16" i="139"/>
  <c r="AU44" i="139"/>
  <c r="V126" i="139"/>
  <c r="AT42" i="139"/>
  <c r="AT8" i="139"/>
  <c r="AF82" i="139"/>
  <c r="CI47" i="139"/>
  <c r="N71" i="139"/>
  <c r="W176" i="139"/>
  <c r="K50" i="139"/>
  <c r="AC80" i="139"/>
  <c r="K72" i="139"/>
  <c r="CA81" i="139"/>
  <c r="S32" i="139"/>
  <c r="CD167" i="139"/>
  <c r="BM37" i="139"/>
  <c r="CD106" i="139"/>
  <c r="BL134" i="139"/>
  <c r="W62" i="139"/>
  <c r="BN179" i="139"/>
  <c r="AZ49" i="139"/>
  <c r="AU59" i="139"/>
  <c r="AH58" i="139"/>
  <c r="CG57" i="139"/>
  <c r="W126" i="139"/>
  <c r="CB167" i="139"/>
  <c r="BW81" i="139"/>
  <c r="AI165" i="139"/>
  <c r="AP50" i="139"/>
  <c r="AD82" i="139"/>
  <c r="U77" i="139"/>
  <c r="BT202" i="139"/>
  <c r="AG114" i="139"/>
  <c r="CB18" i="139"/>
  <c r="AM139" i="139"/>
  <c r="CF57" i="139"/>
  <c r="X96" i="139"/>
  <c r="AT33" i="139"/>
  <c r="BO129" i="139"/>
  <c r="AB73" i="139"/>
  <c r="AR127" i="139"/>
  <c r="AK83" i="139"/>
  <c r="S202" i="139"/>
  <c r="BX91" i="139"/>
  <c r="Y195" i="139"/>
  <c r="CM184" i="139"/>
  <c r="BT49" i="139"/>
  <c r="CF223" i="139"/>
  <c r="BL229" i="139"/>
  <c r="BW33" i="139"/>
  <c r="O99" i="139"/>
  <c r="CA101" i="139"/>
  <c r="AB196" i="139"/>
  <c r="CK83" i="139"/>
  <c r="Q218" i="139"/>
  <c r="CN229" i="139"/>
  <c r="AZ74" i="139"/>
  <c r="CN90" i="139"/>
  <c r="CC51" i="139"/>
  <c r="R99" i="139"/>
  <c r="AV86" i="139"/>
  <c r="Q164" i="139"/>
  <c r="L73" i="139"/>
  <c r="BE131" i="139"/>
  <c r="CC110" i="139"/>
  <c r="AB20" i="139"/>
  <c r="BN185" i="139"/>
  <c r="BX53" i="139"/>
  <c r="AF78" i="139"/>
  <c r="AZ145" i="139"/>
  <c r="CH203" i="139"/>
  <c r="BR150" i="139"/>
  <c r="CL209" i="139"/>
  <c r="CC74" i="139"/>
  <c r="AN184" i="139"/>
  <c r="BO212" i="139"/>
  <c r="BG190" i="139"/>
  <c r="Y99" i="139"/>
  <c r="I145" i="139"/>
  <c r="BL124" i="139"/>
  <c r="AS78" i="139"/>
  <c r="AE108" i="139"/>
  <c r="Q229" i="139"/>
  <c r="R64" i="139"/>
  <c r="V52" i="139"/>
  <c r="BD180" i="139"/>
  <c r="K231" i="139"/>
  <c r="AD151" i="139"/>
  <c r="AQ187" i="139"/>
  <c r="BZ79" i="139"/>
  <c r="BE102" i="139"/>
  <c r="J230" i="139"/>
  <c r="AO93" i="139"/>
  <c r="BV175" i="139"/>
  <c r="CN73" i="139"/>
  <c r="AR225" i="139"/>
  <c r="AC216" i="139"/>
  <c r="BR195" i="139"/>
  <c r="T232" i="139"/>
  <c r="BG111" i="139"/>
  <c r="CH115" i="139"/>
  <c r="AB82" i="139"/>
  <c r="AK65" i="139"/>
  <c r="T34" i="139"/>
  <c r="BO110" i="139"/>
  <c r="AR100" i="139"/>
  <c r="BN123" i="139"/>
  <c r="CA188" i="139"/>
  <c r="AD61" i="139"/>
  <c r="BJ182" i="139"/>
  <c r="AD85" i="139"/>
  <c r="J156" i="139"/>
  <c r="J82" i="139"/>
  <c r="BC4" i="139"/>
  <c r="BQ17" i="139"/>
  <c r="AB102" i="139"/>
  <c r="BC63" i="139"/>
  <c r="AK106" i="139"/>
  <c r="CC78" i="139"/>
  <c r="AS152" i="139"/>
  <c r="BD17" i="139"/>
  <c r="CK25" i="139"/>
  <c r="I44" i="139"/>
  <c r="W108" i="139"/>
  <c r="BL196" i="139"/>
  <c r="CD10" i="139"/>
  <c r="CK59" i="139"/>
  <c r="AZ76" i="139"/>
  <c r="H208" i="139"/>
  <c r="AO9" i="139"/>
  <c r="AA44" i="139"/>
  <c r="AS11" i="139"/>
  <c r="CF17" i="139"/>
  <c r="CH13" i="139"/>
  <c r="AX32" i="139"/>
  <c r="CN140" i="139"/>
  <c r="BT164" i="139"/>
  <c r="AF222" i="139"/>
  <c r="AG107" i="139"/>
  <c r="N130" i="139"/>
  <c r="CG154" i="139"/>
  <c r="BW228" i="139"/>
  <c r="BJ197" i="139"/>
  <c r="Z159" i="139"/>
  <c r="BX153" i="139"/>
  <c r="AQ160" i="139"/>
  <c r="AG168" i="139"/>
  <c r="CB42" i="139"/>
  <c r="I137" i="139"/>
  <c r="BZ44" i="139"/>
  <c r="Z44" i="139"/>
  <c r="BU157" i="139"/>
  <c r="AQ45" i="139"/>
  <c r="V107" i="139"/>
  <c r="H123" i="139"/>
  <c r="BI151" i="139"/>
  <c r="BU127" i="139"/>
  <c r="T125" i="139"/>
  <c r="W48" i="139"/>
  <c r="Q109" i="139"/>
  <c r="BJ74" i="139"/>
  <c r="CF101" i="139"/>
  <c r="CD224" i="139"/>
  <c r="S185" i="139"/>
  <c r="BD199" i="139"/>
  <c r="CE129" i="139"/>
  <c r="CN150" i="139"/>
  <c r="CI171" i="139"/>
  <c r="AW58" i="139"/>
  <c r="CA139" i="139"/>
  <c r="BO106" i="139"/>
  <c r="AD27" i="139"/>
  <c r="CI206" i="139"/>
  <c r="I188" i="139"/>
  <c r="R46" i="139"/>
  <c r="BB139" i="139"/>
  <c r="U196" i="139"/>
  <c r="U70" i="139"/>
  <c r="BR130" i="139"/>
  <c r="BO54" i="139"/>
  <c r="AX67" i="139"/>
  <c r="Y113" i="139"/>
  <c r="BY92" i="139"/>
  <c r="AR191" i="139"/>
  <c r="M224" i="139"/>
  <c r="S222" i="139"/>
  <c r="AA113" i="139"/>
  <c r="AX208" i="139"/>
  <c r="BO183" i="139"/>
  <c r="AW142" i="139"/>
  <c r="CC49" i="139"/>
  <c r="BQ149" i="139"/>
  <c r="AD140" i="139"/>
  <c r="L87" i="139"/>
  <c r="AH165" i="139"/>
  <c r="AZ54" i="139"/>
  <c r="BE145" i="139"/>
  <c r="AJ4" i="139"/>
  <c r="BG38" i="139"/>
  <c r="N189" i="139"/>
  <c r="BB40" i="139"/>
  <c r="CL110" i="139"/>
  <c r="BE56" i="139"/>
  <c r="AW112" i="139"/>
  <c r="T229" i="139"/>
  <c r="AC119" i="139"/>
  <c r="AF103" i="139"/>
  <c r="S100" i="139"/>
  <c r="BV31" i="139"/>
  <c r="BQ7" i="139"/>
  <c r="AS49" i="139"/>
  <c r="CL113" i="139"/>
  <c r="AG120" i="139"/>
  <c r="AI25" i="139"/>
  <c r="BK58" i="139"/>
  <c r="BO81" i="139"/>
  <c r="X5" i="139"/>
  <c r="AR124" i="139"/>
  <c r="K194" i="139"/>
  <c r="AV12" i="139"/>
  <c r="BM152" i="139"/>
  <c r="CH143" i="139"/>
  <c r="AY111" i="139"/>
  <c r="BU208" i="139"/>
  <c r="AE85" i="139"/>
  <c r="CL49" i="139"/>
  <c r="CL37" i="139"/>
  <c r="BY64" i="139"/>
  <c r="BM47" i="139"/>
  <c r="BE45" i="139"/>
  <c r="BD97" i="139"/>
  <c r="BJ107" i="139"/>
  <c r="BJ35" i="139"/>
  <c r="AE89" i="139"/>
  <c r="BM178" i="139"/>
  <c r="CF62" i="139"/>
  <c r="AP85" i="139"/>
  <c r="AN11" i="139"/>
  <c r="BT91" i="139"/>
  <c r="AB83" i="139"/>
  <c r="K10" i="139"/>
  <c r="BB154" i="139"/>
  <c r="N217" i="139"/>
  <c r="BZ218" i="139"/>
  <c r="BC134" i="139"/>
  <c r="BQ45" i="139"/>
  <c r="AW60" i="139"/>
  <c r="CO48" i="139"/>
  <c r="BZ73" i="139"/>
  <c r="BR58" i="139"/>
  <c r="AA49" i="139"/>
  <c r="CK78" i="139"/>
  <c r="CB144" i="139"/>
  <c r="BP43" i="139"/>
  <c r="K108" i="139"/>
  <c r="K82" i="139"/>
  <c r="Y21" i="139"/>
  <c r="BU200" i="139"/>
  <c r="BQ4" i="139"/>
  <c r="Y37" i="139"/>
  <c r="AJ85" i="139"/>
  <c r="AQ10" i="139"/>
  <c r="BD109" i="139"/>
  <c r="BT123" i="139"/>
  <c r="AZ38" i="139"/>
  <c r="CJ107" i="139"/>
  <c r="AP29" i="139"/>
  <c r="BP35" i="139"/>
  <c r="J76" i="139"/>
  <c r="CH68" i="139"/>
  <c r="BC62" i="139"/>
  <c r="R50" i="139"/>
  <c r="N58" i="139"/>
  <c r="CB87" i="139"/>
  <c r="CH42" i="139"/>
  <c r="BN34" i="139"/>
  <c r="M97" i="139"/>
  <c r="AV5" i="139"/>
  <c r="BK126" i="139"/>
  <c r="BU139" i="139"/>
  <c r="V40" i="139"/>
  <c r="BF118" i="139"/>
  <c r="BK37" i="139"/>
  <c r="AJ80" i="139"/>
  <c r="AR130" i="139"/>
  <c r="CC48" i="139"/>
  <c r="CM60" i="139"/>
  <c r="BN42" i="139"/>
  <c r="BD112" i="139"/>
  <c r="AU20" i="139"/>
  <c r="BP93" i="139"/>
  <c r="CC96" i="139"/>
  <c r="BB136" i="139"/>
  <c r="P227" i="139"/>
  <c r="BS99" i="139"/>
  <c r="AE126" i="139"/>
  <c r="BO39" i="139"/>
  <c r="BI27" i="139"/>
  <c r="BX115" i="139"/>
  <c r="BQ198" i="139"/>
  <c r="CF63" i="139"/>
  <c r="CD61" i="139"/>
  <c r="BJ67" i="139"/>
  <c r="CI80" i="139"/>
  <c r="T33" i="139"/>
  <c r="BS10" i="139"/>
  <c r="CL210" i="139"/>
  <c r="AW207" i="139"/>
  <c r="O205" i="139"/>
  <c r="AA135" i="139"/>
  <c r="I159" i="139"/>
  <c r="BO186" i="139"/>
  <c r="BG232" i="139"/>
  <c r="Y109" i="139"/>
  <c r="CM107" i="139"/>
  <c r="BI94" i="139"/>
  <c r="AW37" i="139"/>
  <c r="CK90" i="139"/>
  <c r="BY157" i="139"/>
  <c r="BW224" i="139"/>
  <c r="Z67" i="139"/>
  <c r="BT220" i="139"/>
  <c r="BV64" i="139"/>
  <c r="CB202" i="139"/>
  <c r="BV75" i="139"/>
  <c r="AM212" i="139"/>
  <c r="S167" i="139"/>
  <c r="V80" i="139"/>
  <c r="BT68" i="139"/>
  <c r="AX216" i="139"/>
  <c r="AN149" i="139"/>
  <c r="I162" i="139"/>
  <c r="BM104" i="139"/>
  <c r="AB147" i="139"/>
  <c r="AF84" i="139"/>
  <c r="Y108" i="139"/>
  <c r="S67" i="139"/>
  <c r="AJ95" i="139"/>
  <c r="CO173" i="139"/>
  <c r="L48" i="139"/>
  <c r="BX67" i="139"/>
  <c r="AT23" i="139"/>
  <c r="AX105" i="139"/>
  <c r="AZ17" i="139"/>
  <c r="CM69" i="139"/>
  <c r="BZ185" i="139"/>
  <c r="K12" i="139"/>
  <c r="CE165" i="139"/>
  <c r="AI85" i="139"/>
  <c r="AX104" i="139"/>
  <c r="AM191" i="139"/>
  <c r="AI185" i="139"/>
  <c r="BZ176" i="139"/>
  <c r="CA53" i="139"/>
  <c r="BX137" i="139"/>
  <c r="I72" i="139"/>
  <c r="V88" i="139"/>
  <c r="CJ105" i="139"/>
  <c r="AC110" i="139"/>
  <c r="AF232" i="139"/>
  <c r="AO81" i="139"/>
  <c r="AB112" i="139"/>
  <c r="BE207" i="139"/>
  <c r="P141" i="139"/>
  <c r="K80" i="139"/>
  <c r="BR151" i="139"/>
  <c r="AR161" i="139"/>
  <c r="BL15" i="139"/>
  <c r="BE109" i="139"/>
  <c r="BN154" i="139"/>
  <c r="CO40" i="139"/>
  <c r="BL64" i="139"/>
  <c r="AI64" i="139"/>
  <c r="AI173" i="139"/>
  <c r="BR74" i="139"/>
  <c r="AQ99" i="139"/>
  <c r="CJ111" i="139"/>
  <c r="BA26" i="139"/>
  <c r="BL58" i="139"/>
  <c r="CC165" i="139"/>
  <c r="BU197" i="139"/>
  <c r="AX49" i="139"/>
  <c r="K56" i="139"/>
  <c r="AS205" i="139"/>
  <c r="BK196" i="139"/>
  <c r="AR69" i="139"/>
  <c r="CJ27" i="139"/>
  <c r="CM9" i="139"/>
  <c r="BE36" i="139"/>
  <c r="V79" i="139"/>
  <c r="CL231" i="139"/>
  <c r="H51" i="139"/>
  <c r="BE129" i="139"/>
  <c r="BK102" i="139"/>
  <c r="Q53" i="139"/>
  <c r="AD55" i="139"/>
  <c r="BD62" i="139"/>
  <c r="AJ84" i="139"/>
  <c r="BN58" i="139"/>
  <c r="AV51" i="139"/>
  <c r="BV79" i="139"/>
  <c r="AB30" i="139"/>
  <c r="BA59" i="139"/>
  <c r="O40" i="139"/>
  <c r="BJ84" i="139"/>
  <c r="BT187" i="139"/>
  <c r="BP109" i="139"/>
  <c r="BO132" i="139"/>
  <c r="BW46" i="139"/>
  <c r="CE92" i="139"/>
  <c r="BX216" i="139"/>
  <c r="CD62" i="139"/>
  <c r="CB123" i="139"/>
  <c r="BY58" i="139"/>
  <c r="S108" i="139"/>
  <c r="AU105" i="139"/>
  <c r="J29" i="139"/>
  <c r="BV21" i="139"/>
  <c r="AB77" i="139"/>
  <c r="AK81" i="139"/>
  <c r="AZ61" i="139"/>
  <c r="AV72" i="139"/>
  <c r="AZ128" i="139"/>
  <c r="AM221" i="139"/>
  <c r="H64" i="139"/>
  <c r="CL168" i="139"/>
  <c r="AH226" i="139"/>
  <c r="AE84" i="139"/>
  <c r="P149" i="139"/>
  <c r="AM65" i="139"/>
  <c r="AH110" i="139"/>
  <c r="BX95" i="139"/>
  <c r="BC16" i="139"/>
  <c r="AQ227" i="139"/>
  <c r="O55" i="139"/>
  <c r="V49" i="139"/>
  <c r="AY84" i="139"/>
  <c r="AV15" i="139"/>
  <c r="R36" i="139"/>
  <c r="CO71" i="139"/>
  <c r="CC61" i="139"/>
  <c r="CA68" i="139"/>
  <c r="L68" i="139"/>
  <c r="Q46" i="139"/>
  <c r="X202" i="139"/>
  <c r="CH67" i="139"/>
  <c r="Y125" i="139"/>
  <c r="AJ97" i="139"/>
  <c r="AK7" i="139"/>
  <c r="BB204" i="139"/>
  <c r="CK53" i="139"/>
  <c r="CJ43" i="139"/>
  <c r="BR104" i="139"/>
  <c r="H14" i="139"/>
  <c r="O131" i="139"/>
  <c r="BH48" i="139"/>
  <c r="CB73" i="139"/>
  <c r="L93" i="139"/>
  <c r="R140" i="139"/>
  <c r="BN44" i="139"/>
  <c r="AS133" i="139"/>
  <c r="V22" i="139"/>
  <c r="V25" i="139"/>
  <c r="BT170" i="139"/>
  <c r="AI199" i="139"/>
  <c r="AK189" i="139"/>
  <c r="AF98" i="139"/>
  <c r="BZ181" i="139"/>
  <c r="AJ34" i="139"/>
  <c r="AC184" i="139"/>
  <c r="BC72" i="139"/>
  <c r="CE99" i="139"/>
  <c r="CB71" i="139"/>
  <c r="V86" i="139"/>
  <c r="BP79" i="139"/>
  <c r="J125" i="139"/>
  <c r="AR95" i="139"/>
  <c r="AZ141" i="139"/>
  <c r="CA165" i="139"/>
  <c r="AZ104" i="139"/>
  <c r="AU64" i="139"/>
  <c r="V143" i="139"/>
  <c r="AZ140" i="139"/>
  <c r="CD156" i="139"/>
  <c r="AO89" i="139"/>
  <c r="BA105" i="139"/>
  <c r="T122" i="139"/>
  <c r="CN143" i="139"/>
  <c r="M95" i="139"/>
  <c r="U58" i="139"/>
  <c r="CG232" i="139"/>
  <c r="BJ170" i="139"/>
  <c r="S61" i="139"/>
  <c r="BM217" i="139"/>
  <c r="BL71" i="139"/>
  <c r="CD194" i="139"/>
  <c r="BT85" i="139"/>
  <c r="AW141" i="139"/>
  <c r="BS166" i="139"/>
  <c r="AN96" i="139"/>
  <c r="P147" i="139"/>
  <c r="BI142" i="139"/>
  <c r="U166" i="139"/>
  <c r="J134" i="139"/>
  <c r="BX208" i="139"/>
  <c r="BX70" i="139"/>
  <c r="AY120" i="139"/>
  <c r="P13" i="139"/>
  <c r="BY142" i="139"/>
  <c r="BL44" i="139"/>
  <c r="BN105" i="139"/>
  <c r="AL227" i="139"/>
  <c r="L123" i="139"/>
  <c r="AI157" i="139"/>
  <c r="BU4" i="139"/>
  <c r="BH87" i="139"/>
  <c r="T42" i="139"/>
  <c r="BN48" i="139"/>
  <c r="Z176" i="139"/>
  <c r="U35" i="139"/>
  <c r="AK99" i="139"/>
  <c r="AQ118" i="139"/>
  <c r="AR135" i="139"/>
  <c r="CN156" i="139"/>
  <c r="AC134" i="139"/>
  <c r="CI213" i="139"/>
  <c r="AR137" i="139"/>
  <c r="CJ158" i="139"/>
  <c r="AA103" i="139"/>
  <c r="CC176" i="139"/>
  <c r="AR12" i="139"/>
  <c r="V111" i="139"/>
  <c r="CG56" i="139"/>
  <c r="AF46" i="139"/>
  <c r="BX157" i="139"/>
  <c r="H43" i="139"/>
  <c r="R71" i="139"/>
  <c r="BC94" i="139"/>
  <c r="T171" i="139"/>
  <c r="AG135" i="139"/>
  <c r="S99" i="139"/>
  <c r="AK49" i="139"/>
  <c r="BS151" i="139"/>
  <c r="AR194" i="139"/>
  <c r="P88" i="139"/>
  <c r="AL41" i="139"/>
  <c r="BP101" i="139"/>
  <c r="AQ88" i="139"/>
  <c r="CK34" i="139"/>
  <c r="BH41" i="139"/>
  <c r="BG47" i="139"/>
  <c r="AD221" i="139"/>
  <c r="CL213" i="139"/>
  <c r="J53" i="139"/>
  <c r="AI96" i="139"/>
  <c r="AA11" i="139"/>
  <c r="U115" i="139"/>
  <c r="AD25" i="139"/>
  <c r="CN6" i="139"/>
  <c r="AU228" i="139"/>
  <c r="BA32" i="139"/>
  <c r="BD117" i="139"/>
  <c r="AD47" i="139"/>
  <c r="AF77" i="139"/>
  <c r="AN224" i="139"/>
  <c r="AU164" i="139"/>
  <c r="AC159" i="139"/>
  <c r="BF177" i="139"/>
  <c r="AZ172" i="139"/>
  <c r="AR136" i="139"/>
  <c r="BK151" i="139"/>
  <c r="CC107" i="139"/>
  <c r="I24" i="139"/>
  <c r="AA93" i="139"/>
  <c r="AR89" i="139"/>
  <c r="AE37" i="139"/>
  <c r="CM121" i="139"/>
  <c r="BQ94" i="139"/>
  <c r="CO43" i="139"/>
  <c r="BN90" i="139"/>
  <c r="BT138" i="139"/>
  <c r="BC100" i="139"/>
  <c r="CB104" i="139"/>
  <c r="W18" i="139"/>
  <c r="AP63" i="139"/>
  <c r="AX57" i="139"/>
  <c r="BG40" i="139"/>
  <c r="BQ10" i="139"/>
  <c r="X61" i="139"/>
  <c r="AH75" i="139"/>
  <c r="Z34" i="139"/>
  <c r="BM5" i="139"/>
  <c r="AI122" i="139"/>
  <c r="AE35" i="139"/>
  <c r="AR201" i="139"/>
  <c r="BV67" i="139"/>
  <c r="BD149" i="139"/>
  <c r="AN70" i="139"/>
  <c r="X14" i="139"/>
  <c r="CH108" i="139"/>
  <c r="T26" i="139"/>
  <c r="I151" i="139"/>
  <c r="BX8" i="139"/>
  <c r="BH188" i="139"/>
  <c r="V53" i="139"/>
  <c r="CJ223" i="139"/>
  <c r="H114" i="139"/>
  <c r="BG15" i="139"/>
  <c r="BB140" i="139"/>
  <c r="BY94" i="139"/>
  <c r="AZ105" i="139"/>
  <c r="AF212" i="139"/>
  <c r="AD158" i="139"/>
  <c r="CA56" i="139"/>
  <c r="AS231" i="139"/>
  <c r="I156" i="139"/>
  <c r="BR22" i="139"/>
  <c r="M10" i="139"/>
  <c r="CC19" i="139"/>
  <c r="AK172" i="139"/>
  <c r="R92" i="139"/>
  <c r="BN9" i="139"/>
  <c r="S113" i="139"/>
  <c r="CA12" i="139"/>
  <c r="T145" i="139"/>
  <c r="BL65" i="139"/>
  <c r="AX117" i="139"/>
  <c r="CN186" i="139"/>
  <c r="CD31" i="139"/>
  <c r="BS92" i="139"/>
  <c r="H209" i="139"/>
  <c r="BU181" i="139"/>
  <c r="BG214" i="139"/>
  <c r="AU121" i="139"/>
  <c r="P19" i="139"/>
  <c r="N129" i="139"/>
  <c r="AL23" i="139"/>
  <c r="BD100" i="139"/>
  <c r="AQ71" i="139"/>
  <c r="AT28" i="139"/>
  <c r="BF62" i="139"/>
  <c r="BC33" i="139"/>
  <c r="AQ9" i="139"/>
  <c r="AO142" i="139"/>
  <c r="BX23" i="139"/>
  <c r="AK153" i="139"/>
  <c r="BR227" i="139"/>
  <c r="BB158" i="139"/>
  <c r="BW216" i="139"/>
  <c r="CD82" i="139"/>
  <c r="L69" i="139"/>
  <c r="CO54" i="139"/>
  <c r="AH55" i="139"/>
  <c r="AL38" i="139"/>
  <c r="BJ48" i="139"/>
  <c r="CL45" i="139"/>
  <c r="N96" i="139"/>
  <c r="AE202" i="139"/>
  <c r="BQ65" i="139"/>
  <c r="AV228" i="139"/>
  <c r="CB36" i="139"/>
  <c r="BA216" i="139"/>
  <c r="BW37" i="139"/>
  <c r="CJ184" i="139"/>
  <c r="Z168" i="139"/>
  <c r="CD186" i="139"/>
  <c r="AG110" i="139"/>
  <c r="BX71" i="139"/>
  <c r="AX103" i="139"/>
  <c r="CD70" i="139"/>
  <c r="BW165" i="139"/>
  <c r="AU50" i="139"/>
  <c r="BG119" i="139"/>
  <c r="AF185" i="139"/>
  <c r="AP210" i="139"/>
  <c r="AL58" i="139"/>
  <c r="CJ216" i="139"/>
  <c r="BH140" i="139"/>
  <c r="AB44" i="139"/>
  <c r="AD109" i="139"/>
  <c r="CF95" i="139"/>
  <c r="BZ223" i="139"/>
  <c r="H83" i="139"/>
  <c r="BL19" i="139"/>
  <c r="CB163" i="139"/>
  <c r="AG14" i="139"/>
  <c r="AE181" i="139"/>
  <c r="AV44" i="139"/>
  <c r="BV138" i="139"/>
  <c r="AR90" i="139"/>
  <c r="AN157" i="139"/>
  <c r="AV145" i="139"/>
  <c r="BN32" i="139"/>
  <c r="AR10" i="139"/>
  <c r="U71" i="139"/>
  <c r="CM109" i="139"/>
  <c r="AO20" i="139"/>
  <c r="AS199" i="139"/>
  <c r="U86" i="139"/>
  <c r="CK10" i="139"/>
  <c r="AH223" i="139"/>
  <c r="CN40" i="139"/>
  <c r="AW183" i="139"/>
  <c r="AJ47" i="139"/>
  <c r="Y34" i="139"/>
  <c r="R85" i="139"/>
  <c r="BW179" i="139"/>
  <c r="BR139" i="139"/>
  <c r="BA196" i="139"/>
  <c r="BT204" i="139"/>
  <c r="AP45" i="139"/>
  <c r="T9" i="139"/>
  <c r="AR11" i="139"/>
  <c r="M66" i="139"/>
  <c r="CI227" i="139"/>
  <c r="CI230" i="139"/>
  <c r="CA113" i="139"/>
  <c r="L65" i="139"/>
  <c r="BO159" i="139"/>
  <c r="AW34" i="139"/>
  <c r="CF15" i="139"/>
  <c r="AB72" i="139"/>
  <c r="BC35" i="139"/>
  <c r="CG178" i="139"/>
  <c r="U16" i="139"/>
  <c r="CI111" i="139"/>
  <c r="CH56" i="139"/>
  <c r="CL47" i="139"/>
  <c r="J212" i="139"/>
  <c r="BT33" i="139"/>
  <c r="CM41" i="139"/>
  <c r="AF70" i="139"/>
  <c r="Z68" i="139"/>
  <c r="BT157" i="139"/>
  <c r="BV221" i="139"/>
  <c r="AV193" i="139"/>
  <c r="Q73" i="139"/>
  <c r="Q112" i="139"/>
  <c r="AU65" i="139"/>
  <c r="AJ82" i="139"/>
  <c r="AF72" i="139"/>
  <c r="CB211" i="139"/>
  <c r="CA46" i="139"/>
  <c r="CA137" i="139"/>
  <c r="CD98" i="139"/>
  <c r="BP27" i="139"/>
  <c r="AA172" i="139"/>
  <c r="T64" i="139"/>
  <c r="AU94" i="139"/>
  <c r="BC127" i="139"/>
  <c r="BX178" i="139"/>
  <c r="AR166" i="139"/>
  <c r="CM199" i="139"/>
  <c r="CJ92" i="139"/>
  <c r="CK160" i="139"/>
  <c r="Q209" i="139"/>
  <c r="S43" i="139"/>
  <c r="K77" i="139"/>
  <c r="AY125" i="139"/>
  <c r="BX36" i="139"/>
  <c r="CF75" i="139"/>
  <c r="K232" i="139"/>
  <c r="BZ214" i="139"/>
  <c r="I51" i="139"/>
  <c r="CF14" i="139"/>
  <c r="AA107" i="139"/>
  <c r="M25" i="139"/>
  <c r="AH112" i="139"/>
  <c r="AQ20" i="139"/>
  <c r="AD212" i="139"/>
  <c r="T50" i="139"/>
  <c r="AF22" i="139"/>
  <c r="V55" i="139"/>
  <c r="CG169" i="139"/>
  <c r="BU116" i="139"/>
  <c r="P84" i="139"/>
  <c r="BA74" i="139"/>
  <c r="V32" i="139"/>
  <c r="CD69" i="139"/>
  <c r="CO133" i="139"/>
  <c r="CK71" i="139"/>
  <c r="Y28" i="139"/>
  <c r="CN175" i="139"/>
  <c r="U170" i="139"/>
  <c r="BC12" i="139"/>
  <c r="AN229" i="139"/>
  <c r="BO71" i="139"/>
  <c r="AH196" i="139"/>
  <c r="X63" i="139"/>
  <c r="BX228" i="139"/>
  <c r="BN109" i="139"/>
  <c r="BO5" i="139"/>
  <c r="K14" i="139"/>
  <c r="CE16" i="139"/>
  <c r="BO172" i="139"/>
  <c r="M229" i="139"/>
  <c r="CD37" i="139"/>
  <c r="AT173" i="139"/>
  <c r="AX194" i="139"/>
  <c r="AH13" i="139"/>
  <c r="BL96" i="139"/>
  <c r="BQ107" i="139"/>
  <c r="BC202" i="139"/>
  <c r="CF217" i="139"/>
  <c r="I56" i="139"/>
  <c r="M110" i="139"/>
  <c r="CJ165" i="139"/>
  <c r="CF4" i="139"/>
  <c r="M63" i="139"/>
  <c r="CK99" i="139"/>
  <c r="BR188" i="139"/>
  <c r="AY198" i="139"/>
  <c r="BO46" i="139"/>
  <c r="BP48" i="139"/>
  <c r="AA38" i="139"/>
  <c r="AQ36" i="139"/>
  <c r="AS48" i="139"/>
  <c r="BQ105" i="139"/>
  <c r="AR96" i="139"/>
  <c r="BE100" i="139"/>
  <c r="AX82" i="139"/>
  <c r="BX156" i="139"/>
  <c r="AO185" i="139"/>
  <c r="BZ205" i="139"/>
  <c r="BY172" i="139"/>
  <c r="N155" i="139"/>
  <c r="AL129" i="139"/>
  <c r="BM55" i="139"/>
  <c r="BU143" i="139"/>
  <c r="CE23" i="139"/>
  <c r="AN45" i="139"/>
  <c r="AT131" i="139"/>
  <c r="CO33" i="139"/>
  <c r="AX125" i="139"/>
  <c r="AE107" i="139"/>
  <c r="Y225" i="139"/>
  <c r="AF226" i="139"/>
  <c r="AA167" i="139"/>
  <c r="J58" i="139"/>
  <c r="CJ93" i="139"/>
  <c r="T217" i="139"/>
  <c r="BR107" i="139"/>
  <c r="AA48" i="139"/>
  <c r="CL102" i="139"/>
  <c r="I14" i="139"/>
  <c r="O76" i="139"/>
  <c r="BN18" i="139"/>
  <c r="AI175" i="139"/>
  <c r="CL69" i="139"/>
  <c r="W219" i="139"/>
  <c r="CG170" i="139"/>
  <c r="X13" i="139"/>
  <c r="AB142" i="139"/>
  <c r="W39" i="139"/>
  <c r="CG13" i="139"/>
  <c r="I73" i="139"/>
  <c r="CO217" i="139"/>
  <c r="M83" i="139"/>
  <c r="V187" i="139"/>
  <c r="BT169" i="139"/>
  <c r="BT143" i="139"/>
  <c r="CA194" i="139"/>
  <c r="U53" i="139"/>
  <c r="BW59" i="139"/>
  <c r="M151" i="139"/>
  <c r="AP8" i="139"/>
  <c r="AT46" i="139"/>
  <c r="P229" i="139"/>
  <c r="AL185" i="139"/>
  <c r="CL4" i="139"/>
  <c r="U213" i="139"/>
  <c r="X79" i="139"/>
  <c r="BI199" i="139"/>
  <c r="BW84" i="139"/>
  <c r="CF6" i="139"/>
  <c r="CL137" i="139"/>
  <c r="BM33" i="139"/>
  <c r="CE225" i="139"/>
  <c r="AH27" i="139"/>
  <c r="AP7" i="139"/>
  <c r="AP51" i="139"/>
  <c r="CD29" i="139"/>
  <c r="AL39" i="139"/>
  <c r="AY15" i="139"/>
  <c r="AW9" i="139"/>
  <c r="CF71" i="139"/>
  <c r="BS78" i="139"/>
  <c r="Z231" i="139"/>
  <c r="BA19" i="139"/>
  <c r="BV163" i="139"/>
  <c r="BW198" i="139"/>
  <c r="BQ210" i="139"/>
  <c r="BT89" i="139"/>
  <c r="BC108" i="139"/>
  <c r="BM27" i="139"/>
  <c r="AJ32" i="139"/>
  <c r="AL221" i="139"/>
  <c r="AQ15" i="139"/>
  <c r="I169" i="139"/>
  <c r="L10" i="139"/>
  <c r="CL142" i="139"/>
  <c r="BU75" i="139"/>
  <c r="CA29" i="139"/>
  <c r="AL201" i="139"/>
  <c r="AO218" i="139"/>
  <c r="X130" i="139"/>
  <c r="BT151" i="139"/>
  <c r="U112" i="139"/>
  <c r="BI210" i="139"/>
  <c r="I113" i="139"/>
  <c r="I103" i="139"/>
  <c r="CA199" i="139"/>
  <c r="BZ87" i="139"/>
  <c r="BJ15" i="139"/>
  <c r="BF91" i="139"/>
  <c r="AE17" i="139"/>
  <c r="BK85" i="139"/>
  <c r="BM110" i="139"/>
  <c r="AS8" i="139"/>
  <c r="CE108" i="139"/>
  <c r="BB89" i="139"/>
  <c r="CH29" i="139"/>
  <c r="U64" i="139"/>
  <c r="CO119" i="139"/>
  <c r="BD214" i="139"/>
  <c r="BG72" i="139"/>
  <c r="BE126" i="139"/>
  <c r="AU135" i="139"/>
  <c r="BQ70" i="139"/>
  <c r="AQ200" i="139"/>
  <c r="AG209" i="139"/>
  <c r="CH166" i="139"/>
  <c r="BT74" i="139"/>
  <c r="AX6" i="139"/>
  <c r="BR96" i="139"/>
  <c r="CK20" i="139"/>
  <c r="V213" i="139"/>
  <c r="AL7" i="139"/>
  <c r="R14" i="139"/>
  <c r="N49" i="139"/>
  <c r="AM6" i="139"/>
  <c r="CB100" i="139"/>
  <c r="U220" i="139"/>
  <c r="Q85" i="139"/>
  <c r="BT27" i="139"/>
  <c r="K211" i="139"/>
  <c r="AK63" i="139"/>
  <c r="AH228" i="139"/>
  <c r="BY73" i="139"/>
  <c r="AY7" i="139"/>
  <c r="AL99" i="139"/>
  <c r="CF28" i="139"/>
  <c r="AW90" i="139"/>
  <c r="BD26" i="139"/>
  <c r="AS32" i="139"/>
  <c r="AN78" i="139"/>
  <c r="U161" i="139"/>
  <c r="AH89" i="139"/>
  <c r="AJ158" i="139"/>
  <c r="CL128" i="139"/>
  <c r="AE7" i="139"/>
  <c r="BQ231" i="139"/>
  <c r="AD58" i="139"/>
  <c r="AM186" i="139"/>
  <c r="CH101" i="139"/>
  <c r="CK116" i="139"/>
  <c r="O34" i="139"/>
  <c r="CN30" i="139"/>
  <c r="BD72" i="139"/>
  <c r="BW115" i="139"/>
  <c r="W194" i="139"/>
  <c r="Z39" i="139"/>
  <c r="BM230" i="139"/>
  <c r="CI167" i="139"/>
  <c r="AJ218" i="139"/>
  <c r="BT9" i="139"/>
  <c r="BC71" i="139"/>
  <c r="P170" i="139"/>
  <c r="BP12" i="139"/>
  <c r="AJ121" i="139"/>
  <c r="AG83" i="139"/>
  <c r="BT6" i="139"/>
  <c r="AE42" i="139"/>
  <c r="BY44" i="139"/>
  <c r="AS13" i="139"/>
  <c r="Q17" i="139"/>
  <c r="CM213" i="139"/>
  <c r="CF66" i="139"/>
  <c r="AZ211" i="139"/>
  <c r="BZ100" i="139"/>
  <c r="AV79" i="139"/>
  <c r="AR195" i="139"/>
  <c r="L229" i="139"/>
  <c r="BO16" i="139"/>
  <c r="Q193" i="139"/>
  <c r="M211" i="139"/>
  <c r="BA173" i="139"/>
  <c r="V229" i="139"/>
  <c r="AD68" i="139"/>
  <c r="Z124" i="139"/>
  <c r="AX158" i="139"/>
  <c r="AV87" i="139"/>
  <c r="AH178" i="139"/>
  <c r="BM80" i="139"/>
  <c r="BL194" i="139"/>
  <c r="BL5" i="139"/>
  <c r="Q60" i="139"/>
  <c r="BB225" i="139"/>
  <c r="CL68" i="139"/>
  <c r="BN168" i="139"/>
  <c r="AC124" i="139"/>
  <c r="BI207" i="139"/>
  <c r="K162" i="139"/>
  <c r="Y132" i="139"/>
  <c r="AY189" i="139"/>
  <c r="BS16" i="139"/>
  <c r="BK173" i="139"/>
  <c r="AH63" i="139"/>
  <c r="BB217" i="139"/>
  <c r="AO104" i="139"/>
  <c r="CN32" i="139"/>
  <c r="CJ230" i="139"/>
  <c r="AT40" i="139"/>
  <c r="BW12" i="139"/>
  <c r="BO73" i="139"/>
  <c r="AT15" i="139"/>
  <c r="BU125" i="139"/>
  <c r="AZ199" i="139"/>
  <c r="AT157" i="139"/>
  <c r="BF46" i="139"/>
  <c r="AW225" i="139"/>
  <c r="Z70" i="139"/>
  <c r="BK24" i="139"/>
  <c r="AZ119" i="139"/>
  <c r="AE59" i="139"/>
  <c r="X177" i="139"/>
  <c r="BR10" i="139"/>
  <c r="H118" i="139"/>
  <c r="CA6" i="139"/>
  <c r="J7" i="139"/>
  <c r="AR71" i="139"/>
  <c r="O225" i="139"/>
  <c r="BC165" i="139"/>
  <c r="BH6" i="139"/>
  <c r="BS149" i="139"/>
  <c r="BZ39" i="139"/>
  <c r="AN125" i="139"/>
  <c r="CH53" i="139"/>
  <c r="CN227" i="139"/>
  <c r="BJ93" i="139"/>
  <c r="AV156" i="139"/>
  <c r="BI128" i="139"/>
  <c r="BW56" i="139"/>
  <c r="U185" i="139"/>
  <c r="V196" i="139"/>
  <c r="BD11" i="139"/>
  <c r="CJ57" i="139"/>
  <c r="BA84" i="139"/>
  <c r="BN224" i="139"/>
  <c r="AX13" i="139"/>
  <c r="CL95" i="139"/>
  <c r="AV231" i="139"/>
  <c r="AZ11" i="139"/>
  <c r="Q181" i="139"/>
  <c r="V63" i="139"/>
  <c r="AY6" i="139"/>
  <c r="AK91" i="139"/>
  <c r="CN39" i="139"/>
  <c r="CL57" i="139"/>
  <c r="AO64" i="139"/>
  <c r="BY28" i="139"/>
  <c r="BA191" i="139"/>
  <c r="AL159" i="139"/>
  <c r="BD105" i="139"/>
  <c r="AQ203" i="139"/>
  <c r="CE50" i="139"/>
  <c r="BI196" i="139"/>
  <c r="BU148" i="139"/>
  <c r="AZ143" i="139"/>
  <c r="Q58" i="139"/>
  <c r="AO19" i="139"/>
  <c r="AS111" i="139"/>
  <c r="BC40" i="139"/>
  <c r="AM25" i="139"/>
  <c r="AO114" i="139"/>
  <c r="CJ25" i="139"/>
  <c r="BR78" i="139"/>
  <c r="AF13" i="139"/>
  <c r="BD137" i="139"/>
  <c r="BL28" i="139"/>
  <c r="BM38" i="139"/>
  <c r="X44" i="139"/>
  <c r="CD220" i="139"/>
  <c r="BA90" i="139"/>
  <c r="AC185" i="139"/>
  <c r="Z81" i="139"/>
  <c r="Z178" i="139"/>
  <c r="AQ184" i="139"/>
  <c r="N108" i="139"/>
  <c r="BY95" i="139"/>
  <c r="CE223" i="139"/>
  <c r="Z104" i="139"/>
  <c r="AY74" i="139"/>
  <c r="AH225" i="139"/>
  <c r="BN136" i="139"/>
  <c r="BG46" i="139"/>
  <c r="CB8" i="139"/>
  <c r="V42" i="139"/>
  <c r="AY214" i="139"/>
  <c r="AN69" i="139"/>
  <c r="CH21" i="139"/>
  <c r="AI177" i="139"/>
  <c r="AE5" i="139"/>
  <c r="AO149" i="139"/>
  <c r="AD5" i="139"/>
  <c r="CO228" i="139"/>
  <c r="CM111" i="139"/>
  <c r="AU24" i="139"/>
  <c r="W83" i="139"/>
  <c r="CA20" i="139"/>
  <c r="CH173" i="139"/>
  <c r="AB42" i="139"/>
  <c r="AF27" i="139"/>
  <c r="X75" i="139"/>
  <c r="CB96" i="139"/>
  <c r="BP64" i="139"/>
  <c r="W172" i="139"/>
  <c r="CN137" i="139"/>
  <c r="CN22" i="139"/>
  <c r="CD168" i="139"/>
  <c r="CM36" i="139"/>
  <c r="AU188" i="139"/>
  <c r="U84" i="139"/>
  <c r="CC226" i="139"/>
  <c r="AD125" i="139"/>
  <c r="AD26" i="139"/>
  <c r="AU40" i="139"/>
  <c r="AS158" i="139"/>
  <c r="X57" i="139"/>
  <c r="CM223" i="139"/>
  <c r="AU95" i="139"/>
  <c r="AM31" i="139"/>
  <c r="BC99" i="139"/>
  <c r="AC13" i="139"/>
  <c r="M73" i="139"/>
  <c r="BL14" i="139"/>
  <c r="V179" i="139"/>
  <c r="R32" i="139"/>
  <c r="CO5" i="139"/>
  <c r="BF17" i="139"/>
  <c r="CF64" i="139"/>
  <c r="BH91" i="139"/>
  <c r="BW62" i="139"/>
  <c r="AT170" i="139"/>
  <c r="CM151" i="139"/>
  <c r="BY78" i="139"/>
  <c r="AM11" i="139"/>
  <c r="AJ222" i="139"/>
  <c r="CJ202" i="139"/>
  <c r="BL153" i="139"/>
  <c r="BX48" i="139"/>
  <c r="AC70" i="139"/>
  <c r="CC140" i="139"/>
  <c r="BG18" i="139"/>
  <c r="BJ91" i="139"/>
  <c r="BP223" i="139"/>
  <c r="BY185" i="139"/>
  <c r="BZ63" i="139"/>
  <c r="CI224" i="139"/>
  <c r="BE79" i="139"/>
  <c r="Q151" i="139"/>
  <c r="O130" i="139"/>
  <c r="BS23" i="139"/>
  <c r="AI21" i="139"/>
  <c r="BN56" i="139"/>
  <c r="J214" i="139"/>
  <c r="AA53" i="139"/>
  <c r="BV33" i="139"/>
  <c r="AR104" i="139"/>
  <c r="CD203" i="139"/>
  <c r="AH77" i="139"/>
  <c r="V29" i="139"/>
  <c r="CN88" i="139"/>
  <c r="L125" i="139"/>
  <c r="O92" i="139"/>
  <c r="BN36" i="139"/>
  <c r="Z206" i="139"/>
  <c r="BB100" i="139"/>
  <c r="AV188" i="139"/>
  <c r="BZ184" i="139"/>
  <c r="AE45" i="139"/>
  <c r="BI217" i="139"/>
  <c r="BP57" i="139"/>
  <c r="BM29" i="139"/>
  <c r="BY107" i="139"/>
  <c r="L218" i="139"/>
  <c r="AJ127" i="139"/>
  <c r="BI165" i="139"/>
  <c r="CD16" i="139"/>
  <c r="AY63" i="139"/>
  <c r="CK190" i="139"/>
  <c r="AQ104" i="139"/>
  <c r="CL35" i="139"/>
  <c r="X128" i="139"/>
  <c r="AM29" i="139"/>
  <c r="BN118" i="139"/>
  <c r="BJ41" i="139"/>
  <c r="H36" i="139"/>
  <c r="BT97" i="139"/>
  <c r="AL9" i="139"/>
  <c r="CK18" i="139"/>
  <c r="O20" i="139"/>
  <c r="AD150" i="139"/>
  <c r="AM4" i="139"/>
  <c r="AF154" i="139"/>
  <c r="O77" i="139"/>
  <c r="CF23" i="139"/>
  <c r="AC115" i="139"/>
  <c r="BN226" i="139"/>
  <c r="CL215" i="139"/>
  <c r="BZ127" i="139"/>
  <c r="AU180" i="139"/>
  <c r="BC21" i="139"/>
  <c r="AP52" i="139"/>
  <c r="CG78" i="139"/>
  <c r="T193" i="139"/>
  <c r="CM71" i="139"/>
  <c r="CA9" i="139"/>
  <c r="H77" i="139"/>
  <c r="AP214" i="139"/>
  <c r="BL123" i="139"/>
  <c r="P224" i="139"/>
  <c r="CM104" i="139"/>
  <c r="Y219" i="139"/>
  <c r="AZ103" i="139"/>
  <c r="BS228" i="139"/>
  <c r="L24" i="139"/>
  <c r="BT31" i="139"/>
  <c r="AM207" i="139"/>
  <c r="CM56" i="139"/>
  <c r="AA77" i="139"/>
  <c r="M23" i="139"/>
  <c r="BT29" i="139"/>
  <c r="W113" i="139"/>
  <c r="AM227" i="139"/>
  <c r="BN87" i="139"/>
  <c r="BF47" i="139"/>
  <c r="BI99" i="139"/>
  <c r="AL220" i="139"/>
  <c r="CA82" i="139"/>
  <c r="AJ31" i="139"/>
  <c r="BJ224" i="139"/>
  <c r="CH75" i="139"/>
  <c r="BH197" i="139"/>
  <c r="BB147" i="139"/>
  <c r="CL230" i="139"/>
  <c r="BY117" i="139"/>
  <c r="BG33" i="139"/>
  <c r="AH107" i="139"/>
  <c r="AB71" i="139"/>
  <c r="BG204" i="139"/>
  <c r="V78" i="139"/>
  <c r="AY135" i="139"/>
  <c r="BW116" i="139"/>
  <c r="CF143" i="139"/>
  <c r="CD227" i="139"/>
  <c r="BR52" i="139"/>
  <c r="BF48" i="139"/>
  <c r="CK129" i="139"/>
  <c r="AS26" i="139"/>
  <c r="BR47" i="139"/>
  <c r="S205" i="139"/>
  <c r="AV113" i="139"/>
  <c r="Y29" i="139"/>
  <c r="AL171" i="139"/>
  <c r="BC52" i="139"/>
  <c r="V9" i="139"/>
  <c r="CB80" i="139"/>
  <c r="BA13" i="139"/>
  <c r="BH156" i="139"/>
  <c r="AY25" i="139"/>
  <c r="BS35" i="139"/>
  <c r="AB5" i="139"/>
  <c r="O18" i="139"/>
  <c r="I57" i="139"/>
  <c r="BQ205" i="139"/>
  <c r="N149" i="139"/>
  <c r="BH143" i="139"/>
  <c r="O151" i="139"/>
  <c r="CI11" i="139"/>
  <c r="Z10" i="139"/>
  <c r="CB93" i="139"/>
  <c r="BO164" i="139"/>
  <c r="BZ122" i="139"/>
  <c r="Z230" i="139"/>
  <c r="AQ14" i="139"/>
  <c r="M17" i="139"/>
  <c r="CA216" i="139"/>
  <c r="CI36" i="139"/>
  <c r="AW201" i="139"/>
  <c r="T55" i="139"/>
  <c r="CE33" i="139"/>
  <c r="H108" i="139"/>
  <c r="BW26" i="139"/>
  <c r="BR13" i="139"/>
  <c r="N36" i="139"/>
  <c r="CF199" i="139"/>
  <c r="CH34" i="139"/>
  <c r="Y86" i="139"/>
  <c r="CJ198" i="139"/>
  <c r="CI88" i="139"/>
  <c r="AK22" i="139"/>
  <c r="CI89" i="139"/>
  <c r="AJ126" i="139"/>
  <c r="BG95" i="139"/>
  <c r="AN26" i="139"/>
  <c r="U63" i="139"/>
  <c r="R38" i="139"/>
  <c r="AN173" i="139"/>
  <c r="AF14" i="139"/>
  <c r="CD93" i="139"/>
  <c r="CJ170" i="139"/>
  <c r="AF217" i="139"/>
  <c r="S161" i="139"/>
  <c r="AD143" i="139"/>
  <c r="CH64" i="139"/>
  <c r="CC45" i="139"/>
  <c r="R219" i="139"/>
  <c r="Z118" i="139"/>
  <c r="N10" i="139"/>
  <c r="M118" i="139"/>
  <c r="AO16" i="139"/>
  <c r="I64" i="139"/>
  <c r="I6" i="139"/>
  <c r="BP150" i="139"/>
  <c r="AN39" i="139"/>
  <c r="AI217" i="139"/>
  <c r="O74" i="139"/>
  <c r="Y4" i="139"/>
  <c r="BX201" i="139"/>
  <c r="AL4" i="139"/>
  <c r="U173" i="139"/>
  <c r="BF43" i="139"/>
  <c r="BM19" i="139"/>
  <c r="BL122" i="139"/>
  <c r="AK36" i="139"/>
  <c r="AA97" i="139"/>
  <c r="W34" i="139"/>
  <c r="BA192" i="139"/>
  <c r="P92" i="139"/>
  <c r="BR212" i="139"/>
  <c r="BL78" i="139"/>
  <c r="P48" i="139"/>
  <c r="CA121" i="139"/>
  <c r="S13" i="139"/>
  <c r="U61" i="139"/>
  <c r="Q20" i="139"/>
  <c r="J180" i="139"/>
  <c r="AY56" i="139"/>
  <c r="AE192" i="139"/>
  <c r="BK121" i="139"/>
  <c r="BL180" i="139"/>
  <c r="N76" i="139"/>
  <c r="BG9" i="139"/>
  <c r="AS186" i="139"/>
  <c r="BO32" i="139"/>
  <c r="AT164" i="139"/>
  <c r="AS62" i="139"/>
  <c r="BJ221" i="139"/>
  <c r="AF101" i="139"/>
  <c r="K188" i="139"/>
  <c r="CH216" i="139"/>
  <c r="CO24" i="139"/>
  <c r="AB199" i="139"/>
  <c r="BF45" i="139"/>
  <c r="BZ21" i="139"/>
  <c r="AZ107" i="139"/>
  <c r="BQ31" i="139"/>
  <c r="AA162" i="139"/>
  <c r="BI49" i="139"/>
  <c r="BN41" i="139"/>
  <c r="CB48" i="139"/>
  <c r="CI202" i="139"/>
  <c r="BS53" i="139"/>
  <c r="AZ229" i="139"/>
  <c r="R74" i="139"/>
  <c r="AN192" i="139"/>
  <c r="AK180" i="139"/>
  <c r="BC44" i="139"/>
  <c r="BJ122" i="139"/>
  <c r="BT201" i="139"/>
  <c r="BE31" i="139"/>
  <c r="AZ208" i="139"/>
  <c r="AD20" i="139"/>
  <c r="AO29" i="139"/>
  <c r="BA18" i="139"/>
  <c r="BI198" i="139"/>
  <c r="AM24" i="139"/>
  <c r="AC128" i="139"/>
  <c r="R25" i="139"/>
  <c r="BO82" i="139"/>
  <c r="AM39" i="139"/>
  <c r="L175" i="139"/>
  <c r="P41" i="139"/>
  <c r="AU193" i="139"/>
  <c r="AL11" i="139"/>
  <c r="AZ109" i="139"/>
  <c r="AN66" i="139"/>
  <c r="CJ73" i="139"/>
  <c r="M102" i="139"/>
  <c r="AI36" i="139"/>
  <c r="BP229" i="139"/>
  <c r="AB81" i="139"/>
  <c r="AJ5" i="139"/>
  <c r="CL170" i="139"/>
  <c r="BX195" i="139"/>
  <c r="BK161" i="139"/>
  <c r="AH132" i="139"/>
  <c r="CE132" i="139"/>
  <c r="BB10" i="139"/>
  <c r="AL186" i="139"/>
  <c r="AE67" i="139"/>
  <c r="BX225" i="139"/>
  <c r="R143" i="139"/>
  <c r="AV22" i="139"/>
  <c r="BV229" i="139"/>
  <c r="AT27" i="139"/>
  <c r="CN24" i="139"/>
  <c r="BE82" i="139"/>
  <c r="BF7" i="139"/>
  <c r="BX133" i="139"/>
  <c r="L4" i="139"/>
  <c r="CH175" i="139"/>
  <c r="BK44" i="139"/>
  <c r="AR230" i="139"/>
  <c r="CN217" i="139"/>
  <c r="AG195" i="139"/>
  <c r="U119" i="139"/>
  <c r="AF67" i="139"/>
  <c r="N179" i="139"/>
  <c r="CN7" i="139"/>
  <c r="AS90" i="139"/>
  <c r="W42" i="139"/>
  <c r="BF190" i="139"/>
  <c r="Q80" i="139"/>
  <c r="AT194" i="139"/>
  <c r="AD135" i="139"/>
  <c r="BL10" i="139"/>
  <c r="AU117" i="139"/>
  <c r="BG41" i="139"/>
  <c r="BP191" i="139"/>
  <c r="BD79" i="139"/>
  <c r="CH6" i="139"/>
  <c r="BG92" i="139"/>
  <c r="AV212" i="139"/>
  <c r="BA155" i="139"/>
  <c r="AO31" i="139"/>
  <c r="CG161" i="139"/>
  <c r="BO41" i="139"/>
  <c r="BS192" i="139"/>
  <c r="AK70" i="139"/>
  <c r="AS192" i="139"/>
  <c r="AA146" i="139"/>
  <c r="AN8" i="139"/>
  <c r="BS207" i="139"/>
  <c r="T220" i="139"/>
  <c r="AN118" i="139"/>
  <c r="BS74" i="139"/>
  <c r="CJ211" i="139"/>
  <c r="O91" i="139"/>
  <c r="BD25" i="139"/>
  <c r="AV128" i="139"/>
  <c r="AH42" i="139"/>
  <c r="BB196" i="139"/>
  <c r="BT98" i="139"/>
  <c r="AO70" i="139"/>
  <c r="BD198" i="139"/>
  <c r="S4" i="139"/>
  <c r="AQ66" i="139"/>
  <c r="BQ55" i="139"/>
  <c r="BS205" i="139"/>
  <c r="BX85" i="139"/>
  <c r="BH78" i="139"/>
  <c r="AO40" i="139"/>
  <c r="U94" i="139"/>
  <c r="AA78" i="139"/>
  <c r="X231" i="139"/>
  <c r="BM93" i="139"/>
  <c r="AM45" i="139"/>
  <c r="Y174" i="139"/>
  <c r="X78" i="139"/>
  <c r="AZ37" i="139"/>
  <c r="CB187" i="139"/>
  <c r="CD216" i="139"/>
  <c r="BH153" i="139"/>
  <c r="AN42" i="139"/>
  <c r="AR18" i="139"/>
  <c r="BW119" i="139"/>
  <c r="M24" i="139"/>
  <c r="AI68" i="139"/>
  <c r="AB21" i="139"/>
  <c r="CF9" i="139"/>
  <c r="BS119" i="139"/>
  <c r="AC86" i="139"/>
  <c r="AR22" i="139"/>
  <c r="X227" i="139"/>
  <c r="BR97" i="139"/>
  <c r="BY217" i="139"/>
  <c r="H160" i="139"/>
  <c r="H53" i="139"/>
  <c r="AI222" i="139"/>
  <c r="T62" i="139"/>
  <c r="AT224" i="139"/>
  <c r="T101" i="139"/>
  <c r="P129" i="139"/>
  <c r="P134" i="139"/>
  <c r="BQ199" i="139"/>
  <c r="Q22" i="139"/>
  <c r="CH46" i="139"/>
  <c r="O16" i="139"/>
  <c r="J130" i="139"/>
  <c r="AH182" i="139"/>
  <c r="H144" i="139"/>
  <c r="T47" i="139"/>
  <c r="P135" i="139"/>
  <c r="O19" i="139"/>
  <c r="AC158" i="139"/>
  <c r="AP48" i="139"/>
  <c r="CH20" i="139"/>
  <c r="N116" i="139"/>
  <c r="AU37" i="139"/>
  <c r="BA179" i="139"/>
  <c r="BD232" i="139"/>
  <c r="AK173" i="139"/>
  <c r="BQ49" i="139"/>
  <c r="AJ209" i="139"/>
  <c r="CB94" i="139"/>
  <c r="BR221" i="139"/>
  <c r="AM110" i="139"/>
  <c r="CJ7" i="139"/>
  <c r="BT125" i="139"/>
  <c r="W40" i="139"/>
  <c r="AE225" i="139"/>
  <c r="W56" i="139"/>
  <c r="CG227" i="139"/>
  <c r="BK120" i="139"/>
  <c r="R33" i="139"/>
  <c r="T189" i="139"/>
  <c r="AH47" i="139"/>
  <c r="CE172" i="139"/>
  <c r="BX31" i="139"/>
  <c r="CM64" i="139"/>
  <c r="Q106" i="139"/>
  <c r="R19" i="139"/>
  <c r="Z100" i="139"/>
  <c r="BX151" i="139"/>
  <c r="AL170" i="139"/>
  <c r="AC58" i="139"/>
  <c r="CI5" i="139"/>
  <c r="AX97" i="139"/>
  <c r="U134" i="139"/>
  <c r="L132" i="139"/>
  <c r="BJ10" i="139"/>
  <c r="BQ223" i="139"/>
  <c r="AY101" i="139"/>
  <c r="BY19" i="139"/>
  <c r="CJ148" i="139"/>
  <c r="R35" i="139"/>
  <c r="AF75" i="139"/>
  <c r="H12" i="139"/>
  <c r="BF147" i="139"/>
  <c r="CG35" i="139"/>
  <c r="AL161" i="139"/>
  <c r="CB224" i="139"/>
  <c r="W35" i="139"/>
  <c r="BR171" i="139"/>
  <c r="BZ82" i="139"/>
  <c r="J42" i="139"/>
  <c r="BC53" i="139"/>
  <c r="AK51" i="139"/>
  <c r="BA71" i="139"/>
  <c r="Q202" i="139"/>
  <c r="CF61" i="139"/>
  <c r="CI117" i="139"/>
  <c r="BF228" i="139"/>
  <c r="AM70" i="139"/>
  <c r="BO24" i="139"/>
  <c r="BR183" i="139"/>
  <c r="BC48" i="139"/>
  <c r="AJ206" i="139"/>
  <c r="CG77" i="139"/>
  <c r="J85" i="139"/>
  <c r="AM82" i="139"/>
  <c r="BP181" i="139"/>
  <c r="Y166" i="139"/>
  <c r="Y228" i="139"/>
  <c r="AY196" i="139"/>
  <c r="Y44" i="139"/>
  <c r="BF8" i="139"/>
  <c r="Q90" i="139"/>
  <c r="H230" i="139"/>
  <c r="BT128" i="139"/>
  <c r="M12" i="139"/>
  <c r="BV39" i="139"/>
  <c r="BP34" i="139"/>
  <c r="BX34" i="139"/>
  <c r="X91" i="139"/>
  <c r="M85" i="139"/>
  <c r="AB64" i="139"/>
  <c r="I130" i="139"/>
  <c r="AD46" i="139"/>
  <c r="AM30" i="139"/>
  <c r="BI113" i="139"/>
  <c r="AN41" i="139"/>
  <c r="CA221" i="139"/>
  <c r="AW95" i="139"/>
  <c r="P117" i="139"/>
  <c r="R141" i="139"/>
  <c r="BI55" i="139"/>
  <c r="Z36" i="139"/>
  <c r="AX102" i="139"/>
  <c r="BX16" i="139"/>
  <c r="AQ29" i="139"/>
  <c r="AU211" i="139"/>
  <c r="BC83" i="139"/>
  <c r="AP230" i="139"/>
  <c r="BH51" i="139"/>
  <c r="AF33" i="139"/>
  <c r="CC219" i="139"/>
  <c r="I10" i="139"/>
  <c r="CC102" i="139"/>
  <c r="BS70" i="139"/>
  <c r="AP89" i="139"/>
  <c r="S76" i="139"/>
  <c r="BK10" i="139"/>
  <c r="V180" i="139"/>
  <c r="AA23" i="139"/>
  <c r="Y32" i="139"/>
  <c r="S83" i="139"/>
  <c r="BD57" i="139"/>
  <c r="U69" i="139"/>
  <c r="BE130" i="139"/>
  <c r="Z46" i="139"/>
  <c r="BR29" i="139"/>
  <c r="BE110" i="139"/>
  <c r="AB46" i="139"/>
  <c r="X105" i="139"/>
  <c r="AE200" i="139"/>
  <c r="AY225" i="139"/>
  <c r="BV58" i="139"/>
  <c r="AT130" i="139"/>
  <c r="CB142" i="139"/>
  <c r="AE221" i="139"/>
  <c r="CA49" i="139"/>
  <c r="K121" i="139"/>
  <c r="I209" i="139"/>
  <c r="BJ43" i="139"/>
  <c r="BL87" i="139"/>
  <c r="BG172" i="139"/>
  <c r="AX128" i="139"/>
  <c r="AC62" i="139"/>
  <c r="AK61" i="139"/>
  <c r="H69" i="139"/>
  <c r="W82" i="139"/>
  <c r="AK205" i="139"/>
  <c r="AU209" i="139"/>
  <c r="CL97" i="139"/>
  <c r="AW87" i="139"/>
  <c r="BK78" i="139"/>
  <c r="CN194" i="139"/>
  <c r="CM137" i="139"/>
  <c r="BV14" i="139"/>
  <c r="BH198" i="139"/>
  <c r="AZ84" i="139"/>
  <c r="BQ29" i="139"/>
  <c r="BA102" i="139"/>
  <c r="AF228" i="139"/>
  <c r="CF5" i="139"/>
  <c r="AF28" i="139"/>
  <c r="CE195" i="139"/>
  <c r="AL27" i="139"/>
  <c r="BL32" i="139"/>
  <c r="L76" i="139"/>
  <c r="BA25" i="139"/>
  <c r="AQ107" i="139"/>
  <c r="BZ9" i="139"/>
  <c r="BL204" i="139"/>
  <c r="BG108" i="139"/>
  <c r="CB56" i="139"/>
  <c r="CI166" i="139"/>
  <c r="K73" i="139"/>
  <c r="AJ111" i="139"/>
  <c r="CA22" i="139"/>
  <c r="AZ12" i="139"/>
  <c r="AZ97" i="139"/>
  <c r="BF112" i="139"/>
  <c r="CA35" i="139"/>
  <c r="AD29" i="139"/>
  <c r="BH58" i="139"/>
  <c r="BI222" i="139"/>
  <c r="AG30" i="139"/>
  <c r="O35" i="139"/>
  <c r="N142" i="139"/>
  <c r="W106" i="139"/>
  <c r="BK69" i="139"/>
  <c r="AR187" i="139"/>
  <c r="AJ74" i="139"/>
  <c r="BU51" i="139"/>
  <c r="CB196" i="139"/>
  <c r="CG81" i="139"/>
  <c r="CJ228" i="139"/>
  <c r="BA115" i="139"/>
  <c r="CF55" i="139"/>
  <c r="AC7" i="139"/>
  <c r="BL66" i="139"/>
  <c r="Q71" i="139"/>
  <c r="I199" i="139"/>
  <c r="S164" i="139"/>
  <c r="BE83" i="139"/>
  <c r="BM28" i="139"/>
  <c r="CK195" i="139"/>
  <c r="CI215" i="139"/>
  <c r="Z57" i="139"/>
  <c r="BW67" i="139"/>
  <c r="BN15" i="139"/>
  <c r="AU4" i="139"/>
  <c r="CA182" i="139"/>
  <c r="AB84" i="139"/>
  <c r="U15" i="139"/>
  <c r="BT148" i="139"/>
  <c r="CN182" i="139"/>
  <c r="CG32" i="139"/>
  <c r="X33" i="139"/>
  <c r="BG75" i="139"/>
  <c r="AU19" i="139"/>
  <c r="AO27" i="139"/>
  <c r="AL231" i="139"/>
  <c r="AM60" i="139"/>
  <c r="AA164" i="139"/>
  <c r="CH149" i="139"/>
  <c r="W21" i="139"/>
  <c r="AB79" i="139"/>
  <c r="AH38" i="139"/>
  <c r="BY67" i="139"/>
  <c r="AJ204" i="139"/>
  <c r="AW86" i="139"/>
  <c r="AR75" i="139"/>
  <c r="K53" i="139"/>
  <c r="CK86" i="139"/>
  <c r="AZ169" i="139"/>
  <c r="CD49" i="139"/>
  <c r="BX218" i="139"/>
  <c r="CB175" i="139"/>
  <c r="BH146" i="139"/>
  <c r="CK4" i="139"/>
  <c r="BO84" i="139"/>
  <c r="L12" i="139"/>
  <c r="BF222" i="139"/>
  <c r="CM68" i="139"/>
  <c r="W20" i="139"/>
  <c r="O129" i="139"/>
  <c r="L11" i="139"/>
  <c r="AE27" i="139"/>
  <c r="AX19" i="139"/>
  <c r="BE15" i="139"/>
  <c r="CN42" i="139"/>
  <c r="X195" i="139"/>
  <c r="AR53" i="139"/>
  <c r="AW10" i="139"/>
  <c r="AS172" i="139"/>
  <c r="CI23" i="139"/>
  <c r="AE219" i="139"/>
  <c r="AP219" i="139"/>
  <c r="BJ71" i="139"/>
  <c r="O57" i="139"/>
  <c r="CJ117" i="139"/>
  <c r="CI147" i="139"/>
  <c r="CF29" i="139"/>
  <c r="AP15" i="139"/>
  <c r="M231" i="139"/>
  <c r="AN117" i="139"/>
  <c r="BO30" i="139"/>
  <c r="AI227" i="139"/>
  <c r="N90" i="139"/>
  <c r="W145" i="139"/>
  <c r="BP7" i="139"/>
  <c r="AW20" i="139"/>
  <c r="AE212" i="139"/>
  <c r="Y151" i="139"/>
  <c r="T90" i="139"/>
  <c r="CO65" i="139"/>
  <c r="AE149" i="139"/>
  <c r="AE81" i="139"/>
  <c r="BR14" i="139"/>
  <c r="BC113" i="139"/>
  <c r="AC191" i="139"/>
  <c r="BC208" i="139"/>
  <c r="BX45" i="139"/>
  <c r="AO48" i="139"/>
  <c r="Y175" i="139"/>
  <c r="CB165" i="139"/>
  <c r="M38" i="139"/>
  <c r="BG14" i="139"/>
  <c r="M111" i="139"/>
  <c r="BF24" i="139"/>
  <c r="CB222" i="139"/>
  <c r="CL48" i="139"/>
  <c r="AV152" i="139"/>
  <c r="CB148" i="139"/>
  <c r="AE8" i="139"/>
  <c r="BI30" i="139"/>
  <c r="CJ231" i="139"/>
  <c r="BJ21" i="139"/>
  <c r="N9" i="139"/>
  <c r="BP187" i="139"/>
  <c r="U120" i="139"/>
  <c r="BP226" i="139"/>
  <c r="BX60" i="139"/>
  <c r="Z80" i="139"/>
  <c r="CK49" i="139"/>
  <c r="BU12" i="139"/>
  <c r="Q66" i="139"/>
  <c r="K126" i="139"/>
  <c r="BB64" i="139"/>
  <c r="CG34" i="139"/>
  <c r="H58" i="139"/>
  <c r="BA103" i="139"/>
  <c r="BR106" i="139"/>
  <c r="CG19" i="139"/>
  <c r="Y57" i="139"/>
  <c r="BA87" i="139"/>
  <c r="BB174" i="139"/>
  <c r="BV47" i="139"/>
  <c r="AN190" i="139"/>
  <c r="CO86" i="139"/>
  <c r="CC58" i="139"/>
  <c r="T54" i="139"/>
  <c r="M144" i="139"/>
  <c r="AB70" i="139"/>
  <c r="AX191" i="139"/>
  <c r="CG84" i="139"/>
  <c r="AE38" i="139"/>
  <c r="AF220" i="139"/>
  <c r="BW6" i="139"/>
  <c r="BZ186" i="139"/>
  <c r="BU16" i="139"/>
  <c r="N175" i="139"/>
  <c r="AH80" i="139"/>
  <c r="AC10" i="139"/>
  <c r="W175" i="139"/>
  <c r="AU32" i="139"/>
  <c r="BL203" i="139"/>
  <c r="CH176" i="139"/>
  <c r="BH63" i="139"/>
  <c r="CL60" i="139"/>
  <c r="AP189" i="139"/>
  <c r="CA95" i="139"/>
  <c r="AD215" i="139"/>
  <c r="AR87" i="139"/>
  <c r="BT28" i="139"/>
  <c r="BR7" i="139"/>
  <c r="BX78" i="139"/>
  <c r="AX10" i="139"/>
  <c r="AX85" i="139"/>
  <c r="AR119" i="139"/>
  <c r="Q38" i="139"/>
  <c r="AI32" i="139"/>
  <c r="I207" i="139"/>
  <c r="AQ151" i="139"/>
  <c r="AD77" i="139"/>
  <c r="BH30" i="139"/>
  <c r="AQ54" i="139"/>
  <c r="AW55" i="139"/>
  <c r="R202" i="139"/>
  <c r="BA112" i="139"/>
  <c r="CM228" i="139"/>
  <c r="AO162" i="139"/>
  <c r="AV49" i="139"/>
  <c r="AT20" i="139"/>
  <c r="BD69" i="139"/>
  <c r="AO107" i="139"/>
  <c r="T23" i="139"/>
  <c r="BS17" i="139"/>
  <c r="BR81" i="139"/>
  <c r="J14" i="139"/>
  <c r="L23" i="139"/>
  <c r="AE10" i="139"/>
  <c r="AU93" i="139"/>
  <c r="BG110" i="139"/>
  <c r="CI193" i="139"/>
  <c r="BL12" i="139"/>
  <c r="CN202" i="139"/>
  <c r="BG163" i="139"/>
  <c r="CF171" i="139"/>
  <c r="X21" i="139"/>
  <c r="W66" i="139"/>
  <c r="BH232" i="139"/>
  <c r="BG8" i="139"/>
  <c r="AY221" i="139"/>
  <c r="AJ201" i="139"/>
  <c r="K151" i="139"/>
  <c r="AK53" i="139"/>
  <c r="AI27" i="139"/>
  <c r="AH90" i="139"/>
  <c r="R61" i="139"/>
  <c r="AS229" i="139"/>
  <c r="AJ48" i="139"/>
  <c r="BE26" i="139"/>
  <c r="R201" i="139"/>
  <c r="BS196" i="139"/>
  <c r="BK67" i="139"/>
  <c r="BU191" i="139"/>
  <c r="AB12" i="139"/>
  <c r="CO6" i="139"/>
  <c r="J57" i="139"/>
  <c r="BC10" i="139"/>
  <c r="BD18" i="139"/>
  <c r="CA206" i="139"/>
  <c r="AT88" i="139"/>
  <c r="S44" i="139"/>
  <c r="CB159" i="139"/>
  <c r="Y231" i="139"/>
  <c r="BE40" i="139"/>
  <c r="T88" i="139"/>
  <c r="AX62" i="139"/>
  <c r="Q113" i="139"/>
  <c r="BG17" i="139"/>
  <c r="BR120" i="139"/>
  <c r="BJ58" i="139"/>
  <c r="BB77" i="139"/>
  <c r="Y19" i="139"/>
  <c r="Z52" i="139"/>
  <c r="U197" i="139"/>
  <c r="H121" i="139"/>
  <c r="W6" i="139"/>
  <c r="AM170" i="139"/>
  <c r="AI61" i="139"/>
  <c r="CM222" i="139"/>
  <c r="CA40" i="139"/>
  <c r="S91" i="139"/>
  <c r="BW72" i="139"/>
  <c r="AJ15" i="139"/>
  <c r="AQ97" i="139"/>
  <c r="CE199" i="139"/>
  <c r="CF209" i="139"/>
  <c r="CG76" i="139"/>
  <c r="CI29" i="139"/>
  <c r="BX109" i="139"/>
  <c r="AE146" i="139"/>
  <c r="Q114" i="139"/>
  <c r="M155" i="139"/>
  <c r="BL114" i="139"/>
  <c r="AE51" i="139"/>
  <c r="BO227" i="139"/>
  <c r="K45" i="139"/>
  <c r="AY94" i="139"/>
  <c r="Y143" i="139"/>
  <c r="X230" i="139"/>
  <c r="BI86" i="139"/>
  <c r="M6" i="139"/>
  <c r="CD179" i="139"/>
  <c r="CG211" i="139"/>
  <c r="BK54" i="139"/>
  <c r="J84" i="139"/>
  <c r="BT227" i="139"/>
  <c r="AW11" i="139"/>
  <c r="CE232" i="139"/>
  <c r="BB103" i="139"/>
  <c r="CI24" i="139"/>
  <c r="I194" i="139"/>
  <c r="AK44" i="139"/>
  <c r="L36" i="139"/>
  <c r="X133" i="139"/>
  <c r="CK9" i="139"/>
  <c r="AR132" i="139"/>
  <c r="BC97" i="139"/>
  <c r="O50" i="139"/>
  <c r="W22" i="139"/>
  <c r="BN40" i="139"/>
  <c r="AK56" i="139"/>
  <c r="BU133" i="139"/>
  <c r="AF109" i="139"/>
  <c r="AX198" i="139"/>
  <c r="BR80" i="139"/>
  <c r="BL60" i="139"/>
  <c r="AM14" i="139"/>
  <c r="BC34" i="139"/>
  <c r="W116" i="139"/>
  <c r="Z116" i="139"/>
  <c r="CG75" i="139"/>
  <c r="L79" i="139"/>
  <c r="BT189" i="139"/>
  <c r="AT191" i="139"/>
  <c r="BB35" i="139"/>
  <c r="BR82" i="139"/>
  <c r="AI183" i="139"/>
  <c r="AJ223" i="139"/>
  <c r="BX26" i="139"/>
  <c r="AR107" i="139"/>
  <c r="X197" i="139"/>
  <c r="AK232" i="139"/>
  <c r="BJ23" i="139"/>
  <c r="BG113" i="139"/>
  <c r="AP65" i="139"/>
  <c r="CE40" i="139"/>
  <c r="X50" i="139"/>
  <c r="BC135" i="139"/>
  <c r="CE70" i="139"/>
  <c r="BG77" i="139"/>
  <c r="CE164" i="139"/>
  <c r="AS75" i="139"/>
  <c r="I164" i="139"/>
  <c r="AM200" i="139"/>
  <c r="CB66" i="139"/>
  <c r="AY81" i="139"/>
  <c r="AF205" i="139"/>
  <c r="AY76" i="139"/>
  <c r="BF93" i="139"/>
  <c r="BD161" i="139"/>
  <c r="AH34" i="139"/>
  <c r="BN190" i="139"/>
  <c r="CN71" i="139"/>
  <c r="BR15" i="139"/>
  <c r="J113" i="139"/>
  <c r="AU118" i="139"/>
  <c r="V182" i="139"/>
  <c r="AK177" i="139"/>
  <c r="AA154" i="139"/>
  <c r="BA7" i="139"/>
  <c r="CJ4" i="139"/>
  <c r="BN67" i="139"/>
  <c r="BD227" i="139"/>
  <c r="CG101" i="139"/>
  <c r="AN4" i="139"/>
  <c r="BI23" i="139"/>
  <c r="AZ166" i="139"/>
  <c r="CG11" i="139"/>
  <c r="CO73" i="139"/>
  <c r="S30" i="139"/>
  <c r="BG99" i="139"/>
  <c r="CO81" i="139"/>
  <c r="BU18" i="139"/>
  <c r="T215" i="139"/>
  <c r="CK107" i="139"/>
  <c r="J32" i="139"/>
  <c r="BA208" i="139"/>
  <c r="BM40" i="139"/>
  <c r="M164" i="139"/>
  <c r="BZ189" i="139"/>
  <c r="AP28" i="139"/>
  <c r="BV15" i="139"/>
  <c r="CE156" i="139"/>
  <c r="N230" i="139"/>
  <c r="AK17" i="139"/>
  <c r="AP200" i="139"/>
  <c r="CC64" i="139"/>
  <c r="BI201" i="139"/>
  <c r="BG176" i="139"/>
  <c r="AW5" i="139"/>
  <c r="BQ15" i="139"/>
  <c r="L145" i="139"/>
  <c r="S62" i="139"/>
  <c r="BK19" i="139"/>
  <c r="BF117" i="139"/>
  <c r="BP65" i="139"/>
  <c r="AP9" i="139"/>
  <c r="AE90" i="139"/>
  <c r="T24" i="139"/>
  <c r="L220" i="139"/>
  <c r="CG69" i="139"/>
  <c r="U17" i="139"/>
  <c r="AC109" i="139"/>
  <c r="AE93" i="139"/>
  <c r="BZ175" i="139"/>
  <c r="CE198" i="139"/>
  <c r="CI115" i="139"/>
  <c r="W207" i="139"/>
  <c r="AX52" i="139"/>
  <c r="N121" i="139"/>
  <c r="BQ84" i="139"/>
  <c r="AA225" i="139"/>
  <c r="CL39" i="139"/>
  <c r="CG108" i="139"/>
  <c r="BZ86" i="139"/>
  <c r="AC165" i="139"/>
  <c r="CA45" i="139"/>
  <c r="CK110" i="139"/>
  <c r="AH101" i="139"/>
  <c r="AZ30" i="139"/>
  <c r="M49" i="139"/>
  <c r="H70" i="139"/>
  <c r="BY115" i="139"/>
  <c r="K41" i="139"/>
  <c r="CG158" i="139"/>
  <c r="AM64" i="139"/>
  <c r="CJ67" i="139"/>
  <c r="AO122" i="139"/>
  <c r="BN150" i="139"/>
  <c r="BC177" i="139"/>
  <c r="AI49" i="139"/>
  <c r="CI101" i="139"/>
  <c r="BE81" i="139"/>
  <c r="AA139" i="139"/>
  <c r="I129" i="139"/>
  <c r="AK27" i="139"/>
  <c r="T59" i="139"/>
  <c r="H45" i="139"/>
  <c r="S216" i="139"/>
  <c r="CF78" i="139"/>
  <c r="BW20" i="139"/>
  <c r="AT178" i="139"/>
  <c r="BE12" i="139"/>
  <c r="CN111" i="139"/>
  <c r="H21" i="139"/>
  <c r="AL228" i="139"/>
  <c r="BE57" i="139"/>
  <c r="BS150" i="139"/>
  <c r="J91" i="139"/>
  <c r="BF10" i="139"/>
  <c r="AE142" i="139"/>
  <c r="AW28" i="139"/>
  <c r="P39" i="139"/>
  <c r="AR31" i="139"/>
  <c r="AJ198" i="139"/>
  <c r="BI56" i="139"/>
  <c r="AV225" i="139"/>
  <c r="BB169" i="139"/>
  <c r="CO193" i="139"/>
  <c r="AC160" i="139"/>
  <c r="BT47" i="139"/>
  <c r="BA6" i="139"/>
  <c r="BG65" i="139"/>
  <c r="CH174" i="139"/>
  <c r="Q87" i="139"/>
  <c r="CK191" i="139"/>
  <c r="AI145" i="139"/>
  <c r="CG26" i="139"/>
  <c r="X56" i="139"/>
  <c r="BQ44" i="139"/>
  <c r="BA21" i="139"/>
  <c r="AF76" i="139"/>
  <c r="BQ141" i="139"/>
  <c r="U141" i="139"/>
  <c r="CI53" i="139"/>
  <c r="AS91" i="139"/>
  <c r="R4" i="139"/>
  <c r="AY66" i="139"/>
  <c r="BH86" i="139"/>
  <c r="AE68" i="139"/>
  <c r="BS109" i="139"/>
  <c r="BJ45" i="139"/>
  <c r="BE19" i="139"/>
  <c r="BA42" i="139"/>
  <c r="N78" i="139"/>
  <c r="BK61" i="139"/>
  <c r="BE161" i="139"/>
  <c r="BV74" i="139"/>
  <c r="AX171" i="139"/>
  <c r="BT216" i="139"/>
  <c r="CB55" i="139"/>
  <c r="AO103" i="139"/>
  <c r="I38" i="139"/>
  <c r="CA91" i="139"/>
  <c r="AU72" i="139"/>
  <c r="X144" i="139"/>
  <c r="AB57" i="139"/>
  <c r="CB111" i="139"/>
  <c r="AD153" i="139"/>
  <c r="CG60" i="139"/>
  <c r="R116" i="139"/>
  <c r="U37" i="139"/>
  <c r="CA78" i="139"/>
  <c r="BP192" i="139"/>
  <c r="R104" i="139"/>
  <c r="AH56" i="139"/>
  <c r="BS130" i="139"/>
  <c r="BX57" i="139"/>
  <c r="AC102" i="139"/>
  <c r="R129" i="139"/>
  <c r="AA43" i="139"/>
  <c r="CK39" i="139"/>
  <c r="CB197" i="139"/>
  <c r="CL25" i="139"/>
  <c r="CL216" i="139"/>
  <c r="AV94" i="139"/>
  <c r="BZ57" i="139"/>
  <c r="BF97" i="139"/>
  <c r="Q6" i="139"/>
  <c r="AN134" i="139"/>
  <c r="H48" i="139"/>
  <c r="BM73" i="139"/>
  <c r="AC41" i="139"/>
  <c r="AP225" i="139"/>
  <c r="AN104" i="139"/>
  <c r="BM205" i="139"/>
  <c r="AH135" i="139"/>
  <c r="AY16" i="139"/>
  <c r="BJ150" i="139"/>
  <c r="BH44" i="139"/>
  <c r="CB15" i="139"/>
  <c r="L102" i="139"/>
  <c r="CN15" i="139"/>
  <c r="AV109" i="139"/>
  <c r="Y5" i="139"/>
  <c r="AP166" i="139"/>
  <c r="AI45" i="139"/>
  <c r="AI72" i="139"/>
  <c r="S51" i="139"/>
  <c r="AJ131" i="139"/>
  <c r="AI86" i="139"/>
  <c r="CK17" i="139"/>
  <c r="AX195" i="139"/>
  <c r="O229" i="139"/>
  <c r="CM5" i="139"/>
  <c r="AU52" i="139"/>
  <c r="AQ27" i="139"/>
  <c r="BF110" i="139"/>
  <c r="AJ120" i="139"/>
  <c r="BG81" i="139"/>
  <c r="AY21" i="139"/>
  <c r="AN150" i="139"/>
  <c r="BE46" i="139"/>
  <c r="BV69" i="139"/>
  <c r="U44" i="139"/>
  <c r="AO166" i="139"/>
  <c r="BR99" i="139"/>
  <c r="AO36" i="139"/>
  <c r="BF189" i="139"/>
  <c r="BE49" i="139"/>
  <c r="BY135" i="139"/>
  <c r="H39" i="139"/>
  <c r="AM184" i="139"/>
  <c r="AS123" i="139"/>
  <c r="CA43" i="139"/>
  <c r="AO65" i="139"/>
  <c r="AM178" i="139"/>
  <c r="BF79" i="139"/>
  <c r="S56" i="139"/>
  <c r="AM78" i="139"/>
  <c r="AV75" i="139"/>
  <c r="CI155" i="139"/>
  <c r="BT103" i="139"/>
  <c r="AB31" i="139"/>
  <c r="BW48" i="139"/>
  <c r="AB54" i="139"/>
  <c r="BU107" i="139"/>
  <c r="BX56" i="139"/>
  <c r="P47" i="139"/>
  <c r="BF83" i="139"/>
  <c r="AP132" i="139"/>
  <c r="W67" i="139"/>
  <c r="AT165" i="139"/>
  <c r="BD156" i="139"/>
  <c r="AL53" i="139"/>
  <c r="K177" i="139"/>
  <c r="BR40" i="139"/>
  <c r="BN54" i="139"/>
  <c r="AA185" i="139"/>
  <c r="J22" i="139"/>
  <c r="AF39" i="139"/>
  <c r="N160" i="139"/>
  <c r="Z32" i="139"/>
  <c r="AW33" i="139"/>
  <c r="BY133" i="139"/>
  <c r="W174" i="139"/>
  <c r="BO136" i="139"/>
  <c r="S9" i="139"/>
  <c r="V51" i="139"/>
  <c r="CG212" i="139"/>
  <c r="AK89" i="139"/>
  <c r="BH225" i="139"/>
  <c r="AJ113" i="139"/>
  <c r="M22" i="139"/>
  <c r="AB195" i="139"/>
  <c r="CH44" i="139"/>
  <c r="S122" i="139"/>
  <c r="AA73" i="139"/>
  <c r="BK150" i="139"/>
  <c r="AX148" i="139"/>
  <c r="M9" i="139"/>
  <c r="Q159" i="139"/>
  <c r="N31" i="139"/>
  <c r="BJ167" i="139"/>
  <c r="AV65" i="139"/>
  <c r="CL206" i="139"/>
  <c r="J115" i="139"/>
  <c r="CH163" i="139"/>
  <c r="AK142" i="139"/>
  <c r="I33" i="139"/>
  <c r="I12" i="139"/>
  <c r="AV70" i="139"/>
  <c r="AR88" i="139"/>
  <c r="AS51" i="139"/>
  <c r="AN220" i="139"/>
  <c r="AL119" i="139"/>
  <c r="AN19" i="139"/>
  <c r="K32" i="139"/>
  <c r="CN11" i="139"/>
  <c r="S221" i="139"/>
  <c r="O62" i="139"/>
  <c r="AQ206" i="139"/>
  <c r="AK102" i="139"/>
  <c r="AQ217" i="139"/>
  <c r="AD112" i="139"/>
  <c r="AI13" i="139"/>
  <c r="BU155" i="139"/>
  <c r="BE58" i="139"/>
  <c r="R118" i="139"/>
  <c r="S68" i="139"/>
  <c r="V8" i="139"/>
  <c r="CN160" i="139"/>
  <c r="BU29" i="139"/>
  <c r="AC55" i="139"/>
  <c r="BA85" i="139"/>
  <c r="L137" i="139"/>
  <c r="BO55" i="139"/>
  <c r="AA105" i="139"/>
  <c r="AE109" i="139"/>
  <c r="AE57" i="139"/>
  <c r="CF112" i="139"/>
  <c r="J221" i="139"/>
  <c r="BI89" i="139"/>
  <c r="AO62" i="139"/>
  <c r="CF173" i="139"/>
  <c r="S94" i="139"/>
  <c r="BH77" i="139"/>
  <c r="L97" i="139"/>
  <c r="CJ10" i="139"/>
  <c r="AJ24" i="139"/>
  <c r="V75" i="139"/>
  <c r="BR142" i="139"/>
  <c r="Y83" i="139"/>
  <c r="I115" i="139"/>
  <c r="Y66" i="139"/>
  <c r="Y89" i="139"/>
  <c r="CI63" i="139"/>
  <c r="BG115" i="139"/>
  <c r="BP151" i="139"/>
  <c r="T56" i="139"/>
  <c r="CB154" i="139"/>
  <c r="CB59" i="139"/>
  <c r="AZ88" i="139"/>
  <c r="AH74" i="139"/>
  <c r="AI66" i="139"/>
  <c r="CI148" i="139"/>
  <c r="AR97" i="139"/>
  <c r="CH104" i="139"/>
  <c r="AX109" i="139"/>
  <c r="AE117" i="139"/>
  <c r="BP158" i="139"/>
  <c r="O4" i="139"/>
  <c r="CJ200" i="139"/>
  <c r="P87" i="139"/>
  <c r="AD216" i="139"/>
  <c r="BB161" i="139"/>
  <c r="CB161" i="139"/>
  <c r="BX176" i="139"/>
  <c r="BY23" i="139"/>
  <c r="AK221" i="139"/>
  <c r="BM50" i="139"/>
  <c r="CN177" i="139"/>
  <c r="BU88" i="139"/>
  <c r="Y229" i="139"/>
  <c r="CK128" i="139"/>
  <c r="BE7" i="139"/>
  <c r="CF33" i="139"/>
  <c r="BE28" i="139"/>
  <c r="V226" i="139"/>
  <c r="AW61" i="139"/>
  <c r="AU31" i="139"/>
  <c r="O159" i="139"/>
  <c r="AC219" i="139"/>
  <c r="CB125" i="139"/>
  <c r="AY51" i="139"/>
  <c r="Q155" i="139"/>
  <c r="AC66" i="139"/>
  <c r="BH150" i="139"/>
  <c r="BN97" i="139"/>
  <c r="AA204" i="139"/>
  <c r="BA113" i="139"/>
  <c r="AQ18" i="139"/>
  <c r="Z97" i="139"/>
  <c r="BI52" i="139"/>
  <c r="AU225" i="139"/>
  <c r="Z83" i="139"/>
  <c r="BA213" i="139"/>
  <c r="X112" i="139"/>
  <c r="V198" i="139"/>
  <c r="AW129" i="139"/>
  <c r="AE25" i="139"/>
  <c r="O158" i="139"/>
  <c r="BS67" i="139"/>
  <c r="N32" i="139"/>
  <c r="AM62" i="139"/>
  <c r="CD25" i="139"/>
  <c r="CI139" i="139"/>
  <c r="BY46" i="139"/>
  <c r="AP115" i="139"/>
  <c r="AI89" i="139"/>
  <c r="BV176" i="139"/>
  <c r="M103" i="139"/>
  <c r="BT55" i="139"/>
  <c r="BC184" i="139"/>
  <c r="BT67" i="139"/>
  <c r="AM128" i="139"/>
  <c r="Z48" i="139"/>
  <c r="AK131" i="139"/>
  <c r="V113" i="139"/>
  <c r="AU38" i="139"/>
  <c r="CK114" i="139"/>
  <c r="AQ165" i="139"/>
  <c r="BK48" i="139"/>
  <c r="BU39" i="139"/>
  <c r="J66" i="139"/>
  <c r="M61" i="139"/>
  <c r="BT153" i="139"/>
  <c r="CE96" i="139"/>
  <c r="AQ86" i="139"/>
  <c r="R83" i="139"/>
  <c r="M94" i="139"/>
  <c r="Q72" i="139"/>
  <c r="K116" i="139"/>
  <c r="BE206" i="139"/>
  <c r="AH73" i="139"/>
  <c r="BX217" i="139"/>
  <c r="BH66" i="139"/>
  <c r="AT205" i="139"/>
  <c r="K166" i="139"/>
  <c r="CE221" i="139"/>
  <c r="BQ222" i="139"/>
  <c r="P150" i="139"/>
  <c r="AV42" i="139"/>
  <c r="M58" i="139"/>
  <c r="AG19" i="139"/>
  <c r="U209" i="139"/>
  <c r="AQ22" i="139"/>
  <c r="R52" i="139"/>
  <c r="BZ24" i="139"/>
  <c r="L120" i="139"/>
  <c r="BP13" i="139"/>
  <c r="AA25" i="139"/>
  <c r="W32" i="139"/>
  <c r="R174" i="139"/>
  <c r="AW68" i="139"/>
  <c r="BB15" i="139"/>
  <c r="AJ107" i="139"/>
  <c r="T223" i="139"/>
  <c r="BN138" i="139"/>
  <c r="AH10" i="139"/>
  <c r="BM20" i="139"/>
  <c r="AP79" i="139"/>
  <c r="L101" i="139"/>
  <c r="AP75" i="139"/>
  <c r="AJ163" i="139"/>
  <c r="BB118" i="139"/>
  <c r="CJ17" i="139"/>
  <c r="CG33" i="139"/>
  <c r="CJ28" i="139"/>
  <c r="BX152" i="139"/>
  <c r="BK65" i="139"/>
  <c r="BF15" i="139"/>
  <c r="AO82" i="139"/>
  <c r="AA230" i="139"/>
  <c r="AJ183" i="139"/>
  <c r="CD4" i="139"/>
  <c r="M209" i="139"/>
  <c r="BC73" i="139"/>
  <c r="BZ160" i="139"/>
  <c r="CG55" i="139"/>
  <c r="CD126" i="139"/>
  <c r="BA194" i="139"/>
  <c r="BM146" i="139"/>
  <c r="AX44" i="139"/>
  <c r="CE9" i="139"/>
  <c r="CI145" i="139"/>
  <c r="BQ71" i="139"/>
  <c r="P29" i="139"/>
  <c r="X119" i="139"/>
  <c r="BL224" i="139"/>
  <c r="BD154" i="139"/>
  <c r="P34" i="139"/>
  <c r="AQ210" i="139"/>
  <c r="BI87" i="139"/>
  <c r="Y41" i="139"/>
  <c r="L94" i="139"/>
  <c r="AX124" i="139"/>
  <c r="BL146" i="139"/>
  <c r="BH10" i="139"/>
  <c r="AA68" i="139"/>
  <c r="BZ85" i="139"/>
  <c r="AR200" i="139"/>
  <c r="H94" i="139"/>
  <c r="AQ128" i="139"/>
  <c r="BZ141" i="139"/>
  <c r="CM44" i="139"/>
  <c r="AV106" i="139"/>
  <c r="CH228" i="139"/>
  <c r="BK63" i="139"/>
  <c r="M77" i="139"/>
  <c r="AM96" i="139"/>
  <c r="BB87" i="139"/>
  <c r="O133" i="139"/>
  <c r="BB222" i="139"/>
  <c r="CI40" i="139"/>
  <c r="AM121" i="139"/>
  <c r="L16" i="139"/>
  <c r="J88" i="139"/>
  <c r="BI71" i="139"/>
  <c r="AO10" i="139"/>
  <c r="BW93" i="139"/>
  <c r="W164" i="139"/>
  <c r="CE55" i="139"/>
  <c r="AZ162" i="139"/>
  <c r="O113" i="139"/>
  <c r="AT72" i="139"/>
  <c r="CL105" i="139"/>
  <c r="BL170" i="139"/>
  <c r="AJ83" i="139"/>
  <c r="BH173" i="139"/>
  <c r="BY101" i="139"/>
  <c r="BP104" i="139"/>
  <c r="S53" i="139"/>
  <c r="BM216" i="139"/>
  <c r="CI133" i="139"/>
  <c r="S17" i="139"/>
  <c r="BG59" i="139"/>
  <c r="BR48" i="139"/>
  <c r="BC219" i="139"/>
  <c r="BZ76" i="139"/>
  <c r="K184" i="139"/>
  <c r="AJ143" i="139"/>
  <c r="BH26" i="139"/>
  <c r="AX166" i="139"/>
  <c r="BR56" i="139"/>
  <c r="U11" i="139"/>
  <c r="BL73" i="139"/>
  <c r="AS183" i="139"/>
  <c r="BR83" i="139"/>
  <c r="BG186" i="139"/>
  <c r="K185" i="139"/>
  <c r="CB46" i="139"/>
  <c r="BP50" i="139"/>
  <c r="K58" i="139"/>
  <c r="BW21" i="139"/>
  <c r="CC75" i="139"/>
  <c r="BT219" i="139"/>
  <c r="CL150" i="139"/>
  <c r="J24" i="139"/>
  <c r="BU144" i="139"/>
  <c r="CC44" i="139"/>
  <c r="AG216" i="139"/>
  <c r="BI103" i="139"/>
  <c r="CD218" i="139"/>
  <c r="BT117" i="139"/>
  <c r="BR224" i="139"/>
  <c r="AX205" i="139"/>
  <c r="CL24" i="139"/>
  <c r="BP63" i="139"/>
  <c r="BB38" i="139"/>
  <c r="AX227" i="139"/>
  <c r="BW78" i="139"/>
  <c r="AW230" i="139"/>
  <c r="AM145" i="139"/>
  <c r="BI8" i="139"/>
  <c r="AC155" i="139"/>
  <c r="AR50" i="139"/>
  <c r="CF201" i="139"/>
  <c r="AU67" i="139"/>
  <c r="W47" i="139"/>
  <c r="AN121" i="139"/>
  <c r="T208" i="139"/>
  <c r="L35" i="139"/>
  <c r="M44" i="139"/>
  <c r="AY95" i="139"/>
  <c r="P65" i="139"/>
  <c r="BE144" i="139"/>
  <c r="N107" i="139"/>
  <c r="BB120" i="139"/>
  <c r="CF205" i="139"/>
  <c r="AZ80" i="139"/>
  <c r="AX145" i="139"/>
  <c r="AB43" i="139"/>
  <c r="BG132" i="139"/>
  <c r="AN87" i="139"/>
  <c r="BB43" i="139"/>
  <c r="BM108" i="139"/>
  <c r="BM159" i="139"/>
  <c r="AQ58" i="139"/>
  <c r="BU55" i="139"/>
  <c r="AK127" i="139"/>
  <c r="AX8" i="139"/>
  <c r="BU91" i="139"/>
  <c r="AC105" i="139"/>
  <c r="AI40" i="139"/>
  <c r="AK84" i="139"/>
  <c r="P195" i="139"/>
  <c r="AX61" i="139"/>
  <c r="O223" i="139"/>
  <c r="BT154" i="139"/>
  <c r="BU215" i="139"/>
  <c r="BO205" i="139"/>
  <c r="CG213" i="139"/>
  <c r="O5" i="139"/>
  <c r="AD138" i="139"/>
  <c r="BC174" i="139"/>
  <c r="I49" i="139"/>
  <c r="N194" i="139"/>
  <c r="BU99" i="139"/>
  <c r="AM126" i="139"/>
  <c r="CF58" i="139"/>
  <c r="BC143" i="139"/>
  <c r="AY38" i="139"/>
  <c r="R87" i="139"/>
  <c r="CF162" i="139"/>
  <c r="BU199" i="139"/>
  <c r="AG144" i="139"/>
  <c r="CF200" i="139"/>
  <c r="AB157" i="139"/>
  <c r="AA102" i="139"/>
  <c r="BR199" i="139"/>
  <c r="BF158" i="139"/>
  <c r="H132" i="139"/>
  <c r="Y105" i="139"/>
  <c r="BT198" i="139"/>
  <c r="BA35" i="139"/>
  <c r="BX69" i="139"/>
  <c r="AV101" i="139"/>
  <c r="BH9" i="139"/>
  <c r="T162" i="139"/>
  <c r="BT124" i="139"/>
  <c r="CI39" i="139"/>
  <c r="BI131" i="139"/>
  <c r="AZ20" i="139"/>
  <c r="CL65" i="139"/>
  <c r="T113" i="139"/>
  <c r="AE40" i="139"/>
  <c r="BA89" i="139"/>
  <c r="CH119" i="139"/>
  <c r="BR111" i="139"/>
  <c r="AM211" i="139"/>
  <c r="AH173" i="139"/>
  <c r="CH153" i="139"/>
  <c r="T138" i="139"/>
  <c r="AX200" i="139"/>
  <c r="AP212" i="139"/>
  <c r="AI125" i="139"/>
  <c r="Y46" i="139"/>
  <c r="BM176" i="139"/>
  <c r="BZ164" i="139"/>
  <c r="AZ89" i="139"/>
  <c r="BR153" i="139"/>
  <c r="BA53" i="139"/>
  <c r="P118" i="139"/>
  <c r="BP15" i="139"/>
  <c r="AJ39" i="139"/>
  <c r="S178" i="139"/>
  <c r="AJ60" i="139"/>
  <c r="BY158" i="139"/>
  <c r="BZ68" i="139"/>
  <c r="AR173" i="139"/>
  <c r="BX122" i="139"/>
  <c r="CH128" i="139"/>
  <c r="AT212" i="139"/>
  <c r="K174" i="139"/>
  <c r="CH209" i="139"/>
  <c r="BK153" i="139"/>
  <c r="AD168" i="139"/>
  <c r="CK43" i="139"/>
  <c r="BH130" i="139"/>
  <c r="BQ46" i="139"/>
  <c r="BF41" i="139"/>
  <c r="Q120" i="139"/>
  <c r="AT61" i="139"/>
  <c r="AY68" i="139"/>
  <c r="BM11" i="139"/>
  <c r="K127" i="139"/>
  <c r="BE60" i="139"/>
  <c r="AG55" i="139"/>
  <c r="CL93" i="139"/>
  <c r="P130" i="139"/>
  <c r="CM226" i="139"/>
  <c r="BR43" i="139"/>
  <c r="Q160" i="139"/>
  <c r="O178" i="139"/>
  <c r="AO193" i="139"/>
  <c r="CN29" i="139"/>
  <c r="BI159" i="139"/>
  <c r="BO10" i="139"/>
  <c r="H19" i="139"/>
  <c r="H31" i="139"/>
  <c r="AO51" i="139"/>
  <c r="T14" i="139"/>
  <c r="Q122" i="139"/>
  <c r="BQ128" i="139"/>
  <c r="BM63" i="139"/>
  <c r="CE173" i="139"/>
  <c r="BI46" i="139"/>
  <c r="R76" i="139"/>
  <c r="AU101" i="139"/>
  <c r="AN73" i="139"/>
  <c r="CB219" i="139"/>
  <c r="AE63" i="139"/>
  <c r="CG58" i="139"/>
  <c r="AQ60" i="139"/>
  <c r="BM60" i="139"/>
  <c r="N16" i="139"/>
  <c r="AP40" i="139"/>
  <c r="AB45" i="139"/>
  <c r="R109" i="139"/>
  <c r="AS193" i="139"/>
  <c r="BH85" i="139"/>
  <c r="AK82" i="139"/>
  <c r="CF7" i="139"/>
  <c r="CG217" i="139"/>
  <c r="AY19" i="139"/>
  <c r="AP224" i="139"/>
  <c r="AB65" i="139"/>
  <c r="CC217" i="139"/>
  <c r="CH98" i="139"/>
  <c r="AG93" i="139"/>
  <c r="BX207" i="139"/>
  <c r="BR166" i="139"/>
  <c r="AB53" i="139"/>
  <c r="AT63" i="139"/>
  <c r="AC82" i="139"/>
  <c r="BG44" i="139"/>
  <c r="AS70" i="139"/>
  <c r="L56" i="139"/>
  <c r="BJ54" i="139"/>
  <c r="BJ97" i="139"/>
  <c r="CE38" i="139"/>
  <c r="AX33" i="139"/>
  <c r="CK80" i="139"/>
  <c r="AN23" i="139"/>
  <c r="BI73" i="139"/>
  <c r="BA141" i="139"/>
  <c r="AS37" i="139"/>
  <c r="BJ117" i="139"/>
  <c r="BH189" i="139"/>
  <c r="BK62" i="139"/>
  <c r="BF121" i="139"/>
  <c r="AF20" i="139"/>
  <c r="AG88" i="139"/>
  <c r="CI137" i="139"/>
  <c r="BR50" i="139"/>
  <c r="BJ63" i="139"/>
  <c r="AV54" i="139"/>
  <c r="BA80" i="139"/>
  <c r="BK46" i="139"/>
  <c r="CD55" i="139"/>
  <c r="AL177" i="139"/>
  <c r="BA146" i="139"/>
  <c r="AX36" i="139"/>
  <c r="AI105" i="139"/>
  <c r="BM209" i="139"/>
  <c r="CB68" i="139"/>
  <c r="CC98" i="139"/>
  <c r="BL63" i="139"/>
  <c r="Z85" i="139"/>
  <c r="CA7" i="139"/>
  <c r="AQ136" i="139"/>
  <c r="BJ49" i="139"/>
  <c r="BU142" i="139"/>
  <c r="Y221" i="139"/>
  <c r="BE14" i="139"/>
  <c r="AV96" i="139"/>
  <c r="CH103" i="139"/>
  <c r="H141" i="139"/>
  <c r="AP191" i="139"/>
  <c r="S153" i="139"/>
  <c r="BF176" i="139"/>
  <c r="Q12" i="139"/>
  <c r="CM108" i="139"/>
  <c r="CE224" i="139"/>
  <c r="BH166" i="139"/>
  <c r="BA50" i="139"/>
  <c r="BK76" i="139"/>
  <c r="T86" i="139"/>
  <c r="M154" i="139"/>
  <c r="BW76" i="139"/>
  <c r="CA140" i="139"/>
  <c r="BE51" i="139"/>
  <c r="AV84" i="139"/>
  <c r="CD132" i="139"/>
  <c r="AL173" i="139"/>
  <c r="AK140" i="139"/>
  <c r="AD166" i="139"/>
  <c r="BH13" i="139"/>
  <c r="AP110" i="139"/>
  <c r="Z122" i="139"/>
  <c r="CC62" i="139"/>
  <c r="AW73" i="139"/>
  <c r="BA70" i="139"/>
  <c r="BI227" i="139"/>
  <c r="BY74" i="139"/>
  <c r="S129" i="139"/>
  <c r="BZ94" i="139"/>
  <c r="T27" i="139"/>
  <c r="BK231" i="139"/>
  <c r="BF84" i="139"/>
  <c r="CC79" i="139"/>
  <c r="BQ144" i="139"/>
  <c r="Y26" i="139"/>
  <c r="BW125" i="139"/>
  <c r="K22" i="139"/>
  <c r="I86" i="139"/>
  <c r="Q139" i="139"/>
  <c r="CA168" i="139"/>
  <c r="AD198" i="139"/>
  <c r="BM65" i="139"/>
  <c r="AF80" i="139"/>
  <c r="O121" i="139"/>
  <c r="CI38" i="139"/>
  <c r="AF116" i="139"/>
  <c r="BO70" i="139"/>
  <c r="CI33" i="139"/>
  <c r="BE107" i="139"/>
  <c r="AW114" i="139"/>
  <c r="AW197" i="139"/>
  <c r="P179" i="139"/>
  <c r="R122" i="139"/>
  <c r="AA193" i="139"/>
  <c r="AN120" i="139"/>
  <c r="CK198" i="139"/>
  <c r="T119" i="139"/>
  <c r="BL99" i="139"/>
  <c r="AV110" i="139"/>
  <c r="AZ228" i="139"/>
  <c r="AY136" i="139"/>
  <c r="CG132" i="139"/>
  <c r="P166" i="139"/>
  <c r="BA54" i="139"/>
  <c r="BN70" i="139"/>
  <c r="BY162" i="139"/>
  <c r="W81" i="139"/>
  <c r="BL190" i="139"/>
  <c r="BV85" i="139"/>
  <c r="AW105" i="139"/>
  <c r="BD115" i="139"/>
  <c r="Z13" i="139"/>
  <c r="CO98" i="139"/>
  <c r="AK15" i="139"/>
  <c r="BI158" i="139"/>
  <c r="BN46" i="139"/>
  <c r="AB33" i="139"/>
  <c r="AM175" i="139"/>
  <c r="AZ161" i="139"/>
  <c r="H72" i="139"/>
  <c r="AY22" i="139"/>
  <c r="W13" i="139"/>
  <c r="BC151" i="139"/>
  <c r="AP22" i="139"/>
  <c r="N8" i="139"/>
  <c r="CH94" i="139"/>
  <c r="CE174" i="139"/>
  <c r="BT10" i="139"/>
  <c r="H220" i="139"/>
  <c r="I35" i="139"/>
  <c r="K140" i="139"/>
  <c r="CB116" i="139"/>
  <c r="AL78" i="139"/>
  <c r="CH24" i="139"/>
  <c r="AY163" i="139"/>
  <c r="AP192" i="139"/>
  <c r="CJ72" i="139"/>
  <c r="W179" i="139"/>
  <c r="BR77" i="139"/>
  <c r="CF91" i="139"/>
  <c r="R148" i="139"/>
  <c r="CD150" i="139"/>
  <c r="AO129" i="139"/>
  <c r="M108" i="139"/>
  <c r="W105" i="139"/>
  <c r="AF221" i="139"/>
  <c r="AA206" i="139"/>
  <c r="BL209" i="139"/>
  <c r="Y194" i="139"/>
  <c r="AC177" i="139"/>
  <c r="BX179" i="139"/>
  <c r="CH58" i="139"/>
  <c r="AZ151" i="139"/>
  <c r="CC187" i="139"/>
  <c r="CD48" i="139"/>
  <c r="AR142" i="139"/>
  <c r="AP49" i="139"/>
  <c r="AW125" i="139"/>
  <c r="R137" i="139"/>
  <c r="J181" i="139"/>
  <c r="L140" i="139"/>
  <c r="BG146" i="139"/>
  <c r="AE55" i="139"/>
  <c r="AZ182" i="139"/>
  <c r="H102" i="139"/>
  <c r="BH97" i="139"/>
  <c r="CC209" i="139"/>
  <c r="BL188" i="139"/>
  <c r="CB198" i="139"/>
  <c r="BT212" i="139"/>
  <c r="AE173" i="139"/>
  <c r="BN143" i="139"/>
  <c r="CA79" i="139"/>
  <c r="AD141" i="139"/>
  <c r="BW183" i="139"/>
  <c r="T32" i="139"/>
  <c r="BE194" i="139"/>
  <c r="V153" i="139"/>
  <c r="BI72" i="139"/>
  <c r="K113" i="139"/>
  <c r="CA158" i="139"/>
  <c r="AN100" i="139"/>
  <c r="AD182" i="139"/>
  <c r="AJ40" i="139"/>
  <c r="CB21" i="139"/>
  <c r="I89" i="139"/>
  <c r="AS95" i="139"/>
  <c r="CA208" i="139"/>
  <c r="CN230" i="139"/>
  <c r="W192" i="139"/>
  <c r="AC146" i="139"/>
  <c r="AZ123" i="139"/>
  <c r="U172" i="139"/>
  <c r="CF149" i="139"/>
  <c r="CH72" i="139"/>
  <c r="Y144" i="139"/>
  <c r="CM15" i="139"/>
  <c r="Y74" i="139"/>
  <c r="AY211" i="139"/>
  <c r="AF126" i="139"/>
  <c r="AV177" i="139"/>
  <c r="K191" i="139"/>
  <c r="BM223" i="139"/>
  <c r="BZ178" i="139"/>
  <c r="AC189" i="139"/>
  <c r="AP97" i="139"/>
  <c r="AS89" i="139"/>
  <c r="BO117" i="139"/>
  <c r="T30" i="139"/>
  <c r="CB83" i="139"/>
  <c r="BF215" i="139"/>
  <c r="J119" i="139"/>
  <c r="CC31" i="139"/>
  <c r="L20" i="139"/>
  <c r="BF28" i="139"/>
  <c r="CJ56" i="139"/>
  <c r="S180" i="139"/>
  <c r="N223" i="139"/>
  <c r="AL84" i="139"/>
  <c r="AR145" i="139"/>
  <c r="AA92" i="139"/>
  <c r="V62" i="139"/>
  <c r="AN79" i="139"/>
  <c r="CM50" i="139"/>
  <c r="AY141" i="139"/>
  <c r="AF178" i="139"/>
  <c r="CN161" i="139"/>
  <c r="CG118" i="139"/>
  <c r="AI57" i="139"/>
  <c r="M57" i="139"/>
  <c r="BB55" i="139"/>
  <c r="AN92" i="139"/>
  <c r="Z55" i="139"/>
  <c r="CC82" i="139"/>
  <c r="BD166" i="139"/>
  <c r="AI109" i="139"/>
  <c r="AX46" i="139"/>
  <c r="BW88" i="139"/>
  <c r="CK32" i="139"/>
  <c r="AH81" i="139"/>
  <c r="CL149" i="139"/>
  <c r="CF47" i="139"/>
  <c r="BU106" i="139"/>
  <c r="T114" i="139"/>
  <c r="R7" i="139"/>
  <c r="BA187" i="139"/>
  <c r="AR41" i="139"/>
  <c r="N40" i="139"/>
  <c r="AU81" i="139"/>
  <c r="AX21" i="139"/>
  <c r="AX42" i="139"/>
  <c r="AT66" i="139"/>
  <c r="BH81" i="139"/>
  <c r="R72" i="139"/>
  <c r="BJ51" i="139"/>
  <c r="AV63" i="139"/>
  <c r="BF159" i="139"/>
  <c r="CI66" i="139"/>
  <c r="AK133" i="139"/>
  <c r="N110" i="139"/>
  <c r="AG25" i="139"/>
  <c r="U199" i="139"/>
  <c r="BO57" i="139"/>
  <c r="AC57" i="139"/>
  <c r="BM141" i="139"/>
  <c r="BK197" i="139"/>
  <c r="AB122" i="139"/>
  <c r="AZ137" i="139"/>
  <c r="BV52" i="139"/>
  <c r="AF114" i="139"/>
  <c r="BI60" i="139"/>
  <c r="H37" i="139"/>
  <c r="CD60" i="139"/>
  <c r="BB66" i="139"/>
  <c r="Q83" i="139"/>
  <c r="AT79" i="139"/>
  <c r="AD62" i="139"/>
  <c r="N54" i="139"/>
  <c r="CH51" i="139"/>
  <c r="Q61" i="139"/>
  <c r="BE118" i="139"/>
  <c r="BV206" i="139"/>
  <c r="BI225" i="139"/>
  <c r="K224" i="139"/>
  <c r="Z218" i="139"/>
  <c r="V43" i="139"/>
  <c r="Z134" i="139"/>
  <c r="AA168" i="139"/>
  <c r="BZ210" i="139"/>
  <c r="BH103" i="139"/>
  <c r="CK126" i="139"/>
  <c r="AW206" i="139"/>
  <c r="AS45" i="139"/>
  <c r="CA71" i="139"/>
  <c r="AX149" i="139"/>
  <c r="BX210" i="139"/>
  <c r="BM220" i="139"/>
  <c r="AR99" i="139"/>
  <c r="AO208" i="139"/>
  <c r="AD184" i="139"/>
  <c r="AD173" i="139"/>
  <c r="BX193" i="139"/>
  <c r="AS211" i="139"/>
  <c r="BI192" i="139"/>
  <c r="AG85" i="139"/>
  <c r="R96" i="139"/>
  <c r="T45" i="139"/>
  <c r="BL82" i="139"/>
  <c r="BW215" i="139"/>
  <c r="AZ55" i="139"/>
  <c r="CO190" i="139"/>
  <c r="BN60" i="139"/>
  <c r="S225" i="139"/>
  <c r="K87" i="139"/>
  <c r="CK67" i="139"/>
  <c r="BS18" i="139"/>
  <c r="BP30" i="139"/>
  <c r="BR39" i="139"/>
  <c r="CA174" i="139"/>
  <c r="AC152" i="139"/>
  <c r="BV54" i="139"/>
  <c r="AE172" i="139"/>
  <c r="BK92" i="139"/>
  <c r="AV155" i="139"/>
  <c r="BD133" i="139"/>
  <c r="H109" i="139"/>
  <c r="BT199" i="139"/>
  <c r="AY70" i="139"/>
  <c r="BJ205" i="139"/>
  <c r="CH127" i="139"/>
  <c r="BH50" i="139"/>
  <c r="BJ156" i="139"/>
  <c r="CJ77" i="139"/>
  <c r="CF161" i="139"/>
  <c r="AW222" i="139"/>
  <c r="AX80" i="139"/>
  <c r="AL95" i="139"/>
  <c r="J41" i="139"/>
  <c r="BA51" i="139"/>
  <c r="AF26" i="139"/>
  <c r="BJ36" i="139"/>
  <c r="V84" i="139"/>
  <c r="BG79" i="139"/>
  <c r="BZ216" i="139"/>
  <c r="O124" i="139"/>
  <c r="BS153" i="139"/>
  <c r="CO44" i="139"/>
  <c r="CE103" i="139"/>
  <c r="BC146" i="139"/>
  <c r="P105" i="139"/>
  <c r="BZ97" i="139"/>
  <c r="AO5" i="139"/>
  <c r="AA115" i="139"/>
  <c r="CJ80" i="139"/>
  <c r="CM114" i="139"/>
  <c r="BO218" i="139"/>
  <c r="CB64" i="139"/>
  <c r="CE58" i="139"/>
  <c r="BW40" i="139"/>
  <c r="AC47" i="139"/>
  <c r="AJ26" i="139"/>
  <c r="CK21" i="139"/>
  <c r="BX44" i="139"/>
  <c r="CK92" i="139"/>
  <c r="AD220" i="139"/>
  <c r="AR105" i="139"/>
  <c r="AR101" i="139"/>
  <c r="BA224" i="139"/>
  <c r="J94" i="139"/>
  <c r="CJ121" i="139"/>
  <c r="CG92" i="139"/>
  <c r="BD47" i="139"/>
  <c r="Y134" i="139"/>
  <c r="BP112" i="139"/>
  <c r="R168" i="139"/>
  <c r="AA20" i="139"/>
  <c r="CO169" i="139"/>
  <c r="BR94" i="139"/>
  <c r="BW13" i="139"/>
  <c r="BE159" i="139"/>
  <c r="AU42" i="139"/>
  <c r="BY114" i="139"/>
  <c r="AU79" i="139"/>
  <c r="BO20" i="139"/>
  <c r="BI15" i="139"/>
  <c r="P6" i="139"/>
  <c r="AJ191" i="139"/>
  <c r="CK205" i="139"/>
  <c r="BD141" i="139"/>
  <c r="BT75" i="139"/>
  <c r="AX83" i="139"/>
  <c r="AL52" i="139"/>
  <c r="BT100" i="139"/>
  <c r="W202" i="139"/>
  <c r="O90" i="139"/>
  <c r="BF103" i="139"/>
  <c r="AN146" i="139"/>
  <c r="AR114" i="139"/>
  <c r="AK5" i="139"/>
  <c r="U27" i="139"/>
  <c r="BH99" i="139"/>
  <c r="AU78" i="139"/>
  <c r="CF119" i="139"/>
  <c r="X67" i="139"/>
  <c r="X94" i="139"/>
  <c r="BV99" i="139"/>
  <c r="U62" i="139"/>
  <c r="AH65" i="139"/>
  <c r="CF180" i="139"/>
  <c r="AM166" i="139"/>
  <c r="BJ173" i="139"/>
  <c r="BV158" i="139"/>
  <c r="AS64" i="139"/>
  <c r="S181" i="139"/>
  <c r="AO17" i="139"/>
  <c r="BA66" i="139"/>
  <c r="M149" i="139"/>
  <c r="BH59" i="139"/>
  <c r="BJ111" i="139"/>
  <c r="BS220" i="139"/>
  <c r="BP152" i="139"/>
  <c r="AZ210" i="139"/>
  <c r="CC73" i="139"/>
  <c r="M101" i="139"/>
  <c r="CF94" i="139"/>
  <c r="U79" i="139"/>
  <c r="BO174" i="139"/>
  <c r="CH157" i="139"/>
  <c r="V81" i="139"/>
  <c r="BR135" i="139"/>
  <c r="BT11" i="139"/>
  <c r="CK54" i="139"/>
  <c r="X159" i="139"/>
  <c r="AT71" i="139"/>
  <c r="BK184" i="139"/>
  <c r="AL83" i="139"/>
  <c r="CF31" i="139"/>
  <c r="BJ13" i="139"/>
  <c r="AS61" i="139"/>
  <c r="BA58" i="139"/>
  <c r="BV181" i="139"/>
  <c r="CJ232" i="139"/>
  <c r="BE38" i="139"/>
  <c r="AP64" i="139"/>
  <c r="L107" i="139"/>
  <c r="BS60" i="139"/>
  <c r="AQ76" i="139"/>
  <c r="T85" i="139"/>
  <c r="L201" i="139"/>
  <c r="BA67" i="139"/>
  <c r="AJ132" i="139"/>
  <c r="V100" i="139"/>
  <c r="AT11" i="139"/>
  <c r="BR64" i="139"/>
  <c r="CC227" i="139"/>
  <c r="BE84" i="139"/>
  <c r="BH124" i="139"/>
  <c r="BU74" i="139"/>
  <c r="BX140" i="139"/>
  <c r="BO19" i="139"/>
  <c r="BL167" i="139"/>
  <c r="AO136" i="139"/>
  <c r="CH33" i="139"/>
  <c r="AY31" i="139"/>
  <c r="X77" i="139"/>
  <c r="AL166" i="139"/>
  <c r="BZ66" i="139"/>
  <c r="AV161" i="139"/>
  <c r="CD86" i="139"/>
  <c r="J136" i="139"/>
  <c r="BF98" i="139"/>
  <c r="V89" i="139"/>
  <c r="X103" i="139"/>
  <c r="Y67" i="139"/>
  <c r="AA224" i="139"/>
  <c r="CB70" i="139"/>
  <c r="L89" i="139"/>
  <c r="X148" i="139"/>
  <c r="CC22" i="139"/>
  <c r="BK144" i="139"/>
  <c r="CO188" i="139"/>
  <c r="U57" i="139"/>
  <c r="BE221" i="139"/>
  <c r="AN223" i="139"/>
  <c r="BV159" i="139"/>
  <c r="BO97" i="139"/>
  <c r="AG108" i="139"/>
  <c r="AY106" i="139"/>
  <c r="P83" i="139"/>
  <c r="BL85" i="139"/>
  <c r="BV51" i="139"/>
  <c r="AR73" i="139"/>
  <c r="AL66" i="139"/>
  <c r="BH158" i="139"/>
  <c r="BB98" i="139"/>
  <c r="P165" i="139"/>
  <c r="AS110" i="139"/>
  <c r="CE43" i="139"/>
  <c r="AM172" i="139"/>
  <c r="AI208" i="139"/>
  <c r="AS87" i="139"/>
  <c r="BX104" i="139"/>
  <c r="BE59" i="139"/>
  <c r="BL166" i="139"/>
  <c r="AK107" i="139"/>
  <c r="AR37" i="139"/>
  <c r="CO209" i="139"/>
  <c r="AU130" i="139"/>
  <c r="CJ87" i="139"/>
  <c r="CL29" i="139"/>
  <c r="BT221" i="139"/>
  <c r="CC114" i="139"/>
  <c r="AL5" i="139"/>
  <c r="AD174" i="139"/>
  <c r="N61" i="139"/>
  <c r="CJ38" i="139"/>
  <c r="AW52" i="139"/>
  <c r="BW163" i="139"/>
  <c r="L98" i="139"/>
  <c r="BV219" i="139"/>
  <c r="AE157" i="139"/>
  <c r="AM153" i="139"/>
  <c r="AC29" i="139"/>
  <c r="CO53" i="139"/>
  <c r="AA35" i="139"/>
  <c r="H122" i="139"/>
  <c r="CO19" i="139"/>
  <c r="Y146" i="139"/>
  <c r="BG84" i="139"/>
  <c r="AL164" i="139"/>
  <c r="T6" i="139"/>
  <c r="N161" i="139"/>
  <c r="BR51" i="139"/>
  <c r="T21" i="139"/>
  <c r="BG126" i="139"/>
  <c r="AI14" i="139"/>
  <c r="AT201" i="139"/>
  <c r="CJ26" i="139"/>
  <c r="BY15" i="139"/>
  <c r="V57" i="139"/>
  <c r="P127" i="139"/>
  <c r="AQ89" i="139"/>
  <c r="AP6" i="139"/>
  <c r="BV53" i="139"/>
  <c r="W100" i="139"/>
  <c r="R220" i="139"/>
  <c r="Y14" i="139"/>
  <c r="O51" i="139"/>
  <c r="AQ102" i="139"/>
  <c r="CA124" i="139"/>
  <c r="BN20" i="139"/>
  <c r="CK58" i="139"/>
  <c r="AI187" i="139"/>
  <c r="BD209" i="139"/>
  <c r="BU33" i="139"/>
  <c r="BG7" i="139"/>
  <c r="AW17" i="139"/>
  <c r="AX99" i="139"/>
  <c r="AG106" i="139"/>
  <c r="AE138" i="139"/>
  <c r="BH53" i="139"/>
  <c r="CO107" i="139"/>
  <c r="AG104" i="139"/>
  <c r="AJ14" i="139"/>
  <c r="BK158" i="139"/>
  <c r="AC156" i="139"/>
  <c r="BY52" i="139"/>
  <c r="CH105" i="139"/>
  <c r="AG115" i="139"/>
  <c r="BI97" i="139"/>
  <c r="BO220" i="139"/>
  <c r="AF202" i="139"/>
  <c r="R170" i="139"/>
  <c r="BY154" i="139"/>
  <c r="BG208" i="139"/>
  <c r="BA154" i="139"/>
  <c r="BL57" i="139"/>
  <c r="BX117" i="139"/>
  <c r="BQ147" i="139"/>
  <c r="AZ32" i="139"/>
  <c r="BE183" i="139"/>
  <c r="BZ113" i="139"/>
  <c r="CL59" i="139"/>
  <c r="AV167" i="139"/>
  <c r="AR38" i="139"/>
  <c r="BM66" i="139"/>
  <c r="CL145" i="139"/>
  <c r="CJ54" i="139"/>
  <c r="CA134" i="139"/>
  <c r="BV34" i="139"/>
  <c r="AU49" i="139"/>
  <c r="AR46" i="139"/>
  <c r="CC93" i="139"/>
  <c r="AG22" i="139"/>
  <c r="Q44" i="139"/>
  <c r="AX186" i="139"/>
  <c r="BB107" i="139"/>
  <c r="AA5" i="139"/>
  <c r="AC15" i="139"/>
  <c r="AZ78" i="139"/>
  <c r="AQ21" i="139"/>
  <c r="BN69" i="139"/>
  <c r="AC215" i="139"/>
  <c r="N163" i="139"/>
  <c r="CD33" i="139"/>
  <c r="BA8" i="139"/>
  <c r="AS23" i="139"/>
  <c r="P222" i="139"/>
  <c r="BL76" i="139"/>
  <c r="M215" i="139"/>
  <c r="O109" i="139"/>
  <c r="CI222" i="139"/>
  <c r="AY161" i="139"/>
  <c r="W140" i="139"/>
  <c r="BI134" i="139"/>
  <c r="CG10" i="139"/>
  <c r="BK157" i="139"/>
  <c r="AK48" i="139"/>
  <c r="CH195" i="139"/>
  <c r="AF175" i="139"/>
  <c r="AF23" i="139"/>
  <c r="CJ201" i="139"/>
  <c r="AO33" i="139"/>
  <c r="I53" i="139"/>
  <c r="CE100" i="139"/>
  <c r="CN65" i="139"/>
  <c r="AX37" i="139"/>
  <c r="CO58" i="139"/>
  <c r="CI104" i="139"/>
  <c r="BE209" i="139"/>
  <c r="BD228" i="139"/>
  <c r="CI4" i="139"/>
  <c r="CM98" i="139"/>
  <c r="BL223" i="139"/>
  <c r="R12" i="139"/>
  <c r="Y70" i="139"/>
  <c r="AS77" i="139"/>
  <c r="BK170" i="139"/>
  <c r="J35" i="139"/>
  <c r="AJ72" i="139"/>
  <c r="S16" i="139"/>
  <c r="BG26" i="139"/>
  <c r="W97" i="139"/>
  <c r="CJ136" i="139"/>
  <c r="AF83" i="139"/>
  <c r="CI12" i="139"/>
  <c r="T67" i="139"/>
  <c r="BQ37" i="139"/>
  <c r="BZ16" i="139"/>
  <c r="BS177" i="139"/>
  <c r="BQ30" i="139"/>
  <c r="AX219" i="139"/>
  <c r="BG138" i="139"/>
  <c r="CE71" i="139"/>
  <c r="AI60" i="139"/>
  <c r="CL79" i="139"/>
  <c r="AG50" i="139"/>
  <c r="AV52" i="139"/>
  <c r="AX17" i="139"/>
  <c r="BU50" i="139"/>
  <c r="BU121" i="139"/>
  <c r="CH30" i="139"/>
  <c r="AW84" i="139"/>
  <c r="BZ158" i="139"/>
  <c r="AH229" i="139"/>
  <c r="BP163" i="139"/>
  <c r="AH7" i="139"/>
  <c r="CF232" i="139"/>
  <c r="AY86" i="139"/>
  <c r="BX132" i="139"/>
  <c r="K102" i="139"/>
  <c r="I121" i="139"/>
  <c r="AW224" i="139"/>
  <c r="CL103" i="139"/>
  <c r="AL28" i="139"/>
  <c r="CF54" i="139"/>
  <c r="K6" i="139"/>
  <c r="BU93" i="139"/>
  <c r="N224" i="139"/>
  <c r="AR55" i="139"/>
  <c r="AL31" i="139"/>
  <c r="AA173" i="139"/>
  <c r="R48" i="139"/>
  <c r="AY228" i="139"/>
  <c r="O108" i="139"/>
  <c r="BJ8" i="139"/>
  <c r="AZ65" i="139"/>
  <c r="AN10" i="139"/>
  <c r="BY119" i="139"/>
  <c r="BK40" i="139"/>
  <c r="BH7" i="139"/>
  <c r="BB41" i="139"/>
  <c r="AA229" i="139"/>
  <c r="CI95" i="139"/>
  <c r="AS144" i="139"/>
  <c r="AY165" i="139"/>
  <c r="H6" i="139"/>
  <c r="AB213" i="139"/>
  <c r="CK82" i="139"/>
  <c r="BN141" i="139"/>
  <c r="AC30" i="139"/>
  <c r="BQ214" i="139"/>
  <c r="CN85" i="139"/>
  <c r="AV230" i="139"/>
  <c r="CM181" i="139"/>
  <c r="AD48" i="139"/>
  <c r="AI31" i="139"/>
  <c r="AS44" i="139"/>
  <c r="P214" i="139"/>
  <c r="BW226" i="139"/>
  <c r="BA40" i="139"/>
  <c r="AJ42" i="139"/>
  <c r="AU194" i="139"/>
  <c r="W161" i="139"/>
  <c r="BK181" i="139"/>
  <c r="AV61" i="139"/>
  <c r="S75" i="139"/>
  <c r="AL223" i="139"/>
  <c r="AZ226" i="139"/>
  <c r="Z58" i="139"/>
  <c r="AO183" i="139"/>
  <c r="BQ224" i="139"/>
  <c r="CN98" i="139"/>
  <c r="CM75" i="139"/>
  <c r="I186" i="139"/>
  <c r="CG93" i="139"/>
  <c r="M50" i="139"/>
  <c r="AT91" i="139"/>
  <c r="CH45" i="139"/>
  <c r="CJ68" i="139"/>
  <c r="AO184" i="139"/>
  <c r="BS229" i="139"/>
  <c r="AH82" i="139"/>
  <c r="CC25" i="139"/>
  <c r="H112" i="139"/>
  <c r="L169" i="139"/>
  <c r="CN110" i="139"/>
  <c r="CE219" i="139"/>
  <c r="BC125" i="139"/>
  <c r="BB178" i="139"/>
  <c r="BZ38" i="139"/>
  <c r="BM46" i="139"/>
  <c r="BN165" i="139"/>
  <c r="AJ144" i="139"/>
  <c r="BW66" i="139"/>
  <c r="AL88" i="139"/>
  <c r="AI70" i="139"/>
  <c r="AN88" i="139"/>
  <c r="CF44" i="139"/>
  <c r="AB29" i="139"/>
  <c r="BH62" i="139"/>
  <c r="M158" i="139"/>
  <c r="CO94" i="139"/>
  <c r="CM208" i="139"/>
  <c r="BN194" i="139"/>
  <c r="CA123" i="139"/>
  <c r="AN74" i="139"/>
  <c r="X124" i="139"/>
  <c r="AY103" i="139"/>
  <c r="BL228" i="139"/>
  <c r="AP80" i="139"/>
  <c r="CJ70" i="139"/>
  <c r="AW180" i="139"/>
  <c r="AH33" i="139"/>
  <c r="R81" i="139"/>
  <c r="AY17" i="139"/>
  <c r="BF183" i="139"/>
  <c r="AG68" i="139"/>
  <c r="CG117" i="139"/>
  <c r="BR108" i="139"/>
  <c r="CJ18" i="139"/>
  <c r="L184" i="139"/>
  <c r="AH18" i="139"/>
  <c r="AC175" i="139"/>
  <c r="CN56" i="139"/>
  <c r="N33" i="139"/>
  <c r="Y93" i="139"/>
  <c r="CA14" i="139"/>
  <c r="BE140" i="139"/>
  <c r="BJ65" i="139"/>
  <c r="W73" i="139"/>
  <c r="AY41" i="139"/>
  <c r="Y208" i="139"/>
  <c r="AF139" i="139"/>
  <c r="AW91" i="139"/>
  <c r="AL21" i="139"/>
  <c r="BH19" i="139"/>
  <c r="AI146" i="139"/>
  <c r="AN29" i="139"/>
  <c r="AI221" i="139"/>
  <c r="BQ60" i="139"/>
  <c r="AF229" i="139"/>
  <c r="BW74" i="139"/>
  <c r="BG211" i="139"/>
  <c r="BY178" i="139"/>
  <c r="AC148" i="139"/>
  <c r="L110" i="139"/>
  <c r="AR227" i="139"/>
  <c r="AS18" i="139"/>
  <c r="CB49" i="139"/>
  <c r="CO182" i="139"/>
  <c r="AN111" i="139"/>
  <c r="CC32" i="139"/>
  <c r="R66" i="139"/>
  <c r="CI124" i="139"/>
  <c r="CI231" i="139"/>
  <c r="AX225" i="139"/>
  <c r="AB56" i="139"/>
  <c r="BO150" i="139"/>
  <c r="M207" i="139"/>
  <c r="AZ28" i="139"/>
  <c r="AT26" i="139"/>
  <c r="AS5" i="139"/>
  <c r="CO28" i="139"/>
  <c r="AE120" i="139"/>
  <c r="BA168" i="139"/>
  <c r="AS57" i="139"/>
  <c r="BY99" i="139"/>
  <c r="BO4" i="139"/>
  <c r="AH61" i="139"/>
  <c r="BV179" i="139"/>
  <c r="CD57" i="139"/>
  <c r="CJ103" i="139"/>
  <c r="AN110" i="139"/>
  <c r="U43" i="139"/>
  <c r="AB41" i="139"/>
  <c r="CO75" i="139"/>
  <c r="AM83" i="139"/>
  <c r="BA72" i="139"/>
  <c r="BS76" i="139"/>
  <c r="M146" i="139"/>
  <c r="BA121" i="139"/>
  <c r="AN53" i="139"/>
  <c r="AW168" i="139"/>
  <c r="W210" i="139"/>
  <c r="AX69" i="139"/>
  <c r="BH142" i="139"/>
  <c r="BK52" i="139"/>
  <c r="BW126" i="139"/>
  <c r="CG119" i="139"/>
  <c r="Z21" i="139"/>
  <c r="X189" i="139"/>
  <c r="BG55" i="139"/>
  <c r="AW59" i="139"/>
  <c r="BS102" i="139"/>
  <c r="AA217" i="139"/>
  <c r="BN180" i="139"/>
  <c r="AY42" i="139"/>
  <c r="CH111" i="139"/>
  <c r="CA33" i="139"/>
  <c r="BM101" i="139"/>
  <c r="BX43" i="139"/>
  <c r="Q5" i="139"/>
  <c r="CD85" i="139"/>
  <c r="AP37" i="139"/>
  <c r="AI162" i="139"/>
  <c r="BI12" i="139"/>
  <c r="BI161" i="139"/>
  <c r="BD49" i="139"/>
  <c r="BX20" i="139"/>
  <c r="CM97" i="139"/>
  <c r="CH196" i="139"/>
  <c r="BU90" i="139"/>
  <c r="H187" i="139"/>
  <c r="AZ216" i="139"/>
  <c r="BF187" i="139"/>
  <c r="AM156" i="139"/>
  <c r="AY89" i="139"/>
  <c r="BD54" i="139"/>
  <c r="CI100" i="139"/>
  <c r="CK228" i="139"/>
  <c r="AY83" i="139"/>
  <c r="CE207" i="139"/>
  <c r="AV7" i="139"/>
  <c r="AQ50" i="139"/>
  <c r="Z8" i="139"/>
  <c r="S81" i="139"/>
  <c r="AY28" i="139"/>
  <c r="AE15" i="139"/>
  <c r="BH76" i="139"/>
  <c r="CE82" i="139"/>
  <c r="AM93" i="139"/>
  <c r="J15" i="139"/>
  <c r="Y53" i="139"/>
  <c r="AD196" i="139"/>
  <c r="U32" i="139"/>
  <c r="I46" i="139"/>
  <c r="O56" i="139"/>
  <c r="BP211" i="139"/>
  <c r="AA202" i="139"/>
  <c r="CI192" i="139"/>
  <c r="U55" i="139"/>
  <c r="BU5" i="139"/>
  <c r="AL81" i="139"/>
  <c r="AJ25" i="139"/>
  <c r="BD73" i="139"/>
  <c r="BX128" i="139"/>
  <c r="CH22" i="139"/>
  <c r="Q25" i="139"/>
  <c r="BE157" i="139"/>
  <c r="AI121" i="139"/>
  <c r="AS20" i="139"/>
  <c r="T81" i="139"/>
  <c r="BX211" i="139"/>
  <c r="CH85" i="139"/>
  <c r="BP106" i="139"/>
  <c r="T15" i="139"/>
  <c r="CL184" i="139"/>
  <c r="BJ59" i="139"/>
  <c r="BM57" i="139"/>
  <c r="N153" i="139"/>
  <c r="K143" i="139"/>
  <c r="CL187" i="139"/>
  <c r="BV160" i="139"/>
  <c r="CE124" i="139"/>
  <c r="AL174" i="139"/>
  <c r="BM109" i="139"/>
  <c r="CJ5" i="139"/>
  <c r="AS92" i="139"/>
  <c r="BM143" i="139"/>
  <c r="BG71" i="139"/>
  <c r="S119" i="139"/>
  <c r="BF200" i="139"/>
  <c r="BD101" i="139"/>
  <c r="AB51" i="139"/>
  <c r="CK24" i="139"/>
  <c r="CM95" i="139"/>
  <c r="Z219" i="139"/>
  <c r="AO86" i="139"/>
  <c r="BZ98" i="139"/>
  <c r="BG218" i="139"/>
  <c r="W147" i="139"/>
  <c r="CB101" i="139"/>
  <c r="AE75" i="139"/>
  <c r="AX14" i="139"/>
  <c r="BA145" i="139"/>
  <c r="BE62" i="139"/>
  <c r="AI23" i="139"/>
  <c r="BN102" i="139"/>
  <c r="BP25" i="139"/>
  <c r="AU125" i="139"/>
  <c r="V24" i="139"/>
  <c r="AQ188" i="139"/>
  <c r="AJ81" i="139"/>
  <c r="AT14" i="139"/>
  <c r="BI101" i="139"/>
  <c r="BC129" i="139"/>
  <c r="AD119" i="139"/>
  <c r="AW25" i="139"/>
  <c r="Q18" i="139"/>
  <c r="BV116" i="139"/>
  <c r="I226" i="139"/>
  <c r="CD96" i="139"/>
  <c r="M39" i="139"/>
  <c r="AB107" i="139"/>
  <c r="AF29" i="139"/>
  <c r="AC71" i="139"/>
  <c r="AJ19" i="139"/>
  <c r="AP223" i="139"/>
  <c r="R59" i="139"/>
  <c r="CH217" i="139"/>
  <c r="AD107" i="139"/>
  <c r="AL24" i="139"/>
  <c r="CB109" i="139"/>
  <c r="CB137" i="139"/>
  <c r="BM228" i="139"/>
  <c r="P221" i="139"/>
  <c r="AT113" i="139"/>
  <c r="AT204" i="139"/>
  <c r="BN7" i="139"/>
  <c r="AS104" i="139"/>
  <c r="BN175" i="139"/>
  <c r="AG126" i="139"/>
  <c r="BZ25" i="139"/>
  <c r="AW45" i="139"/>
  <c r="BP83" i="139"/>
  <c r="AQ164" i="139"/>
  <c r="BO221" i="139"/>
  <c r="U56" i="139"/>
  <c r="BQ120" i="139"/>
  <c r="K9" i="139"/>
  <c r="CK16" i="139"/>
  <c r="BT65" i="139"/>
  <c r="AQ61" i="139"/>
  <c r="BO149" i="139"/>
  <c r="BU24" i="139"/>
  <c r="AH185" i="139"/>
  <c r="AY55" i="139"/>
  <c r="BM9" i="139"/>
  <c r="BJ77" i="139"/>
  <c r="BL218" i="139"/>
  <c r="CJ101" i="139"/>
  <c r="BF136" i="139"/>
  <c r="AX209" i="139"/>
  <c r="AQ55" i="139"/>
  <c r="BS52" i="139"/>
  <c r="T123" i="139"/>
  <c r="AS17" i="139"/>
  <c r="BP42" i="139"/>
  <c r="V20" i="139"/>
  <c r="AY155" i="139"/>
  <c r="AE32" i="139"/>
  <c r="BC193" i="139"/>
  <c r="AE66" i="139"/>
  <c r="BQ216" i="139"/>
  <c r="BD91" i="139"/>
  <c r="BY16" i="139"/>
  <c r="BS121" i="139"/>
  <c r="AQ219" i="139"/>
  <c r="O29" i="139"/>
  <c r="I20" i="139"/>
  <c r="AP20" i="139"/>
  <c r="AI69" i="139"/>
  <c r="BW194" i="139"/>
  <c r="CF177" i="139"/>
  <c r="AN27" i="139"/>
  <c r="BT127" i="139"/>
  <c r="BR121" i="139"/>
  <c r="BW100" i="139"/>
  <c r="BO29" i="139"/>
  <c r="Q166" i="139"/>
  <c r="T76" i="139"/>
  <c r="BA230" i="139"/>
  <c r="BI144" i="139"/>
  <c r="CM20" i="139"/>
  <c r="J190" i="139"/>
  <c r="BJ217" i="139"/>
  <c r="AI181" i="139"/>
  <c r="CL81" i="139"/>
  <c r="BE232" i="139"/>
  <c r="K105" i="139"/>
  <c r="N210" i="139"/>
  <c r="AU124" i="139"/>
  <c r="AG223" i="139"/>
  <c r="Q208" i="139"/>
  <c r="AX72" i="139"/>
  <c r="H185" i="139"/>
  <c r="AR92" i="139"/>
  <c r="CN36" i="139"/>
  <c r="AT125" i="139"/>
  <c r="CA8" i="139"/>
  <c r="U18" i="139"/>
  <c r="BR87" i="139"/>
  <c r="AA36" i="139"/>
  <c r="X126" i="139"/>
  <c r="BA119" i="139"/>
  <c r="Q115" i="139"/>
  <c r="AT228" i="139"/>
  <c r="Q140" i="139"/>
  <c r="CJ33" i="139"/>
  <c r="M36" i="139"/>
  <c r="AR78" i="139"/>
  <c r="CH226" i="139"/>
  <c r="BO116" i="139"/>
  <c r="CM187" i="139"/>
  <c r="BD32" i="139"/>
  <c r="CO22" i="139"/>
  <c r="AK224" i="139"/>
  <c r="AX180" i="139"/>
  <c r="Q32" i="139"/>
  <c r="BY7" i="139"/>
  <c r="BW225" i="139"/>
  <c r="BV210" i="139"/>
  <c r="CN204" i="139"/>
  <c r="BP107" i="139"/>
  <c r="K168" i="139"/>
  <c r="V123" i="139"/>
  <c r="BB12" i="139"/>
  <c r="BC107" i="139"/>
  <c r="BK202" i="139"/>
  <c r="AD36" i="139"/>
  <c r="AL33" i="139"/>
  <c r="AJ90" i="139"/>
  <c r="BW103" i="139"/>
  <c r="BO89" i="139"/>
  <c r="AH31" i="139"/>
  <c r="CG167" i="139"/>
  <c r="AJ101" i="139"/>
  <c r="W19" i="139"/>
  <c r="CG54" i="139"/>
  <c r="CE27" i="139"/>
  <c r="CG112" i="139"/>
  <c r="CC104" i="139"/>
  <c r="CF72" i="139"/>
  <c r="O188" i="139"/>
  <c r="AD148" i="139"/>
  <c r="AS46" i="139"/>
  <c r="BX162" i="139"/>
  <c r="BT110" i="139"/>
  <c r="BF30" i="139"/>
  <c r="CL63" i="139"/>
  <c r="BB212" i="139"/>
  <c r="BS187" i="139"/>
  <c r="BY11" i="139"/>
  <c r="CA162" i="139"/>
  <c r="AG59" i="139"/>
  <c r="X4" i="139"/>
  <c r="AA106" i="139"/>
  <c r="AC4" i="139"/>
  <c r="AL158" i="139"/>
  <c r="BS29" i="139"/>
  <c r="H202" i="139"/>
  <c r="BK94" i="139"/>
  <c r="AC52" i="139"/>
  <c r="BP10" i="139"/>
  <c r="AZ201" i="139"/>
  <c r="W77" i="139"/>
  <c r="BH20" i="139"/>
  <c r="AF179" i="139"/>
  <c r="Q41" i="139"/>
  <c r="AS218" i="139"/>
  <c r="AD38" i="139"/>
  <c r="AX9" i="139"/>
  <c r="CF103" i="139"/>
  <c r="X7" i="139"/>
  <c r="AP147" i="139"/>
  <c r="BS232" i="139"/>
  <c r="AY182" i="139"/>
  <c r="CH43" i="139"/>
  <c r="BB223" i="139"/>
  <c r="K69" i="139"/>
  <c r="BM17" i="139"/>
  <c r="W72" i="139"/>
  <c r="BD192" i="139"/>
  <c r="AD206" i="139"/>
  <c r="S59" i="139"/>
  <c r="AA28" i="139"/>
  <c r="AR67" i="139"/>
  <c r="T105" i="139"/>
  <c r="BE92" i="139"/>
  <c r="I160" i="139"/>
  <c r="CH208" i="139"/>
  <c r="CO14" i="139"/>
  <c r="AN212" i="139"/>
  <c r="AS43" i="139"/>
  <c r="BM21" i="139"/>
  <c r="BH95" i="139"/>
  <c r="BI31" i="139"/>
  <c r="AK148" i="139"/>
  <c r="W59" i="139"/>
  <c r="BZ36" i="139"/>
  <c r="BU7" i="139"/>
  <c r="BI215" i="139"/>
  <c r="CK8" i="139"/>
  <c r="CI153" i="139"/>
  <c r="BM140" i="139"/>
  <c r="M140" i="139"/>
  <c r="CK159" i="139"/>
  <c r="L131" i="139"/>
  <c r="AS160" i="139"/>
  <c r="P210" i="139"/>
  <c r="BO17" i="139"/>
  <c r="AA41" i="139"/>
  <c r="AW126" i="139"/>
  <c r="BV223" i="139"/>
  <c r="BC66" i="139"/>
  <c r="S151" i="139"/>
  <c r="CO92" i="139"/>
  <c r="BR187" i="139"/>
  <c r="M71" i="139"/>
  <c r="AW13" i="139"/>
  <c r="BA97" i="139"/>
  <c r="BK75" i="139"/>
  <c r="U224" i="139"/>
  <c r="BD80" i="139"/>
  <c r="AS174" i="139"/>
  <c r="BR229" i="139"/>
  <c r="BQ6" i="139"/>
  <c r="BK80" i="139"/>
  <c r="BB23" i="139"/>
  <c r="CA170" i="139"/>
  <c r="CG52" i="139"/>
  <c r="K31" i="139"/>
  <c r="Y121" i="139"/>
  <c r="BJ216" i="139"/>
  <c r="AC123" i="139"/>
  <c r="H11" i="139"/>
  <c r="AB230" i="139"/>
  <c r="V56" i="139"/>
  <c r="AQ211" i="139"/>
  <c r="U83" i="139"/>
  <c r="J170" i="139"/>
  <c r="AS117" i="139"/>
  <c r="BP78" i="139"/>
  <c r="BN52" i="139"/>
  <c r="AI42" i="139"/>
  <c r="CF122" i="139"/>
  <c r="BA129" i="139"/>
  <c r="J97" i="139"/>
  <c r="CF25" i="139"/>
  <c r="R229" i="139"/>
  <c r="BW118" i="139"/>
  <c r="AC38" i="139"/>
  <c r="BO214" i="139"/>
  <c r="BK77" i="139"/>
  <c r="V231" i="139"/>
  <c r="BI63" i="139"/>
  <c r="Q7" i="139"/>
  <c r="AY130" i="139"/>
  <c r="T22" i="139"/>
  <c r="AJ215" i="139"/>
  <c r="AV25" i="139"/>
  <c r="CC9" i="139"/>
  <c r="CD79" i="139"/>
  <c r="AM229" i="139"/>
  <c r="BQ111" i="139"/>
  <c r="P25" i="139"/>
  <c r="AA72" i="139"/>
  <c r="CB12" i="139"/>
  <c r="P225" i="139"/>
  <c r="Z82" i="139"/>
  <c r="H201" i="139"/>
  <c r="AO123" i="139"/>
  <c r="BT23" i="139"/>
  <c r="BN10" i="139"/>
  <c r="Z24" i="139"/>
  <c r="AW8" i="139"/>
  <c r="AL35" i="139"/>
  <c r="BL212" i="139"/>
  <c r="H52" i="139"/>
  <c r="Y189" i="139"/>
  <c r="AS139" i="139"/>
  <c r="H17" i="139"/>
  <c r="BY34" i="139"/>
  <c r="AX167" i="139"/>
  <c r="BS66" i="139"/>
  <c r="CG49" i="139"/>
  <c r="H138" i="139"/>
  <c r="AN12" i="139"/>
  <c r="CD22" i="139"/>
  <c r="BT64" i="139"/>
  <c r="U34" i="139"/>
  <c r="BB46" i="139"/>
  <c r="V69" i="139"/>
  <c r="AE124" i="139"/>
  <c r="R30" i="139"/>
  <c r="CD208" i="139"/>
  <c r="BK57" i="139"/>
  <c r="CJ217" i="139"/>
  <c r="AF4" i="139"/>
  <c r="R69" i="139"/>
  <c r="T198" i="139"/>
  <c r="AT133" i="139"/>
  <c r="P156" i="139"/>
  <c r="AH154" i="139"/>
  <c r="Z9" i="139"/>
  <c r="BR190" i="139"/>
  <c r="BI92" i="139"/>
  <c r="AL203" i="139"/>
  <c r="AB75" i="139"/>
  <c r="CA87" i="139"/>
  <c r="AN158" i="139"/>
  <c r="V5" i="139"/>
  <c r="AO95" i="139"/>
  <c r="BH47" i="139"/>
  <c r="AF231" i="139"/>
  <c r="BK59" i="139"/>
  <c r="CG221" i="139"/>
  <c r="AK162" i="139"/>
  <c r="AY180" i="139"/>
  <c r="BU138" i="139"/>
  <c r="O38" i="139"/>
  <c r="AZ198" i="139"/>
  <c r="BZ69" i="139"/>
  <c r="R232" i="139"/>
  <c r="M81" i="139"/>
  <c r="AM26" i="139"/>
  <c r="J150" i="139"/>
  <c r="BE153" i="139"/>
  <c r="BW205" i="139"/>
  <c r="M37" i="139"/>
  <c r="AA57" i="139"/>
  <c r="BP145" i="139"/>
  <c r="BX186" i="139"/>
  <c r="BQ59" i="139"/>
  <c r="BM183" i="139"/>
  <c r="AB145" i="139"/>
  <c r="AV24" i="139"/>
  <c r="BC229" i="139"/>
  <c r="AT49" i="139"/>
  <c r="U14" i="139"/>
  <c r="BS90" i="139"/>
  <c r="AW18" i="139"/>
  <c r="CI163" i="139"/>
  <c r="AJ128" i="139"/>
  <c r="CF30" i="139"/>
  <c r="BV36" i="139"/>
  <c r="CO136" i="139"/>
  <c r="AC81" i="139"/>
  <c r="BJ230" i="139"/>
  <c r="AQ182" i="139"/>
  <c r="BT230" i="139"/>
  <c r="CI172" i="139"/>
  <c r="BL35" i="139"/>
  <c r="CG15" i="139"/>
  <c r="BI81" i="139"/>
  <c r="BW4" i="139"/>
  <c r="P133" i="139"/>
  <c r="AI17" i="139"/>
  <c r="BB27" i="139"/>
  <c r="BU8" i="139"/>
  <c r="AS207" i="139"/>
  <c r="CL34" i="139"/>
  <c r="CA214" i="139"/>
  <c r="CH60" i="139"/>
  <c r="BW27" i="139"/>
  <c r="BA160" i="139"/>
  <c r="BE10" i="139"/>
  <c r="BM23" i="139"/>
  <c r="AC223" i="139"/>
  <c r="BF77" i="139"/>
  <c r="AN77" i="139"/>
  <c r="BK146" i="139"/>
  <c r="AY88" i="139"/>
  <c r="BK216" i="139"/>
  <c r="U19" i="139"/>
  <c r="BH154" i="139"/>
  <c r="K222" i="139"/>
  <c r="CJ181" i="139"/>
  <c r="CO16" i="139"/>
  <c r="AV30" i="139"/>
  <c r="N44" i="139"/>
  <c r="S6" i="139"/>
  <c r="CA48" i="139"/>
  <c r="AJ49" i="139"/>
  <c r="W37" i="139"/>
  <c r="BF155" i="139"/>
  <c r="Z17" i="139"/>
  <c r="AT156" i="139"/>
  <c r="CK29" i="139"/>
  <c r="BF202" i="139"/>
  <c r="BW77" i="139"/>
  <c r="CA223" i="139"/>
  <c r="AW117" i="139"/>
  <c r="AG162" i="139"/>
  <c r="AN123" i="139"/>
  <c r="BP116" i="139"/>
  <c r="BV104" i="139"/>
  <c r="AD14" i="139"/>
  <c r="I168" i="139"/>
  <c r="J56" i="139"/>
  <c r="M218" i="139"/>
  <c r="X120" i="139"/>
  <c r="K4" i="139"/>
  <c r="AN7" i="139"/>
  <c r="CK199" i="139"/>
  <c r="AC222" i="139"/>
  <c r="AY80" i="139"/>
  <c r="BZ215" i="139"/>
  <c r="BB110" i="139"/>
  <c r="CN154" i="139"/>
  <c r="AR123" i="139"/>
  <c r="BW25" i="139"/>
  <c r="BB190" i="139"/>
  <c r="CJ122" i="139"/>
  <c r="BT184" i="139"/>
  <c r="BT102" i="139"/>
  <c r="AU198" i="139"/>
  <c r="H82" i="139"/>
  <c r="BM218" i="139"/>
  <c r="AR80" i="139"/>
  <c r="BM13" i="139"/>
  <c r="AV26" i="139"/>
  <c r="AA65" i="139"/>
  <c r="AG211" i="139"/>
  <c r="AN90" i="139"/>
  <c r="CB177" i="139"/>
  <c r="CH183" i="139"/>
  <c r="BD14" i="139"/>
  <c r="AP228" i="139"/>
  <c r="BV41" i="139"/>
  <c r="AR167" i="139"/>
  <c r="CN74" i="139"/>
  <c r="V223" i="139"/>
  <c r="O89" i="139"/>
  <c r="V23" i="139"/>
  <c r="CF11" i="139"/>
  <c r="AT16" i="139"/>
  <c r="BV213" i="139"/>
  <c r="AR85" i="139"/>
  <c r="AC16" i="139"/>
  <c r="AD103" i="139"/>
  <c r="BL13" i="139"/>
  <c r="Z223" i="139"/>
  <c r="AP150" i="139"/>
  <c r="L62" i="139"/>
  <c r="J67" i="139"/>
  <c r="BK222" i="139"/>
  <c r="J55" i="139"/>
  <c r="Z11" i="139"/>
  <c r="BK96" i="139"/>
  <c r="L37" i="139"/>
  <c r="K198" i="139"/>
  <c r="S77" i="139"/>
  <c r="CJ32" i="139"/>
  <c r="CL64" i="139"/>
  <c r="AX113" i="139"/>
  <c r="BC136" i="139"/>
  <c r="BL191" i="139"/>
  <c r="R123" i="139"/>
  <c r="AK24" i="139"/>
  <c r="AG136" i="139"/>
  <c r="BJ124" i="139"/>
  <c r="BQ54" i="139"/>
  <c r="BU104" i="139"/>
  <c r="N106" i="139"/>
  <c r="R153" i="139"/>
  <c r="BL70" i="139"/>
  <c r="CO47" i="139"/>
  <c r="Y80" i="139"/>
  <c r="BL213" i="139"/>
  <c r="CM102" i="139"/>
  <c r="CF19" i="139"/>
  <c r="P232" i="139"/>
  <c r="L40" i="139"/>
  <c r="AU157" i="139"/>
  <c r="J87" i="139"/>
  <c r="AR218" i="139"/>
  <c r="BH129" i="139"/>
  <c r="AL22" i="139"/>
  <c r="CO183" i="139"/>
  <c r="AI10" i="139"/>
  <c r="BC198" i="139"/>
  <c r="R21" i="139"/>
  <c r="BW174" i="139"/>
  <c r="BB52" i="139"/>
  <c r="BH230" i="139"/>
  <c r="BB127" i="139"/>
  <c r="AX43" i="139"/>
  <c r="BS12" i="139"/>
  <c r="BU44" i="139"/>
  <c r="Y227" i="139"/>
  <c r="CN83" i="139"/>
  <c r="AH177" i="139"/>
  <c r="BS126" i="139"/>
  <c r="AK215" i="139"/>
  <c r="BT196" i="139"/>
  <c r="BO44" i="139"/>
  <c r="BR217" i="139"/>
  <c r="P71" i="139"/>
  <c r="V26" i="139"/>
  <c r="H104" i="139"/>
  <c r="CA98" i="139"/>
  <c r="BY227" i="139"/>
  <c r="AB210" i="139"/>
  <c r="Q125" i="139"/>
  <c r="BF14" i="139"/>
  <c r="BR228" i="139"/>
  <c r="AZ79" i="139"/>
  <c r="BS134" i="139"/>
  <c r="AQ69" i="139"/>
  <c r="BP8" i="139"/>
  <c r="BW127" i="139"/>
  <c r="AJ37" i="139"/>
  <c r="L205" i="139"/>
  <c r="AM71" i="139"/>
  <c r="BU225" i="139"/>
  <c r="BS83" i="139"/>
  <c r="O213" i="139"/>
  <c r="BH208" i="139"/>
  <c r="BI42" i="139"/>
  <c r="BP218" i="139"/>
  <c r="BL43" i="139"/>
  <c r="CN9" i="139"/>
  <c r="BP85" i="139"/>
  <c r="W231" i="139"/>
  <c r="CB184" i="139"/>
  <c r="CA38" i="139"/>
  <c r="AQ212" i="139"/>
  <c r="BH27" i="139"/>
  <c r="Q100" i="139"/>
  <c r="CJ118" i="139"/>
  <c r="AE133" i="139"/>
  <c r="AO80" i="139"/>
  <c r="CJ22" i="139"/>
  <c r="BM132" i="139"/>
  <c r="BB42" i="139"/>
  <c r="AW16" i="139"/>
  <c r="BU69" i="139"/>
  <c r="M76" i="139"/>
  <c r="AL48" i="139"/>
  <c r="Y161" i="139"/>
  <c r="H127" i="139"/>
  <c r="BS138" i="139"/>
  <c r="R27" i="139"/>
  <c r="AP116" i="139"/>
  <c r="AQ194" i="139"/>
  <c r="AA226" i="139"/>
  <c r="Y212" i="139"/>
  <c r="BN210" i="139"/>
  <c r="BS7" i="139"/>
  <c r="K93" i="139"/>
  <c r="CD18" i="139"/>
  <c r="I80" i="139"/>
  <c r="CD56" i="139"/>
  <c r="P9" i="139"/>
  <c r="BC89" i="139"/>
  <c r="BD9" i="139"/>
  <c r="BI148" i="139"/>
  <c r="AO43" i="139"/>
  <c r="BO198" i="139"/>
  <c r="BN24" i="139"/>
  <c r="AF96" i="139"/>
  <c r="AM104" i="139"/>
  <c r="CK216" i="139"/>
  <c r="CH97" i="139"/>
  <c r="S37" i="139"/>
  <c r="BO151" i="139"/>
  <c r="AJ35" i="139"/>
  <c r="AR19" i="139"/>
  <c r="AB69" i="139"/>
  <c r="AY77" i="139"/>
  <c r="Q51" i="139"/>
  <c r="AC190" i="139"/>
  <c r="AV36" i="139"/>
  <c r="CL21" i="139"/>
  <c r="X8" i="139"/>
  <c r="AA31" i="139"/>
  <c r="CA89" i="139"/>
  <c r="T84" i="139"/>
  <c r="AA59" i="139"/>
  <c r="L82" i="139"/>
  <c r="AM169" i="139"/>
  <c r="BG169" i="139"/>
  <c r="AJ225" i="139"/>
  <c r="CM209" i="139"/>
  <c r="BL79" i="139"/>
  <c r="V104" i="139"/>
  <c r="AL63" i="139"/>
  <c r="Z120" i="139"/>
  <c r="AS40" i="139"/>
  <c r="AX31" i="139"/>
  <c r="L158" i="139"/>
  <c r="BT32" i="139"/>
  <c r="H203" i="139"/>
  <c r="BU66" i="139"/>
  <c r="BR92" i="139"/>
  <c r="O187" i="139"/>
  <c r="BD44" i="139"/>
  <c r="AC28" i="139"/>
  <c r="L162" i="139"/>
  <c r="BS20" i="139"/>
  <c r="I15" i="139"/>
  <c r="Z35" i="139"/>
  <c r="M90" i="139"/>
  <c r="BR220" i="139"/>
  <c r="BI39" i="139"/>
  <c r="BK32" i="139"/>
  <c r="AQ31" i="139"/>
  <c r="BZ227" i="139"/>
  <c r="CD89" i="139"/>
  <c r="I75" i="139"/>
  <c r="I40" i="139"/>
  <c r="CM74" i="139"/>
  <c r="AM174" i="139"/>
  <c r="O177" i="139"/>
  <c r="BP26" i="139"/>
  <c r="BI65" i="139"/>
  <c r="BU45" i="139"/>
  <c r="BT231" i="139"/>
  <c r="T79" i="139"/>
  <c r="CN232" i="139"/>
  <c r="AJ133" i="139"/>
  <c r="CD26" i="139"/>
  <c r="P187" i="139"/>
  <c r="P53" i="139"/>
  <c r="Q213" i="139"/>
  <c r="BJ104" i="139"/>
  <c r="BU82" i="139"/>
  <c r="CF226" i="139"/>
  <c r="BF88" i="139"/>
  <c r="N111" i="139"/>
  <c r="AH93" i="139"/>
  <c r="AO141" i="139"/>
  <c r="AZ96" i="139"/>
  <c r="AT36" i="139"/>
  <c r="Z79" i="139"/>
  <c r="Q217" i="139"/>
  <c r="BX51" i="139"/>
  <c r="BQ74" i="139"/>
  <c r="L151" i="139"/>
  <c r="AI111" i="139"/>
  <c r="X165" i="139"/>
  <c r="R16" i="139"/>
  <c r="CM59" i="139"/>
  <c r="Q230" i="139"/>
  <c r="BV49" i="139"/>
  <c r="BP91" i="139"/>
  <c r="BT121" i="139"/>
  <c r="CI177" i="139"/>
  <c r="BX146" i="139"/>
  <c r="BM24" i="139"/>
  <c r="AI230" i="139"/>
  <c r="BE53" i="139"/>
  <c r="N4" i="139"/>
  <c r="N98" i="139"/>
  <c r="AX230" i="139"/>
  <c r="AJ21" i="139"/>
  <c r="AX222" i="139"/>
  <c r="BC106" i="139"/>
  <c r="AE56" i="139"/>
  <c r="BJ30" i="139"/>
  <c r="X37" i="139"/>
  <c r="AT115" i="139"/>
  <c r="AU7" i="139"/>
  <c r="AN34" i="139"/>
  <c r="AD121" i="139"/>
  <c r="BC23" i="139"/>
  <c r="BL182" i="139"/>
  <c r="AR5" i="139"/>
  <c r="AE87" i="139"/>
  <c r="Y122" i="139"/>
  <c r="AK187" i="139"/>
  <c r="K18" i="139"/>
  <c r="AE160" i="139"/>
  <c r="P143" i="139"/>
  <c r="AG220" i="139"/>
  <c r="Y232" i="139"/>
  <c r="AU61" i="139"/>
  <c r="BY193" i="139"/>
  <c r="BP113" i="139"/>
  <c r="CL27" i="139"/>
  <c r="H200" i="139"/>
  <c r="AH148" i="139"/>
  <c r="BZ64" i="139"/>
  <c r="H7" i="139"/>
  <c r="Y59" i="139"/>
  <c r="BY48" i="139"/>
  <c r="BY153" i="139"/>
  <c r="U107" i="139"/>
  <c r="AD213" i="139"/>
  <c r="CO96" i="139"/>
  <c r="BD60" i="139"/>
  <c r="AI190" i="139"/>
  <c r="AG54" i="139"/>
  <c r="AP114" i="139"/>
  <c r="BD157" i="139"/>
  <c r="AL128" i="139"/>
  <c r="AC111" i="139"/>
  <c r="AW24" i="139"/>
  <c r="CH184" i="139"/>
  <c r="R57" i="139"/>
  <c r="AI75" i="139"/>
  <c r="BP68" i="139"/>
  <c r="BV8" i="139"/>
  <c r="AX77" i="139"/>
  <c r="BK18" i="139"/>
  <c r="AN15" i="139"/>
  <c r="CO31" i="139"/>
  <c r="AC227" i="139"/>
  <c r="AL59" i="139"/>
  <c r="CM171" i="139"/>
  <c r="CB122" i="139"/>
  <c r="H231" i="139"/>
  <c r="AR83" i="139"/>
  <c r="BL21" i="139"/>
  <c r="BZ146" i="139"/>
  <c r="BM42" i="139"/>
  <c r="CB151" i="139"/>
  <c r="AO153" i="139"/>
  <c r="T74" i="139"/>
  <c r="AJ122" i="139"/>
  <c r="BJ20" i="139"/>
  <c r="X58" i="139"/>
  <c r="AW88" i="139"/>
  <c r="S213" i="139"/>
  <c r="BE133" i="139"/>
  <c r="AV16" i="139"/>
  <c r="W102" i="139"/>
  <c r="BN93" i="139"/>
  <c r="AV45" i="139"/>
  <c r="AF146" i="139"/>
  <c r="P163" i="139"/>
  <c r="BY156" i="139"/>
  <c r="BF22" i="139"/>
  <c r="Z182" i="139"/>
  <c r="AW31" i="139"/>
  <c r="AJ11" i="139"/>
  <c r="CC76" i="139"/>
  <c r="BZ207" i="139"/>
  <c r="K133" i="139"/>
  <c r="BD193" i="139"/>
  <c r="K26" i="139"/>
  <c r="AE203" i="139"/>
  <c r="BG223" i="139"/>
  <c r="CM91" i="139"/>
  <c r="AO42" i="139"/>
  <c r="BM123" i="139"/>
  <c r="BT142" i="139"/>
  <c r="AP35" i="139"/>
  <c r="AP13" i="139"/>
  <c r="BE138" i="139"/>
  <c r="N5" i="139"/>
  <c r="BD138" i="139"/>
  <c r="BY49" i="139"/>
  <c r="BK226" i="139"/>
  <c r="U159" i="139"/>
  <c r="P8" i="139"/>
  <c r="Z37" i="139"/>
  <c r="BF217" i="139"/>
  <c r="AM17" i="139"/>
  <c r="AD8" i="139"/>
  <c r="BS28" i="139"/>
  <c r="CH78" i="139"/>
  <c r="BD34" i="139"/>
  <c r="I29" i="139"/>
  <c r="AV13" i="139"/>
  <c r="AI216" i="139"/>
  <c r="AT215" i="139"/>
  <c r="P66" i="139"/>
  <c r="K36" i="139"/>
  <c r="AP168" i="139"/>
  <c r="AP66" i="139"/>
  <c r="V163" i="139"/>
  <c r="CM112" i="139"/>
  <c r="AG230" i="139"/>
  <c r="BR8" i="139"/>
  <c r="BC78" i="139"/>
  <c r="AR33" i="139"/>
  <c r="BV136" i="139"/>
  <c r="M142" i="139"/>
  <c r="CD27" i="139"/>
  <c r="CB189" i="139"/>
  <c r="J96" i="139"/>
  <c r="CC11" i="139"/>
  <c r="BP23" i="139"/>
  <c r="X72" i="139"/>
  <c r="AN106" i="139"/>
  <c r="BI82" i="139"/>
  <c r="BR223" i="139"/>
  <c r="BA186" i="139"/>
  <c r="AG32" i="139"/>
  <c r="BX49" i="139"/>
  <c r="AC49" i="139"/>
  <c r="CD225" i="139"/>
  <c r="U73" i="139"/>
  <c r="Q228" i="139"/>
  <c r="U89" i="139"/>
  <c r="CL123" i="139"/>
  <c r="AP12" i="139"/>
  <c r="AC151" i="139"/>
  <c r="Q225" i="139"/>
  <c r="O198" i="139"/>
  <c r="BH56" i="139"/>
  <c r="BN38" i="139"/>
  <c r="K159" i="139"/>
  <c r="Y149" i="139"/>
  <c r="AR62" i="139"/>
  <c r="AN86" i="139"/>
  <c r="S105" i="139"/>
  <c r="U148" i="139"/>
  <c r="CG147" i="139"/>
  <c r="CF52" i="139"/>
  <c r="AQ5" i="139"/>
  <c r="CO74" i="139"/>
  <c r="AW71" i="139"/>
  <c r="BI123" i="139"/>
  <c r="BQ194" i="139"/>
  <c r="BT130" i="139"/>
  <c r="BD21" i="139"/>
  <c r="BS168" i="139"/>
  <c r="P45" i="139"/>
  <c r="Z15" i="139"/>
  <c r="Y81" i="139"/>
  <c r="AY217" i="139"/>
  <c r="AW101" i="139"/>
  <c r="CG62" i="139"/>
  <c r="Q47" i="139"/>
  <c r="BG227" i="139"/>
  <c r="AX29" i="139"/>
  <c r="BC102" i="139"/>
  <c r="AY104" i="139"/>
  <c r="BQ78" i="139"/>
  <c r="AZ106" i="139"/>
  <c r="BM67" i="139"/>
  <c r="CA213" i="139"/>
  <c r="AA180" i="139"/>
  <c r="BO37" i="139"/>
  <c r="BG220" i="139"/>
  <c r="I170" i="139"/>
  <c r="AF186" i="139"/>
  <c r="Q138" i="139"/>
  <c r="N86" i="139"/>
  <c r="AJ44" i="139"/>
  <c r="X225" i="139"/>
  <c r="BD27" i="139"/>
  <c r="AL49" i="139"/>
  <c r="Q183" i="139"/>
  <c r="AF81" i="139"/>
  <c r="I176" i="139"/>
  <c r="BZ74" i="139"/>
  <c r="BH45" i="139"/>
  <c r="N6" i="139"/>
  <c r="BO22" i="139"/>
  <c r="AA74" i="139"/>
  <c r="O179" i="139"/>
  <c r="BO102" i="139"/>
  <c r="CI79" i="139"/>
  <c r="BS200" i="139"/>
  <c r="AI158" i="139"/>
  <c r="CJ160" i="139"/>
  <c r="BL38" i="139"/>
  <c r="BD85" i="139"/>
  <c r="M116" i="139"/>
  <c r="AL62" i="139"/>
  <c r="CF174" i="139"/>
  <c r="BD59" i="139"/>
  <c r="AH21" i="139"/>
  <c r="AC129" i="139"/>
  <c r="AI19" i="139"/>
  <c r="CG231" i="139"/>
  <c r="X118" i="139"/>
  <c r="BA56" i="139"/>
  <c r="BD121" i="139"/>
  <c r="BO219" i="139"/>
  <c r="AJ136" i="139"/>
  <c r="CH50" i="139"/>
  <c r="BR101" i="139"/>
  <c r="AV78" i="139"/>
  <c r="CJ146" i="139"/>
  <c r="CK100" i="139"/>
  <c r="AW208" i="139"/>
  <c r="AS151" i="139"/>
  <c r="AC12" i="139"/>
  <c r="CC139" i="139"/>
  <c r="CK5" i="139"/>
  <c r="CJ134" i="139"/>
  <c r="BN39" i="139"/>
  <c r="S80" i="139"/>
  <c r="BX50" i="139"/>
  <c r="AP95" i="139"/>
  <c r="AV138" i="139"/>
  <c r="CF98" i="139"/>
  <c r="AI213" i="139"/>
  <c r="M162" i="139"/>
  <c r="BY31" i="139"/>
  <c r="BV23" i="139"/>
  <c r="M88" i="139"/>
  <c r="AT22" i="139"/>
  <c r="CN108" i="139"/>
  <c r="AK34" i="139"/>
  <c r="BO45" i="139"/>
  <c r="P31" i="139"/>
  <c r="CH214" i="139"/>
  <c r="W44" i="139"/>
  <c r="O170" i="139"/>
  <c r="BB80" i="139"/>
  <c r="BH187" i="139"/>
  <c r="AA152" i="139"/>
  <c r="I41" i="139"/>
  <c r="BL197" i="139"/>
  <c r="BY14" i="139"/>
  <c r="Y104" i="139"/>
  <c r="CM83" i="139"/>
  <c r="AW40" i="139"/>
  <c r="Q173" i="139"/>
  <c r="BT17" i="139"/>
  <c r="S38" i="139"/>
  <c r="Q167" i="139"/>
  <c r="AD232" i="139"/>
  <c r="AJ38" i="139"/>
  <c r="AE110" i="139"/>
  <c r="AE86" i="139"/>
  <c r="CJ15" i="139"/>
  <c r="BP4" i="139"/>
  <c r="K33" i="139"/>
  <c r="CL5" i="139"/>
  <c r="AL20" i="139"/>
  <c r="AY58" i="139"/>
  <c r="BD78" i="139"/>
  <c r="AS52" i="139"/>
  <c r="CF89" i="139"/>
  <c r="AF12" i="139"/>
  <c r="CN147" i="139"/>
  <c r="CL189" i="139"/>
  <c r="M7" i="139"/>
  <c r="V73" i="139"/>
  <c r="AU63" i="139"/>
  <c r="O15" i="139"/>
  <c r="BH136" i="139"/>
  <c r="BN12" i="139"/>
  <c r="AK203" i="139"/>
  <c r="CA160" i="139"/>
  <c r="CC7" i="139"/>
  <c r="AA188" i="139"/>
  <c r="AQ74" i="139"/>
  <c r="T16" i="139"/>
  <c r="BU170" i="139"/>
  <c r="R29" i="139"/>
  <c r="BZ30" i="139"/>
  <c r="BX213" i="139"/>
  <c r="CB156" i="139"/>
  <c r="K15" i="139"/>
  <c r="H192" i="139"/>
  <c r="Z91" i="139"/>
  <c r="AT29" i="139"/>
  <c r="M126" i="139"/>
  <c r="CI229" i="139"/>
  <c r="BP138" i="139"/>
  <c r="CJ20" i="139"/>
  <c r="Z226" i="139"/>
  <c r="CB75" i="139"/>
  <c r="CJ48" i="139"/>
  <c r="AH95" i="139"/>
  <c r="O23" i="139"/>
  <c r="AZ186" i="139"/>
  <c r="AJ18" i="139"/>
  <c r="O61" i="139"/>
  <c r="Q48" i="139"/>
  <c r="AQ110" i="139"/>
  <c r="BW28" i="139"/>
  <c r="AR6" i="139"/>
  <c r="BU80" i="139"/>
  <c r="BI116" i="139"/>
  <c r="CJ35" i="139"/>
  <c r="AF37" i="139"/>
  <c r="AL72" i="139"/>
  <c r="U135" i="139"/>
  <c r="AX217" i="139"/>
  <c r="U59" i="139"/>
  <c r="AY216" i="139"/>
  <c r="CK109" i="139"/>
  <c r="BG187" i="139"/>
  <c r="BV172" i="139"/>
  <c r="P72" i="139"/>
  <c r="AW56" i="139"/>
  <c r="BG58" i="139"/>
  <c r="T28" i="139"/>
  <c r="CI81" i="139"/>
  <c r="BF192" i="139"/>
  <c r="N83" i="139"/>
  <c r="BP220" i="139"/>
  <c r="CO157" i="139"/>
  <c r="BS55" i="139"/>
  <c r="H216" i="139"/>
  <c r="BI28" i="139"/>
  <c r="CM85" i="139"/>
  <c r="W112" i="139"/>
  <c r="AP38" i="139"/>
  <c r="AJ189" i="139"/>
  <c r="BC86" i="139"/>
  <c r="AD54" i="139"/>
  <c r="AK124" i="139"/>
  <c r="AP34" i="139"/>
  <c r="AO50" i="139"/>
  <c r="BW150" i="139"/>
  <c r="AJ103" i="139"/>
  <c r="P194" i="139"/>
  <c r="K106" i="139"/>
  <c r="BQ62" i="139"/>
  <c r="W208" i="139"/>
  <c r="M47" i="139"/>
  <c r="CB81" i="139"/>
  <c r="BI175" i="139"/>
  <c r="BM34" i="139"/>
  <c r="BO75" i="139"/>
  <c r="AZ26" i="139"/>
  <c r="AC167" i="139"/>
  <c r="AV19" i="139"/>
  <c r="BE42" i="139"/>
  <c r="BD118" i="139"/>
  <c r="AZ154" i="139"/>
  <c r="AM13" i="139"/>
  <c r="U201" i="139"/>
  <c r="AL92" i="139"/>
  <c r="AH4" i="139"/>
  <c r="BX214" i="139"/>
  <c r="BP41" i="139"/>
  <c r="BW186" i="139"/>
  <c r="CG133" i="139"/>
  <c r="CN49" i="139"/>
  <c r="CN117" i="139"/>
  <c r="BY79" i="139"/>
  <c r="CE48" i="139"/>
  <c r="BS169" i="139"/>
  <c r="H20" i="139"/>
  <c r="AV59" i="139"/>
  <c r="BT4" i="139"/>
  <c r="AL100" i="139"/>
  <c r="V35" i="139"/>
  <c r="BK159" i="139"/>
  <c r="CK111" i="139"/>
  <c r="BO85" i="139"/>
  <c r="V50" i="139"/>
  <c r="AW220" i="139"/>
  <c r="BJ96" i="139"/>
  <c r="BB16" i="139"/>
  <c r="N109" i="139"/>
  <c r="AY11" i="139"/>
  <c r="BH24" i="139"/>
  <c r="BX41" i="139"/>
  <c r="BD67" i="139"/>
  <c r="BS209" i="139"/>
  <c r="BJ62" i="139"/>
  <c r="BQ21" i="139"/>
  <c r="AR91" i="139"/>
  <c r="CH151" i="139"/>
  <c r="BA107" i="139"/>
  <c r="O73" i="139"/>
  <c r="AG72" i="139"/>
  <c r="BX98" i="139"/>
  <c r="L156" i="139"/>
  <c r="BZ13" i="139"/>
  <c r="CB29" i="139"/>
  <c r="BC91" i="139"/>
  <c r="CB126" i="139"/>
  <c r="O140" i="139"/>
  <c r="U9" i="139"/>
  <c r="BL16" i="139"/>
  <c r="BB187" i="139"/>
  <c r="N62" i="139"/>
  <c r="AX79" i="139"/>
  <c r="Z33" i="139"/>
  <c r="S58" i="139"/>
  <c r="BJ200" i="139"/>
  <c r="BC167" i="139"/>
  <c r="AP24" i="139"/>
  <c r="AV217" i="139"/>
  <c r="X69" i="139"/>
  <c r="O12" i="139"/>
  <c r="BI102" i="139"/>
  <c r="BH114" i="139"/>
  <c r="AF5" i="139"/>
  <c r="CN14" i="139"/>
  <c r="BV218" i="139"/>
  <c r="AG169" i="139"/>
  <c r="AQ67" i="139"/>
  <c r="CD21" i="139"/>
  <c r="H105" i="139"/>
  <c r="CJ59" i="139"/>
  <c r="CM195" i="139"/>
  <c r="AL114" i="139"/>
  <c r="AT145" i="139"/>
  <c r="CI186" i="139"/>
  <c r="CM90" i="139"/>
  <c r="L28" i="139"/>
  <c r="CH131" i="139"/>
  <c r="Z149" i="139"/>
  <c r="BY214" i="139"/>
  <c r="AK196" i="139"/>
  <c r="AZ142" i="139"/>
  <c r="CE13" i="139"/>
  <c r="BW197" i="139"/>
  <c r="BP36" i="139"/>
  <c r="BJ119" i="139"/>
  <c r="CB152" i="139"/>
  <c r="BA12" i="139"/>
  <c r="BG29" i="139"/>
  <c r="BI24" i="139"/>
  <c r="BC213" i="139"/>
  <c r="BC8" i="139"/>
  <c r="AC214" i="139"/>
  <c r="AS72" i="139"/>
  <c r="CG223" i="139"/>
  <c r="BS216" i="139"/>
  <c r="CJ6" i="139"/>
  <c r="AY222" i="139"/>
  <c r="BJ172" i="139"/>
  <c r="AO57" i="139"/>
  <c r="R196" i="139"/>
  <c r="BT93" i="139"/>
  <c r="AC64" i="139"/>
  <c r="J30" i="139"/>
  <c r="AE136" i="139"/>
  <c r="O10" i="139"/>
  <c r="M30" i="139"/>
  <c r="Z19" i="139"/>
  <c r="BW17" i="139"/>
  <c r="BC64" i="139"/>
  <c r="BB230" i="139"/>
  <c r="CN95" i="139"/>
  <c r="AC228" i="139"/>
  <c r="BE149" i="139"/>
  <c r="BD4" i="139"/>
  <c r="AX159" i="139"/>
  <c r="AR64" i="139"/>
  <c r="BA137" i="139"/>
  <c r="BZ41" i="139"/>
  <c r="AW174" i="139"/>
  <c r="BB65" i="139"/>
  <c r="AA116" i="139"/>
  <c r="CH79" i="139"/>
  <c r="CO30" i="139"/>
  <c r="AN83" i="139"/>
  <c r="U8" i="139"/>
  <c r="AX4" i="139"/>
  <c r="AT109" i="139"/>
  <c r="CL173" i="139"/>
  <c r="P216" i="139"/>
  <c r="S48" i="139"/>
  <c r="BM232" i="139"/>
  <c r="CH93" i="139"/>
  <c r="AP16" i="139"/>
  <c r="W98" i="139"/>
  <c r="AA155" i="139"/>
  <c r="P211" i="139"/>
  <c r="AZ46" i="139"/>
  <c r="AA111" i="139"/>
  <c r="BE78" i="139"/>
  <c r="AR220" i="139"/>
  <c r="CO77" i="139"/>
  <c r="CE8" i="139"/>
  <c r="BS226" i="139"/>
  <c r="BC27" i="139"/>
  <c r="BA201" i="139"/>
  <c r="AU62" i="139"/>
  <c r="AA6" i="139"/>
  <c r="AD97" i="139"/>
  <c r="W193" i="139"/>
  <c r="AO100" i="139"/>
  <c r="AD224" i="139"/>
  <c r="AY145" i="139"/>
  <c r="H46" i="139"/>
  <c r="CL75" i="139"/>
  <c r="S49" i="139"/>
  <c r="V7" i="139"/>
  <c r="AF100" i="139"/>
  <c r="AK6" i="139"/>
  <c r="J44" i="139"/>
  <c r="BC56" i="139"/>
  <c r="CG143" i="139"/>
  <c r="P57" i="139"/>
  <c r="AE73" i="139"/>
  <c r="AF89" i="139"/>
  <c r="AH49" i="139"/>
  <c r="AT68" i="139"/>
  <c r="U198" i="139"/>
  <c r="P85" i="139"/>
  <c r="BC51" i="139"/>
  <c r="AG105" i="139"/>
  <c r="BT96" i="139"/>
  <c r="N23" i="139"/>
  <c r="BP175" i="139"/>
  <c r="BW14" i="139"/>
  <c r="BQ34" i="139"/>
  <c r="BO62" i="139"/>
  <c r="Q136" i="139"/>
  <c r="BD53" i="139"/>
  <c r="BP203" i="139"/>
  <c r="BI90" i="139"/>
  <c r="BI10" i="139"/>
  <c r="AX75" i="139"/>
  <c r="BK106" i="139"/>
  <c r="AM136" i="139"/>
  <c r="BW63" i="139"/>
  <c r="CJ178" i="139"/>
  <c r="AL44" i="139"/>
  <c r="AV69" i="139"/>
  <c r="AL106" i="139"/>
  <c r="O45" i="139"/>
  <c r="BO114" i="139"/>
  <c r="P205" i="139"/>
  <c r="CD92" i="139"/>
  <c r="Y88" i="139"/>
  <c r="AL61" i="139"/>
  <c r="CA211" i="139"/>
  <c r="L222" i="139"/>
  <c r="AZ136" i="139"/>
  <c r="BX81" i="139"/>
  <c r="BM75" i="139"/>
  <c r="AT104" i="139"/>
  <c r="AR32" i="139"/>
  <c r="AN148" i="139"/>
  <c r="AC56" i="139"/>
  <c r="X24" i="139"/>
  <c r="M223" i="139"/>
  <c r="AD59" i="139"/>
  <c r="Y36" i="139"/>
  <c r="AH26" i="139"/>
  <c r="CD46" i="139"/>
  <c r="R230" i="139"/>
  <c r="BC116" i="139"/>
  <c r="BM25" i="139"/>
  <c r="W225" i="139"/>
  <c r="H79" i="139"/>
  <c r="AC5" i="139"/>
  <c r="BF116" i="139"/>
  <c r="BK225" i="139"/>
  <c r="AC145" i="139"/>
  <c r="Q30" i="139"/>
  <c r="BN225" i="139"/>
  <c r="AD51" i="139"/>
  <c r="AA114" i="139"/>
  <c r="AQ63" i="139"/>
  <c r="AK213" i="139"/>
  <c r="AR106" i="139"/>
  <c r="AY34" i="139"/>
  <c r="AR44" i="139"/>
  <c r="AU41" i="139"/>
  <c r="BW35" i="139"/>
  <c r="BN51" i="139"/>
  <c r="AV18" i="139"/>
  <c r="Z92" i="139"/>
  <c r="CA157" i="139"/>
  <c r="AQ122" i="139"/>
  <c r="BP22" i="139"/>
  <c r="AC205" i="139"/>
  <c r="AG51" i="139"/>
  <c r="BB166" i="139"/>
  <c r="BB60" i="139"/>
  <c r="BC25" i="139"/>
  <c r="BO137" i="139"/>
  <c r="CE30" i="139"/>
  <c r="AI50" i="139"/>
  <c r="AX51" i="139"/>
  <c r="BK176" i="139"/>
  <c r="BK74" i="139"/>
  <c r="I126" i="139"/>
  <c r="AJ135" i="139"/>
  <c r="BM41" i="139"/>
  <c r="CI70" i="139"/>
  <c r="M181" i="139"/>
  <c r="BQ86" i="139"/>
  <c r="BA65" i="139"/>
  <c r="P206" i="139"/>
  <c r="BU109" i="139"/>
  <c r="CJ102" i="139"/>
  <c r="CE197" i="139"/>
  <c r="BU15" i="139"/>
  <c r="CD58" i="139"/>
  <c r="W49" i="139"/>
  <c r="BH125" i="139"/>
  <c r="O87" i="139"/>
  <c r="CA171" i="139"/>
  <c r="AH70" i="139"/>
  <c r="BQ122" i="139"/>
  <c r="CM51" i="139"/>
  <c r="BY148" i="139"/>
  <c r="AV121" i="139"/>
  <c r="BR67" i="139"/>
  <c r="AB131" i="139"/>
  <c r="Q49" i="139"/>
  <c r="Y82" i="139"/>
  <c r="BU119" i="139"/>
  <c r="AG58" i="139"/>
  <c r="N181" i="139"/>
  <c r="X17" i="139"/>
  <c r="P96" i="139"/>
  <c r="BV101" i="139"/>
  <c r="AW154" i="139"/>
  <c r="BR117" i="139"/>
  <c r="AZ112" i="139"/>
  <c r="AW111" i="139"/>
  <c r="BG228" i="139"/>
  <c r="BV17" i="139"/>
  <c r="BD191" i="139"/>
  <c r="AV208" i="139"/>
  <c r="P108" i="139"/>
  <c r="AP71" i="139"/>
  <c r="BB61" i="139"/>
  <c r="AZ85" i="139"/>
  <c r="AB47" i="139"/>
  <c r="BO188" i="139"/>
  <c r="AL179" i="139"/>
  <c r="AK35" i="139"/>
  <c r="CI72" i="139"/>
  <c r="BG109" i="139"/>
  <c r="BT43" i="139"/>
  <c r="AD230" i="139"/>
  <c r="X76" i="139"/>
  <c r="H157" i="139"/>
  <c r="X135" i="139"/>
  <c r="BF224" i="139"/>
  <c r="BB171" i="139"/>
  <c r="CG59" i="139"/>
  <c r="T152" i="139"/>
  <c r="Z94" i="139"/>
  <c r="CI201" i="139"/>
  <c r="N72" i="139"/>
  <c r="CD202" i="139"/>
  <c r="CC145" i="139"/>
  <c r="U41" i="139"/>
  <c r="BF86" i="139"/>
  <c r="AW49" i="139"/>
  <c r="T10" i="139"/>
  <c r="CM80" i="139"/>
  <c r="AU28" i="139"/>
  <c r="P131" i="139"/>
  <c r="S34" i="139"/>
  <c r="P148" i="139"/>
  <c r="CC28" i="139"/>
  <c r="CK13" i="139"/>
  <c r="BH83" i="139"/>
  <c r="CO106" i="139"/>
  <c r="Y96" i="139"/>
  <c r="Y17" i="139"/>
  <c r="AZ194" i="139"/>
  <c r="AZ44" i="139"/>
  <c r="AJ89" i="139"/>
  <c r="W68" i="139"/>
  <c r="AY119" i="139"/>
  <c r="CK104" i="139"/>
  <c r="CO224" i="139"/>
  <c r="BA171" i="139"/>
  <c r="AR66" i="139"/>
  <c r="BF107" i="139"/>
  <c r="H32" i="139"/>
  <c r="CI126" i="139"/>
  <c r="BE64" i="139"/>
  <c r="AQ40" i="139"/>
  <c r="BY106" i="139"/>
  <c r="BO162" i="139"/>
  <c r="CC14" i="139"/>
  <c r="J51" i="139"/>
  <c r="CL87" i="139"/>
  <c r="Q78" i="139"/>
  <c r="BN223" i="139"/>
  <c r="J122" i="139"/>
  <c r="S10" i="139"/>
  <c r="CH92" i="139"/>
  <c r="CE189" i="139"/>
  <c r="AU34" i="139"/>
  <c r="J171" i="139"/>
  <c r="N47" i="139"/>
  <c r="AG84" i="139"/>
  <c r="AI38" i="139"/>
  <c r="AU77" i="139"/>
  <c r="X104" i="139"/>
  <c r="BF180" i="139"/>
  <c r="I62" i="139"/>
  <c r="AM102" i="139"/>
  <c r="BU37" i="139"/>
  <c r="BV90" i="139"/>
  <c r="BQ100" i="139"/>
  <c r="S130" i="139"/>
  <c r="CN173" i="139"/>
  <c r="BA61" i="139"/>
  <c r="K49" i="139"/>
  <c r="AH71" i="139"/>
  <c r="AX58" i="139"/>
  <c r="AY53" i="139"/>
  <c r="CB232" i="139"/>
  <c r="CA183" i="139"/>
  <c r="AC54" i="139"/>
  <c r="BB25" i="139"/>
  <c r="AR162" i="139"/>
  <c r="BS59" i="139"/>
  <c r="BF191" i="139"/>
  <c r="S64" i="139"/>
  <c r="BJ22" i="139"/>
  <c r="BW112" i="139"/>
  <c r="BI51" i="139"/>
  <c r="I59" i="139"/>
  <c r="P204" i="139"/>
  <c r="AQ117" i="139"/>
  <c r="P28" i="139"/>
  <c r="CK221" i="139"/>
  <c r="CI7" i="139"/>
  <c r="BG188" i="139"/>
  <c r="BJ56" i="139"/>
  <c r="Q157" i="139"/>
  <c r="BJ112" i="139"/>
  <c r="CK206" i="139"/>
  <c r="CC141" i="139"/>
  <c r="AE23" i="139"/>
  <c r="BP195" i="139"/>
  <c r="AN51" i="139"/>
  <c r="CE72" i="139"/>
  <c r="AJ56" i="139"/>
  <c r="CA225" i="139"/>
  <c r="P106" i="139"/>
  <c r="CL17" i="139"/>
  <c r="CB171" i="139"/>
  <c r="BF23" i="139"/>
  <c r="AO201" i="139"/>
  <c r="CI57" i="139"/>
  <c r="AA218" i="139"/>
  <c r="L106" i="139"/>
  <c r="J228" i="139"/>
  <c r="BC148" i="139"/>
  <c r="BI38" i="139"/>
  <c r="CL6" i="139"/>
  <c r="BW92" i="139"/>
  <c r="AB149" i="139"/>
  <c r="T44" i="139"/>
  <c r="BT60" i="139"/>
  <c r="CC180" i="139"/>
  <c r="BZ31" i="139"/>
  <c r="BW29" i="139"/>
  <c r="Y51" i="139"/>
  <c r="Q131" i="139"/>
  <c r="AF47" i="139"/>
  <c r="O103" i="139"/>
  <c r="CI118" i="139"/>
  <c r="AK43" i="139"/>
  <c r="BB72" i="139"/>
  <c r="AZ227" i="139"/>
  <c r="CO66" i="139"/>
  <c r="BB95" i="139"/>
  <c r="L166" i="139"/>
  <c r="AF93" i="139"/>
  <c r="BS62" i="139"/>
  <c r="BZ58" i="139"/>
  <c r="AX38" i="139"/>
  <c r="BZ103" i="139"/>
  <c r="CJ29" i="139"/>
  <c r="BD68" i="139"/>
  <c r="AM219" i="139"/>
  <c r="BF65" i="139"/>
  <c r="BV68" i="139"/>
  <c r="AP101" i="139"/>
  <c r="V66" i="139"/>
  <c r="AQ137" i="139"/>
  <c r="BG174" i="139"/>
  <c r="Q64" i="139"/>
  <c r="K182" i="139"/>
  <c r="BY62" i="139"/>
  <c r="J111" i="139"/>
  <c r="M137" i="139"/>
  <c r="AX165" i="139"/>
  <c r="W136" i="139"/>
  <c r="BR163" i="139"/>
  <c r="CH215" i="139"/>
  <c r="CH54" i="139"/>
  <c r="V116" i="139"/>
  <c r="BS69" i="139"/>
  <c r="BQ206" i="139"/>
  <c r="CC56" i="139"/>
  <c r="AL77" i="139"/>
  <c r="BT57" i="139"/>
  <c r="CN222" i="139"/>
  <c r="BR49" i="139"/>
  <c r="AO182" i="139"/>
  <c r="Z59" i="139"/>
  <c r="AK219" i="139"/>
  <c r="BP215" i="139"/>
  <c r="AL55" i="139"/>
  <c r="W93" i="139"/>
  <c r="Y72" i="139"/>
  <c r="U13" i="139"/>
  <c r="BG124" i="139"/>
  <c r="AG56" i="139"/>
  <c r="H84" i="139"/>
  <c r="BB69" i="139"/>
  <c r="J216" i="139"/>
  <c r="H87" i="139"/>
  <c r="BA11" i="139"/>
  <c r="BT140" i="139"/>
  <c r="BB152" i="139"/>
  <c r="AZ110" i="139"/>
  <c r="BQ47" i="139"/>
  <c r="BT225" i="139"/>
  <c r="AM117" i="139"/>
  <c r="AY35" i="139"/>
  <c r="H75" i="139"/>
  <c r="AG17" i="139"/>
  <c r="AN199" i="139"/>
  <c r="BJ32" i="139"/>
  <c r="BC79" i="139"/>
  <c r="CF51" i="139"/>
  <c r="W217" i="139"/>
  <c r="AY99" i="139"/>
  <c r="AO209" i="139"/>
  <c r="BZ174" i="139"/>
  <c r="BZ226" i="139"/>
  <c r="CF221" i="139"/>
  <c r="AS54" i="139"/>
  <c r="BY191" i="139"/>
  <c r="BQ88" i="139"/>
  <c r="CD32" i="139"/>
  <c r="BN114" i="139"/>
  <c r="CG206" i="139"/>
  <c r="I52" i="139"/>
  <c r="O49" i="139"/>
  <c r="BP82" i="139"/>
  <c r="BV91" i="139"/>
  <c r="BQ171" i="139"/>
  <c r="X111" i="139"/>
  <c r="BH29" i="139"/>
  <c r="BY167" i="139"/>
  <c r="BM74" i="139"/>
  <c r="L105" i="139"/>
  <c r="BY39" i="139"/>
  <c r="AN144" i="139"/>
  <c r="AJ110" i="139"/>
  <c r="BN45" i="139"/>
  <c r="BN94" i="139"/>
  <c r="AL193" i="139"/>
  <c r="AC50" i="139"/>
  <c r="AK45" i="139"/>
  <c r="AH118" i="139"/>
  <c r="CN47" i="139"/>
  <c r="BD66" i="139"/>
  <c r="CH66" i="139"/>
  <c r="CI56" i="139"/>
  <c r="CE102" i="139"/>
  <c r="BG155" i="139"/>
  <c r="CJ75" i="139"/>
  <c r="BG168" i="139"/>
  <c r="Z64" i="139"/>
  <c r="AY73" i="139"/>
  <c r="CN79" i="139"/>
  <c r="BS51" i="139"/>
  <c r="O127" i="139"/>
  <c r="AU129" i="139"/>
  <c r="BM128" i="139"/>
  <c r="CL119" i="139"/>
  <c r="BJ40" i="139"/>
  <c r="CC42" i="139"/>
  <c r="BR95" i="139"/>
  <c r="BG96" i="139"/>
  <c r="P37" i="139"/>
  <c r="BT8" i="139"/>
  <c r="CJ168" i="139"/>
  <c r="BW47" i="139"/>
  <c r="BI6" i="139"/>
  <c r="AW48" i="139"/>
  <c r="AL30" i="139"/>
  <c r="AE165" i="139"/>
  <c r="T63" i="139"/>
  <c r="V152" i="139"/>
  <c r="X174" i="139"/>
  <c r="AS19" i="139"/>
  <c r="AB165" i="139"/>
  <c r="BG5" i="139"/>
  <c r="BR28" i="139"/>
  <c r="BC67" i="139"/>
  <c r="BY109" i="139"/>
  <c r="BT61" i="139"/>
  <c r="J19" i="139"/>
  <c r="AN136" i="139"/>
  <c r="BO180" i="139"/>
  <c r="AL144" i="139"/>
  <c r="CM14" i="139"/>
  <c r="AT187" i="139"/>
  <c r="CG65" i="139"/>
  <c r="AN185" i="139"/>
  <c r="BC101" i="139"/>
  <c r="CN122" i="139"/>
  <c r="BR145" i="139"/>
  <c r="AO15" i="139"/>
  <c r="CL192" i="139"/>
  <c r="BC45" i="139"/>
  <c r="BW70" i="139"/>
  <c r="AV76" i="139"/>
  <c r="BP147" i="139"/>
  <c r="W111" i="139"/>
  <c r="AY23" i="139"/>
  <c r="AC37" i="139"/>
  <c r="AT6" i="139"/>
  <c r="BY24" i="139"/>
  <c r="AP57" i="139"/>
  <c r="BR226" i="139"/>
  <c r="BA139" i="139"/>
  <c r="AL45" i="139"/>
  <c r="AV98" i="139"/>
  <c r="CD14" i="139"/>
  <c r="AU54" i="139"/>
  <c r="CK60" i="139"/>
  <c r="AV174" i="139"/>
  <c r="BQ91" i="139"/>
  <c r="K92" i="139"/>
  <c r="AQ101" i="139"/>
  <c r="AT7" i="139"/>
  <c r="AL46" i="139"/>
  <c r="BM62" i="139"/>
  <c r="BO123" i="139"/>
  <c r="CD67" i="139"/>
  <c r="AT105" i="139"/>
  <c r="AE140" i="139"/>
  <c r="AD52" i="139"/>
  <c r="AV99" i="139"/>
  <c r="CB32" i="139"/>
  <c r="BQ85" i="139"/>
  <c r="AR63" i="139"/>
  <c r="AZ159" i="139"/>
  <c r="AQ49" i="139"/>
  <c r="W75" i="139"/>
  <c r="BG117" i="139"/>
  <c r="AU51" i="139"/>
  <c r="CK101" i="139"/>
  <c r="BI7" i="139"/>
  <c r="BQ93" i="139"/>
  <c r="AG89" i="139"/>
  <c r="BI47" i="139"/>
  <c r="BZ99" i="139"/>
  <c r="BZ179" i="139"/>
  <c r="BL102" i="139"/>
  <c r="Y162" i="139"/>
  <c r="BB231" i="139"/>
  <c r="CK140" i="139"/>
  <c r="BY20" i="139"/>
  <c r="CH229" i="139"/>
  <c r="CL175" i="139"/>
  <c r="I154" i="139"/>
  <c r="BX200" i="139"/>
  <c r="CM175" i="139"/>
  <c r="Q107" i="139"/>
  <c r="AO116" i="139"/>
  <c r="CA130" i="139"/>
  <c r="CM84" i="139"/>
  <c r="K51" i="139"/>
  <c r="T83" i="139"/>
  <c r="AJ104" i="139"/>
  <c r="AJ58" i="139"/>
  <c r="AH111" i="139"/>
  <c r="W17" i="139"/>
  <c r="AY194" i="139"/>
  <c r="BR127" i="139"/>
  <c r="CD28" i="139"/>
  <c r="AV9" i="139"/>
  <c r="CC83" i="139"/>
  <c r="CF133" i="139"/>
  <c r="AS79" i="139"/>
  <c r="AW217" i="139"/>
  <c r="R165" i="139"/>
  <c r="CC13" i="139"/>
  <c r="BF53" i="139"/>
  <c r="CA34" i="139"/>
  <c r="BP224" i="139"/>
  <c r="AA85" i="139"/>
  <c r="J12" i="139"/>
  <c r="BI154" i="139"/>
  <c r="BR21" i="139"/>
  <c r="CM207" i="139"/>
  <c r="V46" i="139"/>
  <c r="AP165" i="139"/>
  <c r="BX59" i="139"/>
  <c r="CN130" i="139"/>
  <c r="H91" i="139"/>
  <c r="BH205" i="139"/>
  <c r="AC101" i="139"/>
  <c r="W31" i="139"/>
  <c r="AR60" i="139"/>
  <c r="CA50" i="139"/>
  <c r="AC195" i="139"/>
  <c r="AF73" i="139"/>
  <c r="AD30" i="139"/>
  <c r="AM155" i="139"/>
  <c r="BT42" i="139"/>
  <c r="CI107" i="139"/>
  <c r="AO35" i="139"/>
  <c r="BG102" i="139"/>
  <c r="Q118" i="139"/>
  <c r="BP37" i="139"/>
  <c r="BE77" i="139"/>
  <c r="U142" i="139"/>
  <c r="BR34" i="139"/>
  <c r="BT48" i="139"/>
  <c r="BH74" i="139"/>
  <c r="P54" i="139"/>
  <c r="X107" i="139"/>
  <c r="J110" i="139"/>
  <c r="BI41" i="139"/>
  <c r="AC186" i="139"/>
  <c r="CN68" i="139"/>
  <c r="AO127" i="139"/>
  <c r="CF39" i="139"/>
  <c r="AA124" i="139"/>
  <c r="BB74" i="139"/>
  <c r="CO143" i="139"/>
  <c r="W45" i="139"/>
  <c r="AC83" i="139"/>
  <c r="U122" i="139"/>
  <c r="AH60" i="139"/>
  <c r="BY123" i="139"/>
  <c r="AI29" i="139"/>
  <c r="BI100" i="139"/>
  <c r="CB113" i="139"/>
  <c r="BR45" i="139"/>
  <c r="CD111" i="139"/>
  <c r="BR219" i="139"/>
  <c r="AV74" i="139"/>
  <c r="AZ29" i="139"/>
  <c r="CJ69" i="139"/>
  <c r="AX206" i="139"/>
  <c r="V95" i="139"/>
  <c r="BV65" i="139"/>
  <c r="AC42" i="139"/>
  <c r="BY54" i="139"/>
  <c r="W53" i="139"/>
  <c r="X41" i="139"/>
  <c r="P73" i="139"/>
  <c r="CN142" i="139"/>
  <c r="AZ156" i="139"/>
  <c r="BZ52" i="139"/>
  <c r="CB61" i="139"/>
  <c r="AF30" i="139"/>
  <c r="AA80" i="139"/>
  <c r="BH42" i="139"/>
  <c r="BY122" i="139"/>
  <c r="N208" i="139"/>
  <c r="BT105" i="139"/>
  <c r="BH96" i="139"/>
  <c r="CD104" i="139"/>
  <c r="X141" i="139"/>
  <c r="H92" i="139"/>
  <c r="AN63" i="139"/>
  <c r="AF31" i="139"/>
  <c r="AD87" i="139"/>
  <c r="BT162" i="139"/>
  <c r="BB119" i="139"/>
  <c r="AP119" i="139"/>
  <c r="BU204" i="139"/>
  <c r="AI149" i="139"/>
  <c r="AI189" i="139"/>
  <c r="CM140" i="139"/>
  <c r="CL147" i="139"/>
  <c r="CE95" i="139"/>
  <c r="CD81" i="139"/>
  <c r="AX184" i="139"/>
  <c r="AV133" i="139"/>
  <c r="U114" i="139"/>
  <c r="AJ134" i="139"/>
  <c r="AS131" i="139"/>
  <c r="CA155" i="139"/>
  <c r="BT38" i="139"/>
  <c r="AU113" i="139"/>
  <c r="J80" i="139"/>
  <c r="AQ221" i="139"/>
  <c r="N152" i="139"/>
  <c r="AQ115" i="139"/>
  <c r="T201" i="139"/>
  <c r="AW76" i="139"/>
  <c r="BA195" i="139"/>
  <c r="S123" i="139"/>
  <c r="N68" i="139"/>
  <c r="CL222" i="139"/>
  <c r="BQ186" i="139"/>
  <c r="AF54" i="139"/>
  <c r="Y61" i="139"/>
  <c r="BX166" i="139"/>
  <c r="BR131" i="139"/>
  <c r="AR208" i="139"/>
  <c r="AX164" i="139"/>
  <c r="BG94" i="139"/>
  <c r="BG135" i="139"/>
  <c r="L103" i="139"/>
  <c r="CG230" i="139"/>
  <c r="AJ75" i="139"/>
  <c r="AQ222" i="139"/>
  <c r="P74" i="139"/>
  <c r="AC84" i="139"/>
  <c r="BU27" i="139"/>
  <c r="CH116" i="139"/>
  <c r="CG45" i="139"/>
  <c r="CD34" i="139"/>
  <c r="Y101" i="139"/>
  <c r="CO206" i="139"/>
  <c r="AO85" i="139"/>
  <c r="BQ173" i="139"/>
  <c r="CM67" i="139"/>
  <c r="BS49" i="139"/>
  <c r="U117" i="139"/>
  <c r="BK163" i="139"/>
  <c r="AF119" i="139"/>
  <c r="X166" i="139"/>
  <c r="CG96" i="139"/>
  <c r="AI132" i="139"/>
  <c r="CB6" i="139"/>
  <c r="AA64" i="139"/>
  <c r="AJ62" i="139"/>
  <c r="AK26" i="139"/>
  <c r="AA119" i="139"/>
  <c r="W171" i="139"/>
  <c r="BQ102" i="139"/>
  <c r="CM39" i="139"/>
  <c r="BZ80" i="139"/>
  <c r="CG86" i="139"/>
  <c r="BL75" i="139"/>
  <c r="BT176" i="139"/>
  <c r="BR31" i="139"/>
  <c r="CH12" i="139"/>
  <c r="R114" i="139"/>
  <c r="CC159" i="139"/>
  <c r="AH67" i="139"/>
  <c r="AA171" i="139"/>
  <c r="BK29" i="139"/>
  <c r="AZ9" i="139"/>
  <c r="CE220" i="139"/>
  <c r="BZ70" i="139"/>
  <c r="T142" i="139"/>
  <c r="Q180" i="139"/>
  <c r="CB47" i="139"/>
  <c r="AN178" i="139"/>
  <c r="BX72" i="139"/>
  <c r="AH146" i="139"/>
  <c r="AR152" i="139"/>
  <c r="AA26" i="139"/>
  <c r="BI202" i="139"/>
  <c r="AA200" i="139"/>
  <c r="L72" i="139"/>
  <c r="AM188" i="139"/>
  <c r="AQ64" i="139"/>
  <c r="CG66" i="139"/>
  <c r="BG48" i="139"/>
  <c r="AT19" i="139"/>
  <c r="CE205" i="139"/>
  <c r="AP208" i="139"/>
  <c r="BJ199" i="139"/>
  <c r="AL182" i="139"/>
  <c r="BQ176" i="139"/>
  <c r="AO72" i="139"/>
  <c r="AS219" i="139"/>
  <c r="AU27" i="139"/>
  <c r="W206" i="139"/>
  <c r="CK33" i="139"/>
  <c r="AV64" i="139"/>
  <c r="AW137" i="139"/>
  <c r="BT218" i="139"/>
  <c r="CI87" i="139"/>
  <c r="BW34" i="139"/>
  <c r="AZ67" i="139"/>
  <c r="J217" i="139"/>
  <c r="BX93" i="139"/>
  <c r="CB54" i="139"/>
  <c r="R40" i="139"/>
  <c r="M41" i="139"/>
  <c r="BY47" i="139"/>
  <c r="BB28" i="139"/>
  <c r="AN225" i="139"/>
  <c r="CB135" i="139"/>
  <c r="AA75" i="139"/>
  <c r="L122" i="139"/>
  <c r="R221" i="139"/>
  <c r="CC27" i="139"/>
  <c r="BY105" i="139"/>
  <c r="AW32" i="139"/>
  <c r="BQ96" i="139"/>
  <c r="BG193" i="139"/>
  <c r="BJ142" i="139"/>
  <c r="BD56" i="139"/>
  <c r="P42" i="139"/>
  <c r="X84" i="139"/>
  <c r="CC204" i="139"/>
  <c r="AX126" i="139"/>
  <c r="BH88" i="139"/>
  <c r="BS101" i="139"/>
  <c r="AV35" i="139"/>
  <c r="L44" i="139"/>
  <c r="AH188" i="139"/>
  <c r="CO215" i="139"/>
  <c r="N55" i="139"/>
  <c r="AU56" i="139"/>
  <c r="BF109" i="139"/>
  <c r="AG11" i="139"/>
  <c r="BH200" i="139"/>
  <c r="CE53" i="139"/>
  <c r="I37" i="139"/>
  <c r="AY93" i="139"/>
  <c r="M143" i="139"/>
  <c r="CJ30" i="139"/>
  <c r="CD113" i="139"/>
  <c r="BR85" i="139"/>
  <c r="O141" i="139"/>
  <c r="BJ12" i="139"/>
  <c r="H40" i="139"/>
  <c r="S107" i="139"/>
  <c r="BI11" i="139"/>
  <c r="BZ230" i="139"/>
  <c r="AD76" i="139"/>
  <c r="H135" i="139"/>
  <c r="BQ63" i="139"/>
  <c r="W114" i="139"/>
  <c r="U137" i="139"/>
  <c r="I63" i="139"/>
  <c r="BJ178" i="139"/>
  <c r="CD169" i="139"/>
  <c r="AR79" i="139"/>
  <c r="Q148" i="139"/>
  <c r="BL24" i="139"/>
  <c r="AB89" i="139"/>
  <c r="BS80" i="139"/>
  <c r="AP21" i="139"/>
  <c r="BC228" i="139"/>
  <c r="CD38" i="139"/>
  <c r="AV60" i="139"/>
  <c r="CG89" i="139"/>
  <c r="M222" i="139"/>
  <c r="O21" i="139"/>
  <c r="CD87" i="139"/>
  <c r="X100" i="139"/>
  <c r="U110" i="139"/>
  <c r="R58" i="139"/>
  <c r="I81" i="139"/>
  <c r="N190" i="139"/>
  <c r="BH93" i="139"/>
  <c r="I139" i="139"/>
  <c r="BR113" i="139"/>
  <c r="BP18" i="139"/>
  <c r="CG203" i="139"/>
  <c r="BG52" i="139"/>
  <c r="AR77" i="139"/>
  <c r="BW159" i="139"/>
  <c r="BX32" i="139"/>
  <c r="S133" i="139"/>
  <c r="AP148" i="139"/>
  <c r="BQ76" i="139"/>
  <c r="M91" i="139"/>
  <c r="AU18" i="139"/>
  <c r="BG16" i="139"/>
  <c r="H98" i="139"/>
  <c r="AO106" i="139"/>
  <c r="AH88" i="139"/>
  <c r="AE72" i="139"/>
  <c r="O67" i="139"/>
  <c r="CH23" i="139"/>
  <c r="BN50" i="139"/>
  <c r="AK71" i="139"/>
  <c r="Y116" i="139"/>
  <c r="O33" i="139"/>
  <c r="AO137" i="139"/>
  <c r="BV212" i="139"/>
  <c r="AL74" i="139"/>
  <c r="BF168" i="139"/>
  <c r="Y142" i="139"/>
  <c r="AU84" i="139"/>
  <c r="BR225" i="139"/>
  <c r="AY46" i="139"/>
  <c r="BY190" i="139"/>
  <c r="CM99" i="139"/>
  <c r="H219" i="139"/>
  <c r="BB5" i="139"/>
  <c r="AC67" i="139"/>
  <c r="Q75" i="139"/>
  <c r="N66" i="139"/>
  <c r="O84" i="139"/>
  <c r="BV180" i="139"/>
  <c r="BV227" i="139"/>
  <c r="CA70" i="139"/>
  <c r="CD118" i="139"/>
  <c r="BH227" i="139"/>
  <c r="J48" i="139"/>
  <c r="BT178" i="139"/>
  <c r="BL54" i="139"/>
  <c r="BQ123" i="139"/>
  <c r="CN26" i="139"/>
  <c r="K142" i="139"/>
  <c r="Q91" i="139"/>
  <c r="CD231" i="139"/>
  <c r="BF35" i="139"/>
  <c r="CK97" i="139"/>
  <c r="AJ229" i="139"/>
  <c r="AU60" i="139"/>
  <c r="BB22" i="139"/>
  <c r="N219" i="139"/>
  <c r="BB39" i="139"/>
  <c r="AT92" i="139"/>
  <c r="Q143" i="139"/>
  <c r="I148" i="139"/>
  <c r="L39" i="139"/>
  <c r="BB71" i="139"/>
  <c r="BA29" i="139"/>
  <c r="CF93" i="139"/>
  <c r="X110" i="139"/>
  <c r="CI44" i="139"/>
  <c r="CK81" i="139"/>
  <c r="CM29" i="139"/>
  <c r="CN46" i="139"/>
  <c r="V174" i="139"/>
  <c r="AH32" i="139"/>
  <c r="AY90" i="139"/>
  <c r="AN103" i="139"/>
  <c r="AR133" i="139"/>
  <c r="P178" i="139"/>
  <c r="AV226" i="139"/>
  <c r="AV201" i="139"/>
  <c r="CK131" i="139"/>
  <c r="P174" i="139"/>
  <c r="AW136" i="139"/>
  <c r="AF157" i="139"/>
  <c r="CK41" i="139"/>
  <c r="AH105" i="139"/>
  <c r="AV46" i="139"/>
  <c r="Y42" i="139"/>
  <c r="BC191" i="139"/>
  <c r="V45" i="139"/>
  <c r="K110" i="139"/>
  <c r="AJ116" i="139"/>
  <c r="BS113" i="139"/>
  <c r="Z129" i="139"/>
  <c r="H145" i="139"/>
  <c r="CJ47" i="139"/>
  <c r="CK108" i="139"/>
  <c r="BE121" i="139"/>
  <c r="BK131" i="139"/>
  <c r="BG180" i="139"/>
  <c r="BA176" i="139"/>
  <c r="AG166" i="139"/>
  <c r="CA143" i="139"/>
  <c r="O114" i="139"/>
  <c r="BG125" i="139"/>
  <c r="AE48" i="139"/>
  <c r="AM74" i="139"/>
  <c r="BS96" i="139"/>
  <c r="AS30" i="139"/>
  <c r="CC111" i="139"/>
  <c r="BD145" i="139"/>
  <c r="BB36" i="139"/>
  <c r="CM118" i="139"/>
  <c r="M14" i="139"/>
  <c r="CC87" i="139"/>
  <c r="AF155" i="139"/>
  <c r="CF45" i="139"/>
  <c r="BH101" i="139"/>
  <c r="CO134" i="139"/>
  <c r="BX110" i="139"/>
  <c r="AQ189" i="139"/>
  <c r="BY161" i="139"/>
  <c r="AL141" i="139"/>
  <c r="AQ140" i="139"/>
  <c r="AA175" i="139"/>
  <c r="AQ87" i="139"/>
  <c r="BQ133" i="139"/>
  <c r="BS56" i="139"/>
  <c r="BC132" i="139"/>
  <c r="V228" i="139"/>
  <c r="BZ81" i="139"/>
  <c r="AW176" i="139"/>
  <c r="J40" i="139"/>
  <c r="CL107" i="139"/>
  <c r="R132" i="139"/>
  <c r="BH203" i="139"/>
  <c r="AH35" i="139"/>
  <c r="BC59" i="139"/>
  <c r="BH75" i="139"/>
  <c r="AB143" i="139"/>
  <c r="V19" i="139"/>
  <c r="W151" i="139"/>
  <c r="CB223" i="139"/>
  <c r="BV24" i="139"/>
  <c r="O14" i="139"/>
  <c r="AZ91" i="139"/>
  <c r="BF94" i="139"/>
  <c r="AH217" i="139"/>
  <c r="Q69" i="139"/>
  <c r="BP70" i="139"/>
  <c r="AP163" i="139"/>
  <c r="BB228" i="139"/>
  <c r="AL150" i="139"/>
  <c r="AF110" i="139"/>
  <c r="BT62" i="139"/>
  <c r="AV119" i="139"/>
  <c r="AC168" i="139"/>
  <c r="CF81" i="139"/>
  <c r="AT126" i="139"/>
  <c r="AR74" i="139"/>
  <c r="X30" i="139"/>
  <c r="S127" i="139"/>
  <c r="L143" i="139"/>
  <c r="AW103" i="139"/>
  <c r="J36" i="139"/>
  <c r="AG42" i="139"/>
  <c r="AU134" i="139"/>
  <c r="BS171" i="139"/>
  <c r="BD190" i="139"/>
  <c r="R82" i="139"/>
  <c r="BQ168" i="139"/>
  <c r="BM149" i="139"/>
  <c r="CN205" i="139"/>
  <c r="I96" i="139"/>
  <c r="AS60" i="139"/>
  <c r="T112" i="139"/>
  <c r="BN206" i="139"/>
  <c r="CN70" i="139"/>
  <c r="N39" i="139"/>
  <c r="CN59" i="139"/>
  <c r="AE92" i="139"/>
  <c r="BM79" i="139"/>
  <c r="X188" i="139"/>
  <c r="BZ195" i="139"/>
  <c r="CK194" i="139"/>
  <c r="BX161" i="139"/>
  <c r="CD43" i="139"/>
  <c r="AA99" i="139"/>
  <c r="AA148" i="139"/>
  <c r="CJ133" i="139"/>
  <c r="BN85" i="139"/>
  <c r="BG177" i="139"/>
  <c r="V184" i="139"/>
  <c r="BD58" i="139"/>
  <c r="X6" i="139"/>
  <c r="K60" i="139"/>
  <c r="CD88" i="139"/>
  <c r="N75" i="139"/>
  <c r="AI168" i="139"/>
  <c r="AN193" i="139"/>
  <c r="CN174" i="139"/>
  <c r="CB35" i="139"/>
  <c r="I95" i="139"/>
  <c r="AC229" i="139"/>
  <c r="O207" i="139"/>
  <c r="Z220" i="139"/>
  <c r="BL185" i="139"/>
  <c r="CF229" i="139"/>
  <c r="CI27" i="139"/>
  <c r="AP112" i="139"/>
  <c r="CH135" i="139"/>
  <c r="R73" i="139"/>
  <c r="J149" i="139"/>
  <c r="BE94" i="139"/>
  <c r="BV145" i="139"/>
  <c r="AX204" i="139"/>
  <c r="AR174" i="139"/>
  <c r="BE34" i="139"/>
  <c r="CJ51" i="139"/>
  <c r="AQ192" i="139"/>
  <c r="AO112" i="139"/>
  <c r="O54" i="139"/>
  <c r="BD70" i="139"/>
  <c r="Q194" i="139"/>
  <c r="AG9" i="139"/>
  <c r="CO52" i="139"/>
  <c r="CK94" i="139"/>
  <c r="BJ114" i="139"/>
  <c r="AY52" i="139"/>
  <c r="AL75" i="139"/>
  <c r="BD170" i="139"/>
  <c r="L224" i="139"/>
  <c r="BL139" i="139"/>
  <c r="R53" i="139"/>
  <c r="K145" i="139"/>
  <c r="CK103" i="139"/>
  <c r="M11" i="139"/>
  <c r="AE96" i="139"/>
  <c r="BA117" i="139"/>
  <c r="CC60" i="139"/>
  <c r="AM135" i="139"/>
  <c r="BM208" i="139"/>
  <c r="M93" i="139"/>
  <c r="BG145" i="139"/>
  <c r="AG60" i="139"/>
  <c r="CK76" i="139"/>
  <c r="U96" i="139"/>
  <c r="CG120" i="139"/>
  <c r="BF229" i="139"/>
  <c r="V4" i="139"/>
  <c r="V206" i="139"/>
  <c r="CK153" i="139"/>
  <c r="BE203" i="139"/>
  <c r="BH126" i="139"/>
  <c r="AM149" i="139"/>
  <c r="AN61" i="139"/>
  <c r="AE123" i="139"/>
  <c r="BE171" i="139"/>
  <c r="U95" i="139"/>
  <c r="AW198" i="139"/>
  <c r="BF68" i="139"/>
  <c r="CD157" i="139"/>
  <c r="AQ16" i="139"/>
  <c r="BS42" i="139"/>
  <c r="CK219" i="139"/>
  <c r="AX87" i="139"/>
  <c r="CE109" i="139"/>
  <c r="T100" i="139"/>
  <c r="CI96" i="139"/>
  <c r="BN103" i="139"/>
  <c r="BG194" i="139"/>
  <c r="BE174" i="139"/>
  <c r="J121" i="139"/>
  <c r="U216" i="139"/>
  <c r="BZ211" i="139"/>
  <c r="W198" i="139"/>
  <c r="M55" i="139"/>
  <c r="L216" i="139"/>
  <c r="AH221" i="139"/>
  <c r="AF57" i="139"/>
  <c r="CF196" i="139"/>
  <c r="W71" i="139"/>
  <c r="AW150" i="139"/>
  <c r="CE125" i="139"/>
  <c r="P191" i="139"/>
  <c r="CI160" i="139"/>
  <c r="R216" i="139"/>
  <c r="BA52" i="139"/>
  <c r="BM112" i="139"/>
  <c r="CE86" i="139"/>
  <c r="CE88" i="139"/>
  <c r="CI182" i="139"/>
  <c r="H18" i="139"/>
  <c r="AW120" i="139"/>
  <c r="AW161" i="139"/>
  <c r="AT167" i="139"/>
  <c r="M152" i="139"/>
  <c r="CL62" i="139"/>
  <c r="AG142" i="139"/>
  <c r="AE184" i="139"/>
  <c r="P26" i="139"/>
  <c r="N222" i="139"/>
  <c r="AT140" i="139"/>
  <c r="R49" i="139"/>
  <c r="AB134" i="139"/>
  <c r="V34" i="139"/>
  <c r="K193" i="139"/>
  <c r="CC153" i="139"/>
  <c r="AT4" i="139"/>
  <c r="AZ77" i="139"/>
  <c r="BK167" i="139"/>
  <c r="CA232" i="139"/>
  <c r="AI33" i="139"/>
  <c r="BB97" i="139"/>
  <c r="BU105" i="139"/>
  <c r="BD19" i="139"/>
  <c r="AJ55" i="139"/>
  <c r="M123" i="139"/>
  <c r="S42" i="139"/>
  <c r="AO79" i="139"/>
  <c r="BI137" i="139"/>
  <c r="AI16" i="139"/>
  <c r="CI152" i="139"/>
  <c r="CC33" i="139"/>
  <c r="AK33" i="139"/>
  <c r="BF74" i="139"/>
  <c r="AR221" i="139"/>
  <c r="W78" i="139"/>
  <c r="Q176" i="139"/>
  <c r="AR23" i="139"/>
  <c r="CD76" i="139"/>
  <c r="CE61" i="139"/>
  <c r="I55" i="139"/>
  <c r="BH52" i="139"/>
  <c r="CF59" i="139"/>
  <c r="BV81" i="139"/>
  <c r="AJ61" i="139"/>
  <c r="AQ75" i="139"/>
  <c r="BF44" i="139"/>
  <c r="AZ60" i="139"/>
  <c r="BC55" i="139"/>
  <c r="AB120" i="139"/>
  <c r="BX167" i="139"/>
  <c r="CH70" i="139"/>
  <c r="AY116" i="139"/>
  <c r="AS38" i="139"/>
  <c r="BF80" i="139"/>
  <c r="AE226" i="139"/>
  <c r="AK68" i="139"/>
  <c r="BW129" i="139"/>
  <c r="AK50" i="139"/>
  <c r="AG86" i="139"/>
  <c r="AC113" i="139"/>
  <c r="CE42" i="139"/>
  <c r="U47" i="139"/>
  <c r="V61" i="139"/>
  <c r="AL73" i="139"/>
  <c r="N73" i="139"/>
  <c r="BS72" i="139"/>
  <c r="BO131" i="139"/>
  <c r="CO145" i="139"/>
  <c r="BW49" i="139"/>
  <c r="BK112" i="139"/>
  <c r="BZ232" i="139"/>
  <c r="AV73" i="139"/>
  <c r="BC123" i="139"/>
  <c r="AN47" i="139"/>
  <c r="BZ72" i="139"/>
  <c r="AQ81" i="139"/>
  <c r="AE28" i="139"/>
  <c r="CG165" i="139"/>
  <c r="CJ42" i="139"/>
  <c r="AN48" i="139"/>
  <c r="Y145" i="139"/>
  <c r="AW35" i="139"/>
  <c r="BJ42" i="139"/>
  <c r="AY69" i="139"/>
  <c r="BB90" i="139"/>
  <c r="BV61" i="139"/>
  <c r="BR53" i="139"/>
  <c r="AK67" i="139"/>
  <c r="T156" i="139"/>
  <c r="CK52" i="139"/>
  <c r="CL90" i="139"/>
  <c r="BK115" i="139"/>
  <c r="CE11" i="139"/>
  <c r="L187" i="139"/>
  <c r="AE44" i="139"/>
  <c r="O48" i="139"/>
  <c r="AA94" i="139"/>
  <c r="AY14" i="139"/>
  <c r="CC47" i="139"/>
  <c r="AI5" i="139"/>
  <c r="BG93" i="139"/>
  <c r="O166" i="139"/>
  <c r="BQ189" i="139"/>
  <c r="AS33" i="139"/>
  <c r="AO77" i="139"/>
  <c r="BU68" i="139"/>
  <c r="BK125" i="139"/>
  <c r="N120" i="139"/>
  <c r="BH186" i="139"/>
  <c r="V14" i="139"/>
  <c r="Z62" i="139"/>
  <c r="AY128" i="139"/>
  <c r="AD74" i="139"/>
  <c r="BM105" i="139"/>
  <c r="AM35" i="139"/>
  <c r="AC173" i="139"/>
  <c r="S85" i="139"/>
  <c r="AK80" i="139"/>
  <c r="AY48" i="139"/>
  <c r="AN18" i="139"/>
  <c r="BK211" i="139"/>
  <c r="CF76" i="139"/>
  <c r="BB232" i="139"/>
  <c r="BD30" i="139"/>
  <c r="L52" i="139"/>
  <c r="AC78" i="139"/>
  <c r="X170" i="139"/>
  <c r="CB26" i="139"/>
  <c r="M232" i="139"/>
  <c r="I66" i="139"/>
  <c r="AE194" i="139"/>
  <c r="BC5" i="139"/>
  <c r="CM62" i="139"/>
  <c r="CL214" i="139"/>
  <c r="Y11" i="139"/>
  <c r="CF77" i="139"/>
  <c r="BN139" i="139"/>
  <c r="CL208" i="139"/>
  <c r="CH40" i="139"/>
  <c r="BQ170" i="139"/>
  <c r="AE198" i="139"/>
  <c r="CI28" i="139"/>
  <c r="AW44" i="139"/>
  <c r="BH176" i="139"/>
  <c r="I19" i="139"/>
  <c r="AT21" i="139"/>
  <c r="CJ89" i="139"/>
  <c r="AE217" i="139"/>
  <c r="BR16" i="139"/>
  <c r="AI54" i="139"/>
  <c r="CC137" i="139"/>
  <c r="J4" i="139"/>
  <c r="AU21" i="139"/>
  <c r="Z89" i="139"/>
  <c r="M189" i="139"/>
  <c r="U230" i="139"/>
  <c r="BC42" i="139"/>
  <c r="BK93" i="139"/>
  <c r="AX231" i="139"/>
  <c r="AA150" i="139"/>
  <c r="BR70" i="139"/>
  <c r="L41" i="139"/>
  <c r="AO226" i="139"/>
  <c r="AG49" i="139"/>
  <c r="CG103" i="139"/>
  <c r="AG39" i="139"/>
  <c r="AQ37" i="139"/>
  <c r="AP74" i="139"/>
  <c r="CC92" i="139"/>
  <c r="BB67" i="139"/>
  <c r="BX27" i="139"/>
  <c r="AY195" i="139"/>
  <c r="BA222" i="139"/>
  <c r="AN16" i="139"/>
  <c r="BO7" i="139"/>
  <c r="AY65" i="139"/>
  <c r="AL183" i="139"/>
  <c r="BV137" i="139"/>
  <c r="BV18" i="139"/>
  <c r="W7" i="139"/>
  <c r="BG90" i="139"/>
  <c r="U207" i="139"/>
  <c r="AV39" i="139"/>
  <c r="AE99" i="139"/>
  <c r="CH122" i="139"/>
  <c r="BH121" i="139"/>
  <c r="BB37" i="139"/>
  <c r="BK198" i="139"/>
  <c r="H33" i="139"/>
  <c r="AY205" i="139"/>
  <c r="BK223" i="139"/>
  <c r="BO69" i="139"/>
  <c r="CB168" i="139"/>
  <c r="W5" i="139"/>
  <c r="AN217" i="139"/>
  <c r="AP83" i="139"/>
  <c r="BT205" i="139"/>
  <c r="AZ7" i="139"/>
  <c r="BJ206" i="139"/>
  <c r="BK66" i="139"/>
  <c r="BG106" i="139"/>
  <c r="AO211" i="139"/>
  <c r="BZ140" i="139"/>
  <c r="BX62" i="139"/>
  <c r="CF8" i="139"/>
  <c r="O28" i="139"/>
  <c r="AT83" i="139"/>
  <c r="BD81" i="139"/>
  <c r="CG72" i="139"/>
  <c r="H81" i="139"/>
  <c r="AG158" i="139"/>
  <c r="CA74" i="139"/>
  <c r="CI25" i="139"/>
  <c r="AG27" i="139"/>
  <c r="AI87" i="139"/>
  <c r="BQ212" i="139"/>
  <c r="BM45" i="139"/>
  <c r="BT114" i="139"/>
  <c r="AO198" i="139"/>
  <c r="AR29" i="139"/>
  <c r="BG62" i="139"/>
  <c r="BC154" i="139"/>
  <c r="AN222" i="139"/>
  <c r="AG67" i="139"/>
  <c r="BV126" i="139"/>
  <c r="AE224" i="139"/>
  <c r="BL6" i="139"/>
  <c r="BW65" i="139"/>
  <c r="AB127" i="139"/>
  <c r="S31" i="139"/>
  <c r="BI35" i="139"/>
  <c r="BP114" i="139"/>
  <c r="BI200" i="139"/>
  <c r="BY12" i="139"/>
  <c r="BR60" i="139"/>
  <c r="AX152" i="139"/>
  <c r="AI6" i="139"/>
  <c r="BS13" i="139"/>
  <c r="BL90" i="139"/>
  <c r="BU17" i="139"/>
  <c r="BU166" i="139"/>
  <c r="P70" i="139"/>
  <c r="CC173" i="139"/>
  <c r="BE179" i="139"/>
  <c r="J81" i="139"/>
  <c r="X98" i="139"/>
  <c r="BG210" i="139"/>
  <c r="BH220" i="139"/>
  <c r="AD41" i="139"/>
  <c r="AO156" i="139"/>
  <c r="CA161" i="139"/>
  <c r="CO158" i="139"/>
  <c r="P77" i="139"/>
  <c r="O221" i="139"/>
  <c r="BD206" i="139"/>
  <c r="BQ187" i="139"/>
  <c r="CE37" i="139"/>
  <c r="BZ50" i="139"/>
  <c r="N119" i="139"/>
  <c r="BV96" i="139"/>
  <c r="AJ232" i="139"/>
  <c r="AZ206" i="139"/>
  <c r="BO13" i="139"/>
  <c r="W85" i="139"/>
  <c r="AK30" i="139"/>
  <c r="AW169" i="139"/>
  <c r="BC9" i="139"/>
  <c r="AP171" i="139"/>
  <c r="CC155" i="139"/>
  <c r="BF18" i="139"/>
  <c r="BQ227" i="139"/>
  <c r="BU193" i="139"/>
  <c r="AZ222" i="139"/>
  <c r="AN105" i="139"/>
  <c r="CJ164" i="139"/>
  <c r="CK161" i="139"/>
  <c r="BK17" i="139"/>
  <c r="CC50" i="139"/>
  <c r="BQ28" i="139"/>
  <c r="P23" i="139"/>
  <c r="AM87" i="139"/>
  <c r="AM224" i="139"/>
  <c r="M170" i="139"/>
  <c r="BW51" i="139"/>
  <c r="BP56" i="139"/>
  <c r="U76" i="139"/>
  <c r="AV139" i="139"/>
  <c r="V167" i="139"/>
  <c r="AA208" i="139"/>
  <c r="CG222" i="139"/>
  <c r="L29" i="139"/>
  <c r="I65" i="139"/>
  <c r="AR54" i="139"/>
  <c r="J43" i="139"/>
  <c r="CD140" i="139"/>
  <c r="CK112" i="139"/>
  <c r="AB6" i="139"/>
  <c r="BB31" i="139"/>
  <c r="CK42" i="139"/>
  <c r="AZ164" i="139"/>
  <c r="BT13" i="139"/>
  <c r="K55" i="139"/>
  <c r="R159" i="139"/>
  <c r="AH19" i="139"/>
  <c r="AC17" i="139"/>
  <c r="BN82" i="139"/>
  <c r="CG23" i="139"/>
  <c r="CB11" i="139"/>
  <c r="N69" i="139"/>
  <c r="BA118" i="139"/>
  <c r="AM220" i="139"/>
  <c r="BG34" i="139"/>
  <c r="CE80" i="139"/>
  <c r="CL223" i="139"/>
  <c r="CA26" i="139"/>
  <c r="Y62" i="139"/>
  <c r="BB193" i="139"/>
  <c r="BQ36" i="139"/>
  <c r="BX29" i="139"/>
  <c r="BW97" i="139"/>
  <c r="U23" i="139"/>
  <c r="BE23" i="139"/>
  <c r="BX33" i="139"/>
  <c r="BQ143" i="139"/>
  <c r="O231" i="139"/>
  <c r="X35" i="139"/>
  <c r="BU89" i="139"/>
  <c r="AL172" i="139"/>
  <c r="CG188" i="139"/>
  <c r="CJ194" i="139"/>
  <c r="N128" i="139"/>
  <c r="BK208" i="139"/>
  <c r="AB13" i="139"/>
  <c r="CJ84" i="139"/>
  <c r="AC135" i="139"/>
  <c r="BP59" i="139"/>
  <c r="AZ127" i="139"/>
  <c r="I124" i="139"/>
  <c r="BC103" i="139"/>
  <c r="AO190" i="139"/>
  <c r="CN20" i="139"/>
  <c r="AJ59" i="139"/>
  <c r="AS146" i="139"/>
  <c r="W28" i="139"/>
  <c r="BV135" i="139"/>
  <c r="CF20" i="139"/>
  <c r="BG209" i="139"/>
  <c r="AS42" i="139"/>
  <c r="Y106" i="139"/>
  <c r="BV84" i="139"/>
  <c r="CA169" i="139"/>
  <c r="CG97" i="139"/>
  <c r="S7" i="139"/>
  <c r="K226" i="139"/>
  <c r="CC228" i="139"/>
  <c r="Y48" i="139"/>
  <c r="BD167" i="139"/>
  <c r="AN38" i="139"/>
  <c r="BH179" i="139"/>
  <c r="AE228" i="139"/>
  <c r="BW22" i="139"/>
  <c r="BG206" i="139"/>
  <c r="U26" i="139"/>
  <c r="AH97" i="139"/>
  <c r="CI194" i="139"/>
  <c r="AR28" i="139"/>
  <c r="CN78" i="139"/>
  <c r="BJ19" i="139"/>
  <c r="BL36" i="139"/>
  <c r="S55" i="139"/>
  <c r="BT194" i="139"/>
  <c r="CH219" i="139"/>
  <c r="AR49" i="139"/>
  <c r="AU146" i="139"/>
  <c r="CD15" i="139"/>
  <c r="M219" i="139"/>
  <c r="AT51" i="139"/>
  <c r="AS171" i="139"/>
  <c r="CN23" i="139"/>
  <c r="AS9" i="139"/>
  <c r="BZ108" i="139"/>
  <c r="AB14" i="139"/>
  <c r="AW185" i="139"/>
  <c r="AA62" i="139"/>
  <c r="N167" i="139"/>
  <c r="AT159" i="139"/>
  <c r="AS14" i="139"/>
  <c r="Z72" i="139"/>
  <c r="AW196" i="139"/>
  <c r="O125" i="139"/>
  <c r="AN55" i="139"/>
  <c r="AP143" i="139"/>
  <c r="AO213" i="139"/>
  <c r="L164" i="139"/>
  <c r="BW122" i="139"/>
  <c r="BO14" i="139"/>
  <c r="BN227" i="139"/>
  <c r="U31" i="139"/>
  <c r="AH151" i="139"/>
  <c r="CF48" i="139"/>
  <c r="BW43" i="139"/>
  <c r="BL121" i="139"/>
  <c r="AL175" i="139"/>
  <c r="H151" i="139"/>
  <c r="AJ16" i="139"/>
  <c r="P52" i="139"/>
  <c r="Q184" i="139"/>
  <c r="AH231" i="139"/>
  <c r="BU47" i="139"/>
  <c r="AF149" i="139"/>
  <c r="CH212" i="139"/>
  <c r="BL31" i="139"/>
  <c r="BT118" i="139"/>
  <c r="L227" i="139"/>
  <c r="N232" i="139"/>
  <c r="CN80" i="139"/>
  <c r="AV190" i="139"/>
  <c r="AM8" i="139"/>
  <c r="BC32" i="139"/>
  <c r="BN80" i="139"/>
  <c r="H228" i="139"/>
  <c r="CK19" i="139"/>
  <c r="BW61" i="139"/>
  <c r="CF159" i="139"/>
  <c r="O222" i="139"/>
  <c r="Y16" i="139"/>
  <c r="Z189" i="139"/>
  <c r="CG29" i="139"/>
  <c r="AS93" i="139"/>
  <c r="BL39" i="139"/>
  <c r="BL117" i="139"/>
  <c r="AU23" i="139"/>
  <c r="Z171" i="139"/>
  <c r="P5" i="139"/>
  <c r="AV207" i="139"/>
  <c r="BA5" i="139"/>
  <c r="AF9" i="139"/>
  <c r="BH43" i="139"/>
  <c r="BS93" i="139"/>
  <c r="AW19" i="139"/>
  <c r="CI119" i="139"/>
  <c r="CA27" i="139"/>
  <c r="AJ79" i="139"/>
  <c r="N226" i="139"/>
  <c r="AW36" i="139"/>
  <c r="AQ56" i="139"/>
  <c r="AP77" i="139"/>
  <c r="L33" i="139"/>
  <c r="Q96" i="139"/>
  <c r="BX232" i="139"/>
  <c r="W36" i="139"/>
  <c r="AP174" i="139"/>
  <c r="BI224" i="139"/>
  <c r="AF36" i="139"/>
  <c r="BR84" i="139"/>
  <c r="CI217" i="139"/>
  <c r="V38" i="139"/>
  <c r="CM65" i="139"/>
  <c r="AJ152" i="139"/>
  <c r="BY32" i="139"/>
  <c r="CG18" i="139"/>
  <c r="AN98" i="139"/>
  <c r="BB176" i="139"/>
  <c r="BO26" i="139"/>
  <c r="BM43" i="139"/>
  <c r="BV155" i="139"/>
  <c r="BE27" i="139"/>
  <c r="BB33" i="139"/>
  <c r="AP56" i="139"/>
  <c r="AK227" i="139"/>
  <c r="BO33" i="139"/>
  <c r="BQ26" i="139"/>
  <c r="AP84" i="139"/>
  <c r="CL19" i="139"/>
  <c r="CL190" i="139"/>
  <c r="CF68" i="139"/>
  <c r="BE196" i="139"/>
  <c r="CO36" i="139"/>
  <c r="BU120" i="139"/>
  <c r="N114" i="139"/>
  <c r="I206" i="139"/>
  <c r="BA211" i="139"/>
  <c r="CI73" i="139"/>
  <c r="AD177" i="139"/>
  <c r="AM47" i="139"/>
  <c r="W92" i="139"/>
  <c r="Y92" i="139"/>
  <c r="CO91" i="139"/>
  <c r="CJ108" i="139"/>
  <c r="BW8" i="139"/>
  <c r="CM63" i="139"/>
  <c r="BA136" i="139"/>
  <c r="BK15" i="139"/>
  <c r="BV76" i="139"/>
  <c r="AJ187" i="139"/>
  <c r="BU14" i="139"/>
  <c r="AV57" i="139"/>
  <c r="CG151" i="139"/>
  <c r="U222" i="139"/>
  <c r="BK6" i="139"/>
  <c r="V68" i="139"/>
  <c r="AK161" i="139"/>
  <c r="AX218" i="139"/>
  <c r="AO26" i="139"/>
  <c r="BP120" i="139"/>
  <c r="AE223" i="139"/>
  <c r="AO28" i="139"/>
  <c r="AH87" i="139"/>
  <c r="AQ197" i="139"/>
  <c r="BY9" i="139"/>
  <c r="AZ35" i="139"/>
  <c r="CF18" i="139"/>
  <c r="Q24" i="139"/>
  <c r="BE73" i="139"/>
  <c r="BO104" i="139"/>
  <c r="CM89" i="139"/>
  <c r="BK108" i="139"/>
  <c r="CN159" i="139"/>
  <c r="BS182" i="139"/>
  <c r="V27" i="139"/>
  <c r="T46" i="139"/>
  <c r="BM121" i="139"/>
  <c r="BD226" i="139"/>
  <c r="AZ214" i="139"/>
  <c r="BV95" i="139"/>
  <c r="CD172" i="139"/>
  <c r="AI206" i="139"/>
  <c r="S223" i="139"/>
  <c r="M18" i="139"/>
  <c r="V202" i="139"/>
  <c r="BX116" i="139"/>
  <c r="BH92" i="139"/>
  <c r="BI53" i="139"/>
  <c r="AQ133" i="139"/>
  <c r="CC221" i="139"/>
  <c r="CI60" i="139"/>
  <c r="AO181" i="139"/>
  <c r="BG28" i="139"/>
  <c r="AM48" i="139"/>
  <c r="T115" i="139"/>
  <c r="AU223" i="139"/>
  <c r="BH22" i="139"/>
  <c r="BW106" i="139"/>
  <c r="AM204" i="139"/>
  <c r="BM222" i="139"/>
  <c r="AT31" i="139"/>
  <c r="AS96" i="139"/>
  <c r="AB229" i="139"/>
  <c r="CG20" i="139"/>
  <c r="AH62" i="139"/>
  <c r="R176" i="139"/>
  <c r="AP23" i="139"/>
  <c r="BN28" i="139"/>
  <c r="BI112" i="139"/>
  <c r="BF6" i="139"/>
  <c r="BQ188" i="139"/>
  <c r="CB28" i="139"/>
  <c r="AX172" i="139"/>
  <c r="AN228" i="139"/>
  <c r="CB13" i="139"/>
  <c r="BV72" i="139"/>
  <c r="BO209" i="139"/>
  <c r="L18" i="139"/>
  <c r="Q63" i="139"/>
  <c r="CI123" i="139"/>
  <c r="W166" i="139"/>
  <c r="CJ12" i="139"/>
  <c r="CC86" i="139"/>
  <c r="BT195" i="139"/>
  <c r="BF4" i="139"/>
  <c r="S84" i="139"/>
  <c r="BN101" i="139"/>
  <c r="BM78" i="139"/>
  <c r="CJ220" i="139"/>
  <c r="N148" i="139"/>
  <c r="BJ69" i="139"/>
  <c r="BF220" i="139"/>
  <c r="AN6" i="139"/>
  <c r="U75" i="139"/>
  <c r="AQ224" i="139"/>
  <c r="CE226" i="139"/>
  <c r="BG70" i="139"/>
  <c r="CM165" i="139"/>
  <c r="BC216" i="139"/>
  <c r="CK44" i="139"/>
  <c r="CC120" i="139"/>
  <c r="AQ231" i="139"/>
  <c r="BF230" i="139"/>
  <c r="BW38" i="139"/>
  <c r="CI105" i="139"/>
  <c r="CO34" i="139"/>
  <c r="BC31" i="139"/>
  <c r="CH100" i="139"/>
  <c r="BM10" i="139"/>
  <c r="BI211" i="139"/>
  <c r="AL50" i="139"/>
  <c r="CE68" i="139"/>
  <c r="CI98" i="139"/>
  <c r="AG46" i="139"/>
  <c r="X220" i="139"/>
  <c r="BA49" i="139"/>
  <c r="AO204" i="139"/>
  <c r="BD10" i="139"/>
  <c r="AH50" i="139"/>
  <c r="BE67" i="139"/>
  <c r="BX113" i="139"/>
  <c r="BO230" i="139"/>
  <c r="Y85" i="139"/>
  <c r="AH162" i="139"/>
  <c r="BZ53" i="139"/>
  <c r="CG28" i="139"/>
  <c r="CE78" i="139"/>
  <c r="O224" i="139"/>
  <c r="BT217" i="139"/>
  <c r="AO6" i="139"/>
  <c r="AR57" i="139"/>
  <c r="BU11" i="139"/>
  <c r="CM66" i="139"/>
  <c r="BR170" i="139"/>
  <c r="L225" i="139"/>
  <c r="CB23" i="139"/>
  <c r="BO88" i="139"/>
  <c r="BV22" i="139"/>
  <c r="Z208" i="139"/>
  <c r="CH73" i="139"/>
  <c r="CE110" i="139"/>
  <c r="CD226" i="139"/>
  <c r="BH61" i="139"/>
  <c r="X83" i="139"/>
  <c r="BH196" i="139"/>
  <c r="BA10" i="139"/>
  <c r="AU39" i="139"/>
  <c r="BV174" i="139"/>
  <c r="BB94" i="139"/>
  <c r="J65" i="139"/>
  <c r="AJ173" i="139"/>
  <c r="AZ197" i="139"/>
  <c r="AN221" i="139"/>
  <c r="AR210" i="139"/>
  <c r="AY54" i="139"/>
  <c r="N134" i="139"/>
  <c r="AX188" i="139"/>
  <c r="Y56" i="139"/>
  <c r="Q200" i="139"/>
  <c r="Y23" i="139"/>
  <c r="BO36" i="139"/>
  <c r="T110" i="139"/>
  <c r="Y201" i="139"/>
  <c r="X209" i="139"/>
  <c r="CA100" i="139"/>
  <c r="AI224" i="139"/>
  <c r="AN230" i="139"/>
  <c r="Z14" i="139"/>
  <c r="AE91" i="139"/>
  <c r="AM161" i="139"/>
  <c r="M4" i="139"/>
  <c r="BI98" i="139"/>
  <c r="AG128" i="139"/>
  <c r="CM4" i="139"/>
  <c r="BK11" i="139"/>
  <c r="AI180" i="139"/>
  <c r="BQ39" i="139"/>
  <c r="BQ18" i="139"/>
  <c r="AA82" i="139"/>
  <c r="AI215" i="139"/>
  <c r="BG112" i="139"/>
  <c r="BQ8" i="139"/>
  <c r="BA185" i="139"/>
  <c r="BP38" i="139"/>
  <c r="R17" i="139"/>
  <c r="Q89" i="139"/>
  <c r="CG164" i="139"/>
  <c r="BN127" i="139"/>
  <c r="BD24" i="139"/>
  <c r="U46" i="139"/>
  <c r="AV28" i="139"/>
  <c r="K220" i="139"/>
  <c r="CG43" i="139"/>
  <c r="AV221" i="139"/>
  <c r="AW75" i="139"/>
  <c r="AK13" i="139"/>
  <c r="CD173" i="139"/>
  <c r="BI37" i="139"/>
  <c r="AL155" i="139"/>
  <c r="AE29" i="139"/>
  <c r="AN113" i="139"/>
  <c r="U91" i="139"/>
  <c r="Y197" i="139"/>
  <c r="H93" i="139"/>
  <c r="AB9" i="139"/>
  <c r="R145" i="139"/>
  <c r="BS31" i="139"/>
  <c r="BV20" i="139"/>
  <c r="AD171" i="139"/>
  <c r="BT12" i="139"/>
  <c r="M226" i="139"/>
  <c r="CJ208" i="139"/>
  <c r="BB137" i="139"/>
  <c r="AX54" i="139"/>
  <c r="BE80" i="139"/>
  <c r="BG74" i="139"/>
  <c r="CL89" i="139"/>
  <c r="CL85" i="139"/>
  <c r="AI28" i="139"/>
  <c r="BO202" i="139"/>
  <c r="AT39" i="139"/>
  <c r="BU92" i="139"/>
  <c r="CM232" i="139"/>
  <c r="AZ31" i="139"/>
  <c r="V70" i="139"/>
  <c r="AI164" i="139"/>
  <c r="BT141" i="139"/>
  <c r="BN183" i="139"/>
  <c r="BD142" i="139"/>
  <c r="AA17" i="139"/>
  <c r="I5" i="139"/>
  <c r="T75" i="139"/>
  <c r="CB192" i="139"/>
  <c r="S71" i="139"/>
  <c r="AG134" i="139"/>
  <c r="CO171" i="139"/>
  <c r="AZ177" i="139"/>
  <c r="AU224" i="139"/>
  <c r="BF205" i="139"/>
  <c r="AQ82" i="139"/>
  <c r="CH164" i="139"/>
  <c r="K179" i="139"/>
  <c r="BI59" i="139"/>
  <c r="Y182" i="139"/>
  <c r="BY232" i="139"/>
  <c r="AD49" i="139"/>
  <c r="CD124" i="139"/>
  <c r="AB140" i="139"/>
  <c r="U177" i="139"/>
  <c r="CL70" i="139"/>
  <c r="BP179" i="139"/>
  <c r="BE20" i="139"/>
  <c r="CJ31" i="139"/>
  <c r="AM95" i="139"/>
  <c r="BS224" i="139"/>
  <c r="CA30" i="139"/>
  <c r="AJ98" i="139"/>
  <c r="BD213" i="139"/>
  <c r="AQ13" i="139"/>
  <c r="AV50" i="139"/>
  <c r="AC32" i="139"/>
  <c r="AE69" i="139"/>
  <c r="J213" i="139"/>
  <c r="S92" i="139"/>
  <c r="CJ185" i="139"/>
  <c r="O185" i="139"/>
  <c r="AW14" i="139"/>
  <c r="AC27" i="139"/>
  <c r="BG49" i="139"/>
  <c r="CM10" i="139"/>
  <c r="BM71" i="139"/>
  <c r="AY29" i="139"/>
  <c r="BG131" i="139"/>
  <c r="BT104" i="139"/>
  <c r="CI58" i="139"/>
  <c r="BD74" i="139"/>
  <c r="N227" i="139"/>
  <c r="CE47" i="139"/>
  <c r="AL229" i="139"/>
  <c r="AB92" i="139"/>
  <c r="AB170" i="139"/>
  <c r="CG179" i="139"/>
  <c r="W58" i="139"/>
  <c r="BK232" i="139"/>
  <c r="BC38" i="139"/>
  <c r="CN120" i="139"/>
  <c r="J99" i="139"/>
  <c r="Z26" i="139"/>
  <c r="AY102" i="139"/>
  <c r="AS12" i="139"/>
  <c r="CI214" i="139"/>
  <c r="BU71" i="139"/>
  <c r="CM61" i="139"/>
  <c r="CC121" i="139"/>
  <c r="N59" i="139"/>
  <c r="BY204" i="139"/>
  <c r="AK57" i="139"/>
  <c r="CN219" i="139"/>
  <c r="AZ62" i="139"/>
  <c r="AQ85" i="139"/>
  <c r="O184" i="139"/>
  <c r="Q175" i="139"/>
  <c r="S134" i="139"/>
  <c r="CB27" i="139"/>
  <c r="K11" i="139"/>
  <c r="AA54" i="139"/>
  <c r="Z187" i="139"/>
  <c r="Z16" i="139"/>
  <c r="BT19" i="139"/>
  <c r="W79" i="139"/>
  <c r="P27" i="139"/>
  <c r="BE213" i="139"/>
  <c r="I97" i="139"/>
  <c r="AM92" i="139"/>
  <c r="CK224" i="139"/>
  <c r="CB20" i="139"/>
  <c r="CI90" i="139"/>
  <c r="AK200" i="139"/>
  <c r="AV48" i="139"/>
  <c r="V93" i="139"/>
  <c r="O117" i="139"/>
  <c r="AP176" i="139"/>
  <c r="BS11" i="139"/>
  <c r="CM24" i="139"/>
  <c r="CN62" i="139"/>
  <c r="BS231" i="139"/>
  <c r="BB6" i="139"/>
  <c r="CB99" i="139"/>
  <c r="Y20" i="139"/>
  <c r="CF21" i="139"/>
  <c r="AM63" i="139"/>
  <c r="CD151" i="139"/>
  <c r="AD207" i="139"/>
  <c r="AI46" i="139"/>
  <c r="BQ95" i="139"/>
  <c r="CE28" i="139"/>
  <c r="L8" i="139"/>
  <c r="Z51" i="139"/>
  <c r="AR131" i="139"/>
  <c r="AL190" i="139"/>
  <c r="BD35" i="139"/>
  <c r="BO91" i="139"/>
  <c r="BI173" i="139"/>
  <c r="R158" i="139"/>
  <c r="BW99" i="139"/>
  <c r="H5" i="139"/>
  <c r="CA120" i="139"/>
  <c r="BY4" i="139"/>
  <c r="AZ191" i="139"/>
  <c r="BH65" i="139"/>
  <c r="BB229" i="139"/>
  <c r="CD51" i="139"/>
  <c r="AZ209" i="139"/>
  <c r="BT76" i="139"/>
  <c r="AB22" i="139"/>
  <c r="CB216" i="139"/>
  <c r="BM68" i="139"/>
  <c r="BK5" i="139"/>
  <c r="BU67" i="139"/>
  <c r="CA102" i="139"/>
  <c r="BZ96" i="139"/>
  <c r="S19" i="139"/>
  <c r="BB122" i="139"/>
  <c r="BT30" i="139"/>
  <c r="CA228" i="139"/>
  <c r="BH49" i="139"/>
  <c r="AA9" i="139"/>
  <c r="BO93" i="139"/>
  <c r="AU214" i="139"/>
  <c r="BT22" i="139"/>
  <c r="T29" i="139"/>
  <c r="L206" i="139"/>
  <c r="BH31" i="139"/>
  <c r="CF158" i="139"/>
  <c r="Q52" i="139"/>
  <c r="AW12" i="139"/>
  <c r="CN61" i="139"/>
  <c r="CE141" i="139"/>
  <c r="CC36" i="139"/>
  <c r="CN213" i="139"/>
  <c r="BT72" i="139"/>
  <c r="CF191" i="139"/>
  <c r="O196" i="139"/>
  <c r="CA32" i="139"/>
  <c r="Q79" i="139"/>
  <c r="AV11" i="139"/>
  <c r="BJ86" i="139"/>
  <c r="BM56" i="139"/>
  <c r="CL120" i="139"/>
  <c r="AE231" i="139"/>
  <c r="BB19" i="139"/>
  <c r="AC76" i="139"/>
  <c r="BB199" i="139"/>
  <c r="BI185" i="139"/>
  <c r="CO57" i="139"/>
  <c r="BB185" i="139"/>
  <c r="Q219" i="139"/>
  <c r="P12" i="139"/>
  <c r="AS81" i="139"/>
  <c r="W177" i="139"/>
  <c r="BX203" i="139"/>
  <c r="CJ40" i="139"/>
  <c r="AW102" i="139"/>
  <c r="BZ200" i="139"/>
  <c r="AO18" i="139"/>
  <c r="J77" i="139"/>
  <c r="AR172" i="139"/>
  <c r="BC215" i="139"/>
  <c r="CK50" i="139"/>
  <c r="BA170" i="139"/>
  <c r="BO229" i="139"/>
  <c r="BP16" i="139"/>
  <c r="CN77" i="139"/>
  <c r="U232" i="139"/>
  <c r="H128" i="139"/>
  <c r="BD200" i="139"/>
  <c r="Q168" i="139"/>
  <c r="BW57" i="139"/>
  <c r="AE12" i="139"/>
  <c r="CA63" i="139"/>
  <c r="AQ172" i="139"/>
  <c r="AH210" i="139"/>
  <c r="BJ9" i="139"/>
  <c r="AU90" i="139"/>
  <c r="AU218" i="139"/>
  <c r="AD167" i="139"/>
  <c r="CO45" i="139"/>
  <c r="BH117" i="139"/>
  <c r="AW21" i="139"/>
  <c r="M13" i="139"/>
  <c r="AG81" i="139"/>
  <c r="AG178" i="139"/>
  <c r="P15" i="139"/>
  <c r="BO94" i="139"/>
  <c r="P208" i="139"/>
  <c r="BD28" i="139"/>
  <c r="CG63" i="139"/>
  <c r="AQ77" i="139"/>
  <c r="BL40" i="139"/>
  <c r="BD119" i="139"/>
  <c r="R55" i="139"/>
  <c r="AL112" i="139"/>
  <c r="Z192" i="139"/>
  <c r="AF17" i="139"/>
  <c r="K61" i="139"/>
  <c r="J183" i="139"/>
  <c r="AX221" i="139"/>
  <c r="AI34" i="139"/>
  <c r="X88" i="139"/>
  <c r="AM225" i="139"/>
  <c r="L9" i="139"/>
  <c r="BI206" i="139"/>
  <c r="BF50" i="139"/>
  <c r="BY164" i="139"/>
  <c r="BQ12" i="139"/>
  <c r="BY18" i="139"/>
  <c r="M87" i="139"/>
  <c r="BQ129" i="139"/>
  <c r="BN13" i="139"/>
  <c r="BY226" i="139"/>
  <c r="AK76" i="139"/>
  <c r="AN163" i="139"/>
  <c r="AR25" i="139"/>
  <c r="BP17" i="139"/>
  <c r="CC63" i="139"/>
  <c r="CM113" i="139"/>
  <c r="CJ24" i="139"/>
  <c r="AO152" i="139"/>
  <c r="P14" i="139"/>
  <c r="AI12" i="139"/>
  <c r="AN24" i="139"/>
  <c r="M79" i="139"/>
  <c r="W76" i="139"/>
  <c r="AG225" i="139"/>
  <c r="BL26" i="139"/>
  <c r="W12" i="139"/>
  <c r="BN74" i="139"/>
  <c r="AO171" i="139"/>
  <c r="AL17" i="139"/>
  <c r="BP69" i="139"/>
  <c r="AV192" i="139"/>
  <c r="AW138" i="139"/>
  <c r="R34" i="139"/>
  <c r="AM107" i="139"/>
  <c r="T182" i="139"/>
  <c r="Q201" i="139"/>
  <c r="W63" i="139"/>
  <c r="AW99" i="139"/>
  <c r="BE190" i="139"/>
  <c r="CG22" i="139"/>
  <c r="AU103" i="139"/>
  <c r="BO21" i="139"/>
  <c r="BV37" i="139"/>
  <c r="P62" i="139"/>
  <c r="BS197" i="139"/>
  <c r="BU23" i="139"/>
  <c r="BK39" i="139"/>
  <c r="L141" i="139"/>
  <c r="CB205" i="139"/>
  <c r="V232" i="139"/>
  <c r="BY38" i="139"/>
  <c r="CH7" i="139"/>
  <c r="AK74" i="139"/>
  <c r="AA32" i="139"/>
  <c r="CD122" i="139"/>
  <c r="AQ4" i="139"/>
  <c r="AX30" i="139"/>
  <c r="S22" i="139"/>
  <c r="BC85" i="139"/>
  <c r="CL217" i="139"/>
  <c r="CM203" i="139"/>
  <c r="AE79" i="139"/>
  <c r="AF195" i="139"/>
  <c r="AM9" i="139"/>
  <c r="AP42" i="139"/>
  <c r="BQ109" i="139"/>
  <c r="AK210" i="139"/>
  <c r="AZ15" i="139"/>
  <c r="AL79" i="139"/>
  <c r="CA224" i="139"/>
  <c r="AE71" i="139"/>
  <c r="AY139" i="139"/>
  <c r="CJ50" i="139"/>
  <c r="U74" i="139"/>
  <c r="BG141" i="139"/>
  <c r="Y54" i="139"/>
  <c r="N205" i="139"/>
  <c r="BE191" i="139"/>
  <c r="X20" i="139"/>
  <c r="P102" i="139"/>
  <c r="BH192" i="139"/>
  <c r="AN25" i="139"/>
  <c r="AN28" i="139"/>
  <c r="AI104" i="139"/>
  <c r="BR204" i="139"/>
  <c r="CL32" i="139"/>
  <c r="CF38" i="139"/>
  <c r="J83" i="139"/>
  <c r="BE48" i="139"/>
  <c r="N79" i="139"/>
  <c r="BK104" i="139"/>
  <c r="BH38" i="139"/>
  <c r="BN212" i="139"/>
  <c r="AN124" i="139"/>
  <c r="BZ199" i="139"/>
  <c r="CA88" i="139"/>
  <c r="I215" i="139"/>
  <c r="AD73" i="139"/>
  <c r="CC91" i="139"/>
  <c r="AU123" i="139"/>
  <c r="BS185" i="139"/>
  <c r="O115" i="139"/>
  <c r="V18" i="139"/>
  <c r="CH36" i="139"/>
  <c r="N21" i="139"/>
  <c r="AZ45" i="139"/>
  <c r="BY127" i="139"/>
  <c r="S50" i="139"/>
  <c r="T204" i="139"/>
  <c r="BO8" i="139"/>
  <c r="BE24" i="139"/>
  <c r="AN89" i="139"/>
  <c r="AG202" i="139"/>
  <c r="CJ135" i="139"/>
  <c r="CE20" i="139"/>
  <c r="BX46" i="139"/>
  <c r="K65" i="139"/>
  <c r="BR12" i="139"/>
  <c r="BW64" i="139"/>
  <c r="BQ202" i="139"/>
  <c r="BF206" i="139"/>
  <c r="CK11" i="139"/>
  <c r="BF100" i="139"/>
  <c r="BA207" i="139"/>
  <c r="BH12" i="139"/>
  <c r="CE51" i="139"/>
  <c r="BE188" i="139"/>
  <c r="CG9" i="139"/>
  <c r="Q31" i="139"/>
  <c r="AY114" i="139"/>
  <c r="O39" i="139"/>
  <c r="R8" i="139"/>
  <c r="BB92" i="139"/>
  <c r="AA170" i="139"/>
  <c r="N19" i="139"/>
  <c r="CG71" i="139"/>
  <c r="CM153" i="139"/>
  <c r="AP32" i="139"/>
  <c r="BI83" i="139"/>
  <c r="AR197" i="139"/>
  <c r="BK203" i="139"/>
  <c r="P33" i="139"/>
  <c r="AF24" i="139"/>
  <c r="AT85" i="139"/>
  <c r="CD184" i="139"/>
  <c r="R215" i="139"/>
  <c r="AE19" i="139"/>
  <c r="BC137" i="139"/>
  <c r="O68" i="139"/>
  <c r="AN153" i="139"/>
  <c r="AV31" i="139"/>
  <c r="CB82" i="139"/>
  <c r="BI146" i="139"/>
  <c r="M26" i="139"/>
  <c r="AM99" i="139"/>
  <c r="BO204" i="139"/>
  <c r="AS165" i="139"/>
  <c r="CF43" i="139"/>
  <c r="AZ121" i="139"/>
  <c r="V214" i="139"/>
  <c r="AS228" i="139"/>
  <c r="W137" i="139"/>
  <c r="AH14" i="139"/>
  <c r="CA178" i="139"/>
  <c r="CN86" i="139"/>
  <c r="BF204" i="139"/>
  <c r="BA43" i="139"/>
  <c r="BE85" i="139"/>
  <c r="BT207" i="139"/>
  <c r="CL53" i="139"/>
  <c r="BK140" i="139"/>
  <c r="L192" i="139"/>
  <c r="AE213" i="139"/>
  <c r="AY207" i="139"/>
  <c r="CC38" i="139"/>
  <c r="CB146" i="139"/>
  <c r="BU22" i="139"/>
  <c r="CC52" i="139"/>
  <c r="AN102" i="139"/>
  <c r="BH160" i="139"/>
  <c r="Y38" i="139"/>
  <c r="BH102" i="139"/>
  <c r="L232" i="139"/>
  <c r="CE218" i="139"/>
  <c r="CF49" i="139"/>
  <c r="BS64" i="139"/>
  <c r="BZ157" i="139"/>
  <c r="AD118" i="139"/>
  <c r="BY129" i="139"/>
  <c r="BN167" i="139"/>
  <c r="BL215" i="139"/>
  <c r="O70" i="139"/>
  <c r="AK86" i="139"/>
  <c r="AO147" i="139"/>
  <c r="CL11" i="139"/>
  <c r="AP47" i="139"/>
  <c r="AG113" i="139"/>
  <c r="CJ8" i="139"/>
  <c r="AV29" i="139"/>
  <c r="BU36" i="139"/>
  <c r="BW10" i="139"/>
  <c r="CA96" i="139"/>
  <c r="BT24" i="139"/>
  <c r="AR70" i="139"/>
  <c r="CN28" i="139"/>
  <c r="BU28" i="139"/>
  <c r="CD7" i="139"/>
  <c r="BZ91" i="139"/>
  <c r="AR222" i="139"/>
  <c r="H8" i="139"/>
  <c r="BC90" i="139"/>
  <c r="U158" i="139"/>
  <c r="CC17" i="139"/>
  <c r="AG41" i="139"/>
  <c r="AJ118" i="139"/>
  <c r="AN9" i="139"/>
  <c r="CL8" i="139"/>
  <c r="U85" i="139"/>
  <c r="AY9" i="139"/>
  <c r="BQ87" i="139"/>
  <c r="N113" i="139"/>
  <c r="S103" i="139"/>
  <c r="T69" i="139"/>
  <c r="U183" i="139"/>
  <c r="BN8" i="139"/>
  <c r="BV57" i="139"/>
  <c r="CM105" i="139"/>
  <c r="W27" i="139"/>
  <c r="Y110" i="139"/>
  <c r="AK25" i="139"/>
  <c r="T12" i="139"/>
  <c r="BF13" i="139"/>
  <c r="N26" i="139"/>
  <c r="CG80" i="139"/>
  <c r="AW232" i="139"/>
  <c r="BY118" i="139"/>
  <c r="W146" i="139"/>
  <c r="BA77" i="139"/>
  <c r="BB13" i="139"/>
  <c r="BD76" i="139"/>
  <c r="AZ144" i="139"/>
  <c r="K217" i="139"/>
  <c r="M65" i="139"/>
  <c r="BX125" i="139"/>
  <c r="BM211" i="139"/>
  <c r="K223" i="139"/>
  <c r="P189" i="139"/>
  <c r="CJ218" i="139"/>
  <c r="CH35" i="139"/>
  <c r="R103" i="139"/>
  <c r="AA165" i="139"/>
  <c r="S126" i="139"/>
  <c r="BV199" i="139"/>
  <c r="BL105" i="139"/>
  <c r="BN64" i="139"/>
  <c r="BL177" i="139"/>
  <c r="S72" i="139"/>
  <c r="AB38" i="139"/>
  <c r="BP231" i="139"/>
  <c r="AB60" i="139"/>
  <c r="CE65" i="139"/>
  <c r="BQ41" i="139"/>
  <c r="BR148" i="139"/>
  <c r="CI114" i="139"/>
  <c r="BF58" i="139"/>
  <c r="AT9" i="139"/>
  <c r="AO232" i="139"/>
  <c r="BH18" i="139"/>
  <c r="M89" i="139"/>
  <c r="CG136" i="139"/>
  <c r="BZ198" i="139"/>
  <c r="AZ16" i="139"/>
  <c r="CD39" i="139"/>
  <c r="BY42" i="139"/>
  <c r="K40" i="139"/>
  <c r="CI16" i="139"/>
  <c r="BB99" i="139"/>
  <c r="BA64" i="139"/>
  <c r="L215" i="139"/>
  <c r="AY227" i="139"/>
  <c r="CB72" i="139"/>
  <c r="BF152" i="139"/>
  <c r="BX15" i="139"/>
  <c r="BY37" i="139"/>
  <c r="CK79" i="139"/>
  <c r="BW36" i="139"/>
  <c r="AO124" i="139"/>
  <c r="CN45" i="139"/>
  <c r="Q141" i="139"/>
  <c r="BQ230" i="139"/>
  <c r="P177" i="139"/>
  <c r="CM40" i="139"/>
  <c r="R156" i="139"/>
  <c r="M32" i="139"/>
  <c r="K25" i="139"/>
  <c r="Z86" i="139"/>
  <c r="AX147" i="139"/>
  <c r="AB227" i="139"/>
  <c r="S70" i="139"/>
  <c r="T174" i="139"/>
  <c r="CI8" i="139"/>
  <c r="CH39" i="139"/>
  <c r="AP99" i="139"/>
  <c r="H211" i="139"/>
  <c r="Q15" i="139"/>
  <c r="BL7" i="139"/>
  <c r="AJ33" i="139"/>
  <c r="AJ119" i="139"/>
  <c r="AV172" i="139"/>
  <c r="BA79" i="139"/>
  <c r="S170" i="139"/>
  <c r="T52" i="139"/>
  <c r="BS73" i="139"/>
  <c r="BC114" i="139"/>
  <c r="AR17" i="139"/>
  <c r="BZ26" i="139"/>
  <c r="BO80" i="139"/>
  <c r="AQ32" i="139"/>
  <c r="BP97" i="139"/>
  <c r="CA25" i="139"/>
  <c r="BE212" i="139"/>
  <c r="CI35" i="139"/>
  <c r="BM231" i="139"/>
  <c r="L34" i="139"/>
  <c r="CB118" i="139"/>
  <c r="Q23" i="139"/>
  <c r="CF34" i="139"/>
  <c r="Q84" i="139"/>
  <c r="O195" i="139"/>
  <c r="U203" i="139"/>
  <c r="P24" i="139"/>
  <c r="AI44" i="139"/>
  <c r="BW91" i="139"/>
  <c r="CD42" i="139"/>
  <c r="BH184" i="139"/>
  <c r="U231" i="139"/>
  <c r="BH25" i="139"/>
  <c r="AS191" i="139"/>
  <c r="N25" i="139"/>
  <c r="BU83" i="139"/>
  <c r="M167" i="139"/>
  <c r="CG14" i="139"/>
  <c r="BT50" i="139"/>
  <c r="BG12" i="139"/>
  <c r="CB200" i="139"/>
  <c r="M59" i="139"/>
  <c r="M82" i="139"/>
  <c r="BK26" i="139"/>
  <c r="AQ209" i="139"/>
  <c r="AV68" i="139"/>
  <c r="AC90" i="139"/>
  <c r="AW26" i="139"/>
  <c r="H90" i="139"/>
  <c r="V189" i="139"/>
  <c r="AG94" i="139"/>
  <c r="BN232" i="139"/>
  <c r="O59" i="139"/>
  <c r="BQ137" i="139"/>
  <c r="AP67" i="139"/>
  <c r="AM28" i="139"/>
  <c r="AX63" i="139"/>
  <c r="CJ44" i="139"/>
  <c r="W204" i="139"/>
  <c r="AO32" i="139"/>
  <c r="CI110" i="139"/>
  <c r="W8" i="139"/>
  <c r="AF8" i="139"/>
  <c r="CG88" i="139"/>
  <c r="X192" i="139"/>
  <c r="CB5" i="139"/>
  <c r="BQ79" i="139"/>
  <c r="BR208" i="139"/>
  <c r="AG20" i="139"/>
  <c r="AV215" i="139"/>
  <c r="BY22" i="139"/>
  <c r="CL71" i="139"/>
  <c r="BO18" i="139"/>
  <c r="BU95" i="139"/>
  <c r="BO190" i="139"/>
  <c r="AF176" i="139"/>
  <c r="AM218" i="139"/>
  <c r="BW168" i="139"/>
  <c r="CB102" i="139"/>
  <c r="AT174" i="139"/>
  <c r="AK54" i="139"/>
  <c r="CO95" i="139"/>
  <c r="X125" i="139"/>
  <c r="W230" i="139"/>
  <c r="AJ69" i="139"/>
  <c r="O210" i="139"/>
  <c r="BX30" i="139"/>
  <c r="BG60" i="139"/>
  <c r="R128" i="139"/>
  <c r="CI17" i="139"/>
  <c r="BT26" i="139"/>
  <c r="AF198" i="139"/>
  <c r="BT34" i="139"/>
  <c r="AP27" i="139"/>
  <c r="AN50" i="139"/>
  <c r="AB151" i="139"/>
  <c r="H49" i="139"/>
  <c r="I91" i="139"/>
  <c r="BC212" i="139"/>
  <c r="AB59" i="139"/>
  <c r="W135" i="139"/>
  <c r="T226" i="139"/>
  <c r="BJ29" i="139"/>
  <c r="AQ39" i="139"/>
  <c r="BD12" i="139"/>
  <c r="BF54" i="139"/>
  <c r="W149" i="139"/>
  <c r="BS227" i="139"/>
  <c r="V190" i="139"/>
  <c r="CF116" i="139"/>
  <c r="BZ12" i="139"/>
  <c r="CC218" i="139"/>
  <c r="J68" i="139"/>
  <c r="AI210" i="139"/>
  <c r="CO140" i="139"/>
  <c r="AI22" i="139"/>
  <c r="X86" i="139"/>
  <c r="AJ192" i="139"/>
  <c r="X181" i="139"/>
  <c r="AR51" i="139"/>
  <c r="BG116" i="139"/>
  <c r="BS25" i="139"/>
  <c r="BK89" i="139"/>
  <c r="AC197" i="139"/>
  <c r="I204" i="139"/>
  <c r="S23" i="139"/>
  <c r="Z157" i="139"/>
  <c r="AF52" i="139"/>
  <c r="N51" i="139"/>
  <c r="K74" i="139"/>
  <c r="BT215" i="139"/>
  <c r="AV123" i="139"/>
  <c r="CE167" i="139"/>
  <c r="CF198" i="139"/>
  <c r="O228" i="139"/>
  <c r="V48" i="139"/>
  <c r="AS58" i="139"/>
  <c r="CG79" i="139"/>
  <c r="Z121" i="139"/>
  <c r="AP46" i="139"/>
  <c r="BA123" i="139"/>
  <c r="BE21" i="139"/>
  <c r="CK120" i="139"/>
  <c r="I30" i="139"/>
  <c r="AA220" i="139"/>
  <c r="Y33" i="139"/>
  <c r="BR24" i="139"/>
  <c r="BZ42" i="139"/>
  <c r="AM142" i="139"/>
  <c r="AF180" i="139"/>
  <c r="AB11" i="139"/>
  <c r="CJ110" i="139"/>
  <c r="BG156" i="139"/>
  <c r="BK207" i="139"/>
  <c r="BK43" i="139"/>
  <c r="BL69" i="139"/>
  <c r="I143" i="139"/>
  <c r="Z53" i="139"/>
  <c r="J174" i="139"/>
  <c r="BZ192" i="139"/>
  <c r="BX24" i="139"/>
  <c r="O7" i="139"/>
  <c r="S11" i="139"/>
  <c r="CN92" i="139"/>
  <c r="BV230" i="139"/>
  <c r="S145" i="139"/>
  <c r="Z12" i="139"/>
  <c r="BX202" i="139"/>
  <c r="BO206" i="139"/>
  <c r="AC96" i="139"/>
  <c r="CM224" i="139"/>
  <c r="H4" i="139"/>
  <c r="B2" i="139" s="1"/>
  <c r="CK66" i="139"/>
  <c r="BW158" i="139"/>
  <c r="CO199" i="139"/>
  <c r="I229" i="139"/>
  <c r="N15" i="139"/>
  <c r="Q226" i="139"/>
  <c r="W221" i="139"/>
  <c r="AA71" i="139"/>
  <c r="CN8" i="139"/>
  <c r="AK150" i="139"/>
  <c r="BY36" i="139"/>
  <c r="BJ139" i="139"/>
  <c r="AW50" i="139"/>
  <c r="W190" i="139"/>
  <c r="AD11" i="139"/>
  <c r="I87" i="139"/>
  <c r="CH169" i="139"/>
  <c r="BJ202" i="139"/>
  <c r="BO74" i="139"/>
  <c r="CD217" i="139"/>
  <c r="BC22" i="139"/>
  <c r="AA46" i="139"/>
  <c r="AI112" i="139"/>
  <c r="CE208" i="139"/>
  <c r="BY25" i="139"/>
  <c r="AZ90" i="139"/>
  <c r="AM41" i="139"/>
  <c r="BY181" i="139"/>
  <c r="AS15" i="139"/>
  <c r="AY146" i="139"/>
  <c r="O160" i="139"/>
  <c r="AX20" i="139"/>
  <c r="BS63" i="139"/>
  <c r="BM204" i="139"/>
  <c r="CM155" i="139"/>
  <c r="BU153" i="139"/>
  <c r="BD225" i="139"/>
  <c r="AX18" i="139"/>
  <c r="CO23" i="139"/>
  <c r="AP76" i="139"/>
  <c r="AW109" i="139"/>
  <c r="BO157" i="139"/>
  <c r="BH127" i="139"/>
  <c r="S125" i="139"/>
  <c r="AN226" i="139"/>
  <c r="BW18" i="139"/>
  <c r="M43" i="139"/>
  <c r="BB73" i="139"/>
  <c r="AI114" i="139"/>
  <c r="BZ126" i="139"/>
  <c r="BU34" i="139"/>
  <c r="P43" i="139"/>
  <c r="AR215" i="139"/>
  <c r="Q37" i="139"/>
  <c r="CO99" i="139"/>
  <c r="BT112" i="139"/>
  <c r="O30" i="139"/>
  <c r="BH100" i="139"/>
  <c r="CI84" i="139"/>
  <c r="BU20" i="139"/>
  <c r="BJ64" i="139"/>
  <c r="BO196" i="139"/>
  <c r="AC19" i="139"/>
  <c r="P46" i="139"/>
  <c r="CO114" i="139"/>
  <c r="BA204" i="139"/>
  <c r="AE152" i="139"/>
  <c r="CD137" i="139"/>
  <c r="AT180" i="139"/>
  <c r="AS73" i="139"/>
  <c r="BP53" i="139"/>
  <c r="AP135" i="139"/>
  <c r="AP14" i="139"/>
  <c r="BM48" i="139"/>
  <c r="AM89" i="139"/>
  <c r="CB44" i="139"/>
  <c r="AK119" i="139"/>
  <c r="AX224" i="139"/>
  <c r="BB9" i="139"/>
  <c r="V16" i="139"/>
  <c r="CE10" i="139"/>
  <c r="AM36" i="139"/>
  <c r="BV149" i="139"/>
  <c r="BD208" i="139"/>
  <c r="CH14" i="139"/>
  <c r="L71" i="139"/>
  <c r="Z162" i="139"/>
  <c r="BO27" i="139"/>
  <c r="BJ16" i="139"/>
  <c r="CO60" i="139"/>
  <c r="BW94" i="139"/>
  <c r="BC13" i="139"/>
  <c r="BX111" i="139"/>
  <c r="CL22" i="139"/>
  <c r="I213" i="139"/>
  <c r="CB10" i="139"/>
  <c r="CM25" i="139"/>
  <c r="AW81" i="139"/>
  <c r="BN219" i="139"/>
  <c r="AL93" i="139"/>
  <c r="BK182" i="139"/>
  <c r="AY75" i="139"/>
  <c r="BO11" i="139"/>
  <c r="AM91" i="139"/>
  <c r="Z181" i="139"/>
  <c r="S214" i="139"/>
  <c r="BE70" i="139"/>
  <c r="CD178" i="139"/>
  <c r="AQ232" i="139"/>
  <c r="H47" i="139"/>
  <c r="AM85" i="139"/>
  <c r="BP77" i="139"/>
  <c r="BZ129" i="139"/>
  <c r="N53" i="139"/>
  <c r="AG152" i="139"/>
  <c r="BQ203" i="139"/>
  <c r="BX5" i="139"/>
  <c r="AF88" i="139"/>
  <c r="AG221" i="139"/>
  <c r="AU217" i="139"/>
  <c r="BC18" i="139"/>
  <c r="BV50" i="139"/>
  <c r="BK100" i="139"/>
  <c r="AP106" i="139"/>
  <c r="BJ201" i="139"/>
  <c r="BQ58" i="139"/>
  <c r="BI13" i="139"/>
  <c r="BH202" i="139"/>
  <c r="AQ26" i="139"/>
  <c r="S54" i="139"/>
  <c r="CL115" i="139"/>
  <c r="AV162" i="139"/>
  <c r="BX221" i="139"/>
  <c r="BQ83" i="139"/>
  <c r="I191" i="139"/>
  <c r="AU46" i="139"/>
  <c r="AM183" i="139"/>
  <c r="BN84" i="139"/>
  <c r="BX136" i="139"/>
  <c r="BL74" i="139"/>
  <c r="AZ71" i="139"/>
  <c r="BU189" i="139"/>
  <c r="BZ75" i="139"/>
  <c r="K29" i="139"/>
  <c r="BB149" i="139"/>
  <c r="BF37" i="139"/>
  <c r="AV77" i="139"/>
  <c r="BQ161" i="139"/>
  <c r="AH15" i="139"/>
  <c r="T58" i="139"/>
  <c r="AE185" i="139"/>
  <c r="BS115" i="139"/>
  <c r="BQ27" i="139"/>
  <c r="BV120" i="139"/>
  <c r="AN57" i="139"/>
  <c r="BQ172" i="139"/>
  <c r="AW42" i="139"/>
  <c r="CI127" i="139"/>
  <c r="R225" i="139"/>
  <c r="AU22" i="139"/>
  <c r="BL98" i="139"/>
  <c r="I222" i="139"/>
  <c r="AQ229" i="139"/>
  <c r="BY80" i="139"/>
  <c r="M225" i="139"/>
  <c r="S106" i="139"/>
  <c r="CG27" i="139"/>
  <c r="CJ76" i="139"/>
  <c r="Q196" i="139"/>
  <c r="AZ5" i="139"/>
  <c r="AN56" i="139"/>
  <c r="BF113" i="139"/>
  <c r="BW217" i="139"/>
  <c r="AC25" i="139"/>
  <c r="AB96" i="139"/>
  <c r="Q39" i="139"/>
  <c r="BX120" i="139"/>
  <c r="AA33" i="139"/>
  <c r="Y79" i="139"/>
  <c r="BC223" i="139"/>
  <c r="BT209" i="139"/>
  <c r="BH80" i="139"/>
  <c r="BJ193" i="139"/>
  <c r="BG6" i="139"/>
  <c r="CF60" i="139"/>
  <c r="X90" i="139"/>
  <c r="BM77" i="139"/>
  <c r="N28" i="139"/>
  <c r="AZ72" i="139"/>
  <c r="CH154" i="139"/>
  <c r="BQ226" i="139"/>
  <c r="BR30" i="139"/>
  <c r="CA128" i="139"/>
  <c r="R26" i="139"/>
  <c r="BP190" i="139"/>
  <c r="AT73" i="139"/>
  <c r="CO141" i="139"/>
  <c r="R91" i="139"/>
  <c r="Z5" i="139"/>
  <c r="K54" i="139"/>
  <c r="BZ206" i="139"/>
  <c r="Y218" i="139"/>
  <c r="BC46" i="139"/>
  <c r="BZ123" i="139"/>
  <c r="AW186" i="139"/>
  <c r="K96" i="139"/>
  <c r="AH153" i="139"/>
  <c r="BQ24" i="139"/>
  <c r="BA27" i="139"/>
  <c r="BV156" i="139"/>
  <c r="BV45" i="139"/>
  <c r="CK68" i="139"/>
  <c r="CA84" i="139"/>
  <c r="BX139" i="139"/>
  <c r="AY115" i="139"/>
  <c r="BV113" i="139"/>
  <c r="X45" i="139"/>
  <c r="CJ155" i="139"/>
  <c r="CL38" i="139"/>
  <c r="U42" i="139"/>
  <c r="BK98" i="139"/>
  <c r="AD83" i="139"/>
  <c r="BY98" i="139"/>
  <c r="CB57" i="139"/>
  <c r="BU41" i="139"/>
  <c r="AS149" i="139"/>
  <c r="X27" i="139"/>
  <c r="BY108" i="139"/>
  <c r="W65" i="139"/>
  <c r="I227" i="139"/>
  <c r="AO52" i="139"/>
  <c r="BY137" i="139"/>
  <c r="AF199" i="139"/>
  <c r="BW5" i="139"/>
  <c r="AF102" i="139"/>
  <c r="BZ221" i="139"/>
  <c r="AI172" i="139"/>
  <c r="AW43" i="139"/>
  <c r="BZ133" i="139"/>
  <c r="AM86" i="139"/>
  <c r="AR232" i="139"/>
  <c r="AJ77" i="139"/>
  <c r="BJ176" i="139"/>
  <c r="CF216" i="139"/>
  <c r="AD23" i="139"/>
  <c r="AA88" i="139"/>
  <c r="S26" i="139"/>
  <c r="CC211" i="139"/>
  <c r="AF63" i="139"/>
  <c r="AU16" i="139"/>
  <c r="U82" i="139"/>
  <c r="BW30" i="139"/>
  <c r="AC61" i="139"/>
  <c r="N11" i="139"/>
  <c r="BV13" i="139"/>
  <c r="L61" i="139"/>
  <c r="CE163" i="139"/>
  <c r="AV227" i="139"/>
  <c r="BR32" i="139"/>
  <c r="AE80" i="139"/>
  <c r="AX60" i="139"/>
  <c r="N18" i="139"/>
  <c r="BP47" i="139"/>
  <c r="BT144" i="139"/>
  <c r="U219" i="139"/>
  <c r="BB32" i="139"/>
  <c r="CJ88" i="139"/>
  <c r="BP201" i="139"/>
  <c r="CA229" i="139"/>
  <c r="BG42" i="139"/>
  <c r="BA125" i="139"/>
  <c r="L104" i="139"/>
  <c r="BP29" i="139"/>
  <c r="BF71" i="139"/>
  <c r="BK160" i="139"/>
  <c r="AF7" i="139"/>
  <c r="X49" i="139"/>
  <c r="BS110" i="139"/>
  <c r="CO227" i="139"/>
  <c r="CO192" i="139"/>
  <c r="O83" i="139"/>
  <c r="BH175" i="139"/>
  <c r="BV128" i="139"/>
  <c r="J26" i="139"/>
  <c r="BY83" i="139"/>
  <c r="BV164" i="139"/>
  <c r="BV205" i="139"/>
  <c r="BP72" i="139"/>
  <c r="BK134" i="139"/>
  <c r="AL25" i="139"/>
  <c r="AU91" i="139"/>
  <c r="AK220" i="139"/>
  <c r="S24" i="139"/>
  <c r="AH92" i="139"/>
  <c r="CL52" i="139"/>
  <c r="BX165" i="139"/>
  <c r="Z110" i="139"/>
  <c r="AQ51" i="139"/>
  <c r="AN114" i="139"/>
  <c r="BB57" i="139"/>
  <c r="CD20" i="139"/>
  <c r="CI61" i="139"/>
  <c r="Z61" i="139"/>
  <c r="H80" i="139"/>
  <c r="S47" i="139"/>
  <c r="BB134" i="139"/>
  <c r="BZ168" i="139"/>
  <c r="AZ75" i="139"/>
  <c r="M54" i="139"/>
  <c r="AK31" i="139"/>
  <c r="H88" i="139"/>
  <c r="BL59" i="139"/>
  <c r="CJ85" i="139"/>
  <c r="BH68" i="139"/>
  <c r="CK225" i="139"/>
  <c r="AY62" i="139"/>
  <c r="CC174" i="139"/>
  <c r="AU190" i="139"/>
  <c r="CG37" i="139"/>
  <c r="CD125" i="139"/>
  <c r="BR9" i="139"/>
  <c r="BI21" i="139"/>
  <c r="BC60" i="139"/>
  <c r="AE186" i="139"/>
  <c r="BS165" i="139"/>
  <c r="U4" i="139"/>
  <c r="L85" i="139"/>
  <c r="BZ169" i="139"/>
  <c r="BD224" i="139"/>
  <c r="M35" i="139"/>
  <c r="CG140" i="139"/>
  <c r="CM186" i="139"/>
  <c r="AL6" i="139"/>
  <c r="AT81" i="139"/>
  <c r="BF57" i="139"/>
  <c r="J219" i="139"/>
  <c r="AW39" i="139"/>
  <c r="AW145" i="139"/>
  <c r="BJ191" i="139"/>
  <c r="AC22" i="139"/>
  <c r="U92" i="139"/>
  <c r="CD197" i="139"/>
  <c r="AR4" i="139"/>
  <c r="AG44" i="139"/>
  <c r="BW140" i="139"/>
  <c r="CI85" i="139"/>
  <c r="CM188" i="139"/>
  <c r="BF49" i="139"/>
  <c r="AV159" i="139"/>
  <c r="CB229" i="139"/>
  <c r="BY5" i="139"/>
  <c r="BT108" i="139"/>
  <c r="CD201" i="139"/>
  <c r="J17" i="139"/>
  <c r="AV71" i="139"/>
  <c r="AM223" i="139"/>
  <c r="AM187" i="139"/>
  <c r="S25" i="139"/>
  <c r="AK92" i="139"/>
  <c r="BD38" i="139"/>
  <c r="Q221" i="139"/>
  <c r="BB50" i="139"/>
  <c r="AE161" i="139"/>
  <c r="BN22" i="139"/>
  <c r="J16" i="139"/>
  <c r="CI99" i="139"/>
  <c r="AT56" i="139"/>
  <c r="CA154" i="139"/>
  <c r="AO41" i="139"/>
  <c r="BO113" i="139"/>
  <c r="K219" i="139"/>
  <c r="AW15" i="139"/>
  <c r="T92" i="139"/>
  <c r="R191" i="139"/>
  <c r="R226" i="139"/>
  <c r="BM14" i="139"/>
  <c r="BH57" i="139"/>
  <c r="AY110" i="139"/>
  <c r="S87" i="139"/>
  <c r="AW47" i="139"/>
  <c r="R63" i="139"/>
  <c r="BV142" i="139"/>
  <c r="BF29" i="139"/>
  <c r="BJ50" i="139"/>
  <c r="L30" i="139"/>
  <c r="BO105" i="139"/>
  <c r="CK96" i="139"/>
  <c r="CA39" i="139"/>
  <c r="CK98" i="139"/>
  <c r="BL83" i="139"/>
  <c r="BX40" i="139"/>
  <c r="CN121" i="139"/>
  <c r="I125" i="139"/>
  <c r="BT86" i="139"/>
  <c r="AM73" i="139"/>
  <c r="AX173" i="139"/>
  <c r="AH25" i="139"/>
  <c r="AP62" i="139"/>
  <c r="AO126" i="139"/>
  <c r="AY173" i="139"/>
  <c r="BX9" i="139"/>
  <c r="BO87" i="139"/>
  <c r="K13" i="139"/>
  <c r="AG130" i="139"/>
  <c r="AJ57" i="139"/>
  <c r="N144" i="139"/>
  <c r="CL12" i="139"/>
  <c r="AE36" i="139"/>
  <c r="AS85" i="139"/>
  <c r="K64" i="139"/>
  <c r="AN37" i="139"/>
  <c r="BA86" i="139"/>
  <c r="AP81" i="139"/>
  <c r="BB182" i="139"/>
  <c r="AH189" i="139"/>
  <c r="AC74" i="139"/>
  <c r="AH44" i="139"/>
  <c r="X151" i="139"/>
  <c r="AG74" i="139"/>
  <c r="CK149" i="139"/>
  <c r="BB116" i="139"/>
  <c r="H54" i="139"/>
  <c r="AY72" i="139"/>
  <c r="BQ110" i="139"/>
  <c r="CK212" i="139"/>
  <c r="CN27" i="139"/>
  <c r="AL131" i="139"/>
  <c r="AD92" i="139"/>
  <c r="BX11" i="139"/>
  <c r="AV85" i="139"/>
  <c r="CG39" i="139"/>
  <c r="Y87" i="139"/>
  <c r="CK48" i="139"/>
  <c r="AO101" i="139"/>
  <c r="AY122" i="139"/>
  <c r="CK178" i="139"/>
  <c r="L42" i="139"/>
  <c r="AX190" i="139"/>
  <c r="AC18" i="139"/>
  <c r="BC24" i="139"/>
  <c r="CO147" i="139"/>
  <c r="CC46" i="139"/>
  <c r="AB39" i="139"/>
  <c r="BP98" i="139"/>
  <c r="AS100" i="139"/>
  <c r="H153" i="139"/>
  <c r="AF200" i="139"/>
  <c r="J74" i="139"/>
  <c r="AB86" i="139"/>
  <c r="AI197" i="139"/>
  <c r="CL58" i="139"/>
  <c r="BN77" i="139"/>
  <c r="BJ110" i="139"/>
  <c r="AC117" i="139"/>
  <c r="CE45" i="139"/>
  <c r="BU61" i="139"/>
  <c r="BF73" i="139"/>
  <c r="AU127" i="139"/>
  <c r="BN115" i="139"/>
  <c r="J161" i="139"/>
  <c r="CE5" i="139"/>
  <c r="AD56" i="139"/>
  <c r="BG101" i="139"/>
  <c r="BX182" i="139"/>
  <c r="AV199" i="139"/>
  <c r="BU49" i="139"/>
  <c r="BF96" i="139"/>
  <c r="AJ88" i="139"/>
  <c r="CA47" i="139"/>
  <c r="I127" i="139"/>
  <c r="P114" i="139"/>
  <c r="BG57" i="139"/>
  <c r="CA76" i="139"/>
  <c r="U116" i="139"/>
  <c r="J63" i="139"/>
  <c r="BH11" i="139"/>
  <c r="CK85" i="139"/>
  <c r="CH62" i="139"/>
  <c r="BG100" i="139"/>
  <c r="BO92" i="139"/>
  <c r="BX155" i="139"/>
  <c r="CL23" i="139"/>
  <c r="CD105" i="139"/>
  <c r="T31" i="139"/>
  <c r="AF197" i="139"/>
  <c r="BV9" i="139"/>
  <c r="BQ106" i="139"/>
  <c r="AU14" i="139"/>
  <c r="AY27" i="139"/>
  <c r="BF67" i="139"/>
  <c r="AC196" i="139"/>
  <c r="BH228" i="139"/>
  <c r="AV58" i="139"/>
  <c r="BY151" i="139"/>
  <c r="AQ94" i="139"/>
  <c r="L57" i="139"/>
  <c r="O71" i="139"/>
  <c r="J102" i="139"/>
  <c r="CB203" i="139"/>
  <c r="BY223" i="139"/>
  <c r="J93" i="139"/>
  <c r="CF92" i="139"/>
  <c r="CI32" i="139"/>
  <c r="I82" i="139"/>
  <c r="BV19" i="139"/>
  <c r="AC171" i="139"/>
  <c r="AE77" i="139"/>
  <c r="BF89" i="139"/>
  <c r="W148" i="139"/>
  <c r="BS85" i="139"/>
  <c r="AN20" i="139"/>
  <c r="W191" i="139"/>
  <c r="BY113" i="139"/>
  <c r="T25" i="139"/>
  <c r="CB114" i="139"/>
  <c r="P51" i="139"/>
  <c r="AK47" i="139"/>
  <c r="L64" i="139"/>
  <c r="BF40" i="139"/>
  <c r="AH129" i="139"/>
  <c r="CJ156" i="139"/>
  <c r="J92" i="139"/>
  <c r="CI43" i="139"/>
  <c r="BV195" i="139"/>
  <c r="AZ50" i="139"/>
  <c r="BZ163" i="139"/>
  <c r="AS82" i="139"/>
  <c r="AX47" i="139"/>
  <c r="BJ76" i="139"/>
  <c r="AD110" i="139"/>
  <c r="CH37" i="139"/>
  <c r="K131" i="139"/>
  <c r="BS107" i="139"/>
  <c r="BM98" i="139"/>
  <c r="BJ27" i="139"/>
  <c r="AQ68" i="139"/>
  <c r="BE86" i="139"/>
  <c r="BS173" i="139"/>
  <c r="CJ212" i="139"/>
  <c r="BS48" i="139"/>
  <c r="BL53" i="139"/>
  <c r="X93" i="139"/>
  <c r="W173" i="139"/>
  <c r="T137" i="139"/>
  <c r="CK56" i="139"/>
  <c r="R56" i="139"/>
  <c r="BY81" i="139"/>
  <c r="P119" i="139"/>
  <c r="BW52" i="139"/>
  <c r="BO40" i="139"/>
  <c r="CF40" i="139"/>
  <c r="W70" i="139"/>
  <c r="AD86" i="139"/>
  <c r="BV105" i="139"/>
  <c r="O143" i="139"/>
  <c r="CK31" i="139"/>
  <c r="AR72" i="139"/>
  <c r="CC89" i="139"/>
  <c r="AV194" i="139"/>
  <c r="CI188" i="139"/>
  <c r="AT48" i="139"/>
  <c r="BS89" i="139"/>
  <c r="BB106" i="139"/>
  <c r="CN131" i="139"/>
  <c r="AQ96" i="139"/>
  <c r="BW60" i="139"/>
  <c r="AX34" i="139"/>
  <c r="CH76" i="139"/>
  <c r="T72" i="139"/>
  <c r="AD186" i="139"/>
  <c r="CH59" i="139"/>
  <c r="AN128" i="139"/>
  <c r="AH227" i="139"/>
  <c r="AF18" i="139"/>
  <c r="BY87" i="139"/>
  <c r="L231" i="139"/>
  <c r="AR34" i="139"/>
  <c r="BX88" i="139"/>
  <c r="Z207" i="139"/>
  <c r="BD106" i="139"/>
  <c r="AL69" i="139"/>
  <c r="K90" i="139"/>
  <c r="AO121" i="139"/>
  <c r="T61" i="139"/>
  <c r="R10" i="139"/>
  <c r="AC89" i="139"/>
  <c r="AJ142" i="139"/>
  <c r="U5" i="139"/>
  <c r="BX80" i="139"/>
  <c r="AQ52" i="139"/>
  <c r="BR35" i="139"/>
  <c r="AX84" i="139"/>
  <c r="T111" i="139"/>
  <c r="BE152" i="139"/>
  <c r="BL155" i="139"/>
  <c r="N63" i="139"/>
  <c r="AG31" i="139"/>
  <c r="AL104" i="139"/>
  <c r="BA46" i="139"/>
  <c r="BW105" i="139"/>
  <c r="AL116" i="139"/>
  <c r="AF59" i="139"/>
  <c r="AL64" i="139"/>
  <c r="BG121" i="139"/>
  <c r="Z174" i="139"/>
  <c r="CE200" i="139"/>
  <c r="CE122" i="139"/>
  <c r="X71" i="139"/>
  <c r="BI96" i="139"/>
  <c r="CI71" i="139"/>
  <c r="CM28" i="139"/>
  <c r="AC164" i="139"/>
  <c r="AR76" i="139"/>
  <c r="BM97" i="139"/>
  <c r="AV127" i="139"/>
  <c r="O78" i="139"/>
  <c r="BG4" i="139"/>
  <c r="BT54" i="139"/>
  <c r="BX144" i="139"/>
  <c r="BF39" i="139"/>
  <c r="BC74" i="139"/>
  <c r="BV114" i="139"/>
  <c r="CN192" i="139"/>
  <c r="BR165" i="139"/>
  <c r="Q54" i="139"/>
  <c r="CA73" i="139"/>
  <c r="BY91" i="139"/>
  <c r="BJ38" i="139"/>
  <c r="AX132" i="139"/>
  <c r="J120" i="139"/>
  <c r="AZ63" i="139"/>
  <c r="AF71" i="139"/>
  <c r="O155" i="139"/>
  <c r="CD191" i="139"/>
  <c r="L26" i="139"/>
  <c r="AL65" i="139"/>
  <c r="BX52" i="139"/>
  <c r="CD127" i="139"/>
  <c r="AU136" i="139"/>
  <c r="CL202" i="139"/>
  <c r="AH46" i="139"/>
  <c r="AF53" i="139"/>
  <c r="CD100" i="139"/>
  <c r="CO122" i="139"/>
  <c r="CK207" i="139"/>
  <c r="CB50" i="139"/>
  <c r="BJ94" i="139"/>
  <c r="AU99" i="139"/>
  <c r="BR206" i="139"/>
  <c r="Z150" i="139"/>
  <c r="Q85" i="140" l="1"/>
  <c r="Q41" i="140" l="1"/>
  <c r="L85" i="140"/>
  <c r="L41" i="140" l="1"/>
  <c r="Q40" i="140"/>
  <c r="Q39" i="140" s="1"/>
  <c r="L39" i="140" s="1"/>
  <c r="L40" i="140" l="1"/>
  <c r="LG44" i="99" l="1"/>
  <c r="LG90" i="99" s="1"/>
  <c r="LH90" i="99" s="1"/>
  <c r="LG43" i="99"/>
  <c r="LG89" i="99" s="1"/>
  <c r="LH89" i="99" s="1"/>
</calcChain>
</file>

<file path=xl/comments1.xml><?xml version="1.0" encoding="utf-8"?>
<comments xmlns="http://schemas.openxmlformats.org/spreadsheetml/2006/main">
  <authors>
    <author>Juan Andres de Avila</author>
  </authors>
  <commentList>
    <comment ref="C26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no caracterizado en FECOC. Se asumen valores de leña.</t>
        </r>
      </text>
    </comment>
    <comment ref="C27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no caracterizado en FECOC. Se asumen valores de carbón mineral.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No existen datos disponibles de consumo y demanda de este energético.</t>
        </r>
      </text>
    </comment>
    <comment ref="C33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caracterizado en FECOC, pero se asume densidad teórica de fase liíquida de 2,1kg/gal</t>
        </r>
      </text>
    </comment>
    <comment ref="C35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De acuerdo con las refinerias este gas es el mismo GLP, en una proxima versión se verá su consumo.</t>
        </r>
      </text>
    </comment>
  </commentList>
</comments>
</file>

<file path=xl/comments2.xml><?xml version="1.0" encoding="utf-8"?>
<comments xmlns="http://schemas.openxmlformats.org/spreadsheetml/2006/main">
  <authors>
    <author>Luis Galvis</author>
  </authors>
  <commentList>
    <comment ref="FQ13" authorId="0" shapeId="0">
      <text>
        <r>
          <rPr>
            <b/>
            <sz val="9"/>
            <color indexed="81"/>
            <rFont val="Tahoma"/>
            <family val="2"/>
          </rPr>
          <t>Luis Galvis:</t>
        </r>
        <r>
          <rPr>
            <sz val="9"/>
            <color indexed="81"/>
            <rFont val="Tahoma"/>
            <family val="2"/>
          </rPr>
          <t xml:space="preserve">
análisis sobre total producción caña
</t>
        </r>
      </text>
    </comment>
    <comment ref="EK30" authorId="0" shapeId="0">
      <text>
        <r>
          <rPr>
            <b/>
            <sz val="9"/>
            <color indexed="81"/>
            <rFont val="Tahoma"/>
            <family val="2"/>
          </rPr>
          <t>Luis Galvis:</t>
        </r>
        <r>
          <rPr>
            <sz val="9"/>
            <color indexed="81"/>
            <rFont val="Tahoma"/>
            <family val="2"/>
          </rPr>
          <t xml:space="preserve">
Estaba 314.217874553734, outlier </t>
        </r>
      </text>
    </comment>
  </commentList>
</comments>
</file>

<file path=xl/comments3.xml><?xml version="1.0" encoding="utf-8"?>
<comments xmlns="http://schemas.openxmlformats.org/spreadsheetml/2006/main">
  <authors>
    <author>Luis Andrés Tellez Avila</author>
    <author>German Leonardo Camacho Ahumada</author>
    <author>tc={F00F5354-434E-427E-ABF1-FEC14F28758C}</author>
  </authors>
  <commentList>
    <comment ref="CF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G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H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I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J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K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L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M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N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O1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Dato calculado, sin soporte, solo para efectos prácticos de indicadores de PROURE. Por confirmar con  CENIT
Datos en negro  de balance de crudos de ECOPETROL
</t>
        </r>
      </text>
    </comment>
    <comment ref="CP12" authorId="1" shapeId="0">
      <text>
        <r>
          <rPr>
            <b/>
            <sz val="9"/>
            <color indexed="81"/>
            <rFont val="Tahoma"/>
            <family val="2"/>
          </rPr>
          <t>Calculado a partir de la diferencia entre la oferta interna y la demanda interna</t>
        </r>
      </text>
    </comment>
    <comment ref="AD14" authorId="1" shapeId="0">
      <text>
        <r>
          <rPr>
            <b/>
            <sz val="9"/>
            <color indexed="81"/>
            <rFont val="Tahoma"/>
            <family val="2"/>
          </rPr>
          <t>-7300.51039 dato previo?</t>
        </r>
      </text>
    </comment>
    <comment ref="CM2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Tomado de auto y cogeneración</t>
        </r>
      </text>
    </comment>
    <comment ref="CF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G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H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I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J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K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L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M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N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O32" authorId="0" shapeId="0">
      <text>
        <r>
          <rPr>
            <b/>
            <sz val="9"/>
            <color indexed="81"/>
            <rFont val="Tahoma"/>
            <family val="2"/>
          </rPr>
          <t>Luis Andrés Tellez Avila:</t>
        </r>
        <r>
          <rPr>
            <sz val="9"/>
            <color indexed="81"/>
            <rFont val="Tahoma"/>
            <family val="2"/>
          </rPr>
          <t xml:space="preserve">
Actualizar con SIPG nuevo</t>
        </r>
      </text>
    </comment>
    <comment ref="CC82" authorId="2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 acuerdo a datos de la ENA 2019. Consumo promedio de leña mensual por UPA 298 kg,  614.342 UPA</t>
        </r>
      </text>
    </comment>
  </commentList>
</comments>
</file>

<file path=xl/sharedStrings.xml><?xml version="1.0" encoding="utf-8"?>
<sst xmlns="http://schemas.openxmlformats.org/spreadsheetml/2006/main" count="5431" uniqueCount="427">
  <si>
    <t>OFERTA INTERNA</t>
  </si>
  <si>
    <t>Importaciones</t>
  </si>
  <si>
    <t>Exportaciones</t>
  </si>
  <si>
    <t>CT Centrales Hidroeléctricas</t>
  </si>
  <si>
    <t>CT Centrales Térmicas</t>
  </si>
  <si>
    <t>CT Centros Tratamiento de Gas</t>
  </si>
  <si>
    <t>CT Refinerías</t>
  </si>
  <si>
    <t>CT Coquerías</t>
  </si>
  <si>
    <t>CT Carboneras</t>
  </si>
  <si>
    <t>CT Plantas de Destilación</t>
  </si>
  <si>
    <t>CT Plantas de Biodiesel</t>
  </si>
  <si>
    <t>AJUSTE</t>
  </si>
  <si>
    <t>Autoconsumo</t>
  </si>
  <si>
    <t>CF Residencial</t>
  </si>
  <si>
    <t>CF Comercial y Público</t>
  </si>
  <si>
    <t>CF Industrial</t>
  </si>
  <si>
    <t>CF Transporte</t>
  </si>
  <si>
    <t>CF Construcciones</t>
  </si>
  <si>
    <t>CF No Identificado</t>
  </si>
  <si>
    <t>CT Central Solar</t>
  </si>
  <si>
    <t>CT Central Eólica</t>
  </si>
  <si>
    <t>BZ</t>
  </si>
  <si>
    <t>CM</t>
  </si>
  <si>
    <t>GN</t>
  </si>
  <si>
    <t>HE</t>
  </si>
  <si>
    <t>LE</t>
  </si>
  <si>
    <t>PT</t>
  </si>
  <si>
    <t>RC</t>
  </si>
  <si>
    <t>AC</t>
  </si>
  <si>
    <t>BI</t>
  </si>
  <si>
    <t>CL</t>
  </si>
  <si>
    <t>CQ</t>
  </si>
  <si>
    <t>DO</t>
  </si>
  <si>
    <t>EE SIN</t>
  </si>
  <si>
    <t>FO</t>
  </si>
  <si>
    <t>GI</t>
  </si>
  <si>
    <t>GL</t>
  </si>
  <si>
    <t>GM</t>
  </si>
  <si>
    <t>GR</t>
  </si>
  <si>
    <t>KJ</t>
  </si>
  <si>
    <t>NE</t>
  </si>
  <si>
    <t>ENERGÉTICOS PRIMARIOS</t>
  </si>
  <si>
    <t>ENERGÉTICOS SECUNDARIOS</t>
  </si>
  <si>
    <t>TOTAL</t>
  </si>
  <si>
    <t>Pérdidas</t>
  </si>
  <si>
    <t>Variación de Inventarios</t>
  </si>
  <si>
    <t>No Aprovechado</t>
  </si>
  <si>
    <t>kBL</t>
  </si>
  <si>
    <t>MPC</t>
  </si>
  <si>
    <t>Energético</t>
  </si>
  <si>
    <t>TCal</t>
  </si>
  <si>
    <t>TJ</t>
  </si>
  <si>
    <t>HIDROENERGÍA</t>
  </si>
  <si>
    <t>GWh</t>
  </si>
  <si>
    <t>GAS NATURAL</t>
  </si>
  <si>
    <t>PETROLEO</t>
  </si>
  <si>
    <t>CARBÓN MINERAL</t>
  </si>
  <si>
    <t>kTon</t>
  </si>
  <si>
    <t>LEÑA</t>
  </si>
  <si>
    <t>BAGAZO</t>
  </si>
  <si>
    <t>GAS DE REFINERÍA</t>
  </si>
  <si>
    <t>GAS LICUADO DE PETRÓLEO</t>
  </si>
  <si>
    <t>ALCOHOL CARBURANTE</t>
  </si>
  <si>
    <t>BIODIESEL</t>
  </si>
  <si>
    <t>KEROSENE Y JET FUEL</t>
  </si>
  <si>
    <t>DIESEL OIL</t>
  </si>
  <si>
    <t>FUEL OIL</t>
  </si>
  <si>
    <t>NO ENERGÉTICOS</t>
  </si>
  <si>
    <t>COQUE</t>
  </si>
  <si>
    <t>CARBÓN LEÑA</t>
  </si>
  <si>
    <t>GAS INDUSTRIAL DE ALTO HORNO</t>
  </si>
  <si>
    <t>Tcal</t>
  </si>
  <si>
    <t>Bases de cálculo</t>
  </si>
  <si>
    <t>PRIMARIOS</t>
  </si>
  <si>
    <t>Sigla</t>
  </si>
  <si>
    <t>UO</t>
  </si>
  <si>
    <t>Poderes caloríficos</t>
  </si>
  <si>
    <t>KTEP</t>
  </si>
  <si>
    <t>ENERGÍA ELECTRICA SIN</t>
  </si>
  <si>
    <t>GASOLINA MOTOR</t>
  </si>
  <si>
    <t>Año de consulta</t>
  </si>
  <si>
    <t xml:space="preserve">Unidades </t>
  </si>
  <si>
    <t>Tabla 1. Energéticos y poderes caloríficos (BEN &amp; EAM)</t>
  </si>
  <si>
    <t>10 Productos alimenticios</t>
  </si>
  <si>
    <t>11 Elaboración de bebidas</t>
  </si>
  <si>
    <t>12 Productos de tabaco</t>
  </si>
  <si>
    <t>13 Productos textiles</t>
  </si>
  <si>
    <t>14 Prendas de vestir</t>
  </si>
  <si>
    <t>15 Marroquinerías</t>
  </si>
  <si>
    <t>16 Maderas</t>
  </si>
  <si>
    <t>17 Papel y cartón</t>
  </si>
  <si>
    <t>18 Impresión</t>
  </si>
  <si>
    <t>19 Coquización y Refinerías</t>
  </si>
  <si>
    <t>20 Sustancias y productos químicos</t>
  </si>
  <si>
    <t>21 Productos farmacéuticos</t>
  </si>
  <si>
    <t>22 Productos de caucho y de plástico</t>
  </si>
  <si>
    <t>23 Productos minerales no metálicos</t>
  </si>
  <si>
    <t>24 Productos metalúrgicos básicos</t>
  </si>
  <si>
    <t>25 Productos elaborados de metal (No maquinaria y equipo)</t>
  </si>
  <si>
    <t>26 Productos informáticos, electrónicos y ópticos</t>
  </si>
  <si>
    <t>27 Aparatos y equipo eléctrico</t>
  </si>
  <si>
    <t>28 Maquinaria y equipo n.c.p.</t>
  </si>
  <si>
    <t>29 Vehículos automotores, remolques y semirremolques</t>
  </si>
  <si>
    <t>30 Otros tipos de equipo de transporte</t>
  </si>
  <si>
    <t>31 Muebles, colchones y somieres</t>
  </si>
  <si>
    <t>32 Otras industrias manufactureras</t>
  </si>
  <si>
    <t>GBTU</t>
  </si>
  <si>
    <t>CF Minero</t>
  </si>
  <si>
    <t>CF Agropecuario</t>
  </si>
  <si>
    <t>Consumo propio de otros sectores</t>
  </si>
  <si>
    <t>Consumo propio del sector eléctrico</t>
  </si>
  <si>
    <t>Reinyección</t>
  </si>
  <si>
    <t>Bunker</t>
  </si>
  <si>
    <t>OR</t>
  </si>
  <si>
    <t>Transferencias</t>
  </si>
  <si>
    <t>Consumo propio del sector hidrocarburos (en mercado)</t>
  </si>
  <si>
    <t>Consumo propio del sector hidrocarburos(Extr-Transf)</t>
  </si>
  <si>
    <t>CT Auto &amp; Cogeneración</t>
  </si>
  <si>
    <t>AUT COG</t>
  </si>
  <si>
    <t>Año</t>
  </si>
  <si>
    <t>* Definición de Unidades Originales:</t>
  </si>
  <si>
    <t>GWh: Gigavatios-hora</t>
  </si>
  <si>
    <t>kBL: Miles de barriles</t>
  </si>
  <si>
    <t>kTon: Miles de toneladas</t>
  </si>
  <si>
    <t>MBTU: Mega Unidades Térmicas Británicas</t>
  </si>
  <si>
    <t>MPC: Millón de pies cúbicos</t>
  </si>
  <si>
    <t>Tcal: Teracalorias</t>
  </si>
  <si>
    <t>Unidades Originales *</t>
  </si>
  <si>
    <t>Teracalorias</t>
  </si>
  <si>
    <t>Terajulios</t>
  </si>
  <si>
    <t>Gigavatios-hora</t>
  </si>
  <si>
    <t>Miles de toneladas equivalentes de petróleo</t>
  </si>
  <si>
    <t>Giga Unidades Térmicas Británicas</t>
  </si>
  <si>
    <t>Canales Informales</t>
  </si>
  <si>
    <t>Urbano</t>
  </si>
  <si>
    <t>Rural</t>
  </si>
  <si>
    <t>Total Carretero</t>
  </si>
  <si>
    <t>Pasajeros Privado Interurbano</t>
  </si>
  <si>
    <t>Pasajeros Privado Urbano</t>
  </si>
  <si>
    <t>Pasajeros Público Interurbano</t>
  </si>
  <si>
    <t>Pasajeros Público Urbano</t>
  </si>
  <si>
    <t>Carga Urbana</t>
  </si>
  <si>
    <t>Carga Interurbana</t>
  </si>
  <si>
    <t>Aéreo</t>
  </si>
  <si>
    <t>Fluvial</t>
  </si>
  <si>
    <t>Marítimo</t>
  </si>
  <si>
    <t>Ferroviario</t>
  </si>
  <si>
    <t>AJUSTE(%)</t>
  </si>
  <si>
    <t>PCI Masa</t>
  </si>
  <si>
    <t>FE</t>
  </si>
  <si>
    <t>Gaseosos</t>
  </si>
  <si>
    <t>MJ/kg</t>
  </si>
  <si>
    <t>TJ/MPC</t>
  </si>
  <si>
    <t>MJ/m3</t>
  </si>
  <si>
    <t>TJ/kBl</t>
  </si>
  <si>
    <t>kg/TJ</t>
  </si>
  <si>
    <t>Biogas Genérico</t>
  </si>
  <si>
    <t>Coke Gas Genérico</t>
  </si>
  <si>
    <t>Gas Natural Cusiana</t>
  </si>
  <si>
    <t>Gas Natural Guajira</t>
  </si>
  <si>
    <t>Gas Natural Guepaje</t>
  </si>
  <si>
    <t>Gas Natural Neiva - Huila</t>
  </si>
  <si>
    <t>Gas Opon Payoa</t>
  </si>
  <si>
    <t>Gas Cupiagua</t>
  </si>
  <si>
    <t>Gas La Creciente</t>
  </si>
  <si>
    <t>Gas natural Generico</t>
  </si>
  <si>
    <t>LPG Propano</t>
  </si>
  <si>
    <t>Gas de Pozo cupiagua</t>
  </si>
  <si>
    <t>Mezcla Cusiana/Guajira - Nodo SEBASTOPOL. Antioquia</t>
  </si>
  <si>
    <t>Mezcla Apiay/Cusiana - Nodo USME. Boyaca-Bogota</t>
  </si>
  <si>
    <t>Mezcla Cusiana/Cupiagua - Nodo MARIQUITA. Occidente</t>
  </si>
  <si>
    <t>Mezclas Teóricas Guajira Cusiana</t>
  </si>
  <si>
    <t>Líquidos</t>
  </si>
  <si>
    <t>kg/lt</t>
  </si>
  <si>
    <t>kJ/kg</t>
  </si>
  <si>
    <t>kg/Gal</t>
  </si>
  <si>
    <t>kJ/lt</t>
  </si>
  <si>
    <t>Kerosene</t>
  </si>
  <si>
    <t>Combustoleo</t>
  </si>
  <si>
    <t>Crudo de Castilla</t>
  </si>
  <si>
    <t>Avigas</t>
  </si>
  <si>
    <t>Jet A1</t>
  </si>
  <si>
    <t>Diesel B10 (Mezcla Comercial)</t>
  </si>
  <si>
    <t>Biodiesel palma</t>
  </si>
  <si>
    <t>Etanol Anhidro</t>
  </si>
  <si>
    <t>Fuel Oil # 4 - Ecopetrol</t>
  </si>
  <si>
    <t>Gasolina Motor</t>
  </si>
  <si>
    <t>Diesel Marino</t>
  </si>
  <si>
    <t>Diesel B2 </t>
  </si>
  <si>
    <t>Gasolina E10 (Mezcla Comercial)</t>
  </si>
  <si>
    <t>Mezcla Teórica Gasolina- Etanol</t>
  </si>
  <si>
    <t>Mezcla Teórica Diesel- Biodiesel</t>
  </si>
  <si>
    <t>Sólidos</t>
  </si>
  <si>
    <t>TJ/Kton</t>
  </si>
  <si>
    <t>Carbón Genérico</t>
  </si>
  <si>
    <t>Carbón Guajira - Cesar</t>
  </si>
  <si>
    <t>Carbón Guajira</t>
  </si>
  <si>
    <t>Carbón Cundinamarca</t>
  </si>
  <si>
    <t>Carbón Cauca - Valle del Cauca</t>
  </si>
  <si>
    <t>Carbón Norte de Santander</t>
  </si>
  <si>
    <t>Carbón Córdoba-Norte de Antioquia</t>
  </si>
  <si>
    <t>Carbón Santander</t>
  </si>
  <si>
    <t>Carbón Santander Sogamoso</t>
  </si>
  <si>
    <t>Carbón Boyacá</t>
  </si>
  <si>
    <t>Carbón Antioquia</t>
  </si>
  <si>
    <t>Bagazo</t>
  </si>
  <si>
    <t>Fibra de palma</t>
  </si>
  <si>
    <t>Cuesco de palma</t>
  </si>
  <si>
    <t>Raquis de palma</t>
  </si>
  <si>
    <t>Cascarilla de Arroz</t>
  </si>
  <si>
    <t>Borra de Café</t>
  </si>
  <si>
    <t>Cisco de Café</t>
  </si>
  <si>
    <t>Leña</t>
  </si>
  <si>
    <t>Madera Genérico</t>
  </si>
  <si>
    <t>Madera Eucalipto</t>
  </si>
  <si>
    <t>Madera Pino</t>
  </si>
  <si>
    <t>Madera Acacia</t>
  </si>
  <si>
    <t>Madera Melina</t>
  </si>
  <si>
    <t>Residuos de llantas</t>
  </si>
  <si>
    <t>m3</t>
  </si>
  <si>
    <t>BTU</t>
  </si>
  <si>
    <t>Unidad original</t>
  </si>
  <si>
    <t>Control</t>
  </si>
  <si>
    <t>Fuente Primaria o Secundaria</t>
  </si>
  <si>
    <t>Fuente Renovable o no Renovable</t>
  </si>
  <si>
    <t>Renovable</t>
  </si>
  <si>
    <t>Primario</t>
  </si>
  <si>
    <t>Secundario</t>
  </si>
  <si>
    <t>No Renovable</t>
  </si>
  <si>
    <t>PCI Volumen</t>
  </si>
  <si>
    <t>Factores de conversión usados</t>
  </si>
  <si>
    <t>MBTU/MPC</t>
  </si>
  <si>
    <t>Original</t>
  </si>
  <si>
    <t>Objetivo</t>
  </si>
  <si>
    <t>Factor</t>
  </si>
  <si>
    <t>PC</t>
  </si>
  <si>
    <t>Gal</t>
  </si>
  <si>
    <t>lt</t>
  </si>
  <si>
    <t>Bl</t>
  </si>
  <si>
    <t>kBl</t>
  </si>
  <si>
    <t>Joule</t>
  </si>
  <si>
    <t>Wh</t>
  </si>
  <si>
    <t>MBTU/kBl</t>
  </si>
  <si>
    <t>GWh/MPC</t>
  </si>
  <si>
    <t>GWh/kBl</t>
  </si>
  <si>
    <t>GWh/kTon</t>
  </si>
  <si>
    <t>Cascarilla de café</t>
  </si>
  <si>
    <t>Cascarilla de arroz</t>
  </si>
  <si>
    <t>Residuos de palma</t>
  </si>
  <si>
    <t>OTROS RENOVABLES</t>
  </si>
  <si>
    <r>
      <t>kTon CO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/TJ</t>
    </r>
  </si>
  <si>
    <r>
      <t>kTon CO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/UO</t>
    </r>
  </si>
  <si>
    <t>Factores de emisión</t>
  </si>
  <si>
    <t>GLP Genérico NO USADO</t>
  </si>
  <si>
    <t>GLP Genérico USADO</t>
  </si>
  <si>
    <t>KBL</t>
  </si>
  <si>
    <t>ENERGÉTICOS PARA GENERACIÓN</t>
  </si>
  <si>
    <t>SECUNDARIOS</t>
  </si>
  <si>
    <t>TOTALS</t>
  </si>
  <si>
    <t>TOTALP</t>
  </si>
  <si>
    <t>Miles de toneladas</t>
  </si>
  <si>
    <t>Millones de pies cúbicos</t>
  </si>
  <si>
    <t>Miles de barriles</t>
  </si>
  <si>
    <t>Producción</t>
  </si>
  <si>
    <t>Mpc</t>
  </si>
  <si>
    <t>Transporte</t>
  </si>
  <si>
    <t>No aplica</t>
  </si>
  <si>
    <t>ANH</t>
  </si>
  <si>
    <t>Conser</t>
  </si>
  <si>
    <t>XM</t>
  </si>
  <si>
    <t>Sin Fuente</t>
  </si>
  <si>
    <t>Ecopetrol SAP</t>
  </si>
  <si>
    <t>SUI</t>
  </si>
  <si>
    <t>Calculo SICOM &amp; ANDI</t>
  </si>
  <si>
    <t>Fedebiocombustibles</t>
  </si>
  <si>
    <t>Concentra</t>
  </si>
  <si>
    <t>DIAN</t>
  </si>
  <si>
    <t>Modelo</t>
  </si>
  <si>
    <t>DANE</t>
  </si>
  <si>
    <t>DANE, ECP</t>
  </si>
  <si>
    <t>ECP, UPME, MinHacienda, ZF, SAP, Estudio EDS Wayuu, DANE</t>
  </si>
  <si>
    <t>Conser, ANH</t>
  </si>
  <si>
    <t>ECP, DANE</t>
  </si>
  <si>
    <t>Cálculos</t>
  </si>
  <si>
    <t>SICOM, ANH</t>
  </si>
  <si>
    <t>ECV/DANE</t>
  </si>
  <si>
    <t>EAM/DANE</t>
  </si>
  <si>
    <t>XM/EAM/DANE</t>
  </si>
  <si>
    <t>EAM/DANE/Modelo</t>
  </si>
  <si>
    <t>ECP, SICOM/MME</t>
  </si>
  <si>
    <t>XM, SUI</t>
  </si>
  <si>
    <t>Metro Medellín</t>
  </si>
  <si>
    <t>Balance energético Colombiano
Fuentes de información</t>
  </si>
  <si>
    <t>RECUPERACIÓN / RESIDUOS</t>
  </si>
  <si>
    <t>AUTO &amp; COGENERACIÓN</t>
  </si>
  <si>
    <t>Consumo Propio</t>
  </si>
  <si>
    <t>Autoproductores</t>
  </si>
  <si>
    <t>Refinerías</t>
  </si>
  <si>
    <t>Coquerías</t>
  </si>
  <si>
    <t>Altos Hornos</t>
  </si>
  <si>
    <t>Carboneras</t>
  </si>
  <si>
    <t>Plantas de Biodiesel</t>
  </si>
  <si>
    <t>CONSUMO FINAL</t>
  </si>
  <si>
    <r>
      <t>Miles de toneladas equivalentes de CO</t>
    </r>
    <r>
      <rPr>
        <vertAlign val="subscript"/>
        <sz val="8"/>
        <color theme="1"/>
        <rFont val="Calibri"/>
        <family val="2"/>
        <scheme val="minor"/>
      </rPr>
      <t>2</t>
    </r>
  </si>
  <si>
    <r>
      <t>kTon/CO</t>
    </r>
    <r>
      <rPr>
        <vertAlign val="subscript"/>
        <sz val="8"/>
        <color theme="1"/>
        <rFont val="Calibri"/>
        <family val="2"/>
        <scheme val="minor"/>
      </rPr>
      <t>2</t>
    </r>
  </si>
  <si>
    <t>XM Oferta</t>
  </si>
  <si>
    <t>XM Transacciones</t>
  </si>
  <si>
    <t>XM vs SUI</t>
  </si>
  <si>
    <t>Asocaña WEB</t>
  </si>
  <si>
    <t>SIMCO</t>
  </si>
  <si>
    <t>SIMCO &amp; DIAN</t>
  </si>
  <si>
    <t>1 BTU =</t>
  </si>
  <si>
    <t>1 lt =</t>
  </si>
  <si>
    <t>1 kBl =</t>
  </si>
  <si>
    <t xml:space="preserve">1 m3 = </t>
  </si>
  <si>
    <t>1 MPC =</t>
  </si>
  <si>
    <t>1 Gal =</t>
  </si>
  <si>
    <t>1 Bl =</t>
  </si>
  <si>
    <t>1 Wh =</t>
  </si>
  <si>
    <t>*</t>
  </si>
  <si>
    <t>U. Originales</t>
  </si>
  <si>
    <t>Conceptos \ Fuentes</t>
  </si>
  <si>
    <t>OFERTA</t>
  </si>
  <si>
    <t>TRANSFORMACION</t>
  </si>
  <si>
    <t>Centros de Tratam. de Gas</t>
  </si>
  <si>
    <t>Destilerías de Alcohol</t>
  </si>
  <si>
    <t>Centrales Eléctricas de SP</t>
  </si>
  <si>
    <t>CONSUMO INTERMEDIO</t>
  </si>
  <si>
    <t>CONSUMO</t>
  </si>
  <si>
    <t>CONSUMO NETO TOTAL</t>
  </si>
  <si>
    <t>Consumo No Energético</t>
  </si>
  <si>
    <t>CONSUMO FINAL ENERGÉTICO</t>
  </si>
  <si>
    <t>Residencial</t>
  </si>
  <si>
    <t>Comercial y Servicios</t>
  </si>
  <si>
    <t>Industrial</t>
  </si>
  <si>
    <t>Alimentos, Bebidas y Tabaco</t>
  </si>
  <si>
    <t>Textil y Cueros</t>
  </si>
  <si>
    <t>Papel e Imprenta</t>
  </si>
  <si>
    <t>Químicos</t>
  </si>
  <si>
    <t>Cemento</t>
  </si>
  <si>
    <t>Piedras, Vidrio y Ceramicas</t>
  </si>
  <si>
    <t>Hierro, Acero y No Ferrosos</t>
  </si>
  <si>
    <t>Otras Ind. Manufactureras</t>
  </si>
  <si>
    <t>Carretero</t>
  </si>
  <si>
    <t>Fluvial y Marítimo</t>
  </si>
  <si>
    <t>Agropecuario</t>
  </si>
  <si>
    <t>Minería</t>
  </si>
  <si>
    <t>Construcciones</t>
  </si>
  <si>
    <t>Otros Consumos</t>
  </si>
  <si>
    <t>AJUSTES</t>
  </si>
  <si>
    <t>EO</t>
  </si>
  <si>
    <t>OS</t>
  </si>
  <si>
    <t>Control de cambios</t>
  </si>
  <si>
    <t>Fecha</t>
  </si>
  <si>
    <t>Realizado</t>
  </si>
  <si>
    <t>Responsable</t>
  </si>
  <si>
    <t>Sí</t>
  </si>
  <si>
    <t>No</t>
  </si>
  <si>
    <t>Cambio propuesto</t>
  </si>
  <si>
    <t>ATA</t>
  </si>
  <si>
    <t>Cambiar a unidades energéticas (GWh) insumos para producción de AC y BI</t>
  </si>
  <si>
    <t>Balance Energético Colombiano - BECO</t>
  </si>
  <si>
    <t>Versión.</t>
  </si>
  <si>
    <t>Revisión.</t>
  </si>
  <si>
    <t>Inclusión de Reporte OLADE</t>
  </si>
  <si>
    <t>Inclusión Reporte Bariloche</t>
  </si>
  <si>
    <t>Inclusión de Reporte PEN</t>
  </si>
  <si>
    <t>Cifras de producción de gas para 2009, aparentemente se debe a un error en SIPG</t>
  </si>
  <si>
    <t>Genera cambios de cifras</t>
  </si>
  <si>
    <t>RCB</t>
  </si>
  <si>
    <t>Cambio en estructura y cálculo de producción y transformación</t>
  </si>
  <si>
    <t>Extracción primaria o Producto de transformación</t>
  </si>
  <si>
    <t>PRODUCTOS DE TRANSFORMACIÓN</t>
  </si>
  <si>
    <t>INSUMOS PARA TRANSFORMACIÓN</t>
  </si>
  <si>
    <t>OFERTA INTERNA BRUTA</t>
  </si>
  <si>
    <t>CF No Energético</t>
  </si>
  <si>
    <t>OFERTA INTERNA PARA CONSUMO FINAL</t>
  </si>
  <si>
    <t>Ajuste de cifras de gas natural, d acuerdo a resumen de 2016-09-30</t>
  </si>
  <si>
    <t>Oferta total de energéticos del país, primarios y secundarios</t>
  </si>
  <si>
    <t>Producción total de energéticos, por extracción primaria y transformación</t>
  </si>
  <si>
    <t>Suma o resta energéticos que se mezclan y cambian denominación</t>
  </si>
  <si>
    <t>Aumento o disminución en los stock de energéticos</t>
  </si>
  <si>
    <t>Resta energéticos que por eventualidades no pueden ser aprovechados</t>
  </si>
  <si>
    <t>Resta energéticos disipados en eventos como el transporte</t>
  </si>
  <si>
    <t>Suma a oferta energética por comercio exterior</t>
  </si>
  <si>
    <t>Resta a oferta energética por comercio exterior</t>
  </si>
  <si>
    <t>Suma a oferta energética por comercio exterior vía no formal</t>
  </si>
  <si>
    <t>Resta energéticos que son usados por naves durante viajes internacionales</t>
  </si>
  <si>
    <t>Resta a oferta por energéticos que una vez extraídos vuelven a su origen.</t>
  </si>
  <si>
    <t>Sumatoria de energéticos usados en actividades energéticas</t>
  </si>
  <si>
    <t>Autoconsumo del sector eléctrico</t>
  </si>
  <si>
    <t>Autoconsumo del sector extractivo de energéticos</t>
  </si>
  <si>
    <t>Autoconsumo del sector de transporte de energéticos</t>
  </si>
  <si>
    <t>Autoconsumo de otros sectores energéticos</t>
  </si>
  <si>
    <t>Se desagregaron los cinsumos sectoriales de Auto &amp; Cogeneración en el reporte IDEAM</t>
  </si>
  <si>
    <t>Extracción primaria bruta</t>
  </si>
  <si>
    <t>OP</t>
  </si>
  <si>
    <t>Total EP</t>
  </si>
  <si>
    <t>CONTROL</t>
  </si>
  <si>
    <t>ENERGÍA EÓLICA</t>
  </si>
  <si>
    <t>OTROS PRIMARIOS</t>
  </si>
  <si>
    <t>OTROS SECUNDARIOS</t>
  </si>
  <si>
    <t>Reportes 1975 a 1975</t>
  </si>
  <si>
    <t>Ajuste de aporte hídricos, se incluyen variación de inventarios y pérdidas</t>
  </si>
  <si>
    <t>Demanda interna brutra</t>
  </si>
  <si>
    <t>Emisiones CO2</t>
  </si>
  <si>
    <t>Solo válido en TJ</t>
  </si>
  <si>
    <t>Emisiones CO2eq de metano(CH4)</t>
  </si>
  <si>
    <t>Emisiones CO2eq de NOx</t>
  </si>
  <si>
    <t>FE CH4</t>
  </si>
  <si>
    <t>FECH4EQ</t>
  </si>
  <si>
    <t>N2O</t>
  </si>
  <si>
    <t>FEN2OxEQ</t>
  </si>
  <si>
    <t>FECO2eq_N2O</t>
  </si>
  <si>
    <t>FECO2eq_CH4</t>
  </si>
  <si>
    <t>niño</t>
  </si>
  <si>
    <t>niña</t>
  </si>
  <si>
    <t>neutro</t>
  </si>
  <si>
    <t>GLCA</t>
  </si>
  <si>
    <t>Densidad</t>
  </si>
  <si>
    <t xml:space="preserve">Cifras de balance de 2017 </t>
  </si>
  <si>
    <t>14 de diciembre de 2018</t>
  </si>
  <si>
    <t>19 de septiembre de 2019</t>
  </si>
  <si>
    <t>Ajuste de cifras de carbón 2016 - 2018</t>
  </si>
  <si>
    <t>zni</t>
  </si>
  <si>
    <t>27 de agosto de 2020</t>
  </si>
  <si>
    <t>Cifras preliminares de balance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</si>
</sst>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_-* #,##0.00_-;\-* #,##0.00_-;_-* &quot;-&quot;??_-;_-@_-"/>
    <numFmt numFmtId="165" formatCode="_-* #,##0_-;\-* #,##0_-;_-* &quot;-&quot;??_-;_-@_-"/>
    <numFmt numFmtId="166" formatCode="General_)"/>
    <numFmt numFmtId="167" formatCode="0.0%"/>
    <numFmt numFmtId="168" formatCode="_-* #,##0.000_-;\-* #,##0.000_-;_-* &quot;-&quot;??_-;_-@_-"/>
    <numFmt numFmtId="169" formatCode="_-* #,##0.0_-;\-* #,##0.0_-;_-* &quot;-&quot;??_-;_-@_-"/>
    <numFmt numFmtId="170" formatCode="#,##0.000"/>
    <numFmt numFmtId="171" formatCode="_-* #,##0.00000_-;\-* #,##0.00000_-;_-* &quot;-&quot;??_-;_-@_-"/>
    <numFmt numFmtId="172" formatCode="[$-C0A]d\ &quot;de&quot;\ mmmm\ &quot;de&quot;\ yy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C000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6"/>
      <color indexed="9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color theme="3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i/>
      <sz val="6"/>
      <color theme="0" tint="-0.34998626667073579"/>
      <name val="Calibri"/>
      <family val="2"/>
      <scheme val="minor"/>
    </font>
    <font>
      <sz val="10"/>
      <color theme="3" tint="0.499984740745262"/>
      <name val="Calibri"/>
      <family val="2"/>
      <scheme val="minor"/>
    </font>
    <font>
      <sz val="8"/>
      <color rgb="FF7030A0"/>
      <name val="Calibri"/>
      <family val="2"/>
      <scheme val="minor"/>
    </font>
    <font>
      <i/>
      <sz val="6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rgb="FF7030A0"/>
      </bottom>
      <diagonal/>
    </border>
    <border>
      <left/>
      <right/>
      <top style="thin">
        <color theme="0"/>
      </top>
      <bottom style="thin">
        <color rgb="FF7030A0"/>
      </bottom>
      <diagonal/>
    </border>
    <border>
      <left/>
      <right style="thin">
        <color theme="0"/>
      </right>
      <top style="thin">
        <color theme="0"/>
      </top>
      <bottom style="thin">
        <color rgb="FF7030A0"/>
      </bottom>
      <diagonal/>
    </border>
    <border>
      <left/>
      <right/>
      <top/>
      <bottom style="thick">
        <color theme="9"/>
      </bottom>
      <diagonal/>
    </border>
    <border>
      <left style="thin">
        <color theme="0"/>
      </left>
      <right style="thin">
        <color theme="0"/>
      </right>
      <top style="thin">
        <color rgb="FF7030A0"/>
      </top>
      <bottom/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8" fillId="0" borderId="0"/>
    <xf numFmtId="164" fontId="1" fillId="0" borderId="0" applyFont="0" applyFill="0" applyBorder="0" applyAlignment="0" applyProtection="0"/>
    <xf numFmtId="0" fontId="28" fillId="0" borderId="20" applyNumberFormat="0" applyFill="0" applyAlignment="0" applyProtection="0"/>
    <xf numFmtId="0" fontId="18" fillId="0" borderId="0"/>
    <xf numFmtId="0" fontId="1" fillId="0" borderId="0"/>
    <xf numFmtId="0" fontId="18" fillId="0" borderId="0"/>
  </cellStyleXfs>
  <cellXfs count="421">
    <xf numFmtId="0" fontId="0" fillId="0" borderId="0" xfId="0"/>
    <xf numFmtId="0" fontId="2" fillId="0" borderId="0" xfId="0" applyFont="1"/>
    <xf numFmtId="0" fontId="10" fillId="0" borderId="0" xfId="0" applyFont="1"/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0" borderId="0" xfId="0" applyFont="1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quotePrefix="1" applyFont="1" applyAlignment="1">
      <alignment vertical="center"/>
    </xf>
    <xf numFmtId="0" fontId="8" fillId="11" borderId="7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 indent="2"/>
    </xf>
    <xf numFmtId="0" fontId="5" fillId="5" borderId="1" xfId="0" applyFont="1" applyFill="1" applyBorder="1" applyAlignment="1">
      <alignment horizontal="left" vertical="center" wrapText="1" indent="2"/>
    </xf>
    <xf numFmtId="3" fontId="6" fillId="3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right" vertical="center"/>
    </xf>
    <xf numFmtId="0" fontId="8" fillId="2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20" fillId="11" borderId="7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6" fillId="0" borderId="0" xfId="0" applyFont="1"/>
    <xf numFmtId="0" fontId="12" fillId="9" borderId="15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top"/>
    </xf>
    <xf numFmtId="0" fontId="6" fillId="0" borderId="15" xfId="0" applyFont="1" applyBorder="1" applyAlignment="1">
      <alignment vertical="center" wrapText="1"/>
    </xf>
    <xf numFmtId="0" fontId="6" fillId="0" borderId="15" xfId="0" applyFont="1" applyBorder="1"/>
    <xf numFmtId="164" fontId="6" fillId="0" borderId="15" xfId="1" applyFont="1" applyBorder="1"/>
    <xf numFmtId="0" fontId="6" fillId="8" borderId="15" xfId="0" applyFont="1" applyFill="1" applyBorder="1" applyAlignment="1">
      <alignment horizontal="left" vertical="top"/>
    </xf>
    <xf numFmtId="0" fontId="6" fillId="8" borderId="15" xfId="0" applyFont="1" applyFill="1" applyBorder="1" applyAlignment="1">
      <alignment vertical="center" wrapText="1"/>
    </xf>
    <xf numFmtId="0" fontId="6" fillId="8" borderId="15" xfId="0" applyFont="1" applyFill="1" applyBorder="1"/>
    <xf numFmtId="164" fontId="6" fillId="8" borderId="15" xfId="1" applyFont="1" applyFill="1" applyBorder="1"/>
    <xf numFmtId="0" fontId="6" fillId="8" borderId="15" xfId="0" applyFont="1" applyFill="1" applyBorder="1" applyAlignment="1">
      <alignment horizontal="left" vertical="center" wrapText="1" indent="1"/>
    </xf>
    <xf numFmtId="0" fontId="6" fillId="0" borderId="15" xfId="0" applyFont="1" applyBorder="1" applyAlignment="1">
      <alignment horizontal="left" vertical="center" wrapText="1" indent="1"/>
    </xf>
    <xf numFmtId="169" fontId="6" fillId="0" borderId="15" xfId="1" applyNumberFormat="1" applyFont="1" applyBorder="1"/>
    <xf numFmtId="169" fontId="6" fillId="8" borderId="15" xfId="1" applyNumberFormat="1" applyFont="1" applyFill="1" applyBorder="1"/>
    <xf numFmtId="165" fontId="6" fillId="0" borderId="15" xfId="1" applyNumberFormat="1" applyFont="1" applyBorder="1"/>
    <xf numFmtId="165" fontId="6" fillId="8" borderId="15" xfId="1" applyNumberFormat="1" applyFont="1" applyFill="1" applyBorder="1"/>
    <xf numFmtId="0" fontId="12" fillId="9" borderId="17" xfId="0" applyFont="1" applyFill="1" applyBorder="1" applyAlignment="1">
      <alignment horizontal="center" vertical="center" wrapText="1"/>
    </xf>
    <xf numFmtId="165" fontId="6" fillId="8" borderId="17" xfId="1" applyNumberFormat="1" applyFont="1" applyFill="1" applyBorder="1"/>
    <xf numFmtId="0" fontId="12" fillId="9" borderId="16" xfId="0" applyFont="1" applyFill="1" applyBorder="1" applyAlignment="1">
      <alignment horizontal="center" vertical="center" wrapText="1"/>
    </xf>
    <xf numFmtId="165" fontId="6" fillId="8" borderId="16" xfId="1" applyNumberFormat="1" applyFont="1" applyFill="1" applyBorder="1"/>
    <xf numFmtId="165" fontId="6" fillId="3" borderId="16" xfId="1" applyNumberFormat="1" applyFont="1" applyFill="1" applyBorder="1"/>
    <xf numFmtId="165" fontId="6" fillId="3" borderId="17" xfId="1" applyNumberFormat="1" applyFont="1" applyFill="1" applyBorder="1"/>
    <xf numFmtId="169" fontId="6" fillId="3" borderId="15" xfId="1" applyNumberFormat="1" applyFont="1" applyFill="1" applyBorder="1"/>
    <xf numFmtId="0" fontId="23" fillId="3" borderId="0" xfId="0" applyFont="1" applyFill="1" applyAlignment="1">
      <alignment vertical="center"/>
    </xf>
    <xf numFmtId="168" fontId="6" fillId="0" borderId="15" xfId="1" applyNumberFormat="1" applyFont="1" applyBorder="1"/>
    <xf numFmtId="168" fontId="6" fillId="8" borderId="15" xfId="1" applyNumberFormat="1" applyFont="1" applyFill="1" applyBorder="1"/>
    <xf numFmtId="165" fontId="6" fillId="3" borderId="15" xfId="1" applyNumberFormat="1" applyFont="1" applyFill="1" applyBorder="1"/>
    <xf numFmtId="165" fontId="12" fillId="9" borderId="15" xfId="0" applyNumberFormat="1" applyFont="1" applyFill="1" applyBorder="1" applyAlignment="1">
      <alignment horizontal="center" vertical="center" wrapText="1"/>
    </xf>
    <xf numFmtId="165" fontId="27" fillId="8" borderId="16" xfId="1" applyNumberFormat="1" applyFont="1" applyFill="1" applyBorder="1"/>
    <xf numFmtId="165" fontId="27" fillId="8" borderId="17" xfId="1" applyNumberFormat="1" applyFont="1" applyFill="1" applyBorder="1"/>
    <xf numFmtId="169" fontId="27" fillId="8" borderId="15" xfId="1" applyNumberFormat="1" applyFont="1" applyFill="1" applyBorder="1"/>
    <xf numFmtId="165" fontId="27" fillId="8" borderId="15" xfId="1" applyNumberFormat="1" applyFont="1" applyFill="1" applyBorder="1"/>
    <xf numFmtId="165" fontId="27" fillId="3" borderId="16" xfId="1" applyNumberFormat="1" applyFont="1" applyFill="1" applyBorder="1"/>
    <xf numFmtId="165" fontId="27" fillId="3" borderId="17" xfId="1" applyNumberFormat="1" applyFont="1" applyFill="1" applyBorder="1"/>
    <xf numFmtId="169" fontId="27" fillId="3" borderId="15" xfId="1" applyNumberFormat="1" applyFont="1" applyFill="1" applyBorder="1"/>
    <xf numFmtId="165" fontId="27" fillId="3" borderId="15" xfId="1" applyNumberFormat="1" applyFont="1" applyFill="1" applyBorder="1"/>
    <xf numFmtId="0" fontId="0" fillId="0" borderId="0" xfId="0" applyAlignment="1"/>
    <xf numFmtId="3" fontId="6" fillId="3" borderId="7" xfId="5" applyNumberFormat="1" applyFont="1" applyFill="1" applyBorder="1" applyAlignment="1">
      <alignment horizontal="right"/>
    </xf>
    <xf numFmtId="0" fontId="7" fillId="20" borderId="7" xfId="0" applyFont="1" applyFill="1" applyBorder="1" applyAlignment="1">
      <alignment horizontal="center" vertical="center"/>
    </xf>
    <xf numFmtId="0" fontId="20" fillId="20" borderId="7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/>
    </xf>
    <xf numFmtId="0" fontId="7" fillId="21" borderId="7" xfId="0" applyFont="1" applyFill="1" applyBorder="1" applyAlignment="1">
      <alignment horizontal="center"/>
    </xf>
    <xf numFmtId="3" fontId="6" fillId="22" borderId="7" xfId="5" applyNumberFormat="1" applyFont="1" applyFill="1" applyBorder="1" applyAlignment="1">
      <alignment horizontal="right"/>
    </xf>
    <xf numFmtId="3" fontId="6" fillId="23" borderId="7" xfId="5" applyNumberFormat="1" applyFont="1" applyFill="1" applyBorder="1" applyAlignment="1">
      <alignment horizontal="right"/>
    </xf>
    <xf numFmtId="3" fontId="6" fillId="24" borderId="7" xfId="5" applyNumberFormat="1" applyFont="1" applyFill="1" applyBorder="1" applyAlignment="1">
      <alignment horizontal="right"/>
    </xf>
    <xf numFmtId="3" fontId="6" fillId="13" borderId="7" xfId="5" applyNumberFormat="1" applyFont="1" applyFill="1" applyBorder="1" applyAlignment="1">
      <alignment horizontal="right"/>
    </xf>
    <xf numFmtId="3" fontId="6" fillId="25" borderId="7" xfId="5" applyNumberFormat="1" applyFont="1" applyFill="1" applyBorder="1" applyAlignment="1">
      <alignment horizontal="right"/>
    </xf>
    <xf numFmtId="167" fontId="6" fillId="22" borderId="7" xfId="2" applyNumberFormat="1" applyFont="1" applyFill="1" applyBorder="1" applyAlignment="1">
      <alignment horizontal="right"/>
    </xf>
    <xf numFmtId="3" fontId="6" fillId="26" borderId="7" xfId="5" applyNumberFormat="1" applyFont="1" applyFill="1" applyBorder="1" applyAlignment="1">
      <alignment horizontal="right"/>
    </xf>
    <xf numFmtId="0" fontId="8" fillId="0" borderId="0" xfId="0" applyFont="1" applyAlignment="1">
      <alignment vertical="center"/>
    </xf>
    <xf numFmtId="0" fontId="12" fillId="9" borderId="15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vertical="center"/>
    </xf>
    <xf numFmtId="0" fontId="12" fillId="9" borderId="15" xfId="0" applyFont="1" applyFill="1" applyBorder="1" applyAlignment="1">
      <alignment vertical="center"/>
    </xf>
    <xf numFmtId="0" fontId="12" fillId="9" borderId="16" xfId="0" applyFont="1" applyFill="1" applyBorder="1" applyAlignment="1"/>
    <xf numFmtId="0" fontId="12" fillId="9" borderId="17" xfId="0" applyFont="1" applyFill="1" applyBorder="1" applyAlignment="1"/>
    <xf numFmtId="0" fontId="13" fillId="0" borderId="12" xfId="0" applyFont="1" applyBorder="1" applyAlignment="1">
      <alignment vertical="center"/>
    </xf>
    <xf numFmtId="0" fontId="29" fillId="10" borderId="7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3" fillId="0" borderId="12" xfId="0" applyFont="1" applyBorder="1" applyAlignment="1">
      <alignment horizontal="left" vertical="center"/>
    </xf>
    <xf numFmtId="0" fontId="13" fillId="0" borderId="12" xfId="0" quotePrefix="1" applyFont="1" applyBorder="1" applyAlignment="1">
      <alignment vertical="center"/>
    </xf>
    <xf numFmtId="0" fontId="13" fillId="0" borderId="12" xfId="0" applyFont="1" applyBorder="1" applyAlignment="1">
      <alignment horizontal="right" vertical="center"/>
    </xf>
    <xf numFmtId="9" fontId="0" fillId="0" borderId="0" xfId="2" applyFont="1"/>
    <xf numFmtId="0" fontId="8" fillId="2" borderId="7" xfId="0" applyFont="1" applyFill="1" applyBorder="1" applyAlignment="1">
      <alignment horizontal="center"/>
    </xf>
    <xf numFmtId="0" fontId="2" fillId="0" borderId="0" xfId="0" applyFont="1" applyAlignment="1">
      <alignment horizontal="right" vertical="center"/>
    </xf>
    <xf numFmtId="3" fontId="6" fillId="14" borderId="7" xfId="1" applyNumberFormat="1" applyFont="1" applyFill="1" applyBorder="1" applyAlignment="1">
      <alignment horizontal="right" vertical="center"/>
    </xf>
    <xf numFmtId="3" fontId="6" fillId="15" borderId="7" xfId="1" applyNumberFormat="1" applyFont="1" applyFill="1" applyBorder="1" applyAlignment="1">
      <alignment horizontal="right" vertical="center"/>
    </xf>
    <xf numFmtId="3" fontId="6" fillId="16" borderId="7" xfId="1" applyNumberFormat="1" applyFont="1" applyFill="1" applyBorder="1" applyAlignment="1">
      <alignment horizontal="right" vertical="center"/>
    </xf>
    <xf numFmtId="3" fontId="6" fillId="13" borderId="7" xfId="1" applyNumberFormat="1" applyFont="1" applyFill="1" applyBorder="1" applyAlignment="1">
      <alignment horizontal="right" vertical="center"/>
    </xf>
    <xf numFmtId="3" fontId="6" fillId="17" borderId="7" xfId="1" applyNumberFormat="1" applyFont="1" applyFill="1" applyBorder="1" applyAlignment="1">
      <alignment horizontal="right" vertical="center"/>
    </xf>
    <xf numFmtId="3" fontId="6" fillId="18" borderId="7" xfId="1" applyNumberFormat="1" applyFont="1" applyFill="1" applyBorder="1" applyAlignment="1">
      <alignment horizontal="right" vertical="center"/>
    </xf>
    <xf numFmtId="3" fontId="6" fillId="19" borderId="7" xfId="1" applyNumberFormat="1" applyFont="1" applyFill="1" applyBorder="1" applyAlignment="1">
      <alignment horizontal="right" vertical="center"/>
    </xf>
    <xf numFmtId="3" fontId="6" fillId="3" borderId="7" xfId="1" applyNumberFormat="1" applyFont="1" applyFill="1" applyBorder="1" applyAlignment="1">
      <alignment horizontal="right" vertical="center" wrapText="1"/>
    </xf>
    <xf numFmtId="3" fontId="6" fillId="19" borderId="7" xfId="1" applyNumberFormat="1" applyFont="1" applyFill="1" applyBorder="1" applyAlignment="1">
      <alignment horizontal="right" vertical="center" wrapText="1"/>
    </xf>
    <xf numFmtId="0" fontId="6" fillId="3" borderId="7" xfId="0" applyFont="1" applyFill="1" applyBorder="1" applyAlignment="1">
      <alignment horizontal="left" vertical="center" indent="2"/>
    </xf>
    <xf numFmtId="0" fontId="34" fillId="0" borderId="12" xfId="0" applyFont="1" applyBorder="1" applyAlignment="1">
      <alignment horizontal="left" vertical="center"/>
    </xf>
    <xf numFmtId="0" fontId="8" fillId="2" borderId="7" xfId="0" applyFont="1" applyFill="1" applyBorder="1" applyAlignment="1">
      <alignment horizontal="center"/>
    </xf>
    <xf numFmtId="0" fontId="30" fillId="0" borderId="12" xfId="0" applyFont="1" applyBorder="1" applyAlignment="1">
      <alignment vertical="center"/>
    </xf>
    <xf numFmtId="0" fontId="30" fillId="3" borderId="0" xfId="0" applyFont="1" applyFill="1" applyAlignment="1">
      <alignment vertical="center"/>
    </xf>
    <xf numFmtId="0" fontId="30" fillId="0" borderId="12" xfId="0" quotePrefix="1" applyFont="1" applyBorder="1" applyAlignment="1" applyProtection="1">
      <alignment vertical="center"/>
      <protection locked="0"/>
    </xf>
    <xf numFmtId="164" fontId="30" fillId="3" borderId="0" xfId="1" applyFont="1" applyFill="1" applyAlignment="1">
      <alignment vertical="center"/>
    </xf>
    <xf numFmtId="0" fontId="30" fillId="0" borderId="12" xfId="0" applyFont="1" applyBorder="1" applyAlignment="1">
      <alignment horizontal="right" vertical="center"/>
    </xf>
    <xf numFmtId="3" fontId="6" fillId="28" borderId="7" xfId="1" applyNumberFormat="1" applyFont="1" applyFill="1" applyBorder="1" applyAlignment="1">
      <alignment horizontal="right" vertical="center"/>
    </xf>
    <xf numFmtId="0" fontId="35" fillId="29" borderId="7" xfId="0" applyFont="1" applyFill="1" applyBorder="1" applyAlignment="1">
      <alignment horizontal="left" vertical="center"/>
    </xf>
    <xf numFmtId="167" fontId="17" fillId="29" borderId="7" xfId="2" applyNumberFormat="1" applyFont="1" applyFill="1" applyBorder="1" applyAlignment="1">
      <alignment horizontal="right" vertical="center"/>
    </xf>
    <xf numFmtId="0" fontId="11" fillId="29" borderId="7" xfId="0" applyFont="1" applyFill="1" applyBorder="1" applyAlignment="1">
      <alignment vertical="center"/>
    </xf>
    <xf numFmtId="3" fontId="17" fillId="29" borderId="7" xfId="1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vertical="center"/>
    </xf>
    <xf numFmtId="171" fontId="6" fillId="8" borderId="15" xfId="1" applyNumberFormat="1" applyFont="1" applyFill="1" applyBorder="1"/>
    <xf numFmtId="0" fontId="18" fillId="0" borderId="0" xfId="7"/>
    <xf numFmtId="0" fontId="36" fillId="31" borderId="25" xfId="7" applyFont="1" applyFill="1" applyBorder="1" applyAlignment="1">
      <alignment horizontal="left" vertical="center" wrapText="1"/>
    </xf>
    <xf numFmtId="0" fontId="37" fillId="32" borderId="30" xfId="7" applyFont="1" applyFill="1" applyBorder="1" applyAlignment="1">
      <alignment horizontal="left" vertical="center" wrapText="1"/>
    </xf>
    <xf numFmtId="0" fontId="18" fillId="0" borderId="0" xfId="7" applyAlignment="1">
      <alignment vertical="center"/>
    </xf>
    <xf numFmtId="0" fontId="18" fillId="0" borderId="23" xfId="7" applyBorder="1" applyAlignment="1">
      <alignment vertical="center"/>
    </xf>
    <xf numFmtId="0" fontId="39" fillId="0" borderId="0" xfId="7" applyFont="1" applyBorder="1" applyAlignment="1">
      <alignment horizontal="center" vertical="center"/>
    </xf>
    <xf numFmtId="0" fontId="18" fillId="0" borderId="0" xfId="7" applyFont="1" applyAlignment="1">
      <alignment vertical="center"/>
    </xf>
    <xf numFmtId="0" fontId="18" fillId="0" borderId="31" xfId="7" applyFont="1" applyBorder="1" applyAlignment="1">
      <alignment horizontal="left" vertical="center"/>
    </xf>
    <xf numFmtId="0" fontId="0" fillId="3" borderId="0" xfId="0" applyFill="1"/>
    <xf numFmtId="0" fontId="40" fillId="0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8" xfId="0" applyFont="1" applyFill="1" applyBorder="1" applyAlignment="1">
      <alignment horizontal="right"/>
    </xf>
    <xf numFmtId="0" fontId="0" fillId="3" borderId="29" xfId="0" applyFill="1" applyBorder="1" applyAlignment="1">
      <alignment horizontal="left"/>
    </xf>
    <xf numFmtId="0" fontId="0" fillId="3" borderId="50" xfId="0" applyFill="1" applyBorder="1"/>
    <xf numFmtId="0" fontId="9" fillId="8" borderId="15" xfId="0" applyFont="1" applyFill="1" applyBorder="1" applyAlignment="1">
      <alignment horizontal="right" vertical="top"/>
    </xf>
    <xf numFmtId="0" fontId="9" fillId="0" borderId="15" xfId="0" applyFont="1" applyBorder="1" applyAlignment="1">
      <alignment horizontal="right" vertical="top"/>
    </xf>
    <xf numFmtId="0" fontId="43" fillId="0" borderId="15" xfId="0" applyFont="1" applyBorder="1" applyAlignment="1">
      <alignment vertical="center" wrapText="1"/>
    </xf>
    <xf numFmtId="0" fontId="43" fillId="0" borderId="15" xfId="0" applyFont="1" applyBorder="1"/>
    <xf numFmtId="164" fontId="43" fillId="0" borderId="15" xfId="1" applyFont="1" applyBorder="1"/>
    <xf numFmtId="168" fontId="43" fillId="0" borderId="15" xfId="1" applyNumberFormat="1" applyFont="1" applyBorder="1"/>
    <xf numFmtId="0" fontId="4" fillId="3" borderId="51" xfId="0" applyFont="1" applyFill="1" applyBorder="1" applyAlignment="1">
      <alignment vertical="center"/>
    </xf>
    <xf numFmtId="0" fontId="4" fillId="3" borderId="51" xfId="0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/>
    </xf>
    <xf numFmtId="0" fontId="44" fillId="3" borderId="0" xfId="0" applyFont="1" applyFill="1" applyAlignment="1">
      <alignment vertical="center"/>
    </xf>
    <xf numFmtId="0" fontId="6" fillId="3" borderId="7" xfId="0" applyFont="1" applyFill="1" applyBorder="1" applyAlignment="1">
      <alignment horizontal="left" vertical="center" indent="1"/>
    </xf>
    <xf numFmtId="0" fontId="6" fillId="15" borderId="7" xfId="0" applyFont="1" applyFill="1" applyBorder="1" applyAlignment="1">
      <alignment horizontal="left" vertical="center" indent="1"/>
    </xf>
    <xf numFmtId="0" fontId="6" fillId="16" borderId="7" xfId="0" applyFont="1" applyFill="1" applyBorder="1" applyAlignment="1">
      <alignment horizontal="left" vertical="center" indent="2"/>
    </xf>
    <xf numFmtId="0" fontId="6" fillId="3" borderId="7" xfId="0" applyFont="1" applyFill="1" applyBorder="1" applyAlignment="1">
      <alignment horizontal="left" vertical="center" wrapText="1" indent="2"/>
    </xf>
    <xf numFmtId="0" fontId="6" fillId="19" borderId="7" xfId="0" applyFont="1" applyFill="1" applyBorder="1" applyAlignment="1">
      <alignment horizontal="left" vertical="center" wrapText="1" indent="2"/>
    </xf>
    <xf numFmtId="0" fontId="9" fillId="19" borderId="7" xfId="0" applyFont="1" applyFill="1" applyBorder="1" applyAlignment="1">
      <alignment horizontal="left" vertical="center" wrapText="1" indent="3"/>
    </xf>
    <xf numFmtId="0" fontId="9" fillId="3" borderId="7" xfId="0" applyFont="1" applyFill="1" applyBorder="1" applyAlignment="1">
      <alignment horizontal="left" vertical="center" wrapText="1" indent="3"/>
    </xf>
    <xf numFmtId="0" fontId="6" fillId="28" borderId="7" xfId="0" applyFont="1" applyFill="1" applyBorder="1" applyAlignment="1">
      <alignment horizontal="left" vertical="center" indent="1"/>
    </xf>
    <xf numFmtId="0" fontId="6" fillId="13" borderId="7" xfId="0" applyFont="1" applyFill="1" applyBorder="1" applyAlignment="1">
      <alignment horizontal="left" vertical="center"/>
    </xf>
    <xf numFmtId="0" fontId="6" fillId="17" borderId="7" xfId="0" applyFont="1" applyFill="1" applyBorder="1" applyAlignment="1">
      <alignment vertical="center"/>
    </xf>
    <xf numFmtId="0" fontId="6" fillId="18" borderId="7" xfId="0" applyFont="1" applyFill="1" applyBorder="1" applyAlignment="1">
      <alignment horizontal="left" vertical="center" indent="1"/>
    </xf>
    <xf numFmtId="3" fontId="6" fillId="36" borderId="7" xfId="1" applyNumberFormat="1" applyFont="1" applyFill="1" applyBorder="1" applyAlignment="1">
      <alignment horizontal="right" vertical="center"/>
    </xf>
    <xf numFmtId="0" fontId="6" fillId="14" borderId="7" xfId="0" applyFont="1" applyFill="1" applyBorder="1" applyAlignment="1">
      <alignment horizontal="left" vertical="center"/>
    </xf>
    <xf numFmtId="3" fontId="6" fillId="27" borderId="7" xfId="5" applyNumberFormat="1" applyFont="1" applyFill="1" applyBorder="1" applyAlignment="1">
      <alignment horizontal="right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7" fillId="0" borderId="0" xfId="0" applyFont="1" applyAlignment="1">
      <alignment vertical="center"/>
    </xf>
    <xf numFmtId="9" fontId="6" fillId="3" borderId="7" xfId="2" applyFont="1" applyFill="1" applyBorder="1" applyAlignment="1">
      <alignment horizontal="right" vertical="center"/>
    </xf>
    <xf numFmtId="164" fontId="9" fillId="0" borderId="15" xfId="1" applyFont="1" applyBorder="1"/>
    <xf numFmtId="0" fontId="12" fillId="7" borderId="15" xfId="0" applyFont="1" applyFill="1" applyBorder="1" applyAlignment="1">
      <alignment vertical="center"/>
    </xf>
    <xf numFmtId="0" fontId="12" fillId="9" borderId="15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left" vertical="top"/>
    </xf>
    <xf numFmtId="3" fontId="31" fillId="3" borderId="7" xfId="1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5" fillId="10" borderId="7" xfId="0" applyFont="1" applyFill="1" applyBorder="1" applyAlignment="1">
      <alignment horizontal="left" vertical="center"/>
    </xf>
    <xf numFmtId="3" fontId="6" fillId="14" borderId="7" xfId="1" applyNumberFormat="1" applyFont="1" applyFill="1" applyBorder="1" applyAlignment="1">
      <alignment horizontal="left" vertical="center"/>
    </xf>
    <xf numFmtId="3" fontId="6" fillId="3" borderId="7" xfId="1" applyNumberFormat="1" applyFont="1" applyFill="1" applyBorder="1" applyAlignment="1">
      <alignment horizontal="left" vertical="center"/>
    </xf>
    <xf numFmtId="3" fontId="6" fillId="15" borderId="7" xfId="1" applyNumberFormat="1" applyFont="1" applyFill="1" applyBorder="1" applyAlignment="1">
      <alignment horizontal="left" vertical="center"/>
    </xf>
    <xf numFmtId="3" fontId="6" fillId="16" borderId="7" xfId="1" applyNumberFormat="1" applyFont="1" applyFill="1" applyBorder="1" applyAlignment="1">
      <alignment horizontal="left" vertical="center"/>
    </xf>
    <xf numFmtId="3" fontId="6" fillId="13" borderId="7" xfId="1" applyNumberFormat="1" applyFont="1" applyFill="1" applyBorder="1" applyAlignment="1">
      <alignment horizontal="left" vertical="center"/>
    </xf>
    <xf numFmtId="3" fontId="6" fillId="28" borderId="7" xfId="1" applyNumberFormat="1" applyFont="1" applyFill="1" applyBorder="1" applyAlignment="1">
      <alignment horizontal="left" vertical="center"/>
    </xf>
    <xf numFmtId="167" fontId="17" fillId="29" borderId="7" xfId="2" applyNumberFormat="1" applyFont="1" applyFill="1" applyBorder="1" applyAlignment="1">
      <alignment horizontal="left" vertical="center"/>
    </xf>
    <xf numFmtId="3" fontId="17" fillId="29" borderId="7" xfId="1" applyNumberFormat="1" applyFont="1" applyFill="1" applyBorder="1" applyAlignment="1">
      <alignment horizontal="left" vertical="center"/>
    </xf>
    <xf numFmtId="3" fontId="6" fillId="17" borderId="7" xfId="1" applyNumberFormat="1" applyFont="1" applyFill="1" applyBorder="1" applyAlignment="1">
      <alignment horizontal="left" vertical="center"/>
    </xf>
    <xf numFmtId="3" fontId="6" fillId="18" borderId="7" xfId="1" applyNumberFormat="1" applyFont="1" applyFill="1" applyBorder="1" applyAlignment="1">
      <alignment horizontal="left" vertical="center"/>
    </xf>
    <xf numFmtId="3" fontId="6" fillId="3" borderId="7" xfId="1" applyNumberFormat="1" applyFont="1" applyFill="1" applyBorder="1" applyAlignment="1">
      <alignment horizontal="left" vertical="center" wrapText="1"/>
    </xf>
    <xf numFmtId="3" fontId="6" fillId="19" borderId="7" xfId="1" applyNumberFormat="1" applyFont="1" applyFill="1" applyBorder="1" applyAlignment="1">
      <alignment horizontal="left" vertical="center" wrapText="1"/>
    </xf>
    <xf numFmtId="3" fontId="6" fillId="19" borderId="7" xfId="1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3" fontId="48" fillId="3" borderId="7" xfId="1" applyNumberFormat="1" applyFont="1" applyFill="1" applyBorder="1" applyAlignment="1">
      <alignment horizontal="right" vertical="center"/>
    </xf>
    <xf numFmtId="0" fontId="50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3" fontId="6" fillId="17" borderId="7" xfId="0" applyNumberFormat="1" applyFont="1" applyFill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right" vertical="center"/>
    </xf>
    <xf numFmtId="3" fontId="6" fillId="15" borderId="7" xfId="0" applyNumberFormat="1" applyFont="1" applyFill="1" applyBorder="1" applyAlignment="1">
      <alignment horizontal="right" vertical="center"/>
    </xf>
    <xf numFmtId="3" fontId="6" fillId="28" borderId="7" xfId="0" applyNumberFormat="1" applyFont="1" applyFill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right" vertical="center" wrapText="1"/>
    </xf>
    <xf numFmtId="3" fontId="6" fillId="18" borderId="7" xfId="0" applyNumberFormat="1" applyFont="1" applyFill="1" applyBorder="1" applyAlignment="1">
      <alignment horizontal="right" vertical="center"/>
    </xf>
    <xf numFmtId="3" fontId="6" fillId="19" borderId="7" xfId="0" applyNumberFormat="1" applyFont="1" applyFill="1" applyBorder="1" applyAlignment="1">
      <alignment horizontal="right" vertical="center" wrapText="1"/>
    </xf>
    <xf numFmtId="3" fontId="13" fillId="0" borderId="12" xfId="0" applyNumberFormat="1" applyFont="1" applyBorder="1" applyAlignment="1">
      <alignment vertical="center"/>
    </xf>
    <xf numFmtId="0" fontId="38" fillId="33" borderId="30" xfId="7" applyFont="1" applyFill="1" applyBorder="1" applyAlignment="1">
      <alignment horizontal="center" vertical="center"/>
    </xf>
    <xf numFmtId="0" fontId="18" fillId="0" borderId="53" xfId="7" applyBorder="1" applyAlignment="1">
      <alignment horizontal="left" vertical="center"/>
    </xf>
    <xf numFmtId="3" fontId="51" fillId="0" borderId="37" xfId="7" applyNumberFormat="1" applyFont="1" applyBorder="1" applyAlignment="1">
      <alignment vertical="center"/>
    </xf>
    <xf numFmtId="0" fontId="18" fillId="0" borderId="54" xfId="7" applyBorder="1" applyAlignment="1">
      <alignment horizontal="left" vertical="center"/>
    </xf>
    <xf numFmtId="3" fontId="51" fillId="0" borderId="38" xfId="7" applyNumberFormat="1" applyFont="1" applyBorder="1" applyAlignment="1">
      <alignment vertical="center"/>
    </xf>
    <xf numFmtId="0" fontId="18" fillId="0" borderId="55" xfId="7" applyBorder="1" applyAlignment="1">
      <alignment horizontal="left" vertical="center"/>
    </xf>
    <xf numFmtId="3" fontId="51" fillId="0" borderId="39" xfId="7" applyNumberFormat="1" applyFont="1" applyBorder="1" applyAlignment="1">
      <alignment vertical="center"/>
    </xf>
    <xf numFmtId="0" fontId="38" fillId="0" borderId="56" xfId="7" applyFont="1" applyBorder="1" applyAlignment="1">
      <alignment vertical="center"/>
    </xf>
    <xf numFmtId="3" fontId="52" fillId="0" borderId="40" xfId="7" applyNumberFormat="1" applyFont="1" applyBorder="1" applyAlignment="1">
      <alignment vertical="center"/>
    </xf>
    <xf numFmtId="0" fontId="18" fillId="0" borderId="53" xfId="7" applyFont="1" applyBorder="1" applyAlignment="1">
      <alignment horizontal="left" vertical="center"/>
    </xf>
    <xf numFmtId="0" fontId="18" fillId="0" borderId="54" xfId="7" applyFont="1" applyBorder="1" applyAlignment="1">
      <alignment horizontal="left" vertical="center"/>
    </xf>
    <xf numFmtId="0" fontId="18" fillId="0" borderId="57" xfId="7" applyBorder="1" applyAlignment="1">
      <alignment horizontal="left" vertical="center"/>
    </xf>
    <xf numFmtId="3" fontId="51" fillId="0" borderId="41" xfId="7" applyNumberFormat="1" applyFont="1" applyBorder="1" applyAlignment="1">
      <alignment vertical="center"/>
    </xf>
    <xf numFmtId="0" fontId="38" fillId="0" borderId="58" xfId="7" applyFont="1" applyBorder="1" applyAlignment="1">
      <alignment horizontal="left" vertical="center"/>
    </xf>
    <xf numFmtId="3" fontId="52" fillId="0" borderId="42" xfId="7" applyNumberFormat="1" applyFont="1" applyBorder="1" applyAlignment="1">
      <alignment vertical="center"/>
    </xf>
    <xf numFmtId="0" fontId="38" fillId="0" borderId="59" xfId="7" applyFont="1" applyBorder="1" applyAlignment="1">
      <alignment horizontal="left" vertical="center"/>
    </xf>
    <xf numFmtId="3" fontId="52" fillId="0" borderId="43" xfId="7" applyNumberFormat="1" applyFont="1" applyBorder="1" applyAlignment="1">
      <alignment vertical="center"/>
    </xf>
    <xf numFmtId="0" fontId="18" fillId="0" borderId="56" xfId="7" applyBorder="1" applyAlignment="1">
      <alignment vertical="center"/>
    </xf>
    <xf numFmtId="3" fontId="51" fillId="0" borderId="40" xfId="7" applyNumberFormat="1" applyFont="1" applyBorder="1" applyAlignment="1">
      <alignment vertical="center"/>
    </xf>
    <xf numFmtId="0" fontId="18" fillId="0" borderId="56" xfId="7" applyBorder="1" applyAlignment="1">
      <alignment horizontal="left" vertical="center"/>
    </xf>
    <xf numFmtId="0" fontId="18" fillId="0" borderId="60" xfId="7" applyBorder="1" applyAlignment="1">
      <alignment horizontal="left" vertical="center"/>
    </xf>
    <xf numFmtId="3" fontId="51" fillId="0" borderId="44" xfId="7" applyNumberFormat="1" applyFont="1" applyBorder="1" applyAlignment="1">
      <alignment vertical="center"/>
    </xf>
    <xf numFmtId="0" fontId="18" fillId="0" borderId="61" xfId="7" applyBorder="1" applyAlignment="1">
      <alignment horizontal="left" vertical="center" indent="1"/>
    </xf>
    <xf numFmtId="3" fontId="51" fillId="0" borderId="45" xfId="7" applyNumberFormat="1" applyFont="1" applyBorder="1" applyAlignment="1">
      <alignment vertical="center"/>
    </xf>
    <xf numFmtId="0" fontId="18" fillId="0" borderId="54" xfId="7" applyBorder="1" applyAlignment="1">
      <alignment horizontal="left" vertical="center" indent="1"/>
    </xf>
    <xf numFmtId="0" fontId="18" fillId="0" borderId="54" xfId="7" applyFont="1" applyBorder="1" applyAlignment="1">
      <alignment horizontal="left" vertical="center" indent="1"/>
    </xf>
    <xf numFmtId="0" fontId="18" fillId="0" borderId="55" xfId="7" applyBorder="1" applyAlignment="1">
      <alignment horizontal="left" vertical="center" indent="1"/>
    </xf>
    <xf numFmtId="0" fontId="18" fillId="0" borderId="58" xfId="7" applyBorder="1" applyAlignment="1">
      <alignment horizontal="left" vertical="center"/>
    </xf>
    <xf numFmtId="3" fontId="51" fillId="0" borderId="42" xfId="7" applyNumberFormat="1" applyFont="1" applyBorder="1" applyAlignment="1">
      <alignment vertical="center"/>
    </xf>
    <xf numFmtId="3" fontId="51" fillId="0" borderId="46" xfId="7" applyNumberFormat="1" applyFont="1" applyBorder="1" applyAlignment="1">
      <alignment vertical="center"/>
    </xf>
    <xf numFmtId="0" fontId="37" fillId="31" borderId="30" xfId="7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172" fontId="6" fillId="0" borderId="22" xfId="1" applyNumberFormat="1" applyFont="1" applyFill="1" applyBorder="1" applyAlignment="1">
      <alignment horizontal="left" vertical="center"/>
    </xf>
    <xf numFmtId="3" fontId="2" fillId="0" borderId="22" xfId="1" applyNumberFormat="1" applyFont="1" applyFill="1" applyBorder="1" applyAlignment="1">
      <alignment vertical="top" wrapText="1"/>
    </xf>
    <xf numFmtId="43" fontId="2" fillId="0" borderId="0" xfId="0" applyNumberFormat="1" applyFont="1"/>
    <xf numFmtId="3" fontId="21" fillId="3" borderId="7" xfId="1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vertical="center"/>
    </xf>
    <xf numFmtId="0" fontId="8" fillId="2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 vertical="center"/>
    </xf>
    <xf numFmtId="3" fontId="2" fillId="0" borderId="22" xfId="1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72" fontId="6" fillId="0" borderId="12" xfId="1" applyNumberFormat="1" applyFont="1" applyFill="1" applyBorder="1" applyAlignment="1">
      <alignment horizontal="left" vertical="center"/>
    </xf>
    <xf numFmtId="3" fontId="2" fillId="0" borderId="12" xfId="1" applyNumberFormat="1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textRotation="90"/>
    </xf>
    <xf numFmtId="0" fontId="14" fillId="0" borderId="0" xfId="0" applyFont="1" applyAlignment="1">
      <alignment horizontal="left" vertical="center" textRotation="90"/>
    </xf>
    <xf numFmtId="0" fontId="0" fillId="0" borderId="0" xfId="0" applyAlignment="1">
      <alignment vertical="center" textRotation="90"/>
    </xf>
    <xf numFmtId="0" fontId="6" fillId="14" borderId="7" xfId="0" applyFont="1" applyFill="1" applyBorder="1" applyAlignment="1">
      <alignment horizontal="center" textRotation="90"/>
    </xf>
    <xf numFmtId="0" fontId="6" fillId="3" borderId="7" xfId="0" applyFont="1" applyFill="1" applyBorder="1" applyAlignment="1">
      <alignment horizontal="center" textRotation="90"/>
    </xf>
    <xf numFmtId="0" fontId="6" fillId="15" borderId="7" xfId="0" applyFont="1" applyFill="1" applyBorder="1" applyAlignment="1">
      <alignment horizontal="center" textRotation="90"/>
    </xf>
    <xf numFmtId="0" fontId="6" fillId="16" borderId="7" xfId="0" applyFont="1" applyFill="1" applyBorder="1" applyAlignment="1">
      <alignment horizontal="center" textRotation="90"/>
    </xf>
    <xf numFmtId="0" fontId="6" fillId="13" borderId="7" xfId="0" applyFont="1" applyFill="1" applyBorder="1" applyAlignment="1">
      <alignment horizontal="center" textRotation="90"/>
    </xf>
    <xf numFmtId="0" fontId="6" fillId="28" borderId="7" xfId="0" applyFont="1" applyFill="1" applyBorder="1" applyAlignment="1">
      <alignment horizontal="center" textRotation="90"/>
    </xf>
    <xf numFmtId="0" fontId="35" fillId="29" borderId="7" xfId="0" applyFont="1" applyFill="1" applyBorder="1" applyAlignment="1">
      <alignment horizontal="center" textRotation="90"/>
    </xf>
    <xf numFmtId="0" fontId="11" fillId="29" borderId="7" xfId="0" applyFont="1" applyFill="1" applyBorder="1" applyAlignment="1">
      <alignment horizontal="center" textRotation="90"/>
    </xf>
    <xf numFmtId="0" fontId="6" fillId="17" borderId="7" xfId="0" applyFont="1" applyFill="1" applyBorder="1" applyAlignment="1">
      <alignment horizontal="center" textRotation="90"/>
    </xf>
    <xf numFmtId="0" fontId="6" fillId="18" borderId="7" xfId="0" applyFont="1" applyFill="1" applyBorder="1" applyAlignment="1">
      <alignment horizontal="center" textRotation="90"/>
    </xf>
    <xf numFmtId="0" fontId="6" fillId="3" borderId="7" xfId="0" applyFont="1" applyFill="1" applyBorder="1" applyAlignment="1">
      <alignment horizontal="center" textRotation="90" wrapText="1"/>
    </xf>
    <xf numFmtId="0" fontId="6" fillId="19" borderId="7" xfId="0" applyFont="1" applyFill="1" applyBorder="1" applyAlignment="1">
      <alignment horizontal="center" textRotation="90" wrapText="1"/>
    </xf>
    <xf numFmtId="0" fontId="9" fillId="19" borderId="7" xfId="0" applyFont="1" applyFill="1" applyBorder="1" applyAlignment="1">
      <alignment horizontal="center" textRotation="90" wrapText="1"/>
    </xf>
    <xf numFmtId="0" fontId="9" fillId="3" borderId="7" xfId="0" applyFont="1" applyFill="1" applyBorder="1" applyAlignment="1">
      <alignment horizontal="center" textRotation="90" wrapText="1"/>
    </xf>
    <xf numFmtId="0" fontId="48" fillId="3" borderId="7" xfId="0" applyFont="1" applyFill="1" applyBorder="1" applyAlignment="1">
      <alignment horizontal="center" textRotation="90"/>
    </xf>
    <xf numFmtId="0" fontId="2" fillId="0" borderId="0" xfId="0" applyFont="1" applyAlignment="1">
      <alignment horizontal="center" textRotation="90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3" fontId="6" fillId="14" borderId="0" xfId="1" applyNumberFormat="1" applyFont="1" applyFill="1" applyBorder="1" applyAlignment="1">
      <alignment horizontal="right" vertical="center"/>
    </xf>
    <xf numFmtId="3" fontId="6" fillId="3" borderId="0" xfId="1" applyNumberFormat="1" applyFont="1" applyFill="1" applyBorder="1" applyAlignment="1">
      <alignment horizontal="right" vertical="center"/>
    </xf>
    <xf numFmtId="3" fontId="6" fillId="15" borderId="0" xfId="1" applyNumberFormat="1" applyFont="1" applyFill="1" applyBorder="1" applyAlignment="1">
      <alignment horizontal="right" vertical="center"/>
    </xf>
    <xf numFmtId="3" fontId="6" fillId="16" borderId="0" xfId="1" applyNumberFormat="1" applyFont="1" applyFill="1" applyBorder="1" applyAlignment="1">
      <alignment horizontal="right" vertical="center"/>
    </xf>
    <xf numFmtId="3" fontId="6" fillId="13" borderId="0" xfId="1" applyNumberFormat="1" applyFont="1" applyFill="1" applyBorder="1" applyAlignment="1">
      <alignment horizontal="right" vertical="center"/>
    </xf>
    <xf numFmtId="3" fontId="6" fillId="28" borderId="0" xfId="1" applyNumberFormat="1" applyFont="1" applyFill="1" applyBorder="1" applyAlignment="1">
      <alignment horizontal="right" vertical="center"/>
    </xf>
    <xf numFmtId="167" fontId="17" fillId="29" borderId="0" xfId="2" applyNumberFormat="1" applyFont="1" applyFill="1" applyBorder="1" applyAlignment="1">
      <alignment horizontal="right" vertical="center"/>
    </xf>
    <xf numFmtId="3" fontId="17" fillId="29" borderId="0" xfId="1" applyNumberFormat="1" applyFont="1" applyFill="1" applyBorder="1" applyAlignment="1">
      <alignment horizontal="right" vertical="center"/>
    </xf>
    <xf numFmtId="3" fontId="6" fillId="17" borderId="0" xfId="1" applyNumberFormat="1" applyFont="1" applyFill="1" applyBorder="1" applyAlignment="1">
      <alignment horizontal="right" vertical="center"/>
    </xf>
    <xf numFmtId="3" fontId="6" fillId="18" borderId="0" xfId="1" applyNumberFormat="1" applyFont="1" applyFill="1" applyBorder="1" applyAlignment="1">
      <alignment horizontal="right" vertical="center"/>
    </xf>
    <xf numFmtId="3" fontId="6" fillId="3" borderId="0" xfId="1" applyNumberFormat="1" applyFont="1" applyFill="1" applyBorder="1" applyAlignment="1">
      <alignment horizontal="right" vertical="center" wrapText="1"/>
    </xf>
    <xf numFmtId="3" fontId="6" fillId="19" borderId="0" xfId="1" applyNumberFormat="1" applyFont="1" applyFill="1" applyBorder="1" applyAlignment="1">
      <alignment horizontal="right" vertical="center" wrapText="1"/>
    </xf>
    <xf numFmtId="3" fontId="6" fillId="19" borderId="0" xfId="1" applyNumberFormat="1" applyFont="1" applyFill="1" applyBorder="1" applyAlignment="1">
      <alignment horizontal="right" vertical="center"/>
    </xf>
    <xf numFmtId="3" fontId="31" fillId="3" borderId="0" xfId="1" applyNumberFormat="1" applyFont="1" applyFill="1" applyBorder="1" applyAlignment="1">
      <alignment horizontal="right" vertical="center"/>
    </xf>
    <xf numFmtId="3" fontId="21" fillId="3" borderId="0" xfId="1" applyNumberFormat="1" applyFont="1" applyFill="1" applyBorder="1" applyAlignment="1">
      <alignment horizontal="right" vertical="center"/>
    </xf>
    <xf numFmtId="0" fontId="7" fillId="11" borderId="0" xfId="0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center" vertical="center"/>
    </xf>
    <xf numFmtId="3" fontId="6" fillId="23" borderId="0" xfId="5" applyNumberFormat="1" applyFont="1" applyFill="1" applyBorder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3" fontId="6" fillId="13" borderId="0" xfId="5" applyNumberFormat="1" applyFont="1" applyFill="1" applyBorder="1" applyAlignment="1">
      <alignment horizontal="right"/>
    </xf>
    <xf numFmtId="3" fontId="6" fillId="24" borderId="0" xfId="5" applyNumberFormat="1" applyFont="1" applyFill="1" applyBorder="1" applyAlignment="1">
      <alignment horizontal="right"/>
    </xf>
    <xf numFmtId="167" fontId="6" fillId="22" borderId="0" xfId="2" applyNumberFormat="1" applyFont="1" applyFill="1" applyBorder="1" applyAlignment="1">
      <alignment horizontal="right"/>
    </xf>
    <xf numFmtId="3" fontId="6" fillId="22" borderId="0" xfId="5" applyNumberFormat="1" applyFont="1" applyFill="1" applyBorder="1" applyAlignment="1">
      <alignment horizontal="right"/>
    </xf>
    <xf numFmtId="3" fontId="6" fillId="26" borderId="0" xfId="5" applyNumberFormat="1" applyFont="1" applyFill="1" applyBorder="1" applyAlignment="1">
      <alignment horizontal="right"/>
    </xf>
    <xf numFmtId="3" fontId="6" fillId="25" borderId="0" xfId="5" applyNumberFormat="1" applyFont="1" applyFill="1" applyBorder="1" applyAlignment="1">
      <alignment horizontal="right"/>
    </xf>
    <xf numFmtId="3" fontId="6" fillId="27" borderId="0" xfId="5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164" fontId="6" fillId="15" borderId="7" xfId="1" applyFont="1" applyFill="1" applyBorder="1" applyAlignment="1">
      <alignment horizontal="right" vertical="center"/>
    </xf>
    <xf numFmtId="3" fontId="13" fillId="0" borderId="12" xfId="0" quotePrefix="1" applyNumberFormat="1" applyFont="1" applyBorder="1" applyAlignment="1">
      <alignment vertical="center"/>
    </xf>
    <xf numFmtId="3" fontId="52" fillId="34" borderId="40" xfId="7" applyNumberFormat="1" applyFont="1" applyFill="1" applyBorder="1" applyAlignment="1">
      <alignment vertical="center"/>
    </xf>
    <xf numFmtId="164" fontId="6" fillId="3" borderId="7" xfId="1" applyFont="1" applyFill="1" applyBorder="1" applyAlignment="1">
      <alignment horizontal="right" vertical="center" wrapText="1"/>
    </xf>
    <xf numFmtId="4" fontId="6" fillId="18" borderId="7" xfId="1" applyNumberFormat="1" applyFont="1" applyFill="1" applyBorder="1" applyAlignment="1">
      <alignment horizontal="right" vertical="center"/>
    </xf>
    <xf numFmtId="4" fontId="6" fillId="3" borderId="7" xfId="1" applyNumberFormat="1" applyFont="1" applyFill="1" applyBorder="1" applyAlignment="1">
      <alignment horizontal="right" vertical="center" wrapText="1"/>
    </xf>
    <xf numFmtId="4" fontId="6" fillId="19" borderId="7" xfId="1" applyNumberFormat="1" applyFont="1" applyFill="1" applyBorder="1" applyAlignment="1">
      <alignment horizontal="right" vertical="center" wrapText="1"/>
    </xf>
    <xf numFmtId="3" fontId="51" fillId="30" borderId="45" xfId="7" applyNumberFormat="1" applyFont="1" applyFill="1" applyBorder="1" applyAlignment="1">
      <alignment vertical="center"/>
    </xf>
    <xf numFmtId="3" fontId="51" fillId="30" borderId="38" xfId="7" applyNumberFormat="1" applyFont="1" applyFill="1" applyBorder="1" applyAlignment="1">
      <alignment vertical="center"/>
    </xf>
    <xf numFmtId="3" fontId="6" fillId="30" borderId="7" xfId="1" applyNumberFormat="1" applyFont="1" applyFill="1" applyBorder="1" applyAlignment="1">
      <alignment horizontal="right" vertical="center" wrapText="1"/>
    </xf>
    <xf numFmtId="167" fontId="13" fillId="0" borderId="12" xfId="2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10" fontId="2" fillId="27" borderId="0" xfId="2" applyNumberFormat="1" applyFont="1" applyFill="1" applyAlignment="1">
      <alignment vertical="center"/>
    </xf>
    <xf numFmtId="10" fontId="2" fillId="25" borderId="0" xfId="2" applyNumberFormat="1" applyFont="1" applyFill="1" applyAlignment="1">
      <alignment vertical="center"/>
    </xf>
    <xf numFmtId="0" fontId="0" fillId="25" borderId="0" xfId="0" applyFill="1"/>
    <xf numFmtId="0" fontId="0" fillId="27" borderId="0" xfId="0" applyFill="1"/>
    <xf numFmtId="3" fontId="0" fillId="25" borderId="0" xfId="0" applyNumberFormat="1" applyFill="1"/>
    <xf numFmtId="10" fontId="0" fillId="27" borderId="0" xfId="2" applyNumberFormat="1" applyFont="1" applyFill="1"/>
    <xf numFmtId="10" fontId="0" fillId="35" borderId="0" xfId="2" applyNumberFormat="1" applyFont="1" applyFill="1"/>
    <xf numFmtId="10" fontId="0" fillId="5" borderId="0" xfId="2" applyNumberFormat="1" applyFont="1" applyFill="1"/>
    <xf numFmtId="10" fontId="2" fillId="0" borderId="0" xfId="0" applyNumberFormat="1" applyFont="1" applyAlignment="1">
      <alignment vertical="center"/>
    </xf>
    <xf numFmtId="10" fontId="0" fillId="0" borderId="0" xfId="2" applyNumberFormat="1" applyFont="1"/>
    <xf numFmtId="0" fontId="0" fillId="25" borderId="0" xfId="0" applyNumberFormat="1" applyFill="1"/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right" vertical="center"/>
    </xf>
    <xf numFmtId="3" fontId="51" fillId="0" borderId="45" xfId="7" applyNumberFormat="1" applyFont="1" applyFill="1" applyBorder="1" applyAlignment="1">
      <alignment vertical="center"/>
    </xf>
    <xf numFmtId="3" fontId="51" fillId="0" borderId="44" xfId="7" applyNumberFormat="1" applyFont="1" applyFill="1" applyBorder="1" applyAlignment="1">
      <alignment vertical="center"/>
    </xf>
    <xf numFmtId="3" fontId="18" fillId="0" borderId="0" xfId="7" applyNumberFormat="1"/>
    <xf numFmtId="3" fontId="0" fillId="0" borderId="0" xfId="0" applyNumberFormat="1"/>
    <xf numFmtId="0" fontId="0" fillId="30" borderId="0" xfId="0" applyFill="1"/>
    <xf numFmtId="0" fontId="8" fillId="2" borderId="7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172" fontId="6" fillId="0" borderId="21" xfId="1" applyNumberFormat="1" applyFont="1" applyFill="1" applyBorder="1" applyAlignment="1">
      <alignment horizontal="left" vertical="center"/>
    </xf>
    <xf numFmtId="3" fontId="2" fillId="0" borderId="21" xfId="1" applyNumberFormat="1" applyFont="1" applyFill="1" applyBorder="1" applyAlignment="1">
      <alignment vertical="top" wrapText="1"/>
    </xf>
    <xf numFmtId="0" fontId="2" fillId="0" borderId="21" xfId="0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3" fontId="2" fillId="0" borderId="63" xfId="1" applyNumberFormat="1" applyFont="1" applyFill="1" applyBorder="1" applyAlignment="1">
      <alignment vertical="top" wrapText="1"/>
    </xf>
    <xf numFmtId="0" fontId="2" fillId="0" borderId="63" xfId="0" applyFont="1" applyFill="1" applyBorder="1" applyAlignment="1">
      <alignment horizontal="center" vertical="center"/>
    </xf>
    <xf numFmtId="3" fontId="2" fillId="0" borderId="63" xfId="1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4" fontId="17" fillId="29" borderId="7" xfId="1" applyNumberFormat="1" applyFont="1" applyFill="1" applyBorder="1" applyAlignment="1">
      <alignment horizontal="right" vertical="center"/>
    </xf>
    <xf numFmtId="170" fontId="6" fillId="14" borderId="7" xfId="1" applyNumberFormat="1" applyFont="1" applyFill="1" applyBorder="1" applyAlignment="1">
      <alignment horizontal="right" vertical="center"/>
    </xf>
    <xf numFmtId="10" fontId="0" fillId="25" borderId="0" xfId="2" applyNumberFormat="1" applyFont="1" applyFill="1"/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3" fontId="1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6" fillId="19" borderId="0" xfId="1" applyNumberFormat="1" applyFont="1" applyFill="1" applyBorder="1" applyAlignment="1">
      <alignment horizontal="right" vertical="center" wrapText="1"/>
    </xf>
    <xf numFmtId="4" fontId="6" fillId="3" borderId="0" xfId="1" applyNumberFormat="1" applyFont="1" applyFill="1" applyBorder="1" applyAlignment="1">
      <alignment horizontal="right" vertical="center" wrapText="1"/>
    </xf>
    <xf numFmtId="0" fontId="5" fillId="5" borderId="64" xfId="0" applyFont="1" applyFill="1" applyBorder="1" applyAlignment="1">
      <alignment horizontal="left" vertical="center" wrapText="1" indent="2"/>
    </xf>
    <xf numFmtId="0" fontId="1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3" fillId="0" borderId="0" xfId="0" quotePrefix="1" applyFont="1" applyBorder="1" applyAlignment="1">
      <alignment vertical="center"/>
    </xf>
    <xf numFmtId="165" fontId="2" fillId="0" borderId="0" xfId="1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165" fontId="6" fillId="0" borderId="0" xfId="1" applyNumberFormat="1" applyFont="1" applyBorder="1"/>
    <xf numFmtId="169" fontId="6" fillId="0" borderId="0" xfId="1" applyNumberFormat="1" applyFont="1" applyBorder="1"/>
    <xf numFmtId="3" fontId="53" fillId="28" borderId="0" xfId="1" applyNumberFormat="1" applyFont="1" applyFill="1" applyBorder="1" applyAlignment="1">
      <alignment horizontal="right" vertical="center"/>
    </xf>
    <xf numFmtId="3" fontId="53" fillId="3" borderId="0" xfId="1" applyNumberFormat="1" applyFont="1" applyFill="1" applyBorder="1" applyAlignment="1">
      <alignment horizontal="right" vertical="center"/>
    </xf>
    <xf numFmtId="0" fontId="54" fillId="0" borderId="52" xfId="0" applyFont="1" applyFill="1" applyBorder="1" applyAlignment="1">
      <alignment horizontal="center" vertical="center"/>
    </xf>
    <xf numFmtId="172" fontId="55" fillId="0" borderId="22" xfId="1" applyNumberFormat="1" applyFont="1" applyFill="1" applyBorder="1" applyAlignment="1">
      <alignment horizontal="left" vertical="center"/>
    </xf>
    <xf numFmtId="3" fontId="56" fillId="0" borderId="22" xfId="1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7" fillId="0" borderId="12" xfId="0" quotePrefix="1" applyFont="1" applyBorder="1" applyAlignment="1" applyProtection="1">
      <alignment vertical="center"/>
      <protection locked="0"/>
    </xf>
    <xf numFmtId="164" fontId="7" fillId="3" borderId="0" xfId="1" applyFont="1" applyFill="1" applyAlignment="1">
      <alignment vertical="center"/>
    </xf>
    <xf numFmtId="0" fontId="40" fillId="0" borderId="0" xfId="0" applyFont="1"/>
    <xf numFmtId="3" fontId="23" fillId="3" borderId="0" xfId="0" applyNumberFormat="1" applyFont="1" applyFill="1" applyAlignment="1">
      <alignment vertical="center"/>
    </xf>
    <xf numFmtId="3" fontId="13" fillId="0" borderId="12" xfId="0" applyNumberFormat="1" applyFont="1" applyBorder="1" applyAlignment="1">
      <alignment horizontal="right" vertical="center"/>
    </xf>
    <xf numFmtId="170" fontId="0" fillId="0" borderId="0" xfId="0" applyNumberFormat="1"/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3" fontId="31" fillId="3" borderId="0" xfId="5" applyNumberFormat="1" applyFont="1" applyFill="1" applyBorder="1" applyAlignment="1">
      <alignment horizontal="right"/>
    </xf>
    <xf numFmtId="3" fontId="31" fillId="27" borderId="0" xfId="5" applyNumberFormat="1" applyFont="1" applyFill="1" applyBorder="1" applyAlignment="1">
      <alignment horizontal="right"/>
    </xf>
    <xf numFmtId="3" fontId="31" fillId="25" borderId="0" xfId="5" applyNumberFormat="1" applyFont="1" applyFill="1" applyBorder="1" applyAlignment="1">
      <alignment horizontal="right"/>
    </xf>
    <xf numFmtId="3" fontId="31" fillId="18" borderId="0" xfId="1" applyNumberFormat="1" applyFont="1" applyFill="1" applyBorder="1" applyAlignment="1">
      <alignment horizontal="right" vertical="center"/>
    </xf>
    <xf numFmtId="0" fontId="41" fillId="3" borderId="47" xfId="0" applyFont="1" applyFill="1" applyBorder="1" applyAlignment="1">
      <alignment horizontal="center" vertical="center"/>
    </xf>
    <xf numFmtId="0" fontId="41" fillId="3" borderId="48" xfId="0" applyFont="1" applyFill="1" applyBorder="1" applyAlignment="1">
      <alignment horizontal="center" vertical="center"/>
    </xf>
    <xf numFmtId="0" fontId="41" fillId="3" borderId="49" xfId="0" applyFont="1" applyFill="1" applyBorder="1" applyAlignment="1">
      <alignment horizontal="center" vertical="center"/>
    </xf>
    <xf numFmtId="0" fontId="42" fillId="3" borderId="50" xfId="6" applyFont="1" applyFill="1" applyBorder="1" applyAlignment="1">
      <alignment horizontal="center"/>
    </xf>
    <xf numFmtId="0" fontId="0" fillId="0" borderId="32" xfId="0" applyBorder="1" applyAlignment="1">
      <alignment horizontal="left" vertical="top" wrapText="1"/>
    </xf>
    <xf numFmtId="0" fontId="0" fillId="0" borderId="34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8" fillId="10" borderId="36" xfId="0" applyFont="1" applyFill="1" applyBorder="1" applyAlignment="1">
      <alignment horizontal="center" vertical="center"/>
    </xf>
    <xf numFmtId="0" fontId="8" fillId="10" borderId="3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11" fillId="7" borderId="6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 wrapText="1"/>
    </xf>
    <xf numFmtId="0" fontId="12" fillId="9" borderId="17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38" fillId="0" borderId="28" xfId="7" applyFont="1" applyBorder="1" applyAlignment="1">
      <alignment horizontal="center" vertical="center" textRotation="90"/>
    </xf>
    <xf numFmtId="0" fontId="38" fillId="0" borderId="32" xfId="7" applyFont="1" applyBorder="1" applyAlignment="1">
      <alignment horizontal="center" vertical="center" textRotation="90"/>
    </xf>
    <xf numFmtId="0" fontId="38" fillId="0" borderId="23" xfId="7" applyFont="1" applyBorder="1" applyAlignment="1">
      <alignment horizontal="center" vertical="center" textRotation="90"/>
    </xf>
    <xf numFmtId="0" fontId="38" fillId="0" borderId="25" xfId="7" applyFont="1" applyBorder="1" applyAlignment="1">
      <alignment horizontal="center" vertical="center" textRotation="90"/>
    </xf>
    <xf numFmtId="0" fontId="8" fillId="10" borderId="7" xfId="0" applyFont="1" applyFill="1" applyBorder="1" applyAlignment="1">
      <alignment horizontal="center" vertical="center" textRotation="90"/>
    </xf>
    <xf numFmtId="0" fontId="8" fillId="2" borderId="7" xfId="0" applyFont="1" applyFill="1" applyBorder="1" applyAlignment="1">
      <alignment horizontal="center" vertical="center" textRotation="90"/>
    </xf>
    <xf numFmtId="0" fontId="8" fillId="12" borderId="8" xfId="0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left" vertical="center" wrapText="1"/>
    </xf>
    <xf numFmtId="0" fontId="11" fillId="10" borderId="14" xfId="0" applyFont="1" applyFill="1" applyBorder="1" applyAlignment="1">
      <alignment horizontal="left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</cellXfs>
  <cellStyles count="10">
    <cellStyle name="=C:\WINNT\SYSTEM32\COMMAND.COM 2" xfId="4"/>
    <cellStyle name="Encabezado 1" xfId="6" builtinId="16"/>
    <cellStyle name="Millares" xfId="1" builtinId="3"/>
    <cellStyle name="Millares 2" xfId="3"/>
    <cellStyle name="Millares 2 2" xfId="5"/>
    <cellStyle name="Normal" xfId="0" builtinId="0"/>
    <cellStyle name="Normal 2" xfId="9"/>
    <cellStyle name="Normal 3" xfId="8"/>
    <cellStyle name="Normal_Matriz BEN v5" xfId="7"/>
    <cellStyle name="Porcentaje" xfId="2" builtinId="5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sz val="1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sz val="10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general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72" formatCode="[$-C0A]d\ &quot;de&quot;\ mmmm\ &quot;de&quot;\ 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72" formatCode="[$-C0A]d\ &quot;de&quot;\ mmmm\ &quot;de&quot;\ yyyy;@"/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border outline="0">
        <left style="thin">
          <color theme="0"/>
        </left>
        <right style="thin">
          <color theme="0"/>
        </right>
        <top style="thin">
          <color rgb="FF7030A0"/>
        </top>
        <bottom style="thin">
          <color theme="0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0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33CC33"/>
      <color rgb="FFA9D08E"/>
      <color rgb="FFDDEBF7"/>
      <color rgb="FFDEFBFA"/>
      <color rgb="FFF1FDFD"/>
      <color rgb="FFE2EFDA"/>
      <color rgb="FF70AD47"/>
      <color rgb="FF9BC2E6"/>
      <color rgb="FF5B9BD5"/>
      <color rgb="FF19A4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43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ABT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2006-2015_porc'!$O$47</c:f>
              <c:strCache>
                <c:ptCount val="1"/>
                <c:pt idx="0">
                  <c:v>10 Productos alimenticios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2006-2015_porc'!$P$47:$Z$47</c:f>
              <c:numCache>
                <c:formatCode>0.00%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C-4712-A4A5-D9182E82C908}"/>
            </c:ext>
          </c:extLst>
        </c:ser>
        <c:ser>
          <c:idx val="1"/>
          <c:order val="1"/>
          <c:tx>
            <c:strRef>
              <c:f>'BECO_Energéticos 2006-2015_porc'!$O$48</c:f>
              <c:strCache>
                <c:ptCount val="1"/>
                <c:pt idx="0">
                  <c:v>11 Elaboración de bebidas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2006-2015_porc'!$P$48:$Z$48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C-4712-A4A5-D9182E82C908}"/>
            </c:ext>
          </c:extLst>
        </c:ser>
        <c:ser>
          <c:idx val="2"/>
          <c:order val="2"/>
          <c:tx>
            <c:strRef>
              <c:f>'BECO_Energéticos 2006-2015_porc'!$O$49</c:f>
              <c:strCache>
                <c:ptCount val="1"/>
                <c:pt idx="0">
                  <c:v>12 Productos de tabaco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2006-2015_porc'!$P$49:$Z$49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C-4712-A4A5-D9182E82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08376"/>
        <c:axId val="1014506416"/>
      </c:barChart>
      <c:catAx>
        <c:axId val="101450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6416"/>
        <c:crosses val="autoZero"/>
        <c:auto val="1"/>
        <c:lblAlgn val="ctr"/>
        <c:lblOffset val="100"/>
        <c:noMultiLvlLbl val="0"/>
      </c:catAx>
      <c:valAx>
        <c:axId val="101450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Textiles</a:t>
            </a:r>
          </a:p>
          <a:p>
            <a:pPr>
              <a:defRPr/>
            </a:pP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2006-2015_porc'!$O$50</c:f>
              <c:strCache>
                <c:ptCount val="1"/>
                <c:pt idx="0">
                  <c:v>13 Productos textiles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2006-2015_porc'!$P$50:$Z$50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0.83849872050042651</c:v>
                </c:pt>
                <c:pt idx="3">
                  <c:v>0.98711755233494358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E-4742-90BD-63F007C671B7}"/>
            </c:ext>
          </c:extLst>
        </c:ser>
        <c:ser>
          <c:idx val="1"/>
          <c:order val="1"/>
          <c:tx>
            <c:strRef>
              <c:f>'BECO_Energéticos 2006-2015_porc'!$O$51</c:f>
              <c:strCache>
                <c:ptCount val="1"/>
                <c:pt idx="0">
                  <c:v>14 Prendas de vestir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2006-2015_porc'!$P$51:$Z$51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6E-4742-90BD-63F007C671B7}"/>
            </c:ext>
          </c:extLst>
        </c:ser>
        <c:ser>
          <c:idx val="2"/>
          <c:order val="2"/>
          <c:tx>
            <c:strRef>
              <c:f>'BECO_Energéticos 2006-2015_porc'!$O$52</c:f>
              <c:strCache>
                <c:ptCount val="1"/>
                <c:pt idx="0">
                  <c:v>15 Marroquinerías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2006-2015_porc'!$P$52:$Z$52</c:f>
              <c:numCache>
                <c:formatCode>0.00%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0.16150127949957349</c:v>
                </c:pt>
                <c:pt idx="3">
                  <c:v>1.2882447665056361E-2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D6E-4742-90BD-63F007C67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3080"/>
        <c:axId val="1014506024"/>
      </c:barChart>
      <c:catAx>
        <c:axId val="101451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6024"/>
        <c:crosses val="autoZero"/>
        <c:auto val="1"/>
        <c:lblAlgn val="ctr"/>
        <c:lblOffset val="100"/>
        <c:noMultiLvlLbl val="0"/>
      </c:catAx>
      <c:valAx>
        <c:axId val="10145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Papel</a:t>
            </a:r>
            <a:r>
              <a:rPr lang="es-CO" baseline="0"/>
              <a:t> y maderas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2006-2015_porc'!$O$53</c:f>
              <c:strCache>
                <c:ptCount val="1"/>
                <c:pt idx="0">
                  <c:v>16 Maderas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2006-2015_porc'!$P$53:$Z$53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0.23921052631578946</c:v>
                </c:pt>
                <c:pt idx="6">
                  <c:v>0.29185826345685689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9D-4F99-9838-9D29CD6E5284}"/>
            </c:ext>
          </c:extLst>
        </c:ser>
        <c:ser>
          <c:idx val="1"/>
          <c:order val="1"/>
          <c:tx>
            <c:strRef>
              <c:f>'BECO_Energéticos 2006-2015_porc'!$O$54</c:f>
              <c:strCache>
                <c:ptCount val="1"/>
                <c:pt idx="0">
                  <c:v>17 Papel y cartón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2006-2015_porc'!$P$54:$Z$54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0.76078947368421057</c:v>
                </c:pt>
                <c:pt idx="6">
                  <c:v>0.70814173654314305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9D-4F99-9838-9D29CD6E5284}"/>
            </c:ext>
          </c:extLst>
        </c:ser>
        <c:ser>
          <c:idx val="2"/>
          <c:order val="2"/>
          <c:tx>
            <c:strRef>
              <c:f>'BECO_Energéticos 2006-2015_porc'!$O$55</c:f>
              <c:strCache>
                <c:ptCount val="1"/>
                <c:pt idx="0">
                  <c:v>18 Impresión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2006-2015_porc'!$P$55:$Z$55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9D-4F99-9838-9D29CD6E5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4256"/>
        <c:axId val="1014504064"/>
      </c:barChart>
      <c:catAx>
        <c:axId val="101451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4064"/>
        <c:crosses val="autoZero"/>
        <c:auto val="1"/>
        <c:lblAlgn val="ctr"/>
        <c:lblOffset val="100"/>
        <c:noMultiLvlLbl val="0"/>
      </c:catAx>
      <c:valAx>
        <c:axId val="101450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Químicos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2006-2015_porc'!$O$56</c:f>
              <c:strCache>
                <c:ptCount val="1"/>
                <c:pt idx="0">
                  <c:v>19 Coquización y Refinerías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2006-2015_porc'!$P$56:$Z$56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4-422E-BDCD-32A961EBCD36}"/>
            </c:ext>
          </c:extLst>
        </c:ser>
        <c:ser>
          <c:idx val="1"/>
          <c:order val="1"/>
          <c:tx>
            <c:strRef>
              <c:f>'BECO_Energéticos 2006-2015_porc'!$O$57</c:f>
              <c:strCache>
                <c:ptCount val="1"/>
                <c:pt idx="0">
                  <c:v>20 Sustancias y productos químicos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2006-2015_porc'!$P$57:$Z$57</c:f>
              <c:numCache>
                <c:formatCode>0.00%</c:formatCode>
                <c:ptCount val="11"/>
                <c:pt idx="0">
                  <c:v>0.98514489137305783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0.19527996298010181</c:v>
                </c:pt>
                <c:pt idx="5">
                  <c:v>1</c:v>
                </c:pt>
                <c:pt idx="6">
                  <c:v>1</c:v>
                </c:pt>
                <c:pt idx="7">
                  <c:v>0.98486799742434006</c:v>
                </c:pt>
                <c:pt idx="8">
                  <c:v>0.84909456740442657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14-422E-BDCD-32A961EBCD36}"/>
            </c:ext>
          </c:extLst>
        </c:ser>
        <c:ser>
          <c:idx val="2"/>
          <c:order val="2"/>
          <c:tx>
            <c:strRef>
              <c:f>'BECO_Energéticos 2006-2015_porc'!$O$58</c:f>
              <c:strCache>
                <c:ptCount val="1"/>
                <c:pt idx="0">
                  <c:v>21 Productos farmacéuticos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2006-2015_porc'!$P$58:$Z$58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0.15090543259557343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14-422E-BDCD-32A961EBCD36}"/>
            </c:ext>
          </c:extLst>
        </c:ser>
        <c:ser>
          <c:idx val="3"/>
          <c:order val="3"/>
          <c:tx>
            <c:strRef>
              <c:f>'BECO_Energéticos 2006-2015_porc'!$O$59</c:f>
              <c:strCache>
                <c:ptCount val="1"/>
                <c:pt idx="0">
                  <c:v>22 Productos de caucho y de plástico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2006-2015_porc'!$P$59:$Z$59</c:f>
              <c:numCache>
                <c:formatCode>0.00%</c:formatCode>
                <c:ptCount val="11"/>
                <c:pt idx="0">
                  <c:v>1.4855108626942145E-2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0.80472003701989825</c:v>
                </c:pt>
                <c:pt idx="5">
                  <c:v>0</c:v>
                </c:pt>
                <c:pt idx="6">
                  <c:v>0</c:v>
                </c:pt>
                <c:pt idx="7">
                  <c:v>1.5132002575660013E-2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014-422E-BDCD-32A961E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09944"/>
        <c:axId val="1014507592"/>
      </c:barChart>
      <c:catAx>
        <c:axId val="101450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7592"/>
        <c:crosses val="autoZero"/>
        <c:auto val="1"/>
        <c:lblAlgn val="ctr"/>
        <c:lblOffset val="100"/>
        <c:noMultiLvlLbl val="0"/>
      </c:catAx>
      <c:valAx>
        <c:axId val="101450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9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Químicos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2006-2015_porc'!$O$61</c:f>
              <c:strCache>
                <c:ptCount val="1"/>
                <c:pt idx="0">
                  <c:v>24 Productos metalúrgicos básicos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2006-2015_porc'!$P$61:$Z$61</c:f>
              <c:numCache>
                <c:formatCode>0.00%</c:formatCode>
                <c:ptCount val="11"/>
                <c:pt idx="0">
                  <c:v>0.90097196788280032</c:v>
                </c:pt>
                <c:pt idx="1">
                  <c:v>0.92533403196227404</c:v>
                </c:pt>
                <c:pt idx="2">
                  <c:v>0.76699770817417878</c:v>
                </c:pt>
                <c:pt idx="3">
                  <c:v>0.95489370885939362</c:v>
                </c:pt>
                <c:pt idx="4">
                  <c:v>0.96968139773895179</c:v>
                </c:pt>
                <c:pt idx="5">
                  <c:v>0.71324099722991685</c:v>
                </c:pt>
                <c:pt idx="6">
                  <c:v>0.99291817667985505</c:v>
                </c:pt>
                <c:pt idx="7">
                  <c:v>0.92702566683442378</c:v>
                </c:pt>
                <c:pt idx="8">
                  <c:v>0.92672413793103448</c:v>
                </c:pt>
                <c:pt idx="9">
                  <c:v>0.91407307171853858</c:v>
                </c:pt>
                <c:pt idx="10">
                  <c:v>0.94468085106382971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0B-4D16-9D0E-97030CA454AA}"/>
            </c:ext>
          </c:extLst>
        </c:ser>
        <c:ser>
          <c:idx val="1"/>
          <c:order val="1"/>
          <c:tx>
            <c:strRef>
              <c:f>'BECO_Energéticos 2006-2015_porc'!$O$62</c:f>
              <c:strCache>
                <c:ptCount val="1"/>
                <c:pt idx="0">
                  <c:v>25 Productos elaborados de metal (No maquinaria y equipo)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2006-2015_porc'!$P$62:$Z$62</c:f>
              <c:numCache>
                <c:formatCode>0.00%</c:formatCode>
                <c:ptCount val="11"/>
                <c:pt idx="0">
                  <c:v>9.9028032117199599E-2</c:v>
                </c:pt>
                <c:pt idx="1">
                  <c:v>7.4665968037725947E-2</c:v>
                </c:pt>
                <c:pt idx="2">
                  <c:v>0.23300229182582124</c:v>
                </c:pt>
                <c:pt idx="3">
                  <c:v>4.5106291140606457E-2</c:v>
                </c:pt>
                <c:pt idx="4">
                  <c:v>3.0318602261048308E-2</c:v>
                </c:pt>
                <c:pt idx="5">
                  <c:v>0.28675900277008309</c:v>
                </c:pt>
                <c:pt idx="6">
                  <c:v>7.0818233201449619E-3</c:v>
                </c:pt>
                <c:pt idx="7">
                  <c:v>7.2974333165576236E-2</c:v>
                </c:pt>
                <c:pt idx="8">
                  <c:v>7.3275862068965511E-2</c:v>
                </c:pt>
                <c:pt idx="9">
                  <c:v>8.5926928281461437E-2</c:v>
                </c:pt>
                <c:pt idx="10">
                  <c:v>5.5319148936170216E-2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0B-4D16-9D0E-97030CA4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04456"/>
        <c:axId val="1014509160"/>
      </c:barChart>
      <c:catAx>
        <c:axId val="101450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9160"/>
        <c:crosses val="autoZero"/>
        <c:auto val="1"/>
        <c:lblAlgn val="ctr"/>
        <c:lblOffset val="100"/>
        <c:noMultiLvlLbl val="0"/>
      </c:catAx>
      <c:valAx>
        <c:axId val="101450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Químicos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2006-2015_porc'!$O$63</c:f>
              <c:strCache>
                <c:ptCount val="1"/>
                <c:pt idx="0">
                  <c:v>26 Productos informáticos, electrónicos y ópticos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2006-2015_porc'!$P$63:$Z$63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F8-4B9C-BBC5-042D0E213790}"/>
            </c:ext>
          </c:extLst>
        </c:ser>
        <c:ser>
          <c:idx val="1"/>
          <c:order val="1"/>
          <c:tx>
            <c:strRef>
              <c:f>'BECO_Energéticos 2006-2015_porc'!$O$64</c:f>
              <c:strCache>
                <c:ptCount val="1"/>
                <c:pt idx="0">
                  <c:v>27 Aparatos y equipo eléctrico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2006-2015_porc'!$P$64:$Z$64</c:f>
              <c:numCache>
                <c:formatCode>0.00%</c:formatCode>
                <c:ptCount val="11"/>
                <c:pt idx="0">
                  <c:v>5.1985981308411228E-2</c:v>
                </c:pt>
                <c:pt idx="1">
                  <c:v>0</c:v>
                </c:pt>
                <c:pt idx="2">
                  <c:v>7.4204946996466445E-2</c:v>
                </c:pt>
                <c:pt idx="3">
                  <c:v>0</c:v>
                </c:pt>
                <c:pt idx="4">
                  <c:v>0.50131421744324967</c:v>
                </c:pt>
                <c:pt idx="5">
                  <c:v>0.19803600654664483</c:v>
                </c:pt>
                <c:pt idx="6">
                  <c:v>0.59587317564167086</c:v>
                </c:pt>
                <c:pt idx="7">
                  <c:v>0.40448077505298219</c:v>
                </c:pt>
                <c:pt idx="8">
                  <c:v>0.55019852524106627</c:v>
                </c:pt>
                <c:pt idx="9">
                  <c:v>0.27316602316602318</c:v>
                </c:pt>
                <c:pt idx="10">
                  <c:v>0.36363636363636359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F8-4B9C-BBC5-042D0E213790}"/>
            </c:ext>
          </c:extLst>
        </c:ser>
        <c:ser>
          <c:idx val="2"/>
          <c:order val="2"/>
          <c:tx>
            <c:strRef>
              <c:f>'BECO_Energéticos 2006-2015_porc'!$O$65</c:f>
              <c:strCache>
                <c:ptCount val="1"/>
                <c:pt idx="0">
                  <c:v>28 Maquinaria y equipo n.c.p.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2006-2015_porc'!$P$65:$Z$65</c:f>
              <c:numCache>
                <c:formatCode>0.00%</c:formatCode>
                <c:ptCount val="11"/>
                <c:pt idx="0">
                  <c:v>0.31483644859813087</c:v>
                </c:pt>
                <c:pt idx="1">
                  <c:v>0.80272108843537415</c:v>
                </c:pt>
                <c:pt idx="2">
                  <c:v>0.19591676482135847</c:v>
                </c:pt>
                <c:pt idx="3">
                  <c:v>0.39243986254295526</c:v>
                </c:pt>
                <c:pt idx="4">
                  <c:v>9.1995221027479104E-2</c:v>
                </c:pt>
                <c:pt idx="5">
                  <c:v>0.17414075286415712</c:v>
                </c:pt>
                <c:pt idx="6">
                  <c:v>0.1210367388022144</c:v>
                </c:pt>
                <c:pt idx="7">
                  <c:v>0.18316681804420223</c:v>
                </c:pt>
                <c:pt idx="8">
                  <c:v>0.18462847419171866</c:v>
                </c:pt>
                <c:pt idx="9">
                  <c:v>0.25225225225225228</c:v>
                </c:pt>
                <c:pt idx="10">
                  <c:v>0.38054968287526425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F8-4B9C-BBC5-042D0E213790}"/>
            </c:ext>
          </c:extLst>
        </c:ser>
        <c:ser>
          <c:idx val="3"/>
          <c:order val="3"/>
          <c:tx>
            <c:strRef>
              <c:f>'BECO_Energéticos 2006-2015_porc'!$O$66</c:f>
              <c:strCache>
                <c:ptCount val="1"/>
                <c:pt idx="0">
                  <c:v>29 Vehículos automotores, remolques y semirremolques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2006-2015_porc'!$P$66:$Z$66</c:f>
              <c:numCache>
                <c:formatCode>0.00%</c:formatCode>
                <c:ptCount val="11"/>
                <c:pt idx="0">
                  <c:v>0.55782710280373837</c:v>
                </c:pt>
                <c:pt idx="1">
                  <c:v>0.19727891156462588</c:v>
                </c:pt>
                <c:pt idx="2">
                  <c:v>7.8523753435414225E-4</c:v>
                </c:pt>
                <c:pt idx="3">
                  <c:v>0.59381443298969072</c:v>
                </c:pt>
                <c:pt idx="4">
                  <c:v>0.34408602150537637</c:v>
                </c:pt>
                <c:pt idx="5">
                  <c:v>0.57348608837970538</c:v>
                </c:pt>
                <c:pt idx="6">
                  <c:v>0.25616507297433311</c:v>
                </c:pt>
                <c:pt idx="7">
                  <c:v>0.38480169542839843</c:v>
                </c:pt>
                <c:pt idx="8">
                  <c:v>0.23369256948383435</c:v>
                </c:pt>
                <c:pt idx="9">
                  <c:v>0.41731016731016735</c:v>
                </c:pt>
                <c:pt idx="10">
                  <c:v>0.25581395348837205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CF8-4B9C-BBC5-042D0E213790}"/>
            </c:ext>
          </c:extLst>
        </c:ser>
        <c:ser>
          <c:idx val="4"/>
          <c:order val="4"/>
          <c:tx>
            <c:strRef>
              <c:f>'BECO_Energéticos 2006-2015_porc'!$O$67</c:f>
              <c:strCache>
                <c:ptCount val="1"/>
                <c:pt idx="0">
                  <c:v>30 Otros tipos de equipo de transporte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2006-2015_porc'!$P$67:$Z$67</c:f>
              <c:numCache>
                <c:formatCode>0.00%</c:formatCode>
                <c:ptCount val="11"/>
                <c:pt idx="0">
                  <c:v>7.5350467289719641E-2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CF8-4B9C-BBC5-042D0E213790}"/>
            </c:ext>
          </c:extLst>
        </c:ser>
        <c:ser>
          <c:idx val="5"/>
          <c:order val="5"/>
          <c:tx>
            <c:strRef>
              <c:f>'BECO_Energéticos 2006-2015_porc'!$O$68</c:f>
              <c:strCache>
                <c:ptCount val="1"/>
                <c:pt idx="0">
                  <c:v>31 Muebles, colchones y somieres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2006-2015_porc'!$P$68:$Z$68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1.3745704467353952E-2</c:v>
                </c:pt>
                <c:pt idx="4">
                  <c:v>6.2604540023894872E-2</c:v>
                </c:pt>
                <c:pt idx="5">
                  <c:v>2.1603927986906711E-2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CF8-4B9C-BBC5-042D0E213790}"/>
            </c:ext>
          </c:extLst>
        </c:ser>
        <c:ser>
          <c:idx val="6"/>
          <c:order val="6"/>
          <c:tx>
            <c:strRef>
              <c:f>'BECO_Energéticos 2006-2015_porc'!$O$69</c:f>
              <c:strCache>
                <c:ptCount val="1"/>
                <c:pt idx="0">
                  <c:v>32 Otras industrias manufactureras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2006-2015_porc'!$P$69:$Z$69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0.72909305064782104</c:v>
                </c:pt>
                <c:pt idx="3">
                  <c:v>0</c:v>
                </c:pt>
                <c:pt idx="4">
                  <c:v>0</c:v>
                </c:pt>
                <c:pt idx="5">
                  <c:v>3.2733224222585927E-2</c:v>
                </c:pt>
                <c:pt idx="6">
                  <c:v>2.6925012581781583E-2</c:v>
                </c:pt>
                <c:pt idx="7">
                  <c:v>2.7550711474417195E-2</c:v>
                </c:pt>
                <c:pt idx="8">
                  <c:v>3.1480431083380597E-2</c:v>
                </c:pt>
                <c:pt idx="9">
                  <c:v>5.7271557271557277E-2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CF8-4B9C-BBC5-042D0E21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0336"/>
        <c:axId val="1014512688"/>
      </c:barChart>
      <c:catAx>
        <c:axId val="10145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2688"/>
        <c:crosses val="autoZero"/>
        <c:auto val="1"/>
        <c:lblAlgn val="ctr"/>
        <c:lblOffset val="100"/>
        <c:noMultiLvlLbl val="0"/>
      </c:catAx>
      <c:valAx>
        <c:axId val="101451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Carretero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'BECO_Energéticos 2006-2015_porc'!$O$72</c:f>
              <c:strCache>
                <c:ptCount val="1"/>
                <c:pt idx="0">
                  <c:v>Pasajeros Privado Interurbano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2006-2015_porc'!$P$72:$Z$72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9-4FF0-BE86-2961BDE420C3}"/>
            </c:ext>
          </c:extLst>
        </c:ser>
        <c:ser>
          <c:idx val="1"/>
          <c:order val="1"/>
          <c:tx>
            <c:strRef>
              <c:f>'BECO_Energéticos 2006-2015_porc'!$O$73</c:f>
              <c:strCache>
                <c:ptCount val="1"/>
                <c:pt idx="0">
                  <c:v>Pasajeros Privado Urbano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2006-2015_porc'!$P$73:$Z$73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E9-4FF0-BE86-2961BDE420C3}"/>
            </c:ext>
          </c:extLst>
        </c:ser>
        <c:ser>
          <c:idx val="2"/>
          <c:order val="2"/>
          <c:tx>
            <c:strRef>
              <c:f>'BECO_Energéticos 2006-2015_porc'!$O$74</c:f>
              <c:strCache>
                <c:ptCount val="1"/>
                <c:pt idx="0">
                  <c:v>Pasajeros Público Interurbano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2006-2015_porc'!$P$74:$Z$74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6E9-4FF0-BE86-2961BDE420C3}"/>
            </c:ext>
          </c:extLst>
        </c:ser>
        <c:ser>
          <c:idx val="3"/>
          <c:order val="3"/>
          <c:tx>
            <c:strRef>
              <c:f>'BECO_Energéticos 2006-2015_porc'!$O$75</c:f>
              <c:strCache>
                <c:ptCount val="1"/>
                <c:pt idx="0">
                  <c:v>Pasajeros Público Urbano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2006-2015_porc'!$P$75:$Z$75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6E9-4FF0-BE86-2961BDE420C3}"/>
            </c:ext>
          </c:extLst>
        </c:ser>
        <c:ser>
          <c:idx val="4"/>
          <c:order val="4"/>
          <c:tx>
            <c:strRef>
              <c:f>'BECO_Energéticos 2006-2015_porc'!$O$76</c:f>
              <c:strCache>
                <c:ptCount val="1"/>
                <c:pt idx="0">
                  <c:v>Carga Urbana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2006-2015_porc'!$P$76:$Z$76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6E9-4FF0-BE86-2961BDE420C3}"/>
            </c:ext>
          </c:extLst>
        </c:ser>
        <c:ser>
          <c:idx val="5"/>
          <c:order val="5"/>
          <c:tx>
            <c:strRef>
              <c:f>'BECO_Energéticos 2006-2015_porc'!$O$77</c:f>
              <c:strCache>
                <c:ptCount val="1"/>
                <c:pt idx="0">
                  <c:v>Carga Interurbana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'BECO_Energéticos 2006-2015_porc'!$P$46:$Z$46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'BECO_Energéticos 2006-2015_porc'!$P$77:$Z$77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6E9-4FF0-BE86-2961BDE4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4510728"/>
        <c:axId val="1014505632"/>
      </c:barChart>
      <c:catAx>
        <c:axId val="101451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5632"/>
        <c:crosses val="autoZero"/>
        <c:auto val="1"/>
        <c:lblAlgn val="ctr"/>
        <c:lblOffset val="100"/>
        <c:noMultiLvlLbl val="0"/>
      </c:catAx>
      <c:valAx>
        <c:axId val="101450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'BECO_Energéticos 2006-2015_porc'!$D$38:$N$38</c:f>
              <c:numCache>
                <c:formatCode>#,##0</c:formatCode>
                <c:ptCount val="11"/>
                <c:pt idx="0">
                  <c:v>350.69699999999989</c:v>
                </c:pt>
                <c:pt idx="1">
                  <c:v>68.427999999999884</c:v>
                </c:pt>
                <c:pt idx="2">
                  <c:v>326.904</c:v>
                </c:pt>
                <c:pt idx="3">
                  <c:v>1293.3429999999998</c:v>
                </c:pt>
                <c:pt idx="4">
                  <c:v>792.61800000000017</c:v>
                </c:pt>
                <c:pt idx="5">
                  <c:v>833.91700000000014</c:v>
                </c:pt>
                <c:pt idx="6">
                  <c:v>564.81699999999978</c:v>
                </c:pt>
                <c:pt idx="7">
                  <c:v>721.2</c:v>
                </c:pt>
                <c:pt idx="8">
                  <c:v>642.68399999999974</c:v>
                </c:pt>
                <c:pt idx="9">
                  <c:v>99.527000000000044</c:v>
                </c:pt>
                <c:pt idx="10">
                  <c:v>44.688000000000102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9B-430C-B0B8-E9B8B7CB9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504848"/>
        <c:axId val="1014513864"/>
      </c:lineChart>
      <c:catAx>
        <c:axId val="1014504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3864"/>
        <c:crosses val="autoZero"/>
        <c:auto val="1"/>
        <c:lblAlgn val="ctr"/>
        <c:lblOffset val="100"/>
        <c:noMultiLvlLbl val="0"/>
      </c:catAx>
      <c:valAx>
        <c:axId val="101451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'BECO_Energéticos 2006-2015_porc'!$I$38</c:f>
              <c:numCache>
                <c:formatCode>#,##0</c:formatCode>
                <c:ptCount val="1"/>
                <c:pt idx="0">
                  <c:v>833.91700000000014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E5-4A93-9774-F43530D6F12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'BECO_Energéticos 2006-2015_porc'!$D$41:$N$41</c:f>
              <c:numCache>
                <c:formatCode>#,##0</c:formatCode>
                <c:ptCount val="11"/>
                <c:pt idx="0">
                  <c:v>350.697</c:v>
                </c:pt>
                <c:pt idx="1">
                  <c:v>68.427999999999983</c:v>
                </c:pt>
                <c:pt idx="2">
                  <c:v>326.90400000000005</c:v>
                </c:pt>
                <c:pt idx="3">
                  <c:v>1293.3430000000001</c:v>
                </c:pt>
                <c:pt idx="4">
                  <c:v>792.61800000000005</c:v>
                </c:pt>
                <c:pt idx="5">
                  <c:v>833.91700000000003</c:v>
                </c:pt>
                <c:pt idx="6">
                  <c:v>564.81700000000001</c:v>
                </c:pt>
                <c:pt idx="7">
                  <c:v>721.19999999999993</c:v>
                </c:pt>
                <c:pt idx="8">
                  <c:v>642.68399999999997</c:v>
                </c:pt>
                <c:pt idx="9">
                  <c:v>99.527000000000001</c:v>
                </c:pt>
                <c:pt idx="10">
                  <c:v>44.687999999999995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E5-4A93-9774-F43530D6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514648"/>
        <c:axId val="1014507984"/>
      </c:lineChart>
      <c:catAx>
        <c:axId val="1014514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07984"/>
        <c:crosses val="autoZero"/>
        <c:auto val="1"/>
        <c:lblAlgn val="ctr"/>
        <c:lblOffset val="100"/>
        <c:noMultiLvlLbl val="0"/>
      </c:catAx>
      <c:valAx>
        <c:axId val="101450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451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'BECO_1975-2005'!$C$5" fmlaRange="'Bases de Cálculo'!$C$41:$C$47" sel="1" val="0"/>
</file>

<file path=xl/ctrlProps/ctrlProp10.xml><?xml version="1.0" encoding="utf-8"?>
<formControlPr xmlns="http://schemas.microsoft.com/office/spreadsheetml/2009/9/main" objectType="Drop" dropStyle="combo" dx="16" fmlaLink="$B$5" fmlaRange="'Bases de Cálculo'!$E$150:$E$163" sel="14" val="6"/>
</file>

<file path=xl/ctrlProps/ctrlProp2.xml><?xml version="1.0" encoding="utf-8"?>
<formControlPr xmlns="http://schemas.microsoft.com/office/spreadsheetml/2009/9/main" objectType="Drop" dropStyle="combo" dx="16" fmlaLink="$B$5" fmlaRange="'Bases de Cálculo'!$E$119:$E$149" sel="1" val="0"/>
</file>

<file path=xl/ctrlProps/ctrlProp3.xml><?xml version="1.0" encoding="utf-8"?>
<formControlPr xmlns="http://schemas.microsoft.com/office/spreadsheetml/2009/9/main" objectType="Drop" dropStyle="combo" dx="16" fmlaLink="'BECO_2006-2015'!$C$5" fmlaRange="'Bases de Cálculo'!$C$41:$C$47" sel="1" val="0"/>
</file>

<file path=xl/ctrlProps/ctrlProp4.xml><?xml version="1.0" encoding="utf-8"?>
<formControlPr xmlns="http://schemas.microsoft.com/office/spreadsheetml/2009/9/main" objectType="Drop" dropStyle="combo" dx="16" fmlaLink="$B$5" fmlaRange="'Bases de Cálculo'!$E$41:$E$50" sel="10" val="2"/>
</file>

<file path=xl/ctrlProps/ctrlProp5.xml><?xml version="1.0" encoding="utf-8"?>
<formControlPr xmlns="http://schemas.microsoft.com/office/spreadsheetml/2009/9/main" objectType="Drop" dropStyle="combo" dx="16" fmlaLink="'BECO_2006-2015'!$C$5" fmlaRange="'Bases de Cálculo'!$C$41:$C$47" sel="1" val="0"/>
</file>

<file path=xl/ctrlProps/ctrlProp6.xml><?xml version="1.0" encoding="utf-8"?>
<formControlPr xmlns="http://schemas.microsoft.com/office/spreadsheetml/2009/9/main" objectType="Drop" dropStyle="combo" dx="16" fmlaLink="$B$5" fmlaRange="'Bases de Cálculo'!$C$119:$C$138" sel="13" val="12"/>
</file>

<file path=xl/ctrlProps/ctrlProp7.xml><?xml version="1.0" encoding="utf-8"?>
<formControlPr xmlns="http://schemas.microsoft.com/office/spreadsheetml/2009/9/main" objectType="Drop" dropStyle="combo" dx="16" fmlaLink="'BECO_2006-2015'!$C$5" fmlaRange="'Bases de Cálculo'!$C$41:$C$47" sel="1" val="0"/>
</file>

<file path=xl/ctrlProps/ctrlProp8.xml><?xml version="1.0" encoding="utf-8"?>
<formControlPr xmlns="http://schemas.microsoft.com/office/spreadsheetml/2009/9/main" objectType="Drop" dropStyle="combo" dx="16" fmlaLink="$B$5" fmlaRange="'Bases de Cálculo'!$C$119:$C$138" sel="1" val="0"/>
</file>

<file path=xl/ctrlProps/ctrlProp9.xml><?xml version="1.0" encoding="utf-8"?>
<formControlPr xmlns="http://schemas.microsoft.com/office/spreadsheetml/2009/9/main" objectType="Drop" dropStyle="combo" dx="16" fmlaLink="'BECO_2006-2019'!$C$5" fmlaRange="'Bases de Cálculo'!$C$41:$C$47" sel="1" val="0"/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xmlns="" id="{00000000-0008-0000-0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76130" name="Drop Down 2" hidden="1">
              <a:extLst>
                <a:ext uri="{63B3BB69-23CF-44E3-9099-C40C66FF867C}">
                  <a14:compatExt spid="_x0000_s176130"/>
                </a:ext>
                <a:ext uri="{FF2B5EF4-FFF2-40B4-BE49-F238E27FC236}">
                  <a16:creationId xmlns:a16="http://schemas.microsoft.com/office/drawing/2014/main" xmlns="" id="{00000000-0008-0000-0100-000002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13665" name="Drop Down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xmlns="" id="{00000000-0008-0000-02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13666" name="Drop Down 2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xmlns="" id="{00000000-0008-0000-02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252929" name="Drop Down 1" hidden="1">
              <a:extLst>
                <a:ext uri="{63B3BB69-23CF-44E3-9099-C40C66FF867C}">
                  <a14:compatExt spid="_x0000_s252929"/>
                </a:ext>
                <a:ext uri="{FF2B5EF4-FFF2-40B4-BE49-F238E27FC236}">
                  <a16:creationId xmlns:a16="http://schemas.microsoft.com/office/drawing/2014/main" xmlns="" id="{00000000-0008-0000-0300-000001D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252930" name="Drop Down 2" hidden="1">
              <a:extLst>
                <a:ext uri="{63B3BB69-23CF-44E3-9099-C40C66FF867C}">
                  <a14:compatExt spid="_x0000_s252930"/>
                </a:ext>
                <a:ext uri="{FF2B5EF4-FFF2-40B4-BE49-F238E27FC236}">
                  <a16:creationId xmlns:a16="http://schemas.microsoft.com/office/drawing/2014/main" xmlns="" id="{00000000-0008-0000-0300-000002D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712372</xdr:colOff>
      <xdr:row>92</xdr:row>
      <xdr:rowOff>88367</xdr:rowOff>
    </xdr:from>
    <xdr:to>
      <xdr:col>17</xdr:col>
      <xdr:colOff>510666</xdr:colOff>
      <xdr:row>110</xdr:row>
      <xdr:rowOff>7684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16008</xdr:colOff>
      <xdr:row>92</xdr:row>
      <xdr:rowOff>160885</xdr:rowOff>
    </xdr:from>
    <xdr:to>
      <xdr:col>25</xdr:col>
      <xdr:colOff>359388</xdr:colOff>
      <xdr:row>110</xdr:row>
      <xdr:rowOff>73799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695565</xdr:colOff>
      <xdr:row>110</xdr:row>
      <xdr:rowOff>42422</xdr:rowOff>
    </xdr:from>
    <xdr:to>
      <xdr:col>17</xdr:col>
      <xdr:colOff>493859</xdr:colOff>
      <xdr:row>127</xdr:row>
      <xdr:rowOff>118622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583505</xdr:colOff>
      <xdr:row>110</xdr:row>
      <xdr:rowOff>98452</xdr:rowOff>
    </xdr:from>
    <xdr:to>
      <xdr:col>25</xdr:col>
      <xdr:colOff>314564</xdr:colOff>
      <xdr:row>128</xdr:row>
      <xdr:rowOff>17770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673152</xdr:colOff>
      <xdr:row>129</xdr:row>
      <xdr:rowOff>42424</xdr:rowOff>
    </xdr:from>
    <xdr:to>
      <xdr:col>17</xdr:col>
      <xdr:colOff>471446</xdr:colOff>
      <xdr:row>146</xdr:row>
      <xdr:rowOff>118624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269740</xdr:colOff>
      <xdr:row>129</xdr:row>
      <xdr:rowOff>8805</xdr:rowOff>
    </xdr:from>
    <xdr:to>
      <xdr:col>28</xdr:col>
      <xdr:colOff>60830</xdr:colOff>
      <xdr:row>152</xdr:row>
      <xdr:rowOff>160884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77</xdr:row>
      <xdr:rowOff>0</xdr:rowOff>
    </xdr:from>
    <xdr:to>
      <xdr:col>16</xdr:col>
      <xdr:colOff>410615</xdr:colOff>
      <xdr:row>94</xdr:row>
      <xdr:rowOff>82603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485775</xdr:colOff>
      <xdr:row>39</xdr:row>
      <xdr:rowOff>128587</xdr:rowOff>
    </xdr:from>
    <xdr:to>
      <xdr:col>14</xdr:col>
      <xdr:colOff>1019175</xdr:colOff>
      <xdr:row>56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266700</xdr:colOff>
      <xdr:row>46</xdr:row>
      <xdr:rowOff>4762</xdr:rowOff>
    </xdr:from>
    <xdr:to>
      <xdr:col>4</xdr:col>
      <xdr:colOff>171450</xdr:colOff>
      <xdr:row>62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37217" name="Drop Down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xmlns="" id="{00000000-0008-0000-04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37218" name="Drop Down 2" hidden="1">
              <a:extLst>
                <a:ext uri="{63B3BB69-23CF-44E3-9099-C40C66FF867C}">
                  <a14:compatExt spid="_x0000_s137218"/>
                </a:ext>
                <a:ext uri="{FF2B5EF4-FFF2-40B4-BE49-F238E27FC236}">
                  <a16:creationId xmlns:a16="http://schemas.microsoft.com/office/drawing/2014/main" xmlns="" id="{00000000-0008-0000-0400-000002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204801" name="Drop Down 1" hidden="1">
              <a:extLst>
                <a:ext uri="{63B3BB69-23CF-44E3-9099-C40C66FF867C}">
                  <a14:compatExt spid="_x0000_s204801"/>
                </a:ext>
                <a:ext uri="{FF2B5EF4-FFF2-40B4-BE49-F238E27FC236}">
                  <a16:creationId xmlns:a16="http://schemas.microsoft.com/office/drawing/2014/main" xmlns="" id="{00000000-0008-0000-0500-0000012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204802" name="Drop Down 2" hidden="1">
              <a:extLst>
                <a:ext uri="{63B3BB69-23CF-44E3-9099-C40C66FF867C}">
                  <a14:compatExt spid="_x0000_s204802"/>
                </a:ext>
                <a:ext uri="{FF2B5EF4-FFF2-40B4-BE49-F238E27FC236}">
                  <a16:creationId xmlns:a16="http://schemas.microsoft.com/office/drawing/2014/main" xmlns="" id="{00000000-0008-0000-0500-0000022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404</xdr:col>
      <xdr:colOff>95810</xdr:colOff>
      <xdr:row>67</xdr:row>
      <xdr:rowOff>127747</xdr:rowOff>
    </xdr:from>
    <xdr:to>
      <xdr:col>413</xdr:col>
      <xdr:colOff>28575</xdr:colOff>
      <xdr:row>89</xdr:row>
      <xdr:rowOff>24653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253594160" y="11071972"/>
          <a:ext cx="5419165" cy="35735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NO</a:t>
          </a:r>
          <a:r>
            <a:rPr lang="es-MX" sz="1600" b="1" baseline="0"/>
            <a:t> HAY CONSUMO DE OTROS RENOVABLES COMO SOLAR EN INDUSTRIA, NO HAY CÓMO RESTAR ESE CONSUMO , SE DEJA EN CEROS ASUMIENDO QUE TODOS LOS OTROS RENOVABLES SE USA PARA GENERACIÓN</a:t>
          </a:r>
          <a:endParaRPr lang="es-MX" sz="1600" b="1"/>
        </a:p>
      </xdr:txBody>
    </xdr:sp>
    <xdr:clientData/>
  </xdr:twoCellAnchor>
  <xdr:twoCellAnchor>
    <xdr:from>
      <xdr:col>371</xdr:col>
      <xdr:colOff>425823</xdr:colOff>
      <xdr:row>46</xdr:row>
      <xdr:rowOff>100852</xdr:rowOff>
    </xdr:from>
    <xdr:to>
      <xdr:col>380</xdr:col>
      <xdr:colOff>358588</xdr:colOff>
      <xdr:row>68</xdr:row>
      <xdr:rowOff>112058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165678970" y="8897470"/>
          <a:ext cx="6790765" cy="42022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NO</a:t>
          </a:r>
          <a:r>
            <a:rPr lang="es-MX" sz="1600" b="1" baseline="0"/>
            <a:t> HAY CONSUMO DE HIDROENERGÍA EN INDUSTRIA, NO HAY CÓMO RESTAR ESE CONSUMO , SE DEJA EN CEROS ASUMIENDO QUE TODA LA HIDROENERGÍA SE USA PARA GENERACIÓN</a:t>
          </a:r>
          <a:endParaRPr lang="es-MX" sz="1600" b="1"/>
        </a:p>
      </xdr:txBody>
    </xdr:sp>
    <xdr:clientData/>
  </xdr:twoCellAnchor>
  <xdr:twoCellAnchor>
    <xdr:from>
      <xdr:col>394</xdr:col>
      <xdr:colOff>44823</xdr:colOff>
      <xdr:row>40</xdr:row>
      <xdr:rowOff>0</xdr:rowOff>
    </xdr:from>
    <xdr:to>
      <xdr:col>396</xdr:col>
      <xdr:colOff>560294</xdr:colOff>
      <xdr:row>43</xdr:row>
      <xdr:rowOff>11205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71046588" y="7182970"/>
          <a:ext cx="1725706" cy="862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No hay Autoconsumo de PT para estos años. Se asume</a:t>
          </a:r>
          <a:r>
            <a:rPr lang="es-MX" sz="1050" b="1" baseline="0"/>
            <a:t> que todo el PT va a generación</a:t>
          </a:r>
          <a:endParaRPr lang="es-MX" sz="1050" b="1"/>
        </a:p>
      </xdr:txBody>
    </xdr:sp>
    <xdr:clientData/>
  </xdr:twoCellAnchor>
  <xdr:twoCellAnchor>
    <xdr:from>
      <xdr:col>362</xdr:col>
      <xdr:colOff>108695</xdr:colOff>
      <xdr:row>38</xdr:row>
      <xdr:rowOff>104775</xdr:rowOff>
    </xdr:from>
    <xdr:to>
      <xdr:col>365</xdr:col>
      <xdr:colOff>231961</xdr:colOff>
      <xdr:row>44</xdr:row>
      <xdr:rowOff>66114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229318295" y="6353175"/>
          <a:ext cx="1952066" cy="932889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No hay Autoconsumo de GN para estos años. Se asume</a:t>
          </a:r>
          <a:r>
            <a:rPr lang="es-MX" sz="1050" b="1" baseline="0"/>
            <a:t> que todo el GN va a generación; Se necesitan datos de ANH</a:t>
          </a:r>
        </a:p>
      </xdr:txBody>
    </xdr:sp>
    <xdr:clientData/>
  </xdr:twoCellAnchor>
  <xdr:twoCellAnchor>
    <xdr:from>
      <xdr:col>387</xdr:col>
      <xdr:colOff>29134</xdr:colOff>
      <xdr:row>40</xdr:row>
      <xdr:rowOff>0</xdr:rowOff>
    </xdr:from>
    <xdr:to>
      <xdr:col>393</xdr:col>
      <xdr:colOff>582705</xdr:colOff>
      <xdr:row>41</xdr:row>
      <xdr:rowOff>56029</xdr:rowOff>
    </xdr:to>
    <xdr:sp macro="" textlink="">
      <xdr:nvSpPr>
        <xdr:cNvPr id="8" name="Rectangle 5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66795075" y="7268136"/>
          <a:ext cx="4184277" cy="441511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Autoconsumo</a:t>
          </a:r>
          <a:r>
            <a:rPr lang="es-MX" sz="1050" b="1" baseline="0"/>
            <a:t> de Crudo en campo tomado de SIPG, se asume como 100% para generación eléctrica.</a:t>
          </a:r>
          <a:endParaRPr lang="es-MX" sz="1050" b="1"/>
        </a:p>
      </xdr:txBody>
    </xdr:sp>
    <xdr:clientData/>
  </xdr:twoCellAnchor>
  <xdr:twoCellAnchor>
    <xdr:from>
      <xdr:col>305</xdr:col>
      <xdr:colOff>200024</xdr:colOff>
      <xdr:row>80</xdr:row>
      <xdr:rowOff>123824</xdr:rowOff>
    </xdr:from>
    <xdr:to>
      <xdr:col>309</xdr:col>
      <xdr:colOff>142874</xdr:colOff>
      <xdr:row>90</xdr:row>
      <xdr:rowOff>180975</xdr:rowOff>
    </xdr:to>
    <xdr:sp macro="" textlink="">
      <xdr:nvSpPr>
        <xdr:cNvPr id="3" name="CuadroTexto 2"/>
        <xdr:cNvSpPr txBox="1"/>
      </xdr:nvSpPr>
      <xdr:spPr>
        <a:xfrm>
          <a:off x="194871974" y="13173074"/>
          <a:ext cx="2124075" cy="1819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27/07/2020: Se hace un cálculo preliminar (total SICOM</a:t>
          </a:r>
          <a:r>
            <a:rPr lang="es-ES" sz="1100" baseline="0"/>
            <a:t> - transporte - industria; el resultado se reparte de acuerdo a la distribución de 2017</a:t>
          </a:r>
          <a:r>
            <a:rPr lang="es-ES" sz="1100"/>
            <a:t>) mientras JFM relaciona</a:t>
          </a:r>
          <a:r>
            <a:rPr lang="es-ES" sz="1100" baseline="0"/>
            <a:t> NIT con consumo</a:t>
          </a:r>
          <a:endParaRPr lang="es-ES" sz="1100"/>
        </a:p>
      </xdr:txBody>
    </xdr:sp>
    <xdr:clientData/>
  </xdr:twoCellAnchor>
  <xdr:twoCellAnchor>
    <xdr:from>
      <xdr:col>209</xdr:col>
      <xdr:colOff>219075</xdr:colOff>
      <xdr:row>80</xdr:row>
      <xdr:rowOff>142875</xdr:rowOff>
    </xdr:from>
    <xdr:to>
      <xdr:col>213</xdr:col>
      <xdr:colOff>161925</xdr:colOff>
      <xdr:row>91</xdr:row>
      <xdr:rowOff>9526</xdr:rowOff>
    </xdr:to>
    <xdr:sp macro="" textlink="">
      <xdr:nvSpPr>
        <xdr:cNvPr id="9" name="CuadroTexto 8"/>
        <xdr:cNvSpPr txBox="1"/>
      </xdr:nvSpPr>
      <xdr:spPr>
        <a:xfrm>
          <a:off x="133797675" y="13192125"/>
          <a:ext cx="2124075" cy="1819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27/07/2020: Se hace un cálculo preliminar (total SICOM</a:t>
          </a:r>
          <a:r>
            <a:rPr lang="es-ES" sz="1100" baseline="0"/>
            <a:t> - transporte - industria; el resultado se reparte de acuerdo a la distribución de 2017</a:t>
          </a:r>
          <a:r>
            <a:rPr lang="es-ES" sz="1100"/>
            <a:t>) mientras JFM relaciona</a:t>
          </a:r>
          <a:r>
            <a:rPr lang="es-ES" sz="1100" baseline="0"/>
            <a:t> NIT con consumo</a:t>
          </a:r>
          <a:endParaRPr lang="es-E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ri&#225;n\Downloads\BalanceBuilder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ReportCover"/>
      <sheetName val="TableOfContents"/>
      <sheetName val="Definitions"/>
      <sheetName val="Definitions_ProdLang"/>
      <sheetName val="Definitions_FlowLang"/>
      <sheetName val="Exceptions"/>
      <sheetName val="Data in physical units"/>
      <sheetName val="Conversion factors"/>
      <sheetName val="Disaggregated Balance"/>
      <sheetName val="Aggregated Balance"/>
      <sheetName val="CF formulas"/>
      <sheetName val="DPU formulas"/>
      <sheetName val="Published Balance"/>
      <sheetName val="BAL_Reading_Exercise"/>
      <sheetName val="BAL_Checking_Exercise"/>
      <sheetName val="Balance Summary"/>
      <sheetName val="Coal_Table_1"/>
      <sheetName val="Coal_Table_4"/>
      <sheetName val="Gas_Table_1"/>
      <sheetName val="Gas_Table_2a"/>
      <sheetName val="Gas_Table_2b"/>
      <sheetName val="Oil_Table_1"/>
      <sheetName val="Oil_Table_2a"/>
      <sheetName val="Oil_Table_3a"/>
      <sheetName val="Oil_Table_3b"/>
      <sheetName val="Ren_Table_1"/>
      <sheetName val="Ren_Table_2"/>
      <sheetName val="Ren_Table_3"/>
      <sheetName val="Ele_Table_1"/>
      <sheetName val="Ele_Table_3"/>
      <sheetName val="Ele_Table_4"/>
      <sheetName val="Ele_Table_6a"/>
      <sheetName val="Ele_Table_6b"/>
      <sheetName val="Ele_Table_6c"/>
      <sheetName val="Ele_Table_6d"/>
      <sheetName val="Ele_Table_7a"/>
      <sheetName val="IronSteel_CokeOven"/>
      <sheetName val="IronSteel_BlastFurnace"/>
      <sheetName val="Refinery"/>
      <sheetName val="Electricity_Heat_I"/>
      <sheetName val="Electricity_Heat_II"/>
      <sheetName val="CapacityFactor"/>
      <sheetName val="VersionHistory"/>
    </sheetNames>
    <sheetDataSet>
      <sheetData sheetId="0" refreshError="1">
        <row r="3">
          <cell r="L3" t="str">
            <v>English</v>
          </cell>
        </row>
        <row r="10">
          <cell r="D10" t="str">
            <v>Statisland</v>
          </cell>
        </row>
        <row r="12">
          <cell r="D12">
            <v>2016</v>
          </cell>
        </row>
      </sheetData>
      <sheetData sheetId="1" refreshError="1"/>
      <sheetData sheetId="2" refreshError="1"/>
      <sheetData sheetId="3" refreshError="1">
        <row r="13">
          <cell r="C13" t="str">
            <v>Anthracite</v>
          </cell>
        </row>
        <row r="14">
          <cell r="C14" t="str">
            <v>Coking coal</v>
          </cell>
        </row>
        <row r="15">
          <cell r="C15" t="str">
            <v>Other bituminous coal</v>
          </cell>
        </row>
        <row r="16">
          <cell r="C16" t="str">
            <v>Sub-bituminous coal</v>
          </cell>
        </row>
        <row r="17">
          <cell r="C17" t="str">
            <v>Lignite</v>
          </cell>
        </row>
        <row r="18">
          <cell r="C18" t="str">
            <v>Patent fuel</v>
          </cell>
        </row>
        <row r="19">
          <cell r="C19" t="str">
            <v>Coke oven coke</v>
          </cell>
        </row>
        <row r="20">
          <cell r="C20" t="str">
            <v>Gas coke</v>
          </cell>
        </row>
        <row r="21">
          <cell r="C21" t="str">
            <v>Coal tar</v>
          </cell>
        </row>
        <row r="22">
          <cell r="C22" t="str">
            <v>BKB (Brown coal briquettes)</v>
          </cell>
        </row>
        <row r="23">
          <cell r="C23" t="str">
            <v>Gas works gas</v>
          </cell>
        </row>
        <row r="24">
          <cell r="C24" t="str">
            <v>Coke oven gas</v>
          </cell>
        </row>
        <row r="25">
          <cell r="C25" t="str">
            <v>Blast furnace gas</v>
          </cell>
        </row>
        <row r="26">
          <cell r="C26" t="str">
            <v>Other recovered gases</v>
          </cell>
        </row>
        <row r="27">
          <cell r="C27" t="str">
            <v>Elec/heat output from non-spec. manufactured gases</v>
          </cell>
        </row>
        <row r="28">
          <cell r="C28" t="str">
            <v>Peat</v>
          </cell>
        </row>
        <row r="29">
          <cell r="C29" t="str">
            <v>Peat products</v>
          </cell>
        </row>
        <row r="30">
          <cell r="C30" t="str">
            <v>Oil shale and oil sands</v>
          </cell>
        </row>
        <row r="32">
          <cell r="C32" t="str">
            <v>Crude oil</v>
          </cell>
        </row>
        <row r="33">
          <cell r="C33" t="str">
            <v>Natural gas liquids (NGL)</v>
          </cell>
        </row>
        <row r="34">
          <cell r="C34" t="str">
            <v>Refinery feedstocks</v>
          </cell>
        </row>
        <row r="35">
          <cell r="C35" t="str">
            <v>Additives/ blending components</v>
          </cell>
        </row>
        <row r="36">
          <cell r="C36" t="str">
            <v>Other hydro-carbons</v>
          </cell>
        </row>
        <row r="38">
          <cell r="C38" t="str">
            <v>Refinery gas</v>
          </cell>
        </row>
        <row r="39">
          <cell r="C39" t="str">
            <v>Ethane</v>
          </cell>
        </row>
        <row r="40">
          <cell r="C40" t="str">
            <v>Liquefied petroleum gases (LPG)</v>
          </cell>
        </row>
        <row r="41">
          <cell r="C41" t="str">
            <v>Motor gasoline excl. biofuels</v>
          </cell>
        </row>
        <row r="42">
          <cell r="C42" t="str">
            <v>Aviation gasoline</v>
          </cell>
        </row>
        <row r="43">
          <cell r="C43" t="str">
            <v>Gasoline type jet fuel</v>
          </cell>
        </row>
        <row r="44">
          <cell r="C44" t="str">
            <v>Kerosene type jet fuel excl. biofuels</v>
          </cell>
        </row>
        <row r="45">
          <cell r="C45" t="str">
            <v>Other kerosene</v>
          </cell>
        </row>
        <row r="46">
          <cell r="C46" t="str">
            <v>Gas/diesel oil excluding biofuels</v>
          </cell>
        </row>
        <row r="47">
          <cell r="C47" t="str">
            <v>Fuel oil</v>
          </cell>
        </row>
        <row r="48">
          <cell r="C48" t="str">
            <v>Naphtha</v>
          </cell>
        </row>
        <row r="49">
          <cell r="C49" t="str">
            <v>White spirit &amp; SBP</v>
          </cell>
        </row>
        <row r="50">
          <cell r="C50" t="str">
            <v>Lubricants</v>
          </cell>
        </row>
        <row r="51">
          <cell r="C51" t="str">
            <v>Bitumen</v>
          </cell>
        </row>
        <row r="52">
          <cell r="C52" t="str">
            <v>Paraffin waxes</v>
          </cell>
        </row>
        <row r="53">
          <cell r="C53" t="str">
            <v>Petroleum coke</v>
          </cell>
        </row>
        <row r="54">
          <cell r="C54" t="str">
            <v>Non-specified oil products</v>
          </cell>
        </row>
        <row r="56">
          <cell r="C56" t="str">
            <v>Natural gas</v>
          </cell>
        </row>
        <row r="58">
          <cell r="C58" t="str">
            <v>Industrial waste</v>
          </cell>
        </row>
        <row r="59">
          <cell r="C59" t="str">
            <v>Municipal waste (renewable)</v>
          </cell>
        </row>
        <row r="60">
          <cell r="C60" t="str">
            <v>Municipal waste (non-renewable)</v>
          </cell>
        </row>
        <row r="61">
          <cell r="C61" t="str">
            <v>Primary solid biofuels</v>
          </cell>
        </row>
        <row r="62">
          <cell r="C62" t="str">
            <v>Biogases</v>
          </cell>
        </row>
        <row r="63">
          <cell r="C63" t="str">
            <v>Biogasoline</v>
          </cell>
        </row>
        <row r="64">
          <cell r="C64" t="str">
            <v>Bio jet kerosene</v>
          </cell>
        </row>
        <row r="65">
          <cell r="C65" t="str">
            <v>Biodiesels</v>
          </cell>
        </row>
        <row r="66">
          <cell r="C66" t="str">
            <v>Other liquid biofuels</v>
          </cell>
        </row>
        <row r="67">
          <cell r="C67" t="str">
            <v>Non-specified primary biofuels/ waste</v>
          </cell>
        </row>
        <row r="68">
          <cell r="C68" t="str">
            <v>Charcoal</v>
          </cell>
        </row>
        <row r="70">
          <cell r="C70" t="str">
            <v>Nuclear</v>
          </cell>
        </row>
        <row r="71">
          <cell r="C71" t="str">
            <v>Hydro</v>
          </cell>
        </row>
        <row r="72">
          <cell r="C72" t="str">
            <v>Geothermal</v>
          </cell>
        </row>
        <row r="73">
          <cell r="C73" t="str">
            <v>Solar photovoltaic</v>
          </cell>
        </row>
        <row r="74">
          <cell r="C74" t="str">
            <v>Solar thermal</v>
          </cell>
        </row>
        <row r="75">
          <cell r="C75" t="str">
            <v>Tide/ wave/ ocean</v>
          </cell>
        </row>
        <row r="76">
          <cell r="C76" t="str">
            <v>Wind</v>
          </cell>
        </row>
        <row r="77">
          <cell r="C77" t="str">
            <v>Heat pumps</v>
          </cell>
        </row>
        <row r="80">
          <cell r="C80" t="str">
            <v>Other sources</v>
          </cell>
        </row>
        <row r="81">
          <cell r="C81" t="str">
            <v>Electricity</v>
          </cell>
        </row>
        <row r="82">
          <cell r="C82" t="str">
            <v>Heat</v>
          </cell>
        </row>
        <row r="83">
          <cell r="C83" t="str">
            <v>Heat output from non-specified combustible fuels</v>
          </cell>
        </row>
        <row r="87">
          <cell r="C87" t="str">
            <v>Production</v>
          </cell>
        </row>
        <row r="89">
          <cell r="C89" t="str">
            <v>Imports</v>
          </cell>
        </row>
        <row r="90">
          <cell r="C90" t="str">
            <v>Exports</v>
          </cell>
        </row>
        <row r="91">
          <cell r="C91" t="str">
            <v>International marine bunkers</v>
          </cell>
        </row>
        <row r="92">
          <cell r="C92" t="str">
            <v>International aviation bunkers</v>
          </cell>
        </row>
        <row r="93">
          <cell r="C93" t="str">
            <v>Stock changes</v>
          </cell>
        </row>
        <row r="94">
          <cell r="C94" t="str">
            <v>Domestic supply</v>
          </cell>
        </row>
        <row r="95">
          <cell r="C95" t="str">
            <v>Total primary energy supply (TPES)</v>
          </cell>
        </row>
        <row r="96">
          <cell r="C96" t="str">
            <v>Transfers</v>
          </cell>
        </row>
        <row r="97">
          <cell r="C97" t="str">
            <v>Statistical differences</v>
          </cell>
        </row>
        <row r="99">
          <cell r="C99" t="str">
            <v>Transformation processes</v>
          </cell>
        </row>
        <row r="100">
          <cell r="C100" t="str">
            <v>Main activity electricity plants</v>
          </cell>
        </row>
        <row r="101">
          <cell r="C101" t="str">
            <v>Autoproducer electricity plants</v>
          </cell>
        </row>
        <row r="102">
          <cell r="C102" t="str">
            <v>Main activity producer CHP plants</v>
          </cell>
        </row>
        <row r="103">
          <cell r="C103" t="str">
            <v>Autoproducer CHP plants</v>
          </cell>
        </row>
        <row r="104">
          <cell r="C104" t="str">
            <v>Main activity producer heat plants</v>
          </cell>
        </row>
        <row r="105">
          <cell r="C105" t="str">
            <v>Autoproducer heat plants</v>
          </cell>
        </row>
        <row r="106">
          <cell r="C106" t="str">
            <v>Heat pumps</v>
          </cell>
        </row>
        <row r="107">
          <cell r="C107" t="str">
            <v>Electric boilers</v>
          </cell>
        </row>
        <row r="108">
          <cell r="C108" t="str">
            <v>Chemical heat for electricity production</v>
          </cell>
        </row>
        <row r="109">
          <cell r="C109" t="str">
            <v>Patent fuel plants</v>
          </cell>
        </row>
        <row r="110">
          <cell r="C110" t="str">
            <v>Coke ovens</v>
          </cell>
        </row>
        <row r="111">
          <cell r="C111" t="str">
            <v>Gas works</v>
          </cell>
        </row>
        <row r="112">
          <cell r="C112" t="str">
            <v>Blast furnaces</v>
          </cell>
        </row>
        <row r="113">
          <cell r="C113" t="str">
            <v>Petrochemical plants</v>
          </cell>
        </row>
        <row r="114">
          <cell r="C114" t="str">
            <v>BKB / peat briquette plants</v>
          </cell>
        </row>
        <row r="115">
          <cell r="C115" t="str">
            <v>Oil refineries</v>
          </cell>
        </row>
        <row r="116">
          <cell r="C116" t="str">
            <v>Coal liquefaction plants</v>
          </cell>
        </row>
        <row r="117">
          <cell r="C117" t="str">
            <v>Gas-to-liquids (GTL) plants</v>
          </cell>
        </row>
        <row r="118">
          <cell r="C118" t="str">
            <v>For blended natural gas</v>
          </cell>
        </row>
        <row r="119">
          <cell r="C119" t="str">
            <v>Charcoal production plants</v>
          </cell>
        </row>
        <row r="120">
          <cell r="C120" t="str">
            <v>Non-specified (transformation)</v>
          </cell>
        </row>
        <row r="122">
          <cell r="C122" t="str">
            <v>Energy industry own use</v>
          </cell>
        </row>
        <row r="123">
          <cell r="C123" t="str">
            <v>Coal mines</v>
          </cell>
        </row>
        <row r="124">
          <cell r="C124" t="str">
            <v>Oil and gas extraction</v>
          </cell>
        </row>
        <row r="125">
          <cell r="C125" t="str">
            <v>Patent fuel plants</v>
          </cell>
        </row>
        <row r="126">
          <cell r="C126" t="str">
            <v>Coke ovens</v>
          </cell>
        </row>
        <row r="127">
          <cell r="C127" t="str">
            <v>Gas works</v>
          </cell>
        </row>
        <row r="128">
          <cell r="C128" t="str">
            <v>Gasification plants for biogases</v>
          </cell>
        </row>
        <row r="129">
          <cell r="C129" t="str">
            <v>Blast furnaces</v>
          </cell>
        </row>
        <row r="130">
          <cell r="C130" t="str">
            <v>BKB / peat briquette plants</v>
          </cell>
        </row>
        <row r="131">
          <cell r="C131" t="str">
            <v>Oil refineries</v>
          </cell>
        </row>
        <row r="132">
          <cell r="C132" t="str">
            <v>Coal liquefaction plants</v>
          </cell>
        </row>
        <row r="133">
          <cell r="C133" t="str">
            <v>Liquefaction (LNG) / regasification plants</v>
          </cell>
        </row>
        <row r="134">
          <cell r="C134" t="str">
            <v>Gas-to-liquids (GTL) plants</v>
          </cell>
        </row>
        <row r="135">
          <cell r="C135" t="str">
            <v>Own use in electricity, CHP and heat plants</v>
          </cell>
        </row>
        <row r="136">
          <cell r="C136" t="str">
            <v>Used for pumped storage</v>
          </cell>
        </row>
        <row r="137">
          <cell r="C137" t="str">
            <v>Nuclear industry</v>
          </cell>
        </row>
        <row r="138">
          <cell r="C138" t="str">
            <v>Charcoal production plants</v>
          </cell>
        </row>
        <row r="139">
          <cell r="C139" t="str">
            <v>Non-specified (Energy)</v>
          </cell>
        </row>
        <row r="140">
          <cell r="C140" t="str">
            <v>Losses</v>
          </cell>
        </row>
        <row r="142">
          <cell r="C142" t="str">
            <v>Final consumption</v>
          </cell>
        </row>
        <row r="143">
          <cell r="C143" t="str">
            <v>Industry</v>
          </cell>
        </row>
        <row r="144">
          <cell r="C144" t="str">
            <v>Iron and steel</v>
          </cell>
        </row>
        <row r="145">
          <cell r="C145" t="str">
            <v>Chemical and petrochemical</v>
          </cell>
        </row>
        <row r="146">
          <cell r="C146" t="str">
            <v>Non-ferrous metals</v>
          </cell>
        </row>
        <row r="147">
          <cell r="C147" t="str">
            <v>Non-metallic minerals</v>
          </cell>
        </row>
        <row r="148">
          <cell r="C148" t="str">
            <v>Transport equipment</v>
          </cell>
        </row>
        <row r="149">
          <cell r="C149" t="str">
            <v>Machinery</v>
          </cell>
        </row>
        <row r="150">
          <cell r="C150" t="str">
            <v>Mining and quarrying</v>
          </cell>
        </row>
        <row r="151">
          <cell r="C151" t="str">
            <v>Food, beverages and tobacco</v>
          </cell>
        </row>
        <row r="152">
          <cell r="C152" t="str">
            <v>Paper, pulp and print</v>
          </cell>
        </row>
        <row r="153">
          <cell r="C153" t="str">
            <v>Wood and wood products</v>
          </cell>
        </row>
        <row r="154">
          <cell r="C154" t="str">
            <v>Construction</v>
          </cell>
        </row>
        <row r="155">
          <cell r="C155" t="str">
            <v>Textiles and leather</v>
          </cell>
        </row>
        <row r="156">
          <cell r="C156" t="str">
            <v>Non-specified (Industry)</v>
          </cell>
        </row>
        <row r="157">
          <cell r="C157" t="str">
            <v>Transport</v>
          </cell>
        </row>
        <row r="158">
          <cell r="C158" t="str">
            <v>Domestic aviation</v>
          </cell>
        </row>
        <row r="159">
          <cell r="C159" t="str">
            <v>Road</v>
          </cell>
        </row>
        <row r="160">
          <cell r="C160" t="str">
            <v>Rail</v>
          </cell>
        </row>
        <row r="161">
          <cell r="C161" t="str">
            <v>Pipeline transport</v>
          </cell>
        </row>
        <row r="162">
          <cell r="C162" t="str">
            <v>Domestic navigation</v>
          </cell>
        </row>
        <row r="163">
          <cell r="C163" t="str">
            <v>Non-specified (transport)</v>
          </cell>
        </row>
        <row r="164">
          <cell r="C164" t="str">
            <v>Other</v>
          </cell>
        </row>
        <row r="165">
          <cell r="C165" t="str">
            <v>Residential</v>
          </cell>
        </row>
        <row r="166">
          <cell r="C166" t="str">
            <v>Commercial and public services</v>
          </cell>
        </row>
        <row r="167">
          <cell r="C167" t="str">
            <v>Agriculture/forestry</v>
          </cell>
        </row>
        <row r="168">
          <cell r="C168" t="str">
            <v>Fishing</v>
          </cell>
        </row>
        <row r="169">
          <cell r="C169" t="str">
            <v>Non-specified (other)</v>
          </cell>
        </row>
        <row r="170">
          <cell r="C170" t="str">
            <v>Non-energy use</v>
          </cell>
        </row>
        <row r="171">
          <cell r="C171" t="str">
            <v>Non-energy use industry/transformation/energy</v>
          </cell>
        </row>
        <row r="172">
          <cell r="C172" t="str">
            <v>Non-energy use in transport</v>
          </cell>
        </row>
        <row r="173">
          <cell r="C173" t="str">
            <v>Non-energy use in other</v>
          </cell>
        </row>
        <row r="174">
          <cell r="C174" t="str">
            <v>Memo: Non-energy use chemical/petrochemical</v>
          </cell>
        </row>
        <row r="176">
          <cell r="C176" t="str">
            <v>Electricity output in GWh</v>
          </cell>
        </row>
        <row r="177">
          <cell r="C177" t="str">
            <v>Heat output in TJ</v>
          </cell>
        </row>
      </sheetData>
      <sheetData sheetId="4" refreshError="1"/>
      <sheetData sheetId="5" refreshError="1"/>
      <sheetData sheetId="6" refreshError="1"/>
      <sheetData sheetId="7" refreshError="1">
        <row r="4">
          <cell r="B4" t="str">
            <v>SHORT NAMES</v>
          </cell>
          <cell r="C4" t="str">
            <v>ANTCOAL</v>
          </cell>
          <cell r="D4" t="str">
            <v>COKCOAL</v>
          </cell>
          <cell r="E4" t="str">
            <v>BITCOAL</v>
          </cell>
          <cell r="F4" t="str">
            <v>SUBCOAL</v>
          </cell>
          <cell r="G4" t="str">
            <v>LIGNITE</v>
          </cell>
          <cell r="H4" t="str">
            <v>PATFUEL</v>
          </cell>
          <cell r="I4" t="str">
            <v>OVENCOKE</v>
          </cell>
          <cell r="J4" t="str">
            <v>GASCOKE</v>
          </cell>
          <cell r="K4" t="str">
            <v>COALTAR</v>
          </cell>
          <cell r="L4" t="str">
            <v>BKB</v>
          </cell>
          <cell r="M4" t="str">
            <v>GASWKSGS</v>
          </cell>
          <cell r="N4" t="str">
            <v>COKEOVGS</v>
          </cell>
          <cell r="O4" t="str">
            <v>BLFURGS</v>
          </cell>
          <cell r="P4" t="str">
            <v>OGASES</v>
          </cell>
          <cell r="Q4" t="str">
            <v>MANGAS</v>
          </cell>
          <cell r="R4" t="str">
            <v>PEAT</v>
          </cell>
          <cell r="S4" t="str">
            <v>PEATPROD</v>
          </cell>
          <cell r="T4" t="str">
            <v>OILSHALE</v>
          </cell>
          <cell r="U4" t="str">
            <v>CRUDEOIL</v>
          </cell>
          <cell r="V4" t="str">
            <v>NGL</v>
          </cell>
          <cell r="W4" t="str">
            <v>REFFEEDS</v>
          </cell>
          <cell r="X4" t="str">
            <v>ADDITIVE</v>
          </cell>
          <cell r="Y4" t="str">
            <v>NONCRUDE</v>
          </cell>
          <cell r="Z4" t="str">
            <v>REFINGAS</v>
          </cell>
          <cell r="AA4" t="str">
            <v>ETHANE</v>
          </cell>
          <cell r="AB4" t="str">
            <v>LPG</v>
          </cell>
          <cell r="AC4" t="str">
            <v>NONBIOGASO</v>
          </cell>
          <cell r="AD4" t="str">
            <v>AVGAS</v>
          </cell>
          <cell r="AE4" t="str">
            <v>JETGAS</v>
          </cell>
          <cell r="AF4" t="str">
            <v>NONBIOJETK</v>
          </cell>
          <cell r="AG4" t="str">
            <v>OTHKERO</v>
          </cell>
          <cell r="AH4" t="str">
            <v>NONBIODIES</v>
          </cell>
          <cell r="AI4" t="str">
            <v>RESFUEL</v>
          </cell>
          <cell r="AJ4" t="str">
            <v>NAPHTHA</v>
          </cell>
          <cell r="AK4" t="str">
            <v>WHITESP</v>
          </cell>
          <cell r="AL4" t="str">
            <v>LUBRIC</v>
          </cell>
          <cell r="AM4" t="str">
            <v>BITUMEN</v>
          </cell>
          <cell r="AN4" t="str">
            <v>PARWAX</v>
          </cell>
          <cell r="AO4" t="str">
            <v>PETCOKE</v>
          </cell>
          <cell r="AP4" t="str">
            <v>ONONSPEC</v>
          </cell>
          <cell r="AQ4" t="str">
            <v>NATGAS</v>
          </cell>
          <cell r="AR4" t="str">
            <v>INDWASTE</v>
          </cell>
          <cell r="AS4" t="str">
            <v>MUNWASTER</v>
          </cell>
          <cell r="AT4" t="str">
            <v>MUNWASTEN</v>
          </cell>
          <cell r="AU4" t="str">
            <v>PRIMSBIO</v>
          </cell>
          <cell r="AV4" t="str">
            <v>BIOGASES</v>
          </cell>
          <cell r="AW4" t="str">
            <v>BIOGASOL</v>
          </cell>
          <cell r="AX4" t="str">
            <v>BIOJETKERO</v>
          </cell>
          <cell r="AY4" t="str">
            <v>BIODIESEL</v>
          </cell>
          <cell r="AZ4" t="str">
            <v>OBIOLIQ</v>
          </cell>
          <cell r="BA4" t="str">
            <v>RENEWNS</v>
          </cell>
          <cell r="BB4" t="str">
            <v>CHARCOAL</v>
          </cell>
          <cell r="BC4" t="str">
            <v>NUCLEAR</v>
          </cell>
          <cell r="BD4" t="str">
            <v>HYDRO</v>
          </cell>
          <cell r="BE4" t="str">
            <v>GEOTHERM</v>
          </cell>
          <cell r="BF4" t="str">
            <v>SOLARPV</v>
          </cell>
          <cell r="BG4" t="str">
            <v>SOLARTH</v>
          </cell>
          <cell r="BH4" t="str">
            <v>TIDE</v>
          </cell>
          <cell r="BI4" t="str">
            <v>WIND</v>
          </cell>
          <cell r="BJ4" t="str">
            <v>HEATPUMP</v>
          </cell>
          <cell r="BK4" t="str">
            <v>BOILER</v>
          </cell>
          <cell r="BL4" t="str">
            <v>CHEMHEAT</v>
          </cell>
          <cell r="BM4" t="str">
            <v>OTHER</v>
          </cell>
          <cell r="BN4" t="str">
            <v>ELECTR</v>
          </cell>
          <cell r="BO4" t="str">
            <v>HEAT</v>
          </cell>
          <cell r="BP4" t="str">
            <v>HEATNS</v>
          </cell>
        </row>
        <row r="5">
          <cell r="B5" t="str">
            <v>INDPROD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</row>
        <row r="6">
          <cell r="B6" t="str">
            <v>OSCOAL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</row>
        <row r="7">
          <cell r="B7" t="str">
            <v>OSNATGAS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</row>
        <row r="8">
          <cell r="B8" t="str">
            <v>OSOIL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</row>
        <row r="9">
          <cell r="B9" t="str">
            <v>OSRENEW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</row>
        <row r="10">
          <cell r="B10" t="str">
            <v>OSNONSPEC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</row>
        <row r="11">
          <cell r="B11" t="str">
            <v>IMPORTS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</row>
        <row r="12">
          <cell r="B12" t="str">
            <v>EXPORTS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</row>
        <row r="13">
          <cell r="B13" t="str">
            <v>MARBUNK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</row>
        <row r="14">
          <cell r="B14" t="str">
            <v>AVBUNK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</row>
        <row r="15">
          <cell r="B15" t="str">
            <v>STOCKCHA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</row>
        <row r="16">
          <cell r="B16" t="str">
            <v>DOMSUP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</row>
        <row r="17">
          <cell r="B17" t="str">
            <v>TRANSFER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</row>
        <row r="18">
          <cell r="B18" t="str">
            <v>STATDIFF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</row>
        <row r="19">
          <cell r="B19" t="str">
            <v>TOTTRANF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</row>
        <row r="20">
          <cell r="B20" t="str">
            <v>MAINELEC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</row>
        <row r="21">
          <cell r="B21" t="str">
            <v>AUTOELEC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B22" t="str">
            <v>MAINCHP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</row>
        <row r="23">
          <cell r="B23" t="str">
            <v>AUTOCHP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</row>
        <row r="24">
          <cell r="B24" t="str">
            <v>MAINHEAT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</row>
        <row r="25">
          <cell r="B25" t="str">
            <v>AUTOHEAT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B26" t="str">
            <v>THEAT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</row>
        <row r="27">
          <cell r="B27" t="str">
            <v>TBOILER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</row>
        <row r="28">
          <cell r="B28" t="str">
            <v>TELE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</row>
        <row r="29">
          <cell r="B29" t="str">
            <v>TPATFUEL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B30" t="str">
            <v>TCOKEOVS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</row>
        <row r="31">
          <cell r="B31" t="str">
            <v>TGASWKS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</row>
        <row r="32">
          <cell r="B32" t="str">
            <v>TBLASTFUR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</row>
        <row r="33">
          <cell r="B33" t="str">
            <v>TPETCHEM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</row>
        <row r="34">
          <cell r="B34" t="str">
            <v>TBKB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</row>
        <row r="35">
          <cell r="B35" t="str">
            <v>TREFINER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</row>
        <row r="36">
          <cell r="B36" t="str">
            <v>TCOALLIQ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</row>
        <row r="37">
          <cell r="B37" t="str">
            <v>TGTL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</row>
        <row r="38">
          <cell r="B38" t="str">
            <v>TBLENDGAS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</row>
        <row r="39">
          <cell r="B39" t="str">
            <v>TCHARCOAL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</row>
        <row r="40">
          <cell r="B40" t="str">
            <v>TNONSPEC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</row>
        <row r="41">
          <cell r="B41" t="str">
            <v>TOTENGY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</row>
        <row r="42">
          <cell r="B42" t="str">
            <v>EMINES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</row>
        <row r="43">
          <cell r="B43" t="str">
            <v>EOILGASEX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B44" t="str">
            <v>EPATFUEL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</row>
        <row r="45">
          <cell r="B45" t="str">
            <v>ECOKEOVS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</row>
        <row r="46">
          <cell r="B46" t="str">
            <v>EGASWKS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</row>
        <row r="47">
          <cell r="B47" t="str">
            <v>EBIOGAS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</row>
        <row r="48">
          <cell r="B48" t="str">
            <v>EBLASTFUR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49" t="str">
            <v>EBKB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</row>
        <row r="50">
          <cell r="B50" t="str">
            <v>EREFINER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</row>
        <row r="51">
          <cell r="B51" t="str">
            <v>ECOALLIQ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</row>
        <row r="52">
          <cell r="B52" t="str">
            <v>ELNG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</row>
        <row r="53">
          <cell r="B53" t="str">
            <v>EGTL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</row>
        <row r="54">
          <cell r="B54" t="str">
            <v>EPOWERPLT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</row>
        <row r="55">
          <cell r="B55" t="str">
            <v>EPUMPST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B56" t="str">
            <v>ENUC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</row>
        <row r="57">
          <cell r="B57" t="str">
            <v>ECHARCOAL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</row>
        <row r="58">
          <cell r="B58" t="str">
            <v>ENONSPEC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</row>
        <row r="59">
          <cell r="B59" t="str">
            <v>DISTLOSS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</row>
        <row r="60">
          <cell r="B60" t="str">
            <v>FINCONS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</row>
        <row r="61">
          <cell r="B61" t="str">
            <v>TOTIND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</row>
        <row r="62">
          <cell r="B62" t="str">
            <v>IRONSTL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</row>
        <row r="63">
          <cell r="B63" t="str">
            <v>CHEMICAL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</row>
        <row r="64">
          <cell r="B64" t="str">
            <v>NONFERR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</row>
        <row r="65">
          <cell r="B65" t="str">
            <v>NONMET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</row>
        <row r="66">
          <cell r="B66" t="str">
            <v>TRANSEQ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</row>
        <row r="67">
          <cell r="B67" t="str">
            <v>MACHINE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</row>
        <row r="68">
          <cell r="B68" t="str">
            <v>MINING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</row>
        <row r="69">
          <cell r="B69" t="str">
            <v>FOODPRO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</row>
        <row r="70">
          <cell r="B70" t="str">
            <v>PAPERPRO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</row>
        <row r="71">
          <cell r="B71" t="str">
            <v>WOODPRO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</row>
        <row r="72">
          <cell r="B72" t="str">
            <v>CONSTRUC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</row>
        <row r="73">
          <cell r="B73" t="str">
            <v>TEXTILES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</row>
        <row r="74">
          <cell r="B74" t="str">
            <v>INONSPEC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</row>
        <row r="75">
          <cell r="B75" t="str">
            <v>TOTTRANS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</row>
        <row r="76">
          <cell r="B76" t="str">
            <v>ROAD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</row>
        <row r="77">
          <cell r="B77" t="str">
            <v>DOMESAIR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</row>
        <row r="78">
          <cell r="B78" t="str">
            <v>RAIL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</row>
        <row r="79">
          <cell r="B79" t="str">
            <v>PIPELINE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</row>
        <row r="80">
          <cell r="B80" t="str">
            <v>DOMESNAV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</row>
        <row r="81">
          <cell r="B81" t="str">
            <v>TRNONSPE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</row>
        <row r="82">
          <cell r="B82" t="str">
            <v>TOTOTHER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</row>
        <row r="83">
          <cell r="B83" t="str">
            <v>RESIDENT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</row>
        <row r="84">
          <cell r="B84" t="str">
            <v>COMMPUB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B85" t="str">
            <v>AGRICULT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</row>
        <row r="86">
          <cell r="B86" t="str">
            <v>FISHING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</row>
        <row r="87">
          <cell r="B87" t="str">
            <v>ONONSPEC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</row>
        <row r="88">
          <cell r="B88" t="str">
            <v>NONENUSE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</row>
        <row r="89">
          <cell r="B89" t="str">
            <v>NEINTREN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</row>
        <row r="90">
          <cell r="B90" t="str">
            <v>NETRANS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</row>
        <row r="91">
          <cell r="B91" t="str">
            <v>NEOTHER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</row>
        <row r="92">
          <cell r="B92" t="str">
            <v>NECHEM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</row>
        <row r="93">
          <cell r="B93" t="str">
            <v>ELOUTPUT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</row>
        <row r="94">
          <cell r="B94" t="str">
            <v>ELMAINE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</row>
        <row r="95">
          <cell r="B95" t="str">
            <v>ELAUTOE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</row>
        <row r="96">
          <cell r="B96" t="str">
            <v>ELMAINC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</row>
        <row r="97">
          <cell r="B97" t="str">
            <v>ELAUTOC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</row>
        <row r="98">
          <cell r="B98" t="str">
            <v>HEMAINC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</row>
        <row r="99">
          <cell r="B99" t="str">
            <v>HEAUTOC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</row>
        <row r="100">
          <cell r="B100" t="str">
            <v>HEMAINH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B101" t="str">
            <v>HEAUTOH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</row>
        <row r="102">
          <cell r="B102" t="str">
            <v>HEATOUT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</row>
        <row r="103">
          <cell r="B103" t="str">
            <v>MHYDPUMP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</row>
        <row r="104">
          <cell r="B104" t="str">
            <v>AHYDPUMP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</row>
        <row r="105">
          <cell r="B105" t="str">
            <v>VENTED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</row>
        <row r="106">
          <cell r="B106" t="str">
            <v>FLARED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</row>
      </sheetData>
      <sheetData sheetId="8" refreshError="1">
        <row r="4">
          <cell r="B4" t="str">
            <v>SHORT NAME</v>
          </cell>
          <cell r="C4" t="str">
            <v>NAVERAGE</v>
          </cell>
          <cell r="D4" t="str">
            <v>NINDPROD</v>
          </cell>
          <cell r="E4" t="str">
            <v>NOSOURCES</v>
          </cell>
          <cell r="F4" t="str">
            <v>NIMPORTS</v>
          </cell>
          <cell r="G4" t="str">
            <v>NEXPORTS</v>
          </cell>
          <cell r="H4" t="str">
            <v>NCOKEOVS</v>
          </cell>
          <cell r="I4" t="str">
            <v>NBLAST</v>
          </cell>
          <cell r="J4" t="str">
            <v>NMAIN</v>
          </cell>
          <cell r="K4" t="str">
            <v>NAUTOELEC</v>
          </cell>
          <cell r="L4" t="str">
            <v>NMAINCHP</v>
          </cell>
          <cell r="M4" t="str">
            <v>NAUTOCHP</v>
          </cell>
          <cell r="N4" t="str">
            <v>NMAINHEAT</v>
          </cell>
          <cell r="O4" t="str">
            <v>NAUTOHEAT</v>
          </cell>
          <cell r="P4" t="str">
            <v>NIND</v>
          </cell>
          <cell r="Q4" t="str">
            <v>NOTHER</v>
          </cell>
        </row>
        <row r="5">
          <cell r="B5" t="str">
            <v>ANTCOAL</v>
          </cell>
        </row>
        <row r="56">
          <cell r="C56">
            <v>2.3879999999999998E-2</v>
          </cell>
        </row>
        <row r="58">
          <cell r="C58">
            <v>8.5999999999999993E-2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eonardo Camacho Ahumada" id="{2B607EFC-61F5-47D6-A825-BA8B7EF988DD}" userId="2481f1ea51d86dea" providerId="Windows Live"/>
</personList>
</file>

<file path=xl/tables/table1.xml><?xml version="1.0" encoding="utf-8"?>
<table xmlns="http://schemas.openxmlformats.org/spreadsheetml/2006/main" id="1" name="Tabla1" displayName="Tabla1" ref="B10:G24" headerRowCount="0" totalsRowShown="0" headerRowDxfId="15" dataDxfId="13" headerRowBorderDxfId="14" tableBorderDxfId="12">
  <tableColumns count="6">
    <tableColumn id="1" name="Columna1" headerRowDxfId="11" dataDxfId="10"/>
    <tableColumn id="2" name="Columna2" headerRowDxfId="9" dataDxfId="8"/>
    <tableColumn id="3" name="Columna3" headerRowDxfId="7" dataDxfId="6"/>
    <tableColumn id="4" name="Columna4" headerRowDxfId="5" dataDxfId="4"/>
    <tableColumn id="5" name="Columna5" headerRowDxfId="3" dataDxfId="2"/>
    <tableColumn id="6" name="Columna6" headerRowDxfId="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C82" dT="2020-07-22T20:47:56.39" personId="{2B607EFC-61F5-47D6-A825-BA8B7EF988DD}" id="{F00F5354-434E-427E-ABF1-FEC14F28758C}">
    <text>De acuerdo a datos de la ENA 2019. Consumo promedio de leña mensual por UPA 298 kg,  614.342 UPA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1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6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8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10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G32"/>
  <sheetViews>
    <sheetView tabSelected="1" zoomScaleNormal="100" workbookViewId="0">
      <selection activeCell="C2" sqref="C2:G2"/>
    </sheetView>
  </sheetViews>
  <sheetFormatPr baseColWidth="10" defaultColWidth="11.42578125" defaultRowHeight="15" x14ac:dyDescent="0.25"/>
  <cols>
    <col min="1" max="1" width="2.140625" customWidth="1"/>
    <col min="2" max="2" width="11" customWidth="1"/>
    <col min="3" max="3" width="17" bestFit="1" customWidth="1"/>
    <col min="4" max="4" width="40.5703125" customWidth="1"/>
    <col min="5" max="6" width="11.140625" style="89" customWidth="1"/>
  </cols>
  <sheetData>
    <row r="1" spans="1:7" x14ac:dyDescent="0.25">
      <c r="A1" s="128"/>
      <c r="B1" s="128"/>
      <c r="C1" s="128"/>
      <c r="D1" s="128"/>
      <c r="E1" s="130"/>
      <c r="F1" s="130"/>
      <c r="G1" s="130"/>
    </row>
    <row r="2" spans="1:7" ht="21.75" thickBot="1" x14ac:dyDescent="0.4">
      <c r="A2" s="128"/>
      <c r="B2" s="133"/>
      <c r="C2" s="376" t="s">
        <v>361</v>
      </c>
      <c r="D2" s="376"/>
      <c r="E2" s="376"/>
      <c r="F2" s="376"/>
      <c r="G2" s="376"/>
    </row>
    <row r="3" spans="1:7" ht="15.75" thickTop="1" x14ac:dyDescent="0.25">
      <c r="A3" s="128"/>
      <c r="B3" s="128"/>
      <c r="C3" s="128"/>
      <c r="D3" s="128"/>
      <c r="E3" s="130"/>
      <c r="F3" s="130"/>
      <c r="G3" s="130"/>
    </row>
    <row r="4" spans="1:7" x14ac:dyDescent="0.25">
      <c r="A4" s="128"/>
      <c r="B4" s="128"/>
      <c r="C4" s="129" t="s">
        <v>356</v>
      </c>
      <c r="D4" s="128"/>
      <c r="E4" s="131" t="s">
        <v>362</v>
      </c>
      <c r="F4" s="132">
        <v>15</v>
      </c>
      <c r="G4" s="130"/>
    </row>
    <row r="5" spans="1:7" x14ac:dyDescent="0.25">
      <c r="A5" s="128"/>
      <c r="B5" s="128"/>
      <c r="C5" s="129" t="s">
        <v>357</v>
      </c>
      <c r="D5" s="128"/>
      <c r="E5" s="131" t="s">
        <v>363</v>
      </c>
      <c r="F5" s="132">
        <v>2</v>
      </c>
      <c r="G5" s="130"/>
    </row>
    <row r="6" spans="1:7" x14ac:dyDescent="0.25">
      <c r="A6" s="128"/>
      <c r="B6" s="128"/>
      <c r="C6" s="128"/>
      <c r="D6" s="128"/>
      <c r="E6" s="130"/>
      <c r="F6" s="130"/>
      <c r="G6" s="130"/>
    </row>
    <row r="7" spans="1:7" x14ac:dyDescent="0.25">
      <c r="A7" s="128"/>
      <c r="B7" s="128"/>
      <c r="C7" s="128"/>
      <c r="D7" s="128"/>
      <c r="E7" s="130"/>
      <c r="F7" s="130"/>
      <c r="G7" s="130"/>
    </row>
    <row r="8" spans="1:7" x14ac:dyDescent="0.25">
      <c r="A8" s="128"/>
      <c r="B8" s="373" t="s">
        <v>352</v>
      </c>
      <c r="C8" s="374"/>
      <c r="D8" s="374"/>
      <c r="E8" s="374"/>
      <c r="F8" s="375"/>
      <c r="G8" s="130"/>
    </row>
    <row r="9" spans="1:7" ht="38.25" x14ac:dyDescent="0.25">
      <c r="A9" s="128"/>
      <c r="B9" s="140"/>
      <c r="C9" s="141" t="s">
        <v>353</v>
      </c>
      <c r="D9" s="141" t="s">
        <v>358</v>
      </c>
      <c r="E9" s="142" t="s">
        <v>368</v>
      </c>
      <c r="F9" s="141" t="s">
        <v>354</v>
      </c>
      <c r="G9" s="141" t="s">
        <v>355</v>
      </c>
    </row>
    <row r="10" spans="1:7" x14ac:dyDescent="0.25">
      <c r="A10" s="128"/>
      <c r="B10" s="231">
        <v>1</v>
      </c>
      <c r="C10" s="232">
        <v>42740</v>
      </c>
      <c r="D10" s="233" t="s">
        <v>365</v>
      </c>
      <c r="E10" s="239" t="s">
        <v>357</v>
      </c>
      <c r="F10" s="239" t="s">
        <v>356</v>
      </c>
      <c r="G10" s="239" t="s">
        <v>359</v>
      </c>
    </row>
    <row r="11" spans="1:7" x14ac:dyDescent="0.25">
      <c r="A11" s="128"/>
      <c r="B11" s="241">
        <f>B10+1</f>
        <v>2</v>
      </c>
      <c r="C11" s="242"/>
      <c r="D11" s="243" t="s">
        <v>364</v>
      </c>
      <c r="E11" s="244" t="s">
        <v>357</v>
      </c>
      <c r="F11" s="244" t="s">
        <v>356</v>
      </c>
      <c r="G11" s="244" t="s">
        <v>359</v>
      </c>
    </row>
    <row r="12" spans="1:7" x14ac:dyDescent="0.25">
      <c r="A12" s="128"/>
      <c r="B12" s="241">
        <f t="shared" ref="B12:B17" si="0">B11+1</f>
        <v>3</v>
      </c>
      <c r="C12" s="242">
        <v>42754</v>
      </c>
      <c r="D12" s="243" t="s">
        <v>366</v>
      </c>
      <c r="E12" s="244" t="s">
        <v>357</v>
      </c>
      <c r="F12" s="244" t="s">
        <v>356</v>
      </c>
      <c r="G12" s="244" t="s">
        <v>359</v>
      </c>
    </row>
    <row r="13" spans="1:7" ht="25.5" x14ac:dyDescent="0.25">
      <c r="A13" s="128"/>
      <c r="B13" s="241">
        <f t="shared" si="0"/>
        <v>4</v>
      </c>
      <c r="C13" s="242">
        <v>42759</v>
      </c>
      <c r="D13" s="243" t="s">
        <v>360</v>
      </c>
      <c r="E13" s="244" t="s">
        <v>356</v>
      </c>
      <c r="F13" s="244" t="s">
        <v>356</v>
      </c>
      <c r="G13" s="244" t="s">
        <v>359</v>
      </c>
    </row>
    <row r="14" spans="1:7" ht="25.5" x14ac:dyDescent="0.25">
      <c r="A14" s="128"/>
      <c r="B14" s="241">
        <f t="shared" si="0"/>
        <v>5</v>
      </c>
      <c r="C14" s="242">
        <v>42759</v>
      </c>
      <c r="D14" s="243" t="s">
        <v>367</v>
      </c>
      <c r="E14" s="244" t="s">
        <v>356</v>
      </c>
      <c r="F14" s="244" t="s">
        <v>357</v>
      </c>
      <c r="G14" s="244" t="s">
        <v>359</v>
      </c>
    </row>
    <row r="15" spans="1:7" ht="25.5" x14ac:dyDescent="0.25">
      <c r="A15" s="128"/>
      <c r="B15" s="241">
        <f t="shared" si="0"/>
        <v>6</v>
      </c>
      <c r="C15" s="242">
        <v>42766</v>
      </c>
      <c r="D15" s="243" t="s">
        <v>370</v>
      </c>
      <c r="E15" s="244" t="s">
        <v>356</v>
      </c>
      <c r="F15" s="244" t="s">
        <v>356</v>
      </c>
      <c r="G15" s="244" t="s">
        <v>359</v>
      </c>
    </row>
    <row r="16" spans="1:7" ht="25.5" x14ac:dyDescent="0.25">
      <c r="A16" s="128"/>
      <c r="B16" s="241">
        <f t="shared" si="0"/>
        <v>7</v>
      </c>
      <c r="C16" s="242">
        <v>42857</v>
      </c>
      <c r="D16" s="243" t="s">
        <v>377</v>
      </c>
      <c r="E16" s="244" t="s">
        <v>356</v>
      </c>
      <c r="F16" s="244" t="s">
        <v>356</v>
      </c>
      <c r="G16" s="244" t="s">
        <v>359</v>
      </c>
    </row>
    <row r="17" spans="1:7" ht="25.5" x14ac:dyDescent="0.25">
      <c r="A17" s="128"/>
      <c r="B17" s="241">
        <f t="shared" si="0"/>
        <v>8</v>
      </c>
      <c r="C17" s="242">
        <v>42893</v>
      </c>
      <c r="D17" s="243" t="s">
        <v>394</v>
      </c>
      <c r="E17" s="244" t="s">
        <v>357</v>
      </c>
      <c r="F17" s="244" t="s">
        <v>356</v>
      </c>
      <c r="G17" s="244" t="s">
        <v>359</v>
      </c>
    </row>
    <row r="18" spans="1:7" x14ac:dyDescent="0.25">
      <c r="A18" s="128"/>
      <c r="B18" s="241">
        <v>9</v>
      </c>
      <c r="C18" s="242">
        <v>42900</v>
      </c>
      <c r="D18" s="243" t="s">
        <v>402</v>
      </c>
      <c r="E18" s="244" t="s">
        <v>357</v>
      </c>
      <c r="F18" s="244" t="s">
        <v>356</v>
      </c>
      <c r="G18" s="244" t="s">
        <v>359</v>
      </c>
    </row>
    <row r="19" spans="1:7" ht="25.5" x14ac:dyDescent="0.25">
      <c r="A19" s="128"/>
      <c r="B19" s="241">
        <v>10</v>
      </c>
      <c r="C19" s="242">
        <v>42913</v>
      </c>
      <c r="D19" s="243" t="s">
        <v>403</v>
      </c>
      <c r="E19" s="244" t="s">
        <v>356</v>
      </c>
      <c r="F19" s="244" t="s">
        <v>356</v>
      </c>
      <c r="G19" s="244" t="s">
        <v>359</v>
      </c>
    </row>
    <row r="20" spans="1:7" x14ac:dyDescent="0.25">
      <c r="A20" s="128"/>
      <c r="B20" s="231">
        <v>11</v>
      </c>
      <c r="C20" s="232"/>
      <c r="D20" s="233"/>
      <c r="E20" s="239"/>
      <c r="F20" s="239"/>
      <c r="G20" s="240"/>
    </row>
    <row r="21" spans="1:7" x14ac:dyDescent="0.25">
      <c r="A21" s="128"/>
      <c r="B21" s="328">
        <v>12</v>
      </c>
      <c r="C21" s="329"/>
      <c r="D21" s="330"/>
      <c r="E21" s="331"/>
      <c r="F21" s="331"/>
      <c r="G21" s="332"/>
    </row>
    <row r="22" spans="1:7" x14ac:dyDescent="0.25">
      <c r="A22" s="128"/>
      <c r="B22" s="231">
        <v>13</v>
      </c>
      <c r="C22" s="232" t="s">
        <v>421</v>
      </c>
      <c r="D22" s="333" t="s">
        <v>420</v>
      </c>
      <c r="E22" s="334" t="s">
        <v>356</v>
      </c>
      <c r="F22" s="334" t="s">
        <v>356</v>
      </c>
      <c r="G22" s="335" t="s">
        <v>418</v>
      </c>
    </row>
    <row r="23" spans="1:7" x14ac:dyDescent="0.25">
      <c r="A23" s="128"/>
      <c r="B23" s="357">
        <v>14</v>
      </c>
      <c r="C23" s="358" t="s">
        <v>422</v>
      </c>
      <c r="D23" s="233" t="s">
        <v>423</v>
      </c>
      <c r="E23" s="334" t="s">
        <v>356</v>
      </c>
      <c r="F23" s="334" t="s">
        <v>356</v>
      </c>
      <c r="G23" s="359" t="s">
        <v>418</v>
      </c>
    </row>
    <row r="24" spans="1:7" x14ac:dyDescent="0.25">
      <c r="A24" s="128"/>
      <c r="B24" s="231">
        <v>15</v>
      </c>
      <c r="C24" s="232" t="s">
        <v>425</v>
      </c>
      <c r="D24" s="233" t="s">
        <v>426</v>
      </c>
      <c r="E24" s="239" t="s">
        <v>356</v>
      </c>
      <c r="F24" s="239" t="s">
        <v>356</v>
      </c>
      <c r="G24" s="240" t="s">
        <v>418</v>
      </c>
    </row>
    <row r="25" spans="1:7" x14ac:dyDescent="0.25">
      <c r="A25" s="128"/>
      <c r="B25" s="128"/>
      <c r="C25" s="128"/>
      <c r="D25" s="128"/>
      <c r="E25" s="128"/>
      <c r="F25" s="128"/>
      <c r="G25" s="128"/>
    </row>
    <row r="26" spans="1:7" x14ac:dyDescent="0.25">
      <c r="B26" s="128"/>
      <c r="C26" s="128"/>
      <c r="D26" s="128"/>
      <c r="E26" s="128"/>
      <c r="F26" s="128"/>
      <c r="G26" s="128"/>
    </row>
    <row r="27" spans="1:7" x14ac:dyDescent="0.25">
      <c r="B27" s="377"/>
      <c r="C27" s="378"/>
      <c r="D27" s="378"/>
      <c r="E27" s="378"/>
      <c r="F27" s="378"/>
      <c r="G27" s="379"/>
    </row>
    <row r="28" spans="1:7" x14ac:dyDescent="0.25">
      <c r="B28" s="380"/>
      <c r="C28" s="381"/>
      <c r="D28" s="381"/>
      <c r="E28" s="381"/>
      <c r="F28" s="381"/>
      <c r="G28" s="382"/>
    </row>
    <row r="29" spans="1:7" x14ac:dyDescent="0.25">
      <c r="B29" s="380"/>
      <c r="C29" s="381"/>
      <c r="D29" s="381"/>
      <c r="E29" s="381"/>
      <c r="F29" s="381"/>
      <c r="G29" s="382"/>
    </row>
    <row r="30" spans="1:7" x14ac:dyDescent="0.25">
      <c r="B30" s="380"/>
      <c r="C30" s="381"/>
      <c r="D30" s="381"/>
      <c r="E30" s="381"/>
      <c r="F30" s="381"/>
      <c r="G30" s="382"/>
    </row>
    <row r="31" spans="1:7" x14ac:dyDescent="0.25">
      <c r="B31" s="383"/>
      <c r="C31" s="384"/>
      <c r="D31" s="384"/>
      <c r="E31" s="384"/>
      <c r="F31" s="384"/>
      <c r="G31" s="385"/>
    </row>
    <row r="32" spans="1:7" x14ac:dyDescent="0.25">
      <c r="B32" s="128"/>
      <c r="C32" s="128"/>
      <c r="D32" s="128"/>
      <c r="E32" s="128"/>
      <c r="F32" s="128"/>
      <c r="G32" s="128"/>
    </row>
  </sheetData>
  <mergeCells count="3">
    <mergeCell ref="B8:F8"/>
    <mergeCell ref="C2:G2"/>
    <mergeCell ref="B27:G31"/>
  </mergeCells>
  <dataValidations count="1">
    <dataValidation type="list" allowBlank="1" showInputMessage="1" showErrorMessage="1" sqref="E10:F24">
      <formula1>$C$4:$C$5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7" tint="-0.249977111117893"/>
    <pageSetUpPr fitToPage="1"/>
  </sheetPr>
  <dimension ref="A1:RN107"/>
  <sheetViews>
    <sheetView workbookViewId="0">
      <pane xSplit="3" ySplit="8" topLeftCell="BY9" activePane="bottomRight" state="frozen"/>
      <selection activeCell="D6" sqref="D6:L6"/>
      <selection pane="topRight" activeCell="D6" sqref="D6:L6"/>
      <selection pane="bottomLeft" activeCell="D6" sqref="D6:L6"/>
      <selection pane="bottomRight" activeCell="D6" sqref="D6:L6"/>
    </sheetView>
  </sheetViews>
  <sheetFormatPr baseColWidth="10" defaultColWidth="9.140625" defaultRowHeight="15" x14ac:dyDescent="0.25"/>
  <cols>
    <col min="1" max="1" width="3" style="161" bestFit="1" customWidth="1"/>
    <col min="2" max="2" width="46.5703125" style="8" bestFit="1" customWidth="1"/>
    <col min="3" max="3" width="3" style="161" bestFit="1" customWidth="1"/>
    <col min="4" max="4" width="8.85546875" style="8" customWidth="1"/>
    <col min="5" max="12" width="10" style="8" customWidth="1"/>
    <col min="13" max="13" width="7" style="8" bestFit="1" customWidth="1"/>
    <col min="14" max="18" width="7" style="8" customWidth="1"/>
    <col min="19" max="19" width="2.7109375" style="8" customWidth="1"/>
    <col min="20" max="34" width="10" style="8" customWidth="1"/>
    <col min="35" max="35" width="2.7109375" style="8" customWidth="1"/>
    <col min="36" max="50" width="10" style="8" customWidth="1"/>
    <col min="51" max="51" width="2.7109375" style="8" customWidth="1"/>
    <col min="52" max="66" width="10" style="8" customWidth="1"/>
    <col min="67" max="67" width="2.7109375" style="8" customWidth="1"/>
    <col min="68" max="82" width="10" style="8" customWidth="1"/>
    <col min="83" max="83" width="2.7109375" style="8" customWidth="1"/>
    <col min="84" max="98" width="10" style="8" customWidth="1"/>
    <col min="99" max="99" width="2.7109375" style="8" customWidth="1"/>
    <col min="100" max="114" width="10" style="8" customWidth="1"/>
    <col min="115" max="115" width="2.7109375" style="8" customWidth="1"/>
    <col min="116" max="130" width="10" style="8" customWidth="1"/>
    <col min="131" max="131" width="2.7109375" style="8" customWidth="1"/>
    <col min="132" max="146" width="10" style="8" customWidth="1"/>
    <col min="147" max="147" width="2.7109375" style="8" customWidth="1"/>
    <col min="148" max="162" width="10" style="8" customWidth="1"/>
    <col min="163" max="163" width="2.85546875" style="8" customWidth="1"/>
    <col min="164" max="178" width="10" style="8" customWidth="1"/>
    <col min="179" max="179" width="2.7109375" style="8" customWidth="1"/>
    <col min="180" max="194" width="10" style="8" customWidth="1"/>
    <col min="195" max="195" width="2.7109375" style="8" customWidth="1"/>
    <col min="196" max="206" width="10" style="8" customWidth="1"/>
    <col min="207" max="207" width="7.28515625" style="8" customWidth="1"/>
    <col min="208" max="210" width="10" style="8" customWidth="1"/>
    <col min="211" max="211" width="2.7109375" style="8" customWidth="1"/>
    <col min="212" max="226" width="10" style="8" customWidth="1"/>
    <col min="227" max="227" width="2.7109375" style="8" customWidth="1"/>
    <col min="228" max="242" width="10" style="8" customWidth="1"/>
    <col min="243" max="243" width="2.7109375" style="8" customWidth="1"/>
    <col min="244" max="258" width="10" style="8" customWidth="1"/>
    <col min="259" max="259" width="2.7109375" style="8" customWidth="1"/>
    <col min="260" max="274" width="10" style="8" customWidth="1"/>
    <col min="275" max="275" width="2.7109375" style="8" customWidth="1"/>
    <col min="276" max="290" width="10" style="8" customWidth="1"/>
    <col min="291" max="291" width="2.7109375" style="8" customWidth="1"/>
    <col min="292" max="306" width="10" style="8" customWidth="1"/>
    <col min="307" max="307" width="2.7109375" style="8" customWidth="1"/>
    <col min="308" max="322" width="10" style="8" customWidth="1"/>
    <col min="323" max="323" width="9.140625" style="8" customWidth="1"/>
    <col min="324" max="338" width="9.140625" style="67" customWidth="1"/>
    <col min="339" max="339" width="2.5703125" style="67" customWidth="1"/>
    <col min="340" max="354" width="9.140625" style="67" customWidth="1"/>
    <col min="355" max="355" width="2.5703125" style="67" customWidth="1"/>
    <col min="356" max="370" width="9.140625" style="67" customWidth="1"/>
    <col min="371" max="371" width="2.5703125" style="67" customWidth="1"/>
    <col min="372" max="386" width="9.140625" style="67" customWidth="1"/>
    <col min="387" max="387" width="2.5703125" style="67" customWidth="1"/>
    <col min="388" max="402" width="9.140625" style="67" customWidth="1"/>
    <col min="403" max="403" width="2.5703125" style="67" customWidth="1"/>
    <col min="404" max="418" width="9.140625" style="67" customWidth="1"/>
    <col min="419" max="419" width="2.5703125" style="67" customWidth="1"/>
    <col min="420" max="434" width="9.140625" style="67" customWidth="1"/>
    <col min="435" max="435" width="2.5703125" style="67" customWidth="1"/>
    <col min="436" max="443" width="11.42578125" style="67"/>
    <col min="444" max="450" width="11.42578125" style="67" customWidth="1"/>
    <col min="451" max="451" width="2.5703125" style="67" customWidth="1"/>
    <col min="452" max="459" width="11.42578125" style="67"/>
    <col min="460" max="466" width="11.42578125" style="67" customWidth="1"/>
    <col min="467" max="467" width="2.5703125" style="67" customWidth="1"/>
    <col min="468" max="475" width="11.42578125" style="67"/>
    <col min="476" max="482" width="11.42578125" style="67" customWidth="1"/>
    <col min="483" max="16384" width="9.140625" style="8"/>
  </cols>
  <sheetData>
    <row r="1" spans="1:482" x14ac:dyDescent="0.25">
      <c r="AJ1" s="118">
        <f>(AJ10-AJ15-AJ16-AJ18-AJ22)/1000</f>
        <v>223.60705612534889</v>
      </c>
      <c r="AK1" s="118">
        <f t="shared" ref="AK1:AS1" si="0">(AK10-AK15-AK16-AK18-AK22)/1000</f>
        <v>231.48244910197818</v>
      </c>
      <c r="AL1" s="118">
        <f t="shared" si="0"/>
        <v>448.82090199999993</v>
      </c>
      <c r="AM1" s="118">
        <f t="shared" si="0"/>
        <v>487.40689412654871</v>
      </c>
      <c r="AN1" s="118">
        <f t="shared" si="0"/>
        <v>389.67036492831869</v>
      </c>
      <c r="AO1" s="118">
        <f t="shared" si="0"/>
        <v>381.69504961858416</v>
      </c>
      <c r="AP1" s="118">
        <f t="shared" si="0"/>
        <v>418.21991938141593</v>
      </c>
      <c r="AQ1" s="118">
        <f t="shared" si="0"/>
        <v>458.16955367105106</v>
      </c>
      <c r="AR1" s="118">
        <f t="shared" si="0"/>
        <v>448.38491888253026</v>
      </c>
      <c r="AS1" s="118">
        <f t="shared" si="0"/>
        <v>427.53621846469963</v>
      </c>
      <c r="AT1" s="118">
        <f>(AT10-AT15-AT16-AT18-AT22)/1000</f>
        <v>385.29225716661512</v>
      </c>
      <c r="AU1" s="118">
        <f>(AU10-AU15-AU16-AU18-AU22)/1000</f>
        <v>384.54616261306722</v>
      </c>
      <c r="AV1" s="118"/>
      <c r="AW1" s="118"/>
      <c r="AX1" s="118"/>
      <c r="EN1" s="118">
        <f>+EN35+EN12</f>
        <v>-311.90450712749589</v>
      </c>
      <c r="FD1" s="118">
        <f>+FD36+FD12</f>
        <v>14.743273680302536</v>
      </c>
      <c r="HK1" s="8">
        <f t="shared" ref="HK1:HN2" si="1">+HK43/HK$42</f>
        <v>0.85318494454144833</v>
      </c>
      <c r="HL1" s="8">
        <f t="shared" si="1"/>
        <v>0.85234912860625334</v>
      </c>
      <c r="HM1" s="8">
        <f t="shared" si="1"/>
        <v>0.84491898830034617</v>
      </c>
      <c r="HN1" s="8">
        <f t="shared" si="1"/>
        <v>0.86293197041306657</v>
      </c>
      <c r="HO1" s="8">
        <f>+AVERAGE(HK1:HN1)</f>
        <v>0.85334625796527863</v>
      </c>
      <c r="HP1" s="8">
        <f>+AVERAGE(HL1:HO1)</f>
        <v>0.85338658632123621</v>
      </c>
      <c r="KA1" s="118"/>
    </row>
    <row r="2" spans="1:482" s="16" customFormat="1" ht="15.75" x14ac:dyDescent="0.25">
      <c r="A2" s="161"/>
      <c r="B2" s="13"/>
      <c r="C2" s="161"/>
      <c r="D2" s="17"/>
      <c r="E2" s="17"/>
      <c r="AJ2" s="8">
        <v>248</v>
      </c>
      <c r="AK2" s="8">
        <v>266</v>
      </c>
      <c r="AL2" s="8">
        <v>319</v>
      </c>
      <c r="AM2" s="8">
        <v>371</v>
      </c>
      <c r="AN2" s="8">
        <v>398</v>
      </c>
      <c r="AO2" s="8">
        <v>387</v>
      </c>
      <c r="AP2" s="8">
        <v>423</v>
      </c>
      <c r="AQ2" s="8">
        <v>458</v>
      </c>
      <c r="AR2" s="8">
        <v>453</v>
      </c>
      <c r="AS2" s="8">
        <v>419</v>
      </c>
      <c r="AT2" s="8"/>
      <c r="AU2" s="8"/>
      <c r="AV2" s="8"/>
      <c r="AW2" s="8"/>
      <c r="AX2" s="8"/>
      <c r="HK2" s="8">
        <f t="shared" si="1"/>
        <v>0.1468150554585517</v>
      </c>
      <c r="HL2" s="8">
        <f t="shared" si="1"/>
        <v>0.14765087139374664</v>
      </c>
      <c r="HM2" s="8">
        <f t="shared" si="1"/>
        <v>0.15508101169965383</v>
      </c>
      <c r="HN2" s="8">
        <f t="shared" si="1"/>
        <v>0.13706802958693345</v>
      </c>
      <c r="HO2" s="8">
        <f>1-HO1</f>
        <v>0.14665374203472137</v>
      </c>
      <c r="HP2" s="8">
        <f>1-HP1</f>
        <v>0.14661341367876379</v>
      </c>
      <c r="LL2" s="412" t="s">
        <v>256</v>
      </c>
      <c r="LM2" s="413"/>
      <c r="LN2" s="413"/>
      <c r="LO2" s="413"/>
      <c r="LP2" s="413"/>
      <c r="LQ2" s="413"/>
      <c r="LR2" s="413"/>
      <c r="LS2" s="413"/>
      <c r="LT2" s="413"/>
      <c r="LU2" s="414"/>
      <c r="LV2" s="283"/>
      <c r="LW2" s="283"/>
      <c r="LX2" s="283"/>
      <c r="LY2" s="283"/>
      <c r="LZ2" s="283"/>
      <c r="MA2" s="80"/>
      <c r="MB2" s="412" t="s">
        <v>256</v>
      </c>
      <c r="MC2" s="413"/>
      <c r="MD2" s="413"/>
      <c r="ME2" s="413"/>
      <c r="MF2" s="413"/>
      <c r="MG2" s="413"/>
      <c r="MH2" s="413"/>
      <c r="MI2" s="413"/>
      <c r="MJ2" s="413"/>
      <c r="MK2" s="414"/>
      <c r="ML2" s="283"/>
      <c r="MM2" s="283"/>
      <c r="MN2" s="283"/>
      <c r="MO2" s="283"/>
      <c r="MP2" s="283"/>
      <c r="MQ2" s="80"/>
      <c r="MR2" s="412" t="s">
        <v>256</v>
      </c>
      <c r="MS2" s="413"/>
      <c r="MT2" s="413"/>
      <c r="MU2" s="413"/>
      <c r="MV2" s="413"/>
      <c r="MW2" s="413"/>
      <c r="MX2" s="413"/>
      <c r="MY2" s="413"/>
      <c r="MZ2" s="413"/>
      <c r="NA2" s="414"/>
      <c r="NB2" s="283"/>
      <c r="NC2" s="283"/>
      <c r="ND2" s="283"/>
      <c r="NE2" s="283"/>
      <c r="NF2" s="283"/>
      <c r="NG2" s="80"/>
      <c r="NH2" s="412" t="s">
        <v>256</v>
      </c>
      <c r="NI2" s="413"/>
      <c r="NJ2" s="413"/>
      <c r="NK2" s="413"/>
      <c r="NL2" s="413"/>
      <c r="NM2" s="413"/>
      <c r="NN2" s="413"/>
      <c r="NO2" s="413"/>
      <c r="NP2" s="413"/>
      <c r="NQ2" s="414"/>
      <c r="NR2" s="283"/>
      <c r="NS2" s="283"/>
      <c r="NT2" s="283"/>
      <c r="NU2" s="283"/>
      <c r="NV2" s="283"/>
      <c r="NW2" s="80"/>
      <c r="NX2" s="412" t="s">
        <v>256</v>
      </c>
      <c r="NY2" s="413"/>
      <c r="NZ2" s="413"/>
      <c r="OA2" s="413"/>
      <c r="OB2" s="413"/>
      <c r="OC2" s="413"/>
      <c r="OD2" s="413"/>
      <c r="OE2" s="413"/>
      <c r="OF2" s="413"/>
      <c r="OG2" s="414"/>
      <c r="OH2" s="283"/>
      <c r="OI2" s="283"/>
      <c r="OJ2" s="283"/>
      <c r="OK2" s="283"/>
      <c r="OL2" s="283"/>
      <c r="OM2" s="80"/>
      <c r="ON2" s="412" t="s">
        <v>256</v>
      </c>
      <c r="OO2" s="413"/>
      <c r="OP2" s="413"/>
      <c r="OQ2" s="413"/>
      <c r="OR2" s="413"/>
      <c r="OS2" s="413"/>
      <c r="OT2" s="413"/>
      <c r="OU2" s="413"/>
      <c r="OV2" s="413"/>
      <c r="OW2" s="414"/>
      <c r="OX2" s="283"/>
      <c r="OY2" s="283"/>
      <c r="OZ2" s="283"/>
      <c r="PA2" s="283"/>
      <c r="PB2" s="283"/>
      <c r="PC2" s="80"/>
      <c r="PD2" s="412" t="s">
        <v>256</v>
      </c>
      <c r="PE2" s="413"/>
      <c r="PF2" s="413"/>
      <c r="PG2" s="413"/>
      <c r="PH2" s="413"/>
      <c r="PI2" s="413"/>
      <c r="PJ2" s="413"/>
      <c r="PK2" s="413"/>
      <c r="PL2" s="413"/>
      <c r="PM2" s="414"/>
      <c r="PN2" s="283"/>
      <c r="PO2" s="283"/>
      <c r="PP2" s="283"/>
      <c r="PQ2" s="283"/>
      <c r="PR2" s="283"/>
      <c r="PS2" s="80"/>
      <c r="PT2" s="412" t="s">
        <v>256</v>
      </c>
      <c r="PU2" s="413"/>
      <c r="PV2" s="413"/>
      <c r="PW2" s="413"/>
      <c r="PX2" s="413"/>
      <c r="PY2" s="413"/>
      <c r="PZ2" s="413"/>
      <c r="QA2" s="413"/>
      <c r="QB2" s="413"/>
      <c r="QC2" s="414"/>
      <c r="QD2" s="283"/>
      <c r="QE2" s="283"/>
      <c r="QF2" s="283"/>
      <c r="QG2" s="283"/>
      <c r="QH2" s="283"/>
      <c r="QI2" s="80"/>
      <c r="QJ2" s="412" t="s">
        <v>256</v>
      </c>
      <c r="QK2" s="413"/>
      <c r="QL2" s="413"/>
      <c r="QM2" s="413"/>
      <c r="QN2" s="413"/>
      <c r="QO2" s="413"/>
      <c r="QP2" s="413"/>
      <c r="QQ2" s="413"/>
      <c r="QR2" s="413"/>
      <c r="QS2" s="414"/>
      <c r="QT2" s="283"/>
      <c r="QU2" s="283"/>
      <c r="QV2" s="283"/>
      <c r="QW2" s="283"/>
      <c r="QX2" s="283"/>
      <c r="QY2" s="80"/>
      <c r="QZ2" s="412" t="s">
        <v>256</v>
      </c>
      <c r="RA2" s="413"/>
      <c r="RB2" s="413"/>
      <c r="RC2" s="413"/>
      <c r="RD2" s="413"/>
      <c r="RE2" s="413"/>
      <c r="RF2" s="413"/>
      <c r="RG2" s="413"/>
      <c r="RH2" s="413"/>
      <c r="RI2" s="413"/>
      <c r="RJ2" s="413"/>
      <c r="RK2" s="413"/>
      <c r="RL2" s="413"/>
      <c r="RM2" s="413"/>
      <c r="RN2" s="413"/>
    </row>
    <row r="3" spans="1:482" s="16" customFormat="1" ht="12.75" x14ac:dyDescent="0.2">
      <c r="A3" s="161">
        <v>1</v>
      </c>
      <c r="B3" s="24" t="s">
        <v>222</v>
      </c>
      <c r="C3" s="161">
        <v>1</v>
      </c>
      <c r="D3" s="25" t="str">
        <f t="shared" ref="D3:M3" si="2">CONCATENATE(D6,D7)</f>
        <v>2006BZ</v>
      </c>
      <c r="E3" s="25" t="str">
        <f t="shared" si="2"/>
        <v>2007BZ</v>
      </c>
      <c r="F3" s="25" t="str">
        <f t="shared" si="2"/>
        <v>2008BZ</v>
      </c>
      <c r="G3" s="25" t="str">
        <f t="shared" si="2"/>
        <v>2009BZ</v>
      </c>
      <c r="H3" s="25" t="str">
        <f t="shared" si="2"/>
        <v>2010BZ</v>
      </c>
      <c r="I3" s="25" t="str">
        <f t="shared" si="2"/>
        <v>2011BZ</v>
      </c>
      <c r="J3" s="25" t="str">
        <f t="shared" si="2"/>
        <v>2012BZ</v>
      </c>
      <c r="K3" s="25" t="str">
        <f t="shared" si="2"/>
        <v>2013BZ</v>
      </c>
      <c r="L3" s="25" t="str">
        <f t="shared" si="2"/>
        <v>2014BZ</v>
      </c>
      <c r="M3" s="25" t="str">
        <f t="shared" si="2"/>
        <v>2015BZ</v>
      </c>
      <c r="N3" s="25" t="str">
        <f t="shared" ref="N3:R3" si="3">CONCATENATE(N6,N7)</f>
        <v>2016BZ</v>
      </c>
      <c r="O3" s="25" t="str">
        <f t="shared" si="3"/>
        <v>2017BZ</v>
      </c>
      <c r="P3" s="25" t="str">
        <f t="shared" si="3"/>
        <v>2018BZ</v>
      </c>
      <c r="Q3" s="25" t="str">
        <f t="shared" si="3"/>
        <v>2019BZ</v>
      </c>
      <c r="R3" s="25" t="str">
        <f t="shared" si="3"/>
        <v>2020BZ</v>
      </c>
      <c r="T3" s="25" t="str">
        <f t="shared" ref="T3:AC3" si="4">CONCATENATE(T6,T7)</f>
        <v>2006CM</v>
      </c>
      <c r="U3" s="25" t="str">
        <f t="shared" si="4"/>
        <v>2007CM</v>
      </c>
      <c r="V3" s="25" t="str">
        <f t="shared" si="4"/>
        <v>2008CM</v>
      </c>
      <c r="W3" s="25" t="str">
        <f t="shared" si="4"/>
        <v>2009CM</v>
      </c>
      <c r="X3" s="25" t="str">
        <f t="shared" si="4"/>
        <v>2010CM</v>
      </c>
      <c r="Y3" s="25" t="str">
        <f t="shared" si="4"/>
        <v>2011CM</v>
      </c>
      <c r="Z3" s="25" t="str">
        <f t="shared" si="4"/>
        <v>2012CM</v>
      </c>
      <c r="AA3" s="25" t="str">
        <f t="shared" si="4"/>
        <v>2013CM</v>
      </c>
      <c r="AB3" s="25" t="str">
        <f t="shared" si="4"/>
        <v>2014CM</v>
      </c>
      <c r="AC3" s="25" t="str">
        <f t="shared" si="4"/>
        <v>2015CM</v>
      </c>
      <c r="AD3" s="25" t="str">
        <f t="shared" ref="AD3:AH3" si="5">CONCATENATE(AD6,AD7)</f>
        <v>2016CM</v>
      </c>
      <c r="AE3" s="25" t="str">
        <f t="shared" si="5"/>
        <v>2017CM</v>
      </c>
      <c r="AF3" s="25" t="str">
        <f t="shared" si="5"/>
        <v>2018CM</v>
      </c>
      <c r="AG3" s="25" t="str">
        <f t="shared" si="5"/>
        <v>2019CM</v>
      </c>
      <c r="AH3" s="25" t="str">
        <f t="shared" si="5"/>
        <v>2020CM</v>
      </c>
      <c r="AJ3" s="25" t="str">
        <f t="shared" ref="AJ3:AS3" si="6">CONCATENATE(AJ6,AJ7)</f>
        <v>2006GN</v>
      </c>
      <c r="AK3" s="25" t="str">
        <f t="shared" si="6"/>
        <v>2007GN</v>
      </c>
      <c r="AL3" s="25" t="str">
        <f t="shared" si="6"/>
        <v>2008GN</v>
      </c>
      <c r="AM3" s="25" t="str">
        <f t="shared" si="6"/>
        <v>2009GN</v>
      </c>
      <c r="AN3" s="25" t="str">
        <f t="shared" si="6"/>
        <v>2010GN</v>
      </c>
      <c r="AO3" s="25" t="str">
        <f t="shared" si="6"/>
        <v>2011GN</v>
      </c>
      <c r="AP3" s="25" t="str">
        <f t="shared" si="6"/>
        <v>2012GN</v>
      </c>
      <c r="AQ3" s="25" t="str">
        <f t="shared" si="6"/>
        <v>2013GN</v>
      </c>
      <c r="AR3" s="25" t="str">
        <f t="shared" si="6"/>
        <v>2014GN</v>
      </c>
      <c r="AS3" s="25" t="str">
        <f t="shared" si="6"/>
        <v>2015GN</v>
      </c>
      <c r="AT3" s="25" t="str">
        <f t="shared" ref="AT3:AX3" si="7">CONCATENATE(AT6,AT7)</f>
        <v>2016GN</v>
      </c>
      <c r="AU3" s="25" t="str">
        <f t="shared" si="7"/>
        <v>2017GN</v>
      </c>
      <c r="AV3" s="25" t="str">
        <f t="shared" si="7"/>
        <v>2018GN</v>
      </c>
      <c r="AW3" s="25" t="str">
        <f t="shared" si="7"/>
        <v>2019GN</v>
      </c>
      <c r="AX3" s="25" t="str">
        <f t="shared" si="7"/>
        <v>2020GN</v>
      </c>
      <c r="AZ3" s="25" t="str">
        <f t="shared" ref="AZ3:BI3" si="8">CONCATENATE(AZ6,AZ7)</f>
        <v>2006HE</v>
      </c>
      <c r="BA3" s="25" t="str">
        <f t="shared" si="8"/>
        <v>2007HE</v>
      </c>
      <c r="BB3" s="25" t="str">
        <f t="shared" si="8"/>
        <v>2008HE</v>
      </c>
      <c r="BC3" s="25" t="str">
        <f t="shared" si="8"/>
        <v>2009HE</v>
      </c>
      <c r="BD3" s="25" t="str">
        <f t="shared" si="8"/>
        <v>2010HE</v>
      </c>
      <c r="BE3" s="25" t="str">
        <f t="shared" si="8"/>
        <v>2011HE</v>
      </c>
      <c r="BF3" s="25" t="str">
        <f t="shared" si="8"/>
        <v>2012HE</v>
      </c>
      <c r="BG3" s="25" t="str">
        <f t="shared" si="8"/>
        <v>2013HE</v>
      </c>
      <c r="BH3" s="25" t="str">
        <f t="shared" si="8"/>
        <v>2014HE</v>
      </c>
      <c r="BI3" s="25" t="str">
        <f t="shared" si="8"/>
        <v>2015HE</v>
      </c>
      <c r="BJ3" s="25" t="str">
        <f t="shared" ref="BJ3:BN3" si="9">CONCATENATE(BJ6,BJ7)</f>
        <v>2016HE</v>
      </c>
      <c r="BK3" s="25" t="str">
        <f t="shared" si="9"/>
        <v>2017HE</v>
      </c>
      <c r="BL3" s="25" t="str">
        <f t="shared" si="9"/>
        <v>2018HE</v>
      </c>
      <c r="BM3" s="25" t="str">
        <f t="shared" si="9"/>
        <v>2019HE</v>
      </c>
      <c r="BN3" s="25" t="str">
        <f t="shared" si="9"/>
        <v>2020HE</v>
      </c>
      <c r="BP3" s="25" t="str">
        <f t="shared" ref="BP3:BY3" si="10">CONCATENATE(BP6,BP7)</f>
        <v>2006LE</v>
      </c>
      <c r="BQ3" s="25" t="str">
        <f t="shared" si="10"/>
        <v>2007LE</v>
      </c>
      <c r="BR3" s="25" t="str">
        <f t="shared" si="10"/>
        <v>2008LE</v>
      </c>
      <c r="BS3" s="25" t="str">
        <f t="shared" si="10"/>
        <v>2009LE</v>
      </c>
      <c r="BT3" s="25" t="str">
        <f t="shared" si="10"/>
        <v>2010LE</v>
      </c>
      <c r="BU3" s="25" t="str">
        <f t="shared" si="10"/>
        <v>2011LE</v>
      </c>
      <c r="BV3" s="25" t="str">
        <f t="shared" si="10"/>
        <v>2012LE</v>
      </c>
      <c r="BW3" s="25" t="str">
        <f t="shared" si="10"/>
        <v>2013LE</v>
      </c>
      <c r="BX3" s="25" t="str">
        <f t="shared" si="10"/>
        <v>2014LE</v>
      </c>
      <c r="BY3" s="25" t="str">
        <f t="shared" si="10"/>
        <v>2015LE</v>
      </c>
      <c r="BZ3" s="25" t="str">
        <f t="shared" ref="BZ3:CD3" si="11">CONCATENATE(BZ6,BZ7)</f>
        <v>2016LE</v>
      </c>
      <c r="CA3" s="25" t="str">
        <f t="shared" si="11"/>
        <v>2017LE</v>
      </c>
      <c r="CB3" s="25" t="str">
        <f t="shared" si="11"/>
        <v>2018LE</v>
      </c>
      <c r="CC3" s="25" t="str">
        <f t="shared" si="11"/>
        <v>2019LE</v>
      </c>
      <c r="CD3" s="25" t="str">
        <f t="shared" si="11"/>
        <v>2020LE</v>
      </c>
      <c r="CF3" s="25" t="str">
        <f t="shared" ref="CF3:CO3" si="12">CONCATENATE(CF6,CF7)</f>
        <v>2006PT</v>
      </c>
      <c r="CG3" s="25" t="str">
        <f t="shared" si="12"/>
        <v>2007PT</v>
      </c>
      <c r="CH3" s="25" t="str">
        <f t="shared" si="12"/>
        <v>2008PT</v>
      </c>
      <c r="CI3" s="25" t="str">
        <f t="shared" si="12"/>
        <v>2009PT</v>
      </c>
      <c r="CJ3" s="25" t="str">
        <f t="shared" si="12"/>
        <v>2010PT</v>
      </c>
      <c r="CK3" s="25" t="str">
        <f t="shared" si="12"/>
        <v>2011PT</v>
      </c>
      <c r="CL3" s="25" t="str">
        <f t="shared" si="12"/>
        <v>2012PT</v>
      </c>
      <c r="CM3" s="25" t="str">
        <f t="shared" si="12"/>
        <v>2013PT</v>
      </c>
      <c r="CN3" s="25" t="str">
        <f t="shared" si="12"/>
        <v>2014PT</v>
      </c>
      <c r="CO3" s="25" t="str">
        <f t="shared" si="12"/>
        <v>2015PT</v>
      </c>
      <c r="CP3" s="25" t="str">
        <f t="shared" ref="CP3:CT3" si="13">CONCATENATE(CP6,CP7)</f>
        <v>2016PT</v>
      </c>
      <c r="CQ3" s="25" t="str">
        <f t="shared" si="13"/>
        <v>2017PT</v>
      </c>
      <c r="CR3" s="25" t="str">
        <f t="shared" si="13"/>
        <v>2018PT</v>
      </c>
      <c r="CS3" s="25" t="str">
        <f t="shared" si="13"/>
        <v>2019PT</v>
      </c>
      <c r="CT3" s="25" t="str">
        <f t="shared" si="13"/>
        <v>2020PT</v>
      </c>
      <c r="CV3" s="25" t="str">
        <f t="shared" ref="CV3:DE3" si="14">CONCATENATE(CV6,CV7)</f>
        <v>2006RC</v>
      </c>
      <c r="CW3" s="25" t="str">
        <f t="shared" si="14"/>
        <v>2007RC</v>
      </c>
      <c r="CX3" s="25" t="str">
        <f t="shared" si="14"/>
        <v>2008RC</v>
      </c>
      <c r="CY3" s="25" t="str">
        <f t="shared" si="14"/>
        <v>2009RC</v>
      </c>
      <c r="CZ3" s="25" t="str">
        <f t="shared" si="14"/>
        <v>2010RC</v>
      </c>
      <c r="DA3" s="25" t="str">
        <f t="shared" si="14"/>
        <v>2011RC</v>
      </c>
      <c r="DB3" s="25" t="str">
        <f t="shared" si="14"/>
        <v>2012RC</v>
      </c>
      <c r="DC3" s="25" t="str">
        <f t="shared" si="14"/>
        <v>2013RC</v>
      </c>
      <c r="DD3" s="25" t="str">
        <f t="shared" si="14"/>
        <v>2014RC</v>
      </c>
      <c r="DE3" s="25" t="str">
        <f t="shared" si="14"/>
        <v>2015RC</v>
      </c>
      <c r="DF3" s="25" t="str">
        <f t="shared" ref="DF3:DG3" si="15">CONCATENATE(DF6,DF7)</f>
        <v>2016RC</v>
      </c>
      <c r="DG3" s="25" t="str">
        <f t="shared" si="15"/>
        <v>2017RC</v>
      </c>
      <c r="DH3" s="25" t="str">
        <f t="shared" ref="DH3:DJ3" si="16">CONCATENATE(DH6,DH7)</f>
        <v>2018RC</v>
      </c>
      <c r="DI3" s="25" t="str">
        <f t="shared" si="16"/>
        <v>2019RC</v>
      </c>
      <c r="DJ3" s="25" t="str">
        <f t="shared" si="16"/>
        <v>2020RC</v>
      </c>
      <c r="DL3" s="25" t="str">
        <f t="shared" ref="DL3:DU3" si="17">CONCATENATE(DL6,DL7)</f>
        <v>2006OR</v>
      </c>
      <c r="DM3" s="25" t="str">
        <f t="shared" si="17"/>
        <v>2007OR</v>
      </c>
      <c r="DN3" s="25" t="str">
        <f t="shared" si="17"/>
        <v>2008OR</v>
      </c>
      <c r="DO3" s="25" t="str">
        <f t="shared" si="17"/>
        <v>2009OR</v>
      </c>
      <c r="DP3" s="25" t="str">
        <f t="shared" si="17"/>
        <v>2010OR</v>
      </c>
      <c r="DQ3" s="25" t="str">
        <f t="shared" si="17"/>
        <v>2011OR</v>
      </c>
      <c r="DR3" s="25" t="str">
        <f t="shared" si="17"/>
        <v>2012OR</v>
      </c>
      <c r="DS3" s="25" t="str">
        <f t="shared" si="17"/>
        <v>2013OR</v>
      </c>
      <c r="DT3" s="25" t="str">
        <f t="shared" si="17"/>
        <v>2014OR</v>
      </c>
      <c r="DU3" s="25" t="str">
        <f t="shared" si="17"/>
        <v>2015OR</v>
      </c>
      <c r="DV3" s="25" t="str">
        <f t="shared" ref="DV3:DZ3" si="18">CONCATENATE(DV6,DV7)</f>
        <v>2016OR</v>
      </c>
      <c r="DW3" s="25" t="str">
        <f t="shared" si="18"/>
        <v>2017OR</v>
      </c>
      <c r="DX3" s="25" t="str">
        <f t="shared" si="18"/>
        <v>2018OR</v>
      </c>
      <c r="DY3" s="25" t="str">
        <f t="shared" si="18"/>
        <v>2019OR</v>
      </c>
      <c r="DZ3" s="25" t="str">
        <f t="shared" si="18"/>
        <v>2020OR</v>
      </c>
      <c r="EB3" s="27" t="str">
        <f t="shared" ref="EB3:EK3" si="19">CONCATENATE(EB6,EB7)</f>
        <v>2006AC</v>
      </c>
      <c r="EC3" s="27" t="str">
        <f t="shared" si="19"/>
        <v>2007AC</v>
      </c>
      <c r="ED3" s="27" t="str">
        <f t="shared" si="19"/>
        <v>2008AC</v>
      </c>
      <c r="EE3" s="27" t="str">
        <f t="shared" si="19"/>
        <v>2009AC</v>
      </c>
      <c r="EF3" s="27" t="str">
        <f t="shared" si="19"/>
        <v>2010AC</v>
      </c>
      <c r="EG3" s="27" t="str">
        <f t="shared" si="19"/>
        <v>2011AC</v>
      </c>
      <c r="EH3" s="27" t="str">
        <f t="shared" si="19"/>
        <v>2012AC</v>
      </c>
      <c r="EI3" s="27" t="str">
        <f t="shared" si="19"/>
        <v>2013AC</v>
      </c>
      <c r="EJ3" s="27" t="str">
        <f t="shared" si="19"/>
        <v>2014AC</v>
      </c>
      <c r="EK3" s="27" t="str">
        <f t="shared" si="19"/>
        <v>2015AC</v>
      </c>
      <c r="EL3" s="27" t="str">
        <f t="shared" ref="EL3:EP3" si="20">CONCATENATE(EL6,EL7)</f>
        <v>2016AC</v>
      </c>
      <c r="EM3" s="27" t="str">
        <f t="shared" si="20"/>
        <v>2017AC</v>
      </c>
      <c r="EN3" s="27" t="str">
        <f t="shared" si="20"/>
        <v>2018AC</v>
      </c>
      <c r="EO3" s="27" t="str">
        <f t="shared" si="20"/>
        <v>2019AC</v>
      </c>
      <c r="EP3" s="27" t="str">
        <f t="shared" si="20"/>
        <v>2020AC</v>
      </c>
      <c r="ER3" s="27" t="str">
        <f t="shared" ref="ER3:FA3" si="21">CONCATENATE(ER6,ER7)</f>
        <v>2006BI</v>
      </c>
      <c r="ES3" s="27" t="str">
        <f t="shared" si="21"/>
        <v>2007BI</v>
      </c>
      <c r="ET3" s="27" t="str">
        <f t="shared" si="21"/>
        <v>2008BI</v>
      </c>
      <c r="EU3" s="27" t="str">
        <f t="shared" si="21"/>
        <v>2009BI</v>
      </c>
      <c r="EV3" s="27" t="str">
        <f t="shared" si="21"/>
        <v>2010BI</v>
      </c>
      <c r="EW3" s="27" t="str">
        <f t="shared" si="21"/>
        <v>2011BI</v>
      </c>
      <c r="EX3" s="27" t="str">
        <f t="shared" si="21"/>
        <v>2012BI</v>
      </c>
      <c r="EY3" s="27" t="str">
        <f t="shared" si="21"/>
        <v>2013BI</v>
      </c>
      <c r="EZ3" s="27" t="str">
        <f t="shared" si="21"/>
        <v>2014BI</v>
      </c>
      <c r="FA3" s="27" t="str">
        <f t="shared" si="21"/>
        <v>2015BI</v>
      </c>
      <c r="FB3" s="27" t="str">
        <f t="shared" ref="FB3:FF3" si="22">CONCATENATE(FB6,FB7)</f>
        <v>2016BI</v>
      </c>
      <c r="FC3" s="27" t="str">
        <f t="shared" si="22"/>
        <v>2017BI</v>
      </c>
      <c r="FD3" s="27" t="str">
        <f t="shared" si="22"/>
        <v>2018BI</v>
      </c>
      <c r="FE3" s="27" t="str">
        <f t="shared" si="22"/>
        <v>2019BI</v>
      </c>
      <c r="FF3" s="27" t="str">
        <f t="shared" si="22"/>
        <v>2020BI</v>
      </c>
      <c r="FH3" s="27" t="str">
        <f t="shared" ref="FH3:FQ3" si="23">CONCATENATE(FH6,FH7)</f>
        <v>2006CL</v>
      </c>
      <c r="FI3" s="27" t="str">
        <f t="shared" si="23"/>
        <v>2007CL</v>
      </c>
      <c r="FJ3" s="27" t="str">
        <f t="shared" si="23"/>
        <v>2008CL</v>
      </c>
      <c r="FK3" s="27" t="str">
        <f t="shared" si="23"/>
        <v>2009CL</v>
      </c>
      <c r="FL3" s="27" t="str">
        <f t="shared" si="23"/>
        <v>2010CL</v>
      </c>
      <c r="FM3" s="27" t="str">
        <f t="shared" si="23"/>
        <v>2011CL</v>
      </c>
      <c r="FN3" s="27" t="str">
        <f t="shared" si="23"/>
        <v>2012CL</v>
      </c>
      <c r="FO3" s="27" t="str">
        <f t="shared" si="23"/>
        <v>2013CL</v>
      </c>
      <c r="FP3" s="27" t="str">
        <f t="shared" si="23"/>
        <v>2014CL</v>
      </c>
      <c r="FQ3" s="27" t="str">
        <f t="shared" si="23"/>
        <v>2015CL</v>
      </c>
      <c r="FR3" s="27" t="str">
        <f t="shared" ref="FR3:FV3" si="24">CONCATENATE(FR6,FR7)</f>
        <v>2016CL</v>
      </c>
      <c r="FS3" s="27" t="str">
        <f t="shared" si="24"/>
        <v>2017CL</v>
      </c>
      <c r="FT3" s="27" t="str">
        <f t="shared" si="24"/>
        <v>2018CL</v>
      </c>
      <c r="FU3" s="27" t="str">
        <f t="shared" si="24"/>
        <v>2019CL</v>
      </c>
      <c r="FV3" s="27" t="str">
        <f t="shared" si="24"/>
        <v>2020CL</v>
      </c>
      <c r="FX3" s="27" t="str">
        <f t="shared" ref="FX3:GG3" si="25">CONCATENATE(FX6,FX7)</f>
        <v>2006CQ</v>
      </c>
      <c r="FY3" s="27" t="str">
        <f t="shared" si="25"/>
        <v>2007CQ</v>
      </c>
      <c r="FZ3" s="27" t="str">
        <f t="shared" si="25"/>
        <v>2008CQ</v>
      </c>
      <c r="GA3" s="27" t="str">
        <f t="shared" si="25"/>
        <v>2009CQ</v>
      </c>
      <c r="GB3" s="27" t="str">
        <f t="shared" si="25"/>
        <v>2010CQ</v>
      </c>
      <c r="GC3" s="27" t="str">
        <f t="shared" si="25"/>
        <v>2011CQ</v>
      </c>
      <c r="GD3" s="27" t="str">
        <f t="shared" si="25"/>
        <v>2012CQ</v>
      </c>
      <c r="GE3" s="27" t="str">
        <f t="shared" si="25"/>
        <v>2013CQ</v>
      </c>
      <c r="GF3" s="27" t="str">
        <f t="shared" si="25"/>
        <v>2014CQ</v>
      </c>
      <c r="GG3" s="27" t="str">
        <f t="shared" si="25"/>
        <v>2015CQ</v>
      </c>
      <c r="GH3" s="27" t="str">
        <f t="shared" ref="GH3:GL3" si="26">CONCATENATE(GH6,GH7)</f>
        <v>2016CQ</v>
      </c>
      <c r="GI3" s="27" t="str">
        <f t="shared" si="26"/>
        <v>2017CQ</v>
      </c>
      <c r="GJ3" s="27" t="str">
        <f t="shared" si="26"/>
        <v>2018CQ</v>
      </c>
      <c r="GK3" s="27" t="str">
        <f t="shared" si="26"/>
        <v>2019CQ</v>
      </c>
      <c r="GL3" s="27" t="str">
        <f t="shared" si="26"/>
        <v>2020CQ</v>
      </c>
      <c r="GN3" s="27" t="str">
        <f t="shared" ref="GN3:GW3" si="27">CONCATENATE(GN6,GN7)</f>
        <v>2006DO</v>
      </c>
      <c r="GO3" s="27" t="str">
        <f t="shared" si="27"/>
        <v>2007DO</v>
      </c>
      <c r="GP3" s="27" t="str">
        <f t="shared" si="27"/>
        <v>2008DO</v>
      </c>
      <c r="GQ3" s="27" t="str">
        <f t="shared" si="27"/>
        <v>2009DO</v>
      </c>
      <c r="GR3" s="27" t="str">
        <f t="shared" si="27"/>
        <v>2010DO</v>
      </c>
      <c r="GS3" s="27" t="str">
        <f t="shared" si="27"/>
        <v>2011DO</v>
      </c>
      <c r="GT3" s="27" t="str">
        <f t="shared" si="27"/>
        <v>2012DO</v>
      </c>
      <c r="GU3" s="27" t="str">
        <f t="shared" si="27"/>
        <v>2013DO</v>
      </c>
      <c r="GV3" s="27" t="str">
        <f t="shared" si="27"/>
        <v>2014DO</v>
      </c>
      <c r="GW3" s="27" t="str">
        <f t="shared" si="27"/>
        <v>2015DO</v>
      </c>
      <c r="GX3" s="27" t="str">
        <f t="shared" ref="GX3:HB3" si="28">CONCATENATE(GX6,GX7)</f>
        <v>2016DO</v>
      </c>
      <c r="GY3" s="27" t="str">
        <f t="shared" si="28"/>
        <v>2017DO</v>
      </c>
      <c r="GZ3" s="27" t="str">
        <f t="shared" si="28"/>
        <v>2018DO</v>
      </c>
      <c r="HA3" s="27" t="str">
        <f t="shared" si="28"/>
        <v>2019DO</v>
      </c>
      <c r="HB3" s="27" t="str">
        <f t="shared" si="28"/>
        <v>2020DO</v>
      </c>
      <c r="HD3" s="27" t="str">
        <f t="shared" ref="HD3:HM3" si="29">CONCATENATE(HD6,HD7)</f>
        <v>2006EE SIN</v>
      </c>
      <c r="HE3" s="27" t="str">
        <f t="shared" si="29"/>
        <v>2007EE SIN</v>
      </c>
      <c r="HF3" s="27" t="str">
        <f t="shared" si="29"/>
        <v>2008EE SIN</v>
      </c>
      <c r="HG3" s="27" t="str">
        <f t="shared" si="29"/>
        <v>2009EE SIN</v>
      </c>
      <c r="HH3" s="27" t="str">
        <f t="shared" si="29"/>
        <v>2010EE SIN</v>
      </c>
      <c r="HI3" s="27" t="str">
        <f t="shared" si="29"/>
        <v>2011EE SIN</v>
      </c>
      <c r="HJ3" s="27" t="str">
        <f t="shared" si="29"/>
        <v>2012EE SIN</v>
      </c>
      <c r="HK3" s="27" t="str">
        <f t="shared" si="29"/>
        <v>2013EE SIN</v>
      </c>
      <c r="HL3" s="27" t="str">
        <f t="shared" si="29"/>
        <v>2014EE SIN</v>
      </c>
      <c r="HM3" s="27" t="str">
        <f t="shared" si="29"/>
        <v>2015EE SIN</v>
      </c>
      <c r="HN3" s="27" t="str">
        <f t="shared" ref="HN3:HR3" si="30">CONCATENATE(HN6,HN7)</f>
        <v>2016EE SIN</v>
      </c>
      <c r="HO3" s="27" t="str">
        <f t="shared" si="30"/>
        <v>2017EE SIN</v>
      </c>
      <c r="HP3" s="27" t="str">
        <f t="shared" si="30"/>
        <v>2018EE SIN</v>
      </c>
      <c r="HQ3" s="27" t="str">
        <f t="shared" si="30"/>
        <v>2019EE SIN</v>
      </c>
      <c r="HR3" s="27" t="str">
        <f t="shared" si="30"/>
        <v>2020EE SIN</v>
      </c>
      <c r="HT3" s="27" t="str">
        <f t="shared" ref="HT3:IC3" si="31">CONCATENATE(HT6,HT7)</f>
        <v>2006AUT COG</v>
      </c>
      <c r="HU3" s="27" t="str">
        <f t="shared" si="31"/>
        <v>2007AUT COG</v>
      </c>
      <c r="HV3" s="27" t="str">
        <f t="shared" si="31"/>
        <v>2008AUT COG</v>
      </c>
      <c r="HW3" s="27" t="str">
        <f t="shared" si="31"/>
        <v>2009AUT COG</v>
      </c>
      <c r="HX3" s="27" t="str">
        <f t="shared" si="31"/>
        <v>2010AUT COG</v>
      </c>
      <c r="HY3" s="27" t="str">
        <f t="shared" si="31"/>
        <v>2011AUT COG</v>
      </c>
      <c r="HZ3" s="27" t="str">
        <f t="shared" si="31"/>
        <v>2012AUT COG</v>
      </c>
      <c r="IA3" s="27" t="str">
        <f t="shared" si="31"/>
        <v>2013AUT COG</v>
      </c>
      <c r="IB3" s="27" t="str">
        <f t="shared" si="31"/>
        <v>2014AUT COG</v>
      </c>
      <c r="IC3" s="27" t="str">
        <f t="shared" si="31"/>
        <v>2015AUT COG</v>
      </c>
      <c r="ID3" s="27" t="str">
        <f t="shared" ref="ID3:IH3" si="32">CONCATENATE(ID6,ID7)</f>
        <v>2016AUT COG</v>
      </c>
      <c r="IE3" s="27" t="str">
        <f t="shared" si="32"/>
        <v>2017AUT COG</v>
      </c>
      <c r="IF3" s="27" t="str">
        <f t="shared" si="32"/>
        <v>2018AUT COG</v>
      </c>
      <c r="IG3" s="27" t="str">
        <f t="shared" si="32"/>
        <v>2019AUT COG</v>
      </c>
      <c r="IH3" s="27" t="str">
        <f t="shared" si="32"/>
        <v>2020AUT COG</v>
      </c>
      <c r="IJ3" s="27" t="str">
        <f t="shared" ref="IJ3:IR3" si="33">CONCATENATE(IJ6,IJ7)</f>
        <v>2006FO</v>
      </c>
      <c r="IK3" s="27" t="str">
        <f t="shared" si="33"/>
        <v>2007FO</v>
      </c>
      <c r="IL3" s="27" t="str">
        <f t="shared" si="33"/>
        <v>2008FO</v>
      </c>
      <c r="IM3" s="27" t="str">
        <f t="shared" si="33"/>
        <v>2009FO</v>
      </c>
      <c r="IN3" s="27" t="str">
        <f t="shared" si="33"/>
        <v>2010FO</v>
      </c>
      <c r="IO3" s="27" t="str">
        <f t="shared" si="33"/>
        <v>2011FO</v>
      </c>
      <c r="IP3" s="27" t="str">
        <f t="shared" si="33"/>
        <v>2012FO</v>
      </c>
      <c r="IQ3" s="27" t="str">
        <f t="shared" si="33"/>
        <v>2013FO</v>
      </c>
      <c r="IR3" s="27" t="str">
        <f t="shared" si="33"/>
        <v>2014FO</v>
      </c>
      <c r="IS3" s="27" t="str">
        <f>CONCATENATE(IS6,IS7)</f>
        <v>2015FO</v>
      </c>
      <c r="IT3" s="27" t="str">
        <f t="shared" ref="IT3:IX3" si="34">CONCATENATE(IT6,IT7)</f>
        <v>2016FO</v>
      </c>
      <c r="IU3" s="27" t="str">
        <f t="shared" si="34"/>
        <v>2017FO</v>
      </c>
      <c r="IV3" s="27" t="str">
        <f t="shared" si="34"/>
        <v>2018FO</v>
      </c>
      <c r="IW3" s="27" t="str">
        <f t="shared" si="34"/>
        <v>2019FO</v>
      </c>
      <c r="IX3" s="27" t="str">
        <f t="shared" si="34"/>
        <v>2020FO</v>
      </c>
      <c r="IZ3" s="27" t="str">
        <f t="shared" ref="IZ3:JI3" si="35">CONCATENATE(IZ6,IZ7)</f>
        <v>2006GI</v>
      </c>
      <c r="JA3" s="27" t="str">
        <f t="shared" si="35"/>
        <v>2007GI</v>
      </c>
      <c r="JB3" s="27" t="str">
        <f t="shared" si="35"/>
        <v>2008GI</v>
      </c>
      <c r="JC3" s="27" t="str">
        <f t="shared" si="35"/>
        <v>2009GI</v>
      </c>
      <c r="JD3" s="27" t="str">
        <f t="shared" si="35"/>
        <v>2010GI</v>
      </c>
      <c r="JE3" s="27" t="str">
        <f t="shared" si="35"/>
        <v>2011GI</v>
      </c>
      <c r="JF3" s="27" t="str">
        <f t="shared" si="35"/>
        <v>2012GI</v>
      </c>
      <c r="JG3" s="27" t="str">
        <f t="shared" si="35"/>
        <v>2013GI</v>
      </c>
      <c r="JH3" s="27" t="str">
        <f t="shared" si="35"/>
        <v>2014GI</v>
      </c>
      <c r="JI3" s="27" t="str">
        <f t="shared" si="35"/>
        <v>2015GI</v>
      </c>
      <c r="JJ3" s="27" t="str">
        <f t="shared" ref="JJ3:JN3" si="36">CONCATENATE(JJ6,JJ7)</f>
        <v>2016GI</v>
      </c>
      <c r="JK3" s="27" t="str">
        <f t="shared" si="36"/>
        <v>2017GI</v>
      </c>
      <c r="JL3" s="27" t="str">
        <f t="shared" si="36"/>
        <v>2018GI</v>
      </c>
      <c r="JM3" s="27" t="str">
        <f t="shared" si="36"/>
        <v>2019GI</v>
      </c>
      <c r="JN3" s="27" t="str">
        <f t="shared" si="36"/>
        <v>2020GI</v>
      </c>
      <c r="JP3" s="27" t="str">
        <f t="shared" ref="JP3:JY3" si="37">CONCATENATE(JP6,JP7)</f>
        <v>2006GL</v>
      </c>
      <c r="JQ3" s="27" t="str">
        <f t="shared" si="37"/>
        <v>2007GL</v>
      </c>
      <c r="JR3" s="27" t="str">
        <f t="shared" si="37"/>
        <v>2008GL</v>
      </c>
      <c r="JS3" s="27" t="str">
        <f t="shared" si="37"/>
        <v>2009GL</v>
      </c>
      <c r="JT3" s="27" t="str">
        <f t="shared" si="37"/>
        <v>2010GL</v>
      </c>
      <c r="JU3" s="27" t="str">
        <f t="shared" si="37"/>
        <v>2011GL</v>
      </c>
      <c r="JV3" s="27" t="str">
        <f t="shared" si="37"/>
        <v>2012GL</v>
      </c>
      <c r="JW3" s="27" t="str">
        <f t="shared" si="37"/>
        <v>2013GL</v>
      </c>
      <c r="JX3" s="27" t="str">
        <f t="shared" si="37"/>
        <v>2014GL</v>
      </c>
      <c r="JY3" s="27" t="str">
        <f t="shared" si="37"/>
        <v>2015GL</v>
      </c>
      <c r="JZ3" s="27" t="str">
        <f t="shared" ref="JZ3:KD3" si="38">CONCATENATE(JZ6,JZ7)</f>
        <v>2016GL</v>
      </c>
      <c r="KA3" s="27" t="str">
        <f t="shared" si="38"/>
        <v>2017GL</v>
      </c>
      <c r="KB3" s="27" t="str">
        <f t="shared" si="38"/>
        <v>2018GL</v>
      </c>
      <c r="KC3" s="27" t="str">
        <f t="shared" si="38"/>
        <v>2019GL</v>
      </c>
      <c r="KD3" s="27" t="str">
        <f t="shared" si="38"/>
        <v>2020GL</v>
      </c>
      <c r="KF3" s="27" t="str">
        <f t="shared" ref="KF3:KO3" si="39">CONCATENATE(KF6,KF7)</f>
        <v>2006GM</v>
      </c>
      <c r="KG3" s="27" t="str">
        <f t="shared" si="39"/>
        <v>2007GM</v>
      </c>
      <c r="KH3" s="27" t="str">
        <f t="shared" si="39"/>
        <v>2008GM</v>
      </c>
      <c r="KI3" s="27" t="str">
        <f t="shared" si="39"/>
        <v>2009GM</v>
      </c>
      <c r="KJ3" s="27" t="str">
        <f t="shared" si="39"/>
        <v>2010GM</v>
      </c>
      <c r="KK3" s="27" t="str">
        <f t="shared" si="39"/>
        <v>2011GM</v>
      </c>
      <c r="KL3" s="27" t="str">
        <f t="shared" si="39"/>
        <v>2012GM</v>
      </c>
      <c r="KM3" s="27" t="str">
        <f t="shared" si="39"/>
        <v>2013GM</v>
      </c>
      <c r="KN3" s="27" t="str">
        <f t="shared" si="39"/>
        <v>2014GM</v>
      </c>
      <c r="KO3" s="27" t="str">
        <f t="shared" si="39"/>
        <v>2015GM</v>
      </c>
      <c r="KP3" s="27" t="str">
        <f t="shared" ref="KP3:KT3" si="40">CONCATENATE(KP6,KP7)</f>
        <v>2016GM</v>
      </c>
      <c r="KQ3" s="27" t="str">
        <f t="shared" si="40"/>
        <v>2017GM</v>
      </c>
      <c r="KR3" s="27" t="str">
        <f t="shared" si="40"/>
        <v>2018GM</v>
      </c>
      <c r="KS3" s="27" t="str">
        <f t="shared" si="40"/>
        <v>2019GM</v>
      </c>
      <c r="KT3" s="27" t="str">
        <f t="shared" si="40"/>
        <v>2020GM</v>
      </c>
      <c r="KV3" s="27" t="str">
        <f t="shared" ref="KV3:LD3" si="41">CONCATENATE(KV6,KV7)</f>
        <v>2006KJ</v>
      </c>
      <c r="KW3" s="27" t="str">
        <f t="shared" si="41"/>
        <v>2007KJ</v>
      </c>
      <c r="KX3" s="27" t="str">
        <f t="shared" si="41"/>
        <v>2008KJ</v>
      </c>
      <c r="KY3" s="27" t="str">
        <f t="shared" si="41"/>
        <v>2009KJ</v>
      </c>
      <c r="KZ3" s="27" t="str">
        <f t="shared" si="41"/>
        <v>2010KJ</v>
      </c>
      <c r="LA3" s="27" t="str">
        <f t="shared" si="41"/>
        <v>2011KJ</v>
      </c>
      <c r="LB3" s="27" t="str">
        <f t="shared" si="41"/>
        <v>2012KJ</v>
      </c>
      <c r="LC3" s="27" t="str">
        <f t="shared" si="41"/>
        <v>2013KJ</v>
      </c>
      <c r="LD3" s="27" t="str">
        <f t="shared" si="41"/>
        <v>2014KJ</v>
      </c>
      <c r="LE3" s="27" t="str">
        <f>CONCATENATE(LE6,LE7)</f>
        <v>2015KJ</v>
      </c>
      <c r="LF3" s="27" t="str">
        <f t="shared" ref="LF3:LJ3" si="42">CONCATENATE(LF6,LF7)</f>
        <v>2016KJ</v>
      </c>
      <c r="LG3" s="27" t="str">
        <f t="shared" si="42"/>
        <v>2017KJ</v>
      </c>
      <c r="LH3" s="27" t="str">
        <f t="shared" si="42"/>
        <v>2018KJ</v>
      </c>
      <c r="LI3" s="27" t="str">
        <f t="shared" si="42"/>
        <v>2019KJ</v>
      </c>
      <c r="LJ3" s="27" t="str">
        <f t="shared" si="42"/>
        <v>2020KJ</v>
      </c>
      <c r="LL3" s="69" t="str">
        <f t="shared" ref="LL3:LU3" si="43">CONCATENATE(LL6,LL7)</f>
        <v>2006BZ</v>
      </c>
      <c r="LM3" s="69" t="str">
        <f t="shared" si="43"/>
        <v>2007BZ</v>
      </c>
      <c r="LN3" s="69" t="str">
        <f t="shared" si="43"/>
        <v>2008BZ</v>
      </c>
      <c r="LO3" s="69" t="str">
        <f t="shared" si="43"/>
        <v>2009BZ</v>
      </c>
      <c r="LP3" s="69" t="str">
        <f t="shared" si="43"/>
        <v>2010BZ</v>
      </c>
      <c r="LQ3" s="69" t="str">
        <f t="shared" si="43"/>
        <v>2011BZ</v>
      </c>
      <c r="LR3" s="69" t="str">
        <f t="shared" si="43"/>
        <v>2012BZ</v>
      </c>
      <c r="LS3" s="69" t="str">
        <f t="shared" si="43"/>
        <v>2013BZ</v>
      </c>
      <c r="LT3" s="69" t="str">
        <f t="shared" si="43"/>
        <v>2014BZ</v>
      </c>
      <c r="LU3" s="69" t="str">
        <f t="shared" si="43"/>
        <v>2015BZ</v>
      </c>
      <c r="LV3" s="69" t="str">
        <f t="shared" ref="LV3:LZ3" si="44">CONCATENATE(LV6,LV7)</f>
        <v>2016BZ</v>
      </c>
      <c r="LW3" s="69" t="str">
        <f t="shared" si="44"/>
        <v>2017BZ</v>
      </c>
      <c r="LX3" s="69" t="str">
        <f t="shared" si="44"/>
        <v>2018BZ</v>
      </c>
      <c r="LY3" s="69" t="str">
        <f t="shared" si="44"/>
        <v>2019BZ</v>
      </c>
      <c r="LZ3" s="69" t="str">
        <f t="shared" si="44"/>
        <v>2020BZ</v>
      </c>
      <c r="MB3" s="69" t="str">
        <f t="shared" ref="MB3:MK3" si="45">CONCATENATE(MB6,MB7)</f>
        <v>2006CM</v>
      </c>
      <c r="MC3" s="69" t="str">
        <f t="shared" si="45"/>
        <v>2007CM</v>
      </c>
      <c r="MD3" s="69" t="str">
        <f t="shared" si="45"/>
        <v>2008CM</v>
      </c>
      <c r="ME3" s="69" t="str">
        <f t="shared" si="45"/>
        <v>2009CM</v>
      </c>
      <c r="MF3" s="69" t="str">
        <f t="shared" si="45"/>
        <v>2010CM</v>
      </c>
      <c r="MG3" s="69" t="str">
        <f t="shared" si="45"/>
        <v>2011CM</v>
      </c>
      <c r="MH3" s="69" t="str">
        <f t="shared" si="45"/>
        <v>2012CM</v>
      </c>
      <c r="MI3" s="69" t="str">
        <f t="shared" si="45"/>
        <v>2013CM</v>
      </c>
      <c r="MJ3" s="69" t="str">
        <f t="shared" si="45"/>
        <v>2014CM</v>
      </c>
      <c r="MK3" s="69" t="str">
        <f t="shared" si="45"/>
        <v>2015CM</v>
      </c>
      <c r="ML3" s="69" t="str">
        <f t="shared" ref="ML3:MP3" si="46">CONCATENATE(ML6,ML7)</f>
        <v>2016CM</v>
      </c>
      <c r="MM3" s="69" t="str">
        <f t="shared" si="46"/>
        <v>2017CM</v>
      </c>
      <c r="MN3" s="69" t="str">
        <f t="shared" si="46"/>
        <v>2018CM</v>
      </c>
      <c r="MO3" s="69" t="str">
        <f t="shared" si="46"/>
        <v>2019CM</v>
      </c>
      <c r="MP3" s="69" t="str">
        <f t="shared" si="46"/>
        <v>2020CM</v>
      </c>
      <c r="MR3" s="69" t="str">
        <f t="shared" ref="MR3:NA3" si="47">CONCATENATE(MR6,MR7)</f>
        <v>2006GN</v>
      </c>
      <c r="MS3" s="69" t="str">
        <f t="shared" si="47"/>
        <v>2007GN</v>
      </c>
      <c r="MT3" s="69" t="str">
        <f t="shared" si="47"/>
        <v>2008GN</v>
      </c>
      <c r="MU3" s="69" t="str">
        <f t="shared" si="47"/>
        <v>2009GN</v>
      </c>
      <c r="MV3" s="69" t="str">
        <f t="shared" si="47"/>
        <v>2010GN</v>
      </c>
      <c r="MW3" s="69" t="str">
        <f t="shared" si="47"/>
        <v>2011GN</v>
      </c>
      <c r="MX3" s="69" t="str">
        <f t="shared" si="47"/>
        <v>2012GN</v>
      </c>
      <c r="MY3" s="69" t="str">
        <f t="shared" si="47"/>
        <v>2013GN</v>
      </c>
      <c r="MZ3" s="69" t="str">
        <f t="shared" si="47"/>
        <v>2014GN</v>
      </c>
      <c r="NA3" s="69" t="str">
        <f t="shared" si="47"/>
        <v>2015GN</v>
      </c>
      <c r="NB3" s="69" t="str">
        <f t="shared" ref="NB3:NF3" si="48">CONCATENATE(NB6,NB7)</f>
        <v>2016GN</v>
      </c>
      <c r="NC3" s="69" t="str">
        <f t="shared" si="48"/>
        <v>2017GN</v>
      </c>
      <c r="ND3" s="69" t="str">
        <f t="shared" si="48"/>
        <v>2018GN</v>
      </c>
      <c r="NE3" s="69" t="str">
        <f t="shared" si="48"/>
        <v>2019GN</v>
      </c>
      <c r="NF3" s="69" t="str">
        <f t="shared" si="48"/>
        <v>2020GN</v>
      </c>
      <c r="NH3" s="69" t="str">
        <f t="shared" ref="NH3:NQ3" si="49">CONCATENATE(NH6,NH7)</f>
        <v>2006HE</v>
      </c>
      <c r="NI3" s="69" t="str">
        <f t="shared" si="49"/>
        <v>2007HE</v>
      </c>
      <c r="NJ3" s="69" t="str">
        <f t="shared" si="49"/>
        <v>2008HE</v>
      </c>
      <c r="NK3" s="69" t="str">
        <f t="shared" si="49"/>
        <v>2009HE</v>
      </c>
      <c r="NL3" s="69" t="str">
        <f t="shared" si="49"/>
        <v>2010HE</v>
      </c>
      <c r="NM3" s="69" t="str">
        <f t="shared" si="49"/>
        <v>2011HE</v>
      </c>
      <c r="NN3" s="69" t="str">
        <f t="shared" si="49"/>
        <v>2012HE</v>
      </c>
      <c r="NO3" s="69" t="str">
        <f t="shared" si="49"/>
        <v>2013HE</v>
      </c>
      <c r="NP3" s="69" t="str">
        <f t="shared" si="49"/>
        <v>2014HE</v>
      </c>
      <c r="NQ3" s="69" t="str">
        <f t="shared" si="49"/>
        <v>2015HE</v>
      </c>
      <c r="NR3" s="69" t="str">
        <f t="shared" ref="NR3:NV3" si="50">CONCATENATE(NR6,NR7)</f>
        <v>2016HE</v>
      </c>
      <c r="NS3" s="69" t="str">
        <f t="shared" si="50"/>
        <v>2017HE</v>
      </c>
      <c r="NT3" s="69" t="str">
        <f t="shared" si="50"/>
        <v>2018HE</v>
      </c>
      <c r="NU3" s="69" t="str">
        <f t="shared" si="50"/>
        <v>2019HE</v>
      </c>
      <c r="NV3" s="69" t="str">
        <f t="shared" si="50"/>
        <v>2020HE</v>
      </c>
      <c r="NX3" s="69" t="str">
        <f t="shared" ref="NX3:OG3" si="51">CONCATENATE(NX6,NX7)</f>
        <v>2006PT</v>
      </c>
      <c r="NY3" s="69" t="str">
        <f t="shared" si="51"/>
        <v>2007PT</v>
      </c>
      <c r="NZ3" s="69" t="str">
        <f t="shared" si="51"/>
        <v>2008PT</v>
      </c>
      <c r="OA3" s="69" t="str">
        <f t="shared" si="51"/>
        <v>2009PT</v>
      </c>
      <c r="OB3" s="69" t="str">
        <f t="shared" si="51"/>
        <v>2010PT</v>
      </c>
      <c r="OC3" s="69" t="str">
        <f t="shared" si="51"/>
        <v>2011PT</v>
      </c>
      <c r="OD3" s="69" t="str">
        <f t="shared" si="51"/>
        <v>2012PT</v>
      </c>
      <c r="OE3" s="69" t="str">
        <f t="shared" si="51"/>
        <v>2013PT</v>
      </c>
      <c r="OF3" s="69" t="str">
        <f t="shared" si="51"/>
        <v>2014PT</v>
      </c>
      <c r="OG3" s="69" t="str">
        <f t="shared" si="51"/>
        <v>2015PT</v>
      </c>
      <c r="OH3" s="69" t="str">
        <f t="shared" ref="OH3:OL3" si="52">CONCATENATE(OH6,OH7)</f>
        <v>2016PT</v>
      </c>
      <c r="OI3" s="69" t="str">
        <f t="shared" si="52"/>
        <v>2017PT</v>
      </c>
      <c r="OJ3" s="69" t="str">
        <f t="shared" si="52"/>
        <v>2018PT</v>
      </c>
      <c r="OK3" s="69" t="str">
        <f t="shared" si="52"/>
        <v>2019PT</v>
      </c>
      <c r="OL3" s="69" t="str">
        <f t="shared" si="52"/>
        <v>2020PT</v>
      </c>
      <c r="ON3" s="69" t="str">
        <f t="shared" ref="ON3:OW3" si="53">CONCATENATE(ON6,ON7)</f>
        <v>2006OR</v>
      </c>
      <c r="OO3" s="69" t="str">
        <f t="shared" si="53"/>
        <v>2007OR</v>
      </c>
      <c r="OP3" s="69" t="str">
        <f t="shared" si="53"/>
        <v>2008OR</v>
      </c>
      <c r="OQ3" s="69" t="str">
        <f t="shared" si="53"/>
        <v>2009OR</v>
      </c>
      <c r="OR3" s="69" t="str">
        <f t="shared" si="53"/>
        <v>2010OR</v>
      </c>
      <c r="OS3" s="69" t="str">
        <f t="shared" si="53"/>
        <v>2011OR</v>
      </c>
      <c r="OT3" s="69" t="str">
        <f t="shared" si="53"/>
        <v>2012OR</v>
      </c>
      <c r="OU3" s="69" t="str">
        <f t="shared" si="53"/>
        <v>2013OR</v>
      </c>
      <c r="OV3" s="69" t="str">
        <f t="shared" si="53"/>
        <v>2014OR</v>
      </c>
      <c r="OW3" s="69" t="str">
        <f t="shared" si="53"/>
        <v>2015OR</v>
      </c>
      <c r="OX3" s="69" t="str">
        <f t="shared" ref="OX3:PB3" si="54">CONCATENATE(OX6,OX7)</f>
        <v>2016OR</v>
      </c>
      <c r="OY3" s="69" t="str">
        <f t="shared" si="54"/>
        <v>2017OR</v>
      </c>
      <c r="OZ3" s="69" t="str">
        <f t="shared" si="54"/>
        <v>2018OR</v>
      </c>
      <c r="PA3" s="69" t="str">
        <f t="shared" si="54"/>
        <v>2019OR</v>
      </c>
      <c r="PB3" s="69" t="str">
        <f t="shared" si="54"/>
        <v>2020OR</v>
      </c>
      <c r="PD3" s="69" t="str">
        <f t="shared" ref="PD3:PM3" si="55">CONCATENATE(PD6,PD7)</f>
        <v>2006DO</v>
      </c>
      <c r="PE3" s="69" t="str">
        <f t="shared" si="55"/>
        <v>2007DO</v>
      </c>
      <c r="PF3" s="69" t="str">
        <f t="shared" si="55"/>
        <v>2008DO</v>
      </c>
      <c r="PG3" s="69" t="str">
        <f t="shared" si="55"/>
        <v>2009DO</v>
      </c>
      <c r="PH3" s="69" t="str">
        <f t="shared" si="55"/>
        <v>2010DO</v>
      </c>
      <c r="PI3" s="69" t="str">
        <f t="shared" si="55"/>
        <v>2011DO</v>
      </c>
      <c r="PJ3" s="69" t="str">
        <f t="shared" si="55"/>
        <v>2012DO</v>
      </c>
      <c r="PK3" s="69" t="str">
        <f t="shared" si="55"/>
        <v>2013DO</v>
      </c>
      <c r="PL3" s="69" t="str">
        <f t="shared" si="55"/>
        <v>2014DO</v>
      </c>
      <c r="PM3" s="69" t="str">
        <f t="shared" si="55"/>
        <v>2015DO</v>
      </c>
      <c r="PN3" s="69" t="str">
        <f t="shared" ref="PN3:PR3" si="56">CONCATENATE(PN6,PN7)</f>
        <v>2016DO</v>
      </c>
      <c r="PO3" s="69" t="str">
        <f t="shared" si="56"/>
        <v>2017DO</v>
      </c>
      <c r="PP3" s="69" t="str">
        <f t="shared" si="56"/>
        <v>2018DO</v>
      </c>
      <c r="PQ3" s="69" t="str">
        <f t="shared" si="56"/>
        <v>2019DO</v>
      </c>
      <c r="PR3" s="69" t="str">
        <f t="shared" si="56"/>
        <v>2020DO</v>
      </c>
      <c r="PT3" s="69" t="str">
        <f t="shared" ref="PT3:QC3" si="57">CONCATENATE(PT6,PT7)</f>
        <v>2006GL</v>
      </c>
      <c r="PU3" s="69" t="str">
        <f t="shared" si="57"/>
        <v>2007GL</v>
      </c>
      <c r="PV3" s="69" t="str">
        <f t="shared" si="57"/>
        <v>2008GL</v>
      </c>
      <c r="PW3" s="69" t="str">
        <f t="shared" si="57"/>
        <v>2009GL</v>
      </c>
      <c r="PX3" s="69" t="str">
        <f t="shared" si="57"/>
        <v>2010GL</v>
      </c>
      <c r="PY3" s="69" t="str">
        <f t="shared" si="57"/>
        <v>2011GL</v>
      </c>
      <c r="PZ3" s="69" t="str">
        <f t="shared" si="57"/>
        <v>2012GL</v>
      </c>
      <c r="QA3" s="69" t="str">
        <f t="shared" si="57"/>
        <v>2013GL</v>
      </c>
      <c r="QB3" s="69" t="str">
        <f t="shared" si="57"/>
        <v>2014GL</v>
      </c>
      <c r="QC3" s="69" t="str">
        <f t="shared" si="57"/>
        <v>2015GL</v>
      </c>
      <c r="QD3" s="69" t="str">
        <f t="shared" ref="QD3:QH3" si="58">CONCATENATE(QD6,QD7)</f>
        <v>2016GL</v>
      </c>
      <c r="QE3" s="69" t="str">
        <f t="shared" si="58"/>
        <v>2017GL</v>
      </c>
      <c r="QF3" s="69" t="str">
        <f t="shared" si="58"/>
        <v>2018GL</v>
      </c>
      <c r="QG3" s="69" t="str">
        <f t="shared" si="58"/>
        <v>2019GL</v>
      </c>
      <c r="QH3" s="69" t="str">
        <f t="shared" si="58"/>
        <v>2020GL</v>
      </c>
      <c r="QJ3" s="69" t="str">
        <f t="shared" ref="QJ3:QS3" si="59">CONCATENATE(QJ6,QJ7)</f>
        <v>2006FO</v>
      </c>
      <c r="QK3" s="69" t="str">
        <f t="shared" si="59"/>
        <v>2007FO</v>
      </c>
      <c r="QL3" s="69" t="str">
        <f t="shared" si="59"/>
        <v>2008FO</v>
      </c>
      <c r="QM3" s="69" t="str">
        <f t="shared" si="59"/>
        <v>2009FO</v>
      </c>
      <c r="QN3" s="69" t="str">
        <f t="shared" si="59"/>
        <v>2010FO</v>
      </c>
      <c r="QO3" s="69" t="str">
        <f t="shared" si="59"/>
        <v>2011FO</v>
      </c>
      <c r="QP3" s="69" t="str">
        <f t="shared" si="59"/>
        <v>2012FO</v>
      </c>
      <c r="QQ3" s="69" t="str">
        <f t="shared" si="59"/>
        <v>2013FO</v>
      </c>
      <c r="QR3" s="69" t="str">
        <f t="shared" si="59"/>
        <v>2014FO</v>
      </c>
      <c r="QS3" s="69" t="str">
        <f t="shared" si="59"/>
        <v>2015FO</v>
      </c>
      <c r="QT3" s="69" t="str">
        <f t="shared" ref="QT3:QX3" si="60">CONCATENATE(QT6,QT7)</f>
        <v>2016FO</v>
      </c>
      <c r="QU3" s="69" t="str">
        <f t="shared" si="60"/>
        <v>2017FO</v>
      </c>
      <c r="QV3" s="69" t="str">
        <f t="shared" si="60"/>
        <v>2018FO</v>
      </c>
      <c r="QW3" s="69" t="str">
        <f t="shared" si="60"/>
        <v>2019FO</v>
      </c>
      <c r="QX3" s="69" t="str">
        <f t="shared" si="60"/>
        <v>2020FO</v>
      </c>
      <c r="QZ3" s="69" t="str">
        <f t="shared" ref="QZ3:RH3" si="61">CONCATENATE(QZ6,QZ7)</f>
        <v>2006KJ</v>
      </c>
      <c r="RA3" s="69" t="str">
        <f t="shared" si="61"/>
        <v>2007KJ</v>
      </c>
      <c r="RB3" s="69" t="str">
        <f t="shared" si="61"/>
        <v>2008KJ</v>
      </c>
      <c r="RC3" s="69" t="str">
        <f t="shared" si="61"/>
        <v>2009KJ</v>
      </c>
      <c r="RD3" s="69" t="str">
        <f t="shared" si="61"/>
        <v>2010KJ</v>
      </c>
      <c r="RE3" s="69" t="str">
        <f t="shared" si="61"/>
        <v>2011KJ</v>
      </c>
      <c r="RF3" s="69" t="str">
        <f t="shared" si="61"/>
        <v>2012KJ</v>
      </c>
      <c r="RG3" s="69" t="str">
        <f t="shared" si="61"/>
        <v>2013KJ</v>
      </c>
      <c r="RH3" s="69" t="str">
        <f t="shared" si="61"/>
        <v>2014KJ</v>
      </c>
      <c r="RI3" s="69" t="str">
        <f>CONCATENATE(RI6,RI7)</f>
        <v>2015KJ</v>
      </c>
      <c r="RJ3" s="69" t="str">
        <f t="shared" ref="RJ3:RL3" si="62">CONCATENATE(RJ6,RJ7)</f>
        <v>2016KJ</v>
      </c>
      <c r="RK3" s="69" t="str">
        <f t="shared" si="62"/>
        <v>2017KJ</v>
      </c>
      <c r="RL3" s="69" t="str">
        <f t="shared" si="62"/>
        <v>2018KJ</v>
      </c>
      <c r="RM3" s="69" t="str">
        <f t="shared" ref="RM3:RN3" si="63">CONCATENATE(RM6,RM7)</f>
        <v>2019KJ</v>
      </c>
      <c r="RN3" s="69" t="str">
        <f t="shared" si="63"/>
        <v>2020KJ</v>
      </c>
    </row>
    <row r="4" spans="1:482" s="16" customFormat="1" ht="12.75" x14ac:dyDescent="0.2">
      <c r="A4" s="161">
        <v>2</v>
      </c>
      <c r="B4" s="24" t="s">
        <v>223</v>
      </c>
      <c r="C4" s="161">
        <v>2</v>
      </c>
      <c r="D4" s="26" t="str">
        <f>VLOOKUP(D7,'Bases de Cálculo'!$B$9:$N$38,12,FALSE)</f>
        <v>Primario</v>
      </c>
      <c r="E4" s="26" t="str">
        <f>VLOOKUP(E7,'Bases de Cálculo'!$B$9:$N$38,12,FALSE)</f>
        <v>Primario</v>
      </c>
      <c r="F4" s="26" t="str">
        <f>VLOOKUP(F7,'Bases de Cálculo'!$B$9:$N$38,12,FALSE)</f>
        <v>Primario</v>
      </c>
      <c r="G4" s="26" t="str">
        <f>VLOOKUP(G7,'Bases de Cálculo'!$B$9:$N$38,12,FALSE)</f>
        <v>Primario</v>
      </c>
      <c r="H4" s="26" t="str">
        <f>VLOOKUP(H7,'Bases de Cálculo'!$B$9:$N$38,12,FALSE)</f>
        <v>Primario</v>
      </c>
      <c r="I4" s="26" t="str">
        <f>VLOOKUP(I7,'Bases de Cálculo'!$B$9:$N$38,12,FALSE)</f>
        <v>Primario</v>
      </c>
      <c r="J4" s="26" t="str">
        <f>VLOOKUP(J7,'Bases de Cálculo'!$B$9:$N$38,12,FALSE)</f>
        <v>Primario</v>
      </c>
      <c r="K4" s="26" t="str">
        <f>VLOOKUP(K7,'Bases de Cálculo'!$B$9:$N$38,12,FALSE)</f>
        <v>Primario</v>
      </c>
      <c r="L4" s="26" t="str">
        <f>VLOOKUP(L7,'Bases de Cálculo'!$B$9:$N$38,12,FALSE)</f>
        <v>Primario</v>
      </c>
      <c r="M4" s="26" t="str">
        <f>VLOOKUP(M7,'Bases de Cálculo'!$B$9:$N$38,12,FALSE)</f>
        <v>Primario</v>
      </c>
      <c r="N4" s="26" t="str">
        <f>VLOOKUP(N7,'Bases de Cálculo'!$B$9:$N$38,12,FALSE)</f>
        <v>Primario</v>
      </c>
      <c r="O4" s="26" t="str">
        <f>VLOOKUP(O7,'Bases de Cálculo'!$B$9:$N$38,12,FALSE)</f>
        <v>Primario</v>
      </c>
      <c r="P4" s="26" t="str">
        <f>VLOOKUP(P7,'Bases de Cálculo'!$B$9:$N$38,12,FALSE)</f>
        <v>Primario</v>
      </c>
      <c r="Q4" s="26" t="str">
        <f>VLOOKUP(Q7,'Bases de Cálculo'!$B$9:$N$38,12,FALSE)</f>
        <v>Primario</v>
      </c>
      <c r="R4" s="26" t="str">
        <f>VLOOKUP(R7,'Bases de Cálculo'!$B$9:$N$38,12,FALSE)</f>
        <v>Primario</v>
      </c>
      <c r="T4" s="26" t="str">
        <f>VLOOKUP(T7,'Bases de Cálculo'!$B$9:$N$38,12,FALSE)</f>
        <v>Primario</v>
      </c>
      <c r="U4" s="26" t="str">
        <f>VLOOKUP(U7,'Bases de Cálculo'!$B$9:$N$38,12,FALSE)</f>
        <v>Primario</v>
      </c>
      <c r="V4" s="26" t="str">
        <f>VLOOKUP(V7,'Bases de Cálculo'!$B$9:$N$38,12,FALSE)</f>
        <v>Primario</v>
      </c>
      <c r="W4" s="26" t="str">
        <f>VLOOKUP(W7,'Bases de Cálculo'!$B$9:$N$38,12,FALSE)</f>
        <v>Primario</v>
      </c>
      <c r="X4" s="26" t="str">
        <f>VLOOKUP(X7,'Bases de Cálculo'!$B$9:$N$38,12,FALSE)</f>
        <v>Primario</v>
      </c>
      <c r="Y4" s="26" t="str">
        <f>VLOOKUP(Y7,'Bases de Cálculo'!$B$9:$N$38,12,FALSE)</f>
        <v>Primario</v>
      </c>
      <c r="Z4" s="26" t="str">
        <f>VLOOKUP(Z7,'Bases de Cálculo'!$B$9:$N$38,12,FALSE)</f>
        <v>Primario</v>
      </c>
      <c r="AA4" s="26" t="str">
        <f>VLOOKUP(AA7,'Bases de Cálculo'!$B$9:$N$38,12,FALSE)</f>
        <v>Primario</v>
      </c>
      <c r="AB4" s="26" t="str">
        <f>VLOOKUP(AB7,'Bases de Cálculo'!$B$9:$N$38,12,FALSE)</f>
        <v>Primario</v>
      </c>
      <c r="AC4" s="26" t="str">
        <f>VLOOKUP(AC7,'Bases de Cálculo'!$B$9:$N$38,12,FALSE)</f>
        <v>Primario</v>
      </c>
      <c r="AD4" s="26" t="str">
        <f>VLOOKUP(AD7,'Bases de Cálculo'!$B$9:$N$38,12,FALSE)</f>
        <v>Primario</v>
      </c>
      <c r="AE4" s="26" t="str">
        <f>VLOOKUP(AE7,'Bases de Cálculo'!$B$9:$N$38,12,FALSE)</f>
        <v>Primario</v>
      </c>
      <c r="AF4" s="26" t="str">
        <f>VLOOKUP(AF7,'Bases de Cálculo'!$B$9:$N$38,12,FALSE)</f>
        <v>Primario</v>
      </c>
      <c r="AG4" s="26" t="str">
        <f>VLOOKUP(AG7,'Bases de Cálculo'!$B$9:$N$38,12,FALSE)</f>
        <v>Primario</v>
      </c>
      <c r="AH4" s="26" t="str">
        <f>VLOOKUP(AH7,'Bases de Cálculo'!$B$9:$N$38,12,FALSE)</f>
        <v>Primario</v>
      </c>
      <c r="AJ4" s="26" t="str">
        <f>VLOOKUP(AJ7,'Bases de Cálculo'!$B$9:$N$38,12,FALSE)</f>
        <v>Primario</v>
      </c>
      <c r="AK4" s="26" t="str">
        <f>VLOOKUP(AK7,'Bases de Cálculo'!$B$9:$N$38,12,FALSE)</f>
        <v>Primario</v>
      </c>
      <c r="AL4" s="26" t="str">
        <f>VLOOKUP(AL7,'Bases de Cálculo'!$B$9:$N$38,12,FALSE)</f>
        <v>Primario</v>
      </c>
      <c r="AM4" s="26" t="str">
        <f>VLOOKUP(AM7,'Bases de Cálculo'!$B$9:$N$38,12,FALSE)</f>
        <v>Primario</v>
      </c>
      <c r="AN4" s="26" t="str">
        <f>VLOOKUP(AN7,'Bases de Cálculo'!$B$9:$N$38,12,FALSE)</f>
        <v>Primario</v>
      </c>
      <c r="AO4" s="26" t="str">
        <f>VLOOKUP(AO7,'Bases de Cálculo'!$B$9:$N$38,12,FALSE)</f>
        <v>Primario</v>
      </c>
      <c r="AP4" s="26" t="str">
        <f>VLOOKUP(AP7,'Bases de Cálculo'!$B$9:$N$38,12,FALSE)</f>
        <v>Primario</v>
      </c>
      <c r="AQ4" s="26" t="str">
        <f>VLOOKUP(AQ7,'Bases de Cálculo'!$B$9:$N$38,12,FALSE)</f>
        <v>Primario</v>
      </c>
      <c r="AR4" s="26" t="str">
        <f>VLOOKUP(AR7,'Bases de Cálculo'!$B$9:$N$38,12,FALSE)</f>
        <v>Primario</v>
      </c>
      <c r="AS4" s="26" t="str">
        <f>VLOOKUP(AS7,'Bases de Cálculo'!$B$9:$N$38,12,FALSE)</f>
        <v>Primario</v>
      </c>
      <c r="AT4" s="26" t="str">
        <f>VLOOKUP(AT7,'Bases de Cálculo'!$B$9:$N$38,12,FALSE)</f>
        <v>Primario</v>
      </c>
      <c r="AU4" s="26" t="str">
        <f>VLOOKUP(AU7,'Bases de Cálculo'!$B$9:$N$38,12,FALSE)</f>
        <v>Primario</v>
      </c>
      <c r="AV4" s="26" t="str">
        <f>VLOOKUP(AV7,'Bases de Cálculo'!$B$9:$N$38,12,FALSE)</f>
        <v>Primario</v>
      </c>
      <c r="AW4" s="26" t="str">
        <f>VLOOKUP(AW7,'Bases de Cálculo'!$B$9:$N$38,12,FALSE)</f>
        <v>Primario</v>
      </c>
      <c r="AX4" s="26" t="str">
        <f>VLOOKUP(AX7,'Bases de Cálculo'!$B$9:$N$38,12,FALSE)</f>
        <v>Primario</v>
      </c>
      <c r="AZ4" s="26" t="str">
        <f>VLOOKUP(AZ7,'Bases de Cálculo'!$B$9:$N$38,12,FALSE)</f>
        <v>Primario</v>
      </c>
      <c r="BA4" s="26" t="str">
        <f>VLOOKUP(BA7,'Bases de Cálculo'!$B$9:$N$38,12,FALSE)</f>
        <v>Primario</v>
      </c>
      <c r="BB4" s="26" t="str">
        <f>VLOOKUP(BB7,'Bases de Cálculo'!$B$9:$N$38,12,FALSE)</f>
        <v>Primario</v>
      </c>
      <c r="BC4" s="26" t="str">
        <f>VLOOKUP(BC7,'Bases de Cálculo'!$B$9:$N$38,12,FALSE)</f>
        <v>Primario</v>
      </c>
      <c r="BD4" s="26" t="str">
        <f>VLOOKUP(BD7,'Bases de Cálculo'!$B$9:$N$38,12,FALSE)</f>
        <v>Primario</v>
      </c>
      <c r="BE4" s="26" t="str">
        <f>VLOOKUP(BE7,'Bases de Cálculo'!$B$9:$N$38,12,FALSE)</f>
        <v>Primario</v>
      </c>
      <c r="BF4" s="26" t="str">
        <f>VLOOKUP(BF7,'Bases de Cálculo'!$B$9:$N$38,12,FALSE)</f>
        <v>Primario</v>
      </c>
      <c r="BG4" s="26" t="str">
        <f>VLOOKUP(BG7,'Bases de Cálculo'!$B$9:$N$38,12,FALSE)</f>
        <v>Primario</v>
      </c>
      <c r="BH4" s="26" t="str">
        <f>VLOOKUP(BH7,'Bases de Cálculo'!$B$9:$N$38,12,FALSE)</f>
        <v>Primario</v>
      </c>
      <c r="BI4" s="26" t="str">
        <f>VLOOKUP(BI7,'Bases de Cálculo'!$B$9:$N$38,12,FALSE)</f>
        <v>Primario</v>
      </c>
      <c r="BJ4" s="26" t="str">
        <f>VLOOKUP(BJ7,'Bases de Cálculo'!$B$9:$N$38,12,FALSE)</f>
        <v>Primario</v>
      </c>
      <c r="BK4" s="26" t="str">
        <f>VLOOKUP(BK7,'Bases de Cálculo'!$B$9:$N$38,12,FALSE)</f>
        <v>Primario</v>
      </c>
      <c r="BL4" s="26" t="str">
        <f>VLOOKUP(BL7,'Bases de Cálculo'!$B$9:$N$38,12,FALSE)</f>
        <v>Primario</v>
      </c>
      <c r="BM4" s="26" t="str">
        <f>VLOOKUP(BM7,'Bases de Cálculo'!$B$9:$N$38,12,FALSE)</f>
        <v>Primario</v>
      </c>
      <c r="BN4" s="26" t="str">
        <f>VLOOKUP(BN7,'Bases de Cálculo'!$B$9:$N$38,12,FALSE)</f>
        <v>Primario</v>
      </c>
      <c r="BP4" s="26" t="str">
        <f>VLOOKUP(BP7,'Bases de Cálculo'!$B$9:$N$38,12,FALSE)</f>
        <v>Primario</v>
      </c>
      <c r="BQ4" s="26" t="str">
        <f>VLOOKUP(BQ7,'Bases de Cálculo'!$B$9:$N$38,12,FALSE)</f>
        <v>Primario</v>
      </c>
      <c r="BR4" s="26" t="str">
        <f>VLOOKUP(BR7,'Bases de Cálculo'!$B$9:$N$38,12,FALSE)</f>
        <v>Primario</v>
      </c>
      <c r="BS4" s="26" t="str">
        <f>VLOOKUP(BS7,'Bases de Cálculo'!$B$9:$N$38,12,FALSE)</f>
        <v>Primario</v>
      </c>
      <c r="BT4" s="26" t="str">
        <f>VLOOKUP(BT7,'Bases de Cálculo'!$B$9:$N$38,12,FALSE)</f>
        <v>Primario</v>
      </c>
      <c r="BU4" s="26" t="str">
        <f>VLOOKUP(BU7,'Bases de Cálculo'!$B$9:$N$38,12,FALSE)</f>
        <v>Primario</v>
      </c>
      <c r="BV4" s="26" t="str">
        <f>VLOOKUP(BV7,'Bases de Cálculo'!$B$9:$N$38,12,FALSE)</f>
        <v>Primario</v>
      </c>
      <c r="BW4" s="26" t="str">
        <f>VLOOKUP(BW7,'Bases de Cálculo'!$B$9:$N$38,12,FALSE)</f>
        <v>Primario</v>
      </c>
      <c r="BX4" s="26" t="str">
        <f>VLOOKUP(BX7,'Bases de Cálculo'!$B$9:$N$38,12,FALSE)</f>
        <v>Primario</v>
      </c>
      <c r="BY4" s="26" t="str">
        <f>VLOOKUP(BY7,'Bases de Cálculo'!$B$9:$N$38,12,FALSE)</f>
        <v>Primario</v>
      </c>
      <c r="BZ4" s="26" t="str">
        <f>VLOOKUP(BZ7,'Bases de Cálculo'!$B$9:$N$38,12,FALSE)</f>
        <v>Primario</v>
      </c>
      <c r="CA4" s="26" t="str">
        <f>VLOOKUP(CA7,'Bases de Cálculo'!$B$9:$N$38,12,FALSE)</f>
        <v>Primario</v>
      </c>
      <c r="CB4" s="26" t="str">
        <f>VLOOKUP(CB7,'Bases de Cálculo'!$B$9:$N$38,12,FALSE)</f>
        <v>Primario</v>
      </c>
      <c r="CC4" s="26" t="str">
        <f>VLOOKUP(CC7,'Bases de Cálculo'!$B$9:$N$38,12,FALSE)</f>
        <v>Primario</v>
      </c>
      <c r="CD4" s="26" t="str">
        <f>VLOOKUP(CD7,'Bases de Cálculo'!$B$9:$N$38,12,FALSE)</f>
        <v>Primario</v>
      </c>
      <c r="CF4" s="26" t="str">
        <f>VLOOKUP(CF7,'Bases de Cálculo'!$B$9:$N$38,12,FALSE)</f>
        <v>Primario</v>
      </c>
      <c r="CG4" s="26" t="str">
        <f>VLOOKUP(CG7,'Bases de Cálculo'!$B$9:$N$38,12,FALSE)</f>
        <v>Primario</v>
      </c>
      <c r="CH4" s="26" t="str">
        <f>VLOOKUP(CH7,'Bases de Cálculo'!$B$9:$N$38,12,FALSE)</f>
        <v>Primario</v>
      </c>
      <c r="CI4" s="26" t="str">
        <f>VLOOKUP(CI7,'Bases de Cálculo'!$B$9:$N$38,12,FALSE)</f>
        <v>Primario</v>
      </c>
      <c r="CJ4" s="26" t="str">
        <f>VLOOKUP(CJ7,'Bases de Cálculo'!$B$9:$N$38,12,FALSE)</f>
        <v>Primario</v>
      </c>
      <c r="CK4" s="26" t="str">
        <f>VLOOKUP(CK7,'Bases de Cálculo'!$B$9:$N$38,12,FALSE)</f>
        <v>Primario</v>
      </c>
      <c r="CL4" s="26" t="str">
        <f>VLOOKUP(CL7,'Bases de Cálculo'!$B$9:$N$38,12,FALSE)</f>
        <v>Primario</v>
      </c>
      <c r="CM4" s="26" t="str">
        <f>VLOOKUP(CM7,'Bases de Cálculo'!$B$9:$N$38,12,FALSE)</f>
        <v>Primario</v>
      </c>
      <c r="CN4" s="26" t="str">
        <f>VLOOKUP(CN7,'Bases de Cálculo'!$B$9:$N$38,12,FALSE)</f>
        <v>Primario</v>
      </c>
      <c r="CO4" s="26" t="str">
        <f>VLOOKUP(CO7,'Bases de Cálculo'!$B$9:$N$38,12,FALSE)</f>
        <v>Primario</v>
      </c>
      <c r="CP4" s="26" t="str">
        <f>VLOOKUP(CP7,'Bases de Cálculo'!$B$9:$N$38,12,FALSE)</f>
        <v>Primario</v>
      </c>
      <c r="CQ4" s="26" t="str">
        <f>VLOOKUP(CQ7,'Bases de Cálculo'!$B$9:$N$38,12,FALSE)</f>
        <v>Primario</v>
      </c>
      <c r="CR4" s="26" t="str">
        <f>VLOOKUP(CR7,'Bases de Cálculo'!$B$9:$N$38,12,FALSE)</f>
        <v>Primario</v>
      </c>
      <c r="CS4" s="26" t="str">
        <f>VLOOKUP(CS7,'Bases de Cálculo'!$B$9:$N$38,12,FALSE)</f>
        <v>Primario</v>
      </c>
      <c r="CT4" s="26" t="str">
        <f>VLOOKUP(CT7,'Bases de Cálculo'!$B$9:$N$38,12,FALSE)</f>
        <v>Primario</v>
      </c>
      <c r="CV4" s="26" t="str">
        <f>VLOOKUP(CV7,'Bases de Cálculo'!$B$9:$N$38,12,FALSE)</f>
        <v>Primario</v>
      </c>
      <c r="CW4" s="26" t="str">
        <f>VLOOKUP(CW7,'Bases de Cálculo'!$B$9:$N$38,12,FALSE)</f>
        <v>Primario</v>
      </c>
      <c r="CX4" s="26" t="str">
        <f>VLOOKUP(CX7,'Bases de Cálculo'!$B$9:$N$38,12,FALSE)</f>
        <v>Primario</v>
      </c>
      <c r="CY4" s="26" t="str">
        <f>VLOOKUP(CY7,'Bases de Cálculo'!$B$9:$N$38,12,FALSE)</f>
        <v>Primario</v>
      </c>
      <c r="CZ4" s="26" t="str">
        <f>VLOOKUP(CZ7,'Bases de Cálculo'!$B$9:$N$38,12,FALSE)</f>
        <v>Primario</v>
      </c>
      <c r="DA4" s="26" t="str">
        <f>VLOOKUP(DA7,'Bases de Cálculo'!$B$9:$N$38,12,FALSE)</f>
        <v>Primario</v>
      </c>
      <c r="DB4" s="26" t="str">
        <f>VLOOKUP(DB7,'Bases de Cálculo'!$B$9:$N$38,12,FALSE)</f>
        <v>Primario</v>
      </c>
      <c r="DC4" s="26" t="str">
        <f>VLOOKUP(DC7,'Bases de Cálculo'!$B$9:$N$38,12,FALSE)</f>
        <v>Primario</v>
      </c>
      <c r="DD4" s="26" t="str">
        <f>VLOOKUP(DD7,'Bases de Cálculo'!$B$9:$N$38,12,FALSE)</f>
        <v>Primario</v>
      </c>
      <c r="DE4" s="26" t="str">
        <f>VLOOKUP(DE7,'Bases de Cálculo'!$B$9:$N$38,12,FALSE)</f>
        <v>Primario</v>
      </c>
      <c r="DF4" s="26" t="str">
        <f>VLOOKUP(DF7,'Bases de Cálculo'!$B$9:$N$38,12,FALSE)</f>
        <v>Primario</v>
      </c>
      <c r="DG4" s="26" t="str">
        <f>VLOOKUP(DG7,'Bases de Cálculo'!$B$9:$N$38,12,FALSE)</f>
        <v>Primario</v>
      </c>
      <c r="DH4" s="26" t="str">
        <f>VLOOKUP(DH7,'Bases de Cálculo'!$B$9:$N$38,12,FALSE)</f>
        <v>Primario</v>
      </c>
      <c r="DI4" s="26" t="str">
        <f>VLOOKUP(DI7,'Bases de Cálculo'!$B$9:$N$38,12,FALSE)</f>
        <v>Primario</v>
      </c>
      <c r="DJ4" s="26" t="str">
        <f>VLOOKUP(DJ7,'Bases de Cálculo'!$B$9:$N$38,12,FALSE)</f>
        <v>Primario</v>
      </c>
      <c r="DL4" s="26" t="str">
        <f>VLOOKUP(DL7,'Bases de Cálculo'!$B$9:$N$38,12,FALSE)</f>
        <v>Primario</v>
      </c>
      <c r="DM4" s="26" t="str">
        <f>VLOOKUP(DM7,'Bases de Cálculo'!$B$9:$N$38,12,FALSE)</f>
        <v>Primario</v>
      </c>
      <c r="DN4" s="26" t="str">
        <f>VLOOKUP(DN7,'Bases de Cálculo'!$B$9:$N$38,12,FALSE)</f>
        <v>Primario</v>
      </c>
      <c r="DO4" s="26" t="str">
        <f>VLOOKUP(DO7,'Bases de Cálculo'!$B$9:$N$38,12,FALSE)</f>
        <v>Primario</v>
      </c>
      <c r="DP4" s="26" t="str">
        <f>VLOOKUP(DP7,'Bases de Cálculo'!$B$9:$N$38,12,FALSE)</f>
        <v>Primario</v>
      </c>
      <c r="DQ4" s="26" t="str">
        <f>VLOOKUP(DQ7,'Bases de Cálculo'!$B$9:$N$38,12,FALSE)</f>
        <v>Primario</v>
      </c>
      <c r="DR4" s="26" t="str">
        <f>VLOOKUP(DR7,'Bases de Cálculo'!$B$9:$N$38,12,FALSE)</f>
        <v>Primario</v>
      </c>
      <c r="DS4" s="26" t="str">
        <f>VLOOKUP(DS7,'Bases de Cálculo'!$B$9:$N$38,12,FALSE)</f>
        <v>Primario</v>
      </c>
      <c r="DT4" s="26" t="str">
        <f>VLOOKUP(DT7,'Bases de Cálculo'!$B$9:$N$38,12,FALSE)</f>
        <v>Primario</v>
      </c>
      <c r="DU4" s="26" t="str">
        <f>VLOOKUP(DU7,'Bases de Cálculo'!$B$9:$N$38,12,FALSE)</f>
        <v>Primario</v>
      </c>
      <c r="DV4" s="26" t="str">
        <f>VLOOKUP(DV7,'Bases de Cálculo'!$B$9:$N$38,12,FALSE)</f>
        <v>Primario</v>
      </c>
      <c r="DW4" s="26" t="str">
        <f>VLOOKUP(DW7,'Bases de Cálculo'!$B$9:$N$38,12,FALSE)</f>
        <v>Primario</v>
      </c>
      <c r="DX4" s="26" t="str">
        <f>VLOOKUP(DX7,'Bases de Cálculo'!$B$9:$N$38,12,FALSE)</f>
        <v>Primario</v>
      </c>
      <c r="DY4" s="26" t="str">
        <f>VLOOKUP(DY7,'Bases de Cálculo'!$B$9:$N$38,12,FALSE)</f>
        <v>Primario</v>
      </c>
      <c r="DZ4" s="26" t="str">
        <f>VLOOKUP(DZ7,'Bases de Cálculo'!$B$9:$N$38,12,FALSE)</f>
        <v>Primario</v>
      </c>
      <c r="EB4" s="28" t="str">
        <f>VLOOKUP(EB7,'Bases de Cálculo'!$B$9:$N$38,12,FALSE)</f>
        <v>Secundario</v>
      </c>
      <c r="EC4" s="28" t="str">
        <f>VLOOKUP(EC7,'Bases de Cálculo'!$B$9:$N$38,12,FALSE)</f>
        <v>Secundario</v>
      </c>
      <c r="ED4" s="28" t="str">
        <f>VLOOKUP(ED7,'Bases de Cálculo'!$B$9:$N$38,12,FALSE)</f>
        <v>Secundario</v>
      </c>
      <c r="EE4" s="28" t="str">
        <f>VLOOKUP(EE7,'Bases de Cálculo'!$B$9:$N$38,12,FALSE)</f>
        <v>Secundario</v>
      </c>
      <c r="EF4" s="28" t="str">
        <f>VLOOKUP(EF7,'Bases de Cálculo'!$B$9:$N$38,12,FALSE)</f>
        <v>Secundario</v>
      </c>
      <c r="EG4" s="28" t="str">
        <f>VLOOKUP(EG7,'Bases de Cálculo'!$B$9:$N$38,12,FALSE)</f>
        <v>Secundario</v>
      </c>
      <c r="EH4" s="28" t="str">
        <f>VLOOKUP(EH7,'Bases de Cálculo'!$B$9:$N$38,12,FALSE)</f>
        <v>Secundario</v>
      </c>
      <c r="EI4" s="28" t="str">
        <f>VLOOKUP(EI7,'Bases de Cálculo'!$B$9:$N$38,12,FALSE)</f>
        <v>Secundario</v>
      </c>
      <c r="EJ4" s="28" t="str">
        <f>VLOOKUP(EJ7,'Bases de Cálculo'!$B$9:$N$38,12,FALSE)</f>
        <v>Secundario</v>
      </c>
      <c r="EK4" s="28" t="str">
        <f>VLOOKUP(EK7,'Bases de Cálculo'!$B$9:$N$38,12,FALSE)</f>
        <v>Secundario</v>
      </c>
      <c r="EL4" s="28" t="str">
        <f>VLOOKUP(EL7,'Bases de Cálculo'!$B$9:$N$38,12,FALSE)</f>
        <v>Secundario</v>
      </c>
      <c r="EM4" s="28" t="str">
        <f>VLOOKUP(EM7,'Bases de Cálculo'!$B$9:$N$38,12,FALSE)</f>
        <v>Secundario</v>
      </c>
      <c r="EN4" s="28" t="str">
        <f>VLOOKUP(EN7,'Bases de Cálculo'!$B$9:$N$38,12,FALSE)</f>
        <v>Secundario</v>
      </c>
      <c r="EO4" s="28" t="str">
        <f>VLOOKUP(EO7,'Bases de Cálculo'!$B$9:$N$38,12,FALSE)</f>
        <v>Secundario</v>
      </c>
      <c r="EP4" s="28" t="str">
        <f>VLOOKUP(EP7,'Bases de Cálculo'!$B$9:$N$38,12,FALSE)</f>
        <v>Secundario</v>
      </c>
      <c r="ER4" s="28" t="str">
        <f>VLOOKUP(ER7,'Bases de Cálculo'!$B$9:$N$38,12,FALSE)</f>
        <v>Secundario</v>
      </c>
      <c r="ES4" s="28" t="str">
        <f>VLOOKUP(ES7,'Bases de Cálculo'!$B$9:$N$38,12,FALSE)</f>
        <v>Secundario</v>
      </c>
      <c r="ET4" s="28" t="str">
        <f>VLOOKUP(ET7,'Bases de Cálculo'!$B$9:$N$38,12,FALSE)</f>
        <v>Secundario</v>
      </c>
      <c r="EU4" s="28" t="str">
        <f>VLOOKUP(EU7,'Bases de Cálculo'!$B$9:$N$38,12,FALSE)</f>
        <v>Secundario</v>
      </c>
      <c r="EV4" s="28" t="str">
        <f>VLOOKUP(EV7,'Bases de Cálculo'!$B$9:$N$38,12,FALSE)</f>
        <v>Secundario</v>
      </c>
      <c r="EW4" s="28" t="str">
        <f>VLOOKUP(EW7,'Bases de Cálculo'!$B$9:$N$38,12,FALSE)</f>
        <v>Secundario</v>
      </c>
      <c r="EX4" s="28" t="str">
        <f>VLOOKUP(EX7,'Bases de Cálculo'!$B$9:$N$38,12,FALSE)</f>
        <v>Secundario</v>
      </c>
      <c r="EY4" s="28" t="str">
        <f>VLOOKUP(EY7,'Bases de Cálculo'!$B$9:$N$38,12,FALSE)</f>
        <v>Secundario</v>
      </c>
      <c r="EZ4" s="28" t="str">
        <f>VLOOKUP(EZ7,'Bases de Cálculo'!$B$9:$N$38,12,FALSE)</f>
        <v>Secundario</v>
      </c>
      <c r="FA4" s="28" t="str">
        <f>VLOOKUP(FA7,'Bases de Cálculo'!$B$9:$N$38,12,FALSE)</f>
        <v>Secundario</v>
      </c>
      <c r="FB4" s="28" t="str">
        <f>VLOOKUP(FB7,'Bases de Cálculo'!$B$9:$N$38,12,FALSE)</f>
        <v>Secundario</v>
      </c>
      <c r="FC4" s="28" t="str">
        <f>VLOOKUP(FC7,'Bases de Cálculo'!$B$9:$N$38,12,FALSE)</f>
        <v>Secundario</v>
      </c>
      <c r="FD4" s="28" t="str">
        <f>VLOOKUP(FD7,'Bases de Cálculo'!$B$9:$N$38,12,FALSE)</f>
        <v>Secundario</v>
      </c>
      <c r="FE4" s="28" t="str">
        <f>VLOOKUP(FE7,'Bases de Cálculo'!$B$9:$N$38,12,FALSE)</f>
        <v>Secundario</v>
      </c>
      <c r="FF4" s="28" t="str">
        <f>VLOOKUP(FF7,'Bases de Cálculo'!$B$9:$N$38,12,FALSE)</f>
        <v>Secundario</v>
      </c>
      <c r="FH4" s="28" t="str">
        <f>VLOOKUP(FH7,'Bases de Cálculo'!$B$9:$N$38,12,FALSE)</f>
        <v>Secundario</v>
      </c>
      <c r="FI4" s="28" t="str">
        <f>VLOOKUP(FI7,'Bases de Cálculo'!$B$9:$N$38,12,FALSE)</f>
        <v>Secundario</v>
      </c>
      <c r="FJ4" s="28" t="str">
        <f>VLOOKUP(FJ7,'Bases de Cálculo'!$B$9:$N$38,12,FALSE)</f>
        <v>Secundario</v>
      </c>
      <c r="FK4" s="28" t="str">
        <f>VLOOKUP(FK7,'Bases de Cálculo'!$B$9:$N$38,12,FALSE)</f>
        <v>Secundario</v>
      </c>
      <c r="FL4" s="28" t="str">
        <f>VLOOKUP(FL7,'Bases de Cálculo'!$B$9:$N$38,12,FALSE)</f>
        <v>Secundario</v>
      </c>
      <c r="FM4" s="28" t="str">
        <f>VLOOKUP(FM7,'Bases de Cálculo'!$B$9:$N$38,12,FALSE)</f>
        <v>Secundario</v>
      </c>
      <c r="FN4" s="28" t="str">
        <f>VLOOKUP(FN7,'Bases de Cálculo'!$B$9:$N$38,12,FALSE)</f>
        <v>Secundario</v>
      </c>
      <c r="FO4" s="28" t="str">
        <f>VLOOKUP(FO7,'Bases de Cálculo'!$B$9:$N$38,12,FALSE)</f>
        <v>Secundario</v>
      </c>
      <c r="FP4" s="28" t="str">
        <f>VLOOKUP(FP7,'Bases de Cálculo'!$B$9:$N$38,12,FALSE)</f>
        <v>Secundario</v>
      </c>
      <c r="FQ4" s="28" t="str">
        <f>VLOOKUP(FQ7,'Bases de Cálculo'!$B$9:$N$38,12,FALSE)</f>
        <v>Secundario</v>
      </c>
      <c r="FR4" s="28" t="str">
        <f>VLOOKUP(FR7,'Bases de Cálculo'!$B$9:$N$38,12,FALSE)</f>
        <v>Secundario</v>
      </c>
      <c r="FS4" s="28" t="str">
        <f>VLOOKUP(FS7,'Bases de Cálculo'!$B$9:$N$38,12,FALSE)</f>
        <v>Secundario</v>
      </c>
      <c r="FT4" s="28" t="str">
        <f>VLOOKUP(FT7,'Bases de Cálculo'!$B$9:$N$38,12,FALSE)</f>
        <v>Secundario</v>
      </c>
      <c r="FU4" s="28" t="str">
        <f>VLOOKUP(FU7,'Bases de Cálculo'!$B$9:$N$38,12,FALSE)</f>
        <v>Secundario</v>
      </c>
      <c r="FV4" s="28" t="str">
        <f>VLOOKUP(FV7,'Bases de Cálculo'!$B$9:$N$38,12,FALSE)</f>
        <v>Secundario</v>
      </c>
      <c r="FX4" s="28" t="str">
        <f>VLOOKUP(FX7,'Bases de Cálculo'!$B$9:$N$38,12,FALSE)</f>
        <v>Secundario</v>
      </c>
      <c r="FY4" s="28" t="str">
        <f>VLOOKUP(FY7,'Bases de Cálculo'!$B$9:$N$38,12,FALSE)</f>
        <v>Secundario</v>
      </c>
      <c r="FZ4" s="28" t="str">
        <f>VLOOKUP(FZ7,'Bases de Cálculo'!$B$9:$N$38,12,FALSE)</f>
        <v>Secundario</v>
      </c>
      <c r="GA4" s="28" t="str">
        <f>VLOOKUP(GA7,'Bases de Cálculo'!$B$9:$N$38,12,FALSE)</f>
        <v>Secundario</v>
      </c>
      <c r="GB4" s="28" t="str">
        <f>VLOOKUP(GB7,'Bases de Cálculo'!$B$9:$N$38,12,FALSE)</f>
        <v>Secundario</v>
      </c>
      <c r="GC4" s="28" t="str">
        <f>VLOOKUP(GC7,'Bases de Cálculo'!$B$9:$N$38,12,FALSE)</f>
        <v>Secundario</v>
      </c>
      <c r="GD4" s="28" t="str">
        <f>VLOOKUP(GD7,'Bases de Cálculo'!$B$9:$N$38,12,FALSE)</f>
        <v>Secundario</v>
      </c>
      <c r="GE4" s="28" t="str">
        <f>VLOOKUP(GE7,'Bases de Cálculo'!$B$9:$N$38,12,FALSE)</f>
        <v>Secundario</v>
      </c>
      <c r="GF4" s="28" t="str">
        <f>VLOOKUP(GF7,'Bases de Cálculo'!$B$9:$N$38,12,FALSE)</f>
        <v>Secundario</v>
      </c>
      <c r="GG4" s="28" t="str">
        <f>VLOOKUP(GG7,'Bases de Cálculo'!$B$9:$N$38,12,FALSE)</f>
        <v>Secundario</v>
      </c>
      <c r="GH4" s="28" t="str">
        <f>VLOOKUP(GH7,'Bases de Cálculo'!$B$9:$N$38,12,FALSE)</f>
        <v>Secundario</v>
      </c>
      <c r="GI4" s="28" t="str">
        <f>VLOOKUP(GI7,'Bases de Cálculo'!$B$9:$N$38,12,FALSE)</f>
        <v>Secundario</v>
      </c>
      <c r="GJ4" s="28" t="str">
        <f>VLOOKUP(GJ7,'Bases de Cálculo'!$B$9:$N$38,12,FALSE)</f>
        <v>Secundario</v>
      </c>
      <c r="GK4" s="28" t="str">
        <f>VLOOKUP(GK7,'Bases de Cálculo'!$B$9:$N$38,12,FALSE)</f>
        <v>Secundario</v>
      </c>
      <c r="GL4" s="28" t="str">
        <f>VLOOKUP(GL7,'Bases de Cálculo'!$B$9:$N$38,12,FALSE)</f>
        <v>Secundario</v>
      </c>
      <c r="GN4" s="28" t="str">
        <f>VLOOKUP(GN7,'Bases de Cálculo'!$B$9:$N$38,12,FALSE)</f>
        <v>Secundario</v>
      </c>
      <c r="GO4" s="28" t="str">
        <f>VLOOKUP(GO7,'Bases de Cálculo'!$B$9:$N$38,12,FALSE)</f>
        <v>Secundario</v>
      </c>
      <c r="GP4" s="28" t="str">
        <f>VLOOKUP(GP7,'Bases de Cálculo'!$B$9:$N$38,12,FALSE)</f>
        <v>Secundario</v>
      </c>
      <c r="GQ4" s="28" t="str">
        <f>VLOOKUP(GQ7,'Bases de Cálculo'!$B$9:$N$38,12,FALSE)</f>
        <v>Secundario</v>
      </c>
      <c r="GR4" s="28" t="str">
        <f>VLOOKUP(GR7,'Bases de Cálculo'!$B$9:$N$38,12,FALSE)</f>
        <v>Secundario</v>
      </c>
      <c r="GS4" s="28" t="str">
        <f>VLOOKUP(GS7,'Bases de Cálculo'!$B$9:$N$38,12,FALSE)</f>
        <v>Secundario</v>
      </c>
      <c r="GT4" s="28" t="str">
        <f>VLOOKUP(GT7,'Bases de Cálculo'!$B$9:$N$38,12,FALSE)</f>
        <v>Secundario</v>
      </c>
      <c r="GU4" s="28" t="str">
        <f>VLOOKUP(GU7,'Bases de Cálculo'!$B$9:$N$38,12,FALSE)</f>
        <v>Secundario</v>
      </c>
      <c r="GV4" s="28" t="str">
        <f>VLOOKUP(GV7,'Bases de Cálculo'!$B$9:$N$38,12,FALSE)</f>
        <v>Secundario</v>
      </c>
      <c r="GW4" s="28" t="str">
        <f>VLOOKUP(GW7,'Bases de Cálculo'!$B$9:$N$38,12,FALSE)</f>
        <v>Secundario</v>
      </c>
      <c r="GX4" s="28" t="str">
        <f>VLOOKUP(GX7,'Bases de Cálculo'!$B$9:$N$38,12,FALSE)</f>
        <v>Secundario</v>
      </c>
      <c r="GY4" s="28" t="str">
        <f>VLOOKUP(GY7,'Bases de Cálculo'!$B$9:$N$38,12,FALSE)</f>
        <v>Secundario</v>
      </c>
      <c r="GZ4" s="28" t="str">
        <f>VLOOKUP(GZ7,'Bases de Cálculo'!$B$9:$N$38,12,FALSE)</f>
        <v>Secundario</v>
      </c>
      <c r="HA4" s="28" t="str">
        <f>VLOOKUP(HA7,'Bases de Cálculo'!$B$9:$N$38,12,FALSE)</f>
        <v>Secundario</v>
      </c>
      <c r="HB4" s="28" t="str">
        <f>VLOOKUP(HB7,'Bases de Cálculo'!$B$9:$N$38,12,FALSE)</f>
        <v>Secundario</v>
      </c>
      <c r="HD4" s="28" t="str">
        <f>VLOOKUP(HD7,'Bases de Cálculo'!$B$9:$N$38,12,FALSE)</f>
        <v>Secundario</v>
      </c>
      <c r="HE4" s="28" t="str">
        <f>VLOOKUP(HE7,'Bases de Cálculo'!$B$9:$N$38,12,FALSE)</f>
        <v>Secundario</v>
      </c>
      <c r="HF4" s="28" t="str">
        <f>VLOOKUP(HF7,'Bases de Cálculo'!$B$9:$N$38,12,FALSE)</f>
        <v>Secundario</v>
      </c>
      <c r="HG4" s="28" t="str">
        <f>VLOOKUP(HG7,'Bases de Cálculo'!$B$9:$N$38,12,FALSE)</f>
        <v>Secundario</v>
      </c>
      <c r="HH4" s="28" t="str">
        <f>VLOOKUP(HH7,'Bases de Cálculo'!$B$9:$N$38,12,FALSE)</f>
        <v>Secundario</v>
      </c>
      <c r="HI4" s="28" t="str">
        <f>VLOOKUP(HI7,'Bases de Cálculo'!$B$9:$N$38,12,FALSE)</f>
        <v>Secundario</v>
      </c>
      <c r="HJ4" s="28" t="str">
        <f>VLOOKUP(HJ7,'Bases de Cálculo'!$B$9:$N$38,12,FALSE)</f>
        <v>Secundario</v>
      </c>
      <c r="HK4" s="28" t="str">
        <f>VLOOKUP(HK7,'Bases de Cálculo'!$B$9:$N$38,12,FALSE)</f>
        <v>Secundario</v>
      </c>
      <c r="HL4" s="28" t="str">
        <f>VLOOKUP(HL7,'Bases de Cálculo'!$B$9:$N$38,12,FALSE)</f>
        <v>Secundario</v>
      </c>
      <c r="HM4" s="28" t="str">
        <f>VLOOKUP(HM7,'Bases de Cálculo'!$B$9:$N$38,12,FALSE)</f>
        <v>Secundario</v>
      </c>
      <c r="HN4" s="28" t="str">
        <f>VLOOKUP(HN7,'Bases de Cálculo'!$B$9:$N$38,12,FALSE)</f>
        <v>Secundario</v>
      </c>
      <c r="HO4" s="28" t="str">
        <f>VLOOKUP(HO7,'Bases de Cálculo'!$B$9:$N$38,12,FALSE)</f>
        <v>Secundario</v>
      </c>
      <c r="HP4" s="28" t="str">
        <f>VLOOKUP(HP7,'Bases de Cálculo'!$B$9:$N$38,12,FALSE)</f>
        <v>Secundario</v>
      </c>
      <c r="HQ4" s="28" t="str">
        <f>VLOOKUP(HQ7,'Bases de Cálculo'!$B$9:$N$38,12,FALSE)</f>
        <v>Secundario</v>
      </c>
      <c r="HR4" s="28" t="str">
        <f>VLOOKUP(HR7,'Bases de Cálculo'!$B$9:$N$38,12,FALSE)</f>
        <v>Secundario</v>
      </c>
      <c r="HT4" s="28" t="str">
        <f>VLOOKUP(HT7,'Bases de Cálculo'!$B$9:$N$38,12,FALSE)</f>
        <v>Secundario</v>
      </c>
      <c r="HU4" s="28" t="str">
        <f>VLOOKUP(HU7,'Bases de Cálculo'!$B$9:$N$38,12,FALSE)</f>
        <v>Secundario</v>
      </c>
      <c r="HV4" s="28" t="str">
        <f>VLOOKUP(HV7,'Bases de Cálculo'!$B$9:$N$38,12,FALSE)</f>
        <v>Secundario</v>
      </c>
      <c r="HW4" s="28" t="str">
        <f>VLOOKUP(HW7,'Bases de Cálculo'!$B$9:$N$38,12,FALSE)</f>
        <v>Secundario</v>
      </c>
      <c r="HX4" s="28" t="str">
        <f>VLOOKUP(HX7,'Bases de Cálculo'!$B$9:$N$38,12,FALSE)</f>
        <v>Secundario</v>
      </c>
      <c r="HY4" s="28" t="str">
        <f>VLOOKUP(HY7,'Bases de Cálculo'!$B$9:$N$38,12,FALSE)</f>
        <v>Secundario</v>
      </c>
      <c r="HZ4" s="28" t="str">
        <f>VLOOKUP(HZ7,'Bases de Cálculo'!$B$9:$N$38,12,FALSE)</f>
        <v>Secundario</v>
      </c>
      <c r="IA4" s="28" t="str">
        <f>VLOOKUP(IA7,'Bases de Cálculo'!$B$9:$N$38,12,FALSE)</f>
        <v>Secundario</v>
      </c>
      <c r="IB4" s="28" t="str">
        <f>VLOOKUP(IB7,'Bases de Cálculo'!$B$9:$N$38,12,FALSE)</f>
        <v>Secundario</v>
      </c>
      <c r="IC4" s="28" t="str">
        <f>VLOOKUP(IC7,'Bases de Cálculo'!$B$9:$N$38,12,FALSE)</f>
        <v>Secundario</v>
      </c>
      <c r="ID4" s="28" t="str">
        <f>VLOOKUP(ID7,'Bases de Cálculo'!$B$9:$N$38,12,FALSE)</f>
        <v>Secundario</v>
      </c>
      <c r="IE4" s="28" t="str">
        <f>VLOOKUP(IE7,'Bases de Cálculo'!$B$9:$N$38,12,FALSE)</f>
        <v>Secundario</v>
      </c>
      <c r="IF4" s="28" t="str">
        <f>VLOOKUP(IF7,'Bases de Cálculo'!$B$9:$N$38,12,FALSE)</f>
        <v>Secundario</v>
      </c>
      <c r="IG4" s="28" t="str">
        <f>VLOOKUP(IG7,'Bases de Cálculo'!$B$9:$N$38,12,FALSE)</f>
        <v>Secundario</v>
      </c>
      <c r="IH4" s="28" t="str">
        <f>VLOOKUP(IH7,'Bases de Cálculo'!$B$9:$N$38,12,FALSE)</f>
        <v>Secundario</v>
      </c>
      <c r="IJ4" s="28" t="str">
        <f>VLOOKUP(IJ7,'Bases de Cálculo'!$B$9:$N$38,12,FALSE)</f>
        <v>Secundario</v>
      </c>
      <c r="IK4" s="28" t="str">
        <f>VLOOKUP(IK7,'Bases de Cálculo'!$B$9:$N$38,12,FALSE)</f>
        <v>Secundario</v>
      </c>
      <c r="IL4" s="28" t="str">
        <f>VLOOKUP(IL7,'Bases de Cálculo'!$B$9:$N$38,12,FALSE)</f>
        <v>Secundario</v>
      </c>
      <c r="IM4" s="28" t="str">
        <f>VLOOKUP(IM7,'Bases de Cálculo'!$B$9:$N$38,12,FALSE)</f>
        <v>Secundario</v>
      </c>
      <c r="IN4" s="28" t="str">
        <f>VLOOKUP(IN7,'Bases de Cálculo'!$B$9:$N$38,12,FALSE)</f>
        <v>Secundario</v>
      </c>
      <c r="IO4" s="28" t="str">
        <f>VLOOKUP(IO7,'Bases de Cálculo'!$B$9:$N$38,12,FALSE)</f>
        <v>Secundario</v>
      </c>
      <c r="IP4" s="28" t="str">
        <f>VLOOKUP(IP7,'Bases de Cálculo'!$B$9:$N$38,12,FALSE)</f>
        <v>Secundario</v>
      </c>
      <c r="IQ4" s="28" t="str">
        <f>VLOOKUP(IQ7,'Bases de Cálculo'!$B$9:$N$38,12,FALSE)</f>
        <v>Secundario</v>
      </c>
      <c r="IR4" s="28" t="str">
        <f>VLOOKUP(IR7,'Bases de Cálculo'!$B$9:$N$38,12,FALSE)</f>
        <v>Secundario</v>
      </c>
      <c r="IS4" s="28" t="str">
        <f>VLOOKUP(IS7,'Bases de Cálculo'!$B$9:$N$38,12,FALSE)</f>
        <v>Secundario</v>
      </c>
      <c r="IT4" s="28" t="str">
        <f>VLOOKUP(IT7,'Bases de Cálculo'!$B$9:$N$38,12,FALSE)</f>
        <v>Secundario</v>
      </c>
      <c r="IU4" s="28" t="str">
        <f>VLOOKUP(IU7,'Bases de Cálculo'!$B$9:$N$38,12,FALSE)</f>
        <v>Secundario</v>
      </c>
      <c r="IV4" s="28" t="str">
        <f>VLOOKUP(IV7,'Bases de Cálculo'!$B$9:$N$38,12,FALSE)</f>
        <v>Secundario</v>
      </c>
      <c r="IW4" s="28" t="str">
        <f>VLOOKUP(IW7,'Bases de Cálculo'!$B$9:$N$38,12,FALSE)</f>
        <v>Secundario</v>
      </c>
      <c r="IX4" s="28" t="str">
        <f>VLOOKUP(IX7,'Bases de Cálculo'!$B$9:$N$38,12,FALSE)</f>
        <v>Secundario</v>
      </c>
      <c r="IZ4" s="28" t="str">
        <f>VLOOKUP(IZ7,'Bases de Cálculo'!$B$9:$N$38,12,FALSE)</f>
        <v>Secundario</v>
      </c>
      <c r="JA4" s="28" t="str">
        <f>VLOOKUP(JA7,'Bases de Cálculo'!$B$9:$N$38,12,FALSE)</f>
        <v>Secundario</v>
      </c>
      <c r="JB4" s="28" t="str">
        <f>VLOOKUP(JB7,'Bases de Cálculo'!$B$9:$N$38,12,FALSE)</f>
        <v>Secundario</v>
      </c>
      <c r="JC4" s="28" t="str">
        <f>VLOOKUP(JC7,'Bases de Cálculo'!$B$9:$N$38,12,FALSE)</f>
        <v>Secundario</v>
      </c>
      <c r="JD4" s="28" t="str">
        <f>VLOOKUP(JD7,'Bases de Cálculo'!$B$9:$N$38,12,FALSE)</f>
        <v>Secundario</v>
      </c>
      <c r="JE4" s="28" t="str">
        <f>VLOOKUP(JE7,'Bases de Cálculo'!$B$9:$N$38,12,FALSE)</f>
        <v>Secundario</v>
      </c>
      <c r="JF4" s="28" t="str">
        <f>VLOOKUP(JF7,'Bases de Cálculo'!$B$9:$N$38,12,FALSE)</f>
        <v>Secundario</v>
      </c>
      <c r="JG4" s="28" t="str">
        <f>VLOOKUP(JG7,'Bases de Cálculo'!$B$9:$N$38,12,FALSE)</f>
        <v>Secundario</v>
      </c>
      <c r="JH4" s="28" t="str">
        <f>VLOOKUP(JH7,'Bases de Cálculo'!$B$9:$N$38,12,FALSE)</f>
        <v>Secundario</v>
      </c>
      <c r="JI4" s="28" t="str">
        <f>VLOOKUP(JI7,'Bases de Cálculo'!$B$9:$N$38,12,FALSE)</f>
        <v>Secundario</v>
      </c>
      <c r="JJ4" s="28" t="str">
        <f>VLOOKUP(JJ7,'Bases de Cálculo'!$B$9:$N$38,12,FALSE)</f>
        <v>Secundario</v>
      </c>
      <c r="JK4" s="28" t="str">
        <f>VLOOKUP(JK7,'Bases de Cálculo'!$B$9:$N$38,12,FALSE)</f>
        <v>Secundario</v>
      </c>
      <c r="JL4" s="28" t="str">
        <f>VLOOKUP(JL7,'Bases de Cálculo'!$B$9:$N$38,12,FALSE)</f>
        <v>Secundario</v>
      </c>
      <c r="JM4" s="28" t="str">
        <f>VLOOKUP(JM7,'Bases de Cálculo'!$B$9:$N$38,12,FALSE)</f>
        <v>Secundario</v>
      </c>
      <c r="JN4" s="28" t="str">
        <f>VLOOKUP(JN7,'Bases de Cálculo'!$B$9:$N$38,12,FALSE)</f>
        <v>Secundario</v>
      </c>
      <c r="JP4" s="28" t="str">
        <f>VLOOKUP(JP7,'Bases de Cálculo'!$B$9:$N$38,12,FALSE)</f>
        <v>Secundario</v>
      </c>
      <c r="JQ4" s="28" t="str">
        <f>VLOOKUP(JQ7,'Bases de Cálculo'!$B$9:$N$38,12,FALSE)</f>
        <v>Secundario</v>
      </c>
      <c r="JR4" s="28" t="str">
        <f>VLOOKUP(JR7,'Bases de Cálculo'!$B$9:$N$38,12,FALSE)</f>
        <v>Secundario</v>
      </c>
      <c r="JS4" s="28" t="str">
        <f>VLOOKUP(JS7,'Bases de Cálculo'!$B$9:$N$38,12,FALSE)</f>
        <v>Secundario</v>
      </c>
      <c r="JT4" s="28" t="str">
        <f>VLOOKUP(JT7,'Bases de Cálculo'!$B$9:$N$38,12,FALSE)</f>
        <v>Secundario</v>
      </c>
      <c r="JU4" s="28" t="str">
        <f>VLOOKUP(JU7,'Bases de Cálculo'!$B$9:$N$38,12,FALSE)</f>
        <v>Secundario</v>
      </c>
      <c r="JV4" s="28" t="str">
        <f>VLOOKUP(JV7,'Bases de Cálculo'!$B$9:$N$38,12,FALSE)</f>
        <v>Secundario</v>
      </c>
      <c r="JW4" s="28" t="str">
        <f>VLOOKUP(JW7,'Bases de Cálculo'!$B$9:$N$38,12,FALSE)</f>
        <v>Secundario</v>
      </c>
      <c r="JX4" s="28" t="str">
        <f>VLOOKUP(JX7,'Bases de Cálculo'!$B$9:$N$38,12,FALSE)</f>
        <v>Secundario</v>
      </c>
      <c r="JY4" s="28" t="str">
        <f>VLOOKUP(JY7,'Bases de Cálculo'!$B$9:$N$38,12,FALSE)</f>
        <v>Secundario</v>
      </c>
      <c r="JZ4" s="28" t="str">
        <f>VLOOKUP(JZ7,'Bases de Cálculo'!$B$9:$N$38,12,FALSE)</f>
        <v>Secundario</v>
      </c>
      <c r="KA4" s="28" t="str">
        <f>VLOOKUP(KA7,'Bases de Cálculo'!$B$9:$N$38,12,FALSE)</f>
        <v>Secundario</v>
      </c>
      <c r="KB4" s="28" t="str">
        <f>VLOOKUP(KB7,'Bases de Cálculo'!$B$9:$N$38,12,FALSE)</f>
        <v>Secundario</v>
      </c>
      <c r="KC4" s="28" t="str">
        <f>VLOOKUP(KC7,'Bases de Cálculo'!$B$9:$N$38,12,FALSE)</f>
        <v>Secundario</v>
      </c>
      <c r="KD4" s="28" t="str">
        <f>VLOOKUP(KD7,'Bases de Cálculo'!$B$9:$N$38,12,FALSE)</f>
        <v>Secundario</v>
      </c>
      <c r="KF4" s="28" t="str">
        <f>VLOOKUP(KF7,'Bases de Cálculo'!$B$9:$N$38,12,FALSE)</f>
        <v>Secundario</v>
      </c>
      <c r="KG4" s="28" t="str">
        <f>VLOOKUP(KG7,'Bases de Cálculo'!$B$9:$N$38,12,FALSE)</f>
        <v>Secundario</v>
      </c>
      <c r="KH4" s="28" t="str">
        <f>VLOOKUP(KH7,'Bases de Cálculo'!$B$9:$N$38,12,FALSE)</f>
        <v>Secundario</v>
      </c>
      <c r="KI4" s="28" t="str">
        <f>VLOOKUP(KI7,'Bases de Cálculo'!$B$9:$N$38,12,FALSE)</f>
        <v>Secundario</v>
      </c>
      <c r="KJ4" s="28" t="str">
        <f>VLOOKUP(KJ7,'Bases de Cálculo'!$B$9:$N$38,12,FALSE)</f>
        <v>Secundario</v>
      </c>
      <c r="KK4" s="28" t="str">
        <f>VLOOKUP(KK7,'Bases de Cálculo'!$B$9:$N$38,12,FALSE)</f>
        <v>Secundario</v>
      </c>
      <c r="KL4" s="28" t="str">
        <f>VLOOKUP(KL7,'Bases de Cálculo'!$B$9:$N$38,12,FALSE)</f>
        <v>Secundario</v>
      </c>
      <c r="KM4" s="28" t="str">
        <f>VLOOKUP(KM7,'Bases de Cálculo'!$B$9:$N$38,12,FALSE)</f>
        <v>Secundario</v>
      </c>
      <c r="KN4" s="28" t="str">
        <f>VLOOKUP(KN7,'Bases de Cálculo'!$B$9:$N$38,12,FALSE)</f>
        <v>Secundario</v>
      </c>
      <c r="KO4" s="28" t="str">
        <f>VLOOKUP(KO7,'Bases de Cálculo'!$B$9:$N$38,12,FALSE)</f>
        <v>Secundario</v>
      </c>
      <c r="KP4" s="28" t="str">
        <f>VLOOKUP(KP7,'Bases de Cálculo'!$B$9:$N$38,12,FALSE)</f>
        <v>Secundario</v>
      </c>
      <c r="KQ4" s="28" t="str">
        <f>VLOOKUP(KQ7,'Bases de Cálculo'!$B$9:$N$38,12,FALSE)</f>
        <v>Secundario</v>
      </c>
      <c r="KR4" s="28" t="str">
        <f>VLOOKUP(KR7,'Bases de Cálculo'!$B$9:$N$38,12,FALSE)</f>
        <v>Secundario</v>
      </c>
      <c r="KS4" s="28" t="str">
        <f>VLOOKUP(KS7,'Bases de Cálculo'!$B$9:$N$38,12,FALSE)</f>
        <v>Secundario</v>
      </c>
      <c r="KT4" s="28" t="str">
        <f>VLOOKUP(KT7,'Bases de Cálculo'!$B$9:$N$38,12,FALSE)</f>
        <v>Secundario</v>
      </c>
      <c r="KV4" s="28" t="str">
        <f>VLOOKUP(KV7,'Bases de Cálculo'!$B$9:$N$38,12,FALSE)</f>
        <v>Secundario</v>
      </c>
      <c r="KW4" s="28" t="str">
        <f>VLOOKUP(KW7,'Bases de Cálculo'!$B$9:$N$38,12,FALSE)</f>
        <v>Secundario</v>
      </c>
      <c r="KX4" s="28" t="str">
        <f>VLOOKUP(KX7,'Bases de Cálculo'!$B$9:$N$38,12,FALSE)</f>
        <v>Secundario</v>
      </c>
      <c r="KY4" s="28" t="str">
        <f>VLOOKUP(KY7,'Bases de Cálculo'!$B$9:$N$38,12,FALSE)</f>
        <v>Secundario</v>
      </c>
      <c r="KZ4" s="28" t="str">
        <f>VLOOKUP(KZ7,'Bases de Cálculo'!$B$9:$N$38,12,FALSE)</f>
        <v>Secundario</v>
      </c>
      <c r="LA4" s="28" t="str">
        <f>VLOOKUP(LA7,'Bases de Cálculo'!$B$9:$N$38,12,FALSE)</f>
        <v>Secundario</v>
      </c>
      <c r="LB4" s="28" t="str">
        <f>VLOOKUP(LB7,'Bases de Cálculo'!$B$9:$N$38,12,FALSE)</f>
        <v>Secundario</v>
      </c>
      <c r="LC4" s="28" t="str">
        <f>VLOOKUP(LC7,'Bases de Cálculo'!$B$9:$N$38,12,FALSE)</f>
        <v>Secundario</v>
      </c>
      <c r="LD4" s="28" t="str">
        <f>VLOOKUP(LD7,'Bases de Cálculo'!$B$9:$N$38,12,FALSE)</f>
        <v>Secundario</v>
      </c>
      <c r="LE4" s="28" t="str">
        <f>VLOOKUP(LE7,'Bases de Cálculo'!$B$9:$N$38,12,FALSE)</f>
        <v>Secundario</v>
      </c>
      <c r="LF4" s="28" t="str">
        <f>VLOOKUP(LF7,'Bases de Cálculo'!$B$9:$N$38,12,FALSE)</f>
        <v>Secundario</v>
      </c>
      <c r="LG4" s="28" t="str">
        <f>VLOOKUP(LG7,'Bases de Cálculo'!$B$9:$N$38,12,FALSE)</f>
        <v>Secundario</v>
      </c>
      <c r="LH4" s="28" t="str">
        <f>VLOOKUP(LH7,'Bases de Cálculo'!$B$9:$N$38,12,FALSE)</f>
        <v>Secundario</v>
      </c>
      <c r="LI4" s="28" t="str">
        <f>VLOOKUP(LI7,'Bases de Cálculo'!$B$9:$N$38,12,FALSE)</f>
        <v>Secundario</v>
      </c>
      <c r="LJ4" s="28" t="str">
        <f>VLOOKUP(LJ7,'Bases de Cálculo'!$B$9:$N$38,12,FALSE)</f>
        <v>Secundario</v>
      </c>
      <c r="LL4" s="70" t="str">
        <f>VLOOKUP(LL7,'Bases de Cálculo'!$B$9:$N$38,12,FALSE)</f>
        <v>Primario</v>
      </c>
      <c r="LM4" s="70" t="str">
        <f>VLOOKUP(LM7,'Bases de Cálculo'!$B$9:$N$38,12,FALSE)</f>
        <v>Primario</v>
      </c>
      <c r="LN4" s="70" t="str">
        <f>VLOOKUP(LN7,'Bases de Cálculo'!$B$9:$N$38,12,FALSE)</f>
        <v>Primario</v>
      </c>
      <c r="LO4" s="70" t="str">
        <f>VLOOKUP(LO7,'Bases de Cálculo'!$B$9:$N$38,12,FALSE)</f>
        <v>Primario</v>
      </c>
      <c r="LP4" s="70" t="str">
        <f>VLOOKUP(LP7,'Bases de Cálculo'!$B$9:$N$38,12,FALSE)</f>
        <v>Primario</v>
      </c>
      <c r="LQ4" s="70" t="str">
        <f>VLOOKUP(LQ7,'Bases de Cálculo'!$B$9:$N$38,12,FALSE)</f>
        <v>Primario</v>
      </c>
      <c r="LR4" s="70" t="str">
        <f>VLOOKUP(LR7,'Bases de Cálculo'!$B$9:$N$38,12,FALSE)</f>
        <v>Primario</v>
      </c>
      <c r="LS4" s="70" t="str">
        <f>VLOOKUP(LS7,'Bases de Cálculo'!$B$9:$N$38,12,FALSE)</f>
        <v>Primario</v>
      </c>
      <c r="LT4" s="70" t="str">
        <f>VLOOKUP(LT7,'Bases de Cálculo'!$B$9:$N$38,12,FALSE)</f>
        <v>Primario</v>
      </c>
      <c r="LU4" s="70" t="str">
        <f>VLOOKUP(LU7,'Bases de Cálculo'!$B$9:$N$38,12,FALSE)</f>
        <v>Primario</v>
      </c>
      <c r="LV4" s="70" t="str">
        <f>VLOOKUP(LV7,'Bases de Cálculo'!$B$9:$N$38,12,FALSE)</f>
        <v>Primario</v>
      </c>
      <c r="LW4" s="70" t="str">
        <f>VLOOKUP(LW7,'Bases de Cálculo'!$B$9:$N$38,12,FALSE)</f>
        <v>Primario</v>
      </c>
      <c r="LX4" s="70" t="str">
        <f>VLOOKUP(LX7,'Bases de Cálculo'!$B$9:$N$38,12,FALSE)</f>
        <v>Primario</v>
      </c>
      <c r="LY4" s="70" t="str">
        <f>VLOOKUP(LY7,'Bases de Cálculo'!$B$9:$N$38,12,FALSE)</f>
        <v>Primario</v>
      </c>
      <c r="LZ4" s="70" t="str">
        <f>VLOOKUP(LZ7,'Bases de Cálculo'!$B$9:$N$38,12,FALSE)</f>
        <v>Primario</v>
      </c>
      <c r="MB4" s="70" t="str">
        <f>VLOOKUP(MB7,'Bases de Cálculo'!$B$9:$N$38,12,FALSE)</f>
        <v>Primario</v>
      </c>
      <c r="MC4" s="70" t="str">
        <f>VLOOKUP(MC7,'Bases de Cálculo'!$B$9:$N$38,12,FALSE)</f>
        <v>Primario</v>
      </c>
      <c r="MD4" s="70" t="str">
        <f>VLOOKUP(MD7,'Bases de Cálculo'!$B$9:$N$38,12,FALSE)</f>
        <v>Primario</v>
      </c>
      <c r="ME4" s="70" t="str">
        <f>VLOOKUP(ME7,'Bases de Cálculo'!$B$9:$N$38,12,FALSE)</f>
        <v>Primario</v>
      </c>
      <c r="MF4" s="70" t="str">
        <f>VLOOKUP(MF7,'Bases de Cálculo'!$B$9:$N$38,12,FALSE)</f>
        <v>Primario</v>
      </c>
      <c r="MG4" s="70" t="str">
        <f>VLOOKUP(MG7,'Bases de Cálculo'!$B$9:$N$38,12,FALSE)</f>
        <v>Primario</v>
      </c>
      <c r="MH4" s="70" t="str">
        <f>VLOOKUP(MH7,'Bases de Cálculo'!$B$9:$N$38,12,FALSE)</f>
        <v>Primario</v>
      </c>
      <c r="MI4" s="70" t="str">
        <f>VLOOKUP(MI7,'Bases de Cálculo'!$B$9:$N$38,12,FALSE)</f>
        <v>Primario</v>
      </c>
      <c r="MJ4" s="70" t="str">
        <f>VLOOKUP(MJ7,'Bases de Cálculo'!$B$9:$N$38,12,FALSE)</f>
        <v>Primario</v>
      </c>
      <c r="MK4" s="70" t="str">
        <f>VLOOKUP(MK7,'Bases de Cálculo'!$B$9:$N$38,12,FALSE)</f>
        <v>Primario</v>
      </c>
      <c r="ML4" s="70" t="str">
        <f>VLOOKUP(ML7,'Bases de Cálculo'!$B$9:$N$38,12,FALSE)</f>
        <v>Primario</v>
      </c>
      <c r="MM4" s="70" t="str">
        <f>VLOOKUP(MM7,'Bases de Cálculo'!$B$9:$N$38,12,FALSE)</f>
        <v>Primario</v>
      </c>
      <c r="MN4" s="70" t="str">
        <f>VLOOKUP(MN7,'Bases de Cálculo'!$B$9:$N$38,12,FALSE)</f>
        <v>Primario</v>
      </c>
      <c r="MO4" s="70" t="str">
        <f>VLOOKUP(MO7,'Bases de Cálculo'!$B$9:$N$38,12,FALSE)</f>
        <v>Primario</v>
      </c>
      <c r="MP4" s="70" t="str">
        <f>VLOOKUP(MP7,'Bases de Cálculo'!$B$9:$N$38,12,FALSE)</f>
        <v>Primario</v>
      </c>
      <c r="MR4" s="70" t="str">
        <f>VLOOKUP(MR7,'Bases de Cálculo'!$B$9:$N$38,12,FALSE)</f>
        <v>Primario</v>
      </c>
      <c r="MS4" s="70" t="str">
        <f>VLOOKUP(MS7,'Bases de Cálculo'!$B$9:$N$38,12,FALSE)</f>
        <v>Primario</v>
      </c>
      <c r="MT4" s="70" t="str">
        <f>VLOOKUP(MT7,'Bases de Cálculo'!$B$9:$N$38,12,FALSE)</f>
        <v>Primario</v>
      </c>
      <c r="MU4" s="70" t="str">
        <f>VLOOKUP(MU7,'Bases de Cálculo'!$B$9:$N$38,12,FALSE)</f>
        <v>Primario</v>
      </c>
      <c r="MV4" s="70" t="str">
        <f>VLOOKUP(MV7,'Bases de Cálculo'!$B$9:$N$38,12,FALSE)</f>
        <v>Primario</v>
      </c>
      <c r="MW4" s="70" t="str">
        <f>VLOOKUP(MW7,'Bases de Cálculo'!$B$9:$N$38,12,FALSE)</f>
        <v>Primario</v>
      </c>
      <c r="MX4" s="70" t="str">
        <f>VLOOKUP(MX7,'Bases de Cálculo'!$B$9:$N$38,12,FALSE)</f>
        <v>Primario</v>
      </c>
      <c r="MY4" s="70" t="str">
        <f>VLOOKUP(MY7,'Bases de Cálculo'!$B$9:$N$38,12,FALSE)</f>
        <v>Primario</v>
      </c>
      <c r="MZ4" s="70" t="str">
        <f>VLOOKUP(MZ7,'Bases de Cálculo'!$B$9:$N$38,12,FALSE)</f>
        <v>Primario</v>
      </c>
      <c r="NA4" s="70" t="str">
        <f>VLOOKUP(NA7,'Bases de Cálculo'!$B$9:$N$38,12,FALSE)</f>
        <v>Primario</v>
      </c>
      <c r="NB4" s="70" t="str">
        <f>VLOOKUP(NB7,'Bases de Cálculo'!$B$9:$N$38,12,FALSE)</f>
        <v>Primario</v>
      </c>
      <c r="NC4" s="70" t="str">
        <f>VLOOKUP(NC7,'Bases de Cálculo'!$B$9:$N$38,12,FALSE)</f>
        <v>Primario</v>
      </c>
      <c r="ND4" s="70" t="str">
        <f>VLOOKUP(ND7,'Bases de Cálculo'!$B$9:$N$38,12,FALSE)</f>
        <v>Primario</v>
      </c>
      <c r="NE4" s="70" t="str">
        <f>VLOOKUP(NE7,'Bases de Cálculo'!$B$9:$N$38,12,FALSE)</f>
        <v>Primario</v>
      </c>
      <c r="NF4" s="70" t="str">
        <f>VLOOKUP(NF7,'Bases de Cálculo'!$B$9:$N$38,12,FALSE)</f>
        <v>Primario</v>
      </c>
      <c r="NH4" s="70" t="str">
        <f>VLOOKUP(NH7,'Bases de Cálculo'!$B$9:$N$38,12,FALSE)</f>
        <v>Primario</v>
      </c>
      <c r="NI4" s="70" t="str">
        <f>VLOOKUP(NI7,'Bases de Cálculo'!$B$9:$N$38,12,FALSE)</f>
        <v>Primario</v>
      </c>
      <c r="NJ4" s="70" t="str">
        <f>VLOOKUP(NJ7,'Bases de Cálculo'!$B$9:$N$38,12,FALSE)</f>
        <v>Primario</v>
      </c>
      <c r="NK4" s="70" t="str">
        <f>VLOOKUP(NK7,'Bases de Cálculo'!$B$9:$N$38,12,FALSE)</f>
        <v>Primario</v>
      </c>
      <c r="NL4" s="70" t="str">
        <f>VLOOKUP(NL7,'Bases de Cálculo'!$B$9:$N$38,12,FALSE)</f>
        <v>Primario</v>
      </c>
      <c r="NM4" s="70" t="str">
        <f>VLOOKUP(NM7,'Bases de Cálculo'!$B$9:$N$38,12,FALSE)</f>
        <v>Primario</v>
      </c>
      <c r="NN4" s="70" t="str">
        <f>VLOOKUP(NN7,'Bases de Cálculo'!$B$9:$N$38,12,FALSE)</f>
        <v>Primario</v>
      </c>
      <c r="NO4" s="70" t="str">
        <f>VLOOKUP(NO7,'Bases de Cálculo'!$B$9:$N$38,12,FALSE)</f>
        <v>Primario</v>
      </c>
      <c r="NP4" s="70" t="str">
        <f>VLOOKUP(NP7,'Bases de Cálculo'!$B$9:$N$38,12,FALSE)</f>
        <v>Primario</v>
      </c>
      <c r="NQ4" s="70" t="str">
        <f>VLOOKUP(NQ7,'Bases de Cálculo'!$B$9:$N$38,12,FALSE)</f>
        <v>Primario</v>
      </c>
      <c r="NR4" s="70" t="str">
        <f>VLOOKUP(NR7,'Bases de Cálculo'!$B$9:$N$38,12,FALSE)</f>
        <v>Primario</v>
      </c>
      <c r="NS4" s="70" t="str">
        <f>VLOOKUP(NS7,'Bases de Cálculo'!$B$9:$N$38,12,FALSE)</f>
        <v>Primario</v>
      </c>
      <c r="NT4" s="70" t="str">
        <f>VLOOKUP(NT7,'Bases de Cálculo'!$B$9:$N$38,12,FALSE)</f>
        <v>Primario</v>
      </c>
      <c r="NU4" s="70" t="str">
        <f>VLOOKUP(NU7,'Bases de Cálculo'!$B$9:$N$38,12,FALSE)</f>
        <v>Primario</v>
      </c>
      <c r="NV4" s="70" t="str">
        <f>VLOOKUP(NV7,'Bases de Cálculo'!$B$9:$N$38,12,FALSE)</f>
        <v>Primario</v>
      </c>
      <c r="NX4" s="70" t="str">
        <f>VLOOKUP(NX7,'Bases de Cálculo'!$B$9:$N$38,12,FALSE)</f>
        <v>Primario</v>
      </c>
      <c r="NY4" s="70" t="str">
        <f>VLOOKUP(NY7,'Bases de Cálculo'!$B$9:$N$38,12,FALSE)</f>
        <v>Primario</v>
      </c>
      <c r="NZ4" s="70" t="str">
        <f>VLOOKUP(NZ7,'Bases de Cálculo'!$B$9:$N$38,12,FALSE)</f>
        <v>Primario</v>
      </c>
      <c r="OA4" s="70" t="str">
        <f>VLOOKUP(OA7,'Bases de Cálculo'!$B$9:$N$38,12,FALSE)</f>
        <v>Primario</v>
      </c>
      <c r="OB4" s="70" t="str">
        <f>VLOOKUP(OB7,'Bases de Cálculo'!$B$9:$N$38,12,FALSE)</f>
        <v>Primario</v>
      </c>
      <c r="OC4" s="70" t="str">
        <f>VLOOKUP(OC7,'Bases de Cálculo'!$B$9:$N$38,12,FALSE)</f>
        <v>Primario</v>
      </c>
      <c r="OD4" s="70" t="str">
        <f>VLOOKUP(OD7,'Bases de Cálculo'!$B$9:$N$38,12,FALSE)</f>
        <v>Primario</v>
      </c>
      <c r="OE4" s="70" t="str">
        <f>VLOOKUP(OE7,'Bases de Cálculo'!$B$9:$N$38,12,FALSE)</f>
        <v>Primario</v>
      </c>
      <c r="OF4" s="70" t="str">
        <f>VLOOKUP(OF7,'Bases de Cálculo'!$B$9:$N$38,12,FALSE)</f>
        <v>Primario</v>
      </c>
      <c r="OG4" s="70" t="str">
        <f>VLOOKUP(OG7,'Bases de Cálculo'!$B$9:$N$38,12,FALSE)</f>
        <v>Primario</v>
      </c>
      <c r="OH4" s="70" t="str">
        <f>VLOOKUP(OH7,'Bases de Cálculo'!$B$9:$N$38,12,FALSE)</f>
        <v>Primario</v>
      </c>
      <c r="OI4" s="70" t="str">
        <f>VLOOKUP(OI7,'Bases de Cálculo'!$B$9:$N$38,12,FALSE)</f>
        <v>Primario</v>
      </c>
      <c r="OJ4" s="70" t="str">
        <f>VLOOKUP(OJ7,'Bases de Cálculo'!$B$9:$N$38,12,FALSE)</f>
        <v>Primario</v>
      </c>
      <c r="OK4" s="70" t="str">
        <f>VLOOKUP(OK7,'Bases de Cálculo'!$B$9:$N$38,12,FALSE)</f>
        <v>Primario</v>
      </c>
      <c r="OL4" s="70" t="str">
        <f>VLOOKUP(OL7,'Bases de Cálculo'!$B$9:$N$38,12,FALSE)</f>
        <v>Primario</v>
      </c>
      <c r="ON4" s="70" t="str">
        <f>VLOOKUP(ON7,'Bases de Cálculo'!$B$9:$N$38,12,FALSE)</f>
        <v>Primario</v>
      </c>
      <c r="OO4" s="70" t="str">
        <f>VLOOKUP(OO7,'Bases de Cálculo'!$B$9:$N$38,12,FALSE)</f>
        <v>Primario</v>
      </c>
      <c r="OP4" s="70" t="str">
        <f>VLOOKUP(OP7,'Bases de Cálculo'!$B$9:$N$38,12,FALSE)</f>
        <v>Primario</v>
      </c>
      <c r="OQ4" s="70" t="str">
        <f>VLOOKUP(OQ7,'Bases de Cálculo'!$B$9:$N$38,12,FALSE)</f>
        <v>Primario</v>
      </c>
      <c r="OR4" s="70" t="str">
        <f>VLOOKUP(OR7,'Bases de Cálculo'!$B$9:$N$38,12,FALSE)</f>
        <v>Primario</v>
      </c>
      <c r="OS4" s="70" t="str">
        <f>VLOOKUP(OS7,'Bases de Cálculo'!$B$9:$N$38,12,FALSE)</f>
        <v>Primario</v>
      </c>
      <c r="OT4" s="70" t="str">
        <f>VLOOKUP(OT7,'Bases de Cálculo'!$B$9:$N$38,12,FALSE)</f>
        <v>Primario</v>
      </c>
      <c r="OU4" s="70" t="str">
        <f>VLOOKUP(OU7,'Bases de Cálculo'!$B$9:$N$38,12,FALSE)</f>
        <v>Primario</v>
      </c>
      <c r="OV4" s="70" t="str">
        <f>VLOOKUP(OV7,'Bases de Cálculo'!$B$9:$N$38,12,FALSE)</f>
        <v>Primario</v>
      </c>
      <c r="OW4" s="70" t="str">
        <f>VLOOKUP(OW7,'Bases de Cálculo'!$B$9:$N$38,12,FALSE)</f>
        <v>Primario</v>
      </c>
      <c r="OX4" s="70" t="str">
        <f>VLOOKUP(OX7,'Bases de Cálculo'!$B$9:$N$38,12,FALSE)</f>
        <v>Primario</v>
      </c>
      <c r="OY4" s="70" t="str">
        <f>VLOOKUP(OY7,'Bases de Cálculo'!$B$9:$N$38,12,FALSE)</f>
        <v>Primario</v>
      </c>
      <c r="OZ4" s="70" t="str">
        <f>VLOOKUP(OZ7,'Bases de Cálculo'!$B$9:$N$38,12,FALSE)</f>
        <v>Primario</v>
      </c>
      <c r="PA4" s="70" t="str">
        <f>VLOOKUP(PA7,'Bases de Cálculo'!$B$9:$N$38,12,FALSE)</f>
        <v>Primario</v>
      </c>
      <c r="PB4" s="70" t="str">
        <f>VLOOKUP(PB7,'Bases de Cálculo'!$B$9:$N$38,12,FALSE)</f>
        <v>Primario</v>
      </c>
      <c r="PD4" s="70" t="str">
        <f>VLOOKUP(PD7,'Bases de Cálculo'!$B$9:$N$38,12,FALSE)</f>
        <v>Secundario</v>
      </c>
      <c r="PE4" s="70" t="str">
        <f>VLOOKUP(PE7,'Bases de Cálculo'!$B$9:$N$38,12,FALSE)</f>
        <v>Secundario</v>
      </c>
      <c r="PF4" s="70" t="str">
        <f>VLOOKUP(PF7,'Bases de Cálculo'!$B$9:$N$38,12,FALSE)</f>
        <v>Secundario</v>
      </c>
      <c r="PG4" s="70" t="str">
        <f>VLOOKUP(PG7,'Bases de Cálculo'!$B$9:$N$38,12,FALSE)</f>
        <v>Secundario</v>
      </c>
      <c r="PH4" s="70" t="str">
        <f>VLOOKUP(PH7,'Bases de Cálculo'!$B$9:$N$38,12,FALSE)</f>
        <v>Secundario</v>
      </c>
      <c r="PI4" s="70" t="str">
        <f>VLOOKUP(PI7,'Bases de Cálculo'!$B$9:$N$38,12,FALSE)</f>
        <v>Secundario</v>
      </c>
      <c r="PJ4" s="70" t="str">
        <f>VLOOKUP(PJ7,'Bases de Cálculo'!$B$9:$N$38,12,FALSE)</f>
        <v>Secundario</v>
      </c>
      <c r="PK4" s="70" t="str">
        <f>VLOOKUP(PK7,'Bases de Cálculo'!$B$9:$N$38,12,FALSE)</f>
        <v>Secundario</v>
      </c>
      <c r="PL4" s="70" t="str">
        <f>VLOOKUP(PL7,'Bases de Cálculo'!$B$9:$N$38,12,FALSE)</f>
        <v>Secundario</v>
      </c>
      <c r="PM4" s="70" t="str">
        <f>VLOOKUP(PM7,'Bases de Cálculo'!$B$9:$N$38,12,FALSE)</f>
        <v>Secundario</v>
      </c>
      <c r="PN4" s="70" t="str">
        <f>VLOOKUP(PN7,'Bases de Cálculo'!$B$9:$N$38,12,FALSE)</f>
        <v>Secundario</v>
      </c>
      <c r="PO4" s="70" t="str">
        <f>VLOOKUP(PO7,'Bases de Cálculo'!$B$9:$N$38,12,FALSE)</f>
        <v>Secundario</v>
      </c>
      <c r="PP4" s="70" t="str">
        <f>VLOOKUP(PP7,'Bases de Cálculo'!$B$9:$N$38,12,FALSE)</f>
        <v>Secundario</v>
      </c>
      <c r="PQ4" s="70" t="str">
        <f>VLOOKUP(PQ7,'Bases de Cálculo'!$B$9:$N$38,12,FALSE)</f>
        <v>Secundario</v>
      </c>
      <c r="PR4" s="70" t="str">
        <f>VLOOKUP(PR7,'Bases de Cálculo'!$B$9:$N$38,12,FALSE)</f>
        <v>Secundario</v>
      </c>
      <c r="PT4" s="70" t="str">
        <f>VLOOKUP(PT7,'Bases de Cálculo'!$B$9:$N$38,12,FALSE)</f>
        <v>Secundario</v>
      </c>
      <c r="PU4" s="70" t="str">
        <f>VLOOKUP(PU7,'Bases de Cálculo'!$B$9:$N$38,12,FALSE)</f>
        <v>Secundario</v>
      </c>
      <c r="PV4" s="70" t="str">
        <f>VLOOKUP(PV7,'Bases de Cálculo'!$B$9:$N$38,12,FALSE)</f>
        <v>Secundario</v>
      </c>
      <c r="PW4" s="70" t="str">
        <f>VLOOKUP(PW7,'Bases de Cálculo'!$B$9:$N$38,12,FALSE)</f>
        <v>Secundario</v>
      </c>
      <c r="PX4" s="70" t="str">
        <f>VLOOKUP(PX7,'Bases de Cálculo'!$B$9:$N$38,12,FALSE)</f>
        <v>Secundario</v>
      </c>
      <c r="PY4" s="70" t="str">
        <f>VLOOKUP(PY7,'Bases de Cálculo'!$B$9:$N$38,12,FALSE)</f>
        <v>Secundario</v>
      </c>
      <c r="PZ4" s="70" t="str">
        <f>VLOOKUP(PZ7,'Bases de Cálculo'!$B$9:$N$38,12,FALSE)</f>
        <v>Secundario</v>
      </c>
      <c r="QA4" s="70" t="str">
        <f>VLOOKUP(QA7,'Bases de Cálculo'!$B$9:$N$38,12,FALSE)</f>
        <v>Secundario</v>
      </c>
      <c r="QB4" s="70" t="str">
        <f>VLOOKUP(QB7,'Bases de Cálculo'!$B$9:$N$38,12,FALSE)</f>
        <v>Secundario</v>
      </c>
      <c r="QC4" s="70" t="str">
        <f>VLOOKUP(QC7,'Bases de Cálculo'!$B$9:$N$38,12,FALSE)</f>
        <v>Secundario</v>
      </c>
      <c r="QD4" s="70" t="str">
        <f>VLOOKUP(QD7,'Bases de Cálculo'!$B$9:$N$38,12,FALSE)</f>
        <v>Secundario</v>
      </c>
      <c r="QE4" s="70" t="str">
        <f>VLOOKUP(QE7,'Bases de Cálculo'!$B$9:$N$38,12,FALSE)</f>
        <v>Secundario</v>
      </c>
      <c r="QF4" s="70" t="str">
        <f>VLOOKUP(QF7,'Bases de Cálculo'!$B$9:$N$38,12,FALSE)</f>
        <v>Secundario</v>
      </c>
      <c r="QG4" s="70" t="str">
        <f>VLOOKUP(QG7,'Bases de Cálculo'!$B$9:$N$38,12,FALSE)</f>
        <v>Secundario</v>
      </c>
      <c r="QH4" s="70" t="str">
        <f>VLOOKUP(QH7,'Bases de Cálculo'!$B$9:$N$38,12,FALSE)</f>
        <v>Secundario</v>
      </c>
      <c r="QJ4" s="70" t="str">
        <f>VLOOKUP(QJ7,'Bases de Cálculo'!$B$9:$N$38,12,FALSE)</f>
        <v>Secundario</v>
      </c>
      <c r="QK4" s="70" t="str">
        <f>VLOOKUP(QK7,'Bases de Cálculo'!$B$9:$N$38,12,FALSE)</f>
        <v>Secundario</v>
      </c>
      <c r="QL4" s="70" t="str">
        <f>VLOOKUP(QL7,'Bases de Cálculo'!$B$9:$N$38,12,FALSE)</f>
        <v>Secundario</v>
      </c>
      <c r="QM4" s="70" t="str">
        <f>VLOOKUP(QM7,'Bases de Cálculo'!$B$9:$N$38,12,FALSE)</f>
        <v>Secundario</v>
      </c>
      <c r="QN4" s="70" t="str">
        <f>VLOOKUP(QN7,'Bases de Cálculo'!$B$9:$N$38,12,FALSE)</f>
        <v>Secundario</v>
      </c>
      <c r="QO4" s="70" t="str">
        <f>VLOOKUP(QO7,'Bases de Cálculo'!$B$9:$N$38,12,FALSE)</f>
        <v>Secundario</v>
      </c>
      <c r="QP4" s="70" t="str">
        <f>VLOOKUP(QP7,'Bases de Cálculo'!$B$9:$N$38,12,FALSE)</f>
        <v>Secundario</v>
      </c>
      <c r="QQ4" s="70" t="str">
        <f>VLOOKUP(QQ7,'Bases de Cálculo'!$B$9:$N$38,12,FALSE)</f>
        <v>Secundario</v>
      </c>
      <c r="QR4" s="70" t="str">
        <f>VLOOKUP(QR7,'Bases de Cálculo'!$B$9:$N$38,12,FALSE)</f>
        <v>Secundario</v>
      </c>
      <c r="QS4" s="70" t="str">
        <f>VLOOKUP(QS7,'Bases de Cálculo'!$B$9:$N$38,12,FALSE)</f>
        <v>Secundario</v>
      </c>
      <c r="QT4" s="70" t="str">
        <f>VLOOKUP(QT7,'Bases de Cálculo'!$B$9:$N$38,12,FALSE)</f>
        <v>Secundario</v>
      </c>
      <c r="QU4" s="70" t="str">
        <f>VLOOKUP(QU7,'Bases de Cálculo'!$B$9:$N$38,12,FALSE)</f>
        <v>Secundario</v>
      </c>
      <c r="QV4" s="70" t="str">
        <f>VLOOKUP(QV7,'Bases de Cálculo'!$B$9:$N$38,12,FALSE)</f>
        <v>Secundario</v>
      </c>
      <c r="QW4" s="70" t="str">
        <f>VLOOKUP(QW7,'Bases de Cálculo'!$B$9:$N$38,12,FALSE)</f>
        <v>Secundario</v>
      </c>
      <c r="QX4" s="70" t="str">
        <f>VLOOKUP(QX7,'Bases de Cálculo'!$B$9:$N$38,12,FALSE)</f>
        <v>Secundario</v>
      </c>
      <c r="QZ4" s="70" t="str">
        <f>VLOOKUP(QZ7,'Bases de Cálculo'!$B$9:$N$38,12,FALSE)</f>
        <v>Secundario</v>
      </c>
      <c r="RA4" s="70" t="str">
        <f>VLOOKUP(RA7,'Bases de Cálculo'!$B$9:$N$38,12,FALSE)</f>
        <v>Secundario</v>
      </c>
      <c r="RB4" s="70" t="str">
        <f>VLOOKUP(RB7,'Bases de Cálculo'!$B$9:$N$38,12,FALSE)</f>
        <v>Secundario</v>
      </c>
      <c r="RC4" s="70" t="str">
        <f>VLOOKUP(RC7,'Bases de Cálculo'!$B$9:$N$38,12,FALSE)</f>
        <v>Secundario</v>
      </c>
      <c r="RD4" s="70" t="str">
        <f>VLOOKUP(RD7,'Bases de Cálculo'!$B$9:$N$38,12,FALSE)</f>
        <v>Secundario</v>
      </c>
      <c r="RE4" s="70" t="str">
        <f>VLOOKUP(RE7,'Bases de Cálculo'!$B$9:$N$38,12,FALSE)</f>
        <v>Secundario</v>
      </c>
      <c r="RF4" s="70" t="str">
        <f>VLOOKUP(RF7,'Bases de Cálculo'!$B$9:$N$38,12,FALSE)</f>
        <v>Secundario</v>
      </c>
      <c r="RG4" s="70" t="str">
        <f>VLOOKUP(RG7,'Bases de Cálculo'!$B$9:$N$38,12,FALSE)</f>
        <v>Secundario</v>
      </c>
      <c r="RH4" s="70" t="str">
        <f>VLOOKUP(RH7,'Bases de Cálculo'!$B$9:$N$38,12,FALSE)</f>
        <v>Secundario</v>
      </c>
      <c r="RI4" s="70" t="str">
        <f>VLOOKUP(RI7,'Bases de Cálculo'!$B$9:$N$38,12,FALSE)</f>
        <v>Secundario</v>
      </c>
      <c r="RJ4" s="70" t="str">
        <f>VLOOKUP(RJ7,'Bases de Cálculo'!$B$9:$N$38,12,FALSE)</f>
        <v>Secundario</v>
      </c>
      <c r="RK4" s="70" t="str">
        <f>VLOOKUP(RK7,'Bases de Cálculo'!$B$9:$N$38,12,FALSE)</f>
        <v>Secundario</v>
      </c>
      <c r="RL4" s="70" t="str">
        <f>VLOOKUP(RL7,'Bases de Cálculo'!$B$9:$N$38,12,FALSE)</f>
        <v>Secundario</v>
      </c>
      <c r="RM4" s="70" t="str">
        <f>VLOOKUP(RM7,'Bases de Cálculo'!$B$9:$N$38,12,FALSE)</f>
        <v>Secundario</v>
      </c>
      <c r="RN4" s="70" t="str">
        <f>VLOOKUP(RN7,'Bases de Cálculo'!$B$9:$N$38,12,FALSE)</f>
        <v>Secundario</v>
      </c>
    </row>
    <row r="5" spans="1:482" s="16" customFormat="1" ht="12.75" x14ac:dyDescent="0.2">
      <c r="A5" s="161">
        <v>3</v>
      </c>
      <c r="B5" s="24" t="s">
        <v>224</v>
      </c>
      <c r="C5" s="161">
        <v>3</v>
      </c>
      <c r="D5" s="26" t="str">
        <f>VLOOKUP(D7,'Bases de Cálculo'!$B$9:$N$38,13,FALSE)</f>
        <v>Renovable</v>
      </c>
      <c r="E5" s="26" t="str">
        <f>VLOOKUP(E7,'Bases de Cálculo'!$B$9:$N$38,13,FALSE)</f>
        <v>Renovable</v>
      </c>
      <c r="F5" s="26" t="str">
        <f>VLOOKUP(F7,'Bases de Cálculo'!$B$9:$N$38,13,FALSE)</f>
        <v>Renovable</v>
      </c>
      <c r="G5" s="26" t="str">
        <f>VLOOKUP(G7,'Bases de Cálculo'!$B$9:$N$38,13,FALSE)</f>
        <v>Renovable</v>
      </c>
      <c r="H5" s="26" t="str">
        <f>VLOOKUP(H7,'Bases de Cálculo'!$B$9:$N$38,13,FALSE)</f>
        <v>Renovable</v>
      </c>
      <c r="I5" s="26" t="str">
        <f>VLOOKUP(I7,'Bases de Cálculo'!$B$9:$N$38,13,FALSE)</f>
        <v>Renovable</v>
      </c>
      <c r="J5" s="26" t="str">
        <f>VLOOKUP(J7,'Bases de Cálculo'!$B$9:$N$38,13,FALSE)</f>
        <v>Renovable</v>
      </c>
      <c r="K5" s="26" t="str">
        <f>VLOOKUP(K7,'Bases de Cálculo'!$B$9:$N$38,13,FALSE)</f>
        <v>Renovable</v>
      </c>
      <c r="L5" s="26" t="str">
        <f>VLOOKUP(L7,'Bases de Cálculo'!$B$9:$N$38,13,FALSE)</f>
        <v>Renovable</v>
      </c>
      <c r="M5" s="26" t="str">
        <f>VLOOKUP(M7,'Bases de Cálculo'!$B$9:$N$38,13,FALSE)</f>
        <v>Renovable</v>
      </c>
      <c r="N5" s="26" t="str">
        <f>VLOOKUP(N7,'Bases de Cálculo'!$B$9:$N$38,13,FALSE)</f>
        <v>Renovable</v>
      </c>
      <c r="O5" s="26" t="str">
        <f>VLOOKUP(O7,'Bases de Cálculo'!$B$9:$N$38,13,FALSE)</f>
        <v>Renovable</v>
      </c>
      <c r="P5" s="26" t="str">
        <f>VLOOKUP(P7,'Bases de Cálculo'!$B$9:$N$38,13,FALSE)</f>
        <v>Renovable</v>
      </c>
      <c r="Q5" s="26" t="str">
        <f>VLOOKUP(Q7,'Bases de Cálculo'!$B$9:$N$38,13,FALSE)</f>
        <v>Renovable</v>
      </c>
      <c r="R5" s="26" t="str">
        <f>VLOOKUP(R7,'Bases de Cálculo'!$B$9:$N$38,13,FALSE)</f>
        <v>Renovable</v>
      </c>
      <c r="T5" s="26" t="str">
        <f>VLOOKUP(T7,'Bases de Cálculo'!$B$9:$N$38,13,FALSE)</f>
        <v>No Renovable</v>
      </c>
      <c r="U5" s="26" t="str">
        <f>VLOOKUP(U7,'Bases de Cálculo'!$B$9:$N$38,13,FALSE)</f>
        <v>No Renovable</v>
      </c>
      <c r="V5" s="26" t="str">
        <f>VLOOKUP(V7,'Bases de Cálculo'!$B$9:$N$38,13,FALSE)</f>
        <v>No Renovable</v>
      </c>
      <c r="W5" s="26" t="str">
        <f>VLOOKUP(W7,'Bases de Cálculo'!$B$9:$N$38,13,FALSE)</f>
        <v>No Renovable</v>
      </c>
      <c r="X5" s="26" t="str">
        <f>VLOOKUP(X7,'Bases de Cálculo'!$B$9:$N$38,13,FALSE)</f>
        <v>No Renovable</v>
      </c>
      <c r="Y5" s="26" t="str">
        <f>VLOOKUP(Y7,'Bases de Cálculo'!$B$9:$N$38,13,FALSE)</f>
        <v>No Renovable</v>
      </c>
      <c r="Z5" s="26" t="str">
        <f>VLOOKUP(Z7,'Bases de Cálculo'!$B$9:$N$38,13,FALSE)</f>
        <v>No Renovable</v>
      </c>
      <c r="AA5" s="26" t="str">
        <f>VLOOKUP(AA7,'Bases de Cálculo'!$B$9:$N$38,13,FALSE)</f>
        <v>No Renovable</v>
      </c>
      <c r="AB5" s="26" t="str">
        <f>VLOOKUP(AB7,'Bases de Cálculo'!$B$9:$N$38,13,FALSE)</f>
        <v>No Renovable</v>
      </c>
      <c r="AC5" s="26" t="str">
        <f>VLOOKUP(AC7,'Bases de Cálculo'!$B$9:$N$38,13,FALSE)</f>
        <v>No Renovable</v>
      </c>
      <c r="AD5" s="26" t="str">
        <f>VLOOKUP(AD7,'Bases de Cálculo'!$B$9:$N$38,13,FALSE)</f>
        <v>No Renovable</v>
      </c>
      <c r="AE5" s="26" t="str">
        <f>VLOOKUP(AE7,'Bases de Cálculo'!$B$9:$N$38,13,FALSE)</f>
        <v>No Renovable</v>
      </c>
      <c r="AF5" s="26" t="str">
        <f>VLOOKUP(AF7,'Bases de Cálculo'!$B$9:$N$38,13,FALSE)</f>
        <v>No Renovable</v>
      </c>
      <c r="AG5" s="26" t="str">
        <f>VLOOKUP(AG7,'Bases de Cálculo'!$B$9:$N$38,13,FALSE)</f>
        <v>No Renovable</v>
      </c>
      <c r="AH5" s="26" t="str">
        <f>VLOOKUP(AH7,'Bases de Cálculo'!$B$9:$N$38,13,FALSE)</f>
        <v>No Renovable</v>
      </c>
      <c r="AJ5" s="26" t="str">
        <f>VLOOKUP(AJ7,'Bases de Cálculo'!$B$9:$N$38,13,FALSE)</f>
        <v>No Renovable</v>
      </c>
      <c r="AK5" s="26" t="str">
        <f>VLOOKUP(AK7,'Bases de Cálculo'!$B$9:$N$38,13,FALSE)</f>
        <v>No Renovable</v>
      </c>
      <c r="AL5" s="26" t="str">
        <f>VLOOKUP(AL7,'Bases de Cálculo'!$B$9:$N$38,13,FALSE)</f>
        <v>No Renovable</v>
      </c>
      <c r="AM5" s="26" t="str">
        <f>VLOOKUP(AM7,'Bases de Cálculo'!$B$9:$N$38,13,FALSE)</f>
        <v>No Renovable</v>
      </c>
      <c r="AN5" s="26" t="str">
        <f>VLOOKUP(AN7,'Bases de Cálculo'!$B$9:$N$38,13,FALSE)</f>
        <v>No Renovable</v>
      </c>
      <c r="AO5" s="26" t="str">
        <f>VLOOKUP(AO7,'Bases de Cálculo'!$B$9:$N$38,13,FALSE)</f>
        <v>No Renovable</v>
      </c>
      <c r="AP5" s="26" t="str">
        <f>VLOOKUP(AP7,'Bases de Cálculo'!$B$9:$N$38,13,FALSE)</f>
        <v>No Renovable</v>
      </c>
      <c r="AQ5" s="26" t="str">
        <f>VLOOKUP(AQ7,'Bases de Cálculo'!$B$9:$N$38,13,FALSE)</f>
        <v>No Renovable</v>
      </c>
      <c r="AR5" s="26" t="str">
        <f>VLOOKUP(AR7,'Bases de Cálculo'!$B$9:$N$38,13,FALSE)</f>
        <v>No Renovable</v>
      </c>
      <c r="AS5" s="26" t="str">
        <f>VLOOKUP(AS7,'Bases de Cálculo'!$B$9:$N$38,13,FALSE)</f>
        <v>No Renovable</v>
      </c>
      <c r="AT5" s="26" t="str">
        <f>VLOOKUP(AT7,'Bases de Cálculo'!$B$9:$N$38,13,FALSE)</f>
        <v>No Renovable</v>
      </c>
      <c r="AU5" s="26" t="str">
        <f>VLOOKUP(AU7,'Bases de Cálculo'!$B$9:$N$38,13,FALSE)</f>
        <v>No Renovable</v>
      </c>
      <c r="AV5" s="26" t="str">
        <f>VLOOKUP(AV7,'Bases de Cálculo'!$B$9:$N$38,13,FALSE)</f>
        <v>No Renovable</v>
      </c>
      <c r="AW5" s="26" t="str">
        <f>VLOOKUP(AW7,'Bases de Cálculo'!$B$9:$N$38,13,FALSE)</f>
        <v>No Renovable</v>
      </c>
      <c r="AX5" s="26" t="str">
        <f>VLOOKUP(AX7,'Bases de Cálculo'!$B$9:$N$38,13,FALSE)</f>
        <v>No Renovable</v>
      </c>
      <c r="AZ5" s="26" t="str">
        <f>VLOOKUP(AZ7,'Bases de Cálculo'!$B$9:$N$38,13,FALSE)</f>
        <v>Renovable</v>
      </c>
      <c r="BA5" s="26" t="str">
        <f>VLOOKUP(BA7,'Bases de Cálculo'!$B$9:$N$38,13,FALSE)</f>
        <v>Renovable</v>
      </c>
      <c r="BB5" s="26" t="str">
        <f>VLOOKUP(BB7,'Bases de Cálculo'!$B$9:$N$38,13,FALSE)</f>
        <v>Renovable</v>
      </c>
      <c r="BC5" s="26" t="str">
        <f>VLOOKUP(BC7,'Bases de Cálculo'!$B$9:$N$38,13,FALSE)</f>
        <v>Renovable</v>
      </c>
      <c r="BD5" s="26" t="str">
        <f>VLOOKUP(BD7,'Bases de Cálculo'!$B$9:$N$38,13,FALSE)</f>
        <v>Renovable</v>
      </c>
      <c r="BE5" s="26" t="str">
        <f>VLOOKUP(BE7,'Bases de Cálculo'!$B$9:$N$38,13,FALSE)</f>
        <v>Renovable</v>
      </c>
      <c r="BF5" s="26" t="str">
        <f>VLOOKUP(BF7,'Bases de Cálculo'!$B$9:$N$38,13,FALSE)</f>
        <v>Renovable</v>
      </c>
      <c r="BG5" s="26" t="str">
        <f>VLOOKUP(BG7,'Bases de Cálculo'!$B$9:$N$38,13,FALSE)</f>
        <v>Renovable</v>
      </c>
      <c r="BH5" s="26" t="str">
        <f>VLOOKUP(BH7,'Bases de Cálculo'!$B$9:$N$38,13,FALSE)</f>
        <v>Renovable</v>
      </c>
      <c r="BI5" s="26" t="str">
        <f>VLOOKUP(BI7,'Bases de Cálculo'!$B$9:$N$38,13,FALSE)</f>
        <v>Renovable</v>
      </c>
      <c r="BJ5" s="26" t="str">
        <f>VLOOKUP(BJ7,'Bases de Cálculo'!$B$9:$N$38,13,FALSE)</f>
        <v>Renovable</v>
      </c>
      <c r="BK5" s="26" t="str">
        <f>VLOOKUP(BK7,'Bases de Cálculo'!$B$9:$N$38,13,FALSE)</f>
        <v>Renovable</v>
      </c>
      <c r="BL5" s="26" t="str">
        <f>VLOOKUP(BL7,'Bases de Cálculo'!$B$9:$N$38,13,FALSE)</f>
        <v>Renovable</v>
      </c>
      <c r="BM5" s="26" t="str">
        <f>VLOOKUP(BM7,'Bases de Cálculo'!$B$9:$N$38,13,FALSE)</f>
        <v>Renovable</v>
      </c>
      <c r="BN5" s="26" t="str">
        <f>VLOOKUP(BN7,'Bases de Cálculo'!$B$9:$N$38,13,FALSE)</f>
        <v>Renovable</v>
      </c>
      <c r="BP5" s="26" t="str">
        <f>VLOOKUP(BP7,'Bases de Cálculo'!$B$9:$N$38,13,FALSE)</f>
        <v>Renovable</v>
      </c>
      <c r="BQ5" s="26" t="str">
        <f>VLOOKUP(BQ7,'Bases de Cálculo'!$B$9:$N$38,13,FALSE)</f>
        <v>Renovable</v>
      </c>
      <c r="BR5" s="26" t="str">
        <f>VLOOKUP(BR7,'Bases de Cálculo'!$B$9:$N$38,13,FALSE)</f>
        <v>Renovable</v>
      </c>
      <c r="BS5" s="26" t="str">
        <f>VLOOKUP(BS7,'Bases de Cálculo'!$B$9:$N$38,13,FALSE)</f>
        <v>Renovable</v>
      </c>
      <c r="BT5" s="26" t="str">
        <f>VLOOKUP(BT7,'Bases de Cálculo'!$B$9:$N$38,13,FALSE)</f>
        <v>Renovable</v>
      </c>
      <c r="BU5" s="26" t="str">
        <f>VLOOKUP(BU7,'Bases de Cálculo'!$B$9:$N$38,13,FALSE)</f>
        <v>Renovable</v>
      </c>
      <c r="BV5" s="26" t="str">
        <f>VLOOKUP(BV7,'Bases de Cálculo'!$B$9:$N$38,13,FALSE)</f>
        <v>Renovable</v>
      </c>
      <c r="BW5" s="26" t="str">
        <f>VLOOKUP(BW7,'Bases de Cálculo'!$B$9:$N$38,13,FALSE)</f>
        <v>Renovable</v>
      </c>
      <c r="BX5" s="26" t="str">
        <f>VLOOKUP(BX7,'Bases de Cálculo'!$B$9:$N$38,13,FALSE)</f>
        <v>Renovable</v>
      </c>
      <c r="BY5" s="26" t="str">
        <f>VLOOKUP(BY7,'Bases de Cálculo'!$B$9:$N$38,13,FALSE)</f>
        <v>Renovable</v>
      </c>
      <c r="BZ5" s="26" t="str">
        <f>VLOOKUP(BZ7,'Bases de Cálculo'!$B$9:$N$38,13,FALSE)</f>
        <v>Renovable</v>
      </c>
      <c r="CA5" s="26" t="str">
        <f>VLOOKUP(CA7,'Bases de Cálculo'!$B$9:$N$38,13,FALSE)</f>
        <v>Renovable</v>
      </c>
      <c r="CB5" s="26" t="str">
        <f>VLOOKUP(CB7,'Bases de Cálculo'!$B$9:$N$38,13,FALSE)</f>
        <v>Renovable</v>
      </c>
      <c r="CC5" s="26" t="str">
        <f>VLOOKUP(CC7,'Bases de Cálculo'!$B$9:$N$38,13,FALSE)</f>
        <v>Renovable</v>
      </c>
      <c r="CD5" s="26" t="str">
        <f>VLOOKUP(CD7,'Bases de Cálculo'!$B$9:$N$38,13,FALSE)</f>
        <v>Renovable</v>
      </c>
      <c r="CF5" s="26" t="str">
        <f>VLOOKUP(CF7,'Bases de Cálculo'!$B$9:$N$38,13,FALSE)</f>
        <v>No Renovable</v>
      </c>
      <c r="CG5" s="26" t="str">
        <f>VLOOKUP(CG7,'Bases de Cálculo'!$B$9:$N$38,13,FALSE)</f>
        <v>No Renovable</v>
      </c>
      <c r="CH5" s="26" t="str">
        <f>VLOOKUP(CH7,'Bases de Cálculo'!$B$9:$N$38,13,FALSE)</f>
        <v>No Renovable</v>
      </c>
      <c r="CI5" s="26" t="str">
        <f>VLOOKUP(CI7,'Bases de Cálculo'!$B$9:$N$38,13,FALSE)</f>
        <v>No Renovable</v>
      </c>
      <c r="CJ5" s="26" t="str">
        <f>VLOOKUP(CJ7,'Bases de Cálculo'!$B$9:$N$38,13,FALSE)</f>
        <v>No Renovable</v>
      </c>
      <c r="CK5" s="26" t="str">
        <f>VLOOKUP(CK7,'Bases de Cálculo'!$B$9:$N$38,13,FALSE)</f>
        <v>No Renovable</v>
      </c>
      <c r="CL5" s="26" t="str">
        <f>VLOOKUP(CL7,'Bases de Cálculo'!$B$9:$N$38,13,FALSE)</f>
        <v>No Renovable</v>
      </c>
      <c r="CM5" s="26" t="str">
        <f>VLOOKUP(CM7,'Bases de Cálculo'!$B$9:$N$38,13,FALSE)</f>
        <v>No Renovable</v>
      </c>
      <c r="CN5" s="26" t="str">
        <f>VLOOKUP(CN7,'Bases de Cálculo'!$B$9:$N$38,13,FALSE)</f>
        <v>No Renovable</v>
      </c>
      <c r="CO5" s="26" t="str">
        <f>VLOOKUP(CO7,'Bases de Cálculo'!$B$9:$N$38,13,FALSE)</f>
        <v>No Renovable</v>
      </c>
      <c r="CP5" s="26" t="str">
        <f>VLOOKUP(CP7,'Bases de Cálculo'!$B$9:$N$38,13,FALSE)</f>
        <v>No Renovable</v>
      </c>
      <c r="CQ5" s="26" t="str">
        <f>VLOOKUP(CQ7,'Bases de Cálculo'!$B$9:$N$38,13,FALSE)</f>
        <v>No Renovable</v>
      </c>
      <c r="CR5" s="26" t="str">
        <f>VLOOKUP(CR7,'Bases de Cálculo'!$B$9:$N$38,13,FALSE)</f>
        <v>No Renovable</v>
      </c>
      <c r="CS5" s="26" t="str">
        <f>VLOOKUP(CS7,'Bases de Cálculo'!$B$9:$N$38,13,FALSE)</f>
        <v>No Renovable</v>
      </c>
      <c r="CT5" s="26" t="str">
        <f>VLOOKUP(CT7,'Bases de Cálculo'!$B$9:$N$38,13,FALSE)</f>
        <v>No Renovable</v>
      </c>
      <c r="CV5" s="26" t="str">
        <f>VLOOKUP(CV7,'Bases de Cálculo'!$B$9:$N$38,13,FALSE)</f>
        <v>Renovable</v>
      </c>
      <c r="CW5" s="26" t="str">
        <f>VLOOKUP(CW7,'Bases de Cálculo'!$B$9:$N$38,13,FALSE)</f>
        <v>Renovable</v>
      </c>
      <c r="CX5" s="26" t="str">
        <f>VLOOKUP(CX7,'Bases de Cálculo'!$B$9:$N$38,13,FALSE)</f>
        <v>Renovable</v>
      </c>
      <c r="CY5" s="26" t="str">
        <f>VLOOKUP(CY7,'Bases de Cálculo'!$B$9:$N$38,13,FALSE)</f>
        <v>Renovable</v>
      </c>
      <c r="CZ5" s="26" t="str">
        <f>VLOOKUP(CZ7,'Bases de Cálculo'!$B$9:$N$38,13,FALSE)</f>
        <v>Renovable</v>
      </c>
      <c r="DA5" s="26" t="str">
        <f>VLOOKUP(DA7,'Bases de Cálculo'!$B$9:$N$38,13,FALSE)</f>
        <v>Renovable</v>
      </c>
      <c r="DB5" s="26" t="str">
        <f>VLOOKUP(DB7,'Bases de Cálculo'!$B$9:$N$38,13,FALSE)</f>
        <v>Renovable</v>
      </c>
      <c r="DC5" s="26" t="str">
        <f>VLOOKUP(DC7,'Bases de Cálculo'!$B$9:$N$38,13,FALSE)</f>
        <v>Renovable</v>
      </c>
      <c r="DD5" s="26" t="str">
        <f>VLOOKUP(DD7,'Bases de Cálculo'!$B$9:$N$38,13,FALSE)</f>
        <v>Renovable</v>
      </c>
      <c r="DE5" s="26" t="str">
        <f>VLOOKUP(DE7,'Bases de Cálculo'!$B$9:$N$38,13,FALSE)</f>
        <v>Renovable</v>
      </c>
      <c r="DF5" s="26" t="str">
        <f>VLOOKUP(DF7,'Bases de Cálculo'!$B$9:$N$38,13,FALSE)</f>
        <v>Renovable</v>
      </c>
      <c r="DG5" s="26" t="str">
        <f>VLOOKUP(DG7,'Bases de Cálculo'!$B$9:$N$38,13,FALSE)</f>
        <v>Renovable</v>
      </c>
      <c r="DH5" s="26" t="str">
        <f>VLOOKUP(DH7,'Bases de Cálculo'!$B$9:$N$38,13,FALSE)</f>
        <v>Renovable</v>
      </c>
      <c r="DI5" s="26" t="str">
        <f>VLOOKUP(DI7,'Bases de Cálculo'!$B$9:$N$38,13,FALSE)</f>
        <v>Renovable</v>
      </c>
      <c r="DJ5" s="26" t="str">
        <f>VLOOKUP(DJ7,'Bases de Cálculo'!$B$9:$N$38,13,FALSE)</f>
        <v>Renovable</v>
      </c>
      <c r="DL5" s="26" t="str">
        <f>VLOOKUP(DL7,'Bases de Cálculo'!$B$9:$N$38,13,FALSE)</f>
        <v>Renovable</v>
      </c>
      <c r="DM5" s="26" t="str">
        <f>VLOOKUP(DM7,'Bases de Cálculo'!$B$9:$N$38,13,FALSE)</f>
        <v>Renovable</v>
      </c>
      <c r="DN5" s="26" t="str">
        <f>VLOOKUP(DN7,'Bases de Cálculo'!$B$9:$N$38,13,FALSE)</f>
        <v>Renovable</v>
      </c>
      <c r="DO5" s="26" t="str">
        <f>VLOOKUP(DO7,'Bases de Cálculo'!$B$9:$N$38,13,FALSE)</f>
        <v>Renovable</v>
      </c>
      <c r="DP5" s="26" t="str">
        <f>VLOOKUP(DP7,'Bases de Cálculo'!$B$9:$N$38,13,FALSE)</f>
        <v>Renovable</v>
      </c>
      <c r="DQ5" s="26" t="str">
        <f>VLOOKUP(DQ7,'Bases de Cálculo'!$B$9:$N$38,13,FALSE)</f>
        <v>Renovable</v>
      </c>
      <c r="DR5" s="26" t="str">
        <f>VLOOKUP(DR7,'Bases de Cálculo'!$B$9:$N$38,13,FALSE)</f>
        <v>Renovable</v>
      </c>
      <c r="DS5" s="26" t="str">
        <f>VLOOKUP(DS7,'Bases de Cálculo'!$B$9:$N$38,13,FALSE)</f>
        <v>Renovable</v>
      </c>
      <c r="DT5" s="26" t="str">
        <f>VLOOKUP(DT7,'Bases de Cálculo'!$B$9:$N$38,13,FALSE)</f>
        <v>Renovable</v>
      </c>
      <c r="DU5" s="26" t="str">
        <f>VLOOKUP(DU7,'Bases de Cálculo'!$B$9:$N$38,13,FALSE)</f>
        <v>Renovable</v>
      </c>
      <c r="DV5" s="26" t="str">
        <f>VLOOKUP(DV7,'Bases de Cálculo'!$B$9:$N$38,13,FALSE)</f>
        <v>Renovable</v>
      </c>
      <c r="DW5" s="26" t="str">
        <f>VLOOKUP(DW7,'Bases de Cálculo'!$B$9:$N$38,13,FALSE)</f>
        <v>Renovable</v>
      </c>
      <c r="DX5" s="26" t="str">
        <f>VLOOKUP(DX7,'Bases de Cálculo'!$B$9:$N$38,13,FALSE)</f>
        <v>Renovable</v>
      </c>
      <c r="DY5" s="26" t="str">
        <f>VLOOKUP(DY7,'Bases de Cálculo'!$B$9:$N$38,13,FALSE)</f>
        <v>Renovable</v>
      </c>
      <c r="DZ5" s="26" t="str">
        <f>VLOOKUP(DZ7,'Bases de Cálculo'!$B$9:$N$38,13,FALSE)</f>
        <v>Renovable</v>
      </c>
      <c r="EB5" s="28" t="str">
        <f>VLOOKUP(EB7,'Bases de Cálculo'!$B$9:$N$38,13,FALSE)</f>
        <v>Renovable</v>
      </c>
      <c r="EC5" s="28" t="str">
        <f>VLOOKUP(EC7,'Bases de Cálculo'!$B$9:$N$38,13,FALSE)</f>
        <v>Renovable</v>
      </c>
      <c r="ED5" s="28" t="str">
        <f>VLOOKUP(ED7,'Bases de Cálculo'!$B$9:$N$38,13,FALSE)</f>
        <v>Renovable</v>
      </c>
      <c r="EE5" s="28" t="str">
        <f>VLOOKUP(EE7,'Bases de Cálculo'!$B$9:$N$38,13,FALSE)</f>
        <v>Renovable</v>
      </c>
      <c r="EF5" s="28" t="str">
        <f>VLOOKUP(EF7,'Bases de Cálculo'!$B$9:$N$38,13,FALSE)</f>
        <v>Renovable</v>
      </c>
      <c r="EG5" s="28" t="str">
        <f>VLOOKUP(EG7,'Bases de Cálculo'!$B$9:$N$38,13,FALSE)</f>
        <v>Renovable</v>
      </c>
      <c r="EH5" s="28" t="str">
        <f>VLOOKUP(EH7,'Bases de Cálculo'!$B$9:$N$38,13,FALSE)</f>
        <v>Renovable</v>
      </c>
      <c r="EI5" s="28" t="str">
        <f>VLOOKUP(EI7,'Bases de Cálculo'!$B$9:$N$38,13,FALSE)</f>
        <v>Renovable</v>
      </c>
      <c r="EJ5" s="28" t="str">
        <f>VLOOKUP(EJ7,'Bases de Cálculo'!$B$9:$N$38,13,FALSE)</f>
        <v>Renovable</v>
      </c>
      <c r="EK5" s="28" t="str">
        <f>VLOOKUP(EK7,'Bases de Cálculo'!$B$9:$N$38,13,FALSE)</f>
        <v>Renovable</v>
      </c>
      <c r="EL5" s="28" t="str">
        <f>VLOOKUP(EL7,'Bases de Cálculo'!$B$9:$N$38,13,FALSE)</f>
        <v>Renovable</v>
      </c>
      <c r="EM5" s="28" t="str">
        <f>VLOOKUP(EM7,'Bases de Cálculo'!$B$9:$N$38,13,FALSE)</f>
        <v>Renovable</v>
      </c>
      <c r="EN5" s="28" t="str">
        <f>VLOOKUP(EN7,'Bases de Cálculo'!$B$9:$N$38,13,FALSE)</f>
        <v>Renovable</v>
      </c>
      <c r="EO5" s="28" t="str">
        <f>VLOOKUP(EO7,'Bases de Cálculo'!$B$9:$N$38,13,FALSE)</f>
        <v>Renovable</v>
      </c>
      <c r="EP5" s="28" t="str">
        <f>VLOOKUP(EP7,'Bases de Cálculo'!$B$9:$N$38,13,FALSE)</f>
        <v>Renovable</v>
      </c>
      <c r="ER5" s="28" t="str">
        <f>VLOOKUP(ER7,'Bases de Cálculo'!$B$9:$N$38,13,FALSE)</f>
        <v>Renovable</v>
      </c>
      <c r="ES5" s="28" t="str">
        <f>VLOOKUP(ES7,'Bases de Cálculo'!$B$9:$N$38,13,FALSE)</f>
        <v>Renovable</v>
      </c>
      <c r="ET5" s="28" t="str">
        <f>VLOOKUP(ET7,'Bases de Cálculo'!$B$9:$N$38,13,FALSE)</f>
        <v>Renovable</v>
      </c>
      <c r="EU5" s="28" t="str">
        <f>VLOOKUP(EU7,'Bases de Cálculo'!$B$9:$N$38,13,FALSE)</f>
        <v>Renovable</v>
      </c>
      <c r="EV5" s="28" t="str">
        <f>VLOOKUP(EV7,'Bases de Cálculo'!$B$9:$N$38,13,FALSE)</f>
        <v>Renovable</v>
      </c>
      <c r="EW5" s="28" t="str">
        <f>VLOOKUP(EW7,'Bases de Cálculo'!$B$9:$N$38,13,FALSE)</f>
        <v>Renovable</v>
      </c>
      <c r="EX5" s="28" t="str">
        <f>VLOOKUP(EX7,'Bases de Cálculo'!$B$9:$N$38,13,FALSE)</f>
        <v>Renovable</v>
      </c>
      <c r="EY5" s="28" t="str">
        <f>VLOOKUP(EY7,'Bases de Cálculo'!$B$9:$N$38,13,FALSE)</f>
        <v>Renovable</v>
      </c>
      <c r="EZ5" s="28" t="str">
        <f>VLOOKUP(EZ7,'Bases de Cálculo'!$B$9:$N$38,13,FALSE)</f>
        <v>Renovable</v>
      </c>
      <c r="FA5" s="28" t="str">
        <f>VLOOKUP(FA7,'Bases de Cálculo'!$B$9:$N$38,13,FALSE)</f>
        <v>Renovable</v>
      </c>
      <c r="FB5" s="28" t="str">
        <f>VLOOKUP(FB7,'Bases de Cálculo'!$B$9:$N$38,13,FALSE)</f>
        <v>Renovable</v>
      </c>
      <c r="FC5" s="28" t="str">
        <f>VLOOKUP(FC7,'Bases de Cálculo'!$B$9:$N$38,13,FALSE)</f>
        <v>Renovable</v>
      </c>
      <c r="FD5" s="28" t="str">
        <f>VLOOKUP(FD7,'Bases de Cálculo'!$B$9:$N$38,13,FALSE)</f>
        <v>Renovable</v>
      </c>
      <c r="FE5" s="28" t="str">
        <f>VLOOKUP(FE7,'Bases de Cálculo'!$B$9:$N$38,13,FALSE)</f>
        <v>Renovable</v>
      </c>
      <c r="FF5" s="28" t="str">
        <f>VLOOKUP(FF7,'Bases de Cálculo'!$B$9:$N$38,13,FALSE)</f>
        <v>Renovable</v>
      </c>
      <c r="FH5" s="28" t="str">
        <f>VLOOKUP(FH7,'Bases de Cálculo'!$B$9:$N$38,13,FALSE)</f>
        <v>Renovable</v>
      </c>
      <c r="FI5" s="28" t="str">
        <f>VLOOKUP(FI7,'Bases de Cálculo'!$B$9:$N$38,13,FALSE)</f>
        <v>Renovable</v>
      </c>
      <c r="FJ5" s="28" t="str">
        <f>VLOOKUP(FJ7,'Bases de Cálculo'!$B$9:$N$38,13,FALSE)</f>
        <v>Renovable</v>
      </c>
      <c r="FK5" s="28" t="str">
        <f>VLOOKUP(FK7,'Bases de Cálculo'!$B$9:$N$38,13,FALSE)</f>
        <v>Renovable</v>
      </c>
      <c r="FL5" s="28" t="str">
        <f>VLOOKUP(FL7,'Bases de Cálculo'!$B$9:$N$38,13,FALSE)</f>
        <v>Renovable</v>
      </c>
      <c r="FM5" s="28" t="str">
        <f>VLOOKUP(FM7,'Bases de Cálculo'!$B$9:$N$38,13,FALSE)</f>
        <v>Renovable</v>
      </c>
      <c r="FN5" s="28" t="str">
        <f>VLOOKUP(FN7,'Bases de Cálculo'!$B$9:$N$38,13,FALSE)</f>
        <v>Renovable</v>
      </c>
      <c r="FO5" s="28" t="str">
        <f>VLOOKUP(FO7,'Bases de Cálculo'!$B$9:$N$38,13,FALSE)</f>
        <v>Renovable</v>
      </c>
      <c r="FP5" s="28" t="str">
        <f>VLOOKUP(FP7,'Bases de Cálculo'!$B$9:$N$38,13,FALSE)</f>
        <v>Renovable</v>
      </c>
      <c r="FQ5" s="28" t="str">
        <f>VLOOKUP(FQ7,'Bases de Cálculo'!$B$9:$N$38,13,FALSE)</f>
        <v>Renovable</v>
      </c>
      <c r="FR5" s="28" t="str">
        <f>VLOOKUP(FR7,'Bases de Cálculo'!$B$9:$N$38,13,FALSE)</f>
        <v>Renovable</v>
      </c>
      <c r="FS5" s="28" t="str">
        <f>VLOOKUP(FS7,'Bases de Cálculo'!$B$9:$N$38,13,FALSE)</f>
        <v>Renovable</v>
      </c>
      <c r="FT5" s="28" t="str">
        <f>VLOOKUP(FT7,'Bases de Cálculo'!$B$9:$N$38,13,FALSE)</f>
        <v>Renovable</v>
      </c>
      <c r="FU5" s="28" t="str">
        <f>VLOOKUP(FU7,'Bases de Cálculo'!$B$9:$N$38,13,FALSE)</f>
        <v>Renovable</v>
      </c>
      <c r="FV5" s="28" t="str">
        <f>VLOOKUP(FV7,'Bases de Cálculo'!$B$9:$N$38,13,FALSE)</f>
        <v>Renovable</v>
      </c>
      <c r="FX5" s="28" t="str">
        <f>VLOOKUP(FX7,'Bases de Cálculo'!$B$9:$N$38,13,FALSE)</f>
        <v>No Renovable</v>
      </c>
      <c r="FY5" s="28" t="str">
        <f>VLOOKUP(FY7,'Bases de Cálculo'!$B$9:$N$38,13,FALSE)</f>
        <v>No Renovable</v>
      </c>
      <c r="FZ5" s="28" t="str">
        <f>VLOOKUP(FZ7,'Bases de Cálculo'!$B$9:$N$38,13,FALSE)</f>
        <v>No Renovable</v>
      </c>
      <c r="GA5" s="28" t="str">
        <f>VLOOKUP(GA7,'Bases de Cálculo'!$B$9:$N$38,13,FALSE)</f>
        <v>No Renovable</v>
      </c>
      <c r="GB5" s="28" t="str">
        <f>VLOOKUP(GB7,'Bases de Cálculo'!$B$9:$N$38,13,FALSE)</f>
        <v>No Renovable</v>
      </c>
      <c r="GC5" s="28" t="str">
        <f>VLOOKUP(GC7,'Bases de Cálculo'!$B$9:$N$38,13,FALSE)</f>
        <v>No Renovable</v>
      </c>
      <c r="GD5" s="28" t="str">
        <f>VLOOKUP(GD7,'Bases de Cálculo'!$B$9:$N$38,13,FALSE)</f>
        <v>No Renovable</v>
      </c>
      <c r="GE5" s="28" t="str">
        <f>VLOOKUP(GE7,'Bases de Cálculo'!$B$9:$N$38,13,FALSE)</f>
        <v>No Renovable</v>
      </c>
      <c r="GF5" s="28" t="str">
        <f>VLOOKUP(GF7,'Bases de Cálculo'!$B$9:$N$38,13,FALSE)</f>
        <v>No Renovable</v>
      </c>
      <c r="GG5" s="28" t="str">
        <f>VLOOKUP(GG7,'Bases de Cálculo'!$B$9:$N$38,13,FALSE)</f>
        <v>No Renovable</v>
      </c>
      <c r="GH5" s="28" t="str">
        <f>VLOOKUP(GH7,'Bases de Cálculo'!$B$9:$N$38,13,FALSE)</f>
        <v>No Renovable</v>
      </c>
      <c r="GI5" s="28" t="str">
        <f>VLOOKUP(GI7,'Bases de Cálculo'!$B$9:$N$38,13,FALSE)</f>
        <v>No Renovable</v>
      </c>
      <c r="GJ5" s="28" t="str">
        <f>VLOOKUP(GJ7,'Bases de Cálculo'!$B$9:$N$38,13,FALSE)</f>
        <v>No Renovable</v>
      </c>
      <c r="GK5" s="28" t="str">
        <f>VLOOKUP(GK7,'Bases de Cálculo'!$B$9:$N$38,13,FALSE)</f>
        <v>No Renovable</v>
      </c>
      <c r="GL5" s="28" t="str">
        <f>VLOOKUP(GL7,'Bases de Cálculo'!$B$9:$N$38,13,FALSE)</f>
        <v>No Renovable</v>
      </c>
      <c r="GN5" s="28" t="str">
        <f>VLOOKUP(GN7,'Bases de Cálculo'!$B$9:$N$38,13,FALSE)</f>
        <v>No Renovable</v>
      </c>
      <c r="GO5" s="28" t="str">
        <f>VLOOKUP(GO7,'Bases de Cálculo'!$B$9:$N$38,13,FALSE)</f>
        <v>No Renovable</v>
      </c>
      <c r="GP5" s="28" t="str">
        <f>VLOOKUP(GP7,'Bases de Cálculo'!$B$9:$N$38,13,FALSE)</f>
        <v>No Renovable</v>
      </c>
      <c r="GQ5" s="28" t="str">
        <f>VLOOKUP(GQ7,'Bases de Cálculo'!$B$9:$N$38,13,FALSE)</f>
        <v>No Renovable</v>
      </c>
      <c r="GR5" s="28" t="str">
        <f>VLOOKUP(GR7,'Bases de Cálculo'!$B$9:$N$38,13,FALSE)</f>
        <v>No Renovable</v>
      </c>
      <c r="GS5" s="28" t="str">
        <f>VLOOKUP(GS7,'Bases de Cálculo'!$B$9:$N$38,13,FALSE)</f>
        <v>No Renovable</v>
      </c>
      <c r="GT5" s="28" t="str">
        <f>VLOOKUP(GT7,'Bases de Cálculo'!$B$9:$N$38,13,FALSE)</f>
        <v>No Renovable</v>
      </c>
      <c r="GU5" s="28" t="str">
        <f>VLOOKUP(GU7,'Bases de Cálculo'!$B$9:$N$38,13,FALSE)</f>
        <v>No Renovable</v>
      </c>
      <c r="GV5" s="28" t="str">
        <f>VLOOKUP(GV7,'Bases de Cálculo'!$B$9:$N$38,13,FALSE)</f>
        <v>No Renovable</v>
      </c>
      <c r="GW5" s="28" t="str">
        <f>VLOOKUP(GW7,'Bases de Cálculo'!$B$9:$N$38,13,FALSE)</f>
        <v>No Renovable</v>
      </c>
      <c r="GX5" s="28" t="str">
        <f>VLOOKUP(GX7,'Bases de Cálculo'!$B$9:$N$38,13,FALSE)</f>
        <v>No Renovable</v>
      </c>
      <c r="GY5" s="28" t="str">
        <f>VLOOKUP(GY7,'Bases de Cálculo'!$B$9:$N$38,13,FALSE)</f>
        <v>No Renovable</v>
      </c>
      <c r="GZ5" s="28" t="str">
        <f>VLOOKUP(GZ7,'Bases de Cálculo'!$B$9:$N$38,13,FALSE)</f>
        <v>No Renovable</v>
      </c>
      <c r="HA5" s="28" t="str">
        <f>VLOOKUP(HA7,'Bases de Cálculo'!$B$9:$N$38,13,FALSE)</f>
        <v>No Renovable</v>
      </c>
      <c r="HB5" s="28" t="str">
        <f>VLOOKUP(HB7,'Bases de Cálculo'!$B$9:$N$38,13,FALSE)</f>
        <v>No Renovable</v>
      </c>
      <c r="HD5" s="28">
        <f>VLOOKUP(HD7,'Bases de Cálculo'!$B$9:$N$38,13,FALSE)</f>
        <v>0</v>
      </c>
      <c r="HE5" s="28">
        <f>VLOOKUP(HE7,'Bases de Cálculo'!$B$9:$N$38,13,FALSE)</f>
        <v>0</v>
      </c>
      <c r="HF5" s="28">
        <f>VLOOKUP(HF7,'Bases de Cálculo'!$B$9:$N$38,13,FALSE)</f>
        <v>0</v>
      </c>
      <c r="HG5" s="28">
        <f>VLOOKUP(HG7,'Bases de Cálculo'!$B$9:$N$38,13,FALSE)</f>
        <v>0</v>
      </c>
      <c r="HH5" s="28">
        <f>VLOOKUP(HH7,'Bases de Cálculo'!$B$9:$N$38,13,FALSE)</f>
        <v>0</v>
      </c>
      <c r="HI5" s="28">
        <f>VLOOKUP(HI7,'Bases de Cálculo'!$B$9:$N$38,13,FALSE)</f>
        <v>0</v>
      </c>
      <c r="HJ5" s="28">
        <f>VLOOKUP(HJ7,'Bases de Cálculo'!$B$9:$N$38,13,FALSE)</f>
        <v>0</v>
      </c>
      <c r="HK5" s="28">
        <f>VLOOKUP(HK7,'Bases de Cálculo'!$B$9:$N$38,13,FALSE)</f>
        <v>0</v>
      </c>
      <c r="HL5" s="28">
        <f>VLOOKUP(HL7,'Bases de Cálculo'!$B$9:$N$38,13,FALSE)</f>
        <v>0</v>
      </c>
      <c r="HM5" s="28">
        <f>VLOOKUP(HM7,'Bases de Cálculo'!$B$9:$N$38,13,FALSE)</f>
        <v>0</v>
      </c>
      <c r="HN5" s="28">
        <f>VLOOKUP(HN7,'Bases de Cálculo'!$B$9:$N$38,13,FALSE)</f>
        <v>0</v>
      </c>
      <c r="HO5" s="28">
        <f>VLOOKUP(HO7,'Bases de Cálculo'!$B$9:$N$38,13,FALSE)</f>
        <v>0</v>
      </c>
      <c r="HP5" s="28">
        <f>VLOOKUP(HP7,'Bases de Cálculo'!$B$9:$N$38,13,FALSE)</f>
        <v>0</v>
      </c>
      <c r="HQ5" s="28">
        <f>VLOOKUP(HQ7,'Bases de Cálculo'!$B$9:$N$38,13,FALSE)</f>
        <v>0</v>
      </c>
      <c r="HR5" s="28">
        <f>VLOOKUP(HR7,'Bases de Cálculo'!$B$9:$N$38,13,FALSE)</f>
        <v>0</v>
      </c>
      <c r="HT5" s="28">
        <f>VLOOKUP(HT7,'Bases de Cálculo'!$B$9:$N$38,13,FALSE)</f>
        <v>0</v>
      </c>
      <c r="HU5" s="28">
        <f>VLOOKUP(HU7,'Bases de Cálculo'!$B$9:$N$38,13,FALSE)</f>
        <v>0</v>
      </c>
      <c r="HV5" s="28">
        <f>VLOOKUP(HV7,'Bases de Cálculo'!$B$9:$N$38,13,FALSE)</f>
        <v>0</v>
      </c>
      <c r="HW5" s="28">
        <f>VLOOKUP(HW7,'Bases de Cálculo'!$B$9:$N$38,13,FALSE)</f>
        <v>0</v>
      </c>
      <c r="HX5" s="28">
        <f>VLOOKUP(HX7,'Bases de Cálculo'!$B$9:$N$38,13,FALSE)</f>
        <v>0</v>
      </c>
      <c r="HY5" s="28">
        <f>VLOOKUP(HY7,'Bases de Cálculo'!$B$9:$N$38,13,FALSE)</f>
        <v>0</v>
      </c>
      <c r="HZ5" s="28">
        <f>VLOOKUP(HZ7,'Bases de Cálculo'!$B$9:$N$38,13,FALSE)</f>
        <v>0</v>
      </c>
      <c r="IA5" s="28">
        <f>VLOOKUP(IA7,'Bases de Cálculo'!$B$9:$N$38,13,FALSE)</f>
        <v>0</v>
      </c>
      <c r="IB5" s="28">
        <f>VLOOKUP(IB7,'Bases de Cálculo'!$B$9:$N$38,13,FALSE)</f>
        <v>0</v>
      </c>
      <c r="IC5" s="28">
        <f>VLOOKUP(IC7,'Bases de Cálculo'!$B$9:$N$38,13,FALSE)</f>
        <v>0</v>
      </c>
      <c r="ID5" s="28">
        <f>VLOOKUP(ID7,'Bases de Cálculo'!$B$9:$N$38,13,FALSE)</f>
        <v>0</v>
      </c>
      <c r="IE5" s="28">
        <f>VLOOKUP(IE7,'Bases de Cálculo'!$B$9:$N$38,13,FALSE)</f>
        <v>0</v>
      </c>
      <c r="IF5" s="28">
        <f>VLOOKUP(IF7,'Bases de Cálculo'!$B$9:$N$38,13,FALSE)</f>
        <v>0</v>
      </c>
      <c r="IG5" s="28">
        <f>VLOOKUP(IG7,'Bases de Cálculo'!$B$9:$N$38,13,FALSE)</f>
        <v>0</v>
      </c>
      <c r="IH5" s="28">
        <f>VLOOKUP(IH7,'Bases de Cálculo'!$B$9:$N$38,13,FALSE)</f>
        <v>0</v>
      </c>
      <c r="IJ5" s="28" t="str">
        <f>VLOOKUP(IJ7,'Bases de Cálculo'!$B$9:$N$38,13,FALSE)</f>
        <v>No Renovable</v>
      </c>
      <c r="IK5" s="28" t="str">
        <f>VLOOKUP(IK7,'Bases de Cálculo'!$B$9:$N$38,13,FALSE)</f>
        <v>No Renovable</v>
      </c>
      <c r="IL5" s="28" t="str">
        <f>VLOOKUP(IL7,'Bases de Cálculo'!$B$9:$N$38,13,FALSE)</f>
        <v>No Renovable</v>
      </c>
      <c r="IM5" s="28" t="str">
        <f>VLOOKUP(IM7,'Bases de Cálculo'!$B$9:$N$38,13,FALSE)</f>
        <v>No Renovable</v>
      </c>
      <c r="IN5" s="28" t="str">
        <f>VLOOKUP(IN7,'Bases de Cálculo'!$B$9:$N$38,13,FALSE)</f>
        <v>No Renovable</v>
      </c>
      <c r="IO5" s="28" t="str">
        <f>VLOOKUP(IO7,'Bases de Cálculo'!$B$9:$N$38,13,FALSE)</f>
        <v>No Renovable</v>
      </c>
      <c r="IP5" s="28" t="str">
        <f>VLOOKUP(IP7,'Bases de Cálculo'!$B$9:$N$38,13,FALSE)</f>
        <v>No Renovable</v>
      </c>
      <c r="IQ5" s="28" t="str">
        <f>VLOOKUP(IQ7,'Bases de Cálculo'!$B$9:$N$38,13,FALSE)</f>
        <v>No Renovable</v>
      </c>
      <c r="IR5" s="28" t="str">
        <f>VLOOKUP(IR7,'Bases de Cálculo'!$B$9:$N$38,13,FALSE)</f>
        <v>No Renovable</v>
      </c>
      <c r="IS5" s="28" t="str">
        <f>VLOOKUP(IS7,'Bases de Cálculo'!$B$9:$N$38,13,FALSE)</f>
        <v>No Renovable</v>
      </c>
      <c r="IT5" s="28" t="str">
        <f>VLOOKUP(IT7,'Bases de Cálculo'!$B$9:$N$38,13,FALSE)</f>
        <v>No Renovable</v>
      </c>
      <c r="IU5" s="28" t="str">
        <f>VLOOKUP(IU7,'Bases de Cálculo'!$B$9:$N$38,13,FALSE)</f>
        <v>No Renovable</v>
      </c>
      <c r="IV5" s="28" t="str">
        <f>VLOOKUP(IV7,'Bases de Cálculo'!$B$9:$N$38,13,FALSE)</f>
        <v>No Renovable</v>
      </c>
      <c r="IW5" s="28" t="str">
        <f>VLOOKUP(IW7,'Bases de Cálculo'!$B$9:$N$38,13,FALSE)</f>
        <v>No Renovable</v>
      </c>
      <c r="IX5" s="28" t="str">
        <f>VLOOKUP(IX7,'Bases de Cálculo'!$B$9:$N$38,13,FALSE)</f>
        <v>No Renovable</v>
      </c>
      <c r="IZ5" s="28" t="str">
        <f>VLOOKUP(IZ7,'Bases de Cálculo'!$B$9:$N$38,13,FALSE)</f>
        <v>No Renovable</v>
      </c>
      <c r="JA5" s="28" t="str">
        <f>VLOOKUP(JA7,'Bases de Cálculo'!$B$9:$N$38,13,FALSE)</f>
        <v>No Renovable</v>
      </c>
      <c r="JB5" s="28" t="str">
        <f>VLOOKUP(JB7,'Bases de Cálculo'!$B$9:$N$38,13,FALSE)</f>
        <v>No Renovable</v>
      </c>
      <c r="JC5" s="28" t="str">
        <f>VLOOKUP(JC7,'Bases de Cálculo'!$B$9:$N$38,13,FALSE)</f>
        <v>No Renovable</v>
      </c>
      <c r="JD5" s="28" t="str">
        <f>VLOOKUP(JD7,'Bases de Cálculo'!$B$9:$N$38,13,FALSE)</f>
        <v>No Renovable</v>
      </c>
      <c r="JE5" s="28" t="str">
        <f>VLOOKUP(JE7,'Bases de Cálculo'!$B$9:$N$38,13,FALSE)</f>
        <v>No Renovable</v>
      </c>
      <c r="JF5" s="28" t="str">
        <f>VLOOKUP(JF7,'Bases de Cálculo'!$B$9:$N$38,13,FALSE)</f>
        <v>No Renovable</v>
      </c>
      <c r="JG5" s="28" t="str">
        <f>VLOOKUP(JG7,'Bases de Cálculo'!$B$9:$N$38,13,FALSE)</f>
        <v>No Renovable</v>
      </c>
      <c r="JH5" s="28" t="str">
        <f>VLOOKUP(JH7,'Bases de Cálculo'!$B$9:$N$38,13,FALSE)</f>
        <v>No Renovable</v>
      </c>
      <c r="JI5" s="28" t="str">
        <f>VLOOKUP(JI7,'Bases de Cálculo'!$B$9:$N$38,13,FALSE)</f>
        <v>No Renovable</v>
      </c>
      <c r="JJ5" s="28" t="str">
        <f>VLOOKUP(JJ7,'Bases de Cálculo'!$B$9:$N$38,13,FALSE)</f>
        <v>No Renovable</v>
      </c>
      <c r="JK5" s="28" t="str">
        <f>VLOOKUP(JK7,'Bases de Cálculo'!$B$9:$N$38,13,FALSE)</f>
        <v>No Renovable</v>
      </c>
      <c r="JL5" s="28" t="str">
        <f>VLOOKUP(JL7,'Bases de Cálculo'!$B$9:$N$38,13,FALSE)</f>
        <v>No Renovable</v>
      </c>
      <c r="JM5" s="28" t="str">
        <f>VLOOKUP(JM7,'Bases de Cálculo'!$B$9:$N$38,13,FALSE)</f>
        <v>No Renovable</v>
      </c>
      <c r="JN5" s="28" t="str">
        <f>VLOOKUP(JN7,'Bases de Cálculo'!$B$9:$N$38,13,FALSE)</f>
        <v>No Renovable</v>
      </c>
      <c r="JP5" s="28" t="str">
        <f>VLOOKUP(JP7,'Bases de Cálculo'!$B$9:$N$38,13,FALSE)</f>
        <v>No Renovable</v>
      </c>
      <c r="JQ5" s="28" t="str">
        <f>VLOOKUP(JQ7,'Bases de Cálculo'!$B$9:$N$38,13,FALSE)</f>
        <v>No Renovable</v>
      </c>
      <c r="JR5" s="28" t="str">
        <f>VLOOKUP(JR7,'Bases de Cálculo'!$B$9:$N$38,13,FALSE)</f>
        <v>No Renovable</v>
      </c>
      <c r="JS5" s="28" t="str">
        <f>VLOOKUP(JS7,'Bases de Cálculo'!$B$9:$N$38,13,FALSE)</f>
        <v>No Renovable</v>
      </c>
      <c r="JT5" s="28" t="str">
        <f>VLOOKUP(JT7,'Bases de Cálculo'!$B$9:$N$38,13,FALSE)</f>
        <v>No Renovable</v>
      </c>
      <c r="JU5" s="28" t="str">
        <f>VLOOKUP(JU7,'Bases de Cálculo'!$B$9:$N$38,13,FALSE)</f>
        <v>No Renovable</v>
      </c>
      <c r="JV5" s="28" t="str">
        <f>VLOOKUP(JV7,'Bases de Cálculo'!$B$9:$N$38,13,FALSE)</f>
        <v>No Renovable</v>
      </c>
      <c r="JW5" s="28" t="str">
        <f>VLOOKUP(JW7,'Bases de Cálculo'!$B$9:$N$38,13,FALSE)</f>
        <v>No Renovable</v>
      </c>
      <c r="JX5" s="28" t="str">
        <f>VLOOKUP(JX7,'Bases de Cálculo'!$B$9:$N$38,13,FALSE)</f>
        <v>No Renovable</v>
      </c>
      <c r="JY5" s="28" t="str">
        <f>VLOOKUP(JY7,'Bases de Cálculo'!$B$9:$N$38,13,FALSE)</f>
        <v>No Renovable</v>
      </c>
      <c r="JZ5" s="28" t="str">
        <f>VLOOKUP(JZ7,'Bases de Cálculo'!$B$9:$N$38,13,FALSE)</f>
        <v>No Renovable</v>
      </c>
      <c r="KA5" s="28" t="str">
        <f>VLOOKUP(KA7,'Bases de Cálculo'!$B$9:$N$38,13,FALSE)</f>
        <v>No Renovable</v>
      </c>
      <c r="KB5" s="28" t="str">
        <f>VLOOKUP(KB7,'Bases de Cálculo'!$B$9:$N$38,13,FALSE)</f>
        <v>No Renovable</v>
      </c>
      <c r="KC5" s="28" t="str">
        <f>VLOOKUP(KC7,'Bases de Cálculo'!$B$9:$N$38,13,FALSE)</f>
        <v>No Renovable</v>
      </c>
      <c r="KD5" s="28" t="str">
        <f>VLOOKUP(KD7,'Bases de Cálculo'!$B$9:$N$38,13,FALSE)</f>
        <v>No Renovable</v>
      </c>
      <c r="KF5" s="28" t="str">
        <f>VLOOKUP(KF7,'Bases de Cálculo'!$B$9:$N$38,13,FALSE)</f>
        <v>No Renovable</v>
      </c>
      <c r="KG5" s="28" t="str">
        <f>VLOOKUP(KG7,'Bases de Cálculo'!$B$9:$N$38,13,FALSE)</f>
        <v>No Renovable</v>
      </c>
      <c r="KH5" s="28" t="str">
        <f>VLOOKUP(KH7,'Bases de Cálculo'!$B$9:$N$38,13,FALSE)</f>
        <v>No Renovable</v>
      </c>
      <c r="KI5" s="28" t="str">
        <f>VLOOKUP(KI7,'Bases de Cálculo'!$B$9:$N$38,13,FALSE)</f>
        <v>No Renovable</v>
      </c>
      <c r="KJ5" s="28" t="str">
        <f>VLOOKUP(KJ7,'Bases de Cálculo'!$B$9:$N$38,13,FALSE)</f>
        <v>No Renovable</v>
      </c>
      <c r="KK5" s="28" t="str">
        <f>VLOOKUP(KK7,'Bases de Cálculo'!$B$9:$N$38,13,FALSE)</f>
        <v>No Renovable</v>
      </c>
      <c r="KL5" s="28" t="str">
        <f>VLOOKUP(KL7,'Bases de Cálculo'!$B$9:$N$38,13,FALSE)</f>
        <v>No Renovable</v>
      </c>
      <c r="KM5" s="28" t="str">
        <f>VLOOKUP(KM7,'Bases de Cálculo'!$B$9:$N$38,13,FALSE)</f>
        <v>No Renovable</v>
      </c>
      <c r="KN5" s="28" t="str">
        <f>VLOOKUP(KN7,'Bases de Cálculo'!$B$9:$N$38,13,FALSE)</f>
        <v>No Renovable</v>
      </c>
      <c r="KO5" s="28" t="str">
        <f>VLOOKUP(KO7,'Bases de Cálculo'!$B$9:$N$38,13,FALSE)</f>
        <v>No Renovable</v>
      </c>
      <c r="KP5" s="28" t="str">
        <f>VLOOKUP(KP7,'Bases de Cálculo'!$B$9:$N$38,13,FALSE)</f>
        <v>No Renovable</v>
      </c>
      <c r="KQ5" s="28" t="str">
        <f>VLOOKUP(KQ7,'Bases de Cálculo'!$B$9:$N$38,13,FALSE)</f>
        <v>No Renovable</v>
      </c>
      <c r="KR5" s="28" t="str">
        <f>VLOOKUP(KR7,'Bases de Cálculo'!$B$9:$N$38,13,FALSE)</f>
        <v>No Renovable</v>
      </c>
      <c r="KS5" s="28" t="str">
        <f>VLOOKUP(KS7,'Bases de Cálculo'!$B$9:$N$38,13,FALSE)</f>
        <v>No Renovable</v>
      </c>
      <c r="KT5" s="28" t="str">
        <f>VLOOKUP(KT7,'Bases de Cálculo'!$B$9:$N$38,13,FALSE)</f>
        <v>No Renovable</v>
      </c>
      <c r="KV5" s="28" t="str">
        <f>VLOOKUP(KV7,'Bases de Cálculo'!$B$9:$N$38,13,FALSE)</f>
        <v>No Renovable</v>
      </c>
      <c r="KW5" s="28" t="str">
        <f>VLOOKUP(KW7,'Bases de Cálculo'!$B$9:$N$38,13,FALSE)</f>
        <v>No Renovable</v>
      </c>
      <c r="KX5" s="28" t="str">
        <f>VLOOKUP(KX7,'Bases de Cálculo'!$B$9:$N$38,13,FALSE)</f>
        <v>No Renovable</v>
      </c>
      <c r="KY5" s="28" t="str">
        <f>VLOOKUP(KY7,'Bases de Cálculo'!$B$9:$N$38,13,FALSE)</f>
        <v>No Renovable</v>
      </c>
      <c r="KZ5" s="28" t="str">
        <f>VLOOKUP(KZ7,'Bases de Cálculo'!$B$9:$N$38,13,FALSE)</f>
        <v>No Renovable</v>
      </c>
      <c r="LA5" s="28" t="str">
        <f>VLOOKUP(LA7,'Bases de Cálculo'!$B$9:$N$38,13,FALSE)</f>
        <v>No Renovable</v>
      </c>
      <c r="LB5" s="28" t="str">
        <f>VLOOKUP(LB7,'Bases de Cálculo'!$B$9:$N$38,13,FALSE)</f>
        <v>No Renovable</v>
      </c>
      <c r="LC5" s="28" t="str">
        <f>VLOOKUP(LC7,'Bases de Cálculo'!$B$9:$N$38,13,FALSE)</f>
        <v>No Renovable</v>
      </c>
      <c r="LD5" s="28" t="str">
        <f>VLOOKUP(LD7,'Bases de Cálculo'!$B$9:$N$38,13,FALSE)</f>
        <v>No Renovable</v>
      </c>
      <c r="LE5" s="28" t="str">
        <f>VLOOKUP(LE7,'Bases de Cálculo'!$B$9:$N$38,13,FALSE)</f>
        <v>No Renovable</v>
      </c>
      <c r="LF5" s="28" t="str">
        <f>VLOOKUP(LF7,'Bases de Cálculo'!$B$9:$N$38,13,FALSE)</f>
        <v>No Renovable</v>
      </c>
      <c r="LG5" s="28" t="str">
        <f>VLOOKUP(LG7,'Bases de Cálculo'!$B$9:$N$38,13,FALSE)</f>
        <v>No Renovable</v>
      </c>
      <c r="LH5" s="28" t="str">
        <f>VLOOKUP(LH7,'Bases de Cálculo'!$B$9:$N$38,13,FALSE)</f>
        <v>No Renovable</v>
      </c>
      <c r="LI5" s="28" t="str">
        <f>VLOOKUP(LI7,'Bases de Cálculo'!$B$9:$N$38,13,FALSE)</f>
        <v>No Renovable</v>
      </c>
      <c r="LJ5" s="28" t="str">
        <f>VLOOKUP(LJ7,'Bases de Cálculo'!$B$9:$N$38,13,FALSE)</f>
        <v>No Renovable</v>
      </c>
      <c r="LL5" s="70" t="str">
        <f>VLOOKUP(LL7,'Bases de Cálculo'!$B$9:$N$38,13,FALSE)</f>
        <v>Renovable</v>
      </c>
      <c r="LM5" s="70" t="str">
        <f>VLOOKUP(LM7,'Bases de Cálculo'!$B$9:$N$38,13,FALSE)</f>
        <v>Renovable</v>
      </c>
      <c r="LN5" s="70" t="str">
        <f>VLOOKUP(LN7,'Bases de Cálculo'!$B$9:$N$38,13,FALSE)</f>
        <v>Renovable</v>
      </c>
      <c r="LO5" s="70" t="str">
        <f>VLOOKUP(LO7,'Bases de Cálculo'!$B$9:$N$38,13,FALSE)</f>
        <v>Renovable</v>
      </c>
      <c r="LP5" s="70" t="str">
        <f>VLOOKUP(LP7,'Bases de Cálculo'!$B$9:$N$38,13,FALSE)</f>
        <v>Renovable</v>
      </c>
      <c r="LQ5" s="70" t="str">
        <f>VLOOKUP(LQ7,'Bases de Cálculo'!$B$9:$N$38,13,FALSE)</f>
        <v>Renovable</v>
      </c>
      <c r="LR5" s="70" t="str">
        <f>VLOOKUP(LR7,'Bases de Cálculo'!$B$9:$N$38,13,FALSE)</f>
        <v>Renovable</v>
      </c>
      <c r="LS5" s="70" t="str">
        <f>VLOOKUP(LS7,'Bases de Cálculo'!$B$9:$N$38,13,FALSE)</f>
        <v>Renovable</v>
      </c>
      <c r="LT5" s="70" t="str">
        <f>VLOOKUP(LT7,'Bases de Cálculo'!$B$9:$N$38,13,FALSE)</f>
        <v>Renovable</v>
      </c>
      <c r="LU5" s="70" t="str">
        <f>VLOOKUP(LU7,'Bases de Cálculo'!$B$9:$N$38,13,FALSE)</f>
        <v>Renovable</v>
      </c>
      <c r="LV5" s="70" t="str">
        <f>VLOOKUP(LV7,'Bases de Cálculo'!$B$9:$N$38,13,FALSE)</f>
        <v>Renovable</v>
      </c>
      <c r="LW5" s="70" t="str">
        <f>VLOOKUP(LW7,'Bases de Cálculo'!$B$9:$N$38,13,FALSE)</f>
        <v>Renovable</v>
      </c>
      <c r="LX5" s="70" t="str">
        <f>VLOOKUP(LX7,'Bases de Cálculo'!$B$9:$N$38,13,FALSE)</f>
        <v>Renovable</v>
      </c>
      <c r="LY5" s="70" t="str">
        <f>VLOOKUP(LY7,'Bases de Cálculo'!$B$9:$N$38,13,FALSE)</f>
        <v>Renovable</v>
      </c>
      <c r="LZ5" s="70" t="str">
        <f>VLOOKUP(LZ7,'Bases de Cálculo'!$B$9:$N$38,13,FALSE)</f>
        <v>Renovable</v>
      </c>
      <c r="MB5" s="70" t="str">
        <f>VLOOKUP(MB7,'Bases de Cálculo'!$B$9:$N$38,13,FALSE)</f>
        <v>No Renovable</v>
      </c>
      <c r="MC5" s="70" t="str">
        <f>VLOOKUP(MC7,'Bases de Cálculo'!$B$9:$N$38,13,FALSE)</f>
        <v>No Renovable</v>
      </c>
      <c r="MD5" s="70" t="str">
        <f>VLOOKUP(MD7,'Bases de Cálculo'!$B$9:$N$38,13,FALSE)</f>
        <v>No Renovable</v>
      </c>
      <c r="ME5" s="70" t="str">
        <f>VLOOKUP(ME7,'Bases de Cálculo'!$B$9:$N$38,13,FALSE)</f>
        <v>No Renovable</v>
      </c>
      <c r="MF5" s="70" t="str">
        <f>VLOOKUP(MF7,'Bases de Cálculo'!$B$9:$N$38,13,FALSE)</f>
        <v>No Renovable</v>
      </c>
      <c r="MG5" s="70" t="str">
        <f>VLOOKUP(MG7,'Bases de Cálculo'!$B$9:$N$38,13,FALSE)</f>
        <v>No Renovable</v>
      </c>
      <c r="MH5" s="70" t="str">
        <f>VLOOKUP(MH7,'Bases de Cálculo'!$B$9:$N$38,13,FALSE)</f>
        <v>No Renovable</v>
      </c>
      <c r="MI5" s="70" t="str">
        <f>VLOOKUP(MI7,'Bases de Cálculo'!$B$9:$N$38,13,FALSE)</f>
        <v>No Renovable</v>
      </c>
      <c r="MJ5" s="70" t="str">
        <f>VLOOKUP(MJ7,'Bases de Cálculo'!$B$9:$N$38,13,FALSE)</f>
        <v>No Renovable</v>
      </c>
      <c r="MK5" s="70" t="str">
        <f>VLOOKUP(MK7,'Bases de Cálculo'!$B$9:$N$38,13,FALSE)</f>
        <v>No Renovable</v>
      </c>
      <c r="ML5" s="70" t="str">
        <f>VLOOKUP(ML7,'Bases de Cálculo'!$B$9:$N$38,13,FALSE)</f>
        <v>No Renovable</v>
      </c>
      <c r="MM5" s="70" t="str">
        <f>VLOOKUP(MM7,'Bases de Cálculo'!$B$9:$N$38,13,FALSE)</f>
        <v>No Renovable</v>
      </c>
      <c r="MN5" s="70" t="str">
        <f>VLOOKUP(MN7,'Bases de Cálculo'!$B$9:$N$38,13,FALSE)</f>
        <v>No Renovable</v>
      </c>
      <c r="MO5" s="70" t="str">
        <f>VLOOKUP(MO7,'Bases de Cálculo'!$B$9:$N$38,13,FALSE)</f>
        <v>No Renovable</v>
      </c>
      <c r="MP5" s="70" t="str">
        <f>VLOOKUP(MP7,'Bases de Cálculo'!$B$9:$N$38,13,FALSE)</f>
        <v>No Renovable</v>
      </c>
      <c r="MR5" s="70" t="str">
        <f>VLOOKUP(MR7,'Bases de Cálculo'!$B$9:$N$38,13,FALSE)</f>
        <v>No Renovable</v>
      </c>
      <c r="MS5" s="70" t="str">
        <f>VLOOKUP(MS7,'Bases de Cálculo'!$B$9:$N$38,13,FALSE)</f>
        <v>No Renovable</v>
      </c>
      <c r="MT5" s="70" t="str">
        <f>VLOOKUP(MT7,'Bases de Cálculo'!$B$9:$N$38,13,FALSE)</f>
        <v>No Renovable</v>
      </c>
      <c r="MU5" s="70" t="str">
        <f>VLOOKUP(MU7,'Bases de Cálculo'!$B$9:$N$38,13,FALSE)</f>
        <v>No Renovable</v>
      </c>
      <c r="MV5" s="70" t="str">
        <f>VLOOKUP(MV7,'Bases de Cálculo'!$B$9:$N$38,13,FALSE)</f>
        <v>No Renovable</v>
      </c>
      <c r="MW5" s="70" t="str">
        <f>VLOOKUP(MW7,'Bases de Cálculo'!$B$9:$N$38,13,FALSE)</f>
        <v>No Renovable</v>
      </c>
      <c r="MX5" s="70" t="str">
        <f>VLOOKUP(MX7,'Bases de Cálculo'!$B$9:$N$38,13,FALSE)</f>
        <v>No Renovable</v>
      </c>
      <c r="MY5" s="70" t="str">
        <f>VLOOKUP(MY7,'Bases de Cálculo'!$B$9:$N$38,13,FALSE)</f>
        <v>No Renovable</v>
      </c>
      <c r="MZ5" s="70" t="str">
        <f>VLOOKUP(MZ7,'Bases de Cálculo'!$B$9:$N$38,13,FALSE)</f>
        <v>No Renovable</v>
      </c>
      <c r="NA5" s="70" t="str">
        <f>VLOOKUP(NA7,'Bases de Cálculo'!$B$9:$N$38,13,FALSE)</f>
        <v>No Renovable</v>
      </c>
      <c r="NB5" s="70" t="str">
        <f>VLOOKUP(NB7,'Bases de Cálculo'!$B$9:$N$38,13,FALSE)</f>
        <v>No Renovable</v>
      </c>
      <c r="NC5" s="70" t="str">
        <f>VLOOKUP(NC7,'Bases de Cálculo'!$B$9:$N$38,13,FALSE)</f>
        <v>No Renovable</v>
      </c>
      <c r="ND5" s="70" t="str">
        <f>VLOOKUP(ND7,'Bases de Cálculo'!$B$9:$N$38,13,FALSE)</f>
        <v>No Renovable</v>
      </c>
      <c r="NE5" s="70" t="str">
        <f>VLOOKUP(NE7,'Bases de Cálculo'!$B$9:$N$38,13,FALSE)</f>
        <v>No Renovable</v>
      </c>
      <c r="NF5" s="70" t="str">
        <f>VLOOKUP(NF7,'Bases de Cálculo'!$B$9:$N$38,13,FALSE)</f>
        <v>No Renovable</v>
      </c>
      <c r="NH5" s="70" t="str">
        <f>VLOOKUP(NH7,'Bases de Cálculo'!$B$9:$N$38,13,FALSE)</f>
        <v>Renovable</v>
      </c>
      <c r="NI5" s="70" t="str">
        <f>VLOOKUP(NI7,'Bases de Cálculo'!$B$9:$N$38,13,FALSE)</f>
        <v>Renovable</v>
      </c>
      <c r="NJ5" s="70" t="str">
        <f>VLOOKUP(NJ7,'Bases de Cálculo'!$B$9:$N$38,13,FALSE)</f>
        <v>Renovable</v>
      </c>
      <c r="NK5" s="70" t="str">
        <f>VLOOKUP(NK7,'Bases de Cálculo'!$B$9:$N$38,13,FALSE)</f>
        <v>Renovable</v>
      </c>
      <c r="NL5" s="70" t="str">
        <f>VLOOKUP(NL7,'Bases de Cálculo'!$B$9:$N$38,13,FALSE)</f>
        <v>Renovable</v>
      </c>
      <c r="NM5" s="70" t="str">
        <f>VLOOKUP(NM7,'Bases de Cálculo'!$B$9:$N$38,13,FALSE)</f>
        <v>Renovable</v>
      </c>
      <c r="NN5" s="70" t="str">
        <f>VLOOKUP(NN7,'Bases de Cálculo'!$B$9:$N$38,13,FALSE)</f>
        <v>Renovable</v>
      </c>
      <c r="NO5" s="70" t="str">
        <f>VLOOKUP(NO7,'Bases de Cálculo'!$B$9:$N$38,13,FALSE)</f>
        <v>Renovable</v>
      </c>
      <c r="NP5" s="70" t="str">
        <f>VLOOKUP(NP7,'Bases de Cálculo'!$B$9:$N$38,13,FALSE)</f>
        <v>Renovable</v>
      </c>
      <c r="NQ5" s="70" t="str">
        <f>VLOOKUP(NQ7,'Bases de Cálculo'!$B$9:$N$38,13,FALSE)</f>
        <v>Renovable</v>
      </c>
      <c r="NR5" s="70" t="str">
        <f>VLOOKUP(NR7,'Bases de Cálculo'!$B$9:$N$38,13,FALSE)</f>
        <v>Renovable</v>
      </c>
      <c r="NS5" s="70" t="str">
        <f>VLOOKUP(NS7,'Bases de Cálculo'!$B$9:$N$38,13,FALSE)</f>
        <v>Renovable</v>
      </c>
      <c r="NT5" s="70" t="str">
        <f>VLOOKUP(NT7,'Bases de Cálculo'!$B$9:$N$38,13,FALSE)</f>
        <v>Renovable</v>
      </c>
      <c r="NU5" s="70" t="str">
        <f>VLOOKUP(NU7,'Bases de Cálculo'!$B$9:$N$38,13,FALSE)</f>
        <v>Renovable</v>
      </c>
      <c r="NV5" s="70" t="str">
        <f>VLOOKUP(NV7,'Bases de Cálculo'!$B$9:$N$38,13,FALSE)</f>
        <v>Renovable</v>
      </c>
      <c r="NX5" s="70" t="str">
        <f>VLOOKUP(NX7,'Bases de Cálculo'!$B$9:$N$38,13,FALSE)</f>
        <v>No Renovable</v>
      </c>
      <c r="NY5" s="70" t="str">
        <f>VLOOKUP(NY7,'Bases de Cálculo'!$B$9:$N$38,13,FALSE)</f>
        <v>No Renovable</v>
      </c>
      <c r="NZ5" s="70" t="str">
        <f>VLOOKUP(NZ7,'Bases de Cálculo'!$B$9:$N$38,13,FALSE)</f>
        <v>No Renovable</v>
      </c>
      <c r="OA5" s="70" t="str">
        <f>VLOOKUP(OA7,'Bases de Cálculo'!$B$9:$N$38,13,FALSE)</f>
        <v>No Renovable</v>
      </c>
      <c r="OB5" s="70" t="str">
        <f>VLOOKUP(OB7,'Bases de Cálculo'!$B$9:$N$38,13,FALSE)</f>
        <v>No Renovable</v>
      </c>
      <c r="OC5" s="70" t="str">
        <f>VLOOKUP(OC7,'Bases de Cálculo'!$B$9:$N$38,13,FALSE)</f>
        <v>No Renovable</v>
      </c>
      <c r="OD5" s="70" t="str">
        <f>VLOOKUP(OD7,'Bases de Cálculo'!$B$9:$N$38,13,FALSE)</f>
        <v>No Renovable</v>
      </c>
      <c r="OE5" s="70" t="str">
        <f>VLOOKUP(OE7,'Bases de Cálculo'!$B$9:$N$38,13,FALSE)</f>
        <v>No Renovable</v>
      </c>
      <c r="OF5" s="70" t="str">
        <f>VLOOKUP(OF7,'Bases de Cálculo'!$B$9:$N$38,13,FALSE)</f>
        <v>No Renovable</v>
      </c>
      <c r="OG5" s="70" t="str">
        <f>VLOOKUP(OG7,'Bases de Cálculo'!$B$9:$N$38,13,FALSE)</f>
        <v>No Renovable</v>
      </c>
      <c r="OH5" s="70" t="str">
        <f>VLOOKUP(OH7,'Bases de Cálculo'!$B$9:$N$38,13,FALSE)</f>
        <v>No Renovable</v>
      </c>
      <c r="OI5" s="70" t="str">
        <f>VLOOKUP(OI7,'Bases de Cálculo'!$B$9:$N$38,13,FALSE)</f>
        <v>No Renovable</v>
      </c>
      <c r="OJ5" s="70" t="str">
        <f>VLOOKUP(OJ7,'Bases de Cálculo'!$B$9:$N$38,13,FALSE)</f>
        <v>No Renovable</v>
      </c>
      <c r="OK5" s="70" t="str">
        <f>VLOOKUP(OK7,'Bases de Cálculo'!$B$9:$N$38,13,FALSE)</f>
        <v>No Renovable</v>
      </c>
      <c r="OL5" s="70" t="str">
        <f>VLOOKUP(OL7,'Bases de Cálculo'!$B$9:$N$38,13,FALSE)</f>
        <v>No Renovable</v>
      </c>
      <c r="ON5" s="70" t="str">
        <f>VLOOKUP(ON7,'Bases de Cálculo'!$B$9:$N$38,13,FALSE)</f>
        <v>Renovable</v>
      </c>
      <c r="OO5" s="70" t="str">
        <f>VLOOKUP(OO7,'Bases de Cálculo'!$B$9:$N$38,13,FALSE)</f>
        <v>Renovable</v>
      </c>
      <c r="OP5" s="70" t="str">
        <f>VLOOKUP(OP7,'Bases de Cálculo'!$B$9:$N$38,13,FALSE)</f>
        <v>Renovable</v>
      </c>
      <c r="OQ5" s="70" t="str">
        <f>VLOOKUP(OQ7,'Bases de Cálculo'!$B$9:$N$38,13,FALSE)</f>
        <v>Renovable</v>
      </c>
      <c r="OR5" s="70" t="str">
        <f>VLOOKUP(OR7,'Bases de Cálculo'!$B$9:$N$38,13,FALSE)</f>
        <v>Renovable</v>
      </c>
      <c r="OS5" s="70" t="str">
        <f>VLOOKUP(OS7,'Bases de Cálculo'!$B$9:$N$38,13,FALSE)</f>
        <v>Renovable</v>
      </c>
      <c r="OT5" s="70" t="str">
        <f>VLOOKUP(OT7,'Bases de Cálculo'!$B$9:$N$38,13,FALSE)</f>
        <v>Renovable</v>
      </c>
      <c r="OU5" s="70" t="str">
        <f>VLOOKUP(OU7,'Bases de Cálculo'!$B$9:$N$38,13,FALSE)</f>
        <v>Renovable</v>
      </c>
      <c r="OV5" s="70" t="str">
        <f>VLOOKUP(OV7,'Bases de Cálculo'!$B$9:$N$38,13,FALSE)</f>
        <v>Renovable</v>
      </c>
      <c r="OW5" s="70" t="str">
        <f>VLOOKUP(OW7,'Bases de Cálculo'!$B$9:$N$38,13,FALSE)</f>
        <v>Renovable</v>
      </c>
      <c r="OX5" s="70" t="str">
        <f>VLOOKUP(OX7,'Bases de Cálculo'!$B$9:$N$38,13,FALSE)</f>
        <v>Renovable</v>
      </c>
      <c r="OY5" s="70" t="str">
        <f>VLOOKUP(OY7,'Bases de Cálculo'!$B$9:$N$38,13,FALSE)</f>
        <v>Renovable</v>
      </c>
      <c r="OZ5" s="70" t="str">
        <f>VLOOKUP(OZ7,'Bases de Cálculo'!$B$9:$N$38,13,FALSE)</f>
        <v>Renovable</v>
      </c>
      <c r="PA5" s="70" t="str">
        <f>VLOOKUP(PA7,'Bases de Cálculo'!$B$9:$N$38,13,FALSE)</f>
        <v>Renovable</v>
      </c>
      <c r="PB5" s="70" t="str">
        <f>VLOOKUP(PB7,'Bases de Cálculo'!$B$9:$N$38,13,FALSE)</f>
        <v>Renovable</v>
      </c>
      <c r="PD5" s="70" t="str">
        <f>VLOOKUP(PD7,'Bases de Cálculo'!$B$9:$N$38,13,FALSE)</f>
        <v>No Renovable</v>
      </c>
      <c r="PE5" s="70" t="str">
        <f>VLOOKUP(PE7,'Bases de Cálculo'!$B$9:$N$38,13,FALSE)</f>
        <v>No Renovable</v>
      </c>
      <c r="PF5" s="70" t="str">
        <f>VLOOKUP(PF7,'Bases de Cálculo'!$B$9:$N$38,13,FALSE)</f>
        <v>No Renovable</v>
      </c>
      <c r="PG5" s="70" t="str">
        <f>VLOOKUP(PG7,'Bases de Cálculo'!$B$9:$N$38,13,FALSE)</f>
        <v>No Renovable</v>
      </c>
      <c r="PH5" s="70" t="str">
        <f>VLOOKUP(PH7,'Bases de Cálculo'!$B$9:$N$38,13,FALSE)</f>
        <v>No Renovable</v>
      </c>
      <c r="PI5" s="70" t="str">
        <f>VLOOKUP(PI7,'Bases de Cálculo'!$B$9:$N$38,13,FALSE)</f>
        <v>No Renovable</v>
      </c>
      <c r="PJ5" s="70" t="str">
        <f>VLOOKUP(PJ7,'Bases de Cálculo'!$B$9:$N$38,13,FALSE)</f>
        <v>No Renovable</v>
      </c>
      <c r="PK5" s="70" t="str">
        <f>VLOOKUP(PK7,'Bases de Cálculo'!$B$9:$N$38,13,FALSE)</f>
        <v>No Renovable</v>
      </c>
      <c r="PL5" s="70" t="str">
        <f>VLOOKUP(PL7,'Bases de Cálculo'!$B$9:$N$38,13,FALSE)</f>
        <v>No Renovable</v>
      </c>
      <c r="PM5" s="70" t="str">
        <f>VLOOKUP(PM7,'Bases de Cálculo'!$B$9:$N$38,13,FALSE)</f>
        <v>No Renovable</v>
      </c>
      <c r="PN5" s="70" t="str">
        <f>VLOOKUP(PN7,'Bases de Cálculo'!$B$9:$N$38,13,FALSE)</f>
        <v>No Renovable</v>
      </c>
      <c r="PO5" s="70" t="str">
        <f>VLOOKUP(PO7,'Bases de Cálculo'!$B$9:$N$38,13,FALSE)</f>
        <v>No Renovable</v>
      </c>
      <c r="PP5" s="70" t="str">
        <f>VLOOKUP(PP7,'Bases de Cálculo'!$B$9:$N$38,13,FALSE)</f>
        <v>No Renovable</v>
      </c>
      <c r="PQ5" s="70" t="str">
        <f>VLOOKUP(PQ7,'Bases de Cálculo'!$B$9:$N$38,13,FALSE)</f>
        <v>No Renovable</v>
      </c>
      <c r="PR5" s="70" t="str">
        <f>VLOOKUP(PR7,'Bases de Cálculo'!$B$9:$N$38,13,FALSE)</f>
        <v>No Renovable</v>
      </c>
      <c r="PT5" s="70" t="str">
        <f>VLOOKUP(PT7,'Bases de Cálculo'!$B$9:$N$38,13,FALSE)</f>
        <v>No Renovable</v>
      </c>
      <c r="PU5" s="70" t="str">
        <f>VLOOKUP(PU7,'Bases de Cálculo'!$B$9:$N$38,13,FALSE)</f>
        <v>No Renovable</v>
      </c>
      <c r="PV5" s="70" t="str">
        <f>VLOOKUP(PV7,'Bases de Cálculo'!$B$9:$N$38,13,FALSE)</f>
        <v>No Renovable</v>
      </c>
      <c r="PW5" s="70" t="str">
        <f>VLOOKUP(PW7,'Bases de Cálculo'!$B$9:$N$38,13,FALSE)</f>
        <v>No Renovable</v>
      </c>
      <c r="PX5" s="70" t="str">
        <f>VLOOKUP(PX7,'Bases de Cálculo'!$B$9:$N$38,13,FALSE)</f>
        <v>No Renovable</v>
      </c>
      <c r="PY5" s="70" t="str">
        <f>VLOOKUP(PY7,'Bases de Cálculo'!$B$9:$N$38,13,FALSE)</f>
        <v>No Renovable</v>
      </c>
      <c r="PZ5" s="70" t="str">
        <f>VLOOKUP(PZ7,'Bases de Cálculo'!$B$9:$N$38,13,FALSE)</f>
        <v>No Renovable</v>
      </c>
      <c r="QA5" s="70" t="str">
        <f>VLOOKUP(QA7,'Bases de Cálculo'!$B$9:$N$38,13,FALSE)</f>
        <v>No Renovable</v>
      </c>
      <c r="QB5" s="70" t="str">
        <f>VLOOKUP(QB7,'Bases de Cálculo'!$B$9:$N$38,13,FALSE)</f>
        <v>No Renovable</v>
      </c>
      <c r="QC5" s="70" t="str">
        <f>VLOOKUP(QC7,'Bases de Cálculo'!$B$9:$N$38,13,FALSE)</f>
        <v>No Renovable</v>
      </c>
      <c r="QD5" s="70" t="str">
        <f>VLOOKUP(QD7,'Bases de Cálculo'!$B$9:$N$38,13,FALSE)</f>
        <v>No Renovable</v>
      </c>
      <c r="QE5" s="70" t="str">
        <f>VLOOKUP(QE7,'Bases de Cálculo'!$B$9:$N$38,13,FALSE)</f>
        <v>No Renovable</v>
      </c>
      <c r="QF5" s="70" t="str">
        <f>VLOOKUP(QF7,'Bases de Cálculo'!$B$9:$N$38,13,FALSE)</f>
        <v>No Renovable</v>
      </c>
      <c r="QG5" s="70" t="str">
        <f>VLOOKUP(QG7,'Bases de Cálculo'!$B$9:$N$38,13,FALSE)</f>
        <v>No Renovable</v>
      </c>
      <c r="QH5" s="70" t="str">
        <f>VLOOKUP(QH7,'Bases de Cálculo'!$B$9:$N$38,13,FALSE)</f>
        <v>No Renovable</v>
      </c>
      <c r="QJ5" s="70" t="str">
        <f>VLOOKUP(QJ7,'Bases de Cálculo'!$B$9:$N$38,13,FALSE)</f>
        <v>No Renovable</v>
      </c>
      <c r="QK5" s="70" t="str">
        <f>VLOOKUP(QK7,'Bases de Cálculo'!$B$9:$N$38,13,FALSE)</f>
        <v>No Renovable</v>
      </c>
      <c r="QL5" s="70" t="str">
        <f>VLOOKUP(QL7,'Bases de Cálculo'!$B$9:$N$38,13,FALSE)</f>
        <v>No Renovable</v>
      </c>
      <c r="QM5" s="70" t="str">
        <f>VLOOKUP(QM7,'Bases de Cálculo'!$B$9:$N$38,13,FALSE)</f>
        <v>No Renovable</v>
      </c>
      <c r="QN5" s="70" t="str">
        <f>VLOOKUP(QN7,'Bases de Cálculo'!$B$9:$N$38,13,FALSE)</f>
        <v>No Renovable</v>
      </c>
      <c r="QO5" s="70" t="str">
        <f>VLOOKUP(QO7,'Bases de Cálculo'!$B$9:$N$38,13,FALSE)</f>
        <v>No Renovable</v>
      </c>
      <c r="QP5" s="70" t="str">
        <f>VLOOKUP(QP7,'Bases de Cálculo'!$B$9:$N$38,13,FALSE)</f>
        <v>No Renovable</v>
      </c>
      <c r="QQ5" s="70" t="str">
        <f>VLOOKUP(QQ7,'Bases de Cálculo'!$B$9:$N$38,13,FALSE)</f>
        <v>No Renovable</v>
      </c>
      <c r="QR5" s="70" t="str">
        <f>VLOOKUP(QR7,'Bases de Cálculo'!$B$9:$N$38,13,FALSE)</f>
        <v>No Renovable</v>
      </c>
      <c r="QS5" s="70" t="str">
        <f>VLOOKUP(QS7,'Bases de Cálculo'!$B$9:$N$38,13,FALSE)</f>
        <v>No Renovable</v>
      </c>
      <c r="QT5" s="70" t="str">
        <f>VLOOKUP(QT7,'Bases de Cálculo'!$B$9:$N$38,13,FALSE)</f>
        <v>No Renovable</v>
      </c>
      <c r="QU5" s="70" t="str">
        <f>VLOOKUP(QU7,'Bases de Cálculo'!$B$9:$N$38,13,FALSE)</f>
        <v>No Renovable</v>
      </c>
      <c r="QV5" s="70" t="str">
        <f>VLOOKUP(QV7,'Bases de Cálculo'!$B$9:$N$38,13,FALSE)</f>
        <v>No Renovable</v>
      </c>
      <c r="QW5" s="70" t="str">
        <f>VLOOKUP(QW7,'Bases de Cálculo'!$B$9:$N$38,13,FALSE)</f>
        <v>No Renovable</v>
      </c>
      <c r="QX5" s="70" t="str">
        <f>VLOOKUP(QX7,'Bases de Cálculo'!$B$9:$N$38,13,FALSE)</f>
        <v>No Renovable</v>
      </c>
      <c r="QZ5" s="70" t="str">
        <f>VLOOKUP(QZ7,'Bases de Cálculo'!$B$9:$N$38,13,FALSE)</f>
        <v>No Renovable</v>
      </c>
      <c r="RA5" s="70" t="str">
        <f>VLOOKUP(RA7,'Bases de Cálculo'!$B$9:$N$38,13,FALSE)</f>
        <v>No Renovable</v>
      </c>
      <c r="RB5" s="70" t="str">
        <f>VLOOKUP(RB7,'Bases de Cálculo'!$B$9:$N$38,13,FALSE)</f>
        <v>No Renovable</v>
      </c>
      <c r="RC5" s="70" t="str">
        <f>VLOOKUP(RC7,'Bases de Cálculo'!$B$9:$N$38,13,FALSE)</f>
        <v>No Renovable</v>
      </c>
      <c r="RD5" s="70" t="str">
        <f>VLOOKUP(RD7,'Bases de Cálculo'!$B$9:$N$38,13,FALSE)</f>
        <v>No Renovable</v>
      </c>
      <c r="RE5" s="70" t="str">
        <f>VLOOKUP(RE7,'Bases de Cálculo'!$B$9:$N$38,13,FALSE)</f>
        <v>No Renovable</v>
      </c>
      <c r="RF5" s="70" t="str">
        <f>VLOOKUP(RF7,'Bases de Cálculo'!$B$9:$N$38,13,FALSE)</f>
        <v>No Renovable</v>
      </c>
      <c r="RG5" s="70" t="str">
        <f>VLOOKUP(RG7,'Bases de Cálculo'!$B$9:$N$38,13,FALSE)</f>
        <v>No Renovable</v>
      </c>
      <c r="RH5" s="70" t="str">
        <f>VLOOKUP(RH7,'Bases de Cálculo'!$B$9:$N$38,13,FALSE)</f>
        <v>No Renovable</v>
      </c>
      <c r="RI5" s="70" t="str">
        <f>VLOOKUP(RI7,'Bases de Cálculo'!$B$9:$N$38,13,FALSE)</f>
        <v>No Renovable</v>
      </c>
      <c r="RJ5" s="70" t="str">
        <f>VLOOKUP(RJ7,'Bases de Cálculo'!$B$9:$N$38,13,FALSE)</f>
        <v>No Renovable</v>
      </c>
      <c r="RK5" s="70" t="str">
        <f>VLOOKUP(RK7,'Bases de Cálculo'!$B$9:$N$38,13,FALSE)</f>
        <v>No Renovable</v>
      </c>
      <c r="RL5" s="70" t="str">
        <f>VLOOKUP(RL7,'Bases de Cálculo'!$B$9:$N$38,13,FALSE)</f>
        <v>No Renovable</v>
      </c>
      <c r="RM5" s="70" t="str">
        <f>VLOOKUP(RM7,'Bases de Cálculo'!$B$9:$N$38,13,FALSE)</f>
        <v>No Renovable</v>
      </c>
      <c r="RN5" s="70" t="str">
        <f>VLOOKUP(RN7,'Bases de Cálculo'!$B$9:$N$38,13,FALSE)</f>
        <v>No Renovable</v>
      </c>
    </row>
    <row r="6" spans="1:482" s="16" customFormat="1" x14ac:dyDescent="0.25">
      <c r="A6" s="161">
        <v>4</v>
      </c>
      <c r="B6" s="24" t="s">
        <v>119</v>
      </c>
      <c r="C6" s="161">
        <v>4</v>
      </c>
      <c r="D6" s="14">
        <v>2006</v>
      </c>
      <c r="E6" s="14">
        <v>2007</v>
      </c>
      <c r="F6" s="14">
        <v>2008</v>
      </c>
      <c r="G6" s="14">
        <v>2009</v>
      </c>
      <c r="H6" s="14">
        <v>2010</v>
      </c>
      <c r="I6" s="14">
        <v>2011</v>
      </c>
      <c r="J6" s="14">
        <v>2012</v>
      </c>
      <c r="K6" s="14">
        <v>2013</v>
      </c>
      <c r="L6" s="14">
        <v>2014</v>
      </c>
      <c r="M6" s="14">
        <v>2015</v>
      </c>
      <c r="N6" s="264">
        <v>2016</v>
      </c>
      <c r="O6" s="264">
        <v>2017</v>
      </c>
      <c r="P6" s="264">
        <v>2018</v>
      </c>
      <c r="Q6" s="264">
        <v>2019</v>
      </c>
      <c r="R6" s="264">
        <v>2020</v>
      </c>
      <c r="T6" s="14">
        <v>2006</v>
      </c>
      <c r="U6" s="14">
        <v>2007</v>
      </c>
      <c r="V6" s="14">
        <v>2008</v>
      </c>
      <c r="W6" s="14">
        <v>2009</v>
      </c>
      <c r="X6" s="14">
        <v>2010</v>
      </c>
      <c r="Y6" s="14">
        <v>2011</v>
      </c>
      <c r="Z6" s="14">
        <v>2012</v>
      </c>
      <c r="AA6" s="14">
        <v>2013</v>
      </c>
      <c r="AB6" s="14">
        <v>2014</v>
      </c>
      <c r="AC6" s="14">
        <v>2015</v>
      </c>
      <c r="AD6" s="264">
        <v>2016</v>
      </c>
      <c r="AE6" s="264">
        <v>2017</v>
      </c>
      <c r="AF6" s="264">
        <v>2018</v>
      </c>
      <c r="AG6" s="264">
        <v>2019</v>
      </c>
      <c r="AH6" s="264">
        <v>2020</v>
      </c>
      <c r="AJ6" s="14">
        <v>2006</v>
      </c>
      <c r="AK6" s="14">
        <v>2007</v>
      </c>
      <c r="AL6" s="14">
        <v>2008</v>
      </c>
      <c r="AM6" s="14">
        <v>2009</v>
      </c>
      <c r="AN6" s="14">
        <v>2010</v>
      </c>
      <c r="AO6" s="14">
        <v>2011</v>
      </c>
      <c r="AP6" s="14">
        <v>2012</v>
      </c>
      <c r="AQ6" s="14">
        <v>2013</v>
      </c>
      <c r="AR6" s="14">
        <v>2014</v>
      </c>
      <c r="AS6" s="14">
        <v>2015</v>
      </c>
      <c r="AT6" s="336">
        <v>2016</v>
      </c>
      <c r="AU6" s="336">
        <v>2017</v>
      </c>
      <c r="AV6" s="264">
        <v>2018</v>
      </c>
      <c r="AW6" s="264">
        <v>2019</v>
      </c>
      <c r="AX6" s="264">
        <v>2020</v>
      </c>
      <c r="AZ6" s="14">
        <v>2006</v>
      </c>
      <c r="BA6" s="14">
        <v>2007</v>
      </c>
      <c r="BB6" s="14">
        <v>2008</v>
      </c>
      <c r="BC6" s="14">
        <v>2009</v>
      </c>
      <c r="BD6" s="14">
        <v>2010</v>
      </c>
      <c r="BE6" s="14">
        <v>2011</v>
      </c>
      <c r="BF6" s="14">
        <v>2012</v>
      </c>
      <c r="BG6" s="14">
        <v>2013</v>
      </c>
      <c r="BH6" s="14">
        <v>2014</v>
      </c>
      <c r="BI6" s="14">
        <v>2015</v>
      </c>
      <c r="BJ6" s="264">
        <v>2016</v>
      </c>
      <c r="BK6" s="264">
        <v>2017</v>
      </c>
      <c r="BL6" s="264">
        <v>2018</v>
      </c>
      <c r="BM6" s="264">
        <v>2019</v>
      </c>
      <c r="BN6" s="264">
        <v>2020</v>
      </c>
      <c r="BP6" s="14">
        <v>2006</v>
      </c>
      <c r="BQ6" s="14">
        <v>2007</v>
      </c>
      <c r="BR6" s="14">
        <v>2008</v>
      </c>
      <c r="BS6" s="14">
        <v>2009</v>
      </c>
      <c r="BT6" s="14">
        <v>2010</v>
      </c>
      <c r="BU6" s="14">
        <v>2011</v>
      </c>
      <c r="BV6" s="14">
        <v>2012</v>
      </c>
      <c r="BW6" s="14">
        <v>2013</v>
      </c>
      <c r="BX6" s="14">
        <v>2014</v>
      </c>
      <c r="BY6" s="14">
        <v>2015</v>
      </c>
      <c r="BZ6" s="264">
        <v>2016</v>
      </c>
      <c r="CA6" s="264">
        <v>2017</v>
      </c>
      <c r="CB6" s="264">
        <v>2018</v>
      </c>
      <c r="CC6" s="264">
        <v>2019</v>
      </c>
      <c r="CD6" s="264">
        <v>2020</v>
      </c>
      <c r="CF6" s="14">
        <v>2006</v>
      </c>
      <c r="CG6" s="14">
        <v>2007</v>
      </c>
      <c r="CH6" s="14">
        <v>2008</v>
      </c>
      <c r="CI6" s="14">
        <v>2009</v>
      </c>
      <c r="CJ6" s="14">
        <v>2010</v>
      </c>
      <c r="CK6" s="14">
        <v>2011</v>
      </c>
      <c r="CL6" s="14">
        <v>2012</v>
      </c>
      <c r="CM6" s="14">
        <v>2013</v>
      </c>
      <c r="CN6" s="14">
        <v>2014</v>
      </c>
      <c r="CO6" s="14">
        <v>2015</v>
      </c>
      <c r="CP6" s="264">
        <v>2016</v>
      </c>
      <c r="CQ6" s="264">
        <v>2017</v>
      </c>
      <c r="CR6" s="264">
        <v>2018</v>
      </c>
      <c r="CS6" s="264">
        <v>2019</v>
      </c>
      <c r="CT6" s="264">
        <v>2020</v>
      </c>
      <c r="CV6" s="14">
        <v>2006</v>
      </c>
      <c r="CW6" s="14">
        <v>2007</v>
      </c>
      <c r="CX6" s="14">
        <v>2008</v>
      </c>
      <c r="CY6" s="14">
        <v>2009</v>
      </c>
      <c r="CZ6" s="14">
        <v>2010</v>
      </c>
      <c r="DA6" s="14">
        <v>2011</v>
      </c>
      <c r="DB6" s="14">
        <v>2012</v>
      </c>
      <c r="DC6" s="14">
        <v>2013</v>
      </c>
      <c r="DD6" s="14">
        <v>2014</v>
      </c>
      <c r="DE6" s="14">
        <v>2015</v>
      </c>
      <c r="DF6" s="293">
        <v>2016</v>
      </c>
      <c r="DG6" s="327">
        <v>2017</v>
      </c>
      <c r="DH6" s="327">
        <v>2018</v>
      </c>
      <c r="DI6" s="327">
        <v>2019</v>
      </c>
      <c r="DJ6" s="327">
        <v>2020</v>
      </c>
      <c r="DL6" s="14">
        <v>2006</v>
      </c>
      <c r="DM6" s="14">
        <v>2007</v>
      </c>
      <c r="DN6" s="14">
        <v>2008</v>
      </c>
      <c r="DO6" s="14">
        <v>2009</v>
      </c>
      <c r="DP6" s="14">
        <v>2010</v>
      </c>
      <c r="DQ6" s="14">
        <v>2011</v>
      </c>
      <c r="DR6" s="14">
        <v>2012</v>
      </c>
      <c r="DS6" s="14">
        <v>2013</v>
      </c>
      <c r="DT6" s="14">
        <v>2014</v>
      </c>
      <c r="DU6" s="14">
        <v>2015</v>
      </c>
      <c r="DV6" s="264">
        <v>2016</v>
      </c>
      <c r="DW6" s="264">
        <v>2017</v>
      </c>
      <c r="DX6" s="264">
        <v>2018</v>
      </c>
      <c r="DY6" s="264">
        <v>2019</v>
      </c>
      <c r="DZ6" s="264">
        <v>2020</v>
      </c>
      <c r="EB6" s="18">
        <v>2006</v>
      </c>
      <c r="EC6" s="18">
        <v>2007</v>
      </c>
      <c r="ED6" s="18">
        <v>2008</v>
      </c>
      <c r="EE6" s="18">
        <v>2009</v>
      </c>
      <c r="EF6" s="18">
        <v>2010</v>
      </c>
      <c r="EG6" s="18">
        <v>2011</v>
      </c>
      <c r="EH6" s="18">
        <v>2012</v>
      </c>
      <c r="EI6" s="18">
        <v>2013</v>
      </c>
      <c r="EJ6" s="18">
        <v>2014</v>
      </c>
      <c r="EK6" s="18">
        <v>2015</v>
      </c>
      <c r="EL6" s="18">
        <v>2016</v>
      </c>
      <c r="EM6" s="18">
        <v>2017</v>
      </c>
      <c r="EN6" s="18">
        <v>2018</v>
      </c>
      <c r="EO6" s="18">
        <v>2019</v>
      </c>
      <c r="EP6" s="18">
        <v>2020</v>
      </c>
      <c r="ER6" s="18">
        <v>2006</v>
      </c>
      <c r="ES6" s="18">
        <v>2007</v>
      </c>
      <c r="ET6" s="18">
        <v>2008</v>
      </c>
      <c r="EU6" s="18">
        <v>2009</v>
      </c>
      <c r="EV6" s="18">
        <v>2010</v>
      </c>
      <c r="EW6" s="18">
        <v>2011</v>
      </c>
      <c r="EX6" s="18">
        <v>2012</v>
      </c>
      <c r="EY6" s="18">
        <v>2013</v>
      </c>
      <c r="EZ6" s="18">
        <v>2014</v>
      </c>
      <c r="FA6" s="18">
        <v>2015</v>
      </c>
      <c r="FB6" s="18">
        <v>2016</v>
      </c>
      <c r="FC6" s="18">
        <v>2017</v>
      </c>
      <c r="FD6" s="18">
        <v>2018</v>
      </c>
      <c r="FE6" s="18">
        <v>2019</v>
      </c>
      <c r="FF6" s="18">
        <v>2020</v>
      </c>
      <c r="FH6" s="18">
        <v>2006</v>
      </c>
      <c r="FI6" s="18">
        <v>2007</v>
      </c>
      <c r="FJ6" s="18">
        <v>2008</v>
      </c>
      <c r="FK6" s="18">
        <v>2009</v>
      </c>
      <c r="FL6" s="18">
        <v>2010</v>
      </c>
      <c r="FM6" s="18">
        <v>2011</v>
      </c>
      <c r="FN6" s="18">
        <v>2012</v>
      </c>
      <c r="FO6" s="18">
        <v>2013</v>
      </c>
      <c r="FP6" s="18">
        <v>2014</v>
      </c>
      <c r="FQ6" s="18">
        <v>2015</v>
      </c>
      <c r="FR6" s="18">
        <v>2016</v>
      </c>
      <c r="FS6" s="18">
        <v>2017</v>
      </c>
      <c r="FT6" s="18">
        <v>2018</v>
      </c>
      <c r="FU6" s="18">
        <v>2019</v>
      </c>
      <c r="FV6" s="18">
        <v>2020</v>
      </c>
      <c r="FX6" s="18">
        <v>2006</v>
      </c>
      <c r="FY6" s="18">
        <v>2007</v>
      </c>
      <c r="FZ6" s="18">
        <v>2008</v>
      </c>
      <c r="GA6" s="18">
        <v>2009</v>
      </c>
      <c r="GB6" s="18">
        <v>2010</v>
      </c>
      <c r="GC6" s="18">
        <v>2011</v>
      </c>
      <c r="GD6" s="18">
        <v>2012</v>
      </c>
      <c r="GE6" s="18">
        <v>2013</v>
      </c>
      <c r="GF6" s="18">
        <v>2014</v>
      </c>
      <c r="GG6" s="18">
        <v>2015</v>
      </c>
      <c r="GH6" s="18">
        <v>2016</v>
      </c>
      <c r="GI6" s="18">
        <v>2017</v>
      </c>
      <c r="GJ6" s="18">
        <v>2018</v>
      </c>
      <c r="GK6" s="18">
        <v>2019</v>
      </c>
      <c r="GL6" s="18">
        <v>2020</v>
      </c>
      <c r="GN6" s="18">
        <v>2006</v>
      </c>
      <c r="GO6" s="18">
        <v>2007</v>
      </c>
      <c r="GP6" s="18">
        <v>2008</v>
      </c>
      <c r="GQ6" s="18">
        <v>2009</v>
      </c>
      <c r="GR6" s="18">
        <v>2010</v>
      </c>
      <c r="GS6" s="18">
        <v>2011</v>
      </c>
      <c r="GT6" s="18">
        <v>2012</v>
      </c>
      <c r="GU6" s="18">
        <v>2013</v>
      </c>
      <c r="GV6" s="18">
        <v>2014</v>
      </c>
      <c r="GW6" s="18">
        <v>2015</v>
      </c>
      <c r="GX6" s="18">
        <v>2016</v>
      </c>
      <c r="GY6" s="18">
        <v>2017</v>
      </c>
      <c r="GZ6" s="18">
        <v>2018</v>
      </c>
      <c r="HA6" s="18">
        <v>2019</v>
      </c>
      <c r="HB6" s="18">
        <v>2020</v>
      </c>
      <c r="HD6" s="18">
        <v>2006</v>
      </c>
      <c r="HE6" s="18">
        <v>2007</v>
      </c>
      <c r="HF6" s="18">
        <v>2008</v>
      </c>
      <c r="HG6" s="18">
        <v>2009</v>
      </c>
      <c r="HH6" s="18">
        <v>2010</v>
      </c>
      <c r="HI6" s="18">
        <v>2011</v>
      </c>
      <c r="HJ6" s="18">
        <v>2012</v>
      </c>
      <c r="HK6" s="18">
        <v>2013</v>
      </c>
      <c r="HL6" s="18">
        <v>2014</v>
      </c>
      <c r="HM6" s="18">
        <v>2015</v>
      </c>
      <c r="HN6" s="18">
        <v>2016</v>
      </c>
      <c r="HO6" s="18">
        <v>2017</v>
      </c>
      <c r="HP6" s="18">
        <v>2018</v>
      </c>
      <c r="HQ6" s="18">
        <v>2019</v>
      </c>
      <c r="HR6" s="18">
        <v>2020</v>
      </c>
      <c r="HT6" s="18">
        <v>2006</v>
      </c>
      <c r="HU6" s="18">
        <v>2007</v>
      </c>
      <c r="HV6" s="18">
        <v>2008</v>
      </c>
      <c r="HW6" s="18">
        <v>2009</v>
      </c>
      <c r="HX6" s="18">
        <v>2010</v>
      </c>
      <c r="HY6" s="18">
        <v>2011</v>
      </c>
      <c r="HZ6" s="18">
        <v>2012</v>
      </c>
      <c r="IA6" s="18">
        <v>2013</v>
      </c>
      <c r="IB6" s="18">
        <v>2014</v>
      </c>
      <c r="IC6" s="18">
        <v>2015</v>
      </c>
      <c r="ID6" s="18">
        <v>2016</v>
      </c>
      <c r="IE6" s="18">
        <v>2017</v>
      </c>
      <c r="IF6" s="18">
        <v>2018</v>
      </c>
      <c r="IG6" s="18">
        <v>2019</v>
      </c>
      <c r="IH6" s="18">
        <v>2020</v>
      </c>
      <c r="IJ6" s="18">
        <v>2006</v>
      </c>
      <c r="IK6" s="18">
        <v>2007</v>
      </c>
      <c r="IL6" s="18">
        <v>2008</v>
      </c>
      <c r="IM6" s="18">
        <v>2009</v>
      </c>
      <c r="IN6" s="18">
        <v>2010</v>
      </c>
      <c r="IO6" s="18">
        <v>2011</v>
      </c>
      <c r="IP6" s="18">
        <v>2012</v>
      </c>
      <c r="IQ6" s="18">
        <v>2013</v>
      </c>
      <c r="IR6" s="18">
        <v>2014</v>
      </c>
      <c r="IS6" s="18">
        <v>2015</v>
      </c>
      <c r="IT6" s="18">
        <v>2016</v>
      </c>
      <c r="IU6" s="18">
        <v>2017</v>
      </c>
      <c r="IV6" s="18">
        <v>2018</v>
      </c>
      <c r="IW6" s="18">
        <v>2019</v>
      </c>
      <c r="IX6" s="18">
        <v>2020</v>
      </c>
      <c r="IZ6" s="18">
        <v>2006</v>
      </c>
      <c r="JA6" s="18">
        <v>2007</v>
      </c>
      <c r="JB6" s="18">
        <v>2008</v>
      </c>
      <c r="JC6" s="18">
        <v>2009</v>
      </c>
      <c r="JD6" s="18">
        <v>2010</v>
      </c>
      <c r="JE6" s="18">
        <v>2011</v>
      </c>
      <c r="JF6" s="18">
        <v>2012</v>
      </c>
      <c r="JG6" s="18">
        <v>2013</v>
      </c>
      <c r="JH6" s="18">
        <v>2014</v>
      </c>
      <c r="JI6" s="18">
        <v>2015</v>
      </c>
      <c r="JJ6" s="18">
        <v>2016</v>
      </c>
      <c r="JK6" s="18">
        <v>2017</v>
      </c>
      <c r="JL6" s="18">
        <v>2018</v>
      </c>
      <c r="JM6" s="18">
        <v>2019</v>
      </c>
      <c r="JN6" s="18">
        <v>2020</v>
      </c>
      <c r="JP6" s="18">
        <v>2006</v>
      </c>
      <c r="JQ6" s="18">
        <v>2007</v>
      </c>
      <c r="JR6" s="18">
        <v>2008</v>
      </c>
      <c r="JS6" s="18">
        <v>2009</v>
      </c>
      <c r="JT6" s="18">
        <v>2010</v>
      </c>
      <c r="JU6" s="18">
        <v>2011</v>
      </c>
      <c r="JV6" s="18">
        <v>2012</v>
      </c>
      <c r="JW6" s="18">
        <v>2013</v>
      </c>
      <c r="JX6" s="18">
        <v>2014</v>
      </c>
      <c r="JY6" s="18">
        <v>2015</v>
      </c>
      <c r="JZ6" s="18">
        <v>2016</v>
      </c>
      <c r="KA6" s="18">
        <v>2017</v>
      </c>
      <c r="KB6" s="18">
        <v>2018</v>
      </c>
      <c r="KC6" s="18">
        <v>2019</v>
      </c>
      <c r="KD6" s="18">
        <v>2020</v>
      </c>
      <c r="KF6" s="18">
        <v>2006</v>
      </c>
      <c r="KG6" s="18">
        <v>2007</v>
      </c>
      <c r="KH6" s="18">
        <v>2008</v>
      </c>
      <c r="KI6" s="18">
        <v>2009</v>
      </c>
      <c r="KJ6" s="18">
        <v>2010</v>
      </c>
      <c r="KK6" s="18">
        <v>2011</v>
      </c>
      <c r="KL6" s="18">
        <v>2012</v>
      </c>
      <c r="KM6" s="18">
        <v>2013</v>
      </c>
      <c r="KN6" s="18">
        <v>2014</v>
      </c>
      <c r="KO6" s="18">
        <v>2015</v>
      </c>
      <c r="KP6" s="18">
        <v>2016</v>
      </c>
      <c r="KQ6" s="18">
        <v>2017</v>
      </c>
      <c r="KR6" s="18">
        <v>2018</v>
      </c>
      <c r="KS6" s="18">
        <v>2019</v>
      </c>
      <c r="KT6" s="18">
        <v>2020</v>
      </c>
      <c r="KV6" s="18">
        <v>2006</v>
      </c>
      <c r="KW6" s="18">
        <v>2007</v>
      </c>
      <c r="KX6" s="18">
        <v>2008</v>
      </c>
      <c r="KY6" s="18">
        <v>2009</v>
      </c>
      <c r="KZ6" s="18">
        <v>2010</v>
      </c>
      <c r="LA6" s="18">
        <v>2011</v>
      </c>
      <c r="LB6" s="18">
        <v>2012</v>
      </c>
      <c r="LC6" s="18">
        <v>2013</v>
      </c>
      <c r="LD6" s="18">
        <v>2014</v>
      </c>
      <c r="LE6" s="18">
        <v>2015</v>
      </c>
      <c r="LF6" s="18">
        <v>2016</v>
      </c>
      <c r="LG6" s="18">
        <v>2017</v>
      </c>
      <c r="LH6" s="18">
        <v>2018</v>
      </c>
      <c r="LI6" s="18">
        <v>2019</v>
      </c>
      <c r="LJ6" s="18">
        <v>2020</v>
      </c>
      <c r="LL6" s="71">
        <v>2006</v>
      </c>
      <c r="LM6" s="71">
        <v>2007</v>
      </c>
      <c r="LN6" s="71">
        <v>2008</v>
      </c>
      <c r="LO6" s="71">
        <v>2009</v>
      </c>
      <c r="LP6" s="71">
        <v>2010</v>
      </c>
      <c r="LQ6" s="71">
        <v>2011</v>
      </c>
      <c r="LR6" s="71">
        <v>2012</v>
      </c>
      <c r="LS6" s="71">
        <v>2013</v>
      </c>
      <c r="LT6" s="71">
        <v>2014</v>
      </c>
      <c r="LU6" s="71">
        <v>2015</v>
      </c>
      <c r="LV6" s="71">
        <v>2016</v>
      </c>
      <c r="LW6" s="71">
        <v>2017</v>
      </c>
      <c r="LX6" s="71">
        <v>2018</v>
      </c>
      <c r="LY6" s="71">
        <v>2019</v>
      </c>
      <c r="LZ6" s="71">
        <v>2020</v>
      </c>
      <c r="MA6" s="67"/>
      <c r="MB6" s="71">
        <v>2006</v>
      </c>
      <c r="MC6" s="71">
        <v>2007</v>
      </c>
      <c r="MD6" s="71">
        <v>2008</v>
      </c>
      <c r="ME6" s="71">
        <v>2009</v>
      </c>
      <c r="MF6" s="71">
        <v>2010</v>
      </c>
      <c r="MG6" s="71">
        <v>2011</v>
      </c>
      <c r="MH6" s="71">
        <v>2012</v>
      </c>
      <c r="MI6" s="71">
        <v>2013</v>
      </c>
      <c r="MJ6" s="71">
        <v>2014</v>
      </c>
      <c r="MK6" s="71">
        <v>2015</v>
      </c>
      <c r="ML6" s="71">
        <v>2016</v>
      </c>
      <c r="MM6" s="71">
        <v>2017</v>
      </c>
      <c r="MN6" s="71">
        <v>2018</v>
      </c>
      <c r="MO6" s="71">
        <v>2019</v>
      </c>
      <c r="MP6" s="71">
        <v>2020</v>
      </c>
      <c r="MQ6" s="67"/>
      <c r="MR6" s="71">
        <v>2006</v>
      </c>
      <c r="MS6" s="71">
        <v>2007</v>
      </c>
      <c r="MT6" s="71">
        <v>2008</v>
      </c>
      <c r="MU6" s="71">
        <v>2009</v>
      </c>
      <c r="MV6" s="71">
        <v>2010</v>
      </c>
      <c r="MW6" s="71">
        <v>2011</v>
      </c>
      <c r="MX6" s="71">
        <v>2012</v>
      </c>
      <c r="MY6" s="71">
        <v>2013</v>
      </c>
      <c r="MZ6" s="71">
        <v>2014</v>
      </c>
      <c r="NA6" s="71">
        <v>2015</v>
      </c>
      <c r="NB6" s="71">
        <v>2016</v>
      </c>
      <c r="NC6" s="71">
        <v>2017</v>
      </c>
      <c r="ND6" s="71">
        <v>2018</v>
      </c>
      <c r="NE6" s="71">
        <v>2019</v>
      </c>
      <c r="NF6" s="71">
        <v>2020</v>
      </c>
      <c r="NG6" s="67"/>
      <c r="NH6" s="71">
        <v>2006</v>
      </c>
      <c r="NI6" s="71">
        <v>2007</v>
      </c>
      <c r="NJ6" s="71">
        <v>2008</v>
      </c>
      <c r="NK6" s="71">
        <v>2009</v>
      </c>
      <c r="NL6" s="71">
        <v>2010</v>
      </c>
      <c r="NM6" s="71">
        <v>2011</v>
      </c>
      <c r="NN6" s="71">
        <v>2012</v>
      </c>
      <c r="NO6" s="71">
        <v>2013</v>
      </c>
      <c r="NP6" s="71">
        <v>2014</v>
      </c>
      <c r="NQ6" s="71">
        <v>2015</v>
      </c>
      <c r="NR6" s="71">
        <v>2016</v>
      </c>
      <c r="NS6" s="71">
        <v>2017</v>
      </c>
      <c r="NT6" s="71">
        <v>2018</v>
      </c>
      <c r="NU6" s="71">
        <v>2019</v>
      </c>
      <c r="NV6" s="71">
        <v>2020</v>
      </c>
      <c r="NW6" s="67"/>
      <c r="NX6" s="71">
        <v>2006</v>
      </c>
      <c r="NY6" s="71">
        <v>2007</v>
      </c>
      <c r="NZ6" s="71">
        <v>2008</v>
      </c>
      <c r="OA6" s="71">
        <v>2009</v>
      </c>
      <c r="OB6" s="71">
        <v>2010</v>
      </c>
      <c r="OC6" s="71">
        <v>2011</v>
      </c>
      <c r="OD6" s="71">
        <v>2012</v>
      </c>
      <c r="OE6" s="71">
        <v>2013</v>
      </c>
      <c r="OF6" s="71">
        <v>2014</v>
      </c>
      <c r="OG6" s="71">
        <v>2015</v>
      </c>
      <c r="OH6" s="71">
        <v>2016</v>
      </c>
      <c r="OI6" s="71">
        <v>2017</v>
      </c>
      <c r="OJ6" s="71">
        <v>2018</v>
      </c>
      <c r="OK6" s="71">
        <v>2019</v>
      </c>
      <c r="OL6" s="71">
        <v>2020</v>
      </c>
      <c r="OM6" s="67"/>
      <c r="ON6" s="71">
        <v>2006</v>
      </c>
      <c r="OO6" s="71">
        <v>2007</v>
      </c>
      <c r="OP6" s="71">
        <v>2008</v>
      </c>
      <c r="OQ6" s="71">
        <v>2009</v>
      </c>
      <c r="OR6" s="71">
        <v>2010</v>
      </c>
      <c r="OS6" s="71">
        <v>2011</v>
      </c>
      <c r="OT6" s="71">
        <v>2012</v>
      </c>
      <c r="OU6" s="71">
        <v>2013</v>
      </c>
      <c r="OV6" s="71">
        <v>2014</v>
      </c>
      <c r="OW6" s="71">
        <v>2015</v>
      </c>
      <c r="OX6" s="71">
        <v>2016</v>
      </c>
      <c r="OY6" s="71">
        <v>2017</v>
      </c>
      <c r="OZ6" s="71">
        <v>2018</v>
      </c>
      <c r="PA6" s="71">
        <v>2019</v>
      </c>
      <c r="PB6" s="71">
        <v>2020</v>
      </c>
      <c r="PC6" s="67"/>
      <c r="PD6" s="71">
        <v>2006</v>
      </c>
      <c r="PE6" s="71">
        <v>2007</v>
      </c>
      <c r="PF6" s="71">
        <v>2008</v>
      </c>
      <c r="PG6" s="71">
        <v>2009</v>
      </c>
      <c r="PH6" s="71">
        <v>2010</v>
      </c>
      <c r="PI6" s="71">
        <v>2011</v>
      </c>
      <c r="PJ6" s="71">
        <v>2012</v>
      </c>
      <c r="PK6" s="71">
        <v>2013</v>
      </c>
      <c r="PL6" s="71">
        <v>2014</v>
      </c>
      <c r="PM6" s="71">
        <v>2015</v>
      </c>
      <c r="PN6" s="71">
        <v>2016</v>
      </c>
      <c r="PO6" s="71">
        <v>2017</v>
      </c>
      <c r="PP6" s="71">
        <v>2018</v>
      </c>
      <c r="PQ6" s="71">
        <v>2019</v>
      </c>
      <c r="PR6" s="71">
        <v>2020</v>
      </c>
      <c r="PS6" s="67"/>
      <c r="PT6" s="71">
        <v>2006</v>
      </c>
      <c r="PU6" s="71">
        <v>2007</v>
      </c>
      <c r="PV6" s="71">
        <v>2008</v>
      </c>
      <c r="PW6" s="71">
        <v>2009</v>
      </c>
      <c r="PX6" s="71">
        <v>2010</v>
      </c>
      <c r="PY6" s="71">
        <v>2011</v>
      </c>
      <c r="PZ6" s="71">
        <v>2012</v>
      </c>
      <c r="QA6" s="71">
        <v>2013</v>
      </c>
      <c r="QB6" s="71">
        <v>2014</v>
      </c>
      <c r="QC6" s="71">
        <v>2015</v>
      </c>
      <c r="QD6" s="71">
        <v>2016</v>
      </c>
      <c r="QE6" s="71">
        <v>2017</v>
      </c>
      <c r="QF6" s="71">
        <v>2018</v>
      </c>
      <c r="QG6" s="71">
        <v>2019</v>
      </c>
      <c r="QH6" s="71">
        <v>2020</v>
      </c>
      <c r="QI6" s="67"/>
      <c r="QJ6" s="71">
        <v>2006</v>
      </c>
      <c r="QK6" s="71">
        <v>2007</v>
      </c>
      <c r="QL6" s="71">
        <v>2008</v>
      </c>
      <c r="QM6" s="71">
        <v>2009</v>
      </c>
      <c r="QN6" s="71">
        <v>2010</v>
      </c>
      <c r="QO6" s="71">
        <v>2011</v>
      </c>
      <c r="QP6" s="71">
        <v>2012</v>
      </c>
      <c r="QQ6" s="71">
        <v>2013</v>
      </c>
      <c r="QR6" s="71">
        <v>2014</v>
      </c>
      <c r="QS6" s="71">
        <v>2015</v>
      </c>
      <c r="QT6" s="71">
        <v>2016</v>
      </c>
      <c r="QU6" s="71">
        <v>2017</v>
      </c>
      <c r="QV6" s="71">
        <v>2018</v>
      </c>
      <c r="QW6" s="71">
        <v>2019</v>
      </c>
      <c r="QX6" s="71">
        <v>2020</v>
      </c>
      <c r="QY6" s="67"/>
      <c r="QZ6" s="71">
        <v>2006</v>
      </c>
      <c r="RA6" s="71">
        <v>2007</v>
      </c>
      <c r="RB6" s="71">
        <v>2008</v>
      </c>
      <c r="RC6" s="71">
        <v>2009</v>
      </c>
      <c r="RD6" s="71">
        <v>2010</v>
      </c>
      <c r="RE6" s="71">
        <v>2011</v>
      </c>
      <c r="RF6" s="71">
        <v>2012</v>
      </c>
      <c r="RG6" s="71">
        <v>2013</v>
      </c>
      <c r="RH6" s="71">
        <v>2014</v>
      </c>
      <c r="RI6" s="71">
        <v>2015</v>
      </c>
      <c r="RJ6" s="71">
        <v>2016</v>
      </c>
      <c r="RK6" s="71">
        <v>2017</v>
      </c>
      <c r="RL6" s="71">
        <v>2018</v>
      </c>
      <c r="RM6" s="71">
        <v>2019</v>
      </c>
      <c r="RN6" s="71">
        <v>2020</v>
      </c>
    </row>
    <row r="7" spans="1:482" s="9" customFormat="1" ht="12.75" customHeight="1" x14ac:dyDescent="0.25">
      <c r="A7" s="161">
        <v>5</v>
      </c>
      <c r="B7" s="24" t="s">
        <v>49</v>
      </c>
      <c r="C7" s="161">
        <v>5</v>
      </c>
      <c r="D7" s="14" t="s">
        <v>21</v>
      </c>
      <c r="E7" s="14" t="s">
        <v>21</v>
      </c>
      <c r="F7" s="14" t="s">
        <v>21</v>
      </c>
      <c r="G7" s="14" t="s">
        <v>21</v>
      </c>
      <c r="H7" s="14" t="s">
        <v>21</v>
      </c>
      <c r="I7" s="14" t="s">
        <v>21</v>
      </c>
      <c r="J7" s="14" t="s">
        <v>21</v>
      </c>
      <c r="K7" s="14" t="s">
        <v>21</v>
      </c>
      <c r="L7" s="14" t="s">
        <v>21</v>
      </c>
      <c r="M7" s="14" t="s">
        <v>21</v>
      </c>
      <c r="N7" s="264" t="s">
        <v>21</v>
      </c>
      <c r="O7" s="264" t="s">
        <v>21</v>
      </c>
      <c r="P7" s="264" t="s">
        <v>21</v>
      </c>
      <c r="Q7" s="264" t="s">
        <v>21</v>
      </c>
      <c r="R7" s="264" t="s">
        <v>21</v>
      </c>
      <c r="S7" s="16"/>
      <c r="T7" s="14" t="s">
        <v>22</v>
      </c>
      <c r="U7" s="14" t="s">
        <v>22</v>
      </c>
      <c r="V7" s="14" t="s">
        <v>22</v>
      </c>
      <c r="W7" s="14" t="s">
        <v>22</v>
      </c>
      <c r="X7" s="14" t="s">
        <v>22</v>
      </c>
      <c r="Y7" s="14" t="s">
        <v>22</v>
      </c>
      <c r="Z7" s="14" t="s">
        <v>22</v>
      </c>
      <c r="AA7" s="14" t="s">
        <v>22</v>
      </c>
      <c r="AB7" s="14" t="s">
        <v>22</v>
      </c>
      <c r="AC7" s="14" t="s">
        <v>22</v>
      </c>
      <c r="AD7" s="264" t="s">
        <v>22</v>
      </c>
      <c r="AE7" s="264" t="s">
        <v>22</v>
      </c>
      <c r="AF7" s="264" t="s">
        <v>22</v>
      </c>
      <c r="AG7" s="264" t="s">
        <v>22</v>
      </c>
      <c r="AH7" s="264" t="s">
        <v>22</v>
      </c>
      <c r="AI7" s="16"/>
      <c r="AJ7" s="14" t="s">
        <v>23</v>
      </c>
      <c r="AK7" s="14" t="s">
        <v>23</v>
      </c>
      <c r="AL7" s="14" t="s">
        <v>23</v>
      </c>
      <c r="AM7" s="14" t="s">
        <v>23</v>
      </c>
      <c r="AN7" s="14" t="s">
        <v>23</v>
      </c>
      <c r="AO7" s="14" t="s">
        <v>23</v>
      </c>
      <c r="AP7" s="14" t="s">
        <v>23</v>
      </c>
      <c r="AQ7" s="14" t="s">
        <v>23</v>
      </c>
      <c r="AR7" s="14" t="s">
        <v>23</v>
      </c>
      <c r="AS7" s="14" t="s">
        <v>23</v>
      </c>
      <c r="AT7" s="336" t="s">
        <v>23</v>
      </c>
      <c r="AU7" s="336" t="s">
        <v>23</v>
      </c>
      <c r="AV7" s="264" t="s">
        <v>23</v>
      </c>
      <c r="AW7" s="264" t="s">
        <v>23</v>
      </c>
      <c r="AX7" s="264" t="s">
        <v>23</v>
      </c>
      <c r="AY7" s="16"/>
      <c r="AZ7" s="14" t="s">
        <v>24</v>
      </c>
      <c r="BA7" s="14" t="s">
        <v>24</v>
      </c>
      <c r="BB7" s="14" t="s">
        <v>24</v>
      </c>
      <c r="BC7" s="14" t="s">
        <v>24</v>
      </c>
      <c r="BD7" s="14" t="s">
        <v>24</v>
      </c>
      <c r="BE7" s="14" t="s">
        <v>24</v>
      </c>
      <c r="BF7" s="14" t="s">
        <v>24</v>
      </c>
      <c r="BG7" s="14" t="s">
        <v>24</v>
      </c>
      <c r="BH7" s="14" t="s">
        <v>24</v>
      </c>
      <c r="BI7" s="14" t="s">
        <v>24</v>
      </c>
      <c r="BJ7" s="264" t="s">
        <v>24</v>
      </c>
      <c r="BK7" s="264" t="s">
        <v>24</v>
      </c>
      <c r="BL7" s="264" t="s">
        <v>24</v>
      </c>
      <c r="BM7" s="264" t="s">
        <v>24</v>
      </c>
      <c r="BN7" s="264" t="s">
        <v>24</v>
      </c>
      <c r="BO7" s="16"/>
      <c r="BP7" s="14" t="s">
        <v>25</v>
      </c>
      <c r="BQ7" s="14" t="s">
        <v>25</v>
      </c>
      <c r="BR7" s="14" t="s">
        <v>25</v>
      </c>
      <c r="BS7" s="14" t="s">
        <v>25</v>
      </c>
      <c r="BT7" s="14" t="s">
        <v>25</v>
      </c>
      <c r="BU7" s="14" t="s">
        <v>25</v>
      </c>
      <c r="BV7" s="14" t="s">
        <v>25</v>
      </c>
      <c r="BW7" s="14" t="s">
        <v>25</v>
      </c>
      <c r="BX7" s="14" t="s">
        <v>25</v>
      </c>
      <c r="BY7" s="14" t="s">
        <v>25</v>
      </c>
      <c r="BZ7" s="264" t="s">
        <v>25</v>
      </c>
      <c r="CA7" s="264" t="s">
        <v>25</v>
      </c>
      <c r="CB7" s="264" t="s">
        <v>25</v>
      </c>
      <c r="CC7" s="264" t="s">
        <v>25</v>
      </c>
      <c r="CD7" s="264" t="s">
        <v>25</v>
      </c>
      <c r="CE7" s="16"/>
      <c r="CF7" s="14" t="s">
        <v>26</v>
      </c>
      <c r="CG7" s="14" t="s">
        <v>26</v>
      </c>
      <c r="CH7" s="14" t="s">
        <v>26</v>
      </c>
      <c r="CI7" s="14" t="s">
        <v>26</v>
      </c>
      <c r="CJ7" s="14" t="s">
        <v>26</v>
      </c>
      <c r="CK7" s="14" t="s">
        <v>26</v>
      </c>
      <c r="CL7" s="14" t="s">
        <v>26</v>
      </c>
      <c r="CM7" s="14" t="s">
        <v>26</v>
      </c>
      <c r="CN7" s="14" t="s">
        <v>26</v>
      </c>
      <c r="CO7" s="14" t="s">
        <v>26</v>
      </c>
      <c r="CP7" s="264" t="s">
        <v>26</v>
      </c>
      <c r="CQ7" s="264" t="s">
        <v>26</v>
      </c>
      <c r="CR7" s="264" t="s">
        <v>26</v>
      </c>
      <c r="CS7" s="264" t="s">
        <v>26</v>
      </c>
      <c r="CT7" s="264" t="s">
        <v>26</v>
      </c>
      <c r="CU7" s="16"/>
      <c r="CV7" s="14" t="s">
        <v>27</v>
      </c>
      <c r="CW7" s="14" t="s">
        <v>27</v>
      </c>
      <c r="CX7" s="14" t="s">
        <v>27</v>
      </c>
      <c r="CY7" s="14" t="s">
        <v>27</v>
      </c>
      <c r="CZ7" s="14" t="s">
        <v>27</v>
      </c>
      <c r="DA7" s="14" t="s">
        <v>27</v>
      </c>
      <c r="DB7" s="14" t="s">
        <v>27</v>
      </c>
      <c r="DC7" s="14" t="s">
        <v>27</v>
      </c>
      <c r="DD7" s="14" t="s">
        <v>27</v>
      </c>
      <c r="DE7" s="14" t="s">
        <v>27</v>
      </c>
      <c r="DF7" s="293" t="s">
        <v>27</v>
      </c>
      <c r="DG7" s="327" t="s">
        <v>27</v>
      </c>
      <c r="DH7" s="327" t="s">
        <v>27</v>
      </c>
      <c r="DI7" s="327" t="s">
        <v>27</v>
      </c>
      <c r="DJ7" s="327" t="s">
        <v>27</v>
      </c>
      <c r="DK7" s="16"/>
      <c r="DL7" s="14" t="s">
        <v>113</v>
      </c>
      <c r="DM7" s="14" t="s">
        <v>113</v>
      </c>
      <c r="DN7" s="14" t="s">
        <v>113</v>
      </c>
      <c r="DO7" s="14" t="s">
        <v>113</v>
      </c>
      <c r="DP7" s="14" t="s">
        <v>113</v>
      </c>
      <c r="DQ7" s="14" t="s">
        <v>113</v>
      </c>
      <c r="DR7" s="14" t="s">
        <v>113</v>
      </c>
      <c r="DS7" s="14" t="s">
        <v>113</v>
      </c>
      <c r="DT7" s="14" t="s">
        <v>113</v>
      </c>
      <c r="DU7" s="14" t="s">
        <v>113</v>
      </c>
      <c r="DV7" s="264" t="s">
        <v>113</v>
      </c>
      <c r="DW7" s="264" t="s">
        <v>113</v>
      </c>
      <c r="DX7" s="264" t="s">
        <v>113</v>
      </c>
      <c r="DY7" s="264" t="s">
        <v>113</v>
      </c>
      <c r="DZ7" s="264" t="s">
        <v>113</v>
      </c>
      <c r="EA7" s="16"/>
      <c r="EB7" s="18" t="s">
        <v>28</v>
      </c>
      <c r="EC7" s="18" t="s">
        <v>28</v>
      </c>
      <c r="ED7" s="18" t="s">
        <v>28</v>
      </c>
      <c r="EE7" s="18" t="s">
        <v>28</v>
      </c>
      <c r="EF7" s="18" t="s">
        <v>28</v>
      </c>
      <c r="EG7" s="18" t="s">
        <v>28</v>
      </c>
      <c r="EH7" s="18" t="s">
        <v>28</v>
      </c>
      <c r="EI7" s="18" t="s">
        <v>28</v>
      </c>
      <c r="EJ7" s="18" t="s">
        <v>28</v>
      </c>
      <c r="EK7" s="18" t="s">
        <v>28</v>
      </c>
      <c r="EL7" s="18" t="s">
        <v>28</v>
      </c>
      <c r="EM7" s="18" t="s">
        <v>28</v>
      </c>
      <c r="EN7" s="18" t="s">
        <v>28</v>
      </c>
      <c r="EO7" s="18" t="s">
        <v>28</v>
      </c>
      <c r="EP7" s="18" t="s">
        <v>28</v>
      </c>
      <c r="EQ7" s="16"/>
      <c r="ER7" s="18" t="s">
        <v>29</v>
      </c>
      <c r="ES7" s="18" t="s">
        <v>29</v>
      </c>
      <c r="ET7" s="18" t="s">
        <v>29</v>
      </c>
      <c r="EU7" s="18" t="s">
        <v>29</v>
      </c>
      <c r="EV7" s="18" t="s">
        <v>29</v>
      </c>
      <c r="EW7" s="18" t="s">
        <v>29</v>
      </c>
      <c r="EX7" s="18" t="s">
        <v>29</v>
      </c>
      <c r="EY7" s="18" t="s">
        <v>29</v>
      </c>
      <c r="EZ7" s="18" t="s">
        <v>29</v>
      </c>
      <c r="FA7" s="18" t="s">
        <v>29</v>
      </c>
      <c r="FB7" s="18" t="s">
        <v>29</v>
      </c>
      <c r="FC7" s="18" t="s">
        <v>29</v>
      </c>
      <c r="FD7" s="18" t="s">
        <v>29</v>
      </c>
      <c r="FE7" s="18" t="s">
        <v>29</v>
      </c>
      <c r="FF7" s="18" t="s">
        <v>29</v>
      </c>
      <c r="FG7" s="16"/>
      <c r="FH7" s="18" t="s">
        <v>30</v>
      </c>
      <c r="FI7" s="18" t="s">
        <v>30</v>
      </c>
      <c r="FJ7" s="18" t="s">
        <v>30</v>
      </c>
      <c r="FK7" s="18" t="s">
        <v>30</v>
      </c>
      <c r="FL7" s="18" t="s">
        <v>30</v>
      </c>
      <c r="FM7" s="18" t="s">
        <v>30</v>
      </c>
      <c r="FN7" s="18" t="s">
        <v>30</v>
      </c>
      <c r="FO7" s="18" t="s">
        <v>30</v>
      </c>
      <c r="FP7" s="18" t="s">
        <v>30</v>
      </c>
      <c r="FQ7" s="18" t="s">
        <v>30</v>
      </c>
      <c r="FR7" s="18" t="s">
        <v>30</v>
      </c>
      <c r="FS7" s="18" t="s">
        <v>30</v>
      </c>
      <c r="FT7" s="18" t="s">
        <v>30</v>
      </c>
      <c r="FU7" s="18" t="s">
        <v>30</v>
      </c>
      <c r="FV7" s="18" t="s">
        <v>30</v>
      </c>
      <c r="FW7" s="16"/>
      <c r="FX7" s="18" t="s">
        <v>31</v>
      </c>
      <c r="FY7" s="18" t="s">
        <v>31</v>
      </c>
      <c r="FZ7" s="18" t="s">
        <v>31</v>
      </c>
      <c r="GA7" s="18" t="s">
        <v>31</v>
      </c>
      <c r="GB7" s="18" t="s">
        <v>31</v>
      </c>
      <c r="GC7" s="18" t="s">
        <v>31</v>
      </c>
      <c r="GD7" s="18" t="s">
        <v>31</v>
      </c>
      <c r="GE7" s="18" t="s">
        <v>31</v>
      </c>
      <c r="GF7" s="18" t="s">
        <v>31</v>
      </c>
      <c r="GG7" s="18" t="s">
        <v>31</v>
      </c>
      <c r="GH7" s="18" t="s">
        <v>31</v>
      </c>
      <c r="GI7" s="18" t="s">
        <v>31</v>
      </c>
      <c r="GJ7" s="18" t="s">
        <v>31</v>
      </c>
      <c r="GK7" s="18" t="s">
        <v>31</v>
      </c>
      <c r="GL7" s="18" t="s">
        <v>31</v>
      </c>
      <c r="GM7" s="16"/>
      <c r="GN7" s="18" t="s">
        <v>32</v>
      </c>
      <c r="GO7" s="18" t="s">
        <v>32</v>
      </c>
      <c r="GP7" s="18" t="s">
        <v>32</v>
      </c>
      <c r="GQ7" s="18" t="s">
        <v>32</v>
      </c>
      <c r="GR7" s="18" t="s">
        <v>32</v>
      </c>
      <c r="GS7" s="18" t="s">
        <v>32</v>
      </c>
      <c r="GT7" s="18" t="s">
        <v>32</v>
      </c>
      <c r="GU7" s="18" t="s">
        <v>32</v>
      </c>
      <c r="GV7" s="18" t="s">
        <v>32</v>
      </c>
      <c r="GW7" s="18" t="s">
        <v>32</v>
      </c>
      <c r="GX7" s="18" t="s">
        <v>32</v>
      </c>
      <c r="GY7" s="18" t="s">
        <v>32</v>
      </c>
      <c r="GZ7" s="18" t="s">
        <v>32</v>
      </c>
      <c r="HA7" s="18" t="s">
        <v>32</v>
      </c>
      <c r="HB7" s="18" t="s">
        <v>32</v>
      </c>
      <c r="HC7" s="16"/>
      <c r="HD7" s="18" t="s">
        <v>33</v>
      </c>
      <c r="HE7" s="18" t="s">
        <v>33</v>
      </c>
      <c r="HF7" s="18" t="s">
        <v>33</v>
      </c>
      <c r="HG7" s="18" t="s">
        <v>33</v>
      </c>
      <c r="HH7" s="18" t="s">
        <v>33</v>
      </c>
      <c r="HI7" s="18" t="s">
        <v>33</v>
      </c>
      <c r="HJ7" s="18" t="s">
        <v>33</v>
      </c>
      <c r="HK7" s="18" t="s">
        <v>33</v>
      </c>
      <c r="HL7" s="18" t="s">
        <v>33</v>
      </c>
      <c r="HM7" s="18" t="s">
        <v>33</v>
      </c>
      <c r="HN7" s="18" t="s">
        <v>33</v>
      </c>
      <c r="HO7" s="18" t="s">
        <v>33</v>
      </c>
      <c r="HP7" s="18" t="s">
        <v>33</v>
      </c>
      <c r="HQ7" s="18" t="s">
        <v>33</v>
      </c>
      <c r="HR7" s="18" t="s">
        <v>33</v>
      </c>
      <c r="HS7" s="16"/>
      <c r="HT7" s="18" t="s">
        <v>118</v>
      </c>
      <c r="HU7" s="18" t="s">
        <v>118</v>
      </c>
      <c r="HV7" s="18" t="s">
        <v>118</v>
      </c>
      <c r="HW7" s="18" t="s">
        <v>118</v>
      </c>
      <c r="HX7" s="18" t="s">
        <v>118</v>
      </c>
      <c r="HY7" s="18" t="s">
        <v>118</v>
      </c>
      <c r="HZ7" s="18" t="s">
        <v>118</v>
      </c>
      <c r="IA7" s="18" t="s">
        <v>118</v>
      </c>
      <c r="IB7" s="18" t="s">
        <v>118</v>
      </c>
      <c r="IC7" s="18" t="s">
        <v>118</v>
      </c>
      <c r="ID7" s="18" t="s">
        <v>118</v>
      </c>
      <c r="IE7" s="18" t="s">
        <v>118</v>
      </c>
      <c r="IF7" s="18" t="s">
        <v>118</v>
      </c>
      <c r="IG7" s="18" t="s">
        <v>118</v>
      </c>
      <c r="IH7" s="18" t="s">
        <v>118</v>
      </c>
      <c r="II7" s="16"/>
      <c r="IJ7" s="18" t="s">
        <v>34</v>
      </c>
      <c r="IK7" s="18" t="s">
        <v>34</v>
      </c>
      <c r="IL7" s="18" t="s">
        <v>34</v>
      </c>
      <c r="IM7" s="18" t="s">
        <v>34</v>
      </c>
      <c r="IN7" s="18" t="s">
        <v>34</v>
      </c>
      <c r="IO7" s="18" t="s">
        <v>34</v>
      </c>
      <c r="IP7" s="18" t="s">
        <v>34</v>
      </c>
      <c r="IQ7" s="18" t="s">
        <v>34</v>
      </c>
      <c r="IR7" s="18" t="s">
        <v>34</v>
      </c>
      <c r="IS7" s="18" t="s">
        <v>34</v>
      </c>
      <c r="IT7" s="18" t="s">
        <v>34</v>
      </c>
      <c r="IU7" s="18" t="s">
        <v>34</v>
      </c>
      <c r="IV7" s="18" t="s">
        <v>34</v>
      </c>
      <c r="IW7" s="18" t="s">
        <v>34</v>
      </c>
      <c r="IX7" s="18" t="s">
        <v>34</v>
      </c>
      <c r="IY7" s="16"/>
      <c r="IZ7" s="18" t="s">
        <v>35</v>
      </c>
      <c r="JA7" s="18" t="s">
        <v>35</v>
      </c>
      <c r="JB7" s="18" t="s">
        <v>35</v>
      </c>
      <c r="JC7" s="18" t="s">
        <v>35</v>
      </c>
      <c r="JD7" s="18" t="s">
        <v>35</v>
      </c>
      <c r="JE7" s="18" t="s">
        <v>35</v>
      </c>
      <c r="JF7" s="18" t="s">
        <v>35</v>
      </c>
      <c r="JG7" s="18" t="s">
        <v>35</v>
      </c>
      <c r="JH7" s="18" t="s">
        <v>35</v>
      </c>
      <c r="JI7" s="18" t="s">
        <v>35</v>
      </c>
      <c r="JJ7" s="18" t="s">
        <v>35</v>
      </c>
      <c r="JK7" s="18" t="s">
        <v>35</v>
      </c>
      <c r="JL7" s="18" t="s">
        <v>35</v>
      </c>
      <c r="JM7" s="18" t="s">
        <v>35</v>
      </c>
      <c r="JN7" s="18" t="s">
        <v>35</v>
      </c>
      <c r="JO7" s="16"/>
      <c r="JP7" s="18" t="s">
        <v>36</v>
      </c>
      <c r="JQ7" s="18" t="s">
        <v>36</v>
      </c>
      <c r="JR7" s="18" t="s">
        <v>36</v>
      </c>
      <c r="JS7" s="18" t="s">
        <v>36</v>
      </c>
      <c r="JT7" s="18" t="s">
        <v>36</v>
      </c>
      <c r="JU7" s="18" t="s">
        <v>36</v>
      </c>
      <c r="JV7" s="18" t="s">
        <v>36</v>
      </c>
      <c r="JW7" s="18" t="s">
        <v>36</v>
      </c>
      <c r="JX7" s="18" t="s">
        <v>36</v>
      </c>
      <c r="JY7" s="18" t="s">
        <v>36</v>
      </c>
      <c r="JZ7" s="18" t="s">
        <v>36</v>
      </c>
      <c r="KA7" s="18" t="s">
        <v>36</v>
      </c>
      <c r="KB7" s="18" t="s">
        <v>36</v>
      </c>
      <c r="KC7" s="18" t="s">
        <v>36</v>
      </c>
      <c r="KD7" s="18" t="s">
        <v>36</v>
      </c>
      <c r="KE7" s="16"/>
      <c r="KF7" s="18" t="s">
        <v>37</v>
      </c>
      <c r="KG7" s="18" t="s">
        <v>37</v>
      </c>
      <c r="KH7" s="18" t="s">
        <v>37</v>
      </c>
      <c r="KI7" s="18" t="s">
        <v>37</v>
      </c>
      <c r="KJ7" s="18" t="s">
        <v>37</v>
      </c>
      <c r="KK7" s="18" t="s">
        <v>37</v>
      </c>
      <c r="KL7" s="18" t="s">
        <v>37</v>
      </c>
      <c r="KM7" s="18" t="s">
        <v>37</v>
      </c>
      <c r="KN7" s="18" t="s">
        <v>37</v>
      </c>
      <c r="KO7" s="18" t="s">
        <v>37</v>
      </c>
      <c r="KP7" s="18" t="s">
        <v>37</v>
      </c>
      <c r="KQ7" s="18" t="s">
        <v>37</v>
      </c>
      <c r="KR7" s="18" t="s">
        <v>37</v>
      </c>
      <c r="KS7" s="18" t="s">
        <v>37</v>
      </c>
      <c r="KT7" s="18" t="s">
        <v>37</v>
      </c>
      <c r="KU7" s="16"/>
      <c r="KV7" s="18" t="s">
        <v>39</v>
      </c>
      <c r="KW7" s="18" t="s">
        <v>39</v>
      </c>
      <c r="KX7" s="18" t="s">
        <v>39</v>
      </c>
      <c r="KY7" s="18" t="s">
        <v>39</v>
      </c>
      <c r="KZ7" s="18" t="s">
        <v>39</v>
      </c>
      <c r="LA7" s="18" t="s">
        <v>39</v>
      </c>
      <c r="LB7" s="18" t="s">
        <v>39</v>
      </c>
      <c r="LC7" s="18" t="s">
        <v>39</v>
      </c>
      <c r="LD7" s="18" t="s">
        <v>39</v>
      </c>
      <c r="LE7" s="18" t="s">
        <v>39</v>
      </c>
      <c r="LF7" s="18" t="s">
        <v>39</v>
      </c>
      <c r="LG7" s="18" t="s">
        <v>39</v>
      </c>
      <c r="LH7" s="18" t="s">
        <v>39</v>
      </c>
      <c r="LI7" s="18" t="s">
        <v>39</v>
      </c>
      <c r="LJ7" s="18" t="s">
        <v>39</v>
      </c>
      <c r="LL7" s="71" t="s">
        <v>21</v>
      </c>
      <c r="LM7" s="71" t="s">
        <v>21</v>
      </c>
      <c r="LN7" s="71" t="s">
        <v>21</v>
      </c>
      <c r="LO7" s="71" t="s">
        <v>21</v>
      </c>
      <c r="LP7" s="71" t="s">
        <v>21</v>
      </c>
      <c r="LQ7" s="71" t="s">
        <v>21</v>
      </c>
      <c r="LR7" s="71" t="s">
        <v>21</v>
      </c>
      <c r="LS7" s="71" t="s">
        <v>21</v>
      </c>
      <c r="LT7" s="71" t="s">
        <v>21</v>
      </c>
      <c r="LU7" s="71" t="s">
        <v>21</v>
      </c>
      <c r="LV7" s="71" t="s">
        <v>21</v>
      </c>
      <c r="LW7" s="71" t="s">
        <v>21</v>
      </c>
      <c r="LX7" s="71" t="s">
        <v>21</v>
      </c>
      <c r="LY7" s="71" t="s">
        <v>21</v>
      </c>
      <c r="LZ7" s="71" t="s">
        <v>21</v>
      </c>
      <c r="MA7" s="67"/>
      <c r="MB7" s="71" t="s">
        <v>22</v>
      </c>
      <c r="MC7" s="71" t="s">
        <v>22</v>
      </c>
      <c r="MD7" s="71" t="s">
        <v>22</v>
      </c>
      <c r="ME7" s="71" t="s">
        <v>22</v>
      </c>
      <c r="MF7" s="71" t="s">
        <v>22</v>
      </c>
      <c r="MG7" s="71" t="s">
        <v>22</v>
      </c>
      <c r="MH7" s="71" t="s">
        <v>22</v>
      </c>
      <c r="MI7" s="71" t="s">
        <v>22</v>
      </c>
      <c r="MJ7" s="71" t="s">
        <v>22</v>
      </c>
      <c r="MK7" s="71" t="s">
        <v>22</v>
      </c>
      <c r="ML7" s="71" t="s">
        <v>22</v>
      </c>
      <c r="MM7" s="71" t="s">
        <v>22</v>
      </c>
      <c r="MN7" s="71" t="s">
        <v>22</v>
      </c>
      <c r="MO7" s="71" t="s">
        <v>22</v>
      </c>
      <c r="MP7" s="71" t="s">
        <v>22</v>
      </c>
      <c r="MQ7" s="67"/>
      <c r="MR7" s="71" t="s">
        <v>23</v>
      </c>
      <c r="MS7" s="71" t="s">
        <v>23</v>
      </c>
      <c r="MT7" s="71" t="s">
        <v>23</v>
      </c>
      <c r="MU7" s="71" t="s">
        <v>23</v>
      </c>
      <c r="MV7" s="71" t="s">
        <v>23</v>
      </c>
      <c r="MW7" s="71" t="s">
        <v>23</v>
      </c>
      <c r="MX7" s="71" t="s">
        <v>23</v>
      </c>
      <c r="MY7" s="71" t="s">
        <v>23</v>
      </c>
      <c r="MZ7" s="71" t="s">
        <v>23</v>
      </c>
      <c r="NA7" s="71" t="s">
        <v>23</v>
      </c>
      <c r="NB7" s="71" t="s">
        <v>23</v>
      </c>
      <c r="NC7" s="71" t="s">
        <v>23</v>
      </c>
      <c r="ND7" s="71" t="s">
        <v>23</v>
      </c>
      <c r="NE7" s="71" t="s">
        <v>23</v>
      </c>
      <c r="NF7" s="71" t="s">
        <v>23</v>
      </c>
      <c r="NG7" s="67"/>
      <c r="NH7" s="71" t="s">
        <v>24</v>
      </c>
      <c r="NI7" s="71" t="s">
        <v>24</v>
      </c>
      <c r="NJ7" s="71" t="s">
        <v>24</v>
      </c>
      <c r="NK7" s="71" t="s">
        <v>24</v>
      </c>
      <c r="NL7" s="71" t="s">
        <v>24</v>
      </c>
      <c r="NM7" s="71" t="s">
        <v>24</v>
      </c>
      <c r="NN7" s="71" t="s">
        <v>24</v>
      </c>
      <c r="NO7" s="71" t="s">
        <v>24</v>
      </c>
      <c r="NP7" s="71" t="s">
        <v>24</v>
      </c>
      <c r="NQ7" s="71" t="s">
        <v>24</v>
      </c>
      <c r="NR7" s="71" t="s">
        <v>24</v>
      </c>
      <c r="NS7" s="71" t="s">
        <v>24</v>
      </c>
      <c r="NT7" s="71" t="s">
        <v>24</v>
      </c>
      <c r="NU7" s="71" t="s">
        <v>24</v>
      </c>
      <c r="NV7" s="71" t="s">
        <v>24</v>
      </c>
      <c r="NW7" s="67"/>
      <c r="NX7" s="71" t="s">
        <v>26</v>
      </c>
      <c r="NY7" s="71" t="s">
        <v>26</v>
      </c>
      <c r="NZ7" s="71" t="s">
        <v>26</v>
      </c>
      <c r="OA7" s="71" t="s">
        <v>26</v>
      </c>
      <c r="OB7" s="71" t="s">
        <v>26</v>
      </c>
      <c r="OC7" s="71" t="s">
        <v>26</v>
      </c>
      <c r="OD7" s="71" t="s">
        <v>26</v>
      </c>
      <c r="OE7" s="71" t="s">
        <v>26</v>
      </c>
      <c r="OF7" s="71" t="s">
        <v>26</v>
      </c>
      <c r="OG7" s="71" t="s">
        <v>26</v>
      </c>
      <c r="OH7" s="71" t="s">
        <v>26</v>
      </c>
      <c r="OI7" s="71" t="s">
        <v>26</v>
      </c>
      <c r="OJ7" s="71" t="s">
        <v>26</v>
      </c>
      <c r="OK7" s="71" t="s">
        <v>26</v>
      </c>
      <c r="OL7" s="71" t="s">
        <v>26</v>
      </c>
      <c r="OM7" s="67"/>
      <c r="ON7" s="71" t="s">
        <v>113</v>
      </c>
      <c r="OO7" s="71" t="s">
        <v>113</v>
      </c>
      <c r="OP7" s="71" t="s">
        <v>113</v>
      </c>
      <c r="OQ7" s="71" t="s">
        <v>113</v>
      </c>
      <c r="OR7" s="71" t="s">
        <v>113</v>
      </c>
      <c r="OS7" s="71" t="s">
        <v>113</v>
      </c>
      <c r="OT7" s="71" t="s">
        <v>113</v>
      </c>
      <c r="OU7" s="71" t="s">
        <v>113</v>
      </c>
      <c r="OV7" s="71" t="s">
        <v>113</v>
      </c>
      <c r="OW7" s="71" t="s">
        <v>113</v>
      </c>
      <c r="OX7" s="71" t="s">
        <v>113</v>
      </c>
      <c r="OY7" s="71" t="s">
        <v>113</v>
      </c>
      <c r="OZ7" s="71" t="s">
        <v>113</v>
      </c>
      <c r="PA7" s="71" t="s">
        <v>113</v>
      </c>
      <c r="PB7" s="71" t="s">
        <v>113</v>
      </c>
      <c r="PC7" s="67"/>
      <c r="PD7" s="71" t="s">
        <v>32</v>
      </c>
      <c r="PE7" s="71" t="s">
        <v>32</v>
      </c>
      <c r="PF7" s="71" t="s">
        <v>32</v>
      </c>
      <c r="PG7" s="71" t="s">
        <v>32</v>
      </c>
      <c r="PH7" s="71" t="s">
        <v>32</v>
      </c>
      <c r="PI7" s="71" t="s">
        <v>32</v>
      </c>
      <c r="PJ7" s="71" t="s">
        <v>32</v>
      </c>
      <c r="PK7" s="71" t="s">
        <v>32</v>
      </c>
      <c r="PL7" s="71" t="s">
        <v>32</v>
      </c>
      <c r="PM7" s="71" t="s">
        <v>32</v>
      </c>
      <c r="PN7" s="71" t="s">
        <v>32</v>
      </c>
      <c r="PO7" s="71" t="s">
        <v>32</v>
      </c>
      <c r="PP7" s="71" t="s">
        <v>32</v>
      </c>
      <c r="PQ7" s="71" t="s">
        <v>32</v>
      </c>
      <c r="PR7" s="71" t="s">
        <v>32</v>
      </c>
      <c r="PS7" s="67"/>
      <c r="PT7" s="71" t="s">
        <v>36</v>
      </c>
      <c r="PU7" s="71" t="s">
        <v>36</v>
      </c>
      <c r="PV7" s="71" t="s">
        <v>36</v>
      </c>
      <c r="PW7" s="71" t="s">
        <v>36</v>
      </c>
      <c r="PX7" s="71" t="s">
        <v>36</v>
      </c>
      <c r="PY7" s="71" t="s">
        <v>36</v>
      </c>
      <c r="PZ7" s="71" t="s">
        <v>36</v>
      </c>
      <c r="QA7" s="71" t="s">
        <v>36</v>
      </c>
      <c r="QB7" s="71" t="s">
        <v>36</v>
      </c>
      <c r="QC7" s="71" t="s">
        <v>36</v>
      </c>
      <c r="QD7" s="71" t="s">
        <v>36</v>
      </c>
      <c r="QE7" s="71" t="s">
        <v>36</v>
      </c>
      <c r="QF7" s="71" t="s">
        <v>36</v>
      </c>
      <c r="QG7" s="71" t="s">
        <v>36</v>
      </c>
      <c r="QH7" s="71" t="s">
        <v>36</v>
      </c>
      <c r="QI7" s="67"/>
      <c r="QJ7" s="71" t="s">
        <v>34</v>
      </c>
      <c r="QK7" s="71" t="s">
        <v>34</v>
      </c>
      <c r="QL7" s="71" t="s">
        <v>34</v>
      </c>
      <c r="QM7" s="71" t="s">
        <v>34</v>
      </c>
      <c r="QN7" s="71" t="s">
        <v>34</v>
      </c>
      <c r="QO7" s="71" t="s">
        <v>34</v>
      </c>
      <c r="QP7" s="71" t="s">
        <v>34</v>
      </c>
      <c r="QQ7" s="71" t="s">
        <v>34</v>
      </c>
      <c r="QR7" s="71" t="s">
        <v>34</v>
      </c>
      <c r="QS7" s="71" t="s">
        <v>34</v>
      </c>
      <c r="QT7" s="71" t="s">
        <v>34</v>
      </c>
      <c r="QU7" s="71" t="s">
        <v>34</v>
      </c>
      <c r="QV7" s="71" t="s">
        <v>34</v>
      </c>
      <c r="QW7" s="71" t="s">
        <v>34</v>
      </c>
      <c r="QX7" s="71" t="s">
        <v>34</v>
      </c>
      <c r="QY7" s="67"/>
      <c r="QZ7" s="71" t="s">
        <v>39</v>
      </c>
      <c r="RA7" s="71" t="s">
        <v>39</v>
      </c>
      <c r="RB7" s="71" t="s">
        <v>39</v>
      </c>
      <c r="RC7" s="71" t="s">
        <v>39</v>
      </c>
      <c r="RD7" s="71" t="s">
        <v>39</v>
      </c>
      <c r="RE7" s="71" t="s">
        <v>39</v>
      </c>
      <c r="RF7" s="71" t="s">
        <v>39</v>
      </c>
      <c r="RG7" s="71" t="s">
        <v>39</v>
      </c>
      <c r="RH7" s="71" t="s">
        <v>39</v>
      </c>
      <c r="RI7" s="71" t="s">
        <v>39</v>
      </c>
      <c r="RJ7" s="71" t="s">
        <v>39</v>
      </c>
      <c r="RK7" s="71" t="s">
        <v>39</v>
      </c>
      <c r="RL7" s="71" t="s">
        <v>39</v>
      </c>
      <c r="RM7" s="71" t="s">
        <v>39</v>
      </c>
      <c r="RN7" s="71" t="s">
        <v>39</v>
      </c>
    </row>
    <row r="8" spans="1:482" s="9" customFormat="1" ht="12.75" customHeight="1" x14ac:dyDescent="0.25">
      <c r="A8" s="161">
        <v>6</v>
      </c>
      <c r="B8" s="24" t="s">
        <v>221</v>
      </c>
      <c r="C8" s="161">
        <v>6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66"/>
      <c r="O8" s="266"/>
      <c r="P8" s="266"/>
      <c r="Q8" s="266"/>
      <c r="R8" s="266"/>
      <c r="S8" s="16"/>
      <c r="T8" s="25"/>
      <c r="U8" s="25"/>
      <c r="V8" s="25"/>
      <c r="W8" s="25"/>
      <c r="X8" s="25"/>
      <c r="Y8" s="25"/>
      <c r="Z8" s="25"/>
      <c r="AA8" s="25"/>
      <c r="AB8" s="25"/>
      <c r="AC8" s="25"/>
      <c r="AD8" s="266"/>
      <c r="AE8" s="266"/>
      <c r="AF8" s="266"/>
      <c r="AG8" s="266"/>
      <c r="AH8" s="266"/>
      <c r="AI8" s="16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66"/>
      <c r="AW8" s="266"/>
      <c r="AX8" s="266"/>
      <c r="AY8" s="16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66"/>
      <c r="BK8" s="266"/>
      <c r="BL8" s="266"/>
      <c r="BM8" s="266"/>
      <c r="BN8" s="266"/>
      <c r="BO8" s="16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66"/>
      <c r="CA8" s="266"/>
      <c r="CB8" s="266"/>
      <c r="CC8" s="266"/>
      <c r="CD8" s="266"/>
      <c r="CE8" s="16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66"/>
      <c r="CQ8" s="266"/>
      <c r="CR8" s="266"/>
      <c r="CS8" s="266"/>
      <c r="CT8" s="266"/>
      <c r="CU8" s="16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16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66"/>
      <c r="DW8" s="266"/>
      <c r="DX8" s="266"/>
      <c r="DY8" s="266"/>
      <c r="DZ8" s="266"/>
      <c r="EA8" s="16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82"/>
      <c r="EM8" s="282"/>
      <c r="EN8" s="282"/>
      <c r="EO8" s="282"/>
      <c r="EP8" s="282"/>
      <c r="EQ8" s="16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82"/>
      <c r="FD8" s="282"/>
      <c r="FE8" s="282"/>
      <c r="FF8" s="282"/>
      <c r="FG8" s="16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82"/>
      <c r="FS8" s="282"/>
      <c r="FT8" s="282"/>
      <c r="FU8" s="282"/>
      <c r="FV8" s="282"/>
      <c r="FW8" s="16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82"/>
      <c r="GI8" s="282"/>
      <c r="GJ8" s="282"/>
      <c r="GK8" s="282"/>
      <c r="GL8" s="282"/>
      <c r="GM8" s="16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82"/>
      <c r="GY8" s="282"/>
      <c r="GZ8" s="282"/>
      <c r="HA8" s="282"/>
      <c r="HB8" s="282"/>
      <c r="HC8" s="16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82"/>
      <c r="HO8" s="282"/>
      <c r="HP8" s="282"/>
      <c r="HQ8" s="282"/>
      <c r="HR8" s="282"/>
      <c r="HS8" s="16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82"/>
      <c r="IE8" s="282"/>
      <c r="IF8" s="282"/>
      <c r="IG8" s="282"/>
      <c r="IH8" s="282"/>
      <c r="II8" s="16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82"/>
      <c r="IU8" s="282"/>
      <c r="IV8" s="282"/>
      <c r="IW8" s="282"/>
      <c r="IX8" s="282"/>
      <c r="IY8" s="16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82"/>
      <c r="JK8" s="282"/>
      <c r="JL8" s="282"/>
      <c r="JM8" s="282"/>
      <c r="JN8" s="282"/>
      <c r="JO8" s="16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82"/>
      <c r="KA8" s="282"/>
      <c r="KB8" s="282"/>
      <c r="KC8" s="282"/>
      <c r="KD8" s="282"/>
      <c r="KE8" s="16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82"/>
      <c r="KQ8" s="282"/>
      <c r="KR8" s="282"/>
      <c r="KS8" s="282"/>
      <c r="KT8" s="282"/>
      <c r="KU8" s="16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L8" s="72" t="s">
        <v>57</v>
      </c>
      <c r="LM8" s="72" t="s">
        <v>57</v>
      </c>
      <c r="LN8" s="72" t="s">
        <v>57</v>
      </c>
      <c r="LO8" s="72" t="s">
        <v>57</v>
      </c>
      <c r="LP8" s="72" t="s">
        <v>57</v>
      </c>
      <c r="LQ8" s="72" t="s">
        <v>57</v>
      </c>
      <c r="LR8" s="72" t="s">
        <v>57</v>
      </c>
      <c r="LS8" s="72" t="s">
        <v>57</v>
      </c>
      <c r="LT8" s="72" t="s">
        <v>57</v>
      </c>
      <c r="LU8" s="72" t="s">
        <v>57</v>
      </c>
      <c r="LV8" s="72" t="s">
        <v>57</v>
      </c>
      <c r="LW8" s="72" t="s">
        <v>57</v>
      </c>
      <c r="LX8" s="72" t="s">
        <v>57</v>
      </c>
      <c r="LY8" s="72" t="s">
        <v>57</v>
      </c>
      <c r="LZ8" s="72" t="s">
        <v>57</v>
      </c>
      <c r="MA8" s="67"/>
      <c r="MB8" s="72" t="s">
        <v>57</v>
      </c>
      <c r="MC8" s="72" t="s">
        <v>57</v>
      </c>
      <c r="MD8" s="72" t="s">
        <v>57</v>
      </c>
      <c r="ME8" s="72" t="s">
        <v>57</v>
      </c>
      <c r="MF8" s="72" t="s">
        <v>57</v>
      </c>
      <c r="MG8" s="72" t="s">
        <v>57</v>
      </c>
      <c r="MH8" s="72" t="s">
        <v>57</v>
      </c>
      <c r="MI8" s="72" t="s">
        <v>57</v>
      </c>
      <c r="MJ8" s="72" t="s">
        <v>57</v>
      </c>
      <c r="MK8" s="72" t="s">
        <v>57</v>
      </c>
      <c r="ML8" s="72" t="s">
        <v>57</v>
      </c>
      <c r="MM8" s="72" t="s">
        <v>57</v>
      </c>
      <c r="MN8" s="72" t="s">
        <v>57</v>
      </c>
      <c r="MO8" s="72" t="s">
        <v>57</v>
      </c>
      <c r="MP8" s="72" t="s">
        <v>57</v>
      </c>
      <c r="MQ8" s="67"/>
      <c r="MR8" s="72" t="s">
        <v>48</v>
      </c>
      <c r="MS8" s="72" t="s">
        <v>48</v>
      </c>
      <c r="MT8" s="72" t="s">
        <v>48</v>
      </c>
      <c r="MU8" s="72" t="s">
        <v>48</v>
      </c>
      <c r="MV8" s="72" t="s">
        <v>48</v>
      </c>
      <c r="MW8" s="72" t="s">
        <v>48</v>
      </c>
      <c r="MX8" s="72" t="s">
        <v>48</v>
      </c>
      <c r="MY8" s="72" t="s">
        <v>48</v>
      </c>
      <c r="MZ8" s="72" t="s">
        <v>48</v>
      </c>
      <c r="NA8" s="72" t="s">
        <v>48</v>
      </c>
      <c r="NB8" s="72" t="s">
        <v>48</v>
      </c>
      <c r="NC8" s="72" t="s">
        <v>48</v>
      </c>
      <c r="ND8" s="72" t="s">
        <v>48</v>
      </c>
      <c r="NE8" s="72" t="s">
        <v>48</v>
      </c>
      <c r="NF8" s="72" t="s">
        <v>48</v>
      </c>
      <c r="NG8" s="67"/>
      <c r="NH8" s="72" t="s">
        <v>53</v>
      </c>
      <c r="NI8" s="72" t="s">
        <v>53</v>
      </c>
      <c r="NJ8" s="72" t="s">
        <v>53</v>
      </c>
      <c r="NK8" s="72" t="s">
        <v>53</v>
      </c>
      <c r="NL8" s="72" t="s">
        <v>53</v>
      </c>
      <c r="NM8" s="72" t="s">
        <v>53</v>
      </c>
      <c r="NN8" s="72" t="s">
        <v>53</v>
      </c>
      <c r="NO8" s="72" t="s">
        <v>53</v>
      </c>
      <c r="NP8" s="72" t="s">
        <v>53</v>
      </c>
      <c r="NQ8" s="72" t="s">
        <v>53</v>
      </c>
      <c r="NR8" s="72" t="s">
        <v>53</v>
      </c>
      <c r="NS8" s="72" t="s">
        <v>53</v>
      </c>
      <c r="NT8" s="72" t="s">
        <v>53</v>
      </c>
      <c r="NU8" s="72" t="s">
        <v>53</v>
      </c>
      <c r="NV8" s="72" t="s">
        <v>53</v>
      </c>
      <c r="NW8" s="67"/>
      <c r="NX8" s="72" t="s">
        <v>255</v>
      </c>
      <c r="NY8" s="72" t="s">
        <v>255</v>
      </c>
      <c r="NZ8" s="72" t="s">
        <v>255</v>
      </c>
      <c r="OA8" s="72" t="s">
        <v>255</v>
      </c>
      <c r="OB8" s="72" t="s">
        <v>255</v>
      </c>
      <c r="OC8" s="72" t="s">
        <v>255</v>
      </c>
      <c r="OD8" s="72" t="s">
        <v>255</v>
      </c>
      <c r="OE8" s="72" t="s">
        <v>255</v>
      </c>
      <c r="OF8" s="72" t="s">
        <v>255</v>
      </c>
      <c r="OG8" s="72" t="s">
        <v>255</v>
      </c>
      <c r="OH8" s="72" t="s">
        <v>255</v>
      </c>
      <c r="OI8" s="72" t="s">
        <v>255</v>
      </c>
      <c r="OJ8" s="72" t="s">
        <v>255</v>
      </c>
      <c r="OK8" s="72" t="s">
        <v>255</v>
      </c>
      <c r="OL8" s="72" t="s">
        <v>255</v>
      </c>
      <c r="OM8" s="67"/>
      <c r="ON8" s="72" t="s">
        <v>53</v>
      </c>
      <c r="OO8" s="72" t="s">
        <v>53</v>
      </c>
      <c r="OP8" s="72" t="s">
        <v>53</v>
      </c>
      <c r="OQ8" s="72" t="s">
        <v>53</v>
      </c>
      <c r="OR8" s="72" t="s">
        <v>53</v>
      </c>
      <c r="OS8" s="72" t="s">
        <v>53</v>
      </c>
      <c r="OT8" s="72" t="s">
        <v>53</v>
      </c>
      <c r="OU8" s="72" t="s">
        <v>53</v>
      </c>
      <c r="OV8" s="72" t="s">
        <v>53</v>
      </c>
      <c r="OW8" s="72" t="s">
        <v>53</v>
      </c>
      <c r="OX8" s="72" t="s">
        <v>53</v>
      </c>
      <c r="OY8" s="72" t="s">
        <v>53</v>
      </c>
      <c r="OZ8" s="72" t="s">
        <v>53</v>
      </c>
      <c r="PA8" s="72" t="s">
        <v>53</v>
      </c>
      <c r="PB8" s="72" t="s">
        <v>53</v>
      </c>
      <c r="PC8" s="67"/>
      <c r="PD8" s="72" t="s">
        <v>239</v>
      </c>
      <c r="PE8" s="72" t="s">
        <v>239</v>
      </c>
      <c r="PF8" s="72" t="s">
        <v>239</v>
      </c>
      <c r="PG8" s="72" t="s">
        <v>239</v>
      </c>
      <c r="PH8" s="72" t="s">
        <v>239</v>
      </c>
      <c r="PI8" s="72" t="s">
        <v>239</v>
      </c>
      <c r="PJ8" s="72" t="s">
        <v>239</v>
      </c>
      <c r="PK8" s="72" t="s">
        <v>239</v>
      </c>
      <c r="PL8" s="72" t="s">
        <v>239</v>
      </c>
      <c r="PM8" s="72" t="s">
        <v>239</v>
      </c>
      <c r="PN8" s="72" t="s">
        <v>239</v>
      </c>
      <c r="PO8" s="72" t="s">
        <v>239</v>
      </c>
      <c r="PP8" s="72" t="s">
        <v>239</v>
      </c>
      <c r="PQ8" s="72" t="s">
        <v>239</v>
      </c>
      <c r="PR8" s="72" t="s">
        <v>239</v>
      </c>
      <c r="PS8" s="67"/>
      <c r="PT8" s="72" t="s">
        <v>239</v>
      </c>
      <c r="PU8" s="72" t="s">
        <v>239</v>
      </c>
      <c r="PV8" s="72" t="s">
        <v>239</v>
      </c>
      <c r="PW8" s="72" t="s">
        <v>239</v>
      </c>
      <c r="PX8" s="72" t="s">
        <v>239</v>
      </c>
      <c r="PY8" s="72" t="s">
        <v>239</v>
      </c>
      <c r="PZ8" s="72" t="s">
        <v>239</v>
      </c>
      <c r="QA8" s="72" t="s">
        <v>239</v>
      </c>
      <c r="QB8" s="72" t="s">
        <v>239</v>
      </c>
      <c r="QC8" s="72" t="s">
        <v>239</v>
      </c>
      <c r="QD8" s="72" t="s">
        <v>239</v>
      </c>
      <c r="QE8" s="72" t="s">
        <v>239</v>
      </c>
      <c r="QF8" s="72" t="s">
        <v>239</v>
      </c>
      <c r="QG8" s="72" t="s">
        <v>239</v>
      </c>
      <c r="QH8" s="72" t="s">
        <v>239</v>
      </c>
      <c r="QI8" s="67"/>
      <c r="QJ8" s="72" t="s">
        <v>239</v>
      </c>
      <c r="QK8" s="72" t="s">
        <v>239</v>
      </c>
      <c r="QL8" s="72" t="s">
        <v>239</v>
      </c>
      <c r="QM8" s="72" t="s">
        <v>239</v>
      </c>
      <c r="QN8" s="72" t="s">
        <v>239</v>
      </c>
      <c r="QO8" s="72" t="s">
        <v>239</v>
      </c>
      <c r="QP8" s="72" t="s">
        <v>239</v>
      </c>
      <c r="QQ8" s="72" t="s">
        <v>239</v>
      </c>
      <c r="QR8" s="72" t="s">
        <v>239</v>
      </c>
      <c r="QS8" s="72" t="s">
        <v>239</v>
      </c>
      <c r="QT8" s="72" t="s">
        <v>239</v>
      </c>
      <c r="QU8" s="72" t="s">
        <v>239</v>
      </c>
      <c r="QV8" s="72" t="s">
        <v>239</v>
      </c>
      <c r="QW8" s="72" t="s">
        <v>239</v>
      </c>
      <c r="QX8" s="72" t="s">
        <v>239</v>
      </c>
      <c r="QY8" s="67"/>
      <c r="QZ8" s="72" t="s">
        <v>239</v>
      </c>
      <c r="RA8" s="72" t="s">
        <v>239</v>
      </c>
      <c r="RB8" s="72" t="s">
        <v>239</v>
      </c>
      <c r="RC8" s="72" t="s">
        <v>239</v>
      </c>
      <c r="RD8" s="72" t="s">
        <v>239</v>
      </c>
      <c r="RE8" s="72" t="s">
        <v>239</v>
      </c>
      <c r="RF8" s="72" t="s">
        <v>239</v>
      </c>
      <c r="RG8" s="72" t="s">
        <v>239</v>
      </c>
      <c r="RH8" s="72" t="s">
        <v>239</v>
      </c>
      <c r="RI8" s="72" t="s">
        <v>239</v>
      </c>
      <c r="RJ8" s="72" t="s">
        <v>239</v>
      </c>
      <c r="RK8" s="72" t="s">
        <v>239</v>
      </c>
      <c r="RL8" s="72" t="s">
        <v>239</v>
      </c>
      <c r="RM8" s="72" t="s">
        <v>239</v>
      </c>
      <c r="RN8" s="72" t="s">
        <v>239</v>
      </c>
    </row>
    <row r="9" spans="1:482" s="9" customFormat="1" ht="12.75" x14ac:dyDescent="0.2">
      <c r="A9" s="161">
        <v>7</v>
      </c>
      <c r="B9" s="157" t="s">
        <v>374</v>
      </c>
      <c r="C9" s="161">
        <v>7</v>
      </c>
      <c r="D9" s="96">
        <v>5301.2118649999984</v>
      </c>
      <c r="E9" s="96">
        <v>5928.3806819999991</v>
      </c>
      <c r="F9" s="96">
        <v>5237.4081189999997</v>
      </c>
      <c r="G9" s="96">
        <v>6697.8372169999993</v>
      </c>
      <c r="H9" s="96">
        <v>5638.4789348000022</v>
      </c>
      <c r="I9" s="96">
        <v>6166.2518731999971</v>
      </c>
      <c r="J9" s="96">
        <v>5592.0206429999998</v>
      </c>
      <c r="K9" s="96">
        <v>5753.7723285491902</v>
      </c>
      <c r="L9" s="96">
        <v>6401.3431380000002</v>
      </c>
      <c r="M9" s="96">
        <v>6120.3695629999993</v>
      </c>
      <c r="N9" s="267">
        <v>6089.1314928273041</v>
      </c>
      <c r="O9" s="267">
        <v>6516.7864328101432</v>
      </c>
      <c r="P9" s="267">
        <v>6692.0178347370702</v>
      </c>
      <c r="Q9" s="267">
        <v>6236.5600817889954</v>
      </c>
      <c r="R9" s="267"/>
      <c r="S9" s="16"/>
      <c r="T9" s="96">
        <v>3144.1851047744349</v>
      </c>
      <c r="U9" s="96">
        <v>1967.1710275059665</v>
      </c>
      <c r="V9" s="96">
        <v>3550.9539934059708</v>
      </c>
      <c r="W9" s="96">
        <v>3224.0313699077442</v>
      </c>
      <c r="X9" s="96">
        <v>3094.9436945452462</v>
      </c>
      <c r="Y9" s="96">
        <v>2908.3079016783031</v>
      </c>
      <c r="Z9" s="96">
        <v>3779.4657874078675</v>
      </c>
      <c r="AA9" s="96">
        <v>3256.3632377474587</v>
      </c>
      <c r="AB9" s="96">
        <v>3162.5794365100137</v>
      </c>
      <c r="AC9" s="96">
        <v>3636.6705513049842</v>
      </c>
      <c r="AD9" s="267"/>
      <c r="AE9" s="267"/>
      <c r="AF9" s="267"/>
      <c r="AG9" s="267"/>
      <c r="AH9" s="267"/>
      <c r="AI9" s="1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>
        <f>+AU10+AU11-AU15-AU18</f>
        <v>438824.30794326053</v>
      </c>
      <c r="AV9" s="96">
        <f>+AV10+AV11-AV15-AV18</f>
        <v>454504.33205326076</v>
      </c>
      <c r="AW9" s="96">
        <f>+AW10+AW11-AW15-AW18</f>
        <v>463472.06982326077</v>
      </c>
      <c r="AX9" s="267"/>
      <c r="AY9" s="1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267"/>
      <c r="BK9" s="267"/>
      <c r="BL9" s="267"/>
      <c r="BM9" s="267"/>
      <c r="BN9" s="267"/>
      <c r="BO9" s="16"/>
      <c r="BP9" s="96">
        <f>BP10</f>
        <v>10408.988572883725</v>
      </c>
      <c r="BQ9" s="96">
        <f t="shared" ref="BQ9:CC9" si="64">BQ10</f>
        <v>9690.6287611822663</v>
      </c>
      <c r="BR9" s="96">
        <f t="shared" si="64"/>
        <v>9750.9253380991722</v>
      </c>
      <c r="BS9" s="96">
        <f t="shared" si="64"/>
        <v>9510.5068369271903</v>
      </c>
      <c r="BT9" s="96">
        <f t="shared" si="64"/>
        <v>9148.9692406700069</v>
      </c>
      <c r="BU9" s="96">
        <f t="shared" si="64"/>
        <v>8954.1036034239423</v>
      </c>
      <c r="BV9" s="96">
        <f t="shared" si="64"/>
        <v>8737.1656337426739</v>
      </c>
      <c r="BW9" s="96">
        <f t="shared" si="64"/>
        <v>8542.702910676142</v>
      </c>
      <c r="BX9" s="96">
        <f t="shared" si="64"/>
        <v>8252.2607624742996</v>
      </c>
      <c r="BY9" s="96">
        <f t="shared" si="64"/>
        <v>7972.5327631792152</v>
      </c>
      <c r="BZ9" s="96">
        <f t="shared" si="64"/>
        <v>7595.7039999999997</v>
      </c>
      <c r="CA9" s="96">
        <f t="shared" si="64"/>
        <v>6999.4788662783321</v>
      </c>
      <c r="CB9" s="96">
        <f t="shared" si="64"/>
        <v>6974.9432781525611</v>
      </c>
      <c r="CC9" s="96">
        <f t="shared" si="64"/>
        <v>6469.2392895675121</v>
      </c>
      <c r="CD9" s="267"/>
      <c r="CE9" s="16"/>
      <c r="CF9" s="96">
        <v>114524.24095031261</v>
      </c>
      <c r="CG9" s="96">
        <v>130675.32898039113</v>
      </c>
      <c r="CH9" s="96">
        <v>111255.60377346129</v>
      </c>
      <c r="CI9" s="96">
        <v>105318.49239392501</v>
      </c>
      <c r="CJ9" s="96">
        <v>103971.82631282807</v>
      </c>
      <c r="CK9" s="96">
        <v>103353.74189727017</v>
      </c>
      <c r="CL9" s="96">
        <v>92674.710073270107</v>
      </c>
      <c r="CM9" s="96">
        <v>90595.148089946597</v>
      </c>
      <c r="CN9" s="96">
        <v>69948.523099606333</v>
      </c>
      <c r="CO9" s="96">
        <v>78548.014933584782</v>
      </c>
      <c r="CP9" s="267"/>
      <c r="CQ9" s="267"/>
      <c r="CR9" s="267"/>
      <c r="CS9" s="267"/>
      <c r="CT9" s="267"/>
      <c r="CU9" s="16"/>
      <c r="CV9" s="96">
        <v>2669.0876355534974</v>
      </c>
      <c r="CW9" s="96">
        <v>2028.5621062167152</v>
      </c>
      <c r="CX9" s="96">
        <v>3688.029635048249</v>
      </c>
      <c r="CY9" s="96">
        <v>3662.0460041825659</v>
      </c>
      <c r="CZ9" s="96">
        <v>4954.1457210551125</v>
      </c>
      <c r="DA9" s="96">
        <v>4309.0051791086225</v>
      </c>
      <c r="DB9" s="96">
        <v>4895.4854718441202</v>
      </c>
      <c r="DC9" s="96">
        <v>4135.7193771185948</v>
      </c>
      <c r="DD9" s="96">
        <v>6488.3504384458547</v>
      </c>
      <c r="DE9" s="96">
        <v>327.36099999999999</v>
      </c>
      <c r="DF9" s="96">
        <v>427.26600000000008</v>
      </c>
      <c r="DG9" s="267">
        <v>467.20999999999987</v>
      </c>
      <c r="DH9" s="267">
        <f>+DH10</f>
        <v>477.66110909825323</v>
      </c>
      <c r="DI9" s="267">
        <f>+DI10</f>
        <v>489.13980977537733</v>
      </c>
      <c r="DJ9" s="267"/>
      <c r="DK9" s="1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267"/>
      <c r="DW9" s="267"/>
      <c r="DX9" s="267"/>
      <c r="DY9" s="267"/>
      <c r="DZ9" s="267"/>
      <c r="EA9" s="16"/>
      <c r="EB9" s="96">
        <v>20.212572925883478</v>
      </c>
      <c r="EC9" s="96">
        <v>-71.450285147649765</v>
      </c>
      <c r="ED9" s="96">
        <v>53.386685338671441</v>
      </c>
      <c r="EE9" s="96">
        <v>-72.421860406672295</v>
      </c>
      <c r="EF9" s="96">
        <v>-5.0475328816266938</v>
      </c>
      <c r="EG9" s="96">
        <v>-88.872648090045914</v>
      </c>
      <c r="EH9" s="96">
        <v>-39.63900231019079</v>
      </c>
      <c r="EI9" s="96">
        <v>-68.23185371428599</v>
      </c>
      <c r="EJ9" s="96">
        <v>-75.528032761904797</v>
      </c>
      <c r="EK9" s="96">
        <v>-75.559481809524186</v>
      </c>
      <c r="EL9" s="267">
        <v>-27.21073666666689</v>
      </c>
      <c r="EM9" s="267"/>
      <c r="EN9" s="267"/>
      <c r="EO9" s="267"/>
      <c r="EP9" s="267"/>
      <c r="EQ9" s="16"/>
      <c r="ER9" s="96">
        <v>0</v>
      </c>
      <c r="ES9" s="96">
        <v>0</v>
      </c>
      <c r="ET9" s="96">
        <v>0.66038993698941795</v>
      </c>
      <c r="EU9" s="96">
        <v>4.737181002565876</v>
      </c>
      <c r="EV9" s="96">
        <v>9.7752189408138292</v>
      </c>
      <c r="EW9" s="96">
        <v>-29.454989355627731</v>
      </c>
      <c r="EX9" s="96">
        <v>27.136121573927539</v>
      </c>
      <c r="EY9" s="96">
        <v>-3.8321962999993957</v>
      </c>
      <c r="EZ9" s="96">
        <v>10.3592716666667</v>
      </c>
      <c r="FA9" s="96">
        <v>76.66848782857187</v>
      </c>
      <c r="FB9" s="96">
        <v>-35.274539999999433</v>
      </c>
      <c r="FC9" s="267"/>
      <c r="FD9" s="267"/>
      <c r="FE9" s="267"/>
      <c r="FF9" s="267"/>
      <c r="FG9" s="16"/>
      <c r="FH9" s="96">
        <v>118.839</v>
      </c>
      <c r="FI9" s="96">
        <v>11.09</v>
      </c>
      <c r="FJ9" s="96">
        <v>59.904999999999994</v>
      </c>
      <c r="FK9" s="96">
        <v>46.79</v>
      </c>
      <c r="FL9" s="96">
        <v>18.807000000000002</v>
      </c>
      <c r="FM9" s="96">
        <v>25.764999999999997</v>
      </c>
      <c r="FN9" s="96">
        <v>27.395000000000003</v>
      </c>
      <c r="FO9" s="96">
        <v>36.772999999999996</v>
      </c>
      <c r="FP9" s="96">
        <v>20.269999999999996</v>
      </c>
      <c r="FQ9" s="96">
        <v>5.8249999999999993</v>
      </c>
      <c r="FR9" s="267">
        <v>9.6959999999999997</v>
      </c>
      <c r="FS9" s="267">
        <v>10.843999999999998</v>
      </c>
      <c r="FT9" s="267">
        <f>+FT41</f>
        <v>1.843</v>
      </c>
      <c r="FU9" s="267">
        <f>+FU41</f>
        <v>1.8666417407878684</v>
      </c>
      <c r="FV9" s="267"/>
      <c r="FW9" s="16"/>
      <c r="FX9" s="96">
        <v>350.69699999999989</v>
      </c>
      <c r="FY9" s="96">
        <v>68.427999999999884</v>
      </c>
      <c r="FZ9" s="96">
        <v>326.904</v>
      </c>
      <c r="GA9" s="96">
        <v>1293.3429999999998</v>
      </c>
      <c r="GB9" s="96">
        <v>792.61800000000017</v>
      </c>
      <c r="GC9" s="96">
        <v>833.91700000000014</v>
      </c>
      <c r="GD9" s="96">
        <v>564.81699999999978</v>
      </c>
      <c r="GE9" s="96">
        <v>721.2</v>
      </c>
      <c r="GF9" s="96">
        <v>642.68399999999974</v>
      </c>
      <c r="GG9" s="96">
        <f>+GG41</f>
        <v>99.527000000000001</v>
      </c>
      <c r="GH9" s="96">
        <f>+GH41</f>
        <v>44.687999999999995</v>
      </c>
      <c r="GI9" s="96">
        <f>+GI41</f>
        <v>62.76100000000001</v>
      </c>
      <c r="GJ9" s="96">
        <f>+GJ41</f>
        <v>39.661361195053679</v>
      </c>
      <c r="GK9" s="96">
        <f>+GK41</f>
        <v>40.375284558610126</v>
      </c>
      <c r="GL9" s="267"/>
      <c r="GM9" s="16"/>
      <c r="GN9" s="96">
        <v>36077.244558359322</v>
      </c>
      <c r="GO9" s="96">
        <v>38436.785319777882</v>
      </c>
      <c r="GP9" s="96">
        <v>37631.545796896025</v>
      </c>
      <c r="GQ9" s="96">
        <v>38780.944121132452</v>
      </c>
      <c r="GR9" s="96">
        <v>40028.933140151225</v>
      </c>
      <c r="GS9" s="96">
        <v>44163.871776733838</v>
      </c>
      <c r="GT9" s="96">
        <v>45878.000873370227</v>
      </c>
      <c r="GU9" s="96">
        <v>47380.261726759716</v>
      </c>
      <c r="GV9" s="96">
        <v>49219.756015404564</v>
      </c>
      <c r="GW9" s="96">
        <v>30031.9317089172</v>
      </c>
      <c r="GX9" s="96">
        <v>51425.36815697619</v>
      </c>
      <c r="GY9" s="267"/>
      <c r="GZ9" s="267"/>
      <c r="HA9" s="267"/>
      <c r="HB9" s="267"/>
      <c r="HC9" s="16"/>
      <c r="HD9" s="96">
        <v>40233.650742417623</v>
      </c>
      <c r="HE9" s="96">
        <v>41546.067137902464</v>
      </c>
      <c r="HF9" s="96">
        <v>45661.843868274525</v>
      </c>
      <c r="HG9" s="96">
        <v>46776.499532010872</v>
      </c>
      <c r="HH9" s="96">
        <v>48352.312549122886</v>
      </c>
      <c r="HI9" s="96">
        <v>49372.389628184144</v>
      </c>
      <c r="HJ9" s="96">
        <v>51523.862832807747</v>
      </c>
      <c r="HK9" s="96">
        <v>53673.541614331618</v>
      </c>
      <c r="HL9" s="96">
        <v>55698.764106761912</v>
      </c>
      <c r="HM9" s="96">
        <v>56970.179608516592</v>
      </c>
      <c r="HN9" s="96">
        <v>57239.247922371396</v>
      </c>
      <c r="HO9" s="96">
        <v>59014.994406848651</v>
      </c>
      <c r="HP9" s="96">
        <v>58775.157939277298</v>
      </c>
      <c r="HQ9" s="96">
        <v>63994.362217280002</v>
      </c>
      <c r="HR9" s="96"/>
      <c r="HS9" s="16"/>
      <c r="HT9" s="96">
        <v>3001.0824380000008</v>
      </c>
      <c r="HU9" s="96">
        <v>3020.0785870000009</v>
      </c>
      <c r="HV9" s="96">
        <v>3029.8524829999997</v>
      </c>
      <c r="HW9" s="96">
        <v>3209.3489109999991</v>
      </c>
      <c r="HX9" s="96">
        <v>3662.007133000001</v>
      </c>
      <c r="HY9" s="96">
        <v>3345.4422509999995</v>
      </c>
      <c r="HZ9" s="96">
        <v>3376.6794869999994</v>
      </c>
      <c r="IA9" s="96">
        <v>3161.1592950000004</v>
      </c>
      <c r="IB9" s="96">
        <v>3833.0320259999999</v>
      </c>
      <c r="IC9" s="96">
        <v>3795.2145010000004</v>
      </c>
      <c r="ID9" s="96">
        <v>3739.4267682200616</v>
      </c>
      <c r="IE9" s="96">
        <v>3740.7186308207201</v>
      </c>
      <c r="IF9" s="96">
        <v>3989.576641853183</v>
      </c>
      <c r="IG9" s="96">
        <v>4701.6484005285738</v>
      </c>
      <c r="IH9" s="96"/>
      <c r="II9" s="16"/>
      <c r="IJ9" s="96">
        <v>634.86476190475878</v>
      </c>
      <c r="IK9" s="96">
        <v>9724.7614766666611</v>
      </c>
      <c r="IL9" s="96">
        <v>7862.9465347619062</v>
      </c>
      <c r="IM9" s="96">
        <v>749.28731295237958</v>
      </c>
      <c r="IN9" s="96">
        <v>1605.2547733333304</v>
      </c>
      <c r="IO9" s="96">
        <v>1738.9193771428618</v>
      </c>
      <c r="IP9" s="96">
        <v>7825.4175776190496</v>
      </c>
      <c r="IQ9" s="96">
        <v>15723.995014780045</v>
      </c>
      <c r="IR9" s="96">
        <v>778.4628067470403</v>
      </c>
      <c r="IS9" s="96">
        <v>5390.3168272768144</v>
      </c>
      <c r="IT9" s="96">
        <v>7897.8375780354072</v>
      </c>
      <c r="IU9" s="267"/>
      <c r="IV9" s="267"/>
      <c r="IW9" s="267"/>
      <c r="IX9" s="267"/>
      <c r="IY9" s="1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267"/>
      <c r="JK9" s="267"/>
      <c r="JL9" s="267"/>
      <c r="JM9" s="267"/>
      <c r="JN9" s="267"/>
      <c r="JO9" s="16"/>
      <c r="JP9" s="96">
        <v>9187.1913643325606</v>
      </c>
      <c r="JQ9" s="96">
        <v>11085.378662994608</v>
      </c>
      <c r="JR9" s="96">
        <v>11091.625891839616</v>
      </c>
      <c r="JS9" s="96">
        <v>7708.262845582798</v>
      </c>
      <c r="JT9" s="96">
        <v>7094.095735445705</v>
      </c>
      <c r="JU9" s="96">
        <v>6934.3560605356724</v>
      </c>
      <c r="JV9" s="96">
        <v>6664.9110543248162</v>
      </c>
      <c r="JW9" s="96">
        <v>6527.4782196653032</v>
      </c>
      <c r="JX9" s="96">
        <v>6563.3203033907976</v>
      </c>
      <c r="JY9" s="96">
        <v>8394.0621747259629</v>
      </c>
      <c r="JZ9" s="96">
        <v>8870.0784843385263</v>
      </c>
      <c r="KA9" s="267">
        <v>10440.685158238488</v>
      </c>
      <c r="KB9" s="267"/>
      <c r="KC9" s="267">
        <v>8299.8517157560764</v>
      </c>
      <c r="KD9" s="267"/>
      <c r="KE9" s="16"/>
      <c r="KF9" s="96">
        <v>33149.181836251162</v>
      </c>
      <c r="KG9" s="96">
        <v>31946.754122288963</v>
      </c>
      <c r="KH9" s="96">
        <v>30953.671607092008</v>
      </c>
      <c r="KI9" s="96">
        <v>29363.242961456905</v>
      </c>
      <c r="KJ9" s="96">
        <v>31180.169743207462</v>
      </c>
      <c r="KK9" s="96">
        <v>32046.75616441403</v>
      </c>
      <c r="KL9" s="96">
        <v>33312.237105187247</v>
      </c>
      <c r="KM9" s="96">
        <v>34684.417430769798</v>
      </c>
      <c r="KN9" s="96">
        <v>36932.741306976975</v>
      </c>
      <c r="KO9" s="96">
        <v>36389.020596808004</v>
      </c>
      <c r="KP9" s="96">
        <v>39231.368655060644</v>
      </c>
      <c r="KQ9" s="267"/>
      <c r="KR9" s="267"/>
      <c r="KS9" s="267"/>
      <c r="KT9" s="267"/>
      <c r="KU9" s="16"/>
      <c r="KV9" s="96">
        <v>6563.7950000000001</v>
      </c>
      <c r="KW9" s="96">
        <v>5996.0188100000005</v>
      </c>
      <c r="KX9" s="96">
        <v>7916.3190800000002</v>
      </c>
      <c r="KY9" s="96">
        <v>8547.1622199999983</v>
      </c>
      <c r="KZ9" s="96">
        <v>8712.9328495238096</v>
      </c>
      <c r="LA9" s="96">
        <v>9268.8274000000001</v>
      </c>
      <c r="LB9" s="96">
        <v>9468.1479804761893</v>
      </c>
      <c r="LC9" s="96">
        <v>9816.251743255516</v>
      </c>
      <c r="LD9" s="96">
        <v>9364.0878717995365</v>
      </c>
      <c r="LE9" s="96">
        <v>7898.9536007454326</v>
      </c>
      <c r="LF9" s="96">
        <v>10045.081117595759</v>
      </c>
      <c r="LG9" s="96"/>
      <c r="LH9" s="96"/>
      <c r="LI9" s="96"/>
      <c r="LJ9" s="96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284"/>
      <c r="LW9" s="284"/>
      <c r="LX9" s="284"/>
      <c r="LY9" s="284"/>
      <c r="LZ9" s="28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284"/>
      <c r="MO9" s="284"/>
      <c r="MP9" s="28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284"/>
      <c r="NC9" s="284"/>
      <c r="ND9" s="284"/>
      <c r="NE9" s="284"/>
      <c r="NF9" s="28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284"/>
      <c r="NS9" s="284"/>
      <c r="NT9" s="284"/>
      <c r="NU9" s="284"/>
      <c r="NV9" s="28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284"/>
      <c r="OI9" s="284"/>
      <c r="OJ9" s="284"/>
      <c r="OK9" s="284"/>
      <c r="OL9" s="28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284"/>
      <c r="OY9" s="284"/>
      <c r="OZ9" s="284"/>
      <c r="PA9" s="284"/>
      <c r="PB9" s="28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284"/>
      <c r="PO9" s="284"/>
      <c r="PP9" s="284"/>
      <c r="PQ9" s="284"/>
      <c r="PR9" s="28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284"/>
      <c r="QE9" s="284"/>
      <c r="QF9" s="284"/>
      <c r="QG9" s="284"/>
      <c r="QH9" s="284"/>
      <c r="QJ9" s="74"/>
      <c r="QK9" s="74"/>
      <c r="QL9" s="74"/>
      <c r="QM9" s="74"/>
      <c r="QN9" s="74"/>
      <c r="QO9" s="74"/>
      <c r="QP9" s="74"/>
      <c r="QQ9" s="74"/>
      <c r="QR9" s="74"/>
      <c r="QS9" s="74"/>
      <c r="QT9" s="284"/>
      <c r="QU9" s="284"/>
      <c r="QV9" s="284"/>
      <c r="QW9" s="284"/>
      <c r="QX9" s="284"/>
      <c r="QZ9" s="74"/>
      <c r="RA9" s="74"/>
      <c r="RB9" s="74"/>
      <c r="RC9" s="74"/>
      <c r="RD9" s="74"/>
      <c r="RE9" s="74"/>
      <c r="RF9" s="74"/>
      <c r="RG9" s="74"/>
      <c r="RH9" s="74"/>
      <c r="RI9" s="74"/>
      <c r="RJ9" s="74"/>
      <c r="RK9" s="74"/>
      <c r="RL9" s="74"/>
      <c r="RM9" s="74"/>
      <c r="RN9" s="74"/>
    </row>
    <row r="10" spans="1:482" ht="12.75" x14ac:dyDescent="0.2">
      <c r="A10" s="161">
        <v>8</v>
      </c>
      <c r="B10" s="145" t="s">
        <v>371</v>
      </c>
      <c r="C10" s="161">
        <v>8</v>
      </c>
      <c r="D10" s="22">
        <v>5301.2118649999984</v>
      </c>
      <c r="E10" s="22">
        <v>5928.3806819999991</v>
      </c>
      <c r="F10" s="22">
        <v>5237.4081189999997</v>
      </c>
      <c r="G10" s="22">
        <v>6697.8372169999993</v>
      </c>
      <c r="H10" s="22">
        <v>5638.4789348000022</v>
      </c>
      <c r="I10" s="22">
        <v>6166.2518731999971</v>
      </c>
      <c r="J10" s="22">
        <v>5592.0206429999998</v>
      </c>
      <c r="K10" s="22">
        <v>5753.7723285491902</v>
      </c>
      <c r="L10" s="22">
        <v>6401.3431380000002</v>
      </c>
      <c r="M10" s="22">
        <v>6120.3695630000002</v>
      </c>
      <c r="N10" s="268">
        <v>6089.1314928273041</v>
      </c>
      <c r="O10" s="268">
        <v>6516.7864328101432</v>
      </c>
      <c r="P10" s="268">
        <v>6692.0178347370702</v>
      </c>
      <c r="Q10" s="268">
        <v>6236.5600817889954</v>
      </c>
      <c r="R10" s="268"/>
      <c r="S10" s="16"/>
      <c r="T10" s="22">
        <v>66191.87</v>
      </c>
      <c r="U10" s="22">
        <v>69902.209999999992</v>
      </c>
      <c r="V10" s="22">
        <v>73502.09</v>
      </c>
      <c r="W10" s="22">
        <v>72807.409999999989</v>
      </c>
      <c r="X10" s="22">
        <v>74350.13</v>
      </c>
      <c r="Y10" s="22">
        <v>85803.23</v>
      </c>
      <c r="Z10" s="22">
        <v>89024.33</v>
      </c>
      <c r="AA10" s="22">
        <v>85496.06</v>
      </c>
      <c r="AB10" s="22">
        <v>88577.97</v>
      </c>
      <c r="AC10" s="22">
        <v>85547.51</v>
      </c>
      <c r="AD10" s="268">
        <v>90511.989289999998</v>
      </c>
      <c r="AE10" s="268">
        <v>90549.046090000003</v>
      </c>
      <c r="AF10" s="268">
        <v>84283.891730000003</v>
      </c>
      <c r="AG10" s="268">
        <v>84342.785868489998</v>
      </c>
      <c r="AH10" s="268"/>
      <c r="AI10" s="16"/>
      <c r="AJ10" s="22">
        <v>1378351.683</v>
      </c>
      <c r="AK10" s="22">
        <v>1223972.655</v>
      </c>
      <c r="AL10" s="22">
        <v>1382617.392</v>
      </c>
      <c r="AM10" s="22">
        <v>1919375.69</v>
      </c>
      <c r="AN10" s="22">
        <v>1143015.128</v>
      </c>
      <c r="AO10" s="22">
        <v>1102311.233</v>
      </c>
      <c r="AP10" s="22">
        <v>1086464.459</v>
      </c>
      <c r="AQ10" s="22">
        <v>1043846.8342199997</v>
      </c>
      <c r="AR10" s="22">
        <v>957386.58711999946</v>
      </c>
      <c r="AS10" s="22">
        <v>899596.60716999997</v>
      </c>
      <c r="AT10" s="22">
        <v>904145.00991999998</v>
      </c>
      <c r="AU10" s="22">
        <v>856362.03084999998</v>
      </c>
      <c r="AV10" s="268">
        <v>821943.29565000022</v>
      </c>
      <c r="AW10" s="268">
        <v>786669.17665000015</v>
      </c>
      <c r="AX10" s="268"/>
      <c r="AY10" s="16"/>
      <c r="AZ10" s="22">
        <v>51124.255249214606</v>
      </c>
      <c r="BA10" s="22">
        <v>49147.060760461798</v>
      </c>
      <c r="BB10" s="22">
        <v>57389.381483489247</v>
      </c>
      <c r="BC10" s="22">
        <v>43139.019518117864</v>
      </c>
      <c r="BD10" s="22">
        <v>52304.558343602548</v>
      </c>
      <c r="BE10" s="22">
        <v>73698.62923048262</v>
      </c>
      <c r="BF10" s="22">
        <v>56446.72834457898</v>
      </c>
      <c r="BG10" s="22">
        <v>49619.15511897461</v>
      </c>
      <c r="BH10" s="22">
        <v>50317.127459719522</v>
      </c>
      <c r="BI10" s="22">
        <v>48015.237616021943</v>
      </c>
      <c r="BJ10" s="268">
        <v>53117.993311816499</v>
      </c>
      <c r="BK10" s="268">
        <v>63415.185727211807</v>
      </c>
      <c r="BL10" s="268">
        <v>66281.036243660041</v>
      </c>
      <c r="BM10" s="268">
        <v>55665.251289392239</v>
      </c>
      <c r="BN10" s="268"/>
      <c r="BO10" s="16"/>
      <c r="BP10" s="22">
        <f>BP41-BP25</f>
        <v>10408.988572883725</v>
      </c>
      <c r="BQ10" s="22">
        <f t="shared" ref="BQ10:BZ10" si="65">BQ41-BQ25</f>
        <v>9690.6287611822663</v>
      </c>
      <c r="BR10" s="22">
        <f t="shared" si="65"/>
        <v>9750.9253380991722</v>
      </c>
      <c r="BS10" s="22">
        <f t="shared" si="65"/>
        <v>9510.5068369271903</v>
      </c>
      <c r="BT10" s="22">
        <f t="shared" si="65"/>
        <v>9148.9692406700069</v>
      </c>
      <c r="BU10" s="22">
        <f t="shared" si="65"/>
        <v>8954.1036034239423</v>
      </c>
      <c r="BV10" s="22">
        <f t="shared" si="65"/>
        <v>8737.1656337426739</v>
      </c>
      <c r="BW10" s="22">
        <f t="shared" si="65"/>
        <v>8542.702910676142</v>
      </c>
      <c r="BX10" s="22">
        <f t="shared" si="65"/>
        <v>8252.2607624742996</v>
      </c>
      <c r="BY10" s="22">
        <f t="shared" si="65"/>
        <v>7972.5327631792152</v>
      </c>
      <c r="BZ10" s="22">
        <f t="shared" si="65"/>
        <v>7595.7039999999997</v>
      </c>
      <c r="CA10" s="22">
        <f t="shared" ref="CA10:CB10" si="66">CA41-CA25</f>
        <v>6999.4788662783321</v>
      </c>
      <c r="CB10" s="22">
        <f t="shared" si="66"/>
        <v>6974.9432781525611</v>
      </c>
      <c r="CC10" s="22">
        <f t="shared" ref="CC10" si="67">CC41-CC25</f>
        <v>6469.2392895675121</v>
      </c>
      <c r="CD10" s="268"/>
      <c r="CE10" s="16"/>
      <c r="CF10" s="22">
        <v>192504.185</v>
      </c>
      <c r="CG10" s="22">
        <v>193849.28200000001</v>
      </c>
      <c r="CH10" s="22">
        <v>215082.927</v>
      </c>
      <c r="CI10" s="22">
        <v>244770.18100000001</v>
      </c>
      <c r="CJ10" s="22">
        <v>286840.57900000003</v>
      </c>
      <c r="CK10" s="22">
        <v>334071.62099999998</v>
      </c>
      <c r="CL10" s="22">
        <v>345547.63699999999</v>
      </c>
      <c r="CM10" s="22">
        <v>368603.16896939999</v>
      </c>
      <c r="CN10" s="22">
        <v>361488.35366368719</v>
      </c>
      <c r="CO10" s="22">
        <v>367034.66900000005</v>
      </c>
      <c r="CP10" s="268">
        <v>324238.82668</v>
      </c>
      <c r="CQ10" s="268">
        <v>311724.58163799997</v>
      </c>
      <c r="CR10" s="268">
        <v>315900.55884990905</v>
      </c>
      <c r="CS10" s="268">
        <v>323327.84988700005</v>
      </c>
      <c r="CT10" s="268"/>
      <c r="CU10" s="16"/>
      <c r="CV10" s="22">
        <v>2669.0876355534974</v>
      </c>
      <c r="CW10" s="22">
        <v>2028.5621062167152</v>
      </c>
      <c r="CX10" s="22">
        <v>3688.029635048249</v>
      </c>
      <c r="CY10" s="22">
        <v>3662.0460041825659</v>
      </c>
      <c r="CZ10" s="22">
        <v>4954.1457210551125</v>
      </c>
      <c r="DA10" s="22">
        <v>4309.0051791086225</v>
      </c>
      <c r="DB10" s="22">
        <v>4895.4854718441202</v>
      </c>
      <c r="DC10" s="22">
        <v>4135.7193771185948</v>
      </c>
      <c r="DD10" s="22">
        <v>6488.3504384458547</v>
      </c>
      <c r="DE10" s="22">
        <v>327.36099999999999</v>
      </c>
      <c r="DF10" s="22">
        <v>427.26600000000008</v>
      </c>
      <c r="DG10" s="268">
        <v>467.20999999999987</v>
      </c>
      <c r="DH10" s="268">
        <f>+DH41</f>
        <v>477.66110909825323</v>
      </c>
      <c r="DI10" s="268">
        <f>+DI41</f>
        <v>489.13980977537733</v>
      </c>
      <c r="DJ10" s="268"/>
      <c r="DK10" s="16"/>
      <c r="DL10" s="22">
        <f t="shared" ref="DL10:DY10" si="68">-ON25-DL35-DL36</f>
        <v>1424.7398175534754</v>
      </c>
      <c r="DM10" s="22">
        <f t="shared" si="68"/>
        <v>1442.857114875867</v>
      </c>
      <c r="DN10" s="22">
        <f t="shared" si="68"/>
        <v>1604.199171247308</v>
      </c>
      <c r="DO10" s="22">
        <f t="shared" si="68"/>
        <v>3456.6044951905824</v>
      </c>
      <c r="DP10" s="22">
        <f t="shared" si="68"/>
        <v>5088.3269320209638</v>
      </c>
      <c r="DQ10" s="22">
        <f t="shared" si="68"/>
        <v>6450.9340963375143</v>
      </c>
      <c r="DR10" s="22">
        <f t="shared" si="68"/>
        <v>7089.7725782117541</v>
      </c>
      <c r="DS10" s="22">
        <f t="shared" si="68"/>
        <v>7335.4739579531215</v>
      </c>
      <c r="DT10" s="22">
        <f t="shared" si="68"/>
        <v>7629.6316675308044</v>
      </c>
      <c r="DU10" s="22">
        <f t="shared" si="68"/>
        <v>7783.1559430003235</v>
      </c>
      <c r="DV10" s="22">
        <f t="shared" si="68"/>
        <v>7556.3128463802959</v>
      </c>
      <c r="DW10" s="22">
        <f t="shared" si="68"/>
        <v>6891.1539718815256</v>
      </c>
      <c r="DX10" s="22">
        <f t="shared" si="68"/>
        <v>8626.6237946224373</v>
      </c>
      <c r="DY10" s="22">
        <f t="shared" si="68"/>
        <v>7868.7305868064286</v>
      </c>
      <c r="DZ10" s="268"/>
      <c r="EA10" s="16"/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68"/>
      <c r="EN10" s="268"/>
      <c r="EO10" s="268"/>
      <c r="EP10" s="268"/>
      <c r="EQ10" s="16"/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68"/>
      <c r="FD10" s="268"/>
      <c r="FE10" s="268"/>
      <c r="FF10" s="268"/>
      <c r="FG10" s="16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68"/>
      <c r="FS10" s="268"/>
      <c r="FT10" s="268"/>
      <c r="FU10" s="268"/>
      <c r="FV10" s="268"/>
      <c r="FW10" s="16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16"/>
      <c r="GN10" s="22">
        <v>0</v>
      </c>
      <c r="GO10" s="22">
        <v>0</v>
      </c>
      <c r="GP10" s="22">
        <v>0</v>
      </c>
      <c r="GQ10" s="22">
        <v>0</v>
      </c>
      <c r="GR10" s="22">
        <v>0</v>
      </c>
      <c r="GS10" s="22">
        <v>0</v>
      </c>
      <c r="GT10" s="22">
        <v>0</v>
      </c>
      <c r="GU10" s="22">
        <v>0</v>
      </c>
      <c r="GV10" s="22">
        <v>0</v>
      </c>
      <c r="GW10" s="22">
        <v>0</v>
      </c>
      <c r="GX10" s="22"/>
      <c r="GY10" s="268"/>
      <c r="GZ10" s="268"/>
      <c r="HA10" s="268"/>
      <c r="HB10" s="268"/>
      <c r="HC10" s="16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16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16"/>
      <c r="IJ10" s="22">
        <v>0</v>
      </c>
      <c r="IK10" s="22">
        <v>0</v>
      </c>
      <c r="IL10" s="22">
        <v>0</v>
      </c>
      <c r="IM10" s="22">
        <v>0</v>
      </c>
      <c r="IN10" s="22">
        <v>0</v>
      </c>
      <c r="IO10" s="22">
        <v>0</v>
      </c>
      <c r="IP10" s="22">
        <v>0</v>
      </c>
      <c r="IQ10" s="22">
        <v>0</v>
      </c>
      <c r="IR10" s="22">
        <v>0</v>
      </c>
      <c r="IS10" s="22">
        <v>0</v>
      </c>
      <c r="IT10" s="22">
        <v>0</v>
      </c>
      <c r="IU10" s="268"/>
      <c r="IV10" s="268"/>
      <c r="IW10" s="268"/>
      <c r="IX10" s="268"/>
      <c r="IY10" s="16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68"/>
      <c r="JK10" s="268"/>
      <c r="JL10" s="268"/>
      <c r="JM10" s="268"/>
      <c r="JN10" s="268"/>
      <c r="JO10" s="16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68"/>
      <c r="KB10" s="268"/>
      <c r="KC10" s="268"/>
      <c r="KD10" s="268"/>
      <c r="KE10" s="16"/>
      <c r="KF10" s="22">
        <v>0</v>
      </c>
      <c r="KG10" s="22">
        <v>0</v>
      </c>
      <c r="KH10" s="22">
        <v>0</v>
      </c>
      <c r="KI10" s="22">
        <v>0</v>
      </c>
      <c r="KJ10" s="22">
        <v>0</v>
      </c>
      <c r="KK10" s="22">
        <v>0</v>
      </c>
      <c r="KL10" s="22">
        <v>0</v>
      </c>
      <c r="KM10" s="22">
        <v>0</v>
      </c>
      <c r="KN10" s="22">
        <v>0</v>
      </c>
      <c r="KO10" s="22">
        <v>0</v>
      </c>
      <c r="KP10" s="22"/>
      <c r="KQ10" s="268"/>
      <c r="KR10" s="268"/>
      <c r="KS10" s="268"/>
      <c r="KT10" s="268"/>
      <c r="KU10" s="16"/>
      <c r="KV10" s="22">
        <v>0</v>
      </c>
      <c r="KW10" s="22">
        <v>0</v>
      </c>
      <c r="KX10" s="22">
        <v>0</v>
      </c>
      <c r="KY10" s="22">
        <v>0</v>
      </c>
      <c r="KZ10" s="22">
        <v>0</v>
      </c>
      <c r="LA10" s="22">
        <v>0</v>
      </c>
      <c r="LB10" s="22">
        <v>0</v>
      </c>
      <c r="LC10" s="22">
        <v>0</v>
      </c>
      <c r="LD10" s="22">
        <v>0</v>
      </c>
      <c r="LE10" s="22">
        <v>0</v>
      </c>
      <c r="LF10" s="22"/>
      <c r="LG10" s="22"/>
      <c r="LH10" s="22"/>
      <c r="LI10" s="22"/>
      <c r="LJ10" s="22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285"/>
      <c r="LW10" s="285"/>
      <c r="LX10" s="285"/>
      <c r="LY10" s="285"/>
      <c r="LZ10" s="285"/>
      <c r="MA10" s="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285"/>
      <c r="MO10" s="285"/>
      <c r="MP10" s="285"/>
      <c r="MQ10" s="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285"/>
      <c r="NC10" s="285"/>
      <c r="ND10" s="285"/>
      <c r="NE10" s="285"/>
      <c r="NF10" s="285"/>
      <c r="NG10" s="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285"/>
      <c r="NS10" s="285"/>
      <c r="NT10" s="285"/>
      <c r="NU10" s="285"/>
      <c r="NV10" s="285"/>
      <c r="NW10" s="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285"/>
      <c r="OI10" s="285"/>
      <c r="OJ10" s="285"/>
      <c r="OK10" s="285"/>
      <c r="OL10" s="285"/>
      <c r="OM10" s="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285"/>
      <c r="OY10" s="285"/>
      <c r="OZ10" s="285"/>
      <c r="PA10" s="285"/>
      <c r="PB10" s="285"/>
      <c r="PC10" s="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285"/>
      <c r="PO10" s="285"/>
      <c r="PP10" s="285"/>
      <c r="PQ10" s="285"/>
      <c r="PR10" s="285"/>
      <c r="PS10" s="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285"/>
      <c r="QE10" s="285"/>
      <c r="QF10" s="285"/>
      <c r="QG10" s="285"/>
      <c r="QH10" s="285"/>
      <c r="QI10" s="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285"/>
      <c r="QU10" s="285"/>
      <c r="QV10" s="285"/>
      <c r="QW10" s="285"/>
      <c r="QX10" s="285"/>
      <c r="QY10" s="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</row>
    <row r="11" spans="1:482" ht="12.75" x14ac:dyDescent="0.2">
      <c r="A11" s="161">
        <v>9</v>
      </c>
      <c r="B11" s="146" t="s">
        <v>1</v>
      </c>
      <c r="C11" s="161">
        <v>9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269"/>
      <c r="Q11" s="269"/>
      <c r="R11" s="269"/>
      <c r="S11" s="16"/>
      <c r="T11" s="97">
        <v>0.12589335000000001</v>
      </c>
      <c r="U11" s="97">
        <v>6.0031779999999993E-2</v>
      </c>
      <c r="V11" s="97">
        <v>4.7730410000000001E-2</v>
      </c>
      <c r="W11" s="97">
        <v>6.2964309999999996E-2</v>
      </c>
      <c r="X11" s="97">
        <v>4.0575309999999996E-2</v>
      </c>
      <c r="Y11" s="97">
        <v>5.7200629999999995E-2</v>
      </c>
      <c r="Z11" s="97">
        <v>2.5229999999999999E-2</v>
      </c>
      <c r="AA11" s="97">
        <v>4.9149769999999995E-2</v>
      </c>
      <c r="AB11" s="97">
        <v>6.565204999999999E-2</v>
      </c>
      <c r="AC11" s="97">
        <v>0.28137959999999995</v>
      </c>
      <c r="AD11" s="269">
        <v>0</v>
      </c>
      <c r="AE11" s="269"/>
      <c r="AF11" s="269"/>
      <c r="AG11" s="269"/>
      <c r="AH11" s="269"/>
      <c r="AI11" s="16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>
        <v>499.68982326053094</v>
      </c>
      <c r="AU11" s="97">
        <v>500.689823260531</v>
      </c>
      <c r="AV11" s="269">
        <v>501.689823260531</v>
      </c>
      <c r="AW11" s="269">
        <v>502.689823260531</v>
      </c>
      <c r="AX11" s="269"/>
      <c r="AY11" s="16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269"/>
      <c r="BK11" s="269"/>
      <c r="BL11" s="269"/>
      <c r="BM11" s="269"/>
      <c r="BN11" s="269"/>
      <c r="BO11" s="16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269"/>
      <c r="CA11" s="269"/>
      <c r="CB11" s="269"/>
      <c r="CC11" s="269"/>
      <c r="CD11" s="269"/>
      <c r="CE11" s="16"/>
      <c r="CF11" s="97">
        <v>0</v>
      </c>
      <c r="CG11" s="97">
        <v>5028.5678786024328</v>
      </c>
      <c r="CH11" s="97">
        <v>1471.7580216342308</v>
      </c>
      <c r="CI11" s="97">
        <v>4.0443480946126362E-2</v>
      </c>
      <c r="CJ11" s="97">
        <v>5.283440745683694E-3</v>
      </c>
      <c r="CK11" s="97">
        <v>9.3089194090617451E-3</v>
      </c>
      <c r="CL11" s="97">
        <v>57.936827458876856</v>
      </c>
      <c r="CM11" s="97">
        <v>8.0509573267561058E-3</v>
      </c>
      <c r="CN11" s="97">
        <v>5.426219442025384</v>
      </c>
      <c r="CO11" s="97">
        <v>0.120198276964304</v>
      </c>
      <c r="CP11" s="269"/>
      <c r="CQ11" s="269"/>
      <c r="CR11" s="269"/>
      <c r="CS11" s="269"/>
      <c r="CT11" s="269"/>
      <c r="CU11" s="16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269"/>
      <c r="DH11" s="269"/>
      <c r="DI11" s="269"/>
      <c r="DJ11" s="269"/>
      <c r="DK11" s="16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269"/>
      <c r="DW11" s="269"/>
      <c r="DX11" s="269"/>
      <c r="DY11" s="269"/>
      <c r="DZ11" s="269"/>
      <c r="EA11" s="16"/>
      <c r="EB11" s="97">
        <v>0</v>
      </c>
      <c r="EC11" s="97">
        <v>0</v>
      </c>
      <c r="ED11" s="97">
        <v>0</v>
      </c>
      <c r="EE11" s="97">
        <v>0</v>
      </c>
      <c r="EF11" s="97">
        <v>0</v>
      </c>
      <c r="EG11" s="97">
        <v>0</v>
      </c>
      <c r="EH11" s="97">
        <v>0</v>
      </c>
      <c r="EI11" s="97">
        <v>0</v>
      </c>
      <c r="EJ11" s="97">
        <v>0</v>
      </c>
      <c r="EK11" s="97">
        <v>0</v>
      </c>
      <c r="EL11" s="97">
        <v>0</v>
      </c>
      <c r="EM11" s="269"/>
      <c r="EN11" s="269"/>
      <c r="EO11" s="269">
        <v>1448.6610139095426</v>
      </c>
      <c r="EP11" s="269"/>
      <c r="EQ11" s="16"/>
      <c r="ER11" s="97">
        <v>0</v>
      </c>
      <c r="ES11" s="97">
        <v>0</v>
      </c>
      <c r="ET11" s="97">
        <v>0</v>
      </c>
      <c r="EU11" s="97">
        <v>0</v>
      </c>
      <c r="EV11" s="97">
        <v>0</v>
      </c>
      <c r="EW11" s="97">
        <v>0</v>
      </c>
      <c r="EX11" s="97">
        <v>0</v>
      </c>
      <c r="EY11" s="97">
        <v>0</v>
      </c>
      <c r="EZ11" s="97">
        <v>0</v>
      </c>
      <c r="FA11" s="97">
        <v>0</v>
      </c>
      <c r="FB11" s="97">
        <v>0</v>
      </c>
      <c r="FC11" s="269"/>
      <c r="FD11" s="269"/>
      <c r="FE11" s="269">
        <v>194.01756959337945</v>
      </c>
      <c r="FF11" s="269"/>
      <c r="FG11" s="16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269"/>
      <c r="FS11" s="269"/>
      <c r="FT11" s="269"/>
      <c r="FU11" s="269"/>
      <c r="FV11" s="269"/>
      <c r="FW11" s="16"/>
      <c r="FX11" s="97">
        <v>4.2149370000000005E-2</v>
      </c>
      <c r="FY11" s="97">
        <v>2.3909440000000004E-2</v>
      </c>
      <c r="FZ11" s="97">
        <v>1.8253809999999999E-2</v>
      </c>
      <c r="GA11" s="97">
        <v>3.8660309999999996E-2</v>
      </c>
      <c r="GB11" s="97">
        <v>3.0793609999999999E-2</v>
      </c>
      <c r="GC11" s="97">
        <v>1.6305000000000001E-4</v>
      </c>
      <c r="GD11" s="97">
        <v>4.0299999999999998E-4</v>
      </c>
      <c r="GE11" s="97">
        <v>6.9649000000000002E-4</v>
      </c>
      <c r="GF11" s="97">
        <v>1.0408499999999999E-2</v>
      </c>
      <c r="GG11" s="97">
        <v>0</v>
      </c>
      <c r="GH11" s="269"/>
      <c r="GI11" s="269"/>
      <c r="GJ11" s="269"/>
      <c r="GK11" s="269"/>
      <c r="GL11" s="269"/>
      <c r="GM11" s="16"/>
      <c r="GN11" s="97">
        <v>3448.0917565064528</v>
      </c>
      <c r="GO11" s="97">
        <v>4375.7167608542277</v>
      </c>
      <c r="GP11" s="97">
        <v>10683.99066125165</v>
      </c>
      <c r="GQ11" s="97">
        <v>12535.690952007755</v>
      </c>
      <c r="GR11" s="97">
        <v>19358.777869697053</v>
      </c>
      <c r="GS11" s="97">
        <v>20068.635296190474</v>
      </c>
      <c r="GT11" s="97">
        <v>21710.877024010435</v>
      </c>
      <c r="GU11" s="97">
        <v>26030.695239047625</v>
      </c>
      <c r="GV11" s="97">
        <v>27214.844702142855</v>
      </c>
      <c r="GW11" s="97">
        <v>15581.12</v>
      </c>
      <c r="GX11" s="97">
        <v>22522.012139523809</v>
      </c>
      <c r="GY11" s="269">
        <v>7572.9238879472605</v>
      </c>
      <c r="GZ11" s="269">
        <v>4581.5192500000003</v>
      </c>
      <c r="HA11" s="269">
        <v>9374.3293489648713</v>
      </c>
      <c r="HB11" s="269"/>
      <c r="HC11" s="16"/>
      <c r="HD11" s="97">
        <v>28.092755249999986</v>
      </c>
      <c r="HE11" s="97">
        <v>39.539515109999925</v>
      </c>
      <c r="HF11" s="97">
        <v>25.821845619999863</v>
      </c>
      <c r="HG11" s="97">
        <v>20.764087659999923</v>
      </c>
      <c r="HH11" s="97">
        <v>9.7449705499998984</v>
      </c>
      <c r="HI11" s="97">
        <v>8.2184837999999729</v>
      </c>
      <c r="HJ11" s="97">
        <v>6.5115371499999632</v>
      </c>
      <c r="HK11" s="97">
        <v>28.502880719999961</v>
      </c>
      <c r="HL11" s="97">
        <v>46.858535769999975</v>
      </c>
      <c r="HM11" s="97">
        <v>45.193040969999963</v>
      </c>
      <c r="HN11" s="97">
        <v>377.67161443999987</v>
      </c>
      <c r="HO11" s="97">
        <v>78.162158989999867</v>
      </c>
      <c r="HP11" s="97">
        <v>121.96727263999996</v>
      </c>
      <c r="HQ11" s="97">
        <v>1764.8211477799994</v>
      </c>
      <c r="HR11" s="97"/>
      <c r="HS11" s="16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16"/>
      <c r="IJ11" s="97">
        <v>41.61</v>
      </c>
      <c r="IK11" s="97">
        <v>38.69</v>
      </c>
      <c r="IL11" s="97">
        <v>30.744</v>
      </c>
      <c r="IM11" s="97">
        <v>25.914999999999999</v>
      </c>
      <c r="IN11" s="97">
        <v>27.375</v>
      </c>
      <c r="IO11" s="97">
        <v>54.02</v>
      </c>
      <c r="IP11" s="97">
        <v>52.704000000000001</v>
      </c>
      <c r="IQ11" s="97">
        <v>54.75</v>
      </c>
      <c r="IR11" s="97">
        <v>57.305</v>
      </c>
      <c r="IS11" s="97">
        <v>50.005000000000003</v>
      </c>
      <c r="IT11" s="97">
        <v>0</v>
      </c>
      <c r="IU11" s="269">
        <v>57.645696031746034</v>
      </c>
      <c r="IV11" s="269">
        <v>10.099045647042248</v>
      </c>
      <c r="IW11" s="269">
        <v>3.9688703696742975E-2</v>
      </c>
      <c r="IX11" s="269"/>
      <c r="IY11" s="16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269"/>
      <c r="JK11" s="269"/>
      <c r="JL11" s="269"/>
      <c r="JM11" s="269"/>
      <c r="JN11" s="269"/>
      <c r="JO11" s="16"/>
      <c r="JP11" s="97">
        <v>3.9638649659863945</v>
      </c>
      <c r="JQ11" s="97">
        <v>0</v>
      </c>
      <c r="JR11" s="97">
        <v>0</v>
      </c>
      <c r="JS11" s="97">
        <v>280.24233560090704</v>
      </c>
      <c r="JT11" s="97">
        <v>308.1561111111111</v>
      </c>
      <c r="JU11" s="97">
        <v>171.31468253968254</v>
      </c>
      <c r="JV11" s="97">
        <v>0</v>
      </c>
      <c r="JW11" s="97">
        <v>0</v>
      </c>
      <c r="JX11" s="97">
        <v>0</v>
      </c>
      <c r="JY11" s="97">
        <v>12.385453514739229</v>
      </c>
      <c r="JZ11" s="97">
        <v>133.92233560090705</v>
      </c>
      <c r="KA11" s="269">
        <v>714.79862154195007</v>
      </c>
      <c r="KB11" s="269">
        <v>934.87001791967009</v>
      </c>
      <c r="KC11" s="269">
        <v>1259.6646145124716</v>
      </c>
      <c r="KD11" s="269"/>
      <c r="KE11" s="16"/>
      <c r="KF11" s="97">
        <v>547.70425238095231</v>
      </c>
      <c r="KG11" s="97">
        <v>460.05587683754834</v>
      </c>
      <c r="KH11" s="97">
        <v>414.66126131875495</v>
      </c>
      <c r="KI11" s="97">
        <v>463.576585170172</v>
      </c>
      <c r="KJ11" s="97">
        <v>635.72274343808465</v>
      </c>
      <c r="KK11" s="97">
        <v>2909.0556928571432</v>
      </c>
      <c r="KL11" s="97">
        <v>4661.2544053542069</v>
      </c>
      <c r="KM11" s="97">
        <v>4897.5446866666662</v>
      </c>
      <c r="KN11" s="97">
        <v>7068.7325714285716</v>
      </c>
      <c r="KO11" s="97">
        <v>6147.5352020468499</v>
      </c>
      <c r="KP11" s="97">
        <v>13180.593990731291</v>
      </c>
      <c r="KQ11" s="269">
        <v>12431.052728117511</v>
      </c>
      <c r="KR11" s="269">
        <v>9348.40409</v>
      </c>
      <c r="KS11" s="269">
        <v>9162.953539988328</v>
      </c>
      <c r="KT11" s="269"/>
      <c r="KU11" s="16"/>
      <c r="KV11" s="97">
        <v>30.66</v>
      </c>
      <c r="KW11" s="97">
        <v>42.34</v>
      </c>
      <c r="KX11" s="97">
        <v>20.861999999999998</v>
      </c>
      <c r="KY11" s="97">
        <v>19.71</v>
      </c>
      <c r="KZ11" s="97">
        <v>17.885000000000002</v>
      </c>
      <c r="LA11" s="97">
        <v>225.57</v>
      </c>
      <c r="LB11" s="97">
        <v>246.31800000000001</v>
      </c>
      <c r="LC11" s="97">
        <v>0</v>
      </c>
      <c r="LD11" s="97">
        <v>390.185</v>
      </c>
      <c r="LE11" s="97">
        <v>694.59500000000003</v>
      </c>
      <c r="LF11" s="97">
        <v>965.02407904761901</v>
      </c>
      <c r="LG11" s="97">
        <v>1208.8529991904763</v>
      </c>
      <c r="LH11" s="97">
        <v>425.31412</v>
      </c>
      <c r="LI11" s="97">
        <v>579.04560731465699</v>
      </c>
      <c r="LJ11" s="97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286"/>
      <c r="LW11" s="286"/>
      <c r="LX11" s="286"/>
      <c r="LY11" s="286"/>
      <c r="LZ11" s="286"/>
      <c r="MA11" s="8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286"/>
      <c r="MO11" s="286"/>
      <c r="MP11" s="286"/>
      <c r="MQ11" s="8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286"/>
      <c r="NC11" s="286"/>
      <c r="ND11" s="286"/>
      <c r="NE11" s="286"/>
      <c r="NF11" s="286"/>
      <c r="NG11" s="8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286"/>
      <c r="NS11" s="286"/>
      <c r="NT11" s="286"/>
      <c r="NU11" s="286"/>
      <c r="NV11" s="286"/>
      <c r="NW11" s="8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286"/>
      <c r="OI11" s="286"/>
      <c r="OJ11" s="286"/>
      <c r="OK11" s="286"/>
      <c r="OL11" s="286"/>
      <c r="OM11" s="8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286"/>
      <c r="OY11" s="286"/>
      <c r="OZ11" s="286"/>
      <c r="PA11" s="286"/>
      <c r="PB11" s="286"/>
      <c r="PC11" s="8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286"/>
      <c r="PO11" s="286"/>
      <c r="PP11" s="286"/>
      <c r="PQ11" s="286"/>
      <c r="PR11" s="286"/>
      <c r="PS11" s="8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286"/>
      <c r="QE11" s="286"/>
      <c r="QF11" s="286"/>
      <c r="QG11" s="286"/>
      <c r="QH11" s="286"/>
      <c r="QI11" s="8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286"/>
      <c r="QU11" s="286"/>
      <c r="QV11" s="286"/>
      <c r="QW11" s="286"/>
      <c r="QX11" s="286"/>
      <c r="QY11" s="8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</row>
    <row r="12" spans="1:482" ht="12.75" x14ac:dyDescent="0.2">
      <c r="A12" s="161">
        <v>10</v>
      </c>
      <c r="B12" s="145" t="s">
        <v>114</v>
      </c>
      <c r="C12" s="161">
        <v>10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68"/>
      <c r="Q12" s="268"/>
      <c r="R12" s="268"/>
      <c r="S12" s="16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68"/>
      <c r="AE12" s="268"/>
      <c r="AF12" s="268"/>
      <c r="AG12" s="268"/>
      <c r="AH12" s="268"/>
      <c r="AI12" s="16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68"/>
      <c r="AW12" s="268"/>
      <c r="AX12" s="268"/>
      <c r="AY12" s="16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68"/>
      <c r="BK12" s="268"/>
      <c r="BL12" s="268"/>
      <c r="BM12" s="268"/>
      <c r="BN12" s="268"/>
      <c r="BO12" s="16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68"/>
      <c r="CA12" s="268"/>
      <c r="CB12" s="268"/>
      <c r="CC12" s="268"/>
      <c r="CD12" s="268"/>
      <c r="CE12" s="16"/>
      <c r="CF12" s="167">
        <f t="shared" ref="CF12:CO12" si="69">-(CF10+CF11-CF13-CF16-CF20+CF25-CF41)</f>
        <v>2692.1272334968962</v>
      </c>
      <c r="CG12" s="167">
        <f t="shared" si="69"/>
        <v>-14827.845386105419</v>
      </c>
      <c r="CH12" s="167">
        <f t="shared" si="69"/>
        <v>13989.558792253005</v>
      </c>
      <c r="CI12" s="167">
        <f t="shared" si="69"/>
        <v>6814.7570646464101</v>
      </c>
      <c r="CJ12" s="167">
        <f t="shared" si="69"/>
        <v>7900.4084624100306</v>
      </c>
      <c r="CK12" s="167">
        <f t="shared" si="69"/>
        <v>10762.92241034889</v>
      </c>
      <c r="CL12" s="167">
        <f t="shared" si="69"/>
        <v>21103.462389587043</v>
      </c>
      <c r="CM12" s="167">
        <f t="shared" si="69"/>
        <v>14781.663313993273</v>
      </c>
      <c r="CN12" s="167">
        <f t="shared" si="69"/>
        <v>21795.280184187759</v>
      </c>
      <c r="CO12" s="167">
        <f t="shared" si="69"/>
        <v>12227.422876947281</v>
      </c>
      <c r="CP12" s="280">
        <v>30934.354544454269</v>
      </c>
      <c r="CQ12" s="280">
        <v>49833.217845290303</v>
      </c>
      <c r="CR12" s="280">
        <v>41194.172512096397</v>
      </c>
      <c r="CS12" s="280">
        <f>19962.561364886+CS22</f>
        <v>22028.458391055781</v>
      </c>
      <c r="CT12" s="280"/>
      <c r="CU12" s="16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68"/>
      <c r="DH12" s="268"/>
      <c r="DI12" s="268"/>
      <c r="DJ12" s="268"/>
      <c r="DK12" s="16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68"/>
      <c r="DW12" s="268"/>
      <c r="DX12" s="268"/>
      <c r="DY12" s="268"/>
      <c r="DZ12" s="268"/>
      <c r="EA12" s="16"/>
      <c r="EB12" s="22">
        <v>-1650.8881934583931</v>
      </c>
      <c r="EC12" s="22">
        <v>-1780.848032719442</v>
      </c>
      <c r="ED12" s="22">
        <v>-1554.1908011758326</v>
      </c>
      <c r="EE12" s="22">
        <v>-2128.2216282928962</v>
      </c>
      <c r="EF12" s="22">
        <v>-1837.1840441975619</v>
      </c>
      <c r="EG12" s="22">
        <v>-2208.2703562857146</v>
      </c>
      <c r="EH12" s="22">
        <v>-2317.4614496190479</v>
      </c>
      <c r="EI12" s="22">
        <v>-2471.140365714286</v>
      </c>
      <c r="EJ12" s="22">
        <v>-2632.4488207619052</v>
      </c>
      <c r="EK12" s="22">
        <v>-2884.6072845714289</v>
      </c>
      <c r="EL12" s="268">
        <v>-2756.6257628571429</v>
      </c>
      <c r="EM12" s="268">
        <v>-2433.1556876190498</v>
      </c>
      <c r="EN12" s="356">
        <v>-3686.4115336104801</v>
      </c>
      <c r="EO12" s="268">
        <v>-4286.5600000000004</v>
      </c>
      <c r="EP12" s="268"/>
      <c r="EQ12" s="16"/>
      <c r="ER12" s="22">
        <v>0</v>
      </c>
      <c r="ES12" s="22">
        <v>0</v>
      </c>
      <c r="ET12" s="22">
        <v>-163.35448785627486</v>
      </c>
      <c r="EU12" s="22">
        <v>-1171.7921991428771</v>
      </c>
      <c r="EV12" s="22">
        <v>-2418.0045671791368</v>
      </c>
      <c r="EW12" s="22">
        <v>-3225.696128360672</v>
      </c>
      <c r="EX12" s="22">
        <v>-3507.7718737488635</v>
      </c>
      <c r="EY12" s="22">
        <v>-3634.9840736571423</v>
      </c>
      <c r="EZ12" s="22">
        <v>-3727.3088505476185</v>
      </c>
      <c r="FA12" s="22">
        <v>-3626.8174757428565</v>
      </c>
      <c r="FB12" s="22">
        <v>-3640.1542152380953</v>
      </c>
      <c r="FC12" s="268">
        <v>-3634.8678940476202</v>
      </c>
      <c r="FD12" s="356">
        <v>-3950.99801882357</v>
      </c>
      <c r="FE12" s="268">
        <v>-3844.91</v>
      </c>
      <c r="FF12" s="268"/>
      <c r="FG12" s="16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68"/>
      <c r="FS12" s="268"/>
      <c r="FT12" s="268"/>
      <c r="FU12" s="268"/>
      <c r="FV12" s="268"/>
      <c r="FW12" s="16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68"/>
      <c r="GI12" s="268"/>
      <c r="GJ12" s="268"/>
      <c r="GK12" s="268"/>
      <c r="GL12" s="268"/>
      <c r="GM12" s="16"/>
      <c r="GN12" s="22">
        <f t="shared" ref="GN12:GW12" si="70">-ER12</f>
        <v>0</v>
      </c>
      <c r="GO12" s="22">
        <f t="shared" si="70"/>
        <v>0</v>
      </c>
      <c r="GP12" s="22">
        <f t="shared" si="70"/>
        <v>163.35448785627486</v>
      </c>
      <c r="GQ12" s="22">
        <f t="shared" si="70"/>
        <v>1171.7921991428771</v>
      </c>
      <c r="GR12" s="22">
        <f t="shared" si="70"/>
        <v>2418.0045671791368</v>
      </c>
      <c r="GS12" s="22">
        <f t="shared" si="70"/>
        <v>3225.696128360672</v>
      </c>
      <c r="GT12" s="22">
        <f t="shared" si="70"/>
        <v>3507.7718737488635</v>
      </c>
      <c r="GU12" s="22">
        <f t="shared" si="70"/>
        <v>3634.9840736571423</v>
      </c>
      <c r="GV12" s="22">
        <f t="shared" si="70"/>
        <v>3727.3088505476185</v>
      </c>
      <c r="GW12" s="22">
        <f t="shared" si="70"/>
        <v>3626.8174757428565</v>
      </c>
      <c r="GX12" s="22">
        <v>3640.1542152380998</v>
      </c>
      <c r="GY12" s="268">
        <v>3634.8678940476193</v>
      </c>
      <c r="GZ12" s="280">
        <v>3950.9980188235713</v>
      </c>
      <c r="HA12" s="268">
        <v>3844.9099999999971</v>
      </c>
      <c r="HB12" s="268"/>
      <c r="HC12" s="16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16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16"/>
      <c r="IJ12" s="22">
        <v>0</v>
      </c>
      <c r="IK12" s="22">
        <v>0</v>
      </c>
      <c r="IL12" s="22">
        <v>0</v>
      </c>
      <c r="IM12" s="22">
        <v>0</v>
      </c>
      <c r="IN12" s="22">
        <v>0</v>
      </c>
      <c r="IO12" s="22">
        <v>0</v>
      </c>
      <c r="IP12" s="22">
        <v>0</v>
      </c>
      <c r="IQ12" s="22">
        <v>0</v>
      </c>
      <c r="IR12" s="22">
        <v>0</v>
      </c>
      <c r="IS12" s="22">
        <v>0</v>
      </c>
      <c r="IT12" s="22"/>
      <c r="IU12" s="268"/>
      <c r="IV12" s="268"/>
      <c r="IW12" s="268"/>
      <c r="IX12" s="268"/>
      <c r="IY12" s="16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68"/>
      <c r="JK12" s="268"/>
      <c r="JL12" s="268"/>
      <c r="JM12" s="268"/>
      <c r="JN12" s="268"/>
      <c r="JO12" s="16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68"/>
      <c r="KB12" s="268"/>
      <c r="KC12" s="268"/>
      <c r="KD12" s="268"/>
      <c r="KE12" s="16"/>
      <c r="KF12" s="22">
        <f t="shared" ref="KF12:KN12" si="71">-EB12</f>
        <v>1650.8881934583931</v>
      </c>
      <c r="KG12" s="22">
        <f t="shared" si="71"/>
        <v>1780.848032719442</v>
      </c>
      <c r="KH12" s="22">
        <f t="shared" si="71"/>
        <v>1554.1908011758326</v>
      </c>
      <c r="KI12" s="22">
        <f t="shared" si="71"/>
        <v>2128.2216282928962</v>
      </c>
      <c r="KJ12" s="22">
        <f t="shared" si="71"/>
        <v>1837.1840441975619</v>
      </c>
      <c r="KK12" s="22">
        <f t="shared" si="71"/>
        <v>2208.2703562857146</v>
      </c>
      <c r="KL12" s="22">
        <f t="shared" si="71"/>
        <v>2317.4614496190479</v>
      </c>
      <c r="KM12" s="22">
        <f t="shared" si="71"/>
        <v>2471.140365714286</v>
      </c>
      <c r="KN12" s="22">
        <f t="shared" si="71"/>
        <v>2632.4488207619052</v>
      </c>
      <c r="KO12" s="22">
        <v>2884.6072845714289</v>
      </c>
      <c r="KP12" s="22">
        <v>2756.6257628571429</v>
      </c>
      <c r="KQ12" s="268">
        <v>2433.1556876190475</v>
      </c>
      <c r="KR12" s="268">
        <v>3686.411533610476</v>
      </c>
      <c r="KS12" s="268">
        <v>4286.5600000000004</v>
      </c>
      <c r="KT12" s="268"/>
      <c r="KU12" s="16"/>
      <c r="KV12" s="22">
        <v>0</v>
      </c>
      <c r="KW12" s="22">
        <v>0</v>
      </c>
      <c r="KX12" s="22">
        <v>0</v>
      </c>
      <c r="KY12" s="22">
        <v>0</v>
      </c>
      <c r="KZ12" s="22">
        <v>0</v>
      </c>
      <c r="LA12" s="22">
        <v>0</v>
      </c>
      <c r="LB12" s="22">
        <v>0</v>
      </c>
      <c r="LC12" s="22">
        <v>0</v>
      </c>
      <c r="LD12" s="22">
        <v>0</v>
      </c>
      <c r="LE12" s="22">
        <v>0</v>
      </c>
      <c r="LF12" s="22"/>
      <c r="LG12" s="22"/>
      <c r="LH12" s="22"/>
      <c r="LI12" s="22"/>
      <c r="LJ12" s="22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285"/>
      <c r="LW12" s="285"/>
      <c r="LX12" s="285"/>
      <c r="LY12" s="285"/>
      <c r="LZ12" s="285"/>
      <c r="MA12" s="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285"/>
      <c r="MO12" s="285"/>
      <c r="MP12" s="285"/>
      <c r="MQ12" s="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285"/>
      <c r="NC12" s="285"/>
      <c r="ND12" s="285"/>
      <c r="NE12" s="285"/>
      <c r="NF12" s="285"/>
      <c r="NG12" s="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285"/>
      <c r="NS12" s="285"/>
      <c r="NT12" s="285"/>
      <c r="NU12" s="285"/>
      <c r="NV12" s="285"/>
      <c r="NW12" s="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285"/>
      <c r="OI12" s="285"/>
      <c r="OJ12" s="285"/>
      <c r="OK12" s="285"/>
      <c r="OL12" s="285"/>
      <c r="OM12" s="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285"/>
      <c r="OY12" s="285"/>
      <c r="OZ12" s="285"/>
      <c r="PA12" s="285"/>
      <c r="PB12" s="285"/>
      <c r="PC12" s="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285"/>
      <c r="PO12" s="285"/>
      <c r="PP12" s="285"/>
      <c r="PQ12" s="285"/>
      <c r="PR12" s="285"/>
      <c r="PS12" s="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285"/>
      <c r="QE12" s="285"/>
      <c r="QF12" s="285"/>
      <c r="QG12" s="285"/>
      <c r="QH12" s="285"/>
      <c r="QI12" s="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285"/>
      <c r="QU12" s="285"/>
      <c r="QV12" s="285"/>
      <c r="QW12" s="285"/>
      <c r="QX12" s="285"/>
      <c r="QY12" s="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</row>
    <row r="13" spans="1:482" ht="12.75" x14ac:dyDescent="0.2">
      <c r="A13" s="161">
        <v>11</v>
      </c>
      <c r="B13" s="146" t="s">
        <v>2</v>
      </c>
      <c r="C13" s="161">
        <v>11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269"/>
      <c r="Q13" s="269"/>
      <c r="R13" s="269"/>
      <c r="S13" s="16"/>
      <c r="T13" s="97">
        <v>59935.756101999999</v>
      </c>
      <c r="U13" s="97">
        <v>64082.104923350002</v>
      </c>
      <c r="V13" s="97">
        <v>61018.929481130006</v>
      </c>
      <c r="W13" s="97">
        <v>67657.325421000001</v>
      </c>
      <c r="X13" s="97">
        <v>70425.711874319997</v>
      </c>
      <c r="Y13" s="97">
        <v>79660.871820419998</v>
      </c>
      <c r="Z13" s="97">
        <v>75615.562511240001</v>
      </c>
      <c r="AA13" s="97">
        <v>74757.657751499995</v>
      </c>
      <c r="AB13" s="97">
        <v>87118.038662999999</v>
      </c>
      <c r="AC13" s="97">
        <v>72790.176268359995</v>
      </c>
      <c r="AD13" s="269">
        <v>83326.249361199996</v>
      </c>
      <c r="AE13" s="269">
        <v>102689.09150600006</v>
      </c>
      <c r="AF13" s="269">
        <v>83592.787049999999</v>
      </c>
      <c r="AG13" s="269">
        <v>74696.225999999995</v>
      </c>
      <c r="AH13" s="269"/>
      <c r="AI13" s="16"/>
      <c r="AJ13" s="97"/>
      <c r="AK13" s="97"/>
      <c r="AL13" s="97">
        <v>54605.093401975799</v>
      </c>
      <c r="AM13" s="97">
        <v>65355.317809999993</v>
      </c>
      <c r="AN13" s="97">
        <v>56545.846099999988</v>
      </c>
      <c r="AO13" s="97">
        <v>74533.967709999997</v>
      </c>
      <c r="AP13" s="97">
        <v>68208.846409999998</v>
      </c>
      <c r="AQ13" s="97">
        <v>73936.448040000003</v>
      </c>
      <c r="AR13" s="97">
        <v>35470.61199999995</v>
      </c>
      <c r="AS13" s="97">
        <v>13128.439706900001</v>
      </c>
      <c r="AT13" s="97">
        <v>0</v>
      </c>
      <c r="AU13" s="97"/>
      <c r="AV13" s="269"/>
      <c r="AW13" s="269"/>
      <c r="AX13" s="269"/>
      <c r="AY13" s="16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269"/>
      <c r="BK13" s="269"/>
      <c r="BL13" s="269"/>
      <c r="BM13" s="269"/>
      <c r="BN13" s="269"/>
      <c r="BO13" s="16"/>
      <c r="BP13" s="97">
        <v>1.34527</v>
      </c>
      <c r="BQ13" s="97">
        <v>0.49539458000000003</v>
      </c>
      <c r="BR13" s="97">
        <v>2.48735E-2</v>
      </c>
      <c r="BS13" s="97">
        <v>2.2986999999999999E-4</v>
      </c>
      <c r="BT13" s="97">
        <v>1.4304450000000002E-2</v>
      </c>
      <c r="BU13" s="97">
        <v>6.5437099999999998E-2</v>
      </c>
      <c r="BV13" s="97">
        <v>5.6230619999999995E-2</v>
      </c>
      <c r="BW13" s="97">
        <v>5.9565220000000002E-2</v>
      </c>
      <c r="BX13" s="97">
        <v>0.11449247</v>
      </c>
      <c r="BY13" s="97">
        <v>3.4023789999999998E-2</v>
      </c>
      <c r="BZ13" s="269">
        <v>0</v>
      </c>
      <c r="CA13" s="269">
        <v>0.129</v>
      </c>
      <c r="CB13" s="269"/>
      <c r="CC13" s="269">
        <f>12600.859/1000000</f>
        <v>1.2600859000000001E-2</v>
      </c>
      <c r="CD13" s="269"/>
      <c r="CE13" s="16"/>
      <c r="CF13" s="97">
        <v>77970.534049687383</v>
      </c>
      <c r="CG13" s="97">
        <v>68164.052898211303</v>
      </c>
      <c r="CH13" s="97">
        <v>105213.48924817292</v>
      </c>
      <c r="CI13" s="97">
        <v>139434.45804955595</v>
      </c>
      <c r="CJ13" s="97">
        <v>182858.87897061271</v>
      </c>
      <c r="CK13" s="97">
        <v>230687.10241164925</v>
      </c>
      <c r="CL13" s="97">
        <v>252916.42375418873</v>
      </c>
      <c r="CM13" s="97">
        <v>278008.02893041074</v>
      </c>
      <c r="CN13" s="97">
        <v>291545.2567835229</v>
      </c>
      <c r="CO13" s="97">
        <v>288486.77426469221</v>
      </c>
      <c r="CP13" s="269">
        <v>228510.9602839734</v>
      </c>
      <c r="CQ13" s="269">
        <v>229861.02607287435</v>
      </c>
      <c r="CR13" s="269">
        <v>218061.33897333083</v>
      </c>
      <c r="CS13" s="269">
        <v>205345.15707946089</v>
      </c>
      <c r="CT13" s="269"/>
      <c r="CU13" s="16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269"/>
      <c r="DH13" s="269"/>
      <c r="DI13" s="269"/>
      <c r="DJ13" s="269"/>
      <c r="DK13" s="16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269"/>
      <c r="DW13" s="269"/>
      <c r="DX13" s="269"/>
      <c r="DY13" s="269"/>
      <c r="DZ13" s="269"/>
      <c r="EA13" s="16"/>
      <c r="EB13" s="97">
        <v>0</v>
      </c>
      <c r="EC13" s="97">
        <v>0</v>
      </c>
      <c r="ED13" s="97">
        <v>0</v>
      </c>
      <c r="EE13" s="97">
        <v>0</v>
      </c>
      <c r="EF13" s="97">
        <v>0</v>
      </c>
      <c r="EG13" s="97">
        <v>0</v>
      </c>
      <c r="EH13" s="97">
        <v>0</v>
      </c>
      <c r="EI13" s="97">
        <v>0</v>
      </c>
      <c r="EJ13" s="97">
        <v>0</v>
      </c>
      <c r="EK13" s="97">
        <v>0</v>
      </c>
      <c r="EL13" s="97">
        <v>0</v>
      </c>
      <c r="EM13" s="269"/>
      <c r="EN13" s="269"/>
      <c r="EO13" s="269"/>
      <c r="EP13" s="269"/>
      <c r="EQ13" s="16"/>
      <c r="ER13" s="97">
        <v>0</v>
      </c>
      <c r="ES13" s="97">
        <v>0</v>
      </c>
      <c r="ET13" s="97">
        <v>0</v>
      </c>
      <c r="EU13" s="97">
        <v>0</v>
      </c>
      <c r="EV13" s="97">
        <v>0</v>
      </c>
      <c r="EW13" s="97">
        <v>0</v>
      </c>
      <c r="EX13" s="97">
        <v>0</v>
      </c>
      <c r="EY13" s="97">
        <v>0</v>
      </c>
      <c r="EZ13" s="97">
        <v>0</v>
      </c>
      <c r="FA13" s="97">
        <v>0</v>
      </c>
      <c r="FB13" s="97">
        <v>0</v>
      </c>
      <c r="FC13" s="269"/>
      <c r="FD13" s="269"/>
      <c r="FE13" s="269"/>
      <c r="FF13" s="269"/>
      <c r="FG13" s="16"/>
      <c r="FH13" s="97">
        <v>5.0945807699999994</v>
      </c>
      <c r="FI13" s="97">
        <v>6.5006717699999994</v>
      </c>
      <c r="FJ13" s="97">
        <v>3.8136644999999998</v>
      </c>
      <c r="FK13" s="97">
        <v>4.5928656199999995</v>
      </c>
      <c r="FL13" s="97">
        <v>3.9278717300000001</v>
      </c>
      <c r="FM13" s="97">
        <v>3.6974936499999997</v>
      </c>
      <c r="FN13" s="97">
        <v>3.5988730899999997</v>
      </c>
      <c r="FO13" s="97">
        <v>4.0705258600000001</v>
      </c>
      <c r="FP13" s="97">
        <v>10.146917610000001</v>
      </c>
      <c r="FQ13" s="97">
        <v>14.44690763</v>
      </c>
      <c r="FR13" s="97">
        <v>0</v>
      </c>
      <c r="FS13" s="269">
        <v>9.525166190000002</v>
      </c>
      <c r="FT13" s="269">
        <v>11.130878390000001</v>
      </c>
      <c r="FU13" s="269">
        <f>10002118.3/1000000</f>
        <v>10.002118300000001</v>
      </c>
      <c r="FV13" s="269"/>
      <c r="FW13" s="16"/>
      <c r="FX13" s="97">
        <v>819.50226399999997</v>
      </c>
      <c r="FY13" s="97">
        <v>1147.7767530000001</v>
      </c>
      <c r="FZ13" s="97">
        <v>2346.5984979999998</v>
      </c>
      <c r="GA13" s="97">
        <v>817.90138031000004</v>
      </c>
      <c r="GB13" s="97">
        <v>1695.0823757999999</v>
      </c>
      <c r="GC13" s="97">
        <v>1511.44045833</v>
      </c>
      <c r="GD13" s="97">
        <v>1783.8515460000001</v>
      </c>
      <c r="GE13" s="97">
        <v>1892.9262062</v>
      </c>
      <c r="GF13" s="97">
        <v>1972.1731711099997</v>
      </c>
      <c r="GG13" s="97">
        <v>1916.8683470500002</v>
      </c>
      <c r="GH13" s="269">
        <v>1772.6067895000001</v>
      </c>
      <c r="GI13" s="269">
        <v>2521.888328</v>
      </c>
      <c r="GJ13" s="269">
        <v>3098.5274561199999</v>
      </c>
      <c r="GK13" s="269">
        <v>3147.125</v>
      </c>
      <c r="GL13" s="269"/>
      <c r="GM13" s="16"/>
      <c r="GN13" s="97">
        <v>429.60500000000002</v>
      </c>
      <c r="GO13" s="97">
        <v>0</v>
      </c>
      <c r="GP13" s="97">
        <v>1100.1959999999999</v>
      </c>
      <c r="GQ13" s="97">
        <v>1961.145</v>
      </c>
      <c r="GR13" s="97">
        <v>4265.7550000000001</v>
      </c>
      <c r="GS13" s="97">
        <v>5783.4250000000002</v>
      </c>
      <c r="GT13" s="97">
        <v>5136.0780000000004</v>
      </c>
      <c r="GU13" s="97">
        <v>5114.3056230267694</v>
      </c>
      <c r="GV13" s="97">
        <v>0</v>
      </c>
      <c r="GW13" s="97">
        <v>0</v>
      </c>
      <c r="GX13" s="97">
        <v>5215.2161260000012</v>
      </c>
      <c r="GY13" s="269">
        <v>6510.0155084341222</v>
      </c>
      <c r="GZ13" s="269">
        <v>11802.791984013818</v>
      </c>
      <c r="HA13" s="269">
        <v>15743.438098679881</v>
      </c>
      <c r="HB13" s="269"/>
      <c r="HC13" s="16"/>
      <c r="HD13" s="97">
        <v>1608.6288891300001</v>
      </c>
      <c r="HE13" s="97">
        <v>876.60227646999988</v>
      </c>
      <c r="HF13" s="97">
        <v>599.32228986999985</v>
      </c>
      <c r="HG13" s="97">
        <v>1358.2856867600001</v>
      </c>
      <c r="HH13" s="97">
        <v>797.68999232999977</v>
      </c>
      <c r="HI13" s="97">
        <v>1543.4035924899997</v>
      </c>
      <c r="HJ13" s="97">
        <v>714.44593180999971</v>
      </c>
      <c r="HK13" s="97">
        <v>1377.3202217999997</v>
      </c>
      <c r="HL13" s="97">
        <v>849.03344416999948</v>
      </c>
      <c r="HM13" s="97">
        <v>459.8432419099999</v>
      </c>
      <c r="HN13" s="97">
        <v>44.722132619999911</v>
      </c>
      <c r="HO13" s="97">
        <v>9.2074113499999903</v>
      </c>
      <c r="HP13" s="97">
        <v>16.063903729999971</v>
      </c>
      <c r="HQ13" s="97">
        <v>5.8405895899999996</v>
      </c>
      <c r="HR13" s="97"/>
      <c r="HS13" s="16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16"/>
      <c r="IJ13" s="97">
        <v>23415.115000000002</v>
      </c>
      <c r="IK13" s="97">
        <v>15707.775</v>
      </c>
      <c r="IL13" s="97">
        <v>16064.472</v>
      </c>
      <c r="IM13" s="97">
        <v>21637.200000000001</v>
      </c>
      <c r="IN13" s="97">
        <v>21863.5</v>
      </c>
      <c r="IO13" s="97">
        <v>25406.92</v>
      </c>
      <c r="IP13" s="97">
        <v>18035.382000000001</v>
      </c>
      <c r="IQ13" s="97">
        <v>20947.100880024325</v>
      </c>
      <c r="IR13" s="97">
        <v>22689.111707949305</v>
      </c>
      <c r="IS13" s="97">
        <v>16342.908542434716</v>
      </c>
      <c r="IT13" s="97">
        <v>18304.804780915296</v>
      </c>
      <c r="IU13" s="269">
        <v>15959.184728719925</v>
      </c>
      <c r="IV13" s="269">
        <v>12779.311932462528</v>
      </c>
      <c r="IW13" s="269">
        <v>12229.374314819504</v>
      </c>
      <c r="IX13" s="269"/>
      <c r="IY13" s="16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269"/>
      <c r="JK13" s="269"/>
      <c r="JL13" s="269"/>
      <c r="JM13" s="269"/>
      <c r="JN13" s="269"/>
      <c r="JO13" s="16"/>
      <c r="JP13" s="97">
        <v>380.94608083900232</v>
      </c>
      <c r="JQ13" s="97">
        <v>0</v>
      </c>
      <c r="JR13" s="97">
        <v>0</v>
      </c>
      <c r="JS13" s="97">
        <v>35.62883219954648</v>
      </c>
      <c r="JT13" s="97">
        <v>75.302709750566891</v>
      </c>
      <c r="JU13" s="97">
        <v>157.96992063492061</v>
      </c>
      <c r="JV13" s="97">
        <v>600.62441043083902</v>
      </c>
      <c r="JW13" s="97">
        <v>816.93410430839003</v>
      </c>
      <c r="JX13" s="97">
        <v>355.47963718820864</v>
      </c>
      <c r="JY13" s="97">
        <v>228.60111111111112</v>
      </c>
      <c r="JZ13" s="97">
        <v>538.68938775510196</v>
      </c>
      <c r="KA13" s="269">
        <v>403.00260770975058</v>
      </c>
      <c r="KB13" s="269">
        <v>0</v>
      </c>
      <c r="KC13" s="269"/>
      <c r="KD13" s="269"/>
      <c r="KE13" s="16"/>
      <c r="KF13" s="97">
        <v>5184.0950000000003</v>
      </c>
      <c r="KG13" s="97">
        <v>2032.6850000000002</v>
      </c>
      <c r="KH13" s="97">
        <v>946.476</v>
      </c>
      <c r="KI13" s="97">
        <v>2108.9700000000003</v>
      </c>
      <c r="KJ13" s="97">
        <v>3310.55</v>
      </c>
      <c r="KK13" s="97">
        <v>5567.71</v>
      </c>
      <c r="KL13" s="97">
        <v>3509.2080000000001</v>
      </c>
      <c r="KM13" s="97">
        <v>3457.9958717853938</v>
      </c>
      <c r="KN13" s="97">
        <v>20.075000000000003</v>
      </c>
      <c r="KO13" s="97">
        <v>0</v>
      </c>
      <c r="KP13" s="97"/>
      <c r="KQ13" s="269">
        <v>5414.3462642810055</v>
      </c>
      <c r="KR13" s="269">
        <v>713.17891000000009</v>
      </c>
      <c r="KS13" s="269">
        <v>260.96937212043042</v>
      </c>
      <c r="KT13" s="269"/>
      <c r="KU13" s="16"/>
      <c r="KV13" s="97">
        <v>0</v>
      </c>
      <c r="KW13" s="97">
        <v>0</v>
      </c>
      <c r="KX13" s="97">
        <v>0</v>
      </c>
      <c r="KY13" s="97">
        <v>0</v>
      </c>
      <c r="KZ13" s="97">
        <v>0</v>
      </c>
      <c r="LA13" s="97">
        <v>0</v>
      </c>
      <c r="LB13" s="97">
        <v>0</v>
      </c>
      <c r="LC13" s="97">
        <v>0</v>
      </c>
      <c r="LD13" s="97">
        <v>0</v>
      </c>
      <c r="LE13" s="97">
        <v>0</v>
      </c>
      <c r="LF13" s="97"/>
      <c r="LG13" s="97">
        <v>293.83190539659699</v>
      </c>
      <c r="LH13" s="97">
        <v>101.19047244654134</v>
      </c>
      <c r="LI13" s="97">
        <v>84.232933467442152</v>
      </c>
      <c r="LJ13" s="97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286"/>
      <c r="LW13" s="286"/>
      <c r="LX13" s="286"/>
      <c r="LY13" s="286"/>
      <c r="LZ13" s="286"/>
      <c r="MA13" s="8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286"/>
      <c r="MO13" s="286"/>
      <c r="MP13" s="286"/>
      <c r="MQ13" s="8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286"/>
      <c r="NC13" s="286"/>
      <c r="ND13" s="286"/>
      <c r="NE13" s="286"/>
      <c r="NF13" s="286"/>
      <c r="NG13" s="8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286"/>
      <c r="NS13" s="286"/>
      <c r="NT13" s="286"/>
      <c r="NU13" s="286"/>
      <c r="NV13" s="286"/>
      <c r="NW13" s="8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286"/>
      <c r="OI13" s="286"/>
      <c r="OJ13" s="286"/>
      <c r="OK13" s="286"/>
      <c r="OL13" s="286"/>
      <c r="OM13" s="8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286"/>
      <c r="OY13" s="286"/>
      <c r="OZ13" s="286"/>
      <c r="PA13" s="286"/>
      <c r="PB13" s="286"/>
      <c r="PC13" s="8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286"/>
      <c r="PO13" s="286"/>
      <c r="PP13" s="286"/>
      <c r="PQ13" s="286"/>
      <c r="PR13" s="286"/>
      <c r="PS13" s="8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286"/>
      <c r="QE13" s="286"/>
      <c r="QF13" s="286"/>
      <c r="QG13" s="286"/>
      <c r="QH13" s="286"/>
      <c r="QI13" s="8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286"/>
      <c r="QU13" s="286"/>
      <c r="QV13" s="286"/>
      <c r="QW13" s="286"/>
      <c r="QX13" s="286"/>
      <c r="QY13" s="8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</row>
    <row r="14" spans="1:482" ht="12.75" x14ac:dyDescent="0.2">
      <c r="A14" s="161">
        <v>12</v>
      </c>
      <c r="B14" s="145" t="s">
        <v>45</v>
      </c>
      <c r="C14" s="161">
        <v>12</v>
      </c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68"/>
      <c r="Q14" s="268"/>
      <c r="R14" s="268"/>
      <c r="S14" s="16"/>
      <c r="T14" s="22">
        <v>265.58453770672332</v>
      </c>
      <c r="U14" s="22">
        <v>304.67788935957674</v>
      </c>
      <c r="V14" s="22">
        <v>3580.6901201263986</v>
      </c>
      <c r="W14" s="22">
        <v>-1207.7997063162829</v>
      </c>
      <c r="X14" s="22">
        <v>-3969.605543037017</v>
      </c>
      <c r="Y14" s="22">
        <v>-338.50084573486106</v>
      </c>
      <c r="Z14" s="22">
        <v>5291.47245952103</v>
      </c>
      <c r="AA14" s="22">
        <v>2101.5126871678349</v>
      </c>
      <c r="AB14" s="22">
        <v>-7322.5482195095665</v>
      </c>
      <c r="AC14" s="22">
        <v>3570.5552976599261</v>
      </c>
      <c r="AD14" s="268">
        <v>-2007.4635370778674</v>
      </c>
      <c r="AE14" s="268">
        <v>-19964.433185309412</v>
      </c>
      <c r="AF14" s="268">
        <v>-7165.0800681037363</v>
      </c>
      <c r="AG14" s="268">
        <v>370</v>
      </c>
      <c r="AH14" s="268"/>
      <c r="AI14" s="16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68"/>
      <c r="AW14" s="268"/>
      <c r="AX14" s="268"/>
      <c r="AY14" s="16"/>
      <c r="AZ14" s="22">
        <v>756.70639999999912</v>
      </c>
      <c r="BA14" s="22">
        <v>-403.74889999999868</v>
      </c>
      <c r="BB14" s="22">
        <v>424.59629999999925</v>
      </c>
      <c r="BC14" s="22">
        <v>-2529.9634999999998</v>
      </c>
      <c r="BD14" s="22">
        <v>1914.7407000000003</v>
      </c>
      <c r="BE14" s="22">
        <v>2129.66</v>
      </c>
      <c r="BF14" s="22">
        <v>-2791.0362999999998</v>
      </c>
      <c r="BG14" s="22">
        <v>-670.54889999999978</v>
      </c>
      <c r="BH14" s="22">
        <v>1811.779199999999</v>
      </c>
      <c r="BI14" s="22">
        <v>-1319.5561999999991</v>
      </c>
      <c r="BJ14" s="268">
        <v>2005.5356999999985</v>
      </c>
      <c r="BK14" s="268">
        <v>-1463.4925000000003</v>
      </c>
      <c r="BL14" s="268">
        <v>1036.6543999999994</v>
      </c>
      <c r="BM14" s="268">
        <v>-13688.557500000001</v>
      </c>
      <c r="BN14" s="268"/>
      <c r="BO14" s="16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68"/>
      <c r="CA14" s="268"/>
      <c r="CB14" s="268"/>
      <c r="CC14" s="268"/>
      <c r="CD14" s="268"/>
      <c r="CE14" s="16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68"/>
      <c r="CQ14" s="268"/>
      <c r="CR14" s="268"/>
      <c r="CS14" s="268"/>
      <c r="CT14" s="268"/>
      <c r="CU14" s="16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68"/>
      <c r="DH14" s="268"/>
      <c r="DI14" s="268"/>
      <c r="DJ14" s="268"/>
      <c r="DK14" s="16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68"/>
      <c r="DW14" s="268"/>
      <c r="DX14" s="268"/>
      <c r="DY14" s="268"/>
      <c r="DZ14" s="268"/>
      <c r="EA14" s="16"/>
      <c r="EB14" s="22">
        <f t="shared" ref="EB14:EK14" si="72">EB35+EB12</f>
        <v>20.212572925883478</v>
      </c>
      <c r="EC14" s="22">
        <f t="shared" si="72"/>
        <v>-71.450285147649765</v>
      </c>
      <c r="ED14" s="22">
        <f t="shared" si="72"/>
        <v>53.386685338671441</v>
      </c>
      <c r="EE14" s="22">
        <f t="shared" si="72"/>
        <v>-72.421860406672295</v>
      </c>
      <c r="EF14" s="22">
        <f t="shared" si="72"/>
        <v>-5.0475328816266938</v>
      </c>
      <c r="EG14" s="22">
        <f t="shared" si="72"/>
        <v>-88.872648090045914</v>
      </c>
      <c r="EH14" s="22">
        <f t="shared" si="72"/>
        <v>-39.63900231019079</v>
      </c>
      <c r="EI14" s="22">
        <f t="shared" si="72"/>
        <v>-68.23185371428599</v>
      </c>
      <c r="EJ14" s="22">
        <f t="shared" si="72"/>
        <v>-75.528032761904797</v>
      </c>
      <c r="EK14" s="22">
        <f t="shared" si="72"/>
        <v>-75.559481809524186</v>
      </c>
      <c r="EL14" s="268">
        <v>-27.21073666666689</v>
      </c>
      <c r="EM14" s="268">
        <f>+EM12+EM35</f>
        <v>34.679598095235633</v>
      </c>
      <c r="EN14" s="268">
        <v>-311.90450712749589</v>
      </c>
      <c r="EO14" s="268">
        <f>+EO12+EO35+EO11</f>
        <v>-69.202799661886047</v>
      </c>
      <c r="EP14" s="268"/>
      <c r="EQ14" s="16"/>
      <c r="ER14" s="22">
        <f t="shared" ref="ER14:FA14" si="73">ER36+ER12</f>
        <v>0</v>
      </c>
      <c r="ES14" s="22">
        <f t="shared" si="73"/>
        <v>0</v>
      </c>
      <c r="ET14" s="22">
        <f t="shared" si="73"/>
        <v>0.66038993698941795</v>
      </c>
      <c r="EU14" s="22">
        <f t="shared" si="73"/>
        <v>4.737181002565876</v>
      </c>
      <c r="EV14" s="22">
        <f t="shared" si="73"/>
        <v>9.7752189408138292</v>
      </c>
      <c r="EW14" s="22">
        <f t="shared" si="73"/>
        <v>-29.454989355627731</v>
      </c>
      <c r="EX14" s="22">
        <f t="shared" si="73"/>
        <v>27.136121573927539</v>
      </c>
      <c r="EY14" s="22">
        <f t="shared" si="73"/>
        <v>-3.8321962999993957</v>
      </c>
      <c r="EZ14" s="22">
        <f t="shared" si="73"/>
        <v>10.3592716666667</v>
      </c>
      <c r="FA14" s="22">
        <f t="shared" si="73"/>
        <v>76.66848782857187</v>
      </c>
      <c r="FB14" s="22">
        <v>-35.274539999999433</v>
      </c>
      <c r="FC14" s="268">
        <f>+FC12+FC36</f>
        <v>-309.55405023809999</v>
      </c>
      <c r="FD14" s="268">
        <v>14.743273680302536</v>
      </c>
      <c r="FE14" s="268">
        <f>+FE12+FE36+FE11</f>
        <v>45.890833640998153</v>
      </c>
      <c r="FF14" s="268"/>
      <c r="FG14" s="16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68"/>
      <c r="FS14" s="268"/>
      <c r="FT14" s="268"/>
      <c r="FU14" s="268"/>
      <c r="FV14" s="268"/>
      <c r="FW14" s="16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68"/>
      <c r="GI14" s="268"/>
      <c r="GJ14" s="268"/>
      <c r="GK14" s="268"/>
      <c r="GL14" s="268"/>
      <c r="GM14" s="16"/>
      <c r="GN14" s="22">
        <v>0</v>
      </c>
      <c r="GO14" s="22">
        <v>0</v>
      </c>
      <c r="GP14" s="22">
        <v>0</v>
      </c>
      <c r="GQ14" s="22">
        <v>0</v>
      </c>
      <c r="GR14" s="22">
        <v>0</v>
      </c>
      <c r="GS14" s="22">
        <v>0</v>
      </c>
      <c r="GT14" s="22">
        <v>0</v>
      </c>
      <c r="GU14" s="22">
        <v>0</v>
      </c>
      <c r="GV14" s="22">
        <v>0</v>
      </c>
      <c r="GW14" s="22">
        <v>0</v>
      </c>
      <c r="GX14" s="22">
        <v>0</v>
      </c>
      <c r="GY14" s="268"/>
      <c r="GZ14" s="268"/>
      <c r="HA14" s="268"/>
      <c r="HB14" s="268"/>
      <c r="HC14" s="16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16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16"/>
      <c r="IJ14" s="22">
        <v>0</v>
      </c>
      <c r="IK14" s="22">
        <v>0</v>
      </c>
      <c r="IL14" s="22">
        <v>0</v>
      </c>
      <c r="IM14" s="22">
        <v>0</v>
      </c>
      <c r="IN14" s="22">
        <v>0</v>
      </c>
      <c r="IO14" s="22">
        <v>0</v>
      </c>
      <c r="IP14" s="22">
        <v>0</v>
      </c>
      <c r="IQ14" s="22">
        <v>0</v>
      </c>
      <c r="IR14" s="22">
        <v>0</v>
      </c>
      <c r="IS14" s="22">
        <v>0</v>
      </c>
      <c r="IT14" s="22">
        <v>0</v>
      </c>
      <c r="IU14" s="268"/>
      <c r="IV14" s="268"/>
      <c r="IW14" s="268"/>
      <c r="IX14" s="268"/>
      <c r="IY14" s="16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68"/>
      <c r="JK14" s="268"/>
      <c r="JL14" s="268"/>
      <c r="JM14" s="268"/>
      <c r="JN14" s="268"/>
      <c r="JO14" s="16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68"/>
      <c r="KB14" s="268"/>
      <c r="KC14" s="268"/>
      <c r="KD14" s="268"/>
      <c r="KE14" s="16"/>
      <c r="KF14" s="22">
        <v>0</v>
      </c>
      <c r="KG14" s="22">
        <v>0</v>
      </c>
      <c r="KH14" s="22">
        <v>0</v>
      </c>
      <c r="KI14" s="22">
        <v>0</v>
      </c>
      <c r="KJ14" s="22">
        <v>0</v>
      </c>
      <c r="KK14" s="22">
        <v>0</v>
      </c>
      <c r="KL14" s="22">
        <v>0</v>
      </c>
      <c r="KM14" s="22">
        <v>0</v>
      </c>
      <c r="KN14" s="22">
        <v>0</v>
      </c>
      <c r="KO14" s="22">
        <v>0</v>
      </c>
      <c r="KP14" s="22"/>
      <c r="KQ14" s="268"/>
      <c r="KR14" s="268"/>
      <c r="KS14" s="268"/>
      <c r="KT14" s="268"/>
      <c r="KU14" s="16"/>
      <c r="KV14" s="22">
        <v>0</v>
      </c>
      <c r="KW14" s="22">
        <v>0</v>
      </c>
      <c r="KX14" s="22">
        <v>0</v>
      </c>
      <c r="KY14" s="22">
        <v>0</v>
      </c>
      <c r="KZ14" s="22">
        <v>0</v>
      </c>
      <c r="LA14" s="22">
        <v>0</v>
      </c>
      <c r="LB14" s="22">
        <v>0</v>
      </c>
      <c r="LC14" s="22">
        <v>0</v>
      </c>
      <c r="LD14" s="22">
        <v>0</v>
      </c>
      <c r="LE14" s="22">
        <v>0</v>
      </c>
      <c r="LF14" s="22"/>
      <c r="LG14" s="22"/>
      <c r="LH14" s="22"/>
      <c r="LI14" s="22"/>
      <c r="LJ14" s="22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285"/>
      <c r="LW14" s="285"/>
      <c r="LX14" s="285"/>
      <c r="LY14" s="285"/>
      <c r="LZ14" s="285"/>
      <c r="MA14" s="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285"/>
      <c r="MO14" s="285"/>
      <c r="MP14" s="285"/>
      <c r="MQ14" s="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285"/>
      <c r="NC14" s="285"/>
      <c r="ND14" s="285"/>
      <c r="NE14" s="285"/>
      <c r="NF14" s="285"/>
      <c r="NG14" s="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285"/>
      <c r="NS14" s="285"/>
      <c r="NT14" s="285"/>
      <c r="NU14" s="285"/>
      <c r="NV14" s="285"/>
      <c r="NW14" s="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285"/>
      <c r="OI14" s="285"/>
      <c r="OJ14" s="285"/>
      <c r="OK14" s="285"/>
      <c r="OL14" s="285"/>
      <c r="OM14" s="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285"/>
      <c r="OY14" s="285"/>
      <c r="OZ14" s="285"/>
      <c r="PA14" s="285"/>
      <c r="PB14" s="285"/>
      <c r="PC14" s="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285"/>
      <c r="PO14" s="285"/>
      <c r="PP14" s="285"/>
      <c r="PQ14" s="285"/>
      <c r="PR14" s="285"/>
      <c r="PS14" s="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285"/>
      <c r="QE14" s="285"/>
      <c r="QF14" s="285"/>
      <c r="QG14" s="285"/>
      <c r="QH14" s="285"/>
      <c r="QI14" s="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285"/>
      <c r="QU14" s="285"/>
      <c r="QV14" s="285"/>
      <c r="QW14" s="285"/>
      <c r="QX14" s="285"/>
      <c r="QY14" s="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</row>
    <row r="15" spans="1:482" ht="12.75" x14ac:dyDescent="0.2">
      <c r="A15" s="161">
        <v>13</v>
      </c>
      <c r="B15" s="146" t="s">
        <v>46</v>
      </c>
      <c r="C15" s="161">
        <v>13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69"/>
      <c r="Q15" s="269"/>
      <c r="R15" s="269"/>
      <c r="S15" s="16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269"/>
      <c r="AE15" s="269"/>
      <c r="AF15" s="269"/>
      <c r="AG15" s="269"/>
      <c r="AH15" s="269"/>
      <c r="AI15" s="16"/>
      <c r="AJ15" s="97">
        <v>125294.11500000001</v>
      </c>
      <c r="AK15" s="97">
        <v>29667.84</v>
      </c>
      <c r="AL15" s="97">
        <v>73827.884999999995</v>
      </c>
      <c r="AM15" s="97">
        <v>59216.88</v>
      </c>
      <c r="AN15" s="97">
        <v>22362.973000000002</v>
      </c>
      <c r="AO15" s="97">
        <v>27731.984</v>
      </c>
      <c r="AP15" s="97">
        <v>27405.677</v>
      </c>
      <c r="AQ15" s="97">
        <v>19823.985320844065</v>
      </c>
      <c r="AR15" s="97">
        <v>16016.126978864278</v>
      </c>
      <c r="AS15" s="97">
        <v>26253.883680999999</v>
      </c>
      <c r="AT15" s="97">
        <v>20201.255959999999</v>
      </c>
      <c r="AU15" s="97">
        <v>19936.567729999995</v>
      </c>
      <c r="AV15" s="269">
        <v>19271.262020000006</v>
      </c>
      <c r="AW15" s="269">
        <v>18576.826649999988</v>
      </c>
      <c r="AX15" s="269"/>
      <c r="AY15" s="16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269"/>
      <c r="BK15" s="269"/>
      <c r="BL15" s="269"/>
      <c r="BM15" s="269"/>
      <c r="BN15" s="269"/>
      <c r="BO15" s="16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269"/>
      <c r="CA15" s="269"/>
      <c r="CB15" s="269"/>
      <c r="CC15" s="269"/>
      <c r="CD15" s="269"/>
      <c r="CE15" s="16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269"/>
      <c r="CQ15" s="269"/>
      <c r="CR15" s="269"/>
      <c r="CS15" s="269"/>
      <c r="CT15" s="269"/>
      <c r="CU15" s="16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269"/>
      <c r="DH15" s="269"/>
      <c r="DI15" s="269"/>
      <c r="DJ15" s="269"/>
      <c r="DK15" s="16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269"/>
      <c r="DW15" s="269"/>
      <c r="DX15" s="269"/>
      <c r="DY15" s="269"/>
      <c r="DZ15" s="269"/>
      <c r="EA15" s="16"/>
      <c r="EB15" s="97">
        <v>0</v>
      </c>
      <c r="EC15" s="97">
        <v>0</v>
      </c>
      <c r="ED15" s="97">
        <v>0</v>
      </c>
      <c r="EE15" s="97">
        <v>0</v>
      </c>
      <c r="EF15" s="97">
        <v>0</v>
      </c>
      <c r="EG15" s="97">
        <v>0</v>
      </c>
      <c r="EH15" s="97">
        <v>0</v>
      </c>
      <c r="EI15" s="97">
        <v>0</v>
      </c>
      <c r="EJ15" s="97">
        <v>0</v>
      </c>
      <c r="EK15" s="97">
        <v>0</v>
      </c>
      <c r="EL15" s="97">
        <v>0</v>
      </c>
      <c r="EM15" s="269"/>
      <c r="EN15" s="269"/>
      <c r="EO15" s="269"/>
      <c r="EP15" s="269"/>
      <c r="EQ15" s="16"/>
      <c r="ER15" s="97">
        <v>0</v>
      </c>
      <c r="ES15" s="97">
        <v>0</v>
      </c>
      <c r="ET15" s="97">
        <v>0</v>
      </c>
      <c r="EU15" s="97">
        <v>0</v>
      </c>
      <c r="EV15" s="97">
        <v>0</v>
      </c>
      <c r="EW15" s="97">
        <v>0</v>
      </c>
      <c r="EX15" s="97">
        <v>0</v>
      </c>
      <c r="EY15" s="97">
        <v>0</v>
      </c>
      <c r="EZ15" s="97">
        <v>0</v>
      </c>
      <c r="FA15" s="97">
        <v>0</v>
      </c>
      <c r="FB15" s="97">
        <v>0</v>
      </c>
      <c r="FC15" s="269"/>
      <c r="FD15" s="269"/>
      <c r="FE15" s="269"/>
      <c r="FF15" s="269"/>
      <c r="FG15" s="16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269"/>
      <c r="FS15" s="269"/>
      <c r="FT15" s="269"/>
      <c r="FU15" s="269"/>
      <c r="FV15" s="269"/>
      <c r="FW15" s="16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269"/>
      <c r="GI15" s="269"/>
      <c r="GJ15" s="269"/>
      <c r="GK15" s="269"/>
      <c r="GL15" s="269"/>
      <c r="GM15" s="16"/>
      <c r="GN15" s="97">
        <v>0</v>
      </c>
      <c r="GO15" s="97">
        <v>0</v>
      </c>
      <c r="GP15" s="97">
        <v>0</v>
      </c>
      <c r="GQ15" s="97">
        <v>0</v>
      </c>
      <c r="GR15" s="97">
        <v>0</v>
      </c>
      <c r="GS15" s="97">
        <v>0</v>
      </c>
      <c r="GT15" s="97">
        <v>0</v>
      </c>
      <c r="GU15" s="97">
        <v>0</v>
      </c>
      <c r="GV15" s="97">
        <v>0</v>
      </c>
      <c r="GW15" s="97">
        <v>0</v>
      </c>
      <c r="GX15" s="97">
        <v>0</v>
      </c>
      <c r="GY15" s="269"/>
      <c r="GZ15" s="269"/>
      <c r="HA15" s="269"/>
      <c r="HB15" s="269"/>
      <c r="HC15" s="16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16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16"/>
      <c r="IJ15" s="97">
        <v>0</v>
      </c>
      <c r="IK15" s="97">
        <v>0</v>
      </c>
      <c r="IL15" s="97">
        <v>0</v>
      </c>
      <c r="IM15" s="97">
        <v>0</v>
      </c>
      <c r="IN15" s="97">
        <v>0</v>
      </c>
      <c r="IO15" s="97">
        <v>0</v>
      </c>
      <c r="IP15" s="97">
        <v>0</v>
      </c>
      <c r="IQ15" s="97">
        <v>0</v>
      </c>
      <c r="IR15" s="97">
        <v>0</v>
      </c>
      <c r="IS15" s="97">
        <v>0</v>
      </c>
      <c r="IT15" s="97">
        <v>0</v>
      </c>
      <c r="IU15" s="269"/>
      <c r="IV15" s="269"/>
      <c r="IW15" s="269"/>
      <c r="IX15" s="269"/>
      <c r="IY15" s="16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269"/>
      <c r="JK15" s="269"/>
      <c r="JL15" s="269"/>
      <c r="JM15" s="269"/>
      <c r="JN15" s="269"/>
      <c r="JO15" s="16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269"/>
      <c r="KB15" s="269"/>
      <c r="KC15" s="269"/>
      <c r="KD15" s="269"/>
      <c r="KE15" s="16"/>
      <c r="KF15" s="97">
        <v>0</v>
      </c>
      <c r="KG15" s="97">
        <v>0</v>
      </c>
      <c r="KH15" s="97">
        <v>0</v>
      </c>
      <c r="KI15" s="97">
        <v>0</v>
      </c>
      <c r="KJ15" s="97">
        <v>0</v>
      </c>
      <c r="KK15" s="97">
        <v>0</v>
      </c>
      <c r="KL15" s="97">
        <v>0</v>
      </c>
      <c r="KM15" s="97">
        <v>0</v>
      </c>
      <c r="KN15" s="97">
        <v>0</v>
      </c>
      <c r="KO15" s="97">
        <v>0</v>
      </c>
      <c r="KP15" s="97"/>
      <c r="KQ15" s="269"/>
      <c r="KR15" s="269"/>
      <c r="KS15" s="269"/>
      <c r="KT15" s="269"/>
      <c r="KU15" s="16"/>
      <c r="KV15" s="97">
        <v>0</v>
      </c>
      <c r="KW15" s="97">
        <v>0</v>
      </c>
      <c r="KX15" s="97">
        <v>0</v>
      </c>
      <c r="KY15" s="97">
        <v>0</v>
      </c>
      <c r="KZ15" s="97">
        <v>0</v>
      </c>
      <c r="LA15" s="97">
        <v>0</v>
      </c>
      <c r="LB15" s="97">
        <v>0</v>
      </c>
      <c r="LC15" s="97">
        <v>0</v>
      </c>
      <c r="LD15" s="97">
        <v>0</v>
      </c>
      <c r="LE15" s="97">
        <v>0</v>
      </c>
      <c r="LF15" s="97"/>
      <c r="LG15" s="97"/>
      <c r="LH15" s="97"/>
      <c r="LI15" s="97"/>
      <c r="LJ15" s="97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286"/>
      <c r="LW15" s="286"/>
      <c r="LX15" s="286"/>
      <c r="LY15" s="286"/>
      <c r="LZ15" s="286"/>
      <c r="MA15" s="8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286"/>
      <c r="MO15" s="286"/>
      <c r="MP15" s="286"/>
      <c r="MQ15" s="8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286"/>
      <c r="NC15" s="286"/>
      <c r="ND15" s="286"/>
      <c r="NE15" s="286"/>
      <c r="NF15" s="286"/>
      <c r="NG15" s="8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286"/>
      <c r="NS15" s="286"/>
      <c r="NT15" s="286"/>
      <c r="NU15" s="286"/>
      <c r="NV15" s="286"/>
      <c r="NW15" s="8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286"/>
      <c r="OI15" s="286"/>
      <c r="OJ15" s="286"/>
      <c r="OK15" s="286"/>
      <c r="OL15" s="286"/>
      <c r="OM15" s="8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286"/>
      <c r="OY15" s="286"/>
      <c r="OZ15" s="286"/>
      <c r="PA15" s="286"/>
      <c r="PB15" s="286"/>
      <c r="PC15" s="8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286"/>
      <c r="PO15" s="286"/>
      <c r="PP15" s="286"/>
      <c r="PQ15" s="286"/>
      <c r="PR15" s="286"/>
      <c r="PS15" s="8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286"/>
      <c r="QE15" s="286"/>
      <c r="QF15" s="286"/>
      <c r="QG15" s="286"/>
      <c r="QH15" s="286"/>
      <c r="QI15" s="8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286"/>
      <c r="QU15" s="286"/>
      <c r="QV15" s="286"/>
      <c r="QW15" s="286"/>
      <c r="QX15" s="286"/>
      <c r="QY15" s="8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</row>
    <row r="16" spans="1:482" ht="12.75" x14ac:dyDescent="0.2">
      <c r="A16" s="161">
        <v>14</v>
      </c>
      <c r="B16" s="145" t="s">
        <v>44</v>
      </c>
      <c r="C16" s="161">
        <v>14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68"/>
      <c r="Q16" s="268"/>
      <c r="R16" s="268"/>
      <c r="S16" s="16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68"/>
      <c r="AE16" s="268"/>
      <c r="AF16" s="268"/>
      <c r="AG16" s="268"/>
      <c r="AH16" s="268"/>
      <c r="AI16" s="16"/>
      <c r="AJ16" s="22">
        <v>-619.86800000000005</v>
      </c>
      <c r="AK16" s="22">
        <v>19332.974999999999</v>
      </c>
      <c r="AL16" s="22">
        <v>14720.759</v>
      </c>
      <c r="AM16" s="22">
        <v>190023.43100000001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/>
      <c r="AU16" s="22"/>
      <c r="AV16" s="268"/>
      <c r="AW16" s="268">
        <v>0</v>
      </c>
      <c r="AX16" s="268"/>
      <c r="AY16" s="16"/>
      <c r="AZ16" s="22">
        <v>3029.6980903838612</v>
      </c>
      <c r="BA16" s="22">
        <v>1487.8126697055993</v>
      </c>
      <c r="BB16" s="22">
        <v>4173.4669445094814</v>
      </c>
      <c r="BC16" s="22">
        <v>440.63254729850013</v>
      </c>
      <c r="BD16" s="22">
        <v>3456.6932250026398</v>
      </c>
      <c r="BE16" s="22">
        <v>5910.803188086682</v>
      </c>
      <c r="BF16" s="22">
        <v>2434.0760593675727</v>
      </c>
      <c r="BG16" s="22">
        <v>150.67332378417001</v>
      </c>
      <c r="BH16" s="22">
        <v>773.89145646405007</v>
      </c>
      <c r="BI16" s="22">
        <v>883.49382638608995</v>
      </c>
      <c r="BJ16" s="268">
        <v>2145.9823787431801</v>
      </c>
      <c r="BK16" s="268">
        <v>3444.6512235118571</v>
      </c>
      <c r="BL16" s="268">
        <v>5311.8854444319168</v>
      </c>
      <c r="BM16" s="268">
        <v>1074.8480523952101</v>
      </c>
      <c r="BN16" s="268"/>
      <c r="BO16" s="16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68"/>
      <c r="CA16" s="268"/>
      <c r="CB16" s="268"/>
      <c r="CC16" s="268"/>
      <c r="CD16" s="268"/>
      <c r="CE16" s="16"/>
      <c r="CF16" s="22">
        <v>9.41</v>
      </c>
      <c r="CG16" s="22">
        <v>38.468000000000004</v>
      </c>
      <c r="CH16" s="22">
        <v>85.591999999999999</v>
      </c>
      <c r="CI16" s="22">
        <v>17.271000000000001</v>
      </c>
      <c r="CJ16" s="22">
        <v>9.8789999999999996</v>
      </c>
      <c r="CK16" s="22">
        <v>30.786000000000001</v>
      </c>
      <c r="CL16" s="22">
        <v>14.44</v>
      </c>
      <c r="CM16" s="22"/>
      <c r="CN16" s="22"/>
      <c r="CO16" s="22"/>
      <c r="CP16" s="268"/>
      <c r="CQ16" s="268"/>
      <c r="CR16" s="268"/>
      <c r="CS16" s="268"/>
      <c r="CT16" s="268"/>
      <c r="CU16" s="16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68"/>
      <c r="DH16" s="268"/>
      <c r="DI16" s="268"/>
      <c r="DJ16" s="268"/>
      <c r="DK16" s="16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68"/>
      <c r="DW16" s="268"/>
      <c r="DX16" s="268"/>
      <c r="DY16" s="268"/>
      <c r="DZ16" s="268"/>
      <c r="EA16" s="16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68"/>
      <c r="EN16" s="268"/>
      <c r="EO16" s="268"/>
      <c r="EP16" s="268"/>
      <c r="EQ16" s="16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68"/>
      <c r="FD16" s="268"/>
      <c r="FE16" s="268"/>
      <c r="FF16" s="268"/>
      <c r="FG16" s="16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68"/>
      <c r="FS16" s="268"/>
      <c r="FT16" s="268"/>
      <c r="FU16" s="268"/>
      <c r="FV16" s="268"/>
      <c r="FW16" s="16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68"/>
      <c r="GI16" s="268"/>
      <c r="GJ16" s="268"/>
      <c r="GK16" s="268"/>
      <c r="GL16" s="268"/>
      <c r="GM16" s="16"/>
      <c r="GN16" s="22">
        <v>120.34050000000001</v>
      </c>
      <c r="GO16" s="22">
        <v>71.667749999999998</v>
      </c>
      <c r="GP16" s="22">
        <v>49.830899999999993</v>
      </c>
      <c r="GQ16" s="22">
        <v>25.038999999999998</v>
      </c>
      <c r="GR16" s="22">
        <v>16.863</v>
      </c>
      <c r="GS16" s="22">
        <v>10.34775</v>
      </c>
      <c r="GT16" s="22">
        <v>8.9670000000000005</v>
      </c>
      <c r="GU16" s="22">
        <v>8.9425000000000008</v>
      </c>
      <c r="GV16" s="22">
        <v>8.9425000000000008</v>
      </c>
      <c r="GW16" s="22">
        <v>0</v>
      </c>
      <c r="GX16" s="22">
        <v>0</v>
      </c>
      <c r="GY16" s="268"/>
      <c r="GZ16" s="268"/>
      <c r="HA16" s="268"/>
      <c r="HB16" s="268"/>
      <c r="HC16" s="16"/>
      <c r="HD16" s="22">
        <v>8917.0585407370236</v>
      </c>
      <c r="HE16" s="22">
        <v>9594.5471062172655</v>
      </c>
      <c r="HF16" s="22">
        <v>6487.6866940822147</v>
      </c>
      <c r="HG16" s="22">
        <v>6131.3605284833975</v>
      </c>
      <c r="HH16" s="22">
        <v>5996.529514538619</v>
      </c>
      <c r="HI16" s="22">
        <v>5906.8960252891411</v>
      </c>
      <c r="HJ16" s="22">
        <v>5913.1539115412452</v>
      </c>
      <c r="HK16" s="22">
        <v>5262.4600581036211</v>
      </c>
      <c r="HL16" s="22">
        <v>5849.6376084609001</v>
      </c>
      <c r="HM16" s="22">
        <v>7118.1095479617798</v>
      </c>
      <c r="HN16" s="22">
        <v>7000.0409459280345</v>
      </c>
      <c r="HO16" s="22">
        <v>5560.2715992270896</v>
      </c>
      <c r="HP16" s="22">
        <v>8155.1417980324695</v>
      </c>
      <c r="HQ16" s="22">
        <v>5724.0683934191766</v>
      </c>
      <c r="HR16" s="22"/>
      <c r="HS16" s="16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16"/>
      <c r="IJ16" s="22">
        <v>0</v>
      </c>
      <c r="IK16" s="22">
        <v>0</v>
      </c>
      <c r="IL16" s="22">
        <v>0</v>
      </c>
      <c r="IM16" s="22">
        <v>0</v>
      </c>
      <c r="IN16" s="22">
        <v>0</v>
      </c>
      <c r="IO16" s="22">
        <v>0</v>
      </c>
      <c r="IP16" s="22">
        <v>0</v>
      </c>
      <c r="IQ16" s="22">
        <v>0</v>
      </c>
      <c r="IR16" s="22">
        <v>0</v>
      </c>
      <c r="IS16" s="22">
        <v>0</v>
      </c>
      <c r="IT16" s="22">
        <v>0</v>
      </c>
      <c r="IU16" s="268"/>
      <c r="IV16" s="268"/>
      <c r="IW16" s="268"/>
      <c r="IX16" s="268"/>
      <c r="IY16" s="16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68"/>
      <c r="JK16" s="268"/>
      <c r="JL16" s="268"/>
      <c r="JM16" s="268"/>
      <c r="JN16" s="268"/>
      <c r="JO16" s="16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68"/>
      <c r="KB16" s="268"/>
      <c r="KC16" s="268"/>
      <c r="KD16" s="268"/>
      <c r="KE16" s="16"/>
      <c r="KF16" s="22">
        <v>192.54480000000004</v>
      </c>
      <c r="KG16" s="22">
        <v>114.66840000000001</v>
      </c>
      <c r="KH16" s="22">
        <v>79.729440000000011</v>
      </c>
      <c r="KI16" s="22">
        <v>40.062400000000004</v>
      </c>
      <c r="KJ16" s="22">
        <v>26.980799999999999</v>
      </c>
      <c r="KK16" s="22">
        <v>16.5564</v>
      </c>
      <c r="KL16" s="22">
        <v>14.347200000000001</v>
      </c>
      <c r="KM16" s="22">
        <v>14.308000000000002</v>
      </c>
      <c r="KN16" s="22">
        <v>14.308000000000002</v>
      </c>
      <c r="KO16" s="22">
        <v>0</v>
      </c>
      <c r="KP16" s="22"/>
      <c r="KQ16" s="268"/>
      <c r="KR16" s="268"/>
      <c r="KS16" s="268"/>
      <c r="KT16" s="268"/>
      <c r="KU16" s="16"/>
      <c r="KV16" s="22">
        <v>0</v>
      </c>
      <c r="KW16" s="22">
        <v>0</v>
      </c>
      <c r="KX16" s="22">
        <v>0</v>
      </c>
      <c r="KY16" s="22">
        <v>0</v>
      </c>
      <c r="KZ16" s="22">
        <v>0</v>
      </c>
      <c r="LA16" s="22">
        <v>0</v>
      </c>
      <c r="LB16" s="22">
        <v>0</v>
      </c>
      <c r="LC16" s="22">
        <v>0</v>
      </c>
      <c r="LD16" s="22">
        <v>0</v>
      </c>
      <c r="LE16" s="22">
        <v>0</v>
      </c>
      <c r="LF16" s="22"/>
      <c r="LG16" s="22"/>
      <c r="LH16" s="22"/>
      <c r="LI16" s="22"/>
      <c r="LJ16" s="22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285"/>
      <c r="LW16" s="285"/>
      <c r="LX16" s="285"/>
      <c r="LY16" s="285"/>
      <c r="LZ16" s="285"/>
      <c r="MA16" s="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285"/>
      <c r="MO16" s="285"/>
      <c r="MP16" s="285"/>
      <c r="MQ16" s="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285"/>
      <c r="NC16" s="285"/>
      <c r="ND16" s="285"/>
      <c r="NE16" s="285"/>
      <c r="NF16" s="285"/>
      <c r="NG16" s="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285"/>
      <c r="NS16" s="285"/>
      <c r="NT16" s="285"/>
      <c r="NU16" s="285"/>
      <c r="NV16" s="285"/>
      <c r="NW16" s="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285"/>
      <c r="OI16" s="285"/>
      <c r="OJ16" s="285"/>
      <c r="OK16" s="285"/>
      <c r="OL16" s="285"/>
      <c r="OM16" s="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285"/>
      <c r="OY16" s="285"/>
      <c r="OZ16" s="285"/>
      <c r="PA16" s="285"/>
      <c r="PB16" s="285"/>
      <c r="PC16" s="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285"/>
      <c r="PO16" s="285"/>
      <c r="PP16" s="285"/>
      <c r="PQ16" s="285"/>
      <c r="PR16" s="285"/>
      <c r="PS16" s="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285"/>
      <c r="QE16" s="285"/>
      <c r="QF16" s="285"/>
      <c r="QG16" s="285"/>
      <c r="QH16" s="285"/>
      <c r="QI16" s="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285"/>
      <c r="QU16" s="285"/>
      <c r="QV16" s="285"/>
      <c r="QW16" s="285"/>
      <c r="QX16" s="285"/>
      <c r="QY16" s="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</row>
    <row r="17" spans="1:482" ht="12.75" x14ac:dyDescent="0.2">
      <c r="A17" s="161">
        <v>15</v>
      </c>
      <c r="B17" s="146" t="s">
        <v>133</v>
      </c>
      <c r="C17" s="161"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69"/>
      <c r="Q17" s="269"/>
      <c r="R17" s="269"/>
      <c r="S17" s="16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269"/>
      <c r="AE17" s="269"/>
      <c r="AF17" s="269"/>
      <c r="AG17" s="269"/>
      <c r="AH17" s="269"/>
      <c r="AI17" s="16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269"/>
      <c r="AW17" s="269"/>
      <c r="AX17" s="269"/>
      <c r="AY17" s="16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269"/>
      <c r="BK17" s="269"/>
      <c r="BL17" s="269"/>
      <c r="BM17" s="269"/>
      <c r="BN17" s="269"/>
      <c r="BO17" s="16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269"/>
      <c r="CA17" s="269"/>
      <c r="CB17" s="269"/>
      <c r="CC17" s="269"/>
      <c r="CD17" s="269"/>
      <c r="CE17" s="16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269"/>
      <c r="CQ17" s="269"/>
      <c r="CR17" s="269"/>
      <c r="CS17" s="269"/>
      <c r="CT17" s="269"/>
      <c r="CU17" s="16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269"/>
      <c r="DH17" s="269"/>
      <c r="DI17" s="269"/>
      <c r="DJ17" s="269"/>
      <c r="DK17" s="16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269"/>
      <c r="DW17" s="269"/>
      <c r="DX17" s="269"/>
      <c r="DY17" s="269"/>
      <c r="DZ17" s="269"/>
      <c r="EA17" s="16"/>
      <c r="EB17" s="97">
        <v>0</v>
      </c>
      <c r="EC17" s="97">
        <v>0</v>
      </c>
      <c r="ED17" s="97">
        <v>0</v>
      </c>
      <c r="EE17" s="97">
        <v>0</v>
      </c>
      <c r="EF17" s="97">
        <v>0</v>
      </c>
      <c r="EG17" s="97">
        <v>0</v>
      </c>
      <c r="EH17" s="97">
        <v>0</v>
      </c>
      <c r="EI17" s="97">
        <v>0</v>
      </c>
      <c r="EJ17" s="97">
        <v>0</v>
      </c>
      <c r="EK17" s="97">
        <v>0</v>
      </c>
      <c r="EL17" s="97">
        <v>0</v>
      </c>
      <c r="EM17" s="269"/>
      <c r="EN17" s="269"/>
      <c r="EO17" s="269"/>
      <c r="EP17" s="269"/>
      <c r="EQ17" s="16"/>
      <c r="ER17" s="97">
        <v>0</v>
      </c>
      <c r="ES17" s="97">
        <v>0</v>
      </c>
      <c r="ET17" s="97">
        <v>0</v>
      </c>
      <c r="EU17" s="97">
        <v>0</v>
      </c>
      <c r="EV17" s="97">
        <v>0</v>
      </c>
      <c r="EW17" s="97">
        <v>0</v>
      </c>
      <c r="EX17" s="97">
        <v>0</v>
      </c>
      <c r="EY17" s="97">
        <v>0</v>
      </c>
      <c r="EZ17" s="97">
        <v>0</v>
      </c>
      <c r="FA17" s="97">
        <v>0</v>
      </c>
      <c r="FB17" s="97">
        <v>0</v>
      </c>
      <c r="FC17" s="269"/>
      <c r="FD17" s="269"/>
      <c r="FE17" s="269"/>
      <c r="FF17" s="269"/>
      <c r="FG17" s="16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269"/>
      <c r="FS17" s="269"/>
      <c r="FT17" s="269"/>
      <c r="FU17" s="269"/>
      <c r="FV17" s="269"/>
      <c r="FW17" s="16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269"/>
      <c r="GI17" s="269"/>
      <c r="GJ17" s="269"/>
      <c r="GK17" s="269"/>
      <c r="GL17" s="269"/>
      <c r="GM17" s="16"/>
      <c r="GN17" s="97">
        <v>1832.4103669905833</v>
      </c>
      <c r="GO17" s="97">
        <v>1899.8872610404194</v>
      </c>
      <c r="GP17" s="97">
        <v>1975.245778532161</v>
      </c>
      <c r="GQ17" s="97">
        <v>2042.3868800188231</v>
      </c>
      <c r="GR17" s="97">
        <v>2476.5801862746375</v>
      </c>
      <c r="GS17" s="97">
        <v>3003.0791320944986</v>
      </c>
      <c r="GT17" s="97">
        <v>3651.483808128442</v>
      </c>
      <c r="GU17" s="97">
        <v>4415.6591299383654</v>
      </c>
      <c r="GV17" s="97">
        <v>5081.7400238095233</v>
      </c>
      <c r="GW17" s="97">
        <v>3729.226863459477</v>
      </c>
      <c r="GX17" s="97">
        <v>2510.4595280794938</v>
      </c>
      <c r="GY17" s="269">
        <v>2961.7079104138484</v>
      </c>
      <c r="GZ17" s="269"/>
      <c r="HA17" s="269"/>
      <c r="HB17" s="269"/>
      <c r="HC17" s="16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16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16"/>
      <c r="IJ17" s="97">
        <v>0</v>
      </c>
      <c r="IK17" s="97">
        <v>0</v>
      </c>
      <c r="IL17" s="97">
        <v>0</v>
      </c>
      <c r="IM17" s="97">
        <v>0</v>
      </c>
      <c r="IN17" s="97">
        <v>0</v>
      </c>
      <c r="IO17" s="97">
        <v>0</v>
      </c>
      <c r="IP17" s="97">
        <v>0</v>
      </c>
      <c r="IQ17" s="97">
        <v>0</v>
      </c>
      <c r="IR17" s="97">
        <v>0</v>
      </c>
      <c r="IS17" s="97">
        <v>0</v>
      </c>
      <c r="IT17" s="97">
        <v>0</v>
      </c>
      <c r="IU17" s="269"/>
      <c r="IV17" s="269"/>
      <c r="IW17" s="269"/>
      <c r="IX17" s="269"/>
      <c r="IY17" s="16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269"/>
      <c r="JK17" s="269"/>
      <c r="JL17" s="269"/>
      <c r="JM17" s="269"/>
      <c r="JN17" s="269"/>
      <c r="JO17" s="16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269"/>
      <c r="KB17" s="269"/>
      <c r="KC17" s="269"/>
      <c r="KD17" s="269"/>
      <c r="KE17" s="16"/>
      <c r="KF17" s="97">
        <v>4434.2909137755669</v>
      </c>
      <c r="KG17" s="97">
        <v>4336.7458768452261</v>
      </c>
      <c r="KH17" s="97">
        <v>4252.9667524963825</v>
      </c>
      <c r="KI17" s="97">
        <v>4148.0459547762275</v>
      </c>
      <c r="KJ17" s="97">
        <v>4397.2485733883432</v>
      </c>
      <c r="KK17" s="97">
        <v>4661.4225654616475</v>
      </c>
      <c r="KL17" s="97">
        <v>4955.0056346275578</v>
      </c>
      <c r="KM17" s="97">
        <v>5238.3364530413555</v>
      </c>
      <c r="KN17" s="97">
        <v>5518.6603571428559</v>
      </c>
      <c r="KO17" s="97">
        <v>5766.1085323667285</v>
      </c>
      <c r="KP17" s="97">
        <v>6056.601122484356</v>
      </c>
      <c r="KQ17" s="269">
        <v>5951.7200850174322</v>
      </c>
      <c r="KR17" s="269"/>
      <c r="KS17" s="269"/>
      <c r="KT17" s="269"/>
      <c r="KU17" s="16"/>
      <c r="KV17" s="97">
        <v>0</v>
      </c>
      <c r="KW17" s="97">
        <v>0</v>
      </c>
      <c r="KX17" s="97">
        <v>0</v>
      </c>
      <c r="KY17" s="97">
        <v>0</v>
      </c>
      <c r="KZ17" s="97">
        <v>0</v>
      </c>
      <c r="LA17" s="97">
        <v>0</v>
      </c>
      <c r="LB17" s="97">
        <v>0</v>
      </c>
      <c r="LC17" s="97">
        <v>0</v>
      </c>
      <c r="LD17" s="97">
        <v>0</v>
      </c>
      <c r="LE17" s="97">
        <v>0</v>
      </c>
      <c r="LF17" s="97"/>
      <c r="LG17" s="97"/>
      <c r="LH17" s="97"/>
      <c r="LI17" s="97"/>
      <c r="LJ17" s="97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286"/>
      <c r="LW17" s="286"/>
      <c r="LX17" s="286"/>
      <c r="LY17" s="286"/>
      <c r="LZ17" s="286"/>
      <c r="MA17" s="8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286"/>
      <c r="MO17" s="286"/>
      <c r="MP17" s="286"/>
      <c r="MQ17" s="8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286"/>
      <c r="NC17" s="286"/>
      <c r="ND17" s="286"/>
      <c r="NE17" s="286"/>
      <c r="NF17" s="286"/>
      <c r="NG17" s="8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286"/>
      <c r="NS17" s="286"/>
      <c r="NT17" s="286"/>
      <c r="NU17" s="286"/>
      <c r="NV17" s="286"/>
      <c r="NW17" s="8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286"/>
      <c r="OI17" s="286"/>
      <c r="OJ17" s="286"/>
      <c r="OK17" s="286"/>
      <c r="OL17" s="286"/>
      <c r="OM17" s="8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286"/>
      <c r="OY17" s="286"/>
      <c r="OZ17" s="286"/>
      <c r="PA17" s="286"/>
      <c r="PB17" s="286"/>
      <c r="PC17" s="8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286"/>
      <c r="PO17" s="286"/>
      <c r="PP17" s="286"/>
      <c r="PQ17" s="286"/>
      <c r="PR17" s="286"/>
      <c r="PS17" s="8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286"/>
      <c r="QE17" s="286"/>
      <c r="QF17" s="286"/>
      <c r="QG17" s="286"/>
      <c r="QH17" s="286"/>
      <c r="QI17" s="8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286"/>
      <c r="QU17" s="286"/>
      <c r="QV17" s="286"/>
      <c r="QW17" s="286"/>
      <c r="QX17" s="286"/>
      <c r="QY17" s="8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</row>
    <row r="18" spans="1:482" ht="12.75" x14ac:dyDescent="0.2">
      <c r="A18" s="161">
        <v>16</v>
      </c>
      <c r="B18" s="145" t="s">
        <v>111</v>
      </c>
      <c r="C18" s="161">
        <v>16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68"/>
      <c r="Q18" s="268"/>
      <c r="R18" s="268"/>
      <c r="S18" s="16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68"/>
      <c r="AE18" s="268"/>
      <c r="AF18" s="268"/>
      <c r="AG18" s="268"/>
      <c r="AH18" s="268"/>
      <c r="AI18" s="16"/>
      <c r="AJ18" s="22">
        <v>938210.69099999999</v>
      </c>
      <c r="AK18" s="22">
        <v>851705.68</v>
      </c>
      <c r="AL18" s="22">
        <v>790205.58299999998</v>
      </c>
      <c r="AM18" s="22">
        <v>1085197.3189999999</v>
      </c>
      <c r="AN18" s="22">
        <v>669043.49799999991</v>
      </c>
      <c r="AO18" s="22">
        <v>631783.19299999997</v>
      </c>
      <c r="AP18" s="22">
        <v>577590.10000000009</v>
      </c>
      <c r="AQ18" s="22">
        <v>509027.25292003324</v>
      </c>
      <c r="AR18" s="22">
        <v>440532.61250883871</v>
      </c>
      <c r="AS18" s="22">
        <v>395050.96899999998</v>
      </c>
      <c r="AT18" s="22">
        <v>443603.76099999994</v>
      </c>
      <c r="AU18" s="22">
        <v>398101.84499999997</v>
      </c>
      <c r="AV18" s="268">
        <v>348669.39139999996</v>
      </c>
      <c r="AW18" s="268">
        <v>305122.96999999997</v>
      </c>
      <c r="AX18" s="268"/>
      <c r="AY18" s="16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68"/>
      <c r="BK18" s="268"/>
      <c r="BL18" s="268"/>
      <c r="BM18" s="268"/>
      <c r="BN18" s="268"/>
      <c r="BO18" s="16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68"/>
      <c r="CA18" s="268"/>
      <c r="CB18" s="268"/>
      <c r="CC18" s="268"/>
      <c r="CD18" s="268"/>
      <c r="CE18" s="16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68"/>
      <c r="CQ18" s="268"/>
      <c r="CR18" s="268"/>
      <c r="CS18" s="268"/>
      <c r="CT18" s="268"/>
      <c r="CU18" s="16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68"/>
      <c r="DH18" s="268"/>
      <c r="DI18" s="268"/>
      <c r="DJ18" s="268"/>
      <c r="DK18" s="16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68"/>
      <c r="DW18" s="268"/>
      <c r="DX18" s="268"/>
      <c r="DY18" s="268"/>
      <c r="DZ18" s="268"/>
      <c r="EA18" s="16"/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68"/>
      <c r="EN18" s="268"/>
      <c r="EO18" s="268"/>
      <c r="EP18" s="268"/>
      <c r="EQ18" s="16"/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68"/>
      <c r="FD18" s="268"/>
      <c r="FE18" s="268"/>
      <c r="FF18" s="268"/>
      <c r="FG18" s="16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68"/>
      <c r="FS18" s="268"/>
      <c r="FT18" s="268"/>
      <c r="FU18" s="268"/>
      <c r="FV18" s="268"/>
      <c r="FW18" s="16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68"/>
      <c r="GI18" s="268"/>
      <c r="GJ18" s="268"/>
      <c r="GK18" s="268"/>
      <c r="GL18" s="268"/>
      <c r="GM18" s="16"/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68"/>
      <c r="GZ18" s="268"/>
      <c r="HA18" s="268"/>
      <c r="HB18" s="268"/>
      <c r="HC18" s="16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16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16"/>
      <c r="IJ18" s="22">
        <v>0</v>
      </c>
      <c r="IK18" s="22">
        <v>0</v>
      </c>
      <c r="IL18" s="22">
        <v>0</v>
      </c>
      <c r="IM18" s="22">
        <v>0</v>
      </c>
      <c r="IN18" s="22">
        <v>0</v>
      </c>
      <c r="IO18" s="22">
        <v>0</v>
      </c>
      <c r="IP18" s="22">
        <v>0</v>
      </c>
      <c r="IQ18" s="22">
        <v>0</v>
      </c>
      <c r="IR18" s="22">
        <v>0</v>
      </c>
      <c r="IS18" s="22">
        <v>0</v>
      </c>
      <c r="IT18" s="22">
        <v>0</v>
      </c>
      <c r="IU18" s="268"/>
      <c r="IV18" s="268"/>
      <c r="IW18" s="268"/>
      <c r="IX18" s="268"/>
      <c r="IY18" s="16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68"/>
      <c r="JK18" s="268"/>
      <c r="JL18" s="268"/>
      <c r="JM18" s="268"/>
      <c r="JN18" s="268"/>
      <c r="JO18" s="16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68"/>
      <c r="KB18" s="268"/>
      <c r="KC18" s="268"/>
      <c r="KD18" s="268"/>
      <c r="KE18" s="16"/>
      <c r="KF18" s="22">
        <v>0</v>
      </c>
      <c r="KG18" s="22">
        <v>0</v>
      </c>
      <c r="KH18" s="22">
        <v>0</v>
      </c>
      <c r="KI18" s="22">
        <v>0</v>
      </c>
      <c r="KJ18" s="22">
        <v>0</v>
      </c>
      <c r="KK18" s="22">
        <v>0</v>
      </c>
      <c r="KL18" s="22">
        <v>0</v>
      </c>
      <c r="KM18" s="22">
        <v>0</v>
      </c>
      <c r="KN18" s="22">
        <v>0</v>
      </c>
      <c r="KO18" s="22">
        <v>0</v>
      </c>
      <c r="KP18" s="22"/>
      <c r="KQ18" s="268"/>
      <c r="KR18" s="268"/>
      <c r="KS18" s="268"/>
      <c r="KT18" s="268"/>
      <c r="KU18" s="16"/>
      <c r="KV18" s="22">
        <v>0</v>
      </c>
      <c r="KW18" s="22">
        <v>0</v>
      </c>
      <c r="KX18" s="22">
        <v>0</v>
      </c>
      <c r="KY18" s="22">
        <v>0</v>
      </c>
      <c r="KZ18" s="22">
        <v>0</v>
      </c>
      <c r="LA18" s="22">
        <v>0</v>
      </c>
      <c r="LB18" s="22">
        <v>0</v>
      </c>
      <c r="LC18" s="22">
        <v>0</v>
      </c>
      <c r="LD18" s="22">
        <v>0</v>
      </c>
      <c r="LE18" s="22">
        <v>0</v>
      </c>
      <c r="LF18" s="22"/>
      <c r="LG18" s="22"/>
      <c r="LH18" s="22"/>
      <c r="LI18" s="22"/>
      <c r="LJ18" s="22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285"/>
      <c r="LW18" s="285"/>
      <c r="LX18" s="285"/>
      <c r="LY18" s="285"/>
      <c r="LZ18" s="285"/>
      <c r="MA18" s="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285"/>
      <c r="MO18" s="285"/>
      <c r="MP18" s="285"/>
      <c r="MQ18" s="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285"/>
      <c r="NC18" s="285"/>
      <c r="ND18" s="285"/>
      <c r="NE18" s="285"/>
      <c r="NF18" s="285"/>
      <c r="NG18" s="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285"/>
      <c r="NS18" s="285"/>
      <c r="NT18" s="285"/>
      <c r="NU18" s="285"/>
      <c r="NV18" s="285"/>
      <c r="NW18" s="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285"/>
      <c r="OI18" s="285"/>
      <c r="OJ18" s="285"/>
      <c r="OK18" s="285"/>
      <c r="OL18" s="285"/>
      <c r="OM18" s="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285"/>
      <c r="OY18" s="285"/>
      <c r="OZ18" s="285"/>
      <c r="PA18" s="285"/>
      <c r="PB18" s="285"/>
      <c r="PC18" s="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285"/>
      <c r="PO18" s="285"/>
      <c r="PP18" s="285"/>
      <c r="PQ18" s="285"/>
      <c r="PR18" s="285"/>
      <c r="PS18" s="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285"/>
      <c r="QE18" s="285"/>
      <c r="QF18" s="285"/>
      <c r="QG18" s="285"/>
      <c r="QH18" s="285"/>
      <c r="QI18" s="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285"/>
      <c r="QU18" s="285"/>
      <c r="QV18" s="285"/>
      <c r="QW18" s="285"/>
      <c r="QX18" s="285"/>
      <c r="QY18" s="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</row>
    <row r="19" spans="1:482" ht="12.75" x14ac:dyDescent="0.2">
      <c r="A19" s="161">
        <v>17</v>
      </c>
      <c r="B19" s="146" t="s">
        <v>112</v>
      </c>
      <c r="C19" s="161">
        <v>17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269"/>
      <c r="Q19" s="269"/>
      <c r="R19" s="269"/>
      <c r="S19" s="16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269"/>
      <c r="AE19" s="269"/>
      <c r="AF19" s="269"/>
      <c r="AG19" s="269"/>
      <c r="AH19" s="269"/>
      <c r="AI19" s="16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269"/>
      <c r="AW19" s="269"/>
      <c r="AX19" s="269"/>
      <c r="AY19" s="16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269"/>
      <c r="BK19" s="269"/>
      <c r="BL19" s="269"/>
      <c r="BM19" s="269"/>
      <c r="BN19" s="269"/>
      <c r="BO19" s="16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269"/>
      <c r="CA19" s="269"/>
      <c r="CB19" s="269"/>
      <c r="CC19" s="269"/>
      <c r="CD19" s="269"/>
      <c r="CE19" s="16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269"/>
      <c r="CQ19" s="269"/>
      <c r="CR19" s="269"/>
      <c r="CS19" s="269"/>
      <c r="CT19" s="269"/>
      <c r="CU19" s="16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269"/>
      <c r="DH19" s="269"/>
      <c r="DI19" s="269"/>
      <c r="DJ19" s="269"/>
      <c r="DK19" s="16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269"/>
      <c r="DW19" s="269"/>
      <c r="DX19" s="269"/>
      <c r="DY19" s="269"/>
      <c r="DZ19" s="269"/>
      <c r="EA19" s="16"/>
      <c r="EB19" s="97">
        <v>0</v>
      </c>
      <c r="EC19" s="97">
        <v>0</v>
      </c>
      <c r="ED19" s="97">
        <v>0</v>
      </c>
      <c r="EE19" s="97">
        <v>0</v>
      </c>
      <c r="EF19" s="97">
        <v>0</v>
      </c>
      <c r="EG19" s="97">
        <v>0</v>
      </c>
      <c r="EH19" s="97">
        <v>0</v>
      </c>
      <c r="EI19" s="97">
        <v>0</v>
      </c>
      <c r="EJ19" s="97">
        <v>0</v>
      </c>
      <c r="EK19" s="97">
        <v>0</v>
      </c>
      <c r="EL19" s="97">
        <v>0</v>
      </c>
      <c r="EM19" s="269"/>
      <c r="EN19" s="269"/>
      <c r="EO19" s="269"/>
      <c r="EP19" s="269"/>
      <c r="EQ19" s="16"/>
      <c r="ER19" s="97">
        <v>0</v>
      </c>
      <c r="ES19" s="97">
        <v>0</v>
      </c>
      <c r="ET19" s="97">
        <v>0</v>
      </c>
      <c r="EU19" s="97">
        <v>0</v>
      </c>
      <c r="EV19" s="97">
        <v>0</v>
      </c>
      <c r="EW19" s="97">
        <v>0</v>
      </c>
      <c r="EX19" s="97">
        <v>0</v>
      </c>
      <c r="EY19" s="97">
        <v>0</v>
      </c>
      <c r="EZ19" s="97">
        <v>0</v>
      </c>
      <c r="FA19" s="97">
        <v>0</v>
      </c>
      <c r="FB19" s="97">
        <v>0</v>
      </c>
      <c r="FC19" s="269"/>
      <c r="FD19" s="269"/>
      <c r="FE19" s="269"/>
      <c r="FF19" s="269"/>
      <c r="FG19" s="16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269"/>
      <c r="FS19" s="269"/>
      <c r="FT19" s="269"/>
      <c r="FU19" s="269"/>
      <c r="FV19" s="269"/>
      <c r="FW19" s="16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269"/>
      <c r="GI19" s="269"/>
      <c r="GJ19" s="269"/>
      <c r="GK19" s="269"/>
      <c r="GL19" s="269"/>
      <c r="GM19" s="16"/>
      <c r="GN19" s="97">
        <v>0</v>
      </c>
      <c r="GO19" s="97">
        <v>0</v>
      </c>
      <c r="GP19" s="97">
        <v>0</v>
      </c>
      <c r="GQ19" s="97">
        <v>0</v>
      </c>
      <c r="GR19" s="97">
        <v>0</v>
      </c>
      <c r="GS19" s="97">
        <v>0</v>
      </c>
      <c r="GT19" s="97">
        <v>0</v>
      </c>
      <c r="GU19" s="97">
        <v>0</v>
      </c>
      <c r="GV19" s="97">
        <v>0</v>
      </c>
      <c r="GW19" s="97">
        <v>0</v>
      </c>
      <c r="GX19" s="97">
        <v>0</v>
      </c>
      <c r="GY19" s="269"/>
      <c r="GZ19" s="269"/>
      <c r="HA19" s="269"/>
      <c r="HB19" s="269"/>
      <c r="HC19" s="16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16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16"/>
      <c r="IJ19" s="97">
        <v>0</v>
      </c>
      <c r="IK19" s="97">
        <v>0</v>
      </c>
      <c r="IL19" s="97">
        <v>0</v>
      </c>
      <c r="IM19" s="97">
        <v>0</v>
      </c>
      <c r="IN19" s="97">
        <v>0</v>
      </c>
      <c r="IO19" s="97">
        <v>0</v>
      </c>
      <c r="IP19" s="97">
        <v>0</v>
      </c>
      <c r="IQ19" s="97">
        <v>0</v>
      </c>
      <c r="IR19" s="97">
        <v>0</v>
      </c>
      <c r="IS19" s="97">
        <v>0</v>
      </c>
      <c r="IT19" s="97">
        <v>0</v>
      </c>
      <c r="IU19" s="269"/>
      <c r="IV19" s="269"/>
      <c r="IW19" s="269"/>
      <c r="IX19" s="269"/>
      <c r="IY19" s="16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269"/>
      <c r="JK19" s="269"/>
      <c r="JL19" s="269"/>
      <c r="JM19" s="269"/>
      <c r="JN19" s="269"/>
      <c r="JO19" s="16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269"/>
      <c r="KB19" s="269"/>
      <c r="KC19" s="269"/>
      <c r="KD19" s="269"/>
      <c r="KE19" s="16"/>
      <c r="KF19" s="97">
        <v>0</v>
      </c>
      <c r="KG19" s="97">
        <v>0</v>
      </c>
      <c r="KH19" s="97">
        <v>0</v>
      </c>
      <c r="KI19" s="97">
        <v>0</v>
      </c>
      <c r="KJ19" s="97">
        <v>0</v>
      </c>
      <c r="KK19" s="97">
        <v>0</v>
      </c>
      <c r="KL19" s="97">
        <v>0</v>
      </c>
      <c r="KM19" s="97">
        <v>0</v>
      </c>
      <c r="KN19" s="97">
        <v>0</v>
      </c>
      <c r="KO19" s="97">
        <v>0</v>
      </c>
      <c r="KP19" s="97"/>
      <c r="KQ19" s="269"/>
      <c r="KR19" s="269"/>
      <c r="KS19" s="269"/>
      <c r="KT19" s="269"/>
      <c r="KU19" s="16"/>
      <c r="KV19" s="97">
        <v>0</v>
      </c>
      <c r="KW19" s="97">
        <v>0</v>
      </c>
      <c r="KX19" s="97">
        <v>0</v>
      </c>
      <c r="KY19" s="97">
        <v>0</v>
      </c>
      <c r="KZ19" s="97">
        <v>0</v>
      </c>
      <c r="LA19" s="97">
        <v>0</v>
      </c>
      <c r="LB19" s="97">
        <v>0</v>
      </c>
      <c r="LC19" s="97">
        <v>0</v>
      </c>
      <c r="LD19" s="97">
        <v>0</v>
      </c>
      <c r="LE19" s="97">
        <v>0</v>
      </c>
      <c r="LF19" s="97"/>
      <c r="LG19" s="97"/>
      <c r="LH19" s="97"/>
      <c r="LI19" s="97"/>
      <c r="LJ19" s="97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286"/>
      <c r="LW19" s="286"/>
      <c r="LX19" s="286"/>
      <c r="LY19" s="286"/>
      <c r="LZ19" s="286"/>
      <c r="MA19" s="8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286"/>
      <c r="MO19" s="286"/>
      <c r="MP19" s="286"/>
      <c r="MQ19" s="8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286"/>
      <c r="NC19" s="286"/>
      <c r="ND19" s="286"/>
      <c r="NE19" s="286"/>
      <c r="NF19" s="286"/>
      <c r="NG19" s="8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286"/>
      <c r="NS19" s="286"/>
      <c r="NT19" s="286"/>
      <c r="NU19" s="286"/>
      <c r="NV19" s="286"/>
      <c r="NW19" s="8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286"/>
      <c r="OI19" s="286"/>
      <c r="OJ19" s="286"/>
      <c r="OK19" s="286"/>
      <c r="OL19" s="286"/>
      <c r="OM19" s="8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286"/>
      <c r="OY19" s="286"/>
      <c r="OZ19" s="286"/>
      <c r="PA19" s="286"/>
      <c r="PB19" s="286"/>
      <c r="PC19" s="8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286"/>
      <c r="PO19" s="286"/>
      <c r="PP19" s="286"/>
      <c r="PQ19" s="286"/>
      <c r="PR19" s="286"/>
      <c r="PS19" s="8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286"/>
      <c r="QE19" s="286"/>
      <c r="QF19" s="286"/>
      <c r="QG19" s="286"/>
      <c r="QH19" s="286"/>
      <c r="QI19" s="8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286"/>
      <c r="QU19" s="286"/>
      <c r="QV19" s="286"/>
      <c r="QW19" s="286"/>
      <c r="QX19" s="286"/>
      <c r="QY19" s="8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</row>
    <row r="20" spans="1:482" ht="12.75" x14ac:dyDescent="0.2">
      <c r="A20" s="161">
        <v>18</v>
      </c>
      <c r="B20" s="145" t="s">
        <v>12</v>
      </c>
      <c r="C20" s="161">
        <v>18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68"/>
      <c r="Q20" s="268"/>
      <c r="R20" s="268"/>
      <c r="S20" s="16"/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68"/>
      <c r="AE20" s="268"/>
      <c r="AF20" s="268"/>
      <c r="AG20" s="268"/>
      <c r="AH20" s="268"/>
      <c r="AI20" s="16"/>
      <c r="AJ20" s="22">
        <v>91859.688874651096</v>
      </c>
      <c r="AK20" s="22">
        <v>91783.710898021614</v>
      </c>
      <c r="AL20" s="22">
        <v>55042.262999999999</v>
      </c>
      <c r="AM20" s="22">
        <v>105052.05171853869</v>
      </c>
      <c r="AN20" s="22">
        <v>69143.912914420071</v>
      </c>
      <c r="AO20" s="22">
        <v>68369.314721850678</v>
      </c>
      <c r="AP20" s="22">
        <v>70492.352301720719</v>
      </c>
      <c r="AQ20" s="22">
        <v>65191.153956936796</v>
      </c>
      <c r="AR20" s="22">
        <v>60744.302769857692</v>
      </c>
      <c r="AS20" s="22">
        <v>58897.607409406148</v>
      </c>
      <c r="AT20" s="22">
        <v>153410.01010465814</v>
      </c>
      <c r="AU20" s="22">
        <v>165735.12981068724</v>
      </c>
      <c r="AV20" s="268">
        <v>61812.962220701083</v>
      </c>
      <c r="AW20" s="268">
        <v>64706.034001551161</v>
      </c>
      <c r="AX20" s="268"/>
      <c r="AY20" s="16"/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68"/>
      <c r="BL20" s="268"/>
      <c r="BM20" s="268"/>
      <c r="BN20" s="268"/>
      <c r="BO20" s="16"/>
      <c r="BP20" s="22">
        <f t="shared" ref="BP20:BY20" si="74">SUM(BP21:BP24)</f>
        <v>0</v>
      </c>
      <c r="BQ20" s="22">
        <f t="shared" si="74"/>
        <v>0</v>
      </c>
      <c r="BR20" s="22">
        <f t="shared" si="74"/>
        <v>0</v>
      </c>
      <c r="BS20" s="22">
        <f t="shared" si="74"/>
        <v>0</v>
      </c>
      <c r="BT20" s="22">
        <f t="shared" si="74"/>
        <v>0</v>
      </c>
      <c r="BU20" s="22">
        <f t="shared" si="74"/>
        <v>0</v>
      </c>
      <c r="BV20" s="22">
        <f t="shared" si="74"/>
        <v>0</v>
      </c>
      <c r="BW20" s="22">
        <f t="shared" si="74"/>
        <v>0</v>
      </c>
      <c r="BX20" s="22">
        <f t="shared" si="74"/>
        <v>0</v>
      </c>
      <c r="BY20" s="22">
        <f t="shared" si="74"/>
        <v>0</v>
      </c>
      <c r="BZ20" s="268">
        <v>0</v>
      </c>
      <c r="CA20" s="268">
        <v>3.3000000000000002E-2</v>
      </c>
      <c r="CB20" s="268"/>
      <c r="CC20" s="268"/>
      <c r="CD20" s="268"/>
      <c r="CE20" s="16"/>
      <c r="CF20" s="22">
        <v>1703.578</v>
      </c>
      <c r="CG20" s="22">
        <v>1264.664</v>
      </c>
      <c r="CH20" s="22">
        <v>1205.952</v>
      </c>
      <c r="CI20" s="22">
        <v>1720.575</v>
      </c>
      <c r="CJ20" s="22">
        <v>2205.944</v>
      </c>
      <c r="CK20" s="22">
        <v>2165.145</v>
      </c>
      <c r="CL20" s="22">
        <v>2200.1790000000001</v>
      </c>
      <c r="CM20" s="22">
        <f>-OE20</f>
        <v>1599.9759620351108</v>
      </c>
      <c r="CN20" s="22">
        <f>-OF20</f>
        <v>1636.1560537940923</v>
      </c>
      <c r="CO20" s="22">
        <f>-OG20</f>
        <v>1651.4745490566759</v>
      </c>
      <c r="CP20" s="22">
        <f>-OH20</f>
        <v>1791.5001339660519</v>
      </c>
      <c r="CQ20" s="268">
        <v>1904.9420195432299</v>
      </c>
      <c r="CR20" s="268">
        <v>1931.6480852699999</v>
      </c>
      <c r="CS20" s="268">
        <v>2065.89702616978</v>
      </c>
      <c r="CT20" s="268"/>
      <c r="CU20" s="16"/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2">
        <v>0</v>
      </c>
      <c r="DG20" s="268"/>
      <c r="DH20" s="268"/>
      <c r="DI20" s="268"/>
      <c r="DJ20" s="268"/>
      <c r="DK20" s="16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68"/>
      <c r="DW20" s="268"/>
      <c r="DX20" s="268"/>
      <c r="DY20" s="268"/>
      <c r="DZ20" s="268"/>
      <c r="EA20" s="16"/>
      <c r="EB20" s="22">
        <v>0</v>
      </c>
      <c r="EC20" s="22">
        <v>0</v>
      </c>
      <c r="ED20" s="22">
        <v>0</v>
      </c>
      <c r="EE20" s="22">
        <v>0</v>
      </c>
      <c r="EF20" s="22">
        <v>0</v>
      </c>
      <c r="EG20" s="22">
        <v>0</v>
      </c>
      <c r="EH20" s="22">
        <v>0</v>
      </c>
      <c r="EI20" s="22">
        <v>0</v>
      </c>
      <c r="EJ20" s="22">
        <v>0</v>
      </c>
      <c r="EK20" s="22">
        <v>0</v>
      </c>
      <c r="EL20" s="22">
        <v>0</v>
      </c>
      <c r="EM20" s="268"/>
      <c r="EN20" s="268"/>
      <c r="EO20" s="268"/>
      <c r="EP20" s="268"/>
      <c r="EQ20" s="16"/>
      <c r="ER20" s="22">
        <v>0</v>
      </c>
      <c r="ES20" s="22">
        <v>0</v>
      </c>
      <c r="ET20" s="22">
        <v>0</v>
      </c>
      <c r="EU20" s="22">
        <v>0</v>
      </c>
      <c r="EV20" s="22">
        <v>0</v>
      </c>
      <c r="EW20" s="22">
        <v>0</v>
      </c>
      <c r="EX20" s="22">
        <v>0</v>
      </c>
      <c r="EY20" s="22">
        <v>0</v>
      </c>
      <c r="EZ20" s="22">
        <v>0</v>
      </c>
      <c r="FA20" s="22">
        <v>0</v>
      </c>
      <c r="FB20" s="22">
        <v>0</v>
      </c>
      <c r="FC20" s="268"/>
      <c r="FD20" s="268"/>
      <c r="FE20" s="268"/>
      <c r="FF20" s="268"/>
      <c r="FG20" s="16"/>
      <c r="FH20" s="22">
        <v>0</v>
      </c>
      <c r="FI20" s="22">
        <v>0</v>
      </c>
      <c r="FJ20" s="22">
        <v>0</v>
      </c>
      <c r="FK20" s="22">
        <v>0</v>
      </c>
      <c r="FL20" s="22">
        <v>0</v>
      </c>
      <c r="FM20" s="22">
        <v>0</v>
      </c>
      <c r="FN20" s="22">
        <v>0</v>
      </c>
      <c r="FO20" s="22">
        <v>0</v>
      </c>
      <c r="FP20" s="22">
        <v>0</v>
      </c>
      <c r="FQ20" s="22">
        <v>0</v>
      </c>
      <c r="FR20" s="22">
        <v>0</v>
      </c>
      <c r="FS20" s="268">
        <v>1.21E-2</v>
      </c>
      <c r="FT20" s="268"/>
      <c r="FU20" s="268"/>
      <c r="FV20" s="268"/>
      <c r="FW20" s="16"/>
      <c r="FX20" s="22">
        <v>0</v>
      </c>
      <c r="FY20" s="22">
        <v>0</v>
      </c>
      <c r="FZ20" s="22">
        <v>0</v>
      </c>
      <c r="GA20" s="22">
        <v>0</v>
      </c>
      <c r="GB20" s="22">
        <v>0</v>
      </c>
      <c r="GC20" s="22">
        <v>0</v>
      </c>
      <c r="GD20" s="22">
        <v>0</v>
      </c>
      <c r="GE20" s="22">
        <v>0</v>
      </c>
      <c r="GF20" s="22">
        <v>0</v>
      </c>
      <c r="GG20" s="22">
        <v>0</v>
      </c>
      <c r="GH20" s="268"/>
      <c r="GI20" s="268"/>
      <c r="GJ20" s="268"/>
      <c r="GK20" s="268"/>
      <c r="GL20" s="268"/>
      <c r="GM20" s="16"/>
      <c r="GN20" s="22">
        <v>0</v>
      </c>
      <c r="GO20" s="22">
        <v>0</v>
      </c>
      <c r="GP20" s="22">
        <v>0</v>
      </c>
      <c r="GQ20" s="22">
        <v>0</v>
      </c>
      <c r="GR20" s="22">
        <v>0</v>
      </c>
      <c r="GS20" s="22">
        <v>0</v>
      </c>
      <c r="GT20" s="22">
        <v>0</v>
      </c>
      <c r="GU20" s="22">
        <v>0</v>
      </c>
      <c r="GV20" s="22">
        <v>0</v>
      </c>
      <c r="GW20" s="22">
        <v>0</v>
      </c>
      <c r="GX20" s="22">
        <v>0</v>
      </c>
      <c r="GY20" s="268"/>
      <c r="GZ20" s="268"/>
      <c r="HA20" s="268"/>
      <c r="HB20" s="268"/>
      <c r="HC20" s="16"/>
      <c r="HD20" s="22">
        <v>1608.8029087853213</v>
      </c>
      <c r="HE20" s="22">
        <v>1648.3300827903784</v>
      </c>
      <c r="HF20" s="22">
        <v>1671.9669494832913</v>
      </c>
      <c r="HG20" s="22">
        <v>1720.2441431256768</v>
      </c>
      <c r="HH20" s="22">
        <v>1748.5126319084993</v>
      </c>
      <c r="HI20" s="22">
        <v>1801.7157882068338</v>
      </c>
      <c r="HJ20" s="22">
        <v>1843.9083400110605</v>
      </c>
      <c r="HK20" s="22">
        <v>1911.7684059846417</v>
      </c>
      <c r="HL20" s="22">
        <v>1977.2782673071188</v>
      </c>
      <c r="HM20" s="22">
        <v>2045.5345736214265</v>
      </c>
      <c r="HN20" s="22">
        <v>2026.6150347704145</v>
      </c>
      <c r="HO20" s="22">
        <v>2045.6415042540227</v>
      </c>
      <c r="HP20" s="22">
        <v>2118.8100898699131</v>
      </c>
      <c r="HQ20" s="22">
        <v>2155.1483710907551</v>
      </c>
      <c r="HR20" s="22"/>
      <c r="HS20" s="16"/>
      <c r="HT20" s="22">
        <v>3724.783755874309</v>
      </c>
      <c r="HU20" s="22">
        <v>3874.2163367210151</v>
      </c>
      <c r="HV20" s="22">
        <v>3948.789993433752</v>
      </c>
      <c r="HW20" s="22">
        <v>4008.0374163308406</v>
      </c>
      <c r="HX20" s="22">
        <v>4115.5310959870694</v>
      </c>
      <c r="HY20" s="22">
        <v>4192.9038067613919</v>
      </c>
      <c r="HZ20" s="22">
        <v>4348.5491117542169</v>
      </c>
      <c r="IA20" s="22">
        <v>4463.3423479999992</v>
      </c>
      <c r="IB20" s="22">
        <v>4586.7133996044804</v>
      </c>
      <c r="IC20" s="22">
        <v>4679.1035590859283</v>
      </c>
      <c r="ID20" s="22">
        <v>4771.4937185673725</v>
      </c>
      <c r="IE20" s="22">
        <v>5100.4262777402946</v>
      </c>
      <c r="IF20" s="22">
        <v>5332.3914618692334</v>
      </c>
      <c r="IG20" s="22">
        <v>5574.910234108339</v>
      </c>
      <c r="IH20" s="22"/>
      <c r="II20" s="16"/>
      <c r="IJ20" s="22">
        <v>0</v>
      </c>
      <c r="IK20" s="22">
        <v>0</v>
      </c>
      <c r="IL20" s="22">
        <v>0</v>
      </c>
      <c r="IM20" s="22">
        <v>0</v>
      </c>
      <c r="IN20" s="22">
        <v>0</v>
      </c>
      <c r="IO20" s="22">
        <v>0</v>
      </c>
      <c r="IP20" s="22">
        <v>0</v>
      </c>
      <c r="IQ20" s="22">
        <v>0</v>
      </c>
      <c r="IR20" s="22">
        <v>0</v>
      </c>
      <c r="IS20" s="22">
        <v>0</v>
      </c>
      <c r="IT20" s="22">
        <v>0</v>
      </c>
      <c r="IU20" s="268"/>
      <c r="IV20" s="268"/>
      <c r="IW20" s="268"/>
      <c r="IX20" s="268"/>
      <c r="IY20" s="16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68"/>
      <c r="JK20" s="268"/>
      <c r="JL20" s="268"/>
      <c r="JM20" s="268"/>
      <c r="JN20" s="268"/>
      <c r="JO20" s="16"/>
      <c r="JP20" s="22">
        <v>0</v>
      </c>
      <c r="JQ20" s="22">
        <v>0</v>
      </c>
      <c r="JR20" s="22">
        <v>0</v>
      </c>
      <c r="JS20" s="22">
        <v>0</v>
      </c>
      <c r="JT20" s="22">
        <v>0</v>
      </c>
      <c r="JU20" s="22">
        <v>0</v>
      </c>
      <c r="JV20" s="22">
        <v>0</v>
      </c>
      <c r="JW20" s="22">
        <v>0</v>
      </c>
      <c r="JX20" s="22">
        <v>0</v>
      </c>
      <c r="JY20" s="22">
        <v>0</v>
      </c>
      <c r="JZ20" s="22">
        <v>0</v>
      </c>
      <c r="KA20" s="268"/>
      <c r="KB20" s="268"/>
      <c r="KC20" s="268"/>
      <c r="KD20" s="268"/>
      <c r="KE20" s="16"/>
      <c r="KF20" s="22">
        <v>0</v>
      </c>
      <c r="KG20" s="22">
        <v>0</v>
      </c>
      <c r="KH20" s="22">
        <v>0</v>
      </c>
      <c r="KI20" s="22">
        <v>0</v>
      </c>
      <c r="KJ20" s="22">
        <v>0</v>
      </c>
      <c r="KK20" s="22">
        <v>0</v>
      </c>
      <c r="KL20" s="22">
        <v>0</v>
      </c>
      <c r="KM20" s="22">
        <v>0</v>
      </c>
      <c r="KN20" s="22">
        <v>0</v>
      </c>
      <c r="KO20" s="22">
        <v>0</v>
      </c>
      <c r="KP20" s="22"/>
      <c r="KQ20" s="268"/>
      <c r="KR20" s="268"/>
      <c r="KS20" s="268"/>
      <c r="KT20" s="268"/>
      <c r="KU20" s="16"/>
      <c r="KV20" s="22">
        <v>0</v>
      </c>
      <c r="KW20" s="22">
        <v>0</v>
      </c>
      <c r="KX20" s="22">
        <v>0</v>
      </c>
      <c r="KY20" s="22">
        <v>0</v>
      </c>
      <c r="KZ20" s="22">
        <v>0</v>
      </c>
      <c r="LA20" s="22">
        <v>0</v>
      </c>
      <c r="LB20" s="22">
        <v>0</v>
      </c>
      <c r="LC20" s="22">
        <v>0</v>
      </c>
      <c r="LD20" s="22">
        <v>0</v>
      </c>
      <c r="LE20" s="22">
        <v>0</v>
      </c>
      <c r="LF20" s="22"/>
      <c r="LG20" s="22"/>
      <c r="LH20" s="22"/>
      <c r="LI20" s="22"/>
      <c r="LJ20" s="22"/>
      <c r="LL20" s="68">
        <v>0</v>
      </c>
      <c r="LM20" s="68">
        <v>0</v>
      </c>
      <c r="LN20" s="68">
        <v>0</v>
      </c>
      <c r="LO20" s="68">
        <v>0</v>
      </c>
      <c r="LP20" s="68">
        <v>0</v>
      </c>
      <c r="LQ20" s="68">
        <v>0</v>
      </c>
      <c r="LR20" s="68">
        <v>0</v>
      </c>
      <c r="LS20" s="68">
        <v>0</v>
      </c>
      <c r="LT20" s="68">
        <v>0</v>
      </c>
      <c r="LU20" s="68">
        <v>0</v>
      </c>
      <c r="LV20" s="68">
        <v>0</v>
      </c>
      <c r="LW20" s="285"/>
      <c r="LX20" s="285"/>
      <c r="LY20" s="285"/>
      <c r="LZ20" s="285"/>
      <c r="MA20" s="8"/>
      <c r="MB20" s="68">
        <v>0</v>
      </c>
      <c r="MC20" s="68">
        <v>0</v>
      </c>
      <c r="MD20" s="68">
        <v>0</v>
      </c>
      <c r="ME20" s="68">
        <v>0</v>
      </c>
      <c r="MF20" s="68">
        <v>0</v>
      </c>
      <c r="MG20" s="68">
        <v>0</v>
      </c>
      <c r="MH20" s="68">
        <v>0</v>
      </c>
      <c r="MI20" s="68">
        <v>0</v>
      </c>
      <c r="MJ20" s="68">
        <v>0</v>
      </c>
      <c r="MK20" s="68">
        <v>0</v>
      </c>
      <c r="ML20" s="68">
        <v>0</v>
      </c>
      <c r="MM20" s="68">
        <v>0</v>
      </c>
      <c r="MN20" s="285"/>
      <c r="MO20" s="285"/>
      <c r="MP20" s="285"/>
      <c r="MQ20" s="8"/>
      <c r="MR20" s="68">
        <f>MR22</f>
        <v>-18544.623652280199</v>
      </c>
      <c r="MS20" s="68">
        <f t="shared" ref="MS20:NB20" si="75">MS22</f>
        <v>-17905.144851455967</v>
      </c>
      <c r="MT20" s="68">
        <f t="shared" si="75"/>
        <v>-17795.38243178037</v>
      </c>
      <c r="MU20" s="68">
        <f t="shared" si="75"/>
        <v>-17637.974316158266</v>
      </c>
      <c r="MV20" s="68">
        <f t="shared" si="75"/>
        <v>-18000.314621487225</v>
      </c>
      <c r="MW20" s="68">
        <f t="shared" si="75"/>
        <v>-18997.57596388504</v>
      </c>
      <c r="MX20" s="68">
        <f t="shared" si="75"/>
        <v>-18408.963757127509</v>
      </c>
      <c r="MY20" s="68">
        <f t="shared" si="75"/>
        <v>-19546.864933505032</v>
      </c>
      <c r="MZ20" s="68">
        <f t="shared" si="75"/>
        <v>-20016.701973360759</v>
      </c>
      <c r="NA20" s="68">
        <f t="shared" si="75"/>
        <v>-19435.198561924906</v>
      </c>
      <c r="NB20" s="68">
        <f t="shared" si="75"/>
        <v>-20294.619433928201</v>
      </c>
      <c r="NC20" s="285">
        <v>-23295.730453647728</v>
      </c>
      <c r="ND20" s="285">
        <v>-22899.560083856391</v>
      </c>
      <c r="NE20" s="285">
        <v>-23343.846217513619</v>
      </c>
      <c r="NF20" s="285"/>
      <c r="NG20" s="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285"/>
      <c r="NS20" s="285"/>
      <c r="NT20" s="285"/>
      <c r="NU20" s="285"/>
      <c r="NV20" s="285"/>
      <c r="NW20" s="8"/>
      <c r="NX20" s="68">
        <f>NX22</f>
        <v>-1703.578</v>
      </c>
      <c r="NY20" s="68">
        <f t="shared" ref="NY20:OD20" si="76">NY22</f>
        <v>-1264.664</v>
      </c>
      <c r="NZ20" s="68">
        <f t="shared" si="76"/>
        <v>-1205.952</v>
      </c>
      <c r="OA20" s="68">
        <f t="shared" si="76"/>
        <v>-1720.575</v>
      </c>
      <c r="OB20" s="68">
        <f t="shared" si="76"/>
        <v>-2205.944</v>
      </c>
      <c r="OC20" s="68">
        <f t="shared" si="76"/>
        <v>-2165.145</v>
      </c>
      <c r="OD20" s="68">
        <f t="shared" si="76"/>
        <v>-2200.1790000000001</v>
      </c>
      <c r="OE20" s="68">
        <v>-1599.9759620351108</v>
      </c>
      <c r="OF20" s="68">
        <v>-1636.1560537940923</v>
      </c>
      <c r="OG20" s="68">
        <v>-1651.4745490566759</v>
      </c>
      <c r="OH20" s="285">
        <v>-1791.5001339660519</v>
      </c>
      <c r="OI20" s="285">
        <v>-1904.9420195432299</v>
      </c>
      <c r="OJ20" s="285">
        <v>-1931.6480852700031</v>
      </c>
      <c r="OK20" s="285">
        <v>-2065.8970261697818</v>
      </c>
      <c r="OL20" s="285"/>
      <c r="OM20" s="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285"/>
      <c r="OY20" s="285"/>
      <c r="OZ20" s="285"/>
      <c r="PA20" s="285"/>
      <c r="PB20" s="285"/>
      <c r="PC20" s="8"/>
      <c r="PD20" s="68">
        <v>0</v>
      </c>
      <c r="PE20" s="68">
        <v>0</v>
      </c>
      <c r="PF20" s="68">
        <v>0</v>
      </c>
      <c r="PG20" s="68">
        <v>0</v>
      </c>
      <c r="PH20" s="68">
        <v>0</v>
      </c>
      <c r="PI20" s="68">
        <v>0</v>
      </c>
      <c r="PJ20" s="68">
        <v>0</v>
      </c>
      <c r="PK20" s="68">
        <v>0</v>
      </c>
      <c r="PL20" s="68">
        <v>0</v>
      </c>
      <c r="PM20" s="68">
        <v>0</v>
      </c>
      <c r="PN20" s="68">
        <v>0</v>
      </c>
      <c r="PO20" s="285"/>
      <c r="PP20" s="285"/>
      <c r="PQ20" s="285"/>
      <c r="PR20" s="285"/>
      <c r="PS20" s="8"/>
      <c r="PT20" s="68">
        <v>0</v>
      </c>
      <c r="PU20" s="68">
        <v>0</v>
      </c>
      <c r="PV20" s="68">
        <v>0</v>
      </c>
      <c r="PW20" s="68">
        <v>0</v>
      </c>
      <c r="PX20" s="68">
        <v>0</v>
      </c>
      <c r="PY20" s="68">
        <v>0</v>
      </c>
      <c r="PZ20" s="68">
        <v>0</v>
      </c>
      <c r="QA20" s="68">
        <v>0</v>
      </c>
      <c r="QB20" s="68">
        <v>0</v>
      </c>
      <c r="QC20" s="68">
        <v>0</v>
      </c>
      <c r="QD20" s="285"/>
      <c r="QE20" s="285"/>
      <c r="QF20" s="285"/>
      <c r="QG20" s="285"/>
      <c r="QH20" s="285"/>
      <c r="QI20" s="8"/>
      <c r="QJ20" s="68">
        <v>0</v>
      </c>
      <c r="QK20" s="68">
        <v>0</v>
      </c>
      <c r="QL20" s="68">
        <v>0</v>
      </c>
      <c r="QM20" s="68">
        <v>0</v>
      </c>
      <c r="QN20" s="68">
        <v>0</v>
      </c>
      <c r="QO20" s="68">
        <v>0</v>
      </c>
      <c r="QP20" s="68">
        <v>0</v>
      </c>
      <c r="QQ20" s="68">
        <v>0</v>
      </c>
      <c r="QR20" s="68">
        <v>0</v>
      </c>
      <c r="QS20" s="68">
        <v>0</v>
      </c>
      <c r="QT20" s="285"/>
      <c r="QU20" s="285"/>
      <c r="QV20" s="285"/>
      <c r="QW20" s="285"/>
      <c r="QX20" s="285"/>
      <c r="QY20" s="8"/>
      <c r="QZ20" s="68">
        <v>0</v>
      </c>
      <c r="RA20" s="68">
        <v>0</v>
      </c>
      <c r="RB20" s="68">
        <v>0</v>
      </c>
      <c r="RC20" s="68">
        <v>0</v>
      </c>
      <c r="RD20" s="68">
        <v>0</v>
      </c>
      <c r="RE20" s="68">
        <v>0</v>
      </c>
      <c r="RF20" s="68">
        <v>0</v>
      </c>
      <c r="RG20" s="68">
        <v>0</v>
      </c>
      <c r="RH20" s="68">
        <v>0</v>
      </c>
      <c r="RI20" s="68">
        <v>0</v>
      </c>
      <c r="RJ20" s="68"/>
      <c r="RK20" s="68"/>
      <c r="RL20" s="68"/>
      <c r="RM20" s="68"/>
      <c r="RN20" s="68"/>
    </row>
    <row r="21" spans="1:482" ht="12.75" x14ac:dyDescent="0.2">
      <c r="A21" s="161">
        <v>19</v>
      </c>
      <c r="B21" s="147" t="s">
        <v>110</v>
      </c>
      <c r="C21" s="161">
        <v>19</v>
      </c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270"/>
      <c r="Q21" s="270"/>
      <c r="R21" s="270"/>
      <c r="S21" s="16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270"/>
      <c r="AE21" s="270"/>
      <c r="AF21" s="270"/>
      <c r="AG21" s="270"/>
      <c r="AH21" s="270"/>
      <c r="AI21" s="16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270"/>
      <c r="AW21" s="270"/>
      <c r="AX21" s="270"/>
      <c r="AY21" s="16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270"/>
      <c r="BL21" s="270"/>
      <c r="BM21" s="270"/>
      <c r="BN21" s="270"/>
      <c r="BO21" s="16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270"/>
      <c r="CA21" s="270"/>
      <c r="CB21" s="270"/>
      <c r="CC21" s="270"/>
      <c r="CD21" s="270"/>
      <c r="CE21" s="16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270"/>
      <c r="CQ21" s="270"/>
      <c r="CR21" s="270"/>
      <c r="CS21" s="270"/>
      <c r="CT21" s="270"/>
      <c r="CU21" s="16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270"/>
      <c r="DH21" s="270"/>
      <c r="DI21" s="270"/>
      <c r="DJ21" s="270"/>
      <c r="DK21" s="16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270"/>
      <c r="DW21" s="270"/>
      <c r="DX21" s="270"/>
      <c r="DY21" s="270"/>
      <c r="DZ21" s="270"/>
      <c r="EA21" s="16"/>
      <c r="EB21" s="98">
        <v>0</v>
      </c>
      <c r="EC21" s="98">
        <v>0</v>
      </c>
      <c r="ED21" s="98">
        <v>0</v>
      </c>
      <c r="EE21" s="98">
        <v>0</v>
      </c>
      <c r="EF21" s="98">
        <v>0</v>
      </c>
      <c r="EG21" s="98">
        <v>0</v>
      </c>
      <c r="EH21" s="98">
        <v>0</v>
      </c>
      <c r="EI21" s="98">
        <v>0</v>
      </c>
      <c r="EJ21" s="98">
        <v>0</v>
      </c>
      <c r="EK21" s="98">
        <v>0</v>
      </c>
      <c r="EL21" s="98">
        <v>0</v>
      </c>
      <c r="EM21" s="270"/>
      <c r="EN21" s="270"/>
      <c r="EO21" s="270"/>
      <c r="EP21" s="270"/>
      <c r="EQ21" s="16"/>
      <c r="ER21" s="98">
        <v>0</v>
      </c>
      <c r="ES21" s="98">
        <v>0</v>
      </c>
      <c r="ET21" s="98">
        <v>0</v>
      </c>
      <c r="EU21" s="98">
        <v>0</v>
      </c>
      <c r="EV21" s="98">
        <v>0</v>
      </c>
      <c r="EW21" s="98">
        <v>0</v>
      </c>
      <c r="EX21" s="98">
        <v>0</v>
      </c>
      <c r="EY21" s="98">
        <v>0</v>
      </c>
      <c r="EZ21" s="98">
        <v>0</v>
      </c>
      <c r="FA21" s="98">
        <v>0</v>
      </c>
      <c r="FB21" s="98">
        <v>0</v>
      </c>
      <c r="FC21" s="270"/>
      <c r="FD21" s="270"/>
      <c r="FE21" s="270"/>
      <c r="FF21" s="270"/>
      <c r="FG21" s="16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270"/>
      <c r="FS21" s="270"/>
      <c r="FT21" s="270"/>
      <c r="FU21" s="270"/>
      <c r="FV21" s="270"/>
      <c r="FW21" s="16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270"/>
      <c r="GI21" s="270"/>
      <c r="GJ21" s="270"/>
      <c r="GK21" s="270"/>
      <c r="GL21" s="270"/>
      <c r="GM21" s="16"/>
      <c r="GN21" s="98">
        <v>0</v>
      </c>
      <c r="GO21" s="98">
        <v>0</v>
      </c>
      <c r="GP21" s="98">
        <v>0</v>
      </c>
      <c r="GQ21" s="98">
        <v>0</v>
      </c>
      <c r="GR21" s="98">
        <v>0</v>
      </c>
      <c r="GS21" s="98">
        <v>0</v>
      </c>
      <c r="GT21" s="98">
        <v>0</v>
      </c>
      <c r="GU21" s="98">
        <v>0</v>
      </c>
      <c r="GV21" s="98">
        <v>0</v>
      </c>
      <c r="GW21" s="98">
        <v>0</v>
      </c>
      <c r="GX21" s="98">
        <v>0</v>
      </c>
      <c r="GY21" s="270"/>
      <c r="GZ21" s="270"/>
      <c r="HA21" s="270"/>
      <c r="HB21" s="270"/>
      <c r="HC21" s="16"/>
      <c r="HD21" s="98">
        <v>1608.8029087853213</v>
      </c>
      <c r="HE21" s="98">
        <v>1648.3300827903784</v>
      </c>
      <c r="HF21" s="98">
        <v>1671.9669494832913</v>
      </c>
      <c r="HG21" s="98">
        <v>1720.2441431256768</v>
      </c>
      <c r="HH21" s="98">
        <v>1748.5126319084993</v>
      </c>
      <c r="HI21" s="98">
        <v>1801.7157882068338</v>
      </c>
      <c r="HJ21" s="98">
        <v>1843.9083400110605</v>
      </c>
      <c r="HK21" s="98">
        <v>1911.7684059846417</v>
      </c>
      <c r="HL21" s="98">
        <v>1977.2782673071188</v>
      </c>
      <c r="HM21" s="98">
        <v>2045.5345736214265</v>
      </c>
      <c r="HN21" s="98">
        <v>2026.6150347704145</v>
      </c>
      <c r="HO21" s="98">
        <v>2045.6415042540227</v>
      </c>
      <c r="HP21" s="98">
        <v>2118.8100898699131</v>
      </c>
      <c r="HQ21" s="98">
        <v>2155.1483710907551</v>
      </c>
      <c r="HR21" s="98"/>
      <c r="HS21" s="16"/>
      <c r="HT21" s="98"/>
      <c r="HU21" s="98"/>
      <c r="HV21" s="98"/>
      <c r="HW21" s="98"/>
      <c r="HX21" s="98"/>
      <c r="HY21" s="98"/>
      <c r="HZ21" s="98"/>
      <c r="IA21" s="98"/>
      <c r="IB21" s="98"/>
      <c r="IC21" s="98"/>
      <c r="ID21" s="98"/>
      <c r="IE21" s="98"/>
      <c r="IF21" s="98"/>
      <c r="IG21" s="98"/>
      <c r="IH21" s="98"/>
      <c r="II21" s="16"/>
      <c r="IJ21" s="98">
        <v>0</v>
      </c>
      <c r="IK21" s="98">
        <v>0</v>
      </c>
      <c r="IL21" s="98">
        <v>0</v>
      </c>
      <c r="IM21" s="98">
        <v>0</v>
      </c>
      <c r="IN21" s="98">
        <v>0</v>
      </c>
      <c r="IO21" s="98">
        <v>0</v>
      </c>
      <c r="IP21" s="98">
        <v>0</v>
      </c>
      <c r="IQ21" s="98">
        <v>0</v>
      </c>
      <c r="IR21" s="98">
        <v>0</v>
      </c>
      <c r="IS21" s="98">
        <v>0</v>
      </c>
      <c r="IT21" s="98">
        <v>0</v>
      </c>
      <c r="IU21" s="270"/>
      <c r="IV21" s="270"/>
      <c r="IW21" s="270"/>
      <c r="IX21" s="270"/>
      <c r="IY21" s="16"/>
      <c r="IZ21" s="98"/>
      <c r="JA21" s="98"/>
      <c r="JB21" s="98"/>
      <c r="JC21" s="98"/>
      <c r="JD21" s="98"/>
      <c r="JE21" s="98"/>
      <c r="JF21" s="98"/>
      <c r="JG21" s="98"/>
      <c r="JH21" s="98"/>
      <c r="JI21" s="98"/>
      <c r="JJ21" s="270"/>
      <c r="JK21" s="270"/>
      <c r="JL21" s="270"/>
      <c r="JM21" s="270"/>
      <c r="JN21" s="270"/>
      <c r="JO21" s="16"/>
      <c r="JP21" s="98"/>
      <c r="JQ21" s="98"/>
      <c r="JR21" s="98"/>
      <c r="JS21" s="98"/>
      <c r="JT21" s="98"/>
      <c r="JU21" s="98"/>
      <c r="JV21" s="98"/>
      <c r="JW21" s="98"/>
      <c r="JX21" s="98"/>
      <c r="JY21" s="98"/>
      <c r="JZ21" s="98"/>
      <c r="KA21" s="270"/>
      <c r="KB21" s="270"/>
      <c r="KC21" s="270"/>
      <c r="KD21" s="270"/>
      <c r="KE21" s="16"/>
      <c r="KF21" s="98">
        <v>0</v>
      </c>
      <c r="KG21" s="98">
        <v>0</v>
      </c>
      <c r="KH21" s="98">
        <v>0</v>
      </c>
      <c r="KI21" s="98">
        <v>0</v>
      </c>
      <c r="KJ21" s="98">
        <v>0</v>
      </c>
      <c r="KK21" s="98">
        <v>0</v>
      </c>
      <c r="KL21" s="98">
        <v>0</v>
      </c>
      <c r="KM21" s="98">
        <v>0</v>
      </c>
      <c r="KN21" s="98">
        <v>0</v>
      </c>
      <c r="KO21" s="98">
        <v>0</v>
      </c>
      <c r="KP21" s="98"/>
      <c r="KQ21" s="270"/>
      <c r="KR21" s="270"/>
      <c r="KS21" s="270"/>
      <c r="KT21" s="270"/>
      <c r="KU21" s="16"/>
      <c r="KV21" s="98">
        <v>0</v>
      </c>
      <c r="KW21" s="98">
        <v>0</v>
      </c>
      <c r="KX21" s="98">
        <v>0</v>
      </c>
      <c r="KY21" s="98">
        <v>0</v>
      </c>
      <c r="KZ21" s="98">
        <v>0</v>
      </c>
      <c r="LA21" s="98">
        <v>0</v>
      </c>
      <c r="LB21" s="98">
        <v>0</v>
      </c>
      <c r="LC21" s="98">
        <v>0</v>
      </c>
      <c r="LD21" s="98">
        <v>0</v>
      </c>
      <c r="LE21" s="98">
        <v>0</v>
      </c>
      <c r="LF21" s="98"/>
      <c r="LG21" s="98"/>
      <c r="LH21" s="98"/>
      <c r="LI21" s="98"/>
      <c r="LJ21" s="98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287"/>
      <c r="LX21" s="287"/>
      <c r="LY21" s="287"/>
      <c r="LZ21" s="287"/>
      <c r="MA21" s="8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287"/>
      <c r="MO21" s="287"/>
      <c r="MP21" s="287"/>
      <c r="MQ21" s="8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287"/>
      <c r="NC21" s="287"/>
      <c r="ND21" s="287"/>
      <c r="NE21" s="287"/>
      <c r="NF21" s="287"/>
      <c r="NG21" s="8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287"/>
      <c r="NS21" s="287"/>
      <c r="NT21" s="287"/>
      <c r="NU21" s="287"/>
      <c r="NV21" s="287"/>
      <c r="NW21" s="8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287"/>
      <c r="OI21" s="287"/>
      <c r="OJ21" s="287"/>
      <c r="OK21" s="287"/>
      <c r="OL21" s="287"/>
      <c r="OM21" s="8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287"/>
      <c r="OY21" s="287"/>
      <c r="OZ21" s="287"/>
      <c r="PA21" s="287"/>
      <c r="PB21" s="287"/>
      <c r="PC21" s="8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287"/>
      <c r="PO21" s="287"/>
      <c r="PP21" s="287"/>
      <c r="PQ21" s="287"/>
      <c r="PR21" s="287"/>
      <c r="PS21" s="8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287"/>
      <c r="QE21" s="287"/>
      <c r="QF21" s="287"/>
      <c r="QG21" s="287"/>
      <c r="QH21" s="287"/>
      <c r="QI21" s="8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287"/>
      <c r="QU21" s="287"/>
      <c r="QV21" s="287"/>
      <c r="QW21" s="287"/>
      <c r="QX21" s="287"/>
      <c r="QY21" s="8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</row>
    <row r="22" spans="1:482" ht="12.75" x14ac:dyDescent="0.2">
      <c r="A22" s="161">
        <v>20</v>
      </c>
      <c r="B22" s="105" t="s">
        <v>116</v>
      </c>
      <c r="C22" s="161">
        <v>20</v>
      </c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68"/>
      <c r="Q22" s="268"/>
      <c r="R22" s="268"/>
      <c r="S22" s="16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68"/>
      <c r="AE22" s="268"/>
      <c r="AF22" s="268"/>
      <c r="AG22" s="268"/>
      <c r="AH22" s="268"/>
      <c r="AI22" s="16"/>
      <c r="AJ22" s="22">
        <v>91859.688874651096</v>
      </c>
      <c r="AK22" s="22">
        <v>91783.710898021614</v>
      </c>
      <c r="AL22" s="22">
        <v>55042.262999999999</v>
      </c>
      <c r="AM22" s="22">
        <v>97531.165873451318</v>
      </c>
      <c r="AN22" s="22">
        <v>61938.292071681419</v>
      </c>
      <c r="AO22" s="22">
        <v>61101.006381415922</v>
      </c>
      <c r="AP22" s="22">
        <v>63248.762618584071</v>
      </c>
      <c r="AQ22" s="22">
        <v>56826.042308071359</v>
      </c>
      <c r="AR22" s="22">
        <v>52452.928749766201</v>
      </c>
      <c r="AS22" s="22">
        <v>50755.536024300367</v>
      </c>
      <c r="AT22" s="22">
        <v>55047.735793384942</v>
      </c>
      <c r="AU22" s="22">
        <v>53777.45550693274</v>
      </c>
      <c r="AV22" s="268">
        <v>52877.293618161129</v>
      </c>
      <c r="AW22" s="268">
        <v>55961.882202508488</v>
      </c>
      <c r="AX22" s="268"/>
      <c r="AY22" s="16"/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68"/>
      <c r="BL22" s="268"/>
      <c r="BM22" s="268"/>
      <c r="BN22" s="268"/>
      <c r="BO22" s="16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68"/>
      <c r="CA22" s="268"/>
      <c r="CB22" s="268"/>
      <c r="CC22" s="268"/>
      <c r="CD22" s="268"/>
      <c r="CE22" s="16"/>
      <c r="CF22" s="22">
        <v>1703.578</v>
      </c>
      <c r="CG22" s="22">
        <v>1264.664</v>
      </c>
      <c r="CH22" s="22">
        <v>1205.952</v>
      </c>
      <c r="CI22" s="22">
        <v>1720.575</v>
      </c>
      <c r="CJ22" s="22">
        <v>2205.944</v>
      </c>
      <c r="CK22" s="22">
        <v>2165.145</v>
      </c>
      <c r="CL22" s="22">
        <v>2200.1790000000001</v>
      </c>
      <c r="CM22" s="167">
        <f>-OE30</f>
        <v>1599.9759620351108</v>
      </c>
      <c r="CN22" s="167">
        <f>-OF30</f>
        <v>1636.1560537940923</v>
      </c>
      <c r="CO22" s="167">
        <f>-OG30</f>
        <v>1651.4745490566759</v>
      </c>
      <c r="CP22" s="167">
        <f>-OH30</f>
        <v>1791.5001339660519</v>
      </c>
      <c r="CQ22" s="280">
        <v>1904.9420195432299</v>
      </c>
      <c r="CR22" s="280">
        <v>1931.6480852699999</v>
      </c>
      <c r="CS22" s="280">
        <v>2065.89702616978</v>
      </c>
      <c r="CT22" s="280"/>
      <c r="CU22" s="16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68"/>
      <c r="DH22" s="268"/>
      <c r="DI22" s="268"/>
      <c r="DJ22" s="268"/>
      <c r="DK22" s="16"/>
      <c r="DL22" s="22">
        <f>-ON22</f>
        <v>0</v>
      </c>
      <c r="DM22" s="22">
        <f t="shared" ref="DM22:DW22" si="77">-OO22</f>
        <v>0</v>
      </c>
      <c r="DN22" s="22">
        <f t="shared" si="77"/>
        <v>0</v>
      </c>
      <c r="DO22" s="22">
        <f t="shared" si="77"/>
        <v>0</v>
      </c>
      <c r="DP22" s="22">
        <f t="shared" si="77"/>
        <v>0</v>
      </c>
      <c r="DQ22" s="22">
        <f t="shared" si="77"/>
        <v>0</v>
      </c>
      <c r="DR22" s="22">
        <f t="shared" si="77"/>
        <v>0</v>
      </c>
      <c r="DS22" s="22">
        <f t="shared" si="77"/>
        <v>0</v>
      </c>
      <c r="DT22" s="22">
        <f t="shared" si="77"/>
        <v>0</v>
      </c>
      <c r="DU22" s="22">
        <f t="shared" si="77"/>
        <v>0</v>
      </c>
      <c r="DV22" s="22">
        <f t="shared" si="77"/>
        <v>0</v>
      </c>
      <c r="DW22" s="22">
        <f t="shared" si="77"/>
        <v>0</v>
      </c>
      <c r="DX22" s="268"/>
      <c r="DY22" s="268"/>
      <c r="DZ22" s="268"/>
      <c r="EA22" s="16"/>
      <c r="EB22" s="22">
        <v>0</v>
      </c>
      <c r="EC22" s="22">
        <v>0</v>
      </c>
      <c r="ED22" s="22">
        <v>0</v>
      </c>
      <c r="EE22" s="22">
        <v>0</v>
      </c>
      <c r="EF22" s="22">
        <v>0</v>
      </c>
      <c r="EG22" s="22">
        <v>0</v>
      </c>
      <c r="EH22" s="22">
        <v>0</v>
      </c>
      <c r="EI22" s="22">
        <v>0</v>
      </c>
      <c r="EJ22" s="22">
        <v>0</v>
      </c>
      <c r="EK22" s="22">
        <v>0</v>
      </c>
      <c r="EL22" s="22">
        <v>0</v>
      </c>
      <c r="EM22" s="268"/>
      <c r="EN22" s="268"/>
      <c r="EO22" s="268"/>
      <c r="EP22" s="268"/>
      <c r="EQ22" s="16"/>
      <c r="ER22" s="22">
        <v>0</v>
      </c>
      <c r="ES22" s="22">
        <v>0</v>
      </c>
      <c r="ET22" s="22">
        <v>0</v>
      </c>
      <c r="EU22" s="22">
        <v>0</v>
      </c>
      <c r="EV22" s="22">
        <v>0</v>
      </c>
      <c r="EW22" s="22">
        <v>0</v>
      </c>
      <c r="EX22" s="22">
        <v>0</v>
      </c>
      <c r="EY22" s="22">
        <v>0</v>
      </c>
      <c r="EZ22" s="22">
        <v>0</v>
      </c>
      <c r="FA22" s="22">
        <v>0</v>
      </c>
      <c r="FB22" s="22">
        <v>0</v>
      </c>
      <c r="FC22" s="268"/>
      <c r="FD22" s="268"/>
      <c r="FE22" s="268"/>
      <c r="FF22" s="268"/>
      <c r="FG22" s="16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68"/>
      <c r="FS22" s="268"/>
      <c r="FT22" s="268"/>
      <c r="FU22" s="268"/>
      <c r="FV22" s="268"/>
      <c r="FW22" s="16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68"/>
      <c r="GI22" s="268"/>
      <c r="GJ22" s="268"/>
      <c r="GK22" s="268"/>
      <c r="GL22" s="268"/>
      <c r="GM22" s="16"/>
      <c r="GN22" s="22">
        <v>0</v>
      </c>
      <c r="GO22" s="22">
        <v>0</v>
      </c>
      <c r="GP22" s="22">
        <v>0</v>
      </c>
      <c r="GQ22" s="22">
        <v>0</v>
      </c>
      <c r="GR22" s="22">
        <v>0</v>
      </c>
      <c r="GS22" s="22">
        <v>0</v>
      </c>
      <c r="GT22" s="22">
        <v>0</v>
      </c>
      <c r="GU22" s="22">
        <v>0</v>
      </c>
      <c r="GV22" s="22">
        <v>0</v>
      </c>
      <c r="GW22" s="22">
        <v>0</v>
      </c>
      <c r="GX22" s="22">
        <v>0</v>
      </c>
      <c r="GY22" s="268"/>
      <c r="GZ22" s="268"/>
      <c r="HA22" s="268"/>
      <c r="HB22" s="268"/>
      <c r="HC22" s="16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16"/>
      <c r="HT22" s="22">
        <v>3724.783755874309</v>
      </c>
      <c r="HU22" s="22">
        <v>3874.2163367210151</v>
      </c>
      <c r="HV22" s="22">
        <v>3948.789993433752</v>
      </c>
      <c r="HW22" s="22">
        <v>4008.0374163308406</v>
      </c>
      <c r="HX22" s="22">
        <v>4115.5310959870694</v>
      </c>
      <c r="HY22" s="22">
        <v>4192.9038067613919</v>
      </c>
      <c r="HZ22" s="22">
        <v>4348.5491117542169</v>
      </c>
      <c r="IA22" s="22">
        <v>4463.3423479999992</v>
      </c>
      <c r="IB22" s="22">
        <v>4586.7133996044804</v>
      </c>
      <c r="IC22" s="22">
        <v>4679.1035590859283</v>
      </c>
      <c r="ID22" s="22">
        <v>4771.4937185673725</v>
      </c>
      <c r="IE22" s="22">
        <v>5100.4262777402946</v>
      </c>
      <c r="IF22" s="22">
        <v>5332.3914618692334</v>
      </c>
      <c r="IG22" s="22">
        <v>5574.910234108339</v>
      </c>
      <c r="IH22" s="22"/>
      <c r="II22" s="16"/>
      <c r="IJ22" s="22">
        <v>0</v>
      </c>
      <c r="IK22" s="22">
        <v>0</v>
      </c>
      <c r="IL22" s="22">
        <v>0</v>
      </c>
      <c r="IM22" s="22">
        <v>0</v>
      </c>
      <c r="IN22" s="22">
        <v>0</v>
      </c>
      <c r="IO22" s="22">
        <v>0</v>
      </c>
      <c r="IP22" s="22">
        <v>0</v>
      </c>
      <c r="IQ22" s="22">
        <v>0</v>
      </c>
      <c r="IR22" s="22">
        <v>0</v>
      </c>
      <c r="IS22" s="22">
        <v>0</v>
      </c>
      <c r="IT22" s="22">
        <v>0</v>
      </c>
      <c r="IU22" s="268"/>
      <c r="IV22" s="268"/>
      <c r="IW22" s="268"/>
      <c r="IX22" s="268"/>
      <c r="IY22" s="16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68"/>
      <c r="JK22" s="268"/>
      <c r="JL22" s="268"/>
      <c r="JM22" s="268"/>
      <c r="JN22" s="268"/>
      <c r="JO22" s="16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68"/>
      <c r="KB22" s="268"/>
      <c r="KC22" s="268"/>
      <c r="KD22" s="268"/>
      <c r="KE22" s="16"/>
      <c r="KF22" s="22">
        <v>0</v>
      </c>
      <c r="KG22" s="22">
        <v>0</v>
      </c>
      <c r="KH22" s="22">
        <v>0</v>
      </c>
      <c r="KI22" s="22">
        <v>0</v>
      </c>
      <c r="KJ22" s="22">
        <v>0</v>
      </c>
      <c r="KK22" s="22">
        <v>0</v>
      </c>
      <c r="KL22" s="22">
        <v>0</v>
      </c>
      <c r="KM22" s="22">
        <v>0</v>
      </c>
      <c r="KN22" s="22">
        <v>0</v>
      </c>
      <c r="KO22" s="22">
        <v>0</v>
      </c>
      <c r="KP22" s="22"/>
      <c r="KQ22" s="268"/>
      <c r="KR22" s="268"/>
      <c r="KS22" s="268"/>
      <c r="KT22" s="268"/>
      <c r="KU22" s="16"/>
      <c r="KV22" s="22">
        <v>0</v>
      </c>
      <c r="KW22" s="22">
        <v>0</v>
      </c>
      <c r="KX22" s="22">
        <v>0</v>
      </c>
      <c r="KY22" s="22">
        <v>0</v>
      </c>
      <c r="KZ22" s="22">
        <v>0</v>
      </c>
      <c r="LA22" s="22">
        <v>0</v>
      </c>
      <c r="LB22" s="22">
        <v>0</v>
      </c>
      <c r="LC22" s="22">
        <v>0</v>
      </c>
      <c r="LD22" s="22">
        <v>0</v>
      </c>
      <c r="LE22" s="22">
        <v>0</v>
      </c>
      <c r="LF22" s="22"/>
      <c r="LG22" s="22"/>
      <c r="LH22" s="22"/>
      <c r="LI22" s="22"/>
      <c r="LJ22" s="22"/>
      <c r="LL22" s="68">
        <v>0</v>
      </c>
      <c r="LM22" s="68">
        <v>0</v>
      </c>
      <c r="LN22" s="68">
        <v>0</v>
      </c>
      <c r="LO22" s="68">
        <v>0</v>
      </c>
      <c r="LP22" s="68">
        <v>0</v>
      </c>
      <c r="LQ22" s="68">
        <v>0</v>
      </c>
      <c r="LR22" s="68">
        <v>0</v>
      </c>
      <c r="LS22" s="68">
        <v>0</v>
      </c>
      <c r="LT22" s="68">
        <v>0</v>
      </c>
      <c r="LU22" s="68">
        <v>0</v>
      </c>
      <c r="LV22" s="68">
        <v>0</v>
      </c>
      <c r="LW22" s="285"/>
      <c r="LX22" s="285"/>
      <c r="LY22" s="285"/>
      <c r="LZ22" s="285"/>
      <c r="MA22" s="8"/>
      <c r="MB22" s="68">
        <v>0</v>
      </c>
      <c r="MC22" s="68">
        <v>0</v>
      </c>
      <c r="MD22" s="68">
        <v>0</v>
      </c>
      <c r="ME22" s="68">
        <v>0</v>
      </c>
      <c r="MF22" s="68">
        <v>0</v>
      </c>
      <c r="MG22" s="68">
        <v>0</v>
      </c>
      <c r="MH22" s="68">
        <v>0</v>
      </c>
      <c r="MI22" s="68">
        <v>0</v>
      </c>
      <c r="MJ22" s="68">
        <v>0</v>
      </c>
      <c r="MK22" s="68">
        <v>0</v>
      </c>
      <c r="ML22" s="68">
        <v>0</v>
      </c>
      <c r="MM22" s="68">
        <v>0</v>
      </c>
      <c r="MN22" s="285"/>
      <c r="MO22" s="285"/>
      <c r="MP22" s="285"/>
      <c r="MQ22" s="8"/>
      <c r="MR22" s="68">
        <v>-18544.623652280199</v>
      </c>
      <c r="MS22" s="68">
        <v>-17905.144851455967</v>
      </c>
      <c r="MT22" s="68">
        <v>-17795.38243178037</v>
      </c>
      <c r="MU22" s="68">
        <v>-17637.974316158266</v>
      </c>
      <c r="MV22" s="68">
        <v>-18000.314621487225</v>
      </c>
      <c r="MW22" s="68">
        <v>-18997.57596388504</v>
      </c>
      <c r="MX22" s="68">
        <v>-18408.963757127509</v>
      </c>
      <c r="MY22" s="68">
        <v>-19546.864933505032</v>
      </c>
      <c r="MZ22" s="68">
        <v>-20016.701973360759</v>
      </c>
      <c r="NA22" s="68">
        <v>-19435.198561924906</v>
      </c>
      <c r="NB22" s="285">
        <v>-20294.619433928201</v>
      </c>
      <c r="NC22" s="285">
        <v>-23295.730453647728</v>
      </c>
      <c r="ND22" s="285">
        <v>-22899.560083856391</v>
      </c>
      <c r="NE22" s="285">
        <v>-23343.846217513619</v>
      </c>
      <c r="NF22" s="285"/>
      <c r="NG22" s="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285"/>
      <c r="NS22" s="285"/>
      <c r="NT22" s="285"/>
      <c r="NU22" s="285"/>
      <c r="NV22" s="285"/>
      <c r="NW22" s="8"/>
      <c r="NX22" s="68">
        <f t="shared" ref="NX22:OH22" si="78">-CF22</f>
        <v>-1703.578</v>
      </c>
      <c r="NY22" s="68">
        <f t="shared" si="78"/>
        <v>-1264.664</v>
      </c>
      <c r="NZ22" s="68">
        <f t="shared" si="78"/>
        <v>-1205.952</v>
      </c>
      <c r="OA22" s="68">
        <f t="shared" si="78"/>
        <v>-1720.575</v>
      </c>
      <c r="OB22" s="68">
        <f t="shared" si="78"/>
        <v>-2205.944</v>
      </c>
      <c r="OC22" s="68">
        <f t="shared" si="78"/>
        <v>-2165.145</v>
      </c>
      <c r="OD22" s="68">
        <f t="shared" si="78"/>
        <v>-2200.1790000000001</v>
      </c>
      <c r="OE22" s="68">
        <f t="shared" si="78"/>
        <v>-1599.9759620351108</v>
      </c>
      <c r="OF22" s="68">
        <f t="shared" si="78"/>
        <v>-1636.1560537940923</v>
      </c>
      <c r="OG22" s="68">
        <f t="shared" si="78"/>
        <v>-1651.4745490566759</v>
      </c>
      <c r="OH22" s="68">
        <f t="shared" si="78"/>
        <v>-1791.5001339660519</v>
      </c>
      <c r="OI22" s="285">
        <v>-1904.9420195432299</v>
      </c>
      <c r="OJ22" s="285">
        <v>-1931.6480852700031</v>
      </c>
      <c r="OK22" s="285">
        <v>-2065.8970261697818</v>
      </c>
      <c r="OL22" s="285"/>
      <c r="OM22" s="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285"/>
      <c r="OY22" s="285"/>
      <c r="OZ22" s="285"/>
      <c r="PA22" s="285"/>
      <c r="PB22" s="285"/>
      <c r="PC22" s="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285"/>
      <c r="PO22" s="285"/>
      <c r="PP22" s="285"/>
      <c r="PQ22" s="285"/>
      <c r="PR22" s="285"/>
      <c r="PS22" s="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285"/>
      <c r="QE22" s="285"/>
      <c r="QF22" s="285"/>
      <c r="QG22" s="285"/>
      <c r="QH22" s="285"/>
      <c r="QI22" s="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285"/>
      <c r="QU22" s="285"/>
      <c r="QV22" s="285"/>
      <c r="QW22" s="285"/>
      <c r="QX22" s="285"/>
      <c r="QY22" s="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</row>
    <row r="23" spans="1:482" ht="12.75" x14ac:dyDescent="0.2">
      <c r="A23" s="161">
        <v>21</v>
      </c>
      <c r="B23" s="147" t="s">
        <v>115</v>
      </c>
      <c r="C23" s="161">
        <v>21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270"/>
      <c r="Q23" s="270"/>
      <c r="R23" s="270"/>
      <c r="S23" s="16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270"/>
      <c r="AE23" s="270"/>
      <c r="AF23" s="270"/>
      <c r="AG23" s="270"/>
      <c r="AH23" s="270"/>
      <c r="AI23" s="16"/>
      <c r="AJ23" s="98">
        <v>0</v>
      </c>
      <c r="AK23" s="98">
        <v>0</v>
      </c>
      <c r="AL23" s="98">
        <v>0</v>
      </c>
      <c r="AM23" s="98">
        <v>7520.8858450873722</v>
      </c>
      <c r="AN23" s="98">
        <v>7205.6208427386482</v>
      </c>
      <c r="AO23" s="98">
        <v>7268.3083404347626</v>
      </c>
      <c r="AP23" s="98">
        <v>7243.5896831366508</v>
      </c>
      <c r="AQ23" s="98">
        <v>8365.111648865437</v>
      </c>
      <c r="AR23" s="98">
        <v>8291.3740200914945</v>
      </c>
      <c r="AS23" s="98">
        <v>8142.071385105779</v>
      </c>
      <c r="AT23" s="98">
        <v>8345.7027012732051</v>
      </c>
      <c r="AU23" s="98">
        <v>8488.9213037545251</v>
      </c>
      <c r="AV23" s="270">
        <v>8935.668602539954</v>
      </c>
      <c r="AW23" s="270">
        <v>8744.1517990426764</v>
      </c>
      <c r="AX23" s="270"/>
      <c r="AY23" s="16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270"/>
      <c r="BK23" s="270"/>
      <c r="BL23" s="270"/>
      <c r="BM23" s="270"/>
      <c r="BN23" s="270"/>
      <c r="BO23" s="16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270"/>
      <c r="CA23" s="270"/>
      <c r="CB23" s="270"/>
      <c r="CC23" s="270"/>
      <c r="CD23" s="270"/>
      <c r="CE23" s="16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270"/>
      <c r="CQ23" s="270"/>
      <c r="CR23" s="270"/>
      <c r="CS23" s="270"/>
      <c r="CT23" s="270"/>
      <c r="CU23" s="16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270"/>
      <c r="DH23" s="270"/>
      <c r="DI23" s="270"/>
      <c r="DJ23" s="270"/>
      <c r="DK23" s="16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270"/>
      <c r="DW23" s="270"/>
      <c r="DX23" s="270"/>
      <c r="DY23" s="270"/>
      <c r="DZ23" s="270"/>
      <c r="EA23" s="16"/>
      <c r="EB23" s="98">
        <v>0</v>
      </c>
      <c r="EC23" s="98">
        <v>0</v>
      </c>
      <c r="ED23" s="98">
        <v>0</v>
      </c>
      <c r="EE23" s="98">
        <v>0</v>
      </c>
      <c r="EF23" s="98">
        <v>0</v>
      </c>
      <c r="EG23" s="98">
        <v>0</v>
      </c>
      <c r="EH23" s="98">
        <v>0</v>
      </c>
      <c r="EI23" s="98">
        <v>0</v>
      </c>
      <c r="EJ23" s="98">
        <v>0</v>
      </c>
      <c r="EK23" s="98">
        <v>0</v>
      </c>
      <c r="EL23" s="98">
        <v>0</v>
      </c>
      <c r="EM23" s="270"/>
      <c r="EN23" s="270"/>
      <c r="EO23" s="270"/>
      <c r="EP23" s="270"/>
      <c r="EQ23" s="16"/>
      <c r="ER23" s="98">
        <v>0</v>
      </c>
      <c r="ES23" s="98">
        <v>0</v>
      </c>
      <c r="ET23" s="98">
        <v>0</v>
      </c>
      <c r="EU23" s="98">
        <v>0</v>
      </c>
      <c r="EV23" s="98">
        <v>0</v>
      </c>
      <c r="EW23" s="98">
        <v>0</v>
      </c>
      <c r="EX23" s="98">
        <v>0</v>
      </c>
      <c r="EY23" s="98">
        <v>0</v>
      </c>
      <c r="EZ23" s="98">
        <v>0</v>
      </c>
      <c r="FA23" s="98">
        <v>0</v>
      </c>
      <c r="FB23" s="98">
        <v>0</v>
      </c>
      <c r="FC23" s="270"/>
      <c r="FD23" s="270"/>
      <c r="FE23" s="270"/>
      <c r="FF23" s="270"/>
      <c r="FG23" s="16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270"/>
      <c r="FS23" s="270"/>
      <c r="FT23" s="270"/>
      <c r="FU23" s="270"/>
      <c r="FV23" s="270"/>
      <c r="FW23" s="16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270"/>
      <c r="GI23" s="270"/>
      <c r="GJ23" s="270"/>
      <c r="GK23" s="270"/>
      <c r="GL23" s="270"/>
      <c r="GM23" s="16"/>
      <c r="GN23" s="98">
        <v>0</v>
      </c>
      <c r="GO23" s="98">
        <v>0</v>
      </c>
      <c r="GP23" s="98">
        <v>0</v>
      </c>
      <c r="GQ23" s="98">
        <v>0</v>
      </c>
      <c r="GR23" s="98">
        <v>0</v>
      </c>
      <c r="GS23" s="98">
        <v>0</v>
      </c>
      <c r="GT23" s="98">
        <v>0</v>
      </c>
      <c r="GU23" s="98">
        <v>0</v>
      </c>
      <c r="GV23" s="98">
        <v>0</v>
      </c>
      <c r="GW23" s="98">
        <v>0</v>
      </c>
      <c r="GX23" s="98">
        <v>0</v>
      </c>
      <c r="GY23" s="270"/>
      <c r="GZ23" s="270"/>
      <c r="HA23" s="270"/>
      <c r="HB23" s="270"/>
      <c r="HC23" s="16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16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16"/>
      <c r="IJ23" s="98">
        <v>0</v>
      </c>
      <c r="IK23" s="98">
        <v>0</v>
      </c>
      <c r="IL23" s="98">
        <v>0</v>
      </c>
      <c r="IM23" s="98">
        <v>0</v>
      </c>
      <c r="IN23" s="98">
        <v>0</v>
      </c>
      <c r="IO23" s="98">
        <v>0</v>
      </c>
      <c r="IP23" s="98">
        <v>0</v>
      </c>
      <c r="IQ23" s="98">
        <v>0</v>
      </c>
      <c r="IR23" s="98">
        <v>0</v>
      </c>
      <c r="IS23" s="98">
        <v>0</v>
      </c>
      <c r="IT23" s="98">
        <v>0</v>
      </c>
      <c r="IU23" s="270"/>
      <c r="IV23" s="270"/>
      <c r="IW23" s="270"/>
      <c r="IX23" s="270"/>
      <c r="IY23" s="16"/>
      <c r="IZ23" s="98"/>
      <c r="JA23" s="98"/>
      <c r="JB23" s="98"/>
      <c r="JC23" s="98"/>
      <c r="JD23" s="98"/>
      <c r="JE23" s="98"/>
      <c r="JF23" s="98"/>
      <c r="JG23" s="98"/>
      <c r="JH23" s="98"/>
      <c r="JI23" s="98"/>
      <c r="JJ23" s="270"/>
      <c r="JK23" s="270"/>
      <c r="JL23" s="270"/>
      <c r="JM23" s="270"/>
      <c r="JN23" s="270"/>
      <c r="JO23" s="16"/>
      <c r="JP23" s="98"/>
      <c r="JQ23" s="98"/>
      <c r="JR23" s="98"/>
      <c r="JS23" s="98"/>
      <c r="JT23" s="98"/>
      <c r="JU23" s="98"/>
      <c r="JV23" s="98"/>
      <c r="JW23" s="98"/>
      <c r="JX23" s="98"/>
      <c r="JY23" s="98"/>
      <c r="JZ23" s="98"/>
      <c r="KA23" s="270"/>
      <c r="KB23" s="270"/>
      <c r="KC23" s="270"/>
      <c r="KD23" s="270"/>
      <c r="KE23" s="16"/>
      <c r="KF23" s="98">
        <v>0</v>
      </c>
      <c r="KG23" s="98">
        <v>0</v>
      </c>
      <c r="KH23" s="98">
        <v>0</v>
      </c>
      <c r="KI23" s="98">
        <v>0</v>
      </c>
      <c r="KJ23" s="98">
        <v>0</v>
      </c>
      <c r="KK23" s="98">
        <v>0</v>
      </c>
      <c r="KL23" s="98">
        <v>0</v>
      </c>
      <c r="KM23" s="98">
        <v>0</v>
      </c>
      <c r="KN23" s="98">
        <v>0</v>
      </c>
      <c r="KO23" s="98">
        <v>0</v>
      </c>
      <c r="KP23" s="98"/>
      <c r="KQ23" s="270"/>
      <c r="KR23" s="270"/>
      <c r="KS23" s="270"/>
      <c r="KT23" s="270"/>
      <c r="KU23" s="16"/>
      <c r="KV23" s="98">
        <v>0</v>
      </c>
      <c r="KW23" s="98">
        <v>0</v>
      </c>
      <c r="KX23" s="98">
        <v>0</v>
      </c>
      <c r="KY23" s="98">
        <v>0</v>
      </c>
      <c r="KZ23" s="98">
        <v>0</v>
      </c>
      <c r="LA23" s="98">
        <v>0</v>
      </c>
      <c r="LB23" s="98">
        <v>0</v>
      </c>
      <c r="LC23" s="98">
        <v>0</v>
      </c>
      <c r="LD23" s="98">
        <v>0</v>
      </c>
      <c r="LE23" s="98">
        <v>0</v>
      </c>
      <c r="LF23" s="98"/>
      <c r="LG23" s="98"/>
      <c r="LH23" s="98"/>
      <c r="LI23" s="98"/>
      <c r="LJ23" s="98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287"/>
      <c r="LW23" s="287"/>
      <c r="LX23" s="287"/>
      <c r="LY23" s="287"/>
      <c r="LZ23" s="287"/>
      <c r="MA23" s="8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287"/>
      <c r="MO23" s="287"/>
      <c r="MP23" s="287"/>
      <c r="MQ23" s="8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287"/>
      <c r="NC23" s="287"/>
      <c r="ND23" s="287"/>
      <c r="NE23" s="287"/>
      <c r="NF23" s="287"/>
      <c r="NG23" s="8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287"/>
      <c r="NS23" s="287"/>
      <c r="NT23" s="287"/>
      <c r="NU23" s="287"/>
      <c r="NV23" s="287"/>
      <c r="NW23" s="8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287"/>
      <c r="OI23" s="287"/>
      <c r="OJ23" s="287"/>
      <c r="OK23" s="287"/>
      <c r="OL23" s="287"/>
      <c r="OM23" s="8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287"/>
      <c r="OY23" s="287"/>
      <c r="OZ23" s="287"/>
      <c r="PA23" s="287"/>
      <c r="PB23" s="287"/>
      <c r="PC23" s="8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287"/>
      <c r="PO23" s="287"/>
      <c r="PP23" s="287"/>
      <c r="PQ23" s="287"/>
      <c r="PR23" s="287"/>
      <c r="PS23" s="8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287"/>
      <c r="QE23" s="287"/>
      <c r="QF23" s="287"/>
      <c r="QG23" s="287"/>
      <c r="QH23" s="287"/>
      <c r="QI23" s="8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287"/>
      <c r="QU23" s="287"/>
      <c r="QV23" s="287"/>
      <c r="QW23" s="287"/>
      <c r="QX23" s="287"/>
      <c r="QY23" s="8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</row>
    <row r="24" spans="1:482" ht="12.75" x14ac:dyDescent="0.2">
      <c r="A24" s="161">
        <v>22</v>
      </c>
      <c r="B24" s="105" t="s">
        <v>109</v>
      </c>
      <c r="C24" s="161">
        <v>22</v>
      </c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68"/>
      <c r="Q24" s="268"/>
      <c r="R24" s="268"/>
      <c r="S24" s="16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68"/>
      <c r="AE24" s="268"/>
      <c r="AF24" s="268"/>
      <c r="AG24" s="268"/>
      <c r="AH24" s="268"/>
      <c r="AI24" s="16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68"/>
      <c r="AW24" s="268"/>
      <c r="AX24" s="268"/>
      <c r="AY24" s="16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68"/>
      <c r="BK24" s="268"/>
      <c r="BL24" s="268"/>
      <c r="BM24" s="268"/>
      <c r="BN24" s="268"/>
      <c r="BO24" s="16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68"/>
      <c r="CA24" s="268"/>
      <c r="CB24" s="268"/>
      <c r="CC24" s="268"/>
      <c r="CD24" s="268"/>
      <c r="CE24" s="16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68"/>
      <c r="CQ24" s="268"/>
      <c r="CR24" s="268"/>
      <c r="CS24" s="268"/>
      <c r="CT24" s="268"/>
      <c r="CU24" s="16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68"/>
      <c r="DH24" s="268"/>
      <c r="DI24" s="268"/>
      <c r="DJ24" s="268"/>
      <c r="DK24" s="16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68"/>
      <c r="DW24" s="268"/>
      <c r="DX24" s="268"/>
      <c r="DY24" s="268"/>
      <c r="DZ24" s="268"/>
      <c r="EA24" s="16"/>
      <c r="EB24" s="22">
        <v>0</v>
      </c>
      <c r="EC24" s="22">
        <v>0</v>
      </c>
      <c r="ED24" s="22">
        <v>0</v>
      </c>
      <c r="EE24" s="22">
        <v>0</v>
      </c>
      <c r="EF24" s="22">
        <v>0</v>
      </c>
      <c r="EG24" s="22">
        <v>0</v>
      </c>
      <c r="EH24" s="22">
        <v>0</v>
      </c>
      <c r="EI24" s="22">
        <v>0</v>
      </c>
      <c r="EJ24" s="22">
        <v>0</v>
      </c>
      <c r="EK24" s="22">
        <v>0</v>
      </c>
      <c r="EL24" s="22">
        <v>0</v>
      </c>
      <c r="EM24" s="268"/>
      <c r="EN24" s="268"/>
      <c r="EO24" s="268"/>
      <c r="EP24" s="268"/>
      <c r="EQ24" s="16"/>
      <c r="ER24" s="22">
        <v>0</v>
      </c>
      <c r="ES24" s="22">
        <v>0</v>
      </c>
      <c r="ET24" s="22">
        <v>0</v>
      </c>
      <c r="EU24" s="22">
        <v>0</v>
      </c>
      <c r="EV24" s="22">
        <v>0</v>
      </c>
      <c r="EW24" s="22">
        <v>0</v>
      </c>
      <c r="EX24" s="22">
        <v>0</v>
      </c>
      <c r="EY24" s="22">
        <v>0</v>
      </c>
      <c r="EZ24" s="22">
        <v>0</v>
      </c>
      <c r="FA24" s="22">
        <v>0</v>
      </c>
      <c r="FB24" s="22">
        <v>0</v>
      </c>
      <c r="FC24" s="268"/>
      <c r="FD24" s="268"/>
      <c r="FE24" s="268"/>
      <c r="FF24" s="268"/>
      <c r="FG24" s="16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68"/>
      <c r="FS24" s="268"/>
      <c r="FT24" s="268"/>
      <c r="FU24" s="268"/>
      <c r="FV24" s="268"/>
      <c r="FW24" s="16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68"/>
      <c r="GI24" s="268"/>
      <c r="GJ24" s="268"/>
      <c r="GK24" s="268"/>
      <c r="GL24" s="268"/>
      <c r="GM24" s="16"/>
      <c r="GN24" s="22">
        <v>0</v>
      </c>
      <c r="GO24" s="22">
        <v>0</v>
      </c>
      <c r="GP24" s="22">
        <v>0</v>
      </c>
      <c r="GQ24" s="22">
        <v>0</v>
      </c>
      <c r="GR24" s="22">
        <v>0</v>
      </c>
      <c r="GS24" s="22">
        <v>0</v>
      </c>
      <c r="GT24" s="22">
        <v>0</v>
      </c>
      <c r="GU24" s="22">
        <v>0</v>
      </c>
      <c r="GV24" s="22">
        <v>0</v>
      </c>
      <c r="GW24" s="22">
        <v>0</v>
      </c>
      <c r="GX24" s="22">
        <v>0</v>
      </c>
      <c r="GY24" s="268"/>
      <c r="GZ24" s="268"/>
      <c r="HA24" s="268"/>
      <c r="HB24" s="268"/>
      <c r="HC24" s="16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16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16"/>
      <c r="IJ24" s="22">
        <v>0</v>
      </c>
      <c r="IK24" s="22">
        <v>0</v>
      </c>
      <c r="IL24" s="22">
        <v>0</v>
      </c>
      <c r="IM24" s="22">
        <v>0</v>
      </c>
      <c r="IN24" s="22">
        <v>0</v>
      </c>
      <c r="IO24" s="22">
        <v>0</v>
      </c>
      <c r="IP24" s="22">
        <v>0</v>
      </c>
      <c r="IQ24" s="22">
        <v>0</v>
      </c>
      <c r="IR24" s="22">
        <v>0</v>
      </c>
      <c r="IS24" s="22">
        <v>0</v>
      </c>
      <c r="IT24" s="22">
        <v>0</v>
      </c>
      <c r="IU24" s="268"/>
      <c r="IV24" s="268"/>
      <c r="IW24" s="268"/>
      <c r="IX24" s="268"/>
      <c r="IY24" s="16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68"/>
      <c r="JK24" s="268"/>
      <c r="JL24" s="268"/>
      <c r="JM24" s="268"/>
      <c r="JN24" s="268"/>
      <c r="JO24" s="16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68"/>
      <c r="KB24" s="268"/>
      <c r="KC24" s="268"/>
      <c r="KD24" s="268"/>
      <c r="KE24" s="16"/>
      <c r="KF24" s="22">
        <v>0</v>
      </c>
      <c r="KG24" s="22">
        <v>0</v>
      </c>
      <c r="KH24" s="22">
        <v>0</v>
      </c>
      <c r="KI24" s="22">
        <v>0</v>
      </c>
      <c r="KJ24" s="22">
        <v>0</v>
      </c>
      <c r="KK24" s="22">
        <v>0</v>
      </c>
      <c r="KL24" s="22">
        <v>0</v>
      </c>
      <c r="KM24" s="22">
        <v>0</v>
      </c>
      <c r="KN24" s="22">
        <v>0</v>
      </c>
      <c r="KO24" s="22">
        <v>0</v>
      </c>
      <c r="KP24" s="22"/>
      <c r="KQ24" s="268"/>
      <c r="KR24" s="268"/>
      <c r="KS24" s="268"/>
      <c r="KT24" s="268"/>
      <c r="KU24" s="16"/>
      <c r="KV24" s="22">
        <v>0</v>
      </c>
      <c r="KW24" s="22">
        <v>0</v>
      </c>
      <c r="KX24" s="22">
        <v>0</v>
      </c>
      <c r="KY24" s="22">
        <v>0</v>
      </c>
      <c r="KZ24" s="22">
        <v>0</v>
      </c>
      <c r="LA24" s="22">
        <v>0</v>
      </c>
      <c r="LB24" s="22">
        <v>0</v>
      </c>
      <c r="LC24" s="22">
        <v>0</v>
      </c>
      <c r="LD24" s="22">
        <v>0</v>
      </c>
      <c r="LE24" s="22">
        <v>0</v>
      </c>
      <c r="LF24" s="22"/>
      <c r="LG24" s="22"/>
      <c r="LH24" s="22"/>
      <c r="LI24" s="22"/>
      <c r="LJ24" s="22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285"/>
      <c r="LW24" s="285"/>
      <c r="LX24" s="285"/>
      <c r="LY24" s="285"/>
      <c r="LZ24" s="285"/>
      <c r="MA24" s="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285"/>
      <c r="MO24" s="285"/>
      <c r="MP24" s="285"/>
      <c r="MQ24" s="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285"/>
      <c r="NC24" s="285"/>
      <c r="ND24" s="285"/>
      <c r="NE24" s="285"/>
      <c r="NF24" s="285"/>
      <c r="NG24" s="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285"/>
      <c r="NS24" s="285"/>
      <c r="NT24" s="285"/>
      <c r="NU24" s="285"/>
      <c r="NV24" s="285"/>
      <c r="NW24" s="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285"/>
      <c r="OI24" s="285"/>
      <c r="OJ24" s="285"/>
      <c r="OK24" s="285"/>
      <c r="OL24" s="285"/>
      <c r="OM24" s="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285"/>
      <c r="OY24" s="285"/>
      <c r="OZ24" s="285"/>
      <c r="PA24" s="285"/>
      <c r="PB24" s="285"/>
      <c r="PC24" s="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285"/>
      <c r="PO24" s="285"/>
      <c r="PP24" s="285"/>
      <c r="PQ24" s="285"/>
      <c r="PR24" s="285"/>
      <c r="PS24" s="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285"/>
      <c r="QE24" s="285"/>
      <c r="QF24" s="285"/>
      <c r="QG24" s="285"/>
      <c r="QH24" s="285"/>
      <c r="QI24" s="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285"/>
      <c r="QU24" s="285"/>
      <c r="QV24" s="285"/>
      <c r="QW24" s="285"/>
      <c r="QX24" s="285"/>
      <c r="QY24" s="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</row>
    <row r="25" spans="1:482" ht="12.75" x14ac:dyDescent="0.25">
      <c r="A25" s="161">
        <v>23</v>
      </c>
      <c r="B25" s="153" t="s">
        <v>372</v>
      </c>
      <c r="C25" s="161">
        <v>23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271"/>
      <c r="Q25" s="271"/>
      <c r="R25" s="271"/>
      <c r="S25" s="16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271"/>
      <c r="AE25" s="271"/>
      <c r="AF25" s="271"/>
      <c r="AG25" s="271"/>
      <c r="AH25" s="271"/>
      <c r="AI25" s="16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271"/>
      <c r="AW25" s="271"/>
      <c r="AX25" s="271"/>
      <c r="AY25" s="16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271"/>
      <c r="BK25" s="271"/>
      <c r="BL25" s="271"/>
      <c r="BM25" s="271"/>
      <c r="BN25" s="271"/>
      <c r="BO25" s="16"/>
      <c r="BP25" s="99">
        <v>-619.6679038499999</v>
      </c>
      <c r="BQ25" s="99">
        <v>-87.953358850000001</v>
      </c>
      <c r="BR25" s="99">
        <v>-318.5933225</v>
      </c>
      <c r="BS25" s="99">
        <v>-256.91432809999998</v>
      </c>
      <c r="BT25" s="99">
        <v>-113.67435865000002</v>
      </c>
      <c r="BU25" s="99">
        <v>-147.31246824999997</v>
      </c>
      <c r="BV25" s="99">
        <v>-154.96936545</v>
      </c>
      <c r="BW25" s="99">
        <v>-204.2176293</v>
      </c>
      <c r="BX25" s="99">
        <v>-152.08458804999998</v>
      </c>
      <c r="BY25" s="99">
        <v>-159.01581574553151</v>
      </c>
      <c r="BZ25" s="271">
        <v>-48.48</v>
      </c>
      <c r="CA25" s="271">
        <f>+CA34</f>
        <v>-101.84583095000001</v>
      </c>
      <c r="CB25" s="271">
        <f>+CB34</f>
        <v>-64.869391950000008</v>
      </c>
      <c r="CC25" s="271">
        <f>+CC34</f>
        <v>-59.343800203939345</v>
      </c>
      <c r="CD25" s="271"/>
      <c r="CE25" s="16"/>
      <c r="CF25" s="99">
        <v>-114928.07415999999</v>
      </c>
      <c r="CG25" s="99">
        <v>-114288.70037999999</v>
      </c>
      <c r="CH25" s="99">
        <v>-123752.15128000001</v>
      </c>
      <c r="CI25" s="99">
        <v>-110163.21303</v>
      </c>
      <c r="CJ25" s="99">
        <v>-109373.15268</v>
      </c>
      <c r="CK25" s="99">
        <v>-111661.70876000001</v>
      </c>
      <c r="CL25" s="99">
        <v>-111387.88632000001</v>
      </c>
      <c r="CM25" s="99">
        <v>-103673.91918</v>
      </c>
      <c r="CN25" s="99">
        <v>-90026.101729999995</v>
      </c>
      <c r="CO25" s="99">
        <v>-89053.699160000004</v>
      </c>
      <c r="CP25" s="271"/>
      <c r="CQ25" s="271"/>
      <c r="CR25" s="271"/>
      <c r="CS25" s="271"/>
      <c r="CT25" s="271"/>
      <c r="CU25" s="16"/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271"/>
      <c r="DH25" s="271"/>
      <c r="DI25" s="271"/>
      <c r="DJ25" s="271"/>
      <c r="DK25" s="16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271"/>
      <c r="DW25" s="271"/>
      <c r="DX25" s="271"/>
      <c r="DY25" s="271"/>
      <c r="DZ25" s="271"/>
      <c r="EA25" s="16"/>
      <c r="EB25" s="99">
        <v>1671.1007663842765</v>
      </c>
      <c r="EC25" s="99">
        <v>1709.3977475717923</v>
      </c>
      <c r="ED25" s="99">
        <v>1607.577486514504</v>
      </c>
      <c r="EE25" s="99">
        <v>2055.7997678862239</v>
      </c>
      <c r="EF25" s="99">
        <v>1832.1365113159352</v>
      </c>
      <c r="EG25" s="99">
        <v>2119.3977081956687</v>
      </c>
      <c r="EH25" s="99">
        <v>2277.8224473088571</v>
      </c>
      <c r="EI25" s="99">
        <v>2402.908512</v>
      </c>
      <c r="EJ25" s="99">
        <v>2556.9207880000004</v>
      </c>
      <c r="EK25" s="99">
        <v>2809.0478027619047</v>
      </c>
      <c r="EL25" s="271">
        <v>2729.4150261904761</v>
      </c>
      <c r="EM25" s="271"/>
      <c r="EN25" s="271"/>
      <c r="EO25" s="271"/>
      <c r="EP25" s="271"/>
      <c r="EQ25" s="16"/>
      <c r="ER25" s="99">
        <v>0</v>
      </c>
      <c r="ES25" s="99">
        <v>0</v>
      </c>
      <c r="ET25" s="99">
        <v>164.01487779326428</v>
      </c>
      <c r="EU25" s="99">
        <v>1176.5293801454429</v>
      </c>
      <c r="EV25" s="99">
        <v>2427.7797861199506</v>
      </c>
      <c r="EW25" s="99">
        <v>3196.2411390050443</v>
      </c>
      <c r="EX25" s="99">
        <v>3534.9079953227911</v>
      </c>
      <c r="EY25" s="99">
        <v>3631.1518773571429</v>
      </c>
      <c r="EZ25" s="99">
        <v>3737.6681222142852</v>
      </c>
      <c r="FA25" s="99">
        <v>3703.4859635714283</v>
      </c>
      <c r="FB25" s="99">
        <v>3604.8796752380958</v>
      </c>
      <c r="FC25" s="271"/>
      <c r="FD25" s="271"/>
      <c r="FE25" s="271"/>
      <c r="FF25" s="271"/>
      <c r="FG25" s="16"/>
      <c r="FH25" s="99">
        <v>123.93358076999999</v>
      </c>
      <c r="FI25" s="99">
        <v>17.59067177</v>
      </c>
      <c r="FJ25" s="99">
        <v>63.718664499999996</v>
      </c>
      <c r="FK25" s="99">
        <v>51.382865619999997</v>
      </c>
      <c r="FL25" s="99">
        <v>22.734871730000002</v>
      </c>
      <c r="FM25" s="99">
        <v>29.462493649999995</v>
      </c>
      <c r="FN25" s="99">
        <v>30.993873090000001</v>
      </c>
      <c r="FO25" s="99">
        <v>40.84352586</v>
      </c>
      <c r="FP25" s="99">
        <v>30.416917609999999</v>
      </c>
      <c r="FQ25" s="99">
        <f>+FQ34</f>
        <v>20.271907630000001</v>
      </c>
      <c r="FR25" s="271">
        <f>+FR34</f>
        <v>9.6959999999999997</v>
      </c>
      <c r="FS25" s="271">
        <f>+FS34</f>
        <v>20.369166190000001</v>
      </c>
      <c r="FT25" s="271">
        <f>+FT34</f>
        <v>12.973878390000001</v>
      </c>
      <c r="FU25" s="271">
        <f>+FU34</f>
        <v>11.868760040787869</v>
      </c>
      <c r="FV25" s="271"/>
      <c r="FW25" s="16"/>
      <c r="FX25" s="99">
        <v>1170.1571146299998</v>
      </c>
      <c r="FY25" s="99">
        <v>1216.1808435600001</v>
      </c>
      <c r="FZ25" s="99">
        <v>2673.48424419</v>
      </c>
      <c r="GA25" s="99">
        <v>2111.2057199999999</v>
      </c>
      <c r="GB25" s="99">
        <v>2487.6695821900003</v>
      </c>
      <c r="GC25" s="99">
        <v>2345.35729528</v>
      </c>
      <c r="GD25" s="99">
        <v>2348.6681429999999</v>
      </c>
      <c r="GE25" s="99">
        <v>2614.1255097100002</v>
      </c>
      <c r="GF25" s="99">
        <v>2614.8467626099996</v>
      </c>
      <c r="GG25" s="99">
        <f>+GG33</f>
        <v>2016.3953470500003</v>
      </c>
      <c r="GH25" s="271">
        <f>+GH33</f>
        <v>1817.2947895000002</v>
      </c>
      <c r="GI25" s="271">
        <v>2584.649328</v>
      </c>
      <c r="GJ25" s="271">
        <v>3163.0737961628988</v>
      </c>
      <c r="GK25" s="271">
        <v>3187.50028455861</v>
      </c>
      <c r="GL25" s="271"/>
      <c r="GM25" s="16"/>
      <c r="GN25" s="99">
        <v>31346.68793486229</v>
      </c>
      <c r="GO25" s="99">
        <v>32232.849047883235</v>
      </c>
      <c r="GP25" s="99">
        <v>26122.336257112216</v>
      </c>
      <c r="GQ25" s="99">
        <v>26189.050289105868</v>
      </c>
      <c r="GR25" s="99">
        <v>22476.193084179529</v>
      </c>
      <c r="GS25" s="99">
        <v>26885.930098448865</v>
      </c>
      <c r="GT25" s="99">
        <v>25660.685041231354</v>
      </c>
      <c r="GU25" s="99">
        <v>22057.155480800491</v>
      </c>
      <c r="GV25" s="99">
        <v>16932.113789452182</v>
      </c>
      <c r="GW25" s="99">
        <v>14450.811708917165</v>
      </c>
      <c r="GX25" s="99">
        <v>34118.57214345238</v>
      </c>
      <c r="GY25" s="271"/>
      <c r="GZ25" s="271"/>
      <c r="HA25" s="271"/>
      <c r="HB25" s="271"/>
      <c r="HC25" s="16"/>
      <c r="HD25" s="99">
        <v>52340.048325819967</v>
      </c>
      <c r="HE25" s="99">
        <v>53626.007088270111</v>
      </c>
      <c r="HF25" s="99">
        <v>54394.997956090032</v>
      </c>
      <c r="HG25" s="99">
        <v>55965.625802719944</v>
      </c>
      <c r="HH25" s="99">
        <v>56885.299717350004</v>
      </c>
      <c r="HI25" s="99">
        <v>58616.186550370119</v>
      </c>
      <c r="HJ25" s="99">
        <v>59988.859479020051</v>
      </c>
      <c r="HK25" s="99">
        <v>62196.587419499883</v>
      </c>
      <c r="HL25" s="99">
        <v>64327.854890929928</v>
      </c>
      <c r="HM25" s="99">
        <v>66548.4739310398</v>
      </c>
      <c r="HN25" s="99">
        <v>65932.954421249844</v>
      </c>
      <c r="HO25" s="99">
        <v>66551.952762689762</v>
      </c>
      <c r="HP25" s="99">
        <v>68943.206458269677</v>
      </c>
      <c r="HQ25" s="99">
        <v>70114.598423599949</v>
      </c>
      <c r="HR25" s="99"/>
      <c r="HS25" s="16"/>
      <c r="HT25" s="99">
        <v>6725.8661938743098</v>
      </c>
      <c r="HU25" s="99">
        <v>6894.2949237210159</v>
      </c>
      <c r="HV25" s="99">
        <v>6978.6424764337517</v>
      </c>
      <c r="HW25" s="99">
        <v>7217.3863273308398</v>
      </c>
      <c r="HX25" s="99">
        <v>7777.5382289870704</v>
      </c>
      <c r="HY25" s="99">
        <v>7538.3460577613914</v>
      </c>
      <c r="HZ25" s="99">
        <v>7725.2285987542164</v>
      </c>
      <c r="IA25" s="99">
        <v>7624.5016429999996</v>
      </c>
      <c r="IB25" s="99">
        <v>8419.7454256044803</v>
      </c>
      <c r="IC25" s="99">
        <v>8474.3180600859287</v>
      </c>
      <c r="ID25" s="99">
        <v>8510.9204867874341</v>
      </c>
      <c r="IE25" s="99">
        <v>8419.8966260919879</v>
      </c>
      <c r="IF25" s="99">
        <v>9321.9681037224163</v>
      </c>
      <c r="IG25" s="99">
        <v>10276.558634636913</v>
      </c>
      <c r="IH25" s="99"/>
      <c r="II25" s="16"/>
      <c r="IJ25" s="99">
        <v>24008.36976190476</v>
      </c>
      <c r="IK25" s="99">
        <v>25393.846476666662</v>
      </c>
      <c r="IL25" s="99">
        <v>23896.674534761907</v>
      </c>
      <c r="IM25" s="99">
        <v>22360.572312952379</v>
      </c>
      <c r="IN25" s="99">
        <v>23441.37977333333</v>
      </c>
      <c r="IO25" s="99">
        <v>27091.81937714286</v>
      </c>
      <c r="IP25" s="99">
        <v>25808.095577619049</v>
      </c>
      <c r="IQ25" s="99">
        <v>36616.34589480437</v>
      </c>
      <c r="IR25" s="99">
        <v>23410.269514696345</v>
      </c>
      <c r="IS25" s="99">
        <v>21683.220369711529</v>
      </c>
      <c r="IT25" s="99">
        <v>26202.642358950703</v>
      </c>
      <c r="IU25" s="271"/>
      <c r="IV25" s="271"/>
      <c r="IW25" s="271"/>
      <c r="IX25" s="271"/>
      <c r="IY25" s="16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271"/>
      <c r="JK25" s="271"/>
      <c r="JL25" s="271"/>
      <c r="JM25" s="271"/>
      <c r="JN25" s="271"/>
      <c r="JO25" s="16"/>
      <c r="JP25" s="99">
        <v>9564.1735802055773</v>
      </c>
      <c r="JQ25" s="99">
        <v>11085.378662994608</v>
      </c>
      <c r="JR25" s="99">
        <v>11091.625891839616</v>
      </c>
      <c r="JS25" s="99">
        <v>7463.6493421814375</v>
      </c>
      <c r="JT25" s="99">
        <v>6861.2423340851601</v>
      </c>
      <c r="JU25" s="99">
        <v>6921.0112986309105</v>
      </c>
      <c r="JV25" s="99">
        <v>7265.5354647556551</v>
      </c>
      <c r="JW25" s="99">
        <v>7344.4123239736928</v>
      </c>
      <c r="JX25" s="99">
        <v>6918.799940579006</v>
      </c>
      <c r="JY25" s="99">
        <v>8610.2778323223356</v>
      </c>
      <c r="JZ25" s="99">
        <v>9274.8455364927195</v>
      </c>
      <c r="KA25" s="271">
        <f>+KA31+KA32</f>
        <v>10128.889144406288</v>
      </c>
      <c r="KB25" s="271">
        <f>+KB31+KB32</f>
        <v>6325.0766099773236</v>
      </c>
      <c r="KC25" s="271">
        <f>+KC31+KC32</f>
        <v>7040.187101243604</v>
      </c>
      <c r="KD25" s="271"/>
      <c r="KE25" s="16"/>
      <c r="KF25" s="99">
        <v>33543.826470094646</v>
      </c>
      <c r="KG25" s="99">
        <v>29297.305768606187</v>
      </c>
      <c r="KH25" s="99">
        <v>27312.249033276872</v>
      </c>
      <c r="KI25" s="99">
        <v>26900.652821510503</v>
      </c>
      <c r="KJ25" s="99">
        <v>29484.729226381034</v>
      </c>
      <c r="KK25" s="99">
        <v>30060.544306095238</v>
      </c>
      <c r="KL25" s="99">
        <v>27219.532265205482</v>
      </c>
      <c r="KM25" s="99">
        <v>28020.840162847169</v>
      </c>
      <c r="KN25" s="99">
        <v>24379.731378405551</v>
      </c>
      <c r="KO25" s="99">
        <v>21209.342908142877</v>
      </c>
      <c r="KP25" s="99">
        <v>17482.406177530589</v>
      </c>
      <c r="KQ25" s="271"/>
      <c r="KR25" s="271"/>
      <c r="KS25" s="271"/>
      <c r="KT25" s="271"/>
      <c r="KU25" s="16"/>
      <c r="KV25" s="99">
        <v>6533.1350000000002</v>
      </c>
      <c r="KW25" s="99">
        <v>5953.6788100000003</v>
      </c>
      <c r="KX25" s="99">
        <v>7895.4570800000001</v>
      </c>
      <c r="KY25" s="99">
        <v>8527.4522199999992</v>
      </c>
      <c r="KZ25" s="99">
        <v>8695.0478495238094</v>
      </c>
      <c r="LA25" s="99">
        <v>9043.2574000000004</v>
      </c>
      <c r="LB25" s="99">
        <v>9221.82998047619</v>
      </c>
      <c r="LC25" s="99">
        <v>9816.251743255516</v>
      </c>
      <c r="LD25" s="99">
        <v>8973.902871799537</v>
      </c>
      <c r="LE25" s="99">
        <v>7204.3586007454323</v>
      </c>
      <c r="LF25" s="99">
        <v>9080.0640202380964</v>
      </c>
      <c r="LG25" s="99"/>
      <c r="LH25" s="99"/>
      <c r="LI25" s="99"/>
      <c r="LJ25" s="99"/>
      <c r="LL25" s="100">
        <v>-373.26201491932977</v>
      </c>
      <c r="LM25" s="100">
        <v>-364.22023073503487</v>
      </c>
      <c r="LN25" s="100">
        <v>-365.80953013738593</v>
      </c>
      <c r="LO25" s="100">
        <v>-542.33056369219616</v>
      </c>
      <c r="LP25" s="100">
        <v>-649.95632493359471</v>
      </c>
      <c r="LQ25" s="100">
        <v>-766.32851829590481</v>
      </c>
      <c r="LR25" s="100">
        <v>-813.13355996468806</v>
      </c>
      <c r="LS25" s="100">
        <v>-716.35398560645922</v>
      </c>
      <c r="LT25" s="100">
        <v>-924.46336091979231</v>
      </c>
      <c r="LU25" s="100">
        <v>-940.1106454635069</v>
      </c>
      <c r="LV25" s="275">
        <v>-1002.5961854767484</v>
      </c>
      <c r="LW25" s="275">
        <v>-975.84716647497157</v>
      </c>
      <c r="LX25" s="275">
        <v>-997.53013182160475</v>
      </c>
      <c r="LY25" s="275">
        <v>-1251.358152652864</v>
      </c>
      <c r="LZ25" s="275"/>
      <c r="MA25" s="8"/>
      <c r="MB25" s="100">
        <f>+MB27+MB30</f>
        <v>-1035.9659140128597</v>
      </c>
      <c r="MC25" s="100">
        <f t="shared" ref="MC25:MO25" si="79">+MC27+MC30</f>
        <v>-1154.5623646033102</v>
      </c>
      <c r="MD25" s="100">
        <f t="shared" si="79"/>
        <v>-1031.0270451429567</v>
      </c>
      <c r="ME25" s="100">
        <f t="shared" si="79"/>
        <v>-1626.3216357253052</v>
      </c>
      <c r="MF25" s="100">
        <f t="shared" si="79"/>
        <v>-1768.9585732834923</v>
      </c>
      <c r="MG25" s="100">
        <f t="shared" si="79"/>
        <v>-881.99188226567378</v>
      </c>
      <c r="MH25" s="100">
        <f t="shared" si="79"/>
        <v>-1273.0759979547593</v>
      </c>
      <c r="MI25" s="100">
        <f t="shared" si="79"/>
        <v>-2040.5263915188657</v>
      </c>
      <c r="MJ25" s="100">
        <f t="shared" si="79"/>
        <v>-2220.3411925166124</v>
      </c>
      <c r="MK25" s="100">
        <f t="shared" si="79"/>
        <v>-2418.589655158451</v>
      </c>
      <c r="ML25" s="100">
        <f t="shared" si="79"/>
        <v>-2406.8196199383551</v>
      </c>
      <c r="MM25" s="100">
        <f t="shared" si="79"/>
        <v>-1194.4225590736553</v>
      </c>
      <c r="MN25" s="100">
        <f t="shared" si="79"/>
        <v>-1675.0569861218762</v>
      </c>
      <c r="MO25" s="100">
        <f t="shared" si="79"/>
        <v>-3066.9968225853268</v>
      </c>
      <c r="MP25" s="275"/>
      <c r="MQ25" s="8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275"/>
      <c r="NC25" s="275"/>
      <c r="ND25" s="275"/>
      <c r="NE25" s="275"/>
      <c r="NF25" s="275"/>
      <c r="NG25" s="8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275"/>
      <c r="NS25" s="275"/>
      <c r="NT25" s="275"/>
      <c r="NU25" s="275"/>
      <c r="NV25" s="275"/>
      <c r="NW25" s="8"/>
      <c r="NX25" s="100">
        <v>-1456.1871409837099</v>
      </c>
      <c r="NY25" s="100">
        <v>-1413.0816872382998</v>
      </c>
      <c r="NZ25" s="100">
        <v>-1412.626460772914</v>
      </c>
      <c r="OA25" s="100">
        <v>-1471.5600056524183</v>
      </c>
      <c r="OB25" s="100">
        <v>-1541.4211904221495</v>
      </c>
      <c r="OC25" s="100">
        <v>-1581.5859384703811</v>
      </c>
      <c r="OD25" s="100">
        <v>-1576.0340595954685</v>
      </c>
      <c r="OE25" s="100">
        <v>-1599.9759620351108</v>
      </c>
      <c r="OF25" s="100">
        <v>-1636.1560537940923</v>
      </c>
      <c r="OG25" s="100">
        <v>-1660.8056706726181</v>
      </c>
      <c r="OH25" s="100">
        <v>-1660.8056706726181</v>
      </c>
      <c r="OI25" s="275">
        <v>-1904.9420195432299</v>
      </c>
      <c r="OJ25" s="275">
        <v>-1931.6480852700031</v>
      </c>
      <c r="OK25" s="275">
        <v>-2065.8970261697818</v>
      </c>
      <c r="OL25" s="275"/>
      <c r="OM25" s="8"/>
      <c r="ON25" s="100">
        <f>+ON28</f>
        <v>-62.981392789999724</v>
      </c>
      <c r="OO25" s="100">
        <f t="shared" ref="OO25:OX25" si="80">+OO28</f>
        <v>-49.890974919999742</v>
      </c>
      <c r="OP25" s="100">
        <f t="shared" si="80"/>
        <v>-53.918166709999703</v>
      </c>
      <c r="OQ25" s="100">
        <f t="shared" si="80"/>
        <v>-57.707814029999703</v>
      </c>
      <c r="OR25" s="100">
        <f t="shared" si="80"/>
        <v>-38.569919909999712</v>
      </c>
      <c r="OS25" s="100">
        <f t="shared" si="80"/>
        <v>-41.271944579999705</v>
      </c>
      <c r="OT25" s="100">
        <f t="shared" si="80"/>
        <v>-54.854711329999709</v>
      </c>
      <c r="OU25" s="100">
        <f t="shared" si="80"/>
        <v>-57.624802599999697</v>
      </c>
      <c r="OV25" s="100">
        <f t="shared" si="80"/>
        <v>-70.230297879999995</v>
      </c>
      <c r="OW25" s="100">
        <f t="shared" si="80"/>
        <v>-68.377448310000005</v>
      </c>
      <c r="OX25" s="100">
        <f t="shared" si="80"/>
        <v>-50.887341360000001</v>
      </c>
      <c r="OY25" s="100">
        <f>+OY28</f>
        <v>-8.4590264999999984</v>
      </c>
      <c r="OZ25" s="100">
        <f>+OZ28+OZ29+OZ30</f>
        <v>-66.847698085368989</v>
      </c>
      <c r="PA25" s="100">
        <f>+PA28+PA29+PA30</f>
        <v>-196.65376550648864</v>
      </c>
      <c r="PB25" s="275"/>
      <c r="PC25" s="8"/>
      <c r="PD25" s="100">
        <v>-1713.4521554523703</v>
      </c>
      <c r="PE25" s="100">
        <v>-1690.9861761302554</v>
      </c>
      <c r="PF25" s="100">
        <v>-1695.2796327969595</v>
      </c>
      <c r="PG25" s="100">
        <v>-2142.2357878260345</v>
      </c>
      <c r="PH25" s="100">
        <v>-2538.166059880617</v>
      </c>
      <c r="PI25" s="100">
        <v>-1876.525419327475</v>
      </c>
      <c r="PJ25" s="100">
        <v>-2192.1171535036656</v>
      </c>
      <c r="PK25" s="100">
        <v>-2185.2209682202661</v>
      </c>
      <c r="PL25" s="100">
        <v>-2187.3506678671247</v>
      </c>
      <c r="PM25" s="100">
        <v>-4181.9465072754865</v>
      </c>
      <c r="PN25" s="275">
        <v>-5024.8774606744946</v>
      </c>
      <c r="PO25" s="275">
        <v>-13.737422222573972</v>
      </c>
      <c r="PP25" s="275"/>
      <c r="PQ25" s="275"/>
      <c r="PR25" s="275"/>
      <c r="PS25" s="8"/>
      <c r="PT25" s="100">
        <v>-244.04306309494834</v>
      </c>
      <c r="PU25" s="100">
        <v>-235.62766635982791</v>
      </c>
      <c r="PV25" s="100">
        <v>-234.18321768227</v>
      </c>
      <c r="PW25" s="100">
        <v>-232.11176239621466</v>
      </c>
      <c r="PX25" s="100">
        <v>-236.88007906056319</v>
      </c>
      <c r="PY25" s="100">
        <v>-250.0038133173658</v>
      </c>
      <c r="PZ25" s="100">
        <v>-242.25780948328298</v>
      </c>
      <c r="QA25" s="100">
        <v>-257.23233222310523</v>
      </c>
      <c r="QB25" s="100">
        <v>-263.41528165965298</v>
      </c>
      <c r="QC25" s="100">
        <v>-255.76282796806677</v>
      </c>
      <c r="QD25" s="275">
        <v>-267.07261273501877</v>
      </c>
      <c r="QE25" s="275">
        <v>-306.56655662264808</v>
      </c>
      <c r="QF25" s="275">
        <v>-301.35304394295298</v>
      </c>
      <c r="QG25" s="275">
        <v>-307.1997492189044</v>
      </c>
      <c r="QH25" s="275"/>
      <c r="QI25" s="8"/>
      <c r="QJ25" s="100">
        <v>-110.29666529965138</v>
      </c>
      <c r="QK25" s="100">
        <v>-78.117298920465075</v>
      </c>
      <c r="QL25" s="100">
        <v>-43.028919493357002</v>
      </c>
      <c r="QM25" s="100">
        <v>-211.74991748369408</v>
      </c>
      <c r="QN25" s="100">
        <v>-388.81125134585295</v>
      </c>
      <c r="QO25" s="100">
        <v>-307.01061299412117</v>
      </c>
      <c r="QP25" s="100">
        <v>-450.31519371719372</v>
      </c>
      <c r="QQ25" s="100">
        <v>-305.6406879602273</v>
      </c>
      <c r="QR25" s="100">
        <v>-257.37914144463014</v>
      </c>
      <c r="QS25" s="100">
        <v>-1217.7837324819379</v>
      </c>
      <c r="QT25" s="275">
        <v>-1324.0792646245277</v>
      </c>
      <c r="QU25" s="275">
        <v>-123.66475675314136</v>
      </c>
      <c r="QV25" s="275">
        <v>-298.76553223083033</v>
      </c>
      <c r="QW25" s="275">
        <v>-94.800524331539179</v>
      </c>
      <c r="QX25" s="275"/>
      <c r="QY25" s="8"/>
      <c r="QZ25" s="100">
        <v>-0.36450453055150117</v>
      </c>
      <c r="RA25" s="100">
        <v>0</v>
      </c>
      <c r="RB25" s="100">
        <v>0</v>
      </c>
      <c r="RC25" s="100">
        <v>-11.952184776250308</v>
      </c>
      <c r="RD25" s="100">
        <v>-2.466585632690915</v>
      </c>
      <c r="RE25" s="100">
        <v>0</v>
      </c>
      <c r="RF25" s="100">
        <v>-15.217126244862635</v>
      </c>
      <c r="RG25" s="100">
        <v>-17.588690061047949</v>
      </c>
      <c r="RH25" s="100">
        <v>-5.462107492149479</v>
      </c>
      <c r="RI25" s="100">
        <v>-86.151072632766997</v>
      </c>
      <c r="RJ25" s="100">
        <v>-133.10352547312331</v>
      </c>
      <c r="RK25" s="100">
        <v>0</v>
      </c>
      <c r="RL25" s="100"/>
      <c r="RM25" s="100"/>
      <c r="RN25" s="100"/>
    </row>
    <row r="26" spans="1:482" ht="12.75" x14ac:dyDescent="0.2">
      <c r="A26" s="161">
        <v>24</v>
      </c>
      <c r="B26" s="145" t="s">
        <v>3</v>
      </c>
      <c r="C26" s="161">
        <v>24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68"/>
      <c r="Q26" s="268"/>
      <c r="R26" s="268"/>
      <c r="S26" s="16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68"/>
      <c r="AE26" s="268"/>
      <c r="AF26" s="268"/>
      <c r="AG26" s="268"/>
      <c r="AH26" s="268"/>
      <c r="AI26" s="16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68"/>
      <c r="AW26" s="268"/>
      <c r="AX26" s="268"/>
      <c r="AY26" s="16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68"/>
      <c r="BK26" s="268"/>
      <c r="BL26" s="268"/>
      <c r="BM26" s="268"/>
      <c r="BN26" s="268"/>
      <c r="BO26" s="16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68"/>
      <c r="CA26" s="268"/>
      <c r="CB26" s="268"/>
      <c r="CC26" s="268"/>
      <c r="CD26" s="268"/>
      <c r="CE26" s="16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68"/>
      <c r="CQ26" s="268"/>
      <c r="CR26" s="268"/>
      <c r="CS26" s="268"/>
      <c r="CT26" s="268"/>
      <c r="CU26" s="16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68"/>
      <c r="DH26" s="268"/>
      <c r="DI26" s="268"/>
      <c r="DJ26" s="268"/>
      <c r="DK26" s="16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68"/>
      <c r="DW26" s="268"/>
      <c r="DX26" s="268"/>
      <c r="DY26" s="268"/>
      <c r="DZ26" s="268"/>
      <c r="EA26" s="16"/>
      <c r="EB26" s="22">
        <v>0</v>
      </c>
      <c r="EC26" s="22">
        <v>0</v>
      </c>
      <c r="ED26" s="22">
        <v>0</v>
      </c>
      <c r="EE26" s="22">
        <v>0</v>
      </c>
      <c r="EF26" s="22">
        <v>0</v>
      </c>
      <c r="EG26" s="22">
        <v>0</v>
      </c>
      <c r="EH26" s="22">
        <v>0</v>
      </c>
      <c r="EI26" s="22">
        <v>0</v>
      </c>
      <c r="EJ26" s="22">
        <v>0</v>
      </c>
      <c r="EK26" s="22">
        <v>0</v>
      </c>
      <c r="EL26" s="22">
        <v>0</v>
      </c>
      <c r="EM26" s="268"/>
      <c r="EN26" s="268"/>
      <c r="EO26" s="268"/>
      <c r="EP26" s="268"/>
      <c r="EQ26" s="16"/>
      <c r="ER26" s="22">
        <v>0</v>
      </c>
      <c r="ES26" s="22">
        <v>0</v>
      </c>
      <c r="ET26" s="22">
        <v>0</v>
      </c>
      <c r="EU26" s="22">
        <v>0</v>
      </c>
      <c r="EV26" s="22">
        <v>0</v>
      </c>
      <c r="EW26" s="22">
        <v>0</v>
      </c>
      <c r="EX26" s="22">
        <v>0</v>
      </c>
      <c r="EY26" s="22">
        <v>0</v>
      </c>
      <c r="EZ26" s="22">
        <v>0</v>
      </c>
      <c r="FA26" s="22">
        <v>0</v>
      </c>
      <c r="FB26" s="22">
        <v>0</v>
      </c>
      <c r="FC26" s="268"/>
      <c r="FD26" s="268"/>
      <c r="FE26" s="268"/>
      <c r="FF26" s="268"/>
      <c r="FG26" s="16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68"/>
      <c r="FS26" s="268"/>
      <c r="FT26" s="268"/>
      <c r="FU26" s="268"/>
      <c r="FV26" s="268"/>
      <c r="FW26" s="16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68"/>
      <c r="GI26" s="268"/>
      <c r="GJ26" s="268"/>
      <c r="GK26" s="268"/>
      <c r="GL26" s="268"/>
      <c r="GM26" s="16"/>
      <c r="GN26" s="22">
        <v>0</v>
      </c>
      <c r="GO26" s="22">
        <v>0</v>
      </c>
      <c r="GP26" s="22">
        <v>0</v>
      </c>
      <c r="GQ26" s="22">
        <v>0</v>
      </c>
      <c r="GR26" s="22">
        <v>0</v>
      </c>
      <c r="GS26" s="22">
        <v>0</v>
      </c>
      <c r="GT26" s="22">
        <v>0</v>
      </c>
      <c r="GU26" s="22">
        <v>0</v>
      </c>
      <c r="GV26" s="22">
        <v>0</v>
      </c>
      <c r="GW26" s="22">
        <v>0</v>
      </c>
      <c r="GX26" s="22"/>
      <c r="GY26" s="268"/>
      <c r="GZ26" s="268"/>
      <c r="HA26" s="268"/>
      <c r="HB26" s="268"/>
      <c r="HC26" s="16"/>
      <c r="HD26" s="22">
        <v>42557.891765789966</v>
      </c>
      <c r="HE26" s="22">
        <v>44241.981627730114</v>
      </c>
      <c r="HF26" s="22">
        <v>46160.882809270035</v>
      </c>
      <c r="HG26" s="22">
        <v>40837.366031699938</v>
      </c>
      <c r="HH26" s="22">
        <v>40557.462626440007</v>
      </c>
      <c r="HI26" s="22">
        <v>48427.478134560115</v>
      </c>
      <c r="HJ26" s="22">
        <v>47581.709764190055</v>
      </c>
      <c r="HK26" s="22">
        <v>44362.790073429867</v>
      </c>
      <c r="HL26" s="22">
        <v>44741.963397739921</v>
      </c>
      <c r="HM26" s="22">
        <v>44681.902367079798</v>
      </c>
      <c r="HN26" s="22">
        <v>46787.92652678983</v>
      </c>
      <c r="HO26" s="22">
        <v>57327.72733825977</v>
      </c>
      <c r="HP26" s="22">
        <v>56648.19305394969</v>
      </c>
      <c r="HQ26" s="22">
        <v>54436.996477239947</v>
      </c>
      <c r="HR26" s="22"/>
      <c r="HS26" s="16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16"/>
      <c r="IJ26" s="22">
        <v>0</v>
      </c>
      <c r="IK26" s="22">
        <v>0</v>
      </c>
      <c r="IL26" s="22">
        <v>0</v>
      </c>
      <c r="IM26" s="22">
        <v>0</v>
      </c>
      <c r="IN26" s="22">
        <v>0</v>
      </c>
      <c r="IO26" s="22">
        <v>0</v>
      </c>
      <c r="IP26" s="22">
        <v>0</v>
      </c>
      <c r="IQ26" s="22">
        <v>0</v>
      </c>
      <c r="IR26" s="22">
        <v>0</v>
      </c>
      <c r="IS26" s="22">
        <v>0</v>
      </c>
      <c r="IT26" s="22">
        <v>0</v>
      </c>
      <c r="IU26" s="268"/>
      <c r="IV26" s="268"/>
      <c r="IW26" s="268"/>
      <c r="IX26" s="268"/>
      <c r="IY26" s="16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68"/>
      <c r="JK26" s="268"/>
      <c r="JL26" s="268"/>
      <c r="JM26" s="268"/>
      <c r="JN26" s="268"/>
      <c r="JO26" s="16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68"/>
      <c r="KB26" s="268"/>
      <c r="KC26" s="268"/>
      <c r="KD26" s="268"/>
      <c r="KE26" s="16"/>
      <c r="KF26" s="22">
        <v>0</v>
      </c>
      <c r="KG26" s="22">
        <v>0</v>
      </c>
      <c r="KH26" s="22">
        <v>0</v>
      </c>
      <c r="KI26" s="22">
        <v>0</v>
      </c>
      <c r="KJ26" s="22">
        <v>0</v>
      </c>
      <c r="KK26" s="22">
        <v>0</v>
      </c>
      <c r="KL26" s="22">
        <v>0</v>
      </c>
      <c r="KM26" s="22">
        <v>0</v>
      </c>
      <c r="KN26" s="22">
        <v>0</v>
      </c>
      <c r="KO26" s="22"/>
      <c r="KP26" s="22"/>
      <c r="KQ26" s="268"/>
      <c r="KR26" s="268"/>
      <c r="KS26" s="268"/>
      <c r="KT26" s="268"/>
      <c r="KU26" s="16"/>
      <c r="KV26" s="22">
        <v>0</v>
      </c>
      <c r="KW26" s="22">
        <v>0</v>
      </c>
      <c r="KX26" s="22">
        <v>0</v>
      </c>
      <c r="KY26" s="22">
        <v>0</v>
      </c>
      <c r="KZ26" s="22">
        <v>0</v>
      </c>
      <c r="LA26" s="22">
        <v>0</v>
      </c>
      <c r="LB26" s="22">
        <v>0</v>
      </c>
      <c r="LC26" s="22">
        <v>0</v>
      </c>
      <c r="LD26" s="22">
        <v>0</v>
      </c>
      <c r="LE26" s="22">
        <v>0</v>
      </c>
      <c r="LF26" s="22"/>
      <c r="LG26" s="22"/>
      <c r="LH26" s="22"/>
      <c r="LI26" s="22"/>
      <c r="LJ26" s="22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285"/>
      <c r="LW26" s="285"/>
      <c r="LX26" s="285"/>
      <c r="LY26" s="285"/>
      <c r="LZ26" s="285"/>
      <c r="MA26" s="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285"/>
      <c r="MO26" s="285"/>
      <c r="MP26" s="285"/>
      <c r="MQ26" s="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285"/>
      <c r="NC26" s="285"/>
      <c r="ND26" s="285"/>
      <c r="NE26" s="285"/>
      <c r="NF26" s="285"/>
      <c r="NG26" s="8"/>
      <c r="NH26" s="68">
        <v>-47337.847009616147</v>
      </c>
      <c r="NI26" s="68">
        <v>-48062.993430294424</v>
      </c>
      <c r="NJ26" s="68">
        <v>-52791.315355490507</v>
      </c>
      <c r="NK26" s="68">
        <v>-45228.347252701496</v>
      </c>
      <c r="NL26" s="68">
        <v>-46933.121374997354</v>
      </c>
      <c r="NM26" s="68">
        <v>-65658.164511913317</v>
      </c>
      <c r="NN26" s="68">
        <v>-56803.686640632397</v>
      </c>
      <c r="NO26" s="68">
        <v>-50139.028576215824</v>
      </c>
      <c r="NP26" s="68">
        <v>-47731.454243535933</v>
      </c>
      <c r="NQ26" s="68">
        <v>-48451.297173613915</v>
      </c>
      <c r="NR26" s="285">
        <v>-48966.472521256786</v>
      </c>
      <c r="NS26" s="285">
        <v>-61286.249276488117</v>
      </c>
      <c r="NT26" s="285">
        <v>-59771.925755568038</v>
      </c>
      <c r="NU26" s="285">
        <v>-68079.965147604802</v>
      </c>
      <c r="NV26" s="285"/>
      <c r="NW26" s="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285"/>
      <c r="OI26" s="285"/>
      <c r="OJ26" s="285"/>
      <c r="OK26" s="285"/>
      <c r="OL26" s="285"/>
      <c r="OM26" s="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285"/>
      <c r="OY26" s="285"/>
      <c r="OZ26" s="285"/>
      <c r="PA26" s="285"/>
      <c r="PB26" s="285"/>
      <c r="PC26" s="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285"/>
      <c r="PO26" s="285"/>
      <c r="PP26" s="285"/>
      <c r="PQ26" s="285"/>
      <c r="PR26" s="285"/>
      <c r="PS26" s="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285"/>
      <c r="QE26" s="285"/>
      <c r="QF26" s="285"/>
      <c r="QG26" s="285"/>
      <c r="QH26" s="285"/>
      <c r="QI26" s="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285"/>
      <c r="QU26" s="285"/>
      <c r="QV26" s="285"/>
      <c r="QW26" s="285"/>
      <c r="QX26" s="285"/>
      <c r="QY26" s="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</row>
    <row r="27" spans="1:482" ht="12.75" x14ac:dyDescent="0.25">
      <c r="A27" s="161">
        <v>25</v>
      </c>
      <c r="B27" s="152" t="s">
        <v>4</v>
      </c>
      <c r="C27" s="161">
        <v>25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272"/>
      <c r="Q27" s="272"/>
      <c r="R27" s="272"/>
      <c r="S27" s="16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272"/>
      <c r="AE27" s="272"/>
      <c r="AF27" s="272"/>
      <c r="AG27" s="272"/>
      <c r="AH27" s="272"/>
      <c r="AI27" s="16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272"/>
      <c r="AW27" s="272"/>
      <c r="AX27" s="272"/>
      <c r="AY27" s="16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272"/>
      <c r="BK27" s="272"/>
      <c r="BL27" s="272"/>
      <c r="BM27" s="272"/>
      <c r="BN27" s="272"/>
      <c r="BO27" s="16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272"/>
      <c r="CA27" s="272"/>
      <c r="CB27" s="272"/>
      <c r="CC27" s="272"/>
      <c r="CD27" s="272"/>
      <c r="CE27" s="16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272"/>
      <c r="CQ27" s="272"/>
      <c r="CR27" s="272"/>
      <c r="CS27" s="272"/>
      <c r="CT27" s="272"/>
      <c r="CU27" s="16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272"/>
      <c r="DH27" s="272"/>
      <c r="DI27" s="272"/>
      <c r="DJ27" s="272"/>
      <c r="DK27" s="16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272"/>
      <c r="DW27" s="272"/>
      <c r="DX27" s="272"/>
      <c r="DY27" s="272"/>
      <c r="DZ27" s="272"/>
      <c r="EA27" s="16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272"/>
      <c r="EN27" s="272"/>
      <c r="EO27" s="272"/>
      <c r="EP27" s="272"/>
      <c r="EQ27" s="16"/>
      <c r="ER27" s="113">
        <v>0</v>
      </c>
      <c r="ES27" s="113">
        <v>0</v>
      </c>
      <c r="ET27" s="113">
        <v>0</v>
      </c>
      <c r="EU27" s="113">
        <v>0</v>
      </c>
      <c r="EV27" s="113">
        <v>0</v>
      </c>
      <c r="EW27" s="113">
        <v>0</v>
      </c>
      <c r="EX27" s="113">
        <v>0</v>
      </c>
      <c r="EY27" s="113">
        <v>0</v>
      </c>
      <c r="EZ27" s="113">
        <v>0</v>
      </c>
      <c r="FA27" s="113">
        <v>0</v>
      </c>
      <c r="FB27" s="113">
        <v>0</v>
      </c>
      <c r="FC27" s="272"/>
      <c r="FD27" s="272"/>
      <c r="FE27" s="272"/>
      <c r="FF27" s="272"/>
      <c r="FG27" s="16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272"/>
      <c r="FS27" s="272"/>
      <c r="FT27" s="272"/>
      <c r="FU27" s="272"/>
      <c r="FV27" s="272"/>
      <c r="FW27" s="16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272"/>
      <c r="GI27" s="272"/>
      <c r="GJ27" s="272"/>
      <c r="GK27" s="272"/>
      <c r="GL27" s="272"/>
      <c r="GM27" s="16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272"/>
      <c r="GZ27" s="272"/>
      <c r="HA27" s="272"/>
      <c r="HB27" s="272"/>
      <c r="HC27" s="16"/>
      <c r="HD27" s="113">
        <v>9625.113175059998</v>
      </c>
      <c r="HE27" s="113">
        <v>9261.532569949999</v>
      </c>
      <c r="HF27" s="113">
        <v>8128.3062375500012</v>
      </c>
      <c r="HG27" s="113">
        <v>14964.392811880001</v>
      </c>
      <c r="HH27" s="113">
        <v>16068.818044170001</v>
      </c>
      <c r="HI27" s="113">
        <v>9830.567370200004</v>
      </c>
      <c r="HJ27" s="113">
        <v>12005.648070190002</v>
      </c>
      <c r="HK27" s="113">
        <v>17424.188179910012</v>
      </c>
      <c r="HL27" s="113">
        <v>19043.641560130007</v>
      </c>
      <c r="HM27" s="113">
        <v>21272.006989630005</v>
      </c>
      <c r="HN27" s="113">
        <v>18486.180515670007</v>
      </c>
      <c r="HO27" s="113">
        <v>8587.7572018599985</v>
      </c>
      <c r="HP27" s="113">
        <v>11506.520289689999</v>
      </c>
      <c r="HQ27" s="113">
        <v>14750.233215769997</v>
      </c>
      <c r="HR27" s="113"/>
      <c r="HS27" s="16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6"/>
      <c r="IJ27" s="113">
        <v>0</v>
      </c>
      <c r="IK27" s="113">
        <v>0</v>
      </c>
      <c r="IL27" s="113">
        <v>0</v>
      </c>
      <c r="IM27" s="113">
        <v>0</v>
      </c>
      <c r="IN27" s="113">
        <v>0</v>
      </c>
      <c r="IO27" s="113">
        <v>0</v>
      </c>
      <c r="IP27" s="113">
        <v>0</v>
      </c>
      <c r="IQ27" s="113">
        <v>0</v>
      </c>
      <c r="IR27" s="113">
        <v>0</v>
      </c>
      <c r="IS27" s="113">
        <v>0</v>
      </c>
      <c r="IT27" s="113">
        <v>0</v>
      </c>
      <c r="IU27" s="272"/>
      <c r="IV27" s="272"/>
      <c r="IW27" s="272"/>
      <c r="IX27" s="272"/>
      <c r="IY27" s="16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272"/>
      <c r="JK27" s="272"/>
      <c r="JL27" s="272"/>
      <c r="JM27" s="272"/>
      <c r="JN27" s="272"/>
      <c r="JO27" s="16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272"/>
      <c r="KB27" s="272"/>
      <c r="KC27" s="272"/>
      <c r="KD27" s="272"/>
      <c r="KE27" s="16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272"/>
      <c r="KR27" s="272"/>
      <c r="KS27" s="272"/>
      <c r="KT27" s="272"/>
      <c r="KU27" s="16"/>
      <c r="KV27" s="113">
        <v>0</v>
      </c>
      <c r="KW27" s="113">
        <v>0</v>
      </c>
      <c r="KX27" s="113">
        <v>0</v>
      </c>
      <c r="KY27" s="113">
        <v>0</v>
      </c>
      <c r="KZ27" s="113">
        <v>0</v>
      </c>
      <c r="LA27" s="113">
        <v>0</v>
      </c>
      <c r="LB27" s="113">
        <v>0</v>
      </c>
      <c r="LC27" s="113">
        <v>0</v>
      </c>
      <c r="LD27" s="113">
        <v>0</v>
      </c>
      <c r="LE27" s="113">
        <v>0</v>
      </c>
      <c r="LF27" s="113"/>
      <c r="LG27" s="113"/>
      <c r="LH27" s="113"/>
      <c r="LI27" s="113"/>
      <c r="LJ27" s="113"/>
      <c r="LL27" s="101"/>
      <c r="LM27" s="101"/>
      <c r="LN27" s="101"/>
      <c r="LO27" s="101"/>
      <c r="LP27" s="101"/>
      <c r="LQ27" s="101"/>
      <c r="LR27" s="101"/>
      <c r="LS27" s="101"/>
      <c r="LT27" s="101"/>
      <c r="LU27" s="101"/>
      <c r="LV27" s="276"/>
      <c r="LW27" s="276"/>
      <c r="LX27" s="276"/>
      <c r="LY27" s="276"/>
      <c r="LZ27" s="276"/>
      <c r="MA27" s="8"/>
      <c r="MB27" s="101">
        <v>-808.33675286883476</v>
      </c>
      <c r="MC27" s="101">
        <v>-930.70598408444903</v>
      </c>
      <c r="MD27" s="101">
        <v>-808.84666574762866</v>
      </c>
      <c r="ME27" s="101">
        <v>-1361.2946510185175</v>
      </c>
      <c r="MF27" s="101">
        <v>-1443.9936099817785</v>
      </c>
      <c r="MG27" s="101">
        <v>-614.42567426655899</v>
      </c>
      <c r="MH27" s="101">
        <v>-986.62742383109878</v>
      </c>
      <c r="MI27" s="101">
        <v>-1834.862706354711</v>
      </c>
      <c r="MJ27" s="101">
        <v>-1953.9991920495647</v>
      </c>
      <c r="MK27" s="101">
        <v>-2144.3237513150852</v>
      </c>
      <c r="ML27" s="101">
        <v>-2102.0342888780297</v>
      </c>
      <c r="MM27" s="101">
        <v>-888.88212118177069</v>
      </c>
      <c r="MN27" s="276">
        <v>-1367.3524391092458</v>
      </c>
      <c r="MO27" s="276">
        <v>-2715.0049832674708</v>
      </c>
      <c r="MP27" s="276"/>
      <c r="MQ27" s="8"/>
      <c r="MR27" s="101">
        <v>-71044.41715523797</v>
      </c>
      <c r="MS27" s="101">
        <v>-59324.521933914337</v>
      </c>
      <c r="MT27" s="101">
        <v>-51352.343589105367</v>
      </c>
      <c r="MU27" s="101">
        <v>-96871.964679146578</v>
      </c>
      <c r="MV27" s="101">
        <v>-106783.87915982715</v>
      </c>
      <c r="MW27" s="101">
        <v>-74575.380034526985</v>
      </c>
      <c r="MX27" s="101">
        <v>-79180.989705394109</v>
      </c>
      <c r="MY27" s="101">
        <v>-102651.33164751642</v>
      </c>
      <c r="MZ27" s="101">
        <v>-115267.75179634274</v>
      </c>
      <c r="NA27" s="101">
        <v>-113446.17425847924</v>
      </c>
      <c r="NB27" s="276">
        <v>-95301.330483192738</v>
      </c>
      <c r="NC27" s="276">
        <v>-62976.046871343031</v>
      </c>
      <c r="ND27" s="276">
        <v>-76831.917472305358</v>
      </c>
      <c r="NE27" s="276">
        <v>-74022.931826880711</v>
      </c>
      <c r="NF27" s="276"/>
      <c r="NG27" s="8"/>
      <c r="NH27" s="101"/>
      <c r="NI27" s="101"/>
      <c r="NJ27" s="101"/>
      <c r="NK27" s="101"/>
      <c r="NL27" s="101"/>
      <c r="NM27" s="101"/>
      <c r="NN27" s="101"/>
      <c r="NO27" s="101"/>
      <c r="NP27" s="101"/>
      <c r="NQ27" s="101"/>
      <c r="NR27" s="276"/>
      <c r="NS27" s="276"/>
      <c r="NT27" s="276"/>
      <c r="NU27" s="276"/>
      <c r="NV27" s="276"/>
      <c r="NW27" s="8"/>
      <c r="NX27" s="101"/>
      <c r="NY27" s="101"/>
      <c r="NZ27" s="101"/>
      <c r="OA27" s="101"/>
      <c r="OB27" s="101"/>
      <c r="OC27" s="101"/>
      <c r="OD27" s="101"/>
      <c r="OE27" s="101"/>
      <c r="OF27" s="101"/>
      <c r="OG27" s="101"/>
      <c r="OH27" s="276"/>
      <c r="OI27" s="276"/>
      <c r="OJ27" s="276"/>
      <c r="OK27" s="276"/>
      <c r="OL27" s="276"/>
      <c r="OM27" s="8"/>
      <c r="ON27" s="101"/>
      <c r="OO27" s="101"/>
      <c r="OP27" s="101"/>
      <c r="OQ27" s="101"/>
      <c r="OR27" s="101"/>
      <c r="OS27" s="101"/>
      <c r="OT27" s="101"/>
      <c r="OU27" s="101"/>
      <c r="OV27" s="101"/>
      <c r="OW27" s="101"/>
      <c r="OX27" s="276"/>
      <c r="OY27" s="276"/>
      <c r="OZ27" s="276"/>
      <c r="PA27" s="276"/>
      <c r="PB27" s="276"/>
      <c r="PC27" s="8"/>
      <c r="PD27" s="101">
        <v>-1.0815810371472854</v>
      </c>
      <c r="PE27" s="101">
        <v>-4.0863466243264694</v>
      </c>
      <c r="PF27" s="101">
        <v>-0.76224729736599439</v>
      </c>
      <c r="PG27" s="101">
        <v>-400.82192253107416</v>
      </c>
      <c r="PH27" s="101">
        <v>-695.43998526712858</v>
      </c>
      <c r="PI27" s="101">
        <v>-7.1189011874882819</v>
      </c>
      <c r="PJ27" s="101">
        <v>-304.33014851718019</v>
      </c>
      <c r="PK27" s="101">
        <v>-287.98775021537637</v>
      </c>
      <c r="PL27" s="101">
        <v>-230.86727280221993</v>
      </c>
      <c r="PM27" s="101">
        <v>-2181.6344351457305</v>
      </c>
      <c r="PN27" s="276">
        <v>-2854.9624915087265</v>
      </c>
      <c r="PO27" s="276">
        <v>-13.737422222573972</v>
      </c>
      <c r="PP27" s="276">
        <v>-27.660161798639788</v>
      </c>
      <c r="PQ27" s="276">
        <v>-41.517972763729887</v>
      </c>
      <c r="PR27" s="276"/>
      <c r="PS27" s="8"/>
      <c r="PT27" s="101"/>
      <c r="PU27" s="101"/>
      <c r="PV27" s="101"/>
      <c r="PW27" s="101"/>
      <c r="PX27" s="101"/>
      <c r="PY27" s="101"/>
      <c r="PZ27" s="101"/>
      <c r="QA27" s="101"/>
      <c r="QB27" s="101"/>
      <c r="QC27" s="101"/>
      <c r="QD27" s="276"/>
      <c r="QE27" s="276"/>
      <c r="QF27" s="276"/>
      <c r="QG27" s="276"/>
      <c r="QH27" s="276"/>
      <c r="QI27" s="8"/>
      <c r="QJ27" s="101">
        <v>-110.29666529965138</v>
      </c>
      <c r="QK27" s="101">
        <v>-78.117298920465075</v>
      </c>
      <c r="QL27" s="101">
        <v>-43.028919493357002</v>
      </c>
      <c r="QM27" s="101">
        <v>-211.74991748369408</v>
      </c>
      <c r="QN27" s="101">
        <v>-388.81125134585295</v>
      </c>
      <c r="QO27" s="101">
        <v>-307.01061299412117</v>
      </c>
      <c r="QP27" s="101">
        <v>-450.31519371719372</v>
      </c>
      <c r="QQ27" s="101">
        <v>-305.6406879602273</v>
      </c>
      <c r="QR27" s="101">
        <v>-257.37914144463014</v>
      </c>
      <c r="QS27" s="101">
        <v>-1217.7837324819379</v>
      </c>
      <c r="QT27" s="276">
        <v>-1324.0792646245277</v>
      </c>
      <c r="QU27" s="276">
        <v>-123.66475675314136</v>
      </c>
      <c r="QV27" s="276">
        <v>-298.76553223083033</v>
      </c>
      <c r="QW27" s="276">
        <v>-94.800524331539179</v>
      </c>
      <c r="QX27" s="276"/>
      <c r="QY27" s="8"/>
      <c r="QZ27" s="101">
        <v>-0.36450453055150117</v>
      </c>
      <c r="RA27" s="101">
        <v>0</v>
      </c>
      <c r="RB27" s="101">
        <v>0</v>
      </c>
      <c r="RC27" s="101">
        <v>-11.952184776250308</v>
      </c>
      <c r="RD27" s="101">
        <v>-2.466585632690915</v>
      </c>
      <c r="RE27" s="101">
        <v>0</v>
      </c>
      <c r="RF27" s="101">
        <v>-15.217126244862635</v>
      </c>
      <c r="RG27" s="101">
        <v>-17.588690061047949</v>
      </c>
      <c r="RH27" s="101">
        <v>-5.462107492149479</v>
      </c>
      <c r="RI27" s="101">
        <v>-86.151072632766997</v>
      </c>
      <c r="RJ27" s="101">
        <v>-133.10352547312331</v>
      </c>
      <c r="RK27" s="101">
        <v>0</v>
      </c>
      <c r="RL27" s="101">
        <v>0</v>
      </c>
      <c r="RM27" s="101">
        <v>0</v>
      </c>
      <c r="RN27" s="101"/>
    </row>
    <row r="28" spans="1:482" ht="12.75" x14ac:dyDescent="0.2">
      <c r="A28" s="161">
        <v>26</v>
      </c>
      <c r="B28" s="145" t="s">
        <v>20</v>
      </c>
      <c r="C28" s="161">
        <v>26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68"/>
      <c r="Q28" s="268"/>
      <c r="R28" s="268"/>
      <c r="S28" s="16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68"/>
      <c r="AE28" s="268"/>
      <c r="AF28" s="268"/>
      <c r="AG28" s="268"/>
      <c r="AH28" s="268"/>
      <c r="AI28" s="16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68"/>
      <c r="AW28" s="268"/>
      <c r="AX28" s="268"/>
      <c r="AY28" s="16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68"/>
      <c r="BK28" s="268"/>
      <c r="BL28" s="268"/>
      <c r="BM28" s="268"/>
      <c r="BN28" s="268"/>
      <c r="BO28" s="16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68"/>
      <c r="CA28" s="268"/>
      <c r="CB28" s="268"/>
      <c r="CC28" s="268"/>
      <c r="CD28" s="268"/>
      <c r="CE28" s="16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68"/>
      <c r="CQ28" s="268"/>
      <c r="CR28" s="268"/>
      <c r="CS28" s="268"/>
      <c r="CT28" s="268"/>
      <c r="CU28" s="16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68"/>
      <c r="DH28" s="268"/>
      <c r="DI28" s="268"/>
      <c r="DJ28" s="268"/>
      <c r="DK28" s="16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68"/>
      <c r="DW28" s="268"/>
      <c r="DX28" s="268"/>
      <c r="DY28" s="268"/>
      <c r="DZ28" s="268"/>
      <c r="EA28" s="16"/>
      <c r="EB28" s="22">
        <v>0</v>
      </c>
      <c r="EC28" s="22">
        <v>0</v>
      </c>
      <c r="ED28" s="22">
        <v>0</v>
      </c>
      <c r="EE28" s="22">
        <v>0</v>
      </c>
      <c r="EF28" s="22">
        <v>0</v>
      </c>
      <c r="EG28" s="22">
        <v>0</v>
      </c>
      <c r="EH28" s="22">
        <v>0</v>
      </c>
      <c r="EI28" s="22">
        <v>0</v>
      </c>
      <c r="EJ28" s="22">
        <v>0</v>
      </c>
      <c r="EK28" s="22">
        <v>0</v>
      </c>
      <c r="EL28" s="22">
        <v>0</v>
      </c>
      <c r="EM28" s="268"/>
      <c r="EN28" s="268"/>
      <c r="EO28" s="268"/>
      <c r="EP28" s="268"/>
      <c r="EQ28" s="16"/>
      <c r="ER28" s="22">
        <v>0</v>
      </c>
      <c r="ES28" s="22">
        <v>0</v>
      </c>
      <c r="ET28" s="22">
        <v>0</v>
      </c>
      <c r="EU28" s="22">
        <v>0</v>
      </c>
      <c r="EV28" s="22">
        <v>0</v>
      </c>
      <c r="EW28" s="22">
        <v>0</v>
      </c>
      <c r="EX28" s="22">
        <v>0</v>
      </c>
      <c r="EY28" s="22">
        <v>0</v>
      </c>
      <c r="EZ28" s="22">
        <v>0</v>
      </c>
      <c r="FA28" s="22">
        <v>0</v>
      </c>
      <c r="FB28" s="22">
        <v>0</v>
      </c>
      <c r="FC28" s="268"/>
      <c r="FD28" s="268"/>
      <c r="FE28" s="268"/>
      <c r="FF28" s="268"/>
      <c r="FG28" s="16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68"/>
      <c r="FS28" s="268"/>
      <c r="FT28" s="268"/>
      <c r="FU28" s="268"/>
      <c r="FV28" s="268"/>
      <c r="FW28" s="16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68"/>
      <c r="GI28" s="268"/>
      <c r="GJ28" s="268"/>
      <c r="GK28" s="268"/>
      <c r="GL28" s="268"/>
      <c r="GM28" s="16"/>
      <c r="GN28" s="22">
        <v>0</v>
      </c>
      <c r="GO28" s="22">
        <v>0</v>
      </c>
      <c r="GP28" s="22">
        <v>0</v>
      </c>
      <c r="GQ28" s="22">
        <v>0</v>
      </c>
      <c r="GR28" s="22">
        <v>0</v>
      </c>
      <c r="GS28" s="22">
        <v>0</v>
      </c>
      <c r="GT28" s="22">
        <v>0</v>
      </c>
      <c r="GU28" s="22">
        <v>0</v>
      </c>
      <c r="GV28" s="22">
        <v>0</v>
      </c>
      <c r="GW28" s="22">
        <v>0</v>
      </c>
      <c r="GX28" s="22">
        <v>0</v>
      </c>
      <c r="GY28" s="268"/>
      <c r="GZ28" s="268"/>
      <c r="HA28" s="268"/>
      <c r="HB28" s="268"/>
      <c r="HC28" s="16"/>
      <c r="HD28" s="22">
        <v>62.981392789999724</v>
      </c>
      <c r="HE28" s="22">
        <v>49.890974919999742</v>
      </c>
      <c r="HF28" s="22">
        <v>53.918166709999703</v>
      </c>
      <c r="HG28" s="22">
        <v>57.707814029999703</v>
      </c>
      <c r="HH28" s="22">
        <v>38.569919909999712</v>
      </c>
      <c r="HI28" s="22">
        <v>41.271944579999705</v>
      </c>
      <c r="HJ28" s="22">
        <v>54.854711329999709</v>
      </c>
      <c r="HK28" s="22">
        <v>57.624802599999697</v>
      </c>
      <c r="HL28" s="22">
        <v>70.230297879999995</v>
      </c>
      <c r="HM28" s="22">
        <v>68.377448310000005</v>
      </c>
      <c r="HN28" s="22">
        <v>50.887341360000001</v>
      </c>
      <c r="HO28" s="22">
        <v>3.0714192200000001</v>
      </c>
      <c r="HP28" s="22">
        <v>43.437354939999999</v>
      </c>
      <c r="HQ28" s="22">
        <v>63.324062779999998</v>
      </c>
      <c r="HR28" s="22"/>
      <c r="HS28" s="16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16"/>
      <c r="IJ28" s="22">
        <v>0</v>
      </c>
      <c r="IK28" s="22">
        <v>0</v>
      </c>
      <c r="IL28" s="22">
        <v>0</v>
      </c>
      <c r="IM28" s="22">
        <v>0</v>
      </c>
      <c r="IN28" s="22">
        <v>0</v>
      </c>
      <c r="IO28" s="22">
        <v>0</v>
      </c>
      <c r="IP28" s="22">
        <v>0</v>
      </c>
      <c r="IQ28" s="22">
        <v>0</v>
      </c>
      <c r="IR28" s="22">
        <v>0</v>
      </c>
      <c r="IS28" s="22">
        <v>0</v>
      </c>
      <c r="IT28" s="22">
        <v>0</v>
      </c>
      <c r="IU28" s="268"/>
      <c r="IV28" s="268"/>
      <c r="IW28" s="268"/>
      <c r="IX28" s="268"/>
      <c r="IY28" s="16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68"/>
      <c r="JK28" s="268"/>
      <c r="JL28" s="268"/>
      <c r="JM28" s="268"/>
      <c r="JN28" s="268"/>
      <c r="JO28" s="16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68"/>
      <c r="KB28" s="268"/>
      <c r="KC28" s="268"/>
      <c r="KD28" s="268"/>
      <c r="KE28" s="16"/>
      <c r="KF28" s="22">
        <v>0</v>
      </c>
      <c r="KG28" s="22">
        <v>0</v>
      </c>
      <c r="KH28" s="22">
        <v>0</v>
      </c>
      <c r="KI28" s="22">
        <v>0</v>
      </c>
      <c r="KJ28" s="22">
        <v>0</v>
      </c>
      <c r="KK28" s="22">
        <v>0</v>
      </c>
      <c r="KL28" s="22">
        <v>0</v>
      </c>
      <c r="KM28" s="22">
        <v>0</v>
      </c>
      <c r="KN28" s="22">
        <v>0</v>
      </c>
      <c r="KO28" s="22"/>
      <c r="KP28" s="22"/>
      <c r="KQ28" s="268"/>
      <c r="KR28" s="268"/>
      <c r="KS28" s="268"/>
      <c r="KT28" s="268"/>
      <c r="KU28" s="16"/>
      <c r="KV28" s="22">
        <v>0</v>
      </c>
      <c r="KW28" s="22">
        <v>0</v>
      </c>
      <c r="KX28" s="22">
        <v>0</v>
      </c>
      <c r="KY28" s="22">
        <v>0</v>
      </c>
      <c r="KZ28" s="22">
        <v>0</v>
      </c>
      <c r="LA28" s="22">
        <v>0</v>
      </c>
      <c r="LB28" s="22">
        <v>0</v>
      </c>
      <c r="LC28" s="22">
        <v>0</v>
      </c>
      <c r="LD28" s="22">
        <v>0</v>
      </c>
      <c r="LE28" s="22">
        <v>0</v>
      </c>
      <c r="LF28" s="22"/>
      <c r="LG28" s="22"/>
      <c r="LH28" s="22"/>
      <c r="LI28" s="22"/>
      <c r="LJ28" s="22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285"/>
      <c r="LW28" s="285"/>
      <c r="LX28" s="285"/>
      <c r="LY28" s="285"/>
      <c r="LZ28" s="285"/>
      <c r="MA28" s="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285"/>
      <c r="MO28" s="285"/>
      <c r="MP28" s="285"/>
      <c r="MQ28" s="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285"/>
      <c r="NC28" s="285"/>
      <c r="ND28" s="285"/>
      <c r="NE28" s="285"/>
      <c r="NF28" s="285"/>
      <c r="NG28" s="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285"/>
      <c r="NS28" s="285"/>
      <c r="NT28" s="285"/>
      <c r="NU28" s="285"/>
      <c r="NV28" s="285"/>
      <c r="NW28" s="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285"/>
      <c r="OI28" s="285"/>
      <c r="OJ28" s="285"/>
      <c r="OK28" s="285"/>
      <c r="OL28" s="285"/>
      <c r="OM28" s="8"/>
      <c r="ON28" s="68">
        <v>-62.981392789999724</v>
      </c>
      <c r="OO28" s="68">
        <v>-49.890974919999742</v>
      </c>
      <c r="OP28" s="68">
        <v>-53.918166709999703</v>
      </c>
      <c r="OQ28" s="68">
        <v>-57.707814029999703</v>
      </c>
      <c r="OR28" s="68">
        <v>-38.569919909999712</v>
      </c>
      <c r="OS28" s="68">
        <v>-41.271944579999705</v>
      </c>
      <c r="OT28" s="68">
        <v>-54.854711329999709</v>
      </c>
      <c r="OU28" s="68">
        <v>-57.624802599999697</v>
      </c>
      <c r="OV28" s="68">
        <v>-70.230297879999995</v>
      </c>
      <c r="OW28" s="68">
        <v>-68.377448310000005</v>
      </c>
      <c r="OX28" s="285">
        <v>-50.887341360000001</v>
      </c>
      <c r="OY28" s="285">
        <v>-8.4590264999999984</v>
      </c>
      <c r="OZ28" s="285">
        <v>-55.437175929999995</v>
      </c>
      <c r="PA28" s="285">
        <v>-63.324062779999998</v>
      </c>
      <c r="PB28" s="285"/>
      <c r="PC28" s="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285"/>
      <c r="PO28" s="285"/>
      <c r="PP28" s="285"/>
      <c r="PQ28" s="285"/>
      <c r="PR28" s="285"/>
      <c r="PS28" s="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285"/>
      <c r="QE28" s="285"/>
      <c r="QF28" s="285"/>
      <c r="QG28" s="285"/>
      <c r="QH28" s="285"/>
      <c r="QI28" s="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285"/>
      <c r="QU28" s="285"/>
      <c r="QV28" s="285"/>
      <c r="QW28" s="285"/>
      <c r="QX28" s="285"/>
      <c r="QY28" s="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</row>
    <row r="29" spans="1:482" ht="12.75" x14ac:dyDescent="0.25">
      <c r="A29" s="161">
        <v>27</v>
      </c>
      <c r="B29" s="152" t="s">
        <v>19</v>
      </c>
      <c r="C29" s="161">
        <v>27</v>
      </c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272"/>
      <c r="Q29" s="272"/>
      <c r="R29" s="272"/>
      <c r="S29" s="16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272"/>
      <c r="AE29" s="272"/>
      <c r="AF29" s="272"/>
      <c r="AG29" s="272"/>
      <c r="AH29" s="272"/>
      <c r="AI29" s="16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272"/>
      <c r="AW29" s="272"/>
      <c r="AX29" s="272"/>
      <c r="AY29" s="16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272"/>
      <c r="BK29" s="272"/>
      <c r="BL29" s="272"/>
      <c r="BM29" s="272"/>
      <c r="BN29" s="272"/>
      <c r="BO29" s="16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272"/>
      <c r="CA29" s="272"/>
      <c r="CB29" s="272"/>
      <c r="CC29" s="272"/>
      <c r="CD29" s="272"/>
      <c r="CE29" s="16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272"/>
      <c r="CQ29" s="272"/>
      <c r="CR29" s="272"/>
      <c r="CS29" s="272"/>
      <c r="CT29" s="272"/>
      <c r="CU29" s="16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272"/>
      <c r="DH29" s="272"/>
      <c r="DI29" s="272"/>
      <c r="DJ29" s="272"/>
      <c r="DK29" s="16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272"/>
      <c r="DW29" s="272"/>
      <c r="DX29" s="272"/>
      <c r="DY29" s="272"/>
      <c r="DZ29" s="272"/>
      <c r="EA29" s="16"/>
      <c r="EB29" s="113">
        <v>0</v>
      </c>
      <c r="EC29" s="113">
        <v>0</v>
      </c>
      <c r="ED29" s="113">
        <v>0</v>
      </c>
      <c r="EE29" s="113">
        <v>0</v>
      </c>
      <c r="EF29" s="113">
        <v>0</v>
      </c>
      <c r="EG29" s="113">
        <v>0</v>
      </c>
      <c r="EH29" s="113">
        <v>0</v>
      </c>
      <c r="EI29" s="113">
        <v>0</v>
      </c>
      <c r="EJ29" s="113">
        <v>0</v>
      </c>
      <c r="EK29" s="113">
        <v>0</v>
      </c>
      <c r="EL29" s="113">
        <v>0</v>
      </c>
      <c r="EM29" s="272"/>
      <c r="EN29" s="272"/>
      <c r="EO29" s="272"/>
      <c r="EP29" s="272"/>
      <c r="EQ29" s="16"/>
      <c r="ER29" s="113">
        <v>0</v>
      </c>
      <c r="ES29" s="113">
        <v>0</v>
      </c>
      <c r="ET29" s="113">
        <v>0</v>
      </c>
      <c r="EU29" s="113">
        <v>0</v>
      </c>
      <c r="EV29" s="113">
        <v>0</v>
      </c>
      <c r="EW29" s="113">
        <v>0</v>
      </c>
      <c r="EX29" s="113">
        <v>0</v>
      </c>
      <c r="EY29" s="113">
        <v>0</v>
      </c>
      <c r="EZ29" s="113">
        <v>0</v>
      </c>
      <c r="FA29" s="113">
        <v>0</v>
      </c>
      <c r="FB29" s="113">
        <v>0</v>
      </c>
      <c r="FC29" s="272"/>
      <c r="FD29" s="272"/>
      <c r="FE29" s="272"/>
      <c r="FF29" s="272"/>
      <c r="FG29" s="16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272"/>
      <c r="FS29" s="272"/>
      <c r="FT29" s="272"/>
      <c r="FU29" s="272"/>
      <c r="FV29" s="272"/>
      <c r="FW29" s="16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272"/>
      <c r="GI29" s="272"/>
      <c r="GJ29" s="272"/>
      <c r="GK29" s="272"/>
      <c r="GL29" s="272"/>
      <c r="GM29" s="16"/>
      <c r="GN29" s="113">
        <v>0</v>
      </c>
      <c r="GO29" s="113">
        <v>0</v>
      </c>
      <c r="GP29" s="113">
        <v>0</v>
      </c>
      <c r="GQ29" s="113">
        <v>0</v>
      </c>
      <c r="GR29" s="113">
        <v>0</v>
      </c>
      <c r="GS29" s="113">
        <v>0</v>
      </c>
      <c r="GT29" s="113">
        <v>0</v>
      </c>
      <c r="GU29" s="113">
        <v>0</v>
      </c>
      <c r="GV29" s="113">
        <v>0</v>
      </c>
      <c r="GW29" s="113">
        <v>0</v>
      </c>
      <c r="GX29" s="113">
        <v>0</v>
      </c>
      <c r="GY29" s="272"/>
      <c r="GZ29" s="272"/>
      <c r="HA29" s="272"/>
      <c r="HB29" s="272"/>
      <c r="HC29" s="16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>
        <v>5</v>
      </c>
      <c r="HP29" s="113">
        <v>10.82083699</v>
      </c>
      <c r="HQ29" s="113">
        <v>132.06129309999997</v>
      </c>
      <c r="HR29" s="113"/>
      <c r="HS29" s="16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6"/>
      <c r="IJ29" s="113">
        <v>0</v>
      </c>
      <c r="IK29" s="113">
        <v>0</v>
      </c>
      <c r="IL29" s="113">
        <v>0</v>
      </c>
      <c r="IM29" s="113">
        <v>0</v>
      </c>
      <c r="IN29" s="113">
        <v>0</v>
      </c>
      <c r="IO29" s="113">
        <v>0</v>
      </c>
      <c r="IP29" s="113">
        <v>0</v>
      </c>
      <c r="IQ29" s="113">
        <v>0</v>
      </c>
      <c r="IR29" s="113">
        <v>0</v>
      </c>
      <c r="IS29" s="113">
        <v>0</v>
      </c>
      <c r="IT29" s="113">
        <v>0</v>
      </c>
      <c r="IU29" s="272"/>
      <c r="IV29" s="272"/>
      <c r="IW29" s="272"/>
      <c r="IX29" s="272"/>
      <c r="IY29" s="16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272"/>
      <c r="JK29" s="272"/>
      <c r="JL29" s="272"/>
      <c r="JM29" s="272"/>
      <c r="JN29" s="272"/>
      <c r="JO29" s="16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272"/>
      <c r="KB29" s="272"/>
      <c r="KC29" s="272"/>
      <c r="KD29" s="272"/>
      <c r="KE29" s="16"/>
      <c r="KF29" s="113">
        <v>0</v>
      </c>
      <c r="KG29" s="113">
        <v>0</v>
      </c>
      <c r="KH29" s="113">
        <v>0</v>
      </c>
      <c r="KI29" s="113">
        <v>0</v>
      </c>
      <c r="KJ29" s="113">
        <v>0</v>
      </c>
      <c r="KK29" s="113">
        <v>0</v>
      </c>
      <c r="KL29" s="113">
        <v>0</v>
      </c>
      <c r="KM29" s="113">
        <v>0</v>
      </c>
      <c r="KN29" s="113">
        <v>0</v>
      </c>
      <c r="KO29" s="113"/>
      <c r="KP29" s="113"/>
      <c r="KQ29" s="272"/>
      <c r="KR29" s="272"/>
      <c r="KS29" s="272"/>
      <c r="KT29" s="272"/>
      <c r="KU29" s="16"/>
      <c r="KV29" s="113">
        <v>0</v>
      </c>
      <c r="KW29" s="113">
        <v>0</v>
      </c>
      <c r="KX29" s="113">
        <v>0</v>
      </c>
      <c r="KY29" s="113">
        <v>0</v>
      </c>
      <c r="KZ29" s="113">
        <v>0</v>
      </c>
      <c r="LA29" s="113">
        <v>0</v>
      </c>
      <c r="LB29" s="113">
        <v>0</v>
      </c>
      <c r="LC29" s="113">
        <v>0</v>
      </c>
      <c r="LD29" s="113">
        <v>0</v>
      </c>
      <c r="LE29" s="113">
        <v>0</v>
      </c>
      <c r="LF29" s="113"/>
      <c r="LG29" s="113"/>
      <c r="LH29" s="113"/>
      <c r="LI29" s="113"/>
      <c r="LJ29" s="113"/>
      <c r="LL29" s="101"/>
      <c r="LM29" s="101"/>
      <c r="LN29" s="101"/>
      <c r="LO29" s="101"/>
      <c r="LP29" s="101"/>
      <c r="LQ29" s="101"/>
      <c r="LR29" s="101"/>
      <c r="LS29" s="101"/>
      <c r="LT29" s="101"/>
      <c r="LU29" s="101"/>
      <c r="LV29" s="276"/>
      <c r="LW29" s="276"/>
      <c r="LX29" s="276"/>
      <c r="LY29" s="276"/>
      <c r="LZ29" s="276"/>
      <c r="MA29" s="8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101"/>
      <c r="MM29" s="101"/>
      <c r="MN29" s="276"/>
      <c r="MO29" s="276"/>
      <c r="MP29" s="276"/>
      <c r="MQ29" s="8"/>
      <c r="MR29" s="101"/>
      <c r="MS29" s="101"/>
      <c r="MT29" s="101"/>
      <c r="MU29" s="101"/>
      <c r="MV29" s="101"/>
      <c r="MW29" s="101"/>
      <c r="MX29" s="101"/>
      <c r="MY29" s="101"/>
      <c r="MZ29" s="101"/>
      <c r="NA29" s="101"/>
      <c r="NB29" s="276"/>
      <c r="NC29" s="276"/>
      <c r="ND29" s="276"/>
      <c r="NE29" s="276"/>
      <c r="NF29" s="276"/>
      <c r="NG29" s="8"/>
      <c r="NH29" s="101"/>
      <c r="NI29" s="101"/>
      <c r="NJ29" s="101"/>
      <c r="NK29" s="101"/>
      <c r="NL29" s="101"/>
      <c r="NM29" s="101"/>
      <c r="NN29" s="101"/>
      <c r="NO29" s="101"/>
      <c r="NP29" s="101"/>
      <c r="NQ29" s="101"/>
      <c r="NR29" s="276"/>
      <c r="NS29" s="276"/>
      <c r="NT29" s="276"/>
      <c r="NU29" s="276"/>
      <c r="NV29" s="276"/>
      <c r="NW29" s="8"/>
      <c r="NX29" s="101"/>
      <c r="NY29" s="101"/>
      <c r="NZ29" s="101"/>
      <c r="OA29" s="101"/>
      <c r="OB29" s="101"/>
      <c r="OC29" s="101"/>
      <c r="OD29" s="101"/>
      <c r="OE29" s="101"/>
      <c r="OF29" s="101"/>
      <c r="OG29" s="101"/>
      <c r="OH29" s="276"/>
      <c r="OI29" s="276"/>
      <c r="OJ29" s="276"/>
      <c r="OK29" s="276"/>
      <c r="OL29" s="276"/>
      <c r="OM29" s="8"/>
      <c r="ON29" s="101"/>
      <c r="OO29" s="101"/>
      <c r="OP29" s="101"/>
      <c r="OQ29" s="101"/>
      <c r="OR29" s="101"/>
      <c r="OS29" s="101"/>
      <c r="OT29" s="101"/>
      <c r="OU29" s="101"/>
      <c r="OV29" s="101"/>
      <c r="OW29" s="101"/>
      <c r="OX29" s="276"/>
      <c r="OY29" s="276"/>
      <c r="OZ29" s="276">
        <v>-10.381199749066251</v>
      </c>
      <c r="PA29" s="276">
        <v>-132.06129309999997</v>
      </c>
      <c r="PB29" s="276"/>
      <c r="PC29" s="8"/>
      <c r="PD29" s="101"/>
      <c r="PE29" s="101"/>
      <c r="PF29" s="101"/>
      <c r="PG29" s="101"/>
      <c r="PH29" s="101"/>
      <c r="PI29" s="101"/>
      <c r="PJ29" s="101"/>
      <c r="PK29" s="101"/>
      <c r="PL29" s="101"/>
      <c r="PM29" s="101"/>
      <c r="PN29" s="276"/>
      <c r="PO29" s="276"/>
      <c r="PP29" s="276"/>
      <c r="PQ29" s="276"/>
      <c r="PR29" s="276"/>
      <c r="PS29" s="8"/>
      <c r="PT29" s="101"/>
      <c r="PU29" s="101"/>
      <c r="PV29" s="101"/>
      <c r="PW29" s="101"/>
      <c r="PX29" s="101"/>
      <c r="PY29" s="101"/>
      <c r="PZ29" s="101"/>
      <c r="QA29" s="101"/>
      <c r="QB29" s="101"/>
      <c r="QC29" s="101"/>
      <c r="QD29" s="276"/>
      <c r="QE29" s="276"/>
      <c r="QF29" s="276"/>
      <c r="QG29" s="276"/>
      <c r="QH29" s="276"/>
      <c r="QI29" s="8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276"/>
      <c r="QU29" s="276"/>
      <c r="QV29" s="276"/>
      <c r="QW29" s="276"/>
      <c r="QX29" s="276"/>
      <c r="QY29" s="8"/>
      <c r="QZ29" s="101"/>
      <c r="RA29" s="101"/>
      <c r="RB29" s="101"/>
      <c r="RC29" s="101"/>
      <c r="RD29" s="101"/>
      <c r="RE29" s="101"/>
      <c r="RF29" s="101"/>
      <c r="RG29" s="101"/>
      <c r="RH29" s="101"/>
      <c r="RI29" s="101"/>
      <c r="RJ29" s="101"/>
      <c r="RK29" s="101"/>
      <c r="RL29" s="101"/>
      <c r="RM29" s="101"/>
      <c r="RN29" s="101"/>
    </row>
    <row r="30" spans="1:482" ht="12.75" x14ac:dyDescent="0.2">
      <c r="A30" s="161">
        <v>28</v>
      </c>
      <c r="B30" s="145" t="s">
        <v>117</v>
      </c>
      <c r="C30" s="161">
        <v>28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68"/>
      <c r="Q30" s="268"/>
      <c r="R30" s="268"/>
      <c r="S30" s="16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68"/>
      <c r="AE30" s="268"/>
      <c r="AF30" s="268"/>
      <c r="AG30" s="268"/>
      <c r="AH30" s="268"/>
      <c r="AI30" s="16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68"/>
      <c r="AW30" s="268"/>
      <c r="AX30" s="268"/>
      <c r="AY30" s="16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68"/>
      <c r="BK30" s="268"/>
      <c r="BL30" s="268"/>
      <c r="BM30" s="268"/>
      <c r="BN30" s="268"/>
      <c r="BO30" s="16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68"/>
      <c r="CA30" s="268"/>
      <c r="CB30" s="268"/>
      <c r="CC30" s="268"/>
      <c r="CD30" s="268"/>
      <c r="CE30" s="16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68"/>
      <c r="CQ30" s="268"/>
      <c r="CR30" s="268"/>
      <c r="CS30" s="268"/>
      <c r="CT30" s="268"/>
      <c r="CU30" s="16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68"/>
      <c r="DH30" s="268"/>
      <c r="DI30" s="268"/>
      <c r="DJ30" s="268"/>
      <c r="DK30" s="16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68"/>
      <c r="DW30" s="268"/>
      <c r="DX30" s="268"/>
      <c r="DY30" s="268"/>
      <c r="DZ30" s="268"/>
      <c r="EA30" s="16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68"/>
      <c r="EN30" s="268"/>
      <c r="EO30" s="268"/>
      <c r="EP30" s="268"/>
      <c r="EQ30" s="16"/>
      <c r="ER30" s="22">
        <v>0</v>
      </c>
      <c r="ES30" s="22">
        <v>0</v>
      </c>
      <c r="ET30" s="22">
        <v>0</v>
      </c>
      <c r="EU30" s="22">
        <v>0</v>
      </c>
      <c r="EV30" s="22">
        <v>0</v>
      </c>
      <c r="EW30" s="22">
        <v>0</v>
      </c>
      <c r="EX30" s="22">
        <v>0</v>
      </c>
      <c r="EY30" s="22">
        <v>0</v>
      </c>
      <c r="EZ30" s="22">
        <v>0</v>
      </c>
      <c r="FA30" s="22">
        <v>0</v>
      </c>
      <c r="FB30" s="22">
        <v>0</v>
      </c>
      <c r="FC30" s="268"/>
      <c r="FD30" s="268"/>
      <c r="FE30" s="268"/>
      <c r="FF30" s="268"/>
      <c r="FG30" s="16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68"/>
      <c r="FS30" s="268"/>
      <c r="FT30" s="268"/>
      <c r="FU30" s="268"/>
      <c r="FV30" s="268"/>
      <c r="FW30" s="16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68"/>
      <c r="GI30" s="268"/>
      <c r="GJ30" s="268"/>
      <c r="GK30" s="268"/>
      <c r="GL30" s="268"/>
      <c r="GM30" s="16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68"/>
      <c r="GZ30" s="268"/>
      <c r="HA30" s="268"/>
      <c r="HB30" s="268"/>
      <c r="HC30" s="16"/>
      <c r="HD30" s="22">
        <v>94.061992180000004</v>
      </c>
      <c r="HE30" s="22">
        <v>72.601915669999997</v>
      </c>
      <c r="HF30" s="22">
        <v>51.890742559999879</v>
      </c>
      <c r="HG30" s="22">
        <v>106.15914510999976</v>
      </c>
      <c r="HH30" s="22">
        <v>220.44912682999816</v>
      </c>
      <c r="HI30" s="22">
        <v>316.86910102999769</v>
      </c>
      <c r="HJ30" s="22">
        <v>346.64693330999739</v>
      </c>
      <c r="HK30" s="22">
        <v>351.9843635599978</v>
      </c>
      <c r="HL30" s="22">
        <v>472.01963518000019</v>
      </c>
      <c r="HM30" s="22">
        <v>526.18712602000016</v>
      </c>
      <c r="HN30" s="22">
        <v>607.96003743000017</v>
      </c>
      <c r="HO30" s="22">
        <v>633.39680335000003</v>
      </c>
      <c r="HP30" s="22">
        <v>734.23492270000008</v>
      </c>
      <c r="HQ30" s="22">
        <v>731.9833747100007</v>
      </c>
      <c r="HR30" s="22"/>
      <c r="HS30" s="16"/>
      <c r="HT30" s="22">
        <v>6725.8661938743098</v>
      </c>
      <c r="HU30" s="22">
        <v>6894.2949237210159</v>
      </c>
      <c r="HV30" s="22">
        <v>6978.6424764337517</v>
      </c>
      <c r="HW30" s="22">
        <v>7217.3863273308398</v>
      </c>
      <c r="HX30" s="22">
        <v>7777.5382289870704</v>
      </c>
      <c r="HY30" s="22">
        <v>7538.3460577613914</v>
      </c>
      <c r="HZ30" s="22">
        <v>7725.2285987542164</v>
      </c>
      <c r="IA30" s="22">
        <v>7624.5016429999996</v>
      </c>
      <c r="IB30" s="22">
        <v>8419.7454256044803</v>
      </c>
      <c r="IC30" s="22">
        <v>8474.3180600859287</v>
      </c>
      <c r="ID30" s="22">
        <v>8510.9204867874341</v>
      </c>
      <c r="IE30" s="22">
        <v>8419.8966260919879</v>
      </c>
      <c r="IF30" s="22">
        <v>9321.9681037224163</v>
      </c>
      <c r="IG30" s="22">
        <v>10276.558634636913</v>
      </c>
      <c r="IH30" s="22"/>
      <c r="II30" s="16"/>
      <c r="IJ30" s="22">
        <v>0</v>
      </c>
      <c r="IK30" s="22">
        <v>0</v>
      </c>
      <c r="IL30" s="22">
        <v>0</v>
      </c>
      <c r="IM30" s="22">
        <v>0</v>
      </c>
      <c r="IN30" s="22">
        <v>0</v>
      </c>
      <c r="IO30" s="22">
        <v>0</v>
      </c>
      <c r="IP30" s="22">
        <v>0</v>
      </c>
      <c r="IQ30" s="22">
        <v>0</v>
      </c>
      <c r="IR30" s="22">
        <v>0</v>
      </c>
      <c r="IS30" s="22">
        <v>0</v>
      </c>
      <c r="IT30" s="22">
        <v>0</v>
      </c>
      <c r="IU30" s="268"/>
      <c r="IV30" s="268"/>
      <c r="IW30" s="268"/>
      <c r="IX30" s="268"/>
      <c r="IY30" s="16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68"/>
      <c r="JK30" s="268"/>
      <c r="JL30" s="268"/>
      <c r="JM30" s="268"/>
      <c r="JN30" s="268"/>
      <c r="JO30" s="16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68"/>
      <c r="KB30" s="268"/>
      <c r="KC30" s="268"/>
      <c r="KD30" s="268"/>
      <c r="KE30" s="16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68"/>
      <c r="KR30" s="268"/>
      <c r="KS30" s="268"/>
      <c r="KT30" s="268"/>
      <c r="KU30" s="16"/>
      <c r="KV30" s="22">
        <v>0</v>
      </c>
      <c r="KW30" s="22">
        <v>0</v>
      </c>
      <c r="KX30" s="22">
        <v>0</v>
      </c>
      <c r="KY30" s="22">
        <v>0</v>
      </c>
      <c r="KZ30" s="22">
        <v>0</v>
      </c>
      <c r="LA30" s="22">
        <v>0</v>
      </c>
      <c r="LB30" s="22">
        <v>0</v>
      </c>
      <c r="LC30" s="22">
        <v>0</v>
      </c>
      <c r="LD30" s="22">
        <v>0</v>
      </c>
      <c r="LE30" s="22">
        <v>0</v>
      </c>
      <c r="LF30" s="22"/>
      <c r="LG30" s="22"/>
      <c r="LH30" s="22"/>
      <c r="LI30" s="22"/>
      <c r="LJ30" s="22"/>
      <c r="LL30" s="68">
        <v>-373.26201491932977</v>
      </c>
      <c r="LM30" s="68">
        <v>-364.22023073503487</v>
      </c>
      <c r="LN30" s="68">
        <v>-365.80953013738593</v>
      </c>
      <c r="LO30" s="68">
        <v>-542.33056369219616</v>
      </c>
      <c r="LP30" s="68">
        <v>-649.95632493359471</v>
      </c>
      <c r="LQ30" s="68">
        <v>-766.32851829590481</v>
      </c>
      <c r="LR30" s="68">
        <v>-813.13355996468806</v>
      </c>
      <c r="LS30" s="68">
        <v>-716.35398560645922</v>
      </c>
      <c r="LT30" s="68">
        <v>-924.46336091979231</v>
      </c>
      <c r="LU30" s="68">
        <v>-940.1106454635069</v>
      </c>
      <c r="LV30" s="285">
        <v>-1002.5961854767484</v>
      </c>
      <c r="LW30" s="285">
        <v>-975.84716647497157</v>
      </c>
      <c r="LX30" s="285">
        <v>-997.53013182160475</v>
      </c>
      <c r="LY30" s="285">
        <v>-1251.358152652864</v>
      </c>
      <c r="LZ30" s="285"/>
      <c r="MA30" s="8"/>
      <c r="MB30" s="68">
        <v>-227.62916114402492</v>
      </c>
      <c r="MC30" s="68">
        <v>-223.85638051886127</v>
      </c>
      <c r="MD30" s="68">
        <v>-222.180379395328</v>
      </c>
      <c r="ME30" s="68">
        <v>-265.02698470678774</v>
      </c>
      <c r="MF30" s="68">
        <v>-324.96496330171391</v>
      </c>
      <c r="MG30" s="68">
        <v>-267.56620799911479</v>
      </c>
      <c r="MH30" s="68">
        <v>-286.44857412366048</v>
      </c>
      <c r="MI30" s="68">
        <v>-205.66368516415469</v>
      </c>
      <c r="MJ30" s="68">
        <v>-266.34200046704757</v>
      </c>
      <c r="MK30" s="68">
        <v>-274.26590384336589</v>
      </c>
      <c r="ML30" s="68">
        <v>-304.78533106032535</v>
      </c>
      <c r="MM30" s="68">
        <v>-305.54043789188466</v>
      </c>
      <c r="MN30" s="285">
        <v>-307.70454701263037</v>
      </c>
      <c r="MO30" s="285">
        <v>-351.99183931785598</v>
      </c>
      <c r="MP30" s="285"/>
      <c r="MQ30" s="8"/>
      <c r="MR30" s="68">
        <v>-33868.216823857743</v>
      </c>
      <c r="MS30" s="68">
        <v>-33788.318533991704</v>
      </c>
      <c r="MT30" s="68">
        <v>-34186.548459140293</v>
      </c>
      <c r="MU30" s="68">
        <v>-36466.372082875445</v>
      </c>
      <c r="MV30" s="68">
        <v>-41182.987360634404</v>
      </c>
      <c r="MW30" s="68">
        <v>-39777.695308389826</v>
      </c>
      <c r="MX30" s="68">
        <v>-39803.617635112329</v>
      </c>
      <c r="MY30" s="68">
        <v>-35731.521424993298</v>
      </c>
      <c r="MZ30" s="68">
        <v>-39373.427895458553</v>
      </c>
      <c r="NA30" s="68">
        <v>-40374.023361723826</v>
      </c>
      <c r="NB30" s="285">
        <v>-42303.207889338766</v>
      </c>
      <c r="NC30" s="285">
        <v>-45483.620420789543</v>
      </c>
      <c r="ND30" s="285">
        <v>-47988.372179402519</v>
      </c>
      <c r="NE30" s="285">
        <v>-54678.894941502564</v>
      </c>
      <c r="NF30" s="285"/>
      <c r="NG30" s="8"/>
      <c r="NH30" s="68">
        <v>-219.60436274957894</v>
      </c>
      <c r="NI30" s="68">
        <v>-192.87855105936151</v>
      </c>
      <c r="NJ30" s="68">
        <v>-191.09328117997393</v>
      </c>
      <c r="NK30" s="68">
        <v>-157.37184214777469</v>
      </c>
      <c r="NL30" s="68">
        <v>-186.647652052208</v>
      </c>
      <c r="NM30" s="68">
        <v>-156.30882852744119</v>
      </c>
      <c r="NN30" s="68">
        <v>-132.2199137457265</v>
      </c>
      <c r="NO30" s="68">
        <v>-120.96994575464426</v>
      </c>
      <c r="NP30" s="68">
        <v>-138.59757323792167</v>
      </c>
      <c r="NQ30" s="68">
        <v>-116.52381381707113</v>
      </c>
      <c r="NR30" s="285">
        <v>-129.88036730674222</v>
      </c>
      <c r="NS30" s="285">
        <v>-147.77772721182433</v>
      </c>
      <c r="NT30" s="285">
        <v>-160.5706436600818</v>
      </c>
      <c r="NU30" s="285">
        <v>-198.99558939222638</v>
      </c>
      <c r="NV30" s="285"/>
      <c r="NW30" s="8"/>
      <c r="NX30" s="68">
        <f t="shared" ref="NX30:OD30" si="81">NX22</f>
        <v>-1703.578</v>
      </c>
      <c r="NY30" s="68">
        <f t="shared" si="81"/>
        <v>-1264.664</v>
      </c>
      <c r="NZ30" s="68">
        <f t="shared" si="81"/>
        <v>-1205.952</v>
      </c>
      <c r="OA30" s="68">
        <f t="shared" si="81"/>
        <v>-1720.575</v>
      </c>
      <c r="OB30" s="68">
        <f t="shared" si="81"/>
        <v>-2205.944</v>
      </c>
      <c r="OC30" s="68">
        <f t="shared" si="81"/>
        <v>-2165.145</v>
      </c>
      <c r="OD30" s="68">
        <f t="shared" si="81"/>
        <v>-2200.1790000000001</v>
      </c>
      <c r="OE30" s="68">
        <v>-1599.9759620351108</v>
      </c>
      <c r="OF30" s="68">
        <v>-1636.1560537940923</v>
      </c>
      <c r="OG30" s="68">
        <v>-1651.4745490566759</v>
      </c>
      <c r="OH30" s="285">
        <v>-1791.5001339660519</v>
      </c>
      <c r="OI30" s="285">
        <v>-1904.9420195432299</v>
      </c>
      <c r="OJ30" s="285">
        <v>-1931.6480852700031</v>
      </c>
      <c r="OK30" s="285">
        <v>-2065.8970261697818</v>
      </c>
      <c r="OL30" s="285"/>
      <c r="OM30" s="8"/>
      <c r="ON30" s="68">
        <v>-4.1894916062320862</v>
      </c>
      <c r="OO30" s="68">
        <v>-2.672530254574851</v>
      </c>
      <c r="OP30" s="68">
        <v>-1.920011166017491</v>
      </c>
      <c r="OQ30" s="68">
        <v>-0.58004690328507391</v>
      </c>
      <c r="OR30" s="68">
        <v>-0.73733378893216728</v>
      </c>
      <c r="OS30" s="68">
        <v>-0.76592948195781585</v>
      </c>
      <c r="OT30" s="68">
        <v>-0.78929418394943796</v>
      </c>
      <c r="OU30" s="68">
        <v>-0.82217725663261554</v>
      </c>
      <c r="OV30" s="68">
        <v>-1.0176541164106709</v>
      </c>
      <c r="OW30" s="68">
        <v>-1.0508678093628281</v>
      </c>
      <c r="OX30" s="285">
        <v>-1.1245755103123261</v>
      </c>
      <c r="OY30" s="285">
        <v>-1.0006869784669656</v>
      </c>
      <c r="OZ30" s="285">
        <v>-1.029322406302744</v>
      </c>
      <c r="PA30" s="285">
        <v>-1.2684096264886859</v>
      </c>
      <c r="PB30" s="285"/>
      <c r="PC30" s="8"/>
      <c r="PD30" s="68">
        <v>-1712.370574415223</v>
      </c>
      <c r="PE30" s="68">
        <v>-1686.8998295059289</v>
      </c>
      <c r="PF30" s="68">
        <v>-1694.5173854995935</v>
      </c>
      <c r="PG30" s="68">
        <v>-1741.4138652949605</v>
      </c>
      <c r="PH30" s="68">
        <v>-1842.7260746134884</v>
      </c>
      <c r="PI30" s="68">
        <v>-1869.4065181399867</v>
      </c>
      <c r="PJ30" s="68">
        <v>-1887.7870049864855</v>
      </c>
      <c r="PK30" s="68">
        <v>-1897.2332180048895</v>
      </c>
      <c r="PL30" s="68">
        <v>-1956.4833950649047</v>
      </c>
      <c r="PM30" s="68">
        <v>-2000.3120721297555</v>
      </c>
      <c r="PN30" s="285">
        <v>-2169.9149691657681</v>
      </c>
      <c r="PO30" s="285">
        <v>-2307.3189475285012</v>
      </c>
      <c r="PP30" s="285">
        <v>-2339.666079794556</v>
      </c>
      <c r="PQ30" s="285">
        <v>-2502.2721443602204</v>
      </c>
      <c r="PR30" s="285"/>
      <c r="PS30" s="8"/>
      <c r="PT30" s="68">
        <v>-244.04306309494834</v>
      </c>
      <c r="PU30" s="68">
        <v>-235.62766635982791</v>
      </c>
      <c r="PV30" s="68">
        <v>-234.18321768227</v>
      </c>
      <c r="PW30" s="68">
        <v>-232.11176239621466</v>
      </c>
      <c r="PX30" s="68">
        <v>-236.88007906056319</v>
      </c>
      <c r="PY30" s="68">
        <v>-250.0038133173658</v>
      </c>
      <c r="PZ30" s="68">
        <v>-242.25780948328298</v>
      </c>
      <c r="QA30" s="68">
        <v>-257.23233222310523</v>
      </c>
      <c r="QB30" s="68">
        <v>-263.41528165965298</v>
      </c>
      <c r="QC30" s="68">
        <v>-255.76282796806677</v>
      </c>
      <c r="QD30" s="285">
        <v>-267.07261273501877</v>
      </c>
      <c r="QE30" s="285">
        <v>-306.56655662264808</v>
      </c>
      <c r="QF30" s="285">
        <v>-301.35304394295298</v>
      </c>
      <c r="QG30" s="285">
        <v>-307.1997492189044</v>
      </c>
      <c r="QH30" s="285"/>
      <c r="QI30" s="8"/>
      <c r="QJ30" s="68">
        <v>0</v>
      </c>
      <c r="QK30" s="68">
        <v>0</v>
      </c>
      <c r="QL30" s="68">
        <v>0</v>
      </c>
      <c r="QM30" s="68">
        <v>0</v>
      </c>
      <c r="QN30" s="68">
        <v>0</v>
      </c>
      <c r="QO30" s="68">
        <v>0</v>
      </c>
      <c r="QP30" s="68">
        <v>0</v>
      </c>
      <c r="QQ30" s="68">
        <v>0</v>
      </c>
      <c r="QR30" s="68">
        <v>0</v>
      </c>
      <c r="QS30" s="68">
        <v>0</v>
      </c>
      <c r="QT30" s="68">
        <v>0</v>
      </c>
      <c r="QU30" s="285"/>
      <c r="QV30" s="285"/>
      <c r="QW30" s="285"/>
      <c r="QX30" s="285"/>
      <c r="QY30" s="8"/>
      <c r="QZ30" s="68">
        <v>0</v>
      </c>
      <c r="RA30" s="68">
        <v>0</v>
      </c>
      <c r="RB30" s="68">
        <v>0</v>
      </c>
      <c r="RC30" s="68">
        <v>0</v>
      </c>
      <c r="RD30" s="68">
        <v>0</v>
      </c>
      <c r="RE30" s="68">
        <v>0</v>
      </c>
      <c r="RF30" s="68">
        <v>0</v>
      </c>
      <c r="RG30" s="68">
        <v>0</v>
      </c>
      <c r="RH30" s="68">
        <v>0</v>
      </c>
      <c r="RI30" s="68">
        <v>0</v>
      </c>
      <c r="RJ30" s="68">
        <v>0</v>
      </c>
      <c r="RK30" s="68"/>
      <c r="RL30" s="68"/>
      <c r="RM30" s="68">
        <v>0</v>
      </c>
      <c r="RN30" s="68"/>
    </row>
    <row r="31" spans="1:482" ht="12.75" x14ac:dyDescent="0.25">
      <c r="A31" s="161">
        <v>29</v>
      </c>
      <c r="B31" s="152" t="s">
        <v>5</v>
      </c>
      <c r="C31" s="161">
        <v>29</v>
      </c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272"/>
      <c r="Q31" s="272"/>
      <c r="R31" s="272"/>
      <c r="S31" s="16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272"/>
      <c r="AE31" s="272"/>
      <c r="AF31" s="272"/>
      <c r="AG31" s="272"/>
      <c r="AH31" s="272"/>
      <c r="AI31" s="16"/>
      <c r="AJ31" s="113">
        <v>-21392.414999999997</v>
      </c>
      <c r="AK31" s="113">
        <v>-30635.152999999998</v>
      </c>
      <c r="AL31" s="113">
        <v>-19349.8</v>
      </c>
      <c r="AM31" s="113">
        <v>-3471.623</v>
      </c>
      <c r="AN31" s="113">
        <v>-3558.3960000000002</v>
      </c>
      <c r="AO31" s="113">
        <v>-5469.5420000000004</v>
      </c>
      <c r="AP31" s="113">
        <v>-10081.912</v>
      </c>
      <c r="AQ31" s="113">
        <v>-8760.4529649928954</v>
      </c>
      <c r="AR31" s="113">
        <v>-7465.4647941740395</v>
      </c>
      <c r="AS31" s="113">
        <v>-78297.168199399996</v>
      </c>
      <c r="AT31" s="113">
        <v>-1030.44155469</v>
      </c>
      <c r="AU31" s="113">
        <v>-13567.968940000028</v>
      </c>
      <c r="AV31" s="272">
        <v>-17618.041390635401</v>
      </c>
      <c r="AW31" s="272">
        <v>-21121.65</v>
      </c>
      <c r="AX31" s="272"/>
      <c r="AY31" s="16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272"/>
      <c r="BK31" s="272"/>
      <c r="BL31" s="272"/>
      <c r="BM31" s="272"/>
      <c r="BN31" s="272"/>
      <c r="BO31" s="16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272"/>
      <c r="CA31" s="272"/>
      <c r="CB31" s="272"/>
      <c r="CC31" s="272"/>
      <c r="CD31" s="272"/>
      <c r="CE31" s="16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272"/>
      <c r="CQ31" s="272"/>
      <c r="CR31" s="272"/>
      <c r="CS31" s="272"/>
      <c r="CT31" s="272"/>
      <c r="CU31" s="16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272"/>
      <c r="DH31" s="272"/>
      <c r="DI31" s="272"/>
      <c r="DJ31" s="272"/>
      <c r="DK31" s="16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272"/>
      <c r="DW31" s="272"/>
      <c r="DX31" s="272"/>
      <c r="DY31" s="272"/>
      <c r="DZ31" s="272"/>
      <c r="EA31" s="16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272"/>
      <c r="EN31" s="272"/>
      <c r="EO31" s="272"/>
      <c r="EP31" s="272"/>
      <c r="EQ31" s="16"/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272"/>
      <c r="FD31" s="272"/>
      <c r="FE31" s="272"/>
      <c r="FF31" s="272"/>
      <c r="FG31" s="16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272"/>
      <c r="FS31" s="272"/>
      <c r="FT31" s="272"/>
      <c r="FU31" s="272"/>
      <c r="FV31" s="272"/>
      <c r="FW31" s="16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272"/>
      <c r="GI31" s="272"/>
      <c r="GJ31" s="272"/>
      <c r="GK31" s="272"/>
      <c r="GL31" s="272"/>
      <c r="GM31" s="16"/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/>
      <c r="GY31" s="272"/>
      <c r="GZ31" s="272"/>
      <c r="HA31" s="272"/>
      <c r="HB31" s="272"/>
      <c r="HC31" s="16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6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6"/>
      <c r="IJ31" s="113">
        <v>0</v>
      </c>
      <c r="IK31" s="113">
        <v>0</v>
      </c>
      <c r="IL31" s="113">
        <v>0</v>
      </c>
      <c r="IM31" s="113">
        <v>0</v>
      </c>
      <c r="IN31" s="113">
        <v>0</v>
      </c>
      <c r="IO31" s="113">
        <v>0</v>
      </c>
      <c r="IP31" s="113">
        <v>0</v>
      </c>
      <c r="IQ31" s="113">
        <v>0</v>
      </c>
      <c r="IR31" s="113">
        <v>0</v>
      </c>
      <c r="IS31" s="113">
        <v>0</v>
      </c>
      <c r="IT31" s="113">
        <v>0</v>
      </c>
      <c r="IU31" s="272"/>
      <c r="IV31" s="272"/>
      <c r="IW31" s="272"/>
      <c r="IX31" s="272"/>
      <c r="IY31" s="16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272"/>
      <c r="JK31" s="272"/>
      <c r="JL31" s="272"/>
      <c r="JM31" s="272"/>
      <c r="JN31" s="272"/>
      <c r="JO31" s="16"/>
      <c r="JP31" s="113">
        <v>372.92103105113074</v>
      </c>
      <c r="JQ31" s="113">
        <v>290.95221318850145</v>
      </c>
      <c r="JR31" s="113">
        <v>272.34475068673498</v>
      </c>
      <c r="JS31" s="113">
        <v>317.73092198815129</v>
      </c>
      <c r="JT31" s="113">
        <v>489.35265536537281</v>
      </c>
      <c r="JU31" s="113">
        <v>742.85946837831966</v>
      </c>
      <c r="JV31" s="113">
        <v>1896.2020769523942</v>
      </c>
      <c r="JW31" s="113">
        <v>2379.3747127496144</v>
      </c>
      <c r="JX31" s="113">
        <v>2711.469328395875</v>
      </c>
      <c r="JY31" s="113">
        <v>3018.3505215053765</v>
      </c>
      <c r="JZ31" s="113">
        <v>3037.17787154195</v>
      </c>
      <c r="KA31" s="272">
        <v>3736.4347732426304</v>
      </c>
      <c r="KB31" s="272">
        <v>3452.4494557823123</v>
      </c>
      <c r="KC31" s="272">
        <v>3841.9910770975098</v>
      </c>
      <c r="KD31" s="272"/>
      <c r="KE31" s="16"/>
      <c r="KF31" s="113">
        <v>0</v>
      </c>
      <c r="KG31" s="113">
        <v>0</v>
      </c>
      <c r="KH31" s="113">
        <v>0</v>
      </c>
      <c r="KI31" s="113">
        <v>0</v>
      </c>
      <c r="KJ31" s="113">
        <v>0</v>
      </c>
      <c r="KK31" s="113">
        <v>0</v>
      </c>
      <c r="KL31" s="113">
        <v>0</v>
      </c>
      <c r="KM31" s="113">
        <v>0</v>
      </c>
      <c r="KN31" s="113">
        <v>0</v>
      </c>
      <c r="KO31" s="113"/>
      <c r="KP31" s="113"/>
      <c r="KQ31" s="272"/>
      <c r="KR31" s="272"/>
      <c r="KS31" s="272"/>
      <c r="KT31" s="272"/>
      <c r="KU31" s="16"/>
      <c r="KV31" s="113">
        <v>0</v>
      </c>
      <c r="KW31" s="113">
        <v>0</v>
      </c>
      <c r="KX31" s="113">
        <v>0</v>
      </c>
      <c r="KY31" s="113">
        <v>0</v>
      </c>
      <c r="KZ31" s="113">
        <v>0</v>
      </c>
      <c r="LA31" s="113">
        <v>0</v>
      </c>
      <c r="LB31" s="113">
        <v>0</v>
      </c>
      <c r="LC31" s="113">
        <v>0</v>
      </c>
      <c r="LD31" s="113">
        <v>0</v>
      </c>
      <c r="LE31" s="113">
        <v>0</v>
      </c>
      <c r="LF31" s="113"/>
      <c r="LG31" s="113"/>
      <c r="LH31" s="113"/>
      <c r="LI31" s="113"/>
      <c r="LJ31" s="113"/>
      <c r="LL31" s="101"/>
      <c r="LM31" s="101"/>
      <c r="LN31" s="101"/>
      <c r="LO31" s="101"/>
      <c r="LP31" s="101"/>
      <c r="LQ31" s="101"/>
      <c r="LR31" s="101"/>
      <c r="LS31" s="101"/>
      <c r="LT31" s="101"/>
      <c r="LU31" s="101"/>
      <c r="LV31" s="276"/>
      <c r="LW31" s="276"/>
      <c r="LX31" s="276"/>
      <c r="LY31" s="276"/>
      <c r="LZ31" s="276"/>
      <c r="MA31" s="8"/>
      <c r="MB31" s="101"/>
      <c r="MC31" s="101"/>
      <c r="MD31" s="101"/>
      <c r="ME31" s="101"/>
      <c r="MF31" s="101"/>
      <c r="MG31" s="101"/>
      <c r="MH31" s="101"/>
      <c r="MI31" s="101"/>
      <c r="MJ31" s="101"/>
      <c r="MK31" s="101"/>
      <c r="ML31" s="101"/>
      <c r="MM31" s="101"/>
      <c r="MN31" s="276"/>
      <c r="MO31" s="276"/>
      <c r="MP31" s="276"/>
      <c r="MQ31" s="8"/>
      <c r="MR31" s="101"/>
      <c r="MS31" s="101"/>
      <c r="MT31" s="101"/>
      <c r="MU31" s="101"/>
      <c r="MV31" s="101"/>
      <c r="MW31" s="101"/>
      <c r="MX31" s="101"/>
      <c r="MY31" s="101"/>
      <c r="MZ31" s="101"/>
      <c r="NA31" s="101"/>
      <c r="NB31" s="276"/>
      <c r="NC31" s="276"/>
      <c r="ND31" s="276"/>
      <c r="NE31" s="276"/>
      <c r="NF31" s="276"/>
      <c r="NG31" s="8"/>
      <c r="NH31" s="101"/>
      <c r="NI31" s="101"/>
      <c r="NJ31" s="101"/>
      <c r="NK31" s="101"/>
      <c r="NL31" s="101"/>
      <c r="NM31" s="101"/>
      <c r="NN31" s="101"/>
      <c r="NO31" s="101"/>
      <c r="NP31" s="101"/>
      <c r="NQ31" s="101"/>
      <c r="NR31" s="276"/>
      <c r="NS31" s="276"/>
      <c r="NT31" s="276"/>
      <c r="NU31" s="276"/>
      <c r="NV31" s="276"/>
      <c r="NW31" s="8"/>
      <c r="NX31" s="101"/>
      <c r="NY31" s="101"/>
      <c r="NZ31" s="101"/>
      <c r="OA31" s="101"/>
      <c r="OB31" s="101"/>
      <c r="OC31" s="101"/>
      <c r="OD31" s="101"/>
      <c r="OE31" s="101"/>
      <c r="OF31" s="101"/>
      <c r="OG31" s="101"/>
      <c r="OH31" s="276"/>
      <c r="OI31" s="276"/>
      <c r="OJ31" s="276"/>
      <c r="OK31" s="276"/>
      <c r="OL31" s="276"/>
      <c r="OM31" s="8"/>
      <c r="ON31" s="101"/>
      <c r="OO31" s="101"/>
      <c r="OP31" s="101"/>
      <c r="OQ31" s="101"/>
      <c r="OR31" s="101"/>
      <c r="OS31" s="101"/>
      <c r="OT31" s="101"/>
      <c r="OU31" s="101"/>
      <c r="OV31" s="101"/>
      <c r="OW31" s="101"/>
      <c r="OX31" s="276"/>
      <c r="OY31" s="276"/>
      <c r="OZ31" s="276"/>
      <c r="PA31" s="276"/>
      <c r="PB31" s="276"/>
      <c r="PC31" s="8"/>
      <c r="PD31" s="101"/>
      <c r="PE31" s="101"/>
      <c r="PF31" s="101"/>
      <c r="PG31" s="101"/>
      <c r="PH31" s="101"/>
      <c r="PI31" s="101"/>
      <c r="PJ31" s="101"/>
      <c r="PK31" s="101"/>
      <c r="PL31" s="101"/>
      <c r="PM31" s="101"/>
      <c r="PN31" s="276"/>
      <c r="PO31" s="276"/>
      <c r="PP31" s="276"/>
      <c r="PQ31" s="276"/>
      <c r="PR31" s="276"/>
      <c r="PS31" s="8"/>
      <c r="PT31" s="101"/>
      <c r="PU31" s="101"/>
      <c r="PV31" s="101"/>
      <c r="PW31" s="101"/>
      <c r="PX31" s="101"/>
      <c r="PY31" s="101"/>
      <c r="PZ31" s="101"/>
      <c r="QA31" s="101"/>
      <c r="QB31" s="101"/>
      <c r="QC31" s="101"/>
      <c r="QD31" s="276"/>
      <c r="QE31" s="276"/>
      <c r="QF31" s="276"/>
      <c r="QG31" s="276"/>
      <c r="QH31" s="276"/>
      <c r="QI31" s="8"/>
      <c r="QJ31" s="101"/>
      <c r="QK31" s="101"/>
      <c r="QL31" s="101"/>
      <c r="QM31" s="101"/>
      <c r="QN31" s="101"/>
      <c r="QO31" s="101"/>
      <c r="QP31" s="101"/>
      <c r="QQ31" s="101"/>
      <c r="QR31" s="101"/>
      <c r="QS31" s="101"/>
      <c r="QT31" s="101"/>
      <c r="QU31" s="276"/>
      <c r="QV31" s="276"/>
      <c r="QW31" s="276"/>
      <c r="QX31" s="276"/>
      <c r="QY31" s="8"/>
      <c r="QZ31" s="101"/>
      <c r="RA31" s="101"/>
      <c r="RB31" s="101"/>
      <c r="RC31" s="101"/>
      <c r="RD31" s="101"/>
      <c r="RE31" s="101"/>
      <c r="RF31" s="101"/>
      <c r="RG31" s="101"/>
      <c r="RH31" s="101"/>
      <c r="RI31" s="101"/>
      <c r="RJ31" s="101"/>
      <c r="RK31" s="101"/>
      <c r="RL31" s="101"/>
      <c r="RM31" s="101"/>
      <c r="RN31" s="101"/>
    </row>
    <row r="32" spans="1:482" ht="12.75" x14ac:dyDescent="0.2">
      <c r="A32" s="161">
        <v>30</v>
      </c>
      <c r="B32" s="145" t="s">
        <v>6</v>
      </c>
      <c r="C32" s="161">
        <v>30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68"/>
      <c r="Q32" s="268"/>
      <c r="R32" s="268"/>
      <c r="S32" s="16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68"/>
      <c r="AE32" s="268"/>
      <c r="AF32" s="268"/>
      <c r="AG32" s="268"/>
      <c r="AH32" s="268"/>
      <c r="AI32" s="16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68"/>
      <c r="AW32" s="268"/>
      <c r="AX32" s="268"/>
      <c r="AY32" s="16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68"/>
      <c r="BK32" s="268"/>
      <c r="BL32" s="268"/>
      <c r="BM32" s="268"/>
      <c r="BN32" s="268"/>
      <c r="BO32" s="16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68"/>
      <c r="CA32" s="268"/>
      <c r="CB32" s="268"/>
      <c r="CC32" s="268"/>
      <c r="CD32" s="268"/>
      <c r="CE32" s="16"/>
      <c r="CF32" s="235">
        <v>-114928.07415999999</v>
      </c>
      <c r="CG32" s="235">
        <v>-114288.70037999999</v>
      </c>
      <c r="CH32" s="235">
        <v>-123752.15128000001</v>
      </c>
      <c r="CI32" s="235">
        <v>-110163.21303</v>
      </c>
      <c r="CJ32" s="235">
        <v>-109373.15268</v>
      </c>
      <c r="CK32" s="235">
        <v>-111661.70876000001</v>
      </c>
      <c r="CL32" s="235">
        <v>-111387.88632000001</v>
      </c>
      <c r="CM32" s="235">
        <v>-103673.91918</v>
      </c>
      <c r="CN32" s="235">
        <v>-90026.101729999995</v>
      </c>
      <c r="CO32" s="235">
        <v>-89053.699160000004</v>
      </c>
      <c r="CP32" s="281">
        <v>-124198.22979999999</v>
      </c>
      <c r="CQ32" s="281">
        <v>-129726.39001000002</v>
      </c>
      <c r="CR32" s="281">
        <v>-137031.17460082655</v>
      </c>
      <c r="CS32" s="281">
        <v>-137872.15840477499</v>
      </c>
      <c r="CT32" s="281"/>
      <c r="CU32" s="16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68"/>
      <c r="DH32" s="268"/>
      <c r="DI32" s="268"/>
      <c r="DJ32" s="268"/>
      <c r="DK32" s="16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68"/>
      <c r="DW32" s="268"/>
      <c r="DX32" s="268"/>
      <c r="DY32" s="268"/>
      <c r="DZ32" s="268"/>
      <c r="EA32" s="16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68"/>
      <c r="EN32" s="268"/>
      <c r="EO32" s="268"/>
      <c r="EP32" s="268"/>
      <c r="EQ32" s="16"/>
      <c r="ER32" s="22">
        <v>0</v>
      </c>
      <c r="ES32" s="22">
        <v>0</v>
      </c>
      <c r="ET32" s="22">
        <v>0</v>
      </c>
      <c r="EU32" s="22">
        <v>0</v>
      </c>
      <c r="EV32" s="22">
        <v>0</v>
      </c>
      <c r="EW32" s="22">
        <v>0</v>
      </c>
      <c r="EX32" s="22">
        <v>0</v>
      </c>
      <c r="EY32" s="22">
        <v>0</v>
      </c>
      <c r="EZ32" s="22">
        <v>0</v>
      </c>
      <c r="FA32" s="22">
        <v>0</v>
      </c>
      <c r="FB32" s="22">
        <v>0</v>
      </c>
      <c r="FC32" s="268"/>
      <c r="FD32" s="268"/>
      <c r="FE32" s="268"/>
      <c r="FF32" s="268"/>
      <c r="FG32" s="16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68"/>
      <c r="FS32" s="268"/>
      <c r="FT32" s="268"/>
      <c r="FU32" s="268"/>
      <c r="FV32" s="268"/>
      <c r="FW32" s="16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68"/>
      <c r="GI32" s="268"/>
      <c r="GJ32" s="268"/>
      <c r="GK32" s="268"/>
      <c r="GL32" s="268"/>
      <c r="GM32" s="16"/>
      <c r="GN32" s="22">
        <v>31347.769520000002</v>
      </c>
      <c r="GO32" s="22">
        <v>32236.935409999998</v>
      </c>
      <c r="GP32" s="22">
        <v>26123.098507299466</v>
      </c>
      <c r="GQ32" s="22">
        <v>26589.873731260253</v>
      </c>
      <c r="GR32" s="22">
        <v>23171.635706045985</v>
      </c>
      <c r="GS32" s="22">
        <v>26893.049026626017</v>
      </c>
      <c r="GT32" s="22">
        <v>25965.016343545674</v>
      </c>
      <c r="GU32" s="22">
        <v>22345.144322854598</v>
      </c>
      <c r="GV32" s="22">
        <v>17162.981937534096</v>
      </c>
      <c r="GW32" s="22">
        <v>16632.454415223612</v>
      </c>
      <c r="GX32" s="22">
        <v>34118.57214345238</v>
      </c>
      <c r="GY32" s="268">
        <v>42540.101746846769</v>
      </c>
      <c r="GZ32" s="268">
        <v>53083.349421095241</v>
      </c>
      <c r="HA32" s="268">
        <v>49311.085931000001</v>
      </c>
      <c r="HB32" s="268"/>
      <c r="HC32" s="16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16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16"/>
      <c r="IJ32" s="22">
        <v>24008.36976190476</v>
      </c>
      <c r="IK32" s="22">
        <v>25393.846476666662</v>
      </c>
      <c r="IL32" s="22">
        <v>23896.674534761907</v>
      </c>
      <c r="IM32" s="22">
        <v>22360.572312952379</v>
      </c>
      <c r="IN32" s="22">
        <v>23441.37977333333</v>
      </c>
      <c r="IO32" s="22">
        <v>27091.81937714286</v>
      </c>
      <c r="IP32" s="22">
        <v>25808.095577619049</v>
      </c>
      <c r="IQ32" s="22">
        <v>36955.970714285715</v>
      </c>
      <c r="IR32" s="22">
        <v>23696.266595238092</v>
      </c>
      <c r="IS32" s="22">
        <v>23036.409250000001</v>
      </c>
      <c r="IT32" s="22">
        <v>26202.642358950703</v>
      </c>
      <c r="IU32" s="268">
        <v>21866</v>
      </c>
      <c r="IV32" s="268">
        <v>24997.76885</v>
      </c>
      <c r="IW32" s="268">
        <v>22349.508293000006</v>
      </c>
      <c r="IX32" s="268"/>
      <c r="IY32" s="16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68"/>
      <c r="JK32" s="268"/>
      <c r="JL32" s="268"/>
      <c r="JM32" s="268"/>
      <c r="JN32" s="268"/>
      <c r="JO32" s="16"/>
      <c r="JP32" s="22">
        <v>9191.2525491544475</v>
      </c>
      <c r="JQ32" s="22">
        <v>10794.426449806106</v>
      </c>
      <c r="JR32" s="22">
        <v>10819.281141152882</v>
      </c>
      <c r="JS32" s="22">
        <v>7145.9184201932858</v>
      </c>
      <c r="JT32" s="22">
        <v>6371.8896787197873</v>
      </c>
      <c r="JU32" s="22">
        <v>6178.151830252591</v>
      </c>
      <c r="JV32" s="22">
        <v>5369.3333878032608</v>
      </c>
      <c r="JW32" s="22">
        <v>4965.0376112240783</v>
      </c>
      <c r="JX32" s="22">
        <v>4207.3306121831311</v>
      </c>
      <c r="JY32" s="22">
        <v>5591.92731081696</v>
      </c>
      <c r="JZ32" s="22">
        <v>6237.6676649507699</v>
      </c>
      <c r="KA32" s="268">
        <v>6392.4543711636579</v>
      </c>
      <c r="KB32" s="268">
        <v>2872.6271541950114</v>
      </c>
      <c r="KC32" s="268">
        <v>3198.1960241460943</v>
      </c>
      <c r="KD32" s="268"/>
      <c r="KE32" s="16"/>
      <c r="KF32" s="22">
        <v>33543.826470094646</v>
      </c>
      <c r="KG32" s="22">
        <v>29297.305768606187</v>
      </c>
      <c r="KH32" s="22">
        <v>27312.249033276872</v>
      </c>
      <c r="KI32" s="22">
        <v>26900.652821510503</v>
      </c>
      <c r="KJ32" s="22">
        <v>29484.729226381034</v>
      </c>
      <c r="KK32" s="22">
        <v>30060.544306095238</v>
      </c>
      <c r="KL32" s="22">
        <v>27219.532265205482</v>
      </c>
      <c r="KM32" s="22">
        <v>28020.840162847169</v>
      </c>
      <c r="KN32" s="22">
        <v>24379.731378405551</v>
      </c>
      <c r="KO32" s="22">
        <v>21209.342908142877</v>
      </c>
      <c r="KP32" s="22">
        <v>17482.406177530589</v>
      </c>
      <c r="KQ32" s="268">
        <v>28105.697849999997</v>
      </c>
      <c r="KR32" s="268">
        <v>35009.734658571433</v>
      </c>
      <c r="KS32" s="268">
        <v>36841.250632857147</v>
      </c>
      <c r="KT32" s="268"/>
      <c r="KU32" s="16"/>
      <c r="KV32" s="22">
        <v>6533.1350000000002</v>
      </c>
      <c r="KW32" s="22">
        <v>5953.6788100000003</v>
      </c>
      <c r="KX32" s="22">
        <v>7895.4570800000001</v>
      </c>
      <c r="KY32" s="22">
        <v>8527.4522199999992</v>
      </c>
      <c r="KZ32" s="22">
        <v>8695.0478495238094</v>
      </c>
      <c r="LA32" s="22">
        <v>9043.2574000000004</v>
      </c>
      <c r="LB32" s="22">
        <v>9221.82998047619</v>
      </c>
      <c r="LC32" s="22">
        <v>9833.8405000000002</v>
      </c>
      <c r="LD32" s="22">
        <v>8979.3649999999998</v>
      </c>
      <c r="LE32" s="22">
        <v>7290.51</v>
      </c>
      <c r="LF32" s="22">
        <v>9080.0640202380964</v>
      </c>
      <c r="LG32" s="22">
        <v>9894.5920199999982</v>
      </c>
      <c r="LH32" s="22">
        <v>10814.15653907143</v>
      </c>
      <c r="LI32" s="22">
        <v>10761.057623357141</v>
      </c>
      <c r="LJ32" s="22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285"/>
      <c r="LW32" s="285"/>
      <c r="LX32" s="285"/>
      <c r="LY32" s="285"/>
      <c r="LZ32" s="285"/>
      <c r="MA32" s="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285"/>
      <c r="MO32" s="285"/>
      <c r="MP32" s="285"/>
      <c r="MQ32" s="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285"/>
      <c r="NC32" s="285"/>
      <c r="ND32" s="285"/>
      <c r="NE32" s="285"/>
      <c r="NF32" s="285"/>
      <c r="NG32" s="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285"/>
      <c r="NS32" s="285"/>
      <c r="NT32" s="285"/>
      <c r="NU32" s="285"/>
      <c r="NV32" s="285"/>
      <c r="NW32" s="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285"/>
      <c r="OI32" s="285"/>
      <c r="OJ32" s="285"/>
      <c r="OK32" s="285"/>
      <c r="OL32" s="285"/>
      <c r="OM32" s="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285"/>
      <c r="OY32" s="285"/>
      <c r="OZ32" s="285"/>
      <c r="PA32" s="285"/>
      <c r="PB32" s="285"/>
      <c r="PC32" s="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285"/>
      <c r="PO32" s="285"/>
      <c r="PP32" s="285"/>
      <c r="PQ32" s="285"/>
      <c r="PR32" s="285"/>
      <c r="PS32" s="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285"/>
      <c r="QE32" s="285"/>
      <c r="QF32" s="285"/>
      <c r="QG32" s="285"/>
      <c r="QH32" s="285"/>
      <c r="QI32" s="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285"/>
      <c r="QV32" s="285"/>
      <c r="QW32" s="285"/>
      <c r="QX32" s="285"/>
      <c r="QY32" s="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</row>
    <row r="33" spans="1:482" ht="12.75" x14ac:dyDescent="0.25">
      <c r="A33" s="161">
        <v>31</v>
      </c>
      <c r="B33" s="152" t="s">
        <v>7</v>
      </c>
      <c r="C33" s="161">
        <v>31</v>
      </c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272"/>
      <c r="Q33" s="272"/>
      <c r="R33" s="272"/>
      <c r="S33" s="16"/>
      <c r="T33" s="113">
        <v>-2038.1333960000002</v>
      </c>
      <c r="U33" s="113">
        <v>-2617.6102074800001</v>
      </c>
      <c r="V33" s="113">
        <v>-4542.7174699999996</v>
      </c>
      <c r="W33" s="113">
        <v>-1772.6212287000003</v>
      </c>
      <c r="X33" s="113">
        <v>-3355.1269394999999</v>
      </c>
      <c r="Y33" s="113">
        <v>-2958.1826499999997</v>
      </c>
      <c r="Z33" s="113">
        <v>-3351.2270480000007</v>
      </c>
      <c r="AA33" s="113">
        <v>-3545.712767</v>
      </c>
      <c r="AB33" s="113">
        <v>-3665.9665799999998</v>
      </c>
      <c r="AC33" s="113">
        <v>-3406.0655109600002</v>
      </c>
      <c r="AD33" s="272">
        <v>-3954.512541999838</v>
      </c>
      <c r="AE33" s="272">
        <v>-3596.7260113258062</v>
      </c>
      <c r="AF33" s="272">
        <v>-2926.08893813947</v>
      </c>
      <c r="AG33" s="272">
        <v>-2970.3140913639768</v>
      </c>
      <c r="AH33" s="272"/>
      <c r="AI33" s="16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272"/>
      <c r="AW33" s="272"/>
      <c r="AX33" s="272"/>
      <c r="AY33" s="16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272"/>
      <c r="BK33" s="272"/>
      <c r="BL33" s="272"/>
      <c r="BM33" s="272"/>
      <c r="BN33" s="272"/>
      <c r="BO33" s="16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272"/>
      <c r="CA33" s="272"/>
      <c r="CB33" s="272"/>
      <c r="CC33" s="272"/>
      <c r="CD33" s="272"/>
      <c r="CE33" s="16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272"/>
      <c r="CQ33" s="272"/>
      <c r="CR33" s="272"/>
      <c r="CS33" s="272"/>
      <c r="CT33" s="272"/>
      <c r="CU33" s="16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272"/>
      <c r="DH33" s="272"/>
      <c r="DI33" s="272"/>
      <c r="DJ33" s="272"/>
      <c r="DK33" s="16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272"/>
      <c r="DW33" s="272"/>
      <c r="DX33" s="272"/>
      <c r="DY33" s="272"/>
      <c r="DZ33" s="272"/>
      <c r="EA33" s="16"/>
      <c r="EB33" s="113">
        <v>0</v>
      </c>
      <c r="EC33" s="113">
        <v>0</v>
      </c>
      <c r="ED33" s="113">
        <v>0</v>
      </c>
      <c r="EE33" s="113">
        <v>0</v>
      </c>
      <c r="EF33" s="113">
        <v>0</v>
      </c>
      <c r="EG33" s="113">
        <v>0</v>
      </c>
      <c r="EH33" s="113">
        <v>0</v>
      </c>
      <c r="EI33" s="113">
        <v>0</v>
      </c>
      <c r="EJ33" s="113">
        <v>0</v>
      </c>
      <c r="EK33" s="113">
        <v>0</v>
      </c>
      <c r="EL33" s="113">
        <v>0</v>
      </c>
      <c r="EM33" s="272"/>
      <c r="EN33" s="272"/>
      <c r="EO33" s="272"/>
      <c r="EP33" s="272"/>
      <c r="EQ33" s="16"/>
      <c r="ER33" s="113">
        <v>0</v>
      </c>
      <c r="ES33" s="113">
        <v>0</v>
      </c>
      <c r="ET33" s="113">
        <v>0</v>
      </c>
      <c r="EU33" s="113">
        <v>0</v>
      </c>
      <c r="EV33" s="113">
        <v>0</v>
      </c>
      <c r="EW33" s="113">
        <v>0</v>
      </c>
      <c r="EX33" s="113">
        <v>0</v>
      </c>
      <c r="EY33" s="113">
        <v>0</v>
      </c>
      <c r="EZ33" s="113">
        <v>0</v>
      </c>
      <c r="FA33" s="113">
        <v>0</v>
      </c>
      <c r="FB33" s="113">
        <v>0</v>
      </c>
      <c r="FC33" s="272"/>
      <c r="FD33" s="272"/>
      <c r="FE33" s="272"/>
      <c r="FF33" s="272"/>
      <c r="FG33" s="16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272"/>
      <c r="FS33" s="272"/>
      <c r="FT33" s="272"/>
      <c r="FU33" s="272"/>
      <c r="FV33" s="272"/>
      <c r="FW33" s="16"/>
      <c r="FX33" s="113">
        <v>1170.1571146299998</v>
      </c>
      <c r="FY33" s="113">
        <v>1216.1808435600001</v>
      </c>
      <c r="FZ33" s="113">
        <v>2673.48424419</v>
      </c>
      <c r="GA33" s="113">
        <v>2111.2057199999999</v>
      </c>
      <c r="GB33" s="113">
        <v>2487.6695821900003</v>
      </c>
      <c r="GC33" s="113">
        <v>2345.35729528</v>
      </c>
      <c r="GD33" s="113">
        <v>2348.6681429999999</v>
      </c>
      <c r="GE33" s="113">
        <v>2614.1255097100002</v>
      </c>
      <c r="GF33" s="113">
        <v>2614.8467626099996</v>
      </c>
      <c r="GG33" s="113">
        <f>+GG13+GG41</f>
        <v>2016.3953470500003</v>
      </c>
      <c r="GH33" s="272">
        <f>+GH13+GH41</f>
        <v>1817.2947895000002</v>
      </c>
      <c r="GI33" s="272">
        <v>2584.649328</v>
      </c>
      <c r="GJ33" s="272">
        <v>3138.1888173150537</v>
      </c>
      <c r="GK33" s="272">
        <v>3187.50028455861</v>
      </c>
      <c r="GL33" s="272"/>
      <c r="GM33" s="16"/>
      <c r="GN33" s="113">
        <v>0</v>
      </c>
      <c r="GO33" s="113">
        <v>0</v>
      </c>
      <c r="GP33" s="113">
        <v>0</v>
      </c>
      <c r="GQ33" s="113">
        <v>0</v>
      </c>
      <c r="GR33" s="113">
        <v>0</v>
      </c>
      <c r="GS33" s="113">
        <v>0</v>
      </c>
      <c r="GT33" s="113">
        <v>0</v>
      </c>
      <c r="GU33" s="113">
        <v>0</v>
      </c>
      <c r="GV33" s="113">
        <v>0</v>
      </c>
      <c r="GW33" s="113">
        <v>0</v>
      </c>
      <c r="GX33" s="113">
        <v>0</v>
      </c>
      <c r="GY33" s="272"/>
      <c r="GZ33" s="272"/>
      <c r="HA33" s="272"/>
      <c r="HB33" s="272"/>
      <c r="HC33" s="16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6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6"/>
      <c r="IJ33" s="113">
        <v>0</v>
      </c>
      <c r="IK33" s="113">
        <v>0</v>
      </c>
      <c r="IL33" s="113">
        <v>0</v>
      </c>
      <c r="IM33" s="113">
        <v>0</v>
      </c>
      <c r="IN33" s="113">
        <v>0</v>
      </c>
      <c r="IO33" s="113">
        <v>0</v>
      </c>
      <c r="IP33" s="113">
        <v>0</v>
      </c>
      <c r="IQ33" s="113">
        <v>0</v>
      </c>
      <c r="IR33" s="113">
        <v>0</v>
      </c>
      <c r="IS33" s="113">
        <v>0</v>
      </c>
      <c r="IT33" s="113">
        <v>0</v>
      </c>
      <c r="IU33" s="272"/>
      <c r="IV33" s="272"/>
      <c r="IW33" s="272"/>
      <c r="IX33" s="272"/>
      <c r="IY33" s="16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272"/>
      <c r="JK33" s="272"/>
      <c r="JL33" s="272"/>
      <c r="JM33" s="272"/>
      <c r="JN33" s="272"/>
      <c r="JO33" s="16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272"/>
      <c r="KB33" s="272"/>
      <c r="KC33" s="272"/>
      <c r="KD33" s="272"/>
      <c r="KE33" s="16"/>
      <c r="KF33" s="113">
        <v>0</v>
      </c>
      <c r="KG33" s="113">
        <v>0</v>
      </c>
      <c r="KH33" s="113">
        <v>0</v>
      </c>
      <c r="KI33" s="113">
        <v>0</v>
      </c>
      <c r="KJ33" s="113">
        <v>0</v>
      </c>
      <c r="KK33" s="113">
        <v>0</v>
      </c>
      <c r="KL33" s="113">
        <v>0</v>
      </c>
      <c r="KM33" s="113">
        <v>0</v>
      </c>
      <c r="KN33" s="113">
        <v>0</v>
      </c>
      <c r="KO33" s="113">
        <v>0</v>
      </c>
      <c r="KP33" s="113"/>
      <c r="KQ33" s="272"/>
      <c r="KR33" s="272"/>
      <c r="KS33" s="272"/>
      <c r="KT33" s="272"/>
      <c r="KU33" s="16"/>
      <c r="KV33" s="113">
        <v>0</v>
      </c>
      <c r="KW33" s="113">
        <v>0</v>
      </c>
      <c r="KX33" s="113">
        <v>0</v>
      </c>
      <c r="KY33" s="113">
        <v>0</v>
      </c>
      <c r="KZ33" s="113">
        <v>0</v>
      </c>
      <c r="LA33" s="113">
        <v>0</v>
      </c>
      <c r="LB33" s="113">
        <v>0</v>
      </c>
      <c r="LC33" s="113">
        <v>0</v>
      </c>
      <c r="LD33" s="113">
        <v>0</v>
      </c>
      <c r="LE33" s="113">
        <v>0</v>
      </c>
      <c r="LF33" s="113"/>
      <c r="LG33" s="113"/>
      <c r="LH33" s="113"/>
      <c r="LI33" s="113"/>
      <c r="LJ33" s="113"/>
      <c r="LL33" s="101"/>
      <c r="LM33" s="101"/>
      <c r="LN33" s="101"/>
      <c r="LO33" s="101"/>
      <c r="LP33" s="101"/>
      <c r="LQ33" s="101"/>
      <c r="LR33" s="101"/>
      <c r="LS33" s="101"/>
      <c r="LT33" s="101"/>
      <c r="LU33" s="101"/>
      <c r="LV33" s="276"/>
      <c r="LW33" s="276"/>
      <c r="LX33" s="276"/>
      <c r="LY33" s="276"/>
      <c r="LZ33" s="276"/>
      <c r="MA33" s="8"/>
      <c r="MB33" s="101"/>
      <c r="MC33" s="101"/>
      <c r="MD33" s="101"/>
      <c r="ME33" s="101"/>
      <c r="MF33" s="101"/>
      <c r="MG33" s="101"/>
      <c r="MH33" s="101"/>
      <c r="MI33" s="101"/>
      <c r="MJ33" s="101"/>
      <c r="MK33" s="101"/>
      <c r="ML33" s="101"/>
      <c r="MM33" s="101"/>
      <c r="MN33" s="276"/>
      <c r="MO33" s="276"/>
      <c r="MP33" s="276"/>
      <c r="MQ33" s="8"/>
      <c r="MR33" s="101"/>
      <c r="MS33" s="101"/>
      <c r="MT33" s="101"/>
      <c r="MU33" s="101"/>
      <c r="MV33" s="101"/>
      <c r="MW33" s="101"/>
      <c r="MX33" s="101"/>
      <c r="MY33" s="101"/>
      <c r="MZ33" s="101"/>
      <c r="NA33" s="101"/>
      <c r="NB33" s="276"/>
      <c r="NC33" s="276"/>
      <c r="ND33" s="276"/>
      <c r="NE33" s="276"/>
      <c r="NF33" s="276"/>
      <c r="NG33" s="8"/>
      <c r="NH33" s="101"/>
      <c r="NI33" s="101"/>
      <c r="NJ33" s="101"/>
      <c r="NK33" s="101"/>
      <c r="NL33" s="101"/>
      <c r="NM33" s="101"/>
      <c r="NN33" s="101"/>
      <c r="NO33" s="101"/>
      <c r="NP33" s="101"/>
      <c r="NQ33" s="101"/>
      <c r="NR33" s="276"/>
      <c r="NS33" s="276"/>
      <c r="NT33" s="276"/>
      <c r="NU33" s="276"/>
      <c r="NV33" s="276"/>
      <c r="NW33" s="8"/>
      <c r="NX33" s="101"/>
      <c r="NY33" s="101"/>
      <c r="NZ33" s="101"/>
      <c r="OA33" s="101"/>
      <c r="OB33" s="101"/>
      <c r="OC33" s="101"/>
      <c r="OD33" s="101"/>
      <c r="OE33" s="101"/>
      <c r="OF33" s="101"/>
      <c r="OG33" s="101"/>
      <c r="OH33" s="276"/>
      <c r="OI33" s="276"/>
      <c r="OJ33" s="276"/>
      <c r="OK33" s="276"/>
      <c r="OL33" s="276"/>
      <c r="OM33" s="8"/>
      <c r="ON33" s="101"/>
      <c r="OO33" s="101"/>
      <c r="OP33" s="101"/>
      <c r="OQ33" s="101"/>
      <c r="OR33" s="101"/>
      <c r="OS33" s="101"/>
      <c r="OT33" s="101"/>
      <c r="OU33" s="101"/>
      <c r="OV33" s="101"/>
      <c r="OW33" s="101"/>
      <c r="OX33" s="276"/>
      <c r="OY33" s="276"/>
      <c r="OZ33" s="276"/>
      <c r="PA33" s="276"/>
      <c r="PB33" s="276"/>
      <c r="PC33" s="8"/>
      <c r="PD33" s="101"/>
      <c r="PE33" s="101"/>
      <c r="PF33" s="101"/>
      <c r="PG33" s="101"/>
      <c r="PH33" s="101"/>
      <c r="PI33" s="101"/>
      <c r="PJ33" s="101"/>
      <c r="PK33" s="101"/>
      <c r="PL33" s="101"/>
      <c r="PM33" s="101"/>
      <c r="PN33" s="276"/>
      <c r="PO33" s="276"/>
      <c r="PP33" s="276"/>
      <c r="PQ33" s="276"/>
      <c r="PR33" s="276"/>
      <c r="PS33" s="8"/>
      <c r="PT33" s="101"/>
      <c r="PU33" s="101"/>
      <c r="PV33" s="101"/>
      <c r="PW33" s="101"/>
      <c r="PX33" s="101"/>
      <c r="PY33" s="101"/>
      <c r="PZ33" s="101"/>
      <c r="QA33" s="101"/>
      <c r="QB33" s="101"/>
      <c r="QC33" s="101"/>
      <c r="QD33" s="276"/>
      <c r="QE33" s="276"/>
      <c r="QF33" s="276"/>
      <c r="QG33" s="276"/>
      <c r="QH33" s="276"/>
      <c r="QI33" s="8"/>
      <c r="QJ33" s="101"/>
      <c r="QK33" s="101"/>
      <c r="QL33" s="101"/>
      <c r="QM33" s="101"/>
      <c r="QN33" s="101"/>
      <c r="QO33" s="101"/>
      <c r="QP33" s="101"/>
      <c r="QQ33" s="101"/>
      <c r="QR33" s="101"/>
      <c r="QS33" s="101"/>
      <c r="QT33" s="101"/>
      <c r="QU33" s="276"/>
      <c r="QV33" s="276"/>
      <c r="QW33" s="276"/>
      <c r="QX33" s="276"/>
      <c r="QY33" s="8"/>
      <c r="QZ33" s="101"/>
      <c r="RA33" s="101"/>
      <c r="RB33" s="101"/>
      <c r="RC33" s="101"/>
      <c r="RD33" s="101"/>
      <c r="RE33" s="101"/>
      <c r="RF33" s="101"/>
      <c r="RG33" s="101"/>
      <c r="RH33" s="101"/>
      <c r="RI33" s="101"/>
      <c r="RJ33" s="101"/>
      <c r="RK33" s="101"/>
      <c r="RL33" s="101"/>
      <c r="RM33" s="101"/>
      <c r="RN33" s="101"/>
    </row>
    <row r="34" spans="1:482" ht="12.75" x14ac:dyDescent="0.2">
      <c r="A34" s="161">
        <v>32</v>
      </c>
      <c r="B34" s="145" t="s">
        <v>8</v>
      </c>
      <c r="C34" s="161">
        <v>32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68"/>
      <c r="Q34" s="268"/>
      <c r="R34" s="268"/>
      <c r="S34" s="16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68"/>
      <c r="AE34" s="268"/>
      <c r="AF34" s="268"/>
      <c r="AG34" s="268"/>
      <c r="AH34" s="268"/>
      <c r="AI34" s="16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68"/>
      <c r="AW34" s="268"/>
      <c r="AX34" s="268"/>
      <c r="AY34" s="16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68"/>
      <c r="BK34" s="268"/>
      <c r="BL34" s="268"/>
      <c r="BM34" s="268"/>
      <c r="BN34" s="268"/>
      <c r="BO34" s="16"/>
      <c r="BP34" s="22">
        <v>-619.6679038499999</v>
      </c>
      <c r="BQ34" s="22">
        <v>-87.953358850000001</v>
      </c>
      <c r="BR34" s="22">
        <v>-318.5933225</v>
      </c>
      <c r="BS34" s="22">
        <v>-256.91432809999998</v>
      </c>
      <c r="BT34" s="22">
        <v>-113.67435865000002</v>
      </c>
      <c r="BU34" s="22">
        <v>-147.31246824999997</v>
      </c>
      <c r="BV34" s="22">
        <v>-154.96936545</v>
      </c>
      <c r="BW34" s="22">
        <v>-204.2176293</v>
      </c>
      <c r="BX34" s="22">
        <v>-152.08458804999998</v>
      </c>
      <c r="BY34" s="22">
        <v>-159.01581574553151</v>
      </c>
      <c r="BZ34" s="22">
        <f>-FR34*5</f>
        <v>-48.48</v>
      </c>
      <c r="CA34" s="22">
        <f>-FS34*5</f>
        <v>-101.84583095000001</v>
      </c>
      <c r="CB34" s="22">
        <f>-FT34*5</f>
        <v>-64.869391950000008</v>
      </c>
      <c r="CC34" s="22">
        <f>-FU34*5</f>
        <v>-59.343800203939345</v>
      </c>
      <c r="CD34" s="268"/>
      <c r="CE34" s="16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68"/>
      <c r="CQ34" s="268"/>
      <c r="CR34" s="268"/>
      <c r="CS34" s="268"/>
      <c r="CT34" s="268"/>
      <c r="CU34" s="16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68"/>
      <c r="DH34" s="268"/>
      <c r="DI34" s="268"/>
      <c r="DJ34" s="268"/>
      <c r="DK34" s="16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68"/>
      <c r="DW34" s="268"/>
      <c r="DX34" s="268"/>
      <c r="DY34" s="268"/>
      <c r="DZ34" s="268"/>
      <c r="EA34" s="16"/>
      <c r="EB34" s="22">
        <v>0</v>
      </c>
      <c r="EC34" s="22">
        <v>0</v>
      </c>
      <c r="ED34" s="22">
        <v>0</v>
      </c>
      <c r="EE34" s="22">
        <v>0</v>
      </c>
      <c r="EF34" s="22">
        <v>0</v>
      </c>
      <c r="EG34" s="22">
        <v>0</v>
      </c>
      <c r="EH34" s="22">
        <v>0</v>
      </c>
      <c r="EI34" s="22">
        <v>0</v>
      </c>
      <c r="EJ34" s="22">
        <v>0</v>
      </c>
      <c r="EK34" s="22">
        <v>0</v>
      </c>
      <c r="EL34" s="22">
        <v>0</v>
      </c>
      <c r="EM34" s="268"/>
      <c r="EN34" s="268"/>
      <c r="EO34" s="268"/>
      <c r="EP34" s="268"/>
      <c r="EQ34" s="16"/>
      <c r="ER34" s="22">
        <v>0</v>
      </c>
      <c r="ES34" s="22">
        <v>0</v>
      </c>
      <c r="ET34" s="22">
        <v>0</v>
      </c>
      <c r="EU34" s="22">
        <v>0</v>
      </c>
      <c r="EV34" s="22">
        <v>0</v>
      </c>
      <c r="EW34" s="22">
        <v>0</v>
      </c>
      <c r="EX34" s="22">
        <v>0</v>
      </c>
      <c r="EY34" s="22">
        <v>0</v>
      </c>
      <c r="EZ34" s="22">
        <v>0</v>
      </c>
      <c r="FA34" s="22">
        <v>0</v>
      </c>
      <c r="FB34" s="22">
        <v>0</v>
      </c>
      <c r="FC34" s="268"/>
      <c r="FD34" s="268"/>
      <c r="FE34" s="268"/>
      <c r="FF34" s="268"/>
      <c r="FG34" s="16"/>
      <c r="FH34" s="22">
        <v>123.93358076999999</v>
      </c>
      <c r="FI34" s="22">
        <v>17.59067177</v>
      </c>
      <c r="FJ34" s="22">
        <v>63.718664499999996</v>
      </c>
      <c r="FK34" s="22">
        <v>51.382865619999997</v>
      </c>
      <c r="FL34" s="22">
        <v>22.734871730000002</v>
      </c>
      <c r="FM34" s="22">
        <v>29.462493649999995</v>
      </c>
      <c r="FN34" s="22">
        <v>30.993873090000001</v>
      </c>
      <c r="FO34" s="22">
        <v>40.84352586</v>
      </c>
      <c r="FP34" s="22">
        <v>30.416917609999999</v>
      </c>
      <c r="FQ34" s="22">
        <f>+FQ13+FQ9</f>
        <v>20.271907630000001</v>
      </c>
      <c r="FR34" s="22">
        <f>+FR13+FR9</f>
        <v>9.6959999999999997</v>
      </c>
      <c r="FS34" s="22">
        <f>+FS13+FS9</f>
        <v>20.369166190000001</v>
      </c>
      <c r="FT34" s="22">
        <f>+FT13+FT9</f>
        <v>12.973878390000001</v>
      </c>
      <c r="FU34" s="22">
        <f>+FU13+FU9</f>
        <v>11.868760040787869</v>
      </c>
      <c r="FV34" s="268"/>
      <c r="FW34" s="16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68"/>
      <c r="GI34" s="268"/>
      <c r="GJ34" s="268"/>
      <c r="GK34" s="268"/>
      <c r="GL34" s="268"/>
      <c r="GM34" s="16"/>
      <c r="GN34" s="22">
        <v>0</v>
      </c>
      <c r="GO34" s="22">
        <v>0</v>
      </c>
      <c r="GP34" s="22">
        <v>0</v>
      </c>
      <c r="GQ34" s="22">
        <v>0</v>
      </c>
      <c r="GR34" s="22">
        <v>0</v>
      </c>
      <c r="GS34" s="22">
        <v>0</v>
      </c>
      <c r="GT34" s="22">
        <v>0</v>
      </c>
      <c r="GU34" s="22">
        <v>0</v>
      </c>
      <c r="GV34" s="22">
        <v>0</v>
      </c>
      <c r="GW34" s="22">
        <v>0</v>
      </c>
      <c r="GX34" s="22">
        <v>0</v>
      </c>
      <c r="GY34" s="268"/>
      <c r="GZ34" s="268"/>
      <c r="HA34" s="268"/>
      <c r="HB34" s="268"/>
      <c r="HC34" s="16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16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16"/>
      <c r="IJ34" s="22">
        <v>0</v>
      </c>
      <c r="IK34" s="22">
        <v>0</v>
      </c>
      <c r="IL34" s="22">
        <v>0</v>
      </c>
      <c r="IM34" s="22">
        <v>0</v>
      </c>
      <c r="IN34" s="22">
        <v>0</v>
      </c>
      <c r="IO34" s="22">
        <v>0</v>
      </c>
      <c r="IP34" s="22">
        <v>0</v>
      </c>
      <c r="IQ34" s="22">
        <v>0</v>
      </c>
      <c r="IR34" s="22">
        <v>0</v>
      </c>
      <c r="IS34" s="22">
        <v>0</v>
      </c>
      <c r="IT34" s="22">
        <v>0</v>
      </c>
      <c r="IU34" s="268"/>
      <c r="IV34" s="268"/>
      <c r="IW34" s="268"/>
      <c r="IX34" s="268"/>
      <c r="IY34" s="16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68"/>
      <c r="JK34" s="268"/>
      <c r="JL34" s="268"/>
      <c r="JM34" s="268"/>
      <c r="JN34" s="268"/>
      <c r="JO34" s="16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68"/>
      <c r="KB34" s="268"/>
      <c r="KC34" s="268"/>
      <c r="KD34" s="268"/>
      <c r="KE34" s="16"/>
      <c r="KF34" s="22">
        <v>0</v>
      </c>
      <c r="KG34" s="22">
        <v>0</v>
      </c>
      <c r="KH34" s="22">
        <v>0</v>
      </c>
      <c r="KI34" s="22">
        <v>0</v>
      </c>
      <c r="KJ34" s="22">
        <v>0</v>
      </c>
      <c r="KK34" s="22">
        <v>0</v>
      </c>
      <c r="KL34" s="22">
        <v>0</v>
      </c>
      <c r="KM34" s="22">
        <v>0</v>
      </c>
      <c r="KN34" s="22">
        <v>0</v>
      </c>
      <c r="KO34" s="22">
        <v>0</v>
      </c>
      <c r="KP34" s="22"/>
      <c r="KQ34" s="268"/>
      <c r="KR34" s="268"/>
      <c r="KS34" s="268"/>
      <c r="KT34" s="268"/>
      <c r="KU34" s="16"/>
      <c r="KV34" s="22">
        <v>0</v>
      </c>
      <c r="KW34" s="22">
        <v>0</v>
      </c>
      <c r="KX34" s="22">
        <v>0</v>
      </c>
      <c r="KY34" s="22">
        <v>0</v>
      </c>
      <c r="KZ34" s="22">
        <v>0</v>
      </c>
      <c r="LA34" s="22">
        <v>0</v>
      </c>
      <c r="LB34" s="22">
        <v>0</v>
      </c>
      <c r="LC34" s="22">
        <v>0</v>
      </c>
      <c r="LD34" s="22">
        <v>0</v>
      </c>
      <c r="LE34" s="22">
        <v>0</v>
      </c>
      <c r="LF34" s="22"/>
      <c r="LG34" s="22"/>
      <c r="LH34" s="22"/>
      <c r="LI34" s="22"/>
      <c r="LJ34" s="22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285"/>
      <c r="LW34" s="285"/>
      <c r="LX34" s="285"/>
      <c r="LY34" s="285"/>
      <c r="LZ34" s="285"/>
      <c r="MA34" s="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285"/>
      <c r="MO34" s="285"/>
      <c r="MP34" s="285"/>
      <c r="MQ34" s="8"/>
      <c r="MR34" s="68"/>
      <c r="MS34" s="68"/>
      <c r="MT34" s="68"/>
      <c r="MU34" s="68"/>
      <c r="MV34" s="68"/>
      <c r="MW34" s="68"/>
      <c r="MX34" s="68"/>
      <c r="MY34" s="68"/>
      <c r="MZ34" s="68"/>
      <c r="NA34" s="68"/>
      <c r="NB34" s="285"/>
      <c r="NC34" s="285"/>
      <c r="ND34" s="285"/>
      <c r="NE34" s="285"/>
      <c r="NF34" s="285"/>
      <c r="NG34" s="8"/>
      <c r="NH34" s="68"/>
      <c r="NI34" s="68"/>
      <c r="NJ34" s="68"/>
      <c r="NK34" s="68"/>
      <c r="NL34" s="68"/>
      <c r="NM34" s="68"/>
      <c r="NN34" s="68"/>
      <c r="NO34" s="68"/>
      <c r="NP34" s="68"/>
      <c r="NQ34" s="68"/>
      <c r="NR34" s="285"/>
      <c r="NS34" s="285"/>
      <c r="NT34" s="285"/>
      <c r="NU34" s="285"/>
      <c r="NV34" s="285"/>
      <c r="NW34" s="8"/>
      <c r="NX34" s="68"/>
      <c r="NY34" s="68"/>
      <c r="NZ34" s="68"/>
      <c r="OA34" s="68"/>
      <c r="OB34" s="68"/>
      <c r="OC34" s="68"/>
      <c r="OD34" s="68"/>
      <c r="OE34" s="68"/>
      <c r="OF34" s="68"/>
      <c r="OG34" s="68"/>
      <c r="OH34" s="285"/>
      <c r="OI34" s="285"/>
      <c r="OJ34" s="285"/>
      <c r="OK34" s="285"/>
      <c r="OL34" s="285"/>
      <c r="OM34" s="8"/>
      <c r="ON34" s="68"/>
      <c r="OO34" s="68"/>
      <c r="OP34" s="68"/>
      <c r="OQ34" s="68"/>
      <c r="OR34" s="68"/>
      <c r="OS34" s="68"/>
      <c r="OT34" s="68"/>
      <c r="OU34" s="68"/>
      <c r="OV34" s="68"/>
      <c r="OW34" s="68"/>
      <c r="OX34" s="285"/>
      <c r="OY34" s="285"/>
      <c r="OZ34" s="285"/>
      <c r="PA34" s="285"/>
      <c r="PB34" s="285"/>
      <c r="PC34" s="8"/>
      <c r="PD34" s="68"/>
      <c r="PE34" s="68"/>
      <c r="PF34" s="68"/>
      <c r="PG34" s="68"/>
      <c r="PH34" s="68"/>
      <c r="PI34" s="68"/>
      <c r="PJ34" s="68"/>
      <c r="PK34" s="68"/>
      <c r="PL34" s="68"/>
      <c r="PM34" s="68"/>
      <c r="PN34" s="285"/>
      <c r="PO34" s="285"/>
      <c r="PP34" s="285"/>
      <c r="PQ34" s="285"/>
      <c r="PR34" s="285"/>
      <c r="PS34" s="8"/>
      <c r="PT34" s="68"/>
      <c r="PU34" s="68"/>
      <c r="PV34" s="68"/>
      <c r="PW34" s="68"/>
      <c r="PX34" s="68"/>
      <c r="PY34" s="68"/>
      <c r="PZ34" s="68"/>
      <c r="QA34" s="68"/>
      <c r="QB34" s="68"/>
      <c r="QC34" s="68"/>
      <c r="QD34" s="285"/>
      <c r="QE34" s="285"/>
      <c r="QF34" s="285"/>
      <c r="QG34" s="285"/>
      <c r="QH34" s="285"/>
      <c r="QI34" s="8"/>
      <c r="QJ34" s="68"/>
      <c r="QK34" s="68"/>
      <c r="QL34" s="68"/>
      <c r="QM34" s="68"/>
      <c r="QN34" s="68"/>
      <c r="QO34" s="68"/>
      <c r="QP34" s="68"/>
      <c r="QQ34" s="68"/>
      <c r="QR34" s="68"/>
      <c r="QS34" s="68"/>
      <c r="QT34" s="68"/>
      <c r="QU34" s="285"/>
      <c r="QV34" s="285"/>
      <c r="QW34" s="285"/>
      <c r="QX34" s="285"/>
      <c r="QY34" s="8"/>
      <c r="QZ34" s="68"/>
      <c r="RA34" s="68"/>
      <c r="RB34" s="68"/>
      <c r="RC34" s="68"/>
      <c r="RD34" s="68"/>
      <c r="RE34" s="68"/>
      <c r="RF34" s="68"/>
      <c r="RG34" s="68"/>
      <c r="RH34" s="68"/>
      <c r="RI34" s="68"/>
      <c r="RJ34" s="68"/>
      <c r="RK34" s="68"/>
      <c r="RL34" s="68"/>
      <c r="RM34" s="68"/>
      <c r="RN34" s="68"/>
    </row>
    <row r="35" spans="1:482" ht="12.75" x14ac:dyDescent="0.25">
      <c r="A35" s="161">
        <v>33</v>
      </c>
      <c r="B35" s="152" t="s">
        <v>9</v>
      </c>
      <c r="C35" s="161">
        <v>33</v>
      </c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272"/>
      <c r="Q35" s="272"/>
      <c r="R35" s="272"/>
      <c r="S35" s="16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272"/>
      <c r="AE35" s="272"/>
      <c r="AF35" s="272"/>
      <c r="AG35" s="272"/>
      <c r="AH35" s="272"/>
      <c r="AI35" s="16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272"/>
      <c r="AW35" s="272"/>
      <c r="AX35" s="272"/>
      <c r="AY35" s="16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272"/>
      <c r="BK35" s="272"/>
      <c r="BL35" s="272"/>
      <c r="BM35" s="272"/>
      <c r="BN35" s="272"/>
      <c r="BO35" s="16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272"/>
      <c r="CA35" s="272"/>
      <c r="CB35" s="272"/>
      <c r="CC35" s="272"/>
      <c r="CD35" s="272"/>
      <c r="CE35" s="16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272"/>
      <c r="CQ35" s="272"/>
      <c r="CR35" s="272"/>
      <c r="CS35" s="272"/>
      <c r="CT35" s="272"/>
      <c r="CU35" s="16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272"/>
      <c r="DH35" s="272"/>
      <c r="DI35" s="272"/>
      <c r="DJ35" s="272"/>
      <c r="DK35" s="16"/>
      <c r="DL35" s="113">
        <f>-EB35*'Bases de Cálculo'!$H$24</f>
        <v>-1361.7584247634757</v>
      </c>
      <c r="DM35" s="113">
        <f>-EC35*'Bases de Cálculo'!$H$24</f>
        <v>-1392.9661399558672</v>
      </c>
      <c r="DN35" s="113">
        <f>-ED35*'Bases de Cálculo'!$H$24</f>
        <v>-1309.9941246857272</v>
      </c>
      <c r="DO35" s="113">
        <f>-EE35*'Bases de Cálculo'!$H$24</f>
        <v>-1675.2446709740218</v>
      </c>
      <c r="DP35" s="113">
        <f>-EF35*'Bases de Cálculo'!$H$24</f>
        <v>-1492.984372809221</v>
      </c>
      <c r="DQ35" s="113">
        <f>-EG35*'Bases de Cálculo'!$H$24</f>
        <v>-1727.0698108794845</v>
      </c>
      <c r="DR35" s="113">
        <f>-EH35*'Bases de Cálculo'!$H$24</f>
        <v>-1856.1680840166118</v>
      </c>
      <c r="DS35" s="113">
        <f>-EI35*'Bases de Cálculo'!$H$24</f>
        <v>-1958.0991020857539</v>
      </c>
      <c r="DT35" s="113">
        <f>-EJ35*'Bases de Cálculo'!$H$24</f>
        <v>-2083.6017160387</v>
      </c>
      <c r="DU35" s="113">
        <f>-EK35*'Bases de Cálculo'!$H$24</f>
        <v>-2289.0567630167207</v>
      </c>
      <c r="DV35" s="113">
        <f>-EL35*'Bases de Cálculo'!$H$24</f>
        <v>-2224.1650422032112</v>
      </c>
      <c r="DW35" s="113">
        <f>-EM35*'Bases de Cálculo'!$H$24</f>
        <v>-2011.0070911649766</v>
      </c>
      <c r="DX35" s="113">
        <f>-EN35*'Bases de Cálculo'!$H$24</f>
        <v>-2749.8421789844651</v>
      </c>
      <c r="DY35" s="113">
        <f>-EO35*'Bases de Cálculo'!$H$24</f>
        <v>-2256.1747521888328</v>
      </c>
      <c r="DZ35" s="272"/>
      <c r="EA35" s="16"/>
      <c r="EB35" s="113">
        <v>1671.1007663842765</v>
      </c>
      <c r="EC35" s="113">
        <v>1709.3977475717923</v>
      </c>
      <c r="ED35" s="113">
        <v>1607.577486514504</v>
      </c>
      <c r="EE35" s="113">
        <v>2055.7997678862239</v>
      </c>
      <c r="EF35" s="113">
        <v>1832.1365113159352</v>
      </c>
      <c r="EG35" s="113">
        <v>2119.3977081956687</v>
      </c>
      <c r="EH35" s="113">
        <v>2277.8224473088571</v>
      </c>
      <c r="EI35" s="113">
        <v>2402.908512</v>
      </c>
      <c r="EJ35" s="113">
        <v>2556.9207880000004</v>
      </c>
      <c r="EK35" s="113">
        <v>2809.0478027619047</v>
      </c>
      <c r="EL35" s="272">
        <v>2729.4150261904761</v>
      </c>
      <c r="EM35" s="272">
        <v>2467.8352857142854</v>
      </c>
      <c r="EN35" s="355">
        <v>3374.5070264829842</v>
      </c>
      <c r="EO35" s="272">
        <v>2768.6961864285718</v>
      </c>
      <c r="EP35" s="272"/>
      <c r="EQ35" s="16"/>
      <c r="ER35" s="113">
        <v>0</v>
      </c>
      <c r="ES35" s="113">
        <v>0</v>
      </c>
      <c r="ET35" s="113">
        <v>0</v>
      </c>
      <c r="EU35" s="113">
        <v>0</v>
      </c>
      <c r="EV35" s="113">
        <v>0</v>
      </c>
      <c r="EW35" s="113">
        <v>0</v>
      </c>
      <c r="EX35" s="113">
        <v>0</v>
      </c>
      <c r="EY35" s="113">
        <v>0</v>
      </c>
      <c r="EZ35" s="113">
        <v>0</v>
      </c>
      <c r="FA35" s="113">
        <v>0</v>
      </c>
      <c r="FB35" s="113">
        <v>0</v>
      </c>
      <c r="FC35" s="272"/>
      <c r="FD35" s="272"/>
      <c r="FE35" s="272"/>
      <c r="FF35" s="272"/>
      <c r="FG35" s="16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272"/>
      <c r="FS35" s="272"/>
      <c r="FT35" s="272"/>
      <c r="FU35" s="272"/>
      <c r="FV35" s="272"/>
      <c r="FW35" s="16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272"/>
      <c r="GI35" s="272"/>
      <c r="GJ35" s="272"/>
      <c r="GK35" s="272"/>
      <c r="GL35" s="272"/>
      <c r="GM35" s="16"/>
      <c r="GN35" s="113">
        <v>0</v>
      </c>
      <c r="GO35" s="113">
        <v>0</v>
      </c>
      <c r="GP35" s="113">
        <v>0</v>
      </c>
      <c r="GQ35" s="113">
        <v>0</v>
      </c>
      <c r="GR35" s="113">
        <v>0</v>
      </c>
      <c r="GS35" s="113">
        <v>0</v>
      </c>
      <c r="GT35" s="113">
        <v>0</v>
      </c>
      <c r="GU35" s="113">
        <v>0</v>
      </c>
      <c r="GV35" s="113">
        <v>0</v>
      </c>
      <c r="GW35" s="113">
        <v>0</v>
      </c>
      <c r="GX35" s="113">
        <v>0</v>
      </c>
      <c r="GY35" s="272"/>
      <c r="GZ35" s="272"/>
      <c r="HA35" s="272"/>
      <c r="HB35" s="272"/>
      <c r="HC35" s="16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6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6"/>
      <c r="IJ35" s="113">
        <v>0</v>
      </c>
      <c r="IK35" s="113">
        <v>0</v>
      </c>
      <c r="IL35" s="113">
        <v>0</v>
      </c>
      <c r="IM35" s="113">
        <v>0</v>
      </c>
      <c r="IN35" s="113">
        <v>0</v>
      </c>
      <c r="IO35" s="113">
        <v>0</v>
      </c>
      <c r="IP35" s="113">
        <v>0</v>
      </c>
      <c r="IQ35" s="113">
        <v>0</v>
      </c>
      <c r="IR35" s="113">
        <v>0</v>
      </c>
      <c r="IS35" s="113">
        <v>0</v>
      </c>
      <c r="IT35" s="113">
        <v>0</v>
      </c>
      <c r="IU35" s="272"/>
      <c r="IV35" s="272"/>
      <c r="IW35" s="272"/>
      <c r="IX35" s="272"/>
      <c r="IY35" s="16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272"/>
      <c r="JK35" s="272"/>
      <c r="JL35" s="272"/>
      <c r="JM35" s="272"/>
      <c r="JN35" s="272"/>
      <c r="JO35" s="16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272"/>
      <c r="KB35" s="272"/>
      <c r="KC35" s="272"/>
      <c r="KD35" s="272"/>
      <c r="KE35" s="16"/>
      <c r="KF35" s="113">
        <v>0</v>
      </c>
      <c r="KG35" s="113">
        <v>0</v>
      </c>
      <c r="KH35" s="113">
        <v>0</v>
      </c>
      <c r="KI35" s="113">
        <v>0</v>
      </c>
      <c r="KJ35" s="113">
        <v>0</v>
      </c>
      <c r="KK35" s="113">
        <v>0</v>
      </c>
      <c r="KL35" s="113">
        <v>0</v>
      </c>
      <c r="KM35" s="113">
        <v>0</v>
      </c>
      <c r="KN35" s="113">
        <v>0</v>
      </c>
      <c r="KO35" s="113">
        <v>0</v>
      </c>
      <c r="KP35" s="113"/>
      <c r="KQ35" s="272"/>
      <c r="KR35" s="272"/>
      <c r="KS35" s="272"/>
      <c r="KT35" s="272"/>
      <c r="KU35" s="16"/>
      <c r="KV35" s="113">
        <v>0</v>
      </c>
      <c r="KW35" s="113">
        <v>0</v>
      </c>
      <c r="KX35" s="113">
        <v>0</v>
      </c>
      <c r="KY35" s="113">
        <v>0</v>
      </c>
      <c r="KZ35" s="113">
        <v>0</v>
      </c>
      <c r="LA35" s="113">
        <v>0</v>
      </c>
      <c r="LB35" s="113">
        <v>0</v>
      </c>
      <c r="LC35" s="113">
        <v>0</v>
      </c>
      <c r="LD35" s="113">
        <v>0</v>
      </c>
      <c r="LE35" s="113">
        <v>0</v>
      </c>
      <c r="LF35" s="113"/>
      <c r="LG35" s="113"/>
      <c r="LH35" s="113"/>
      <c r="LI35" s="113"/>
      <c r="LJ35" s="113"/>
      <c r="LL35" s="101"/>
      <c r="LM35" s="101"/>
      <c r="LN35" s="101"/>
      <c r="LO35" s="101"/>
      <c r="LP35" s="101"/>
      <c r="LQ35" s="101"/>
      <c r="LR35" s="101"/>
      <c r="LS35" s="101"/>
      <c r="LT35" s="101"/>
      <c r="LU35" s="101"/>
      <c r="LV35" s="276"/>
      <c r="LW35" s="276"/>
      <c r="LX35" s="276"/>
      <c r="LY35" s="276"/>
      <c r="LZ35" s="276"/>
      <c r="MA35" s="8"/>
      <c r="MB35" s="101"/>
      <c r="MC35" s="101"/>
      <c r="MD35" s="101"/>
      <c r="ME35" s="101"/>
      <c r="MF35" s="101"/>
      <c r="MG35" s="101"/>
      <c r="MH35" s="101"/>
      <c r="MI35" s="101"/>
      <c r="MJ35" s="101"/>
      <c r="MK35" s="101"/>
      <c r="ML35" s="101"/>
      <c r="MM35" s="101"/>
      <c r="MN35" s="276"/>
      <c r="MO35" s="276"/>
      <c r="MP35" s="276"/>
      <c r="MQ35" s="8"/>
      <c r="MR35" s="101"/>
      <c r="MS35" s="101"/>
      <c r="MT35" s="101"/>
      <c r="MU35" s="101"/>
      <c r="MV35" s="101"/>
      <c r="MW35" s="101"/>
      <c r="MX35" s="101"/>
      <c r="MY35" s="101"/>
      <c r="MZ35" s="101"/>
      <c r="NA35" s="101"/>
      <c r="NB35" s="276"/>
      <c r="NC35" s="276"/>
      <c r="ND35" s="276"/>
      <c r="NE35" s="276"/>
      <c r="NF35" s="276"/>
      <c r="NG35" s="8"/>
      <c r="NH35" s="101"/>
      <c r="NI35" s="101"/>
      <c r="NJ35" s="101"/>
      <c r="NK35" s="101"/>
      <c r="NL35" s="101"/>
      <c r="NM35" s="101"/>
      <c r="NN35" s="101"/>
      <c r="NO35" s="101"/>
      <c r="NP35" s="101"/>
      <c r="NQ35" s="101"/>
      <c r="NR35" s="276"/>
      <c r="NS35" s="276"/>
      <c r="NT35" s="276"/>
      <c r="NU35" s="276"/>
      <c r="NV35" s="276"/>
      <c r="NW35" s="8"/>
      <c r="NX35" s="101"/>
      <c r="NY35" s="101"/>
      <c r="NZ35" s="101"/>
      <c r="OA35" s="101"/>
      <c r="OB35" s="101"/>
      <c r="OC35" s="101"/>
      <c r="OD35" s="101"/>
      <c r="OE35" s="101"/>
      <c r="OF35" s="101"/>
      <c r="OG35" s="101"/>
      <c r="OH35" s="276"/>
      <c r="OI35" s="276"/>
      <c r="OJ35" s="276"/>
      <c r="OK35" s="276"/>
      <c r="OL35" s="276"/>
      <c r="OM35" s="8"/>
      <c r="ON35" s="101"/>
      <c r="OO35" s="101"/>
      <c r="OP35" s="101"/>
      <c r="OQ35" s="101"/>
      <c r="OR35" s="101"/>
      <c r="OS35" s="101"/>
      <c r="OT35" s="101"/>
      <c r="OU35" s="101"/>
      <c r="OV35" s="101"/>
      <c r="OW35" s="101"/>
      <c r="OX35" s="276"/>
      <c r="OY35" s="276"/>
      <c r="OZ35" s="276"/>
      <c r="PA35" s="276"/>
      <c r="PB35" s="276"/>
      <c r="PC35" s="8"/>
      <c r="PD35" s="101"/>
      <c r="PE35" s="101"/>
      <c r="PF35" s="101"/>
      <c r="PG35" s="101"/>
      <c r="PH35" s="101"/>
      <c r="PI35" s="101"/>
      <c r="PJ35" s="101"/>
      <c r="PK35" s="101"/>
      <c r="PL35" s="101"/>
      <c r="PM35" s="101"/>
      <c r="PN35" s="276"/>
      <c r="PO35" s="276"/>
      <c r="PP35" s="276"/>
      <c r="PQ35" s="276"/>
      <c r="PR35" s="276"/>
      <c r="PS35" s="8"/>
      <c r="PT35" s="101"/>
      <c r="PU35" s="101"/>
      <c r="PV35" s="101"/>
      <c r="PW35" s="101"/>
      <c r="PX35" s="101"/>
      <c r="PY35" s="101"/>
      <c r="PZ35" s="101"/>
      <c r="QA35" s="101"/>
      <c r="QB35" s="101"/>
      <c r="QC35" s="101"/>
      <c r="QD35" s="276"/>
      <c r="QE35" s="276"/>
      <c r="QF35" s="276"/>
      <c r="QG35" s="276"/>
      <c r="QH35" s="276"/>
      <c r="QI35" s="8"/>
      <c r="QJ35" s="101"/>
      <c r="QK35" s="101"/>
      <c r="QL35" s="101"/>
      <c r="QM35" s="101"/>
      <c r="QN35" s="101"/>
      <c r="QO35" s="101"/>
      <c r="QP35" s="101"/>
      <c r="QQ35" s="101"/>
      <c r="QR35" s="101"/>
      <c r="QS35" s="101"/>
      <c r="QT35" s="101"/>
      <c r="QU35" s="276"/>
      <c r="QV35" s="276"/>
      <c r="QW35" s="276"/>
      <c r="QX35" s="276"/>
      <c r="QY35" s="8"/>
      <c r="QZ35" s="101"/>
      <c r="RA35" s="101"/>
      <c r="RB35" s="101"/>
      <c r="RC35" s="101"/>
      <c r="RD35" s="101"/>
      <c r="RE35" s="101"/>
      <c r="RF35" s="101"/>
      <c r="RG35" s="101"/>
      <c r="RH35" s="101"/>
      <c r="RI35" s="101"/>
      <c r="RJ35" s="101"/>
      <c r="RK35" s="101"/>
      <c r="RL35" s="101"/>
      <c r="RM35" s="101"/>
      <c r="RN35" s="101"/>
    </row>
    <row r="36" spans="1:482" ht="12.75" x14ac:dyDescent="0.2">
      <c r="A36" s="161">
        <v>34</v>
      </c>
      <c r="B36" s="145" t="s">
        <v>10</v>
      </c>
      <c r="C36" s="161">
        <v>34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68"/>
      <c r="Q36" s="268"/>
      <c r="R36" s="268"/>
      <c r="S36" s="16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68"/>
      <c r="AE36" s="268"/>
      <c r="AF36" s="268"/>
      <c r="AG36" s="268"/>
      <c r="AH36" s="268"/>
      <c r="AI36" s="16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68"/>
      <c r="AW36" s="268"/>
      <c r="AX36" s="268"/>
      <c r="AY36" s="16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68"/>
      <c r="BK36" s="268"/>
      <c r="BL36" s="268"/>
      <c r="BM36" s="268"/>
      <c r="BN36" s="268"/>
      <c r="BO36" s="16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68"/>
      <c r="CA36" s="268"/>
      <c r="CB36" s="268"/>
      <c r="CC36" s="268"/>
      <c r="CD36" s="268"/>
      <c r="CE36" s="16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68"/>
      <c r="CQ36" s="268"/>
      <c r="CR36" s="268"/>
      <c r="CS36" s="268"/>
      <c r="CT36" s="268"/>
      <c r="CU36" s="16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68"/>
      <c r="DH36" s="268"/>
      <c r="DI36" s="268"/>
      <c r="DJ36" s="268"/>
      <c r="DK36" s="16"/>
      <c r="DL36" s="22">
        <f>-ER36*'Bases de Cálculo'!$H$25</f>
        <v>0</v>
      </c>
      <c r="DM36" s="22">
        <f>-ES36*'Bases de Cálculo'!$H$25</f>
        <v>0</v>
      </c>
      <c r="DN36" s="22">
        <f>-ET36*'Bases de Cálculo'!$H$25</f>
        <v>-240.28687985158095</v>
      </c>
      <c r="DO36" s="22">
        <f>-EU36*'Bases de Cálculo'!$H$25</f>
        <v>-1723.6520101865608</v>
      </c>
      <c r="DP36" s="22">
        <f>-EV36*'Bases de Cálculo'!$H$25</f>
        <v>-3556.7726393017433</v>
      </c>
      <c r="DQ36" s="22">
        <f>-EW36*'Bases de Cálculo'!$H$25</f>
        <v>-4682.59234087803</v>
      </c>
      <c r="DR36" s="22">
        <f>-EX36*'Bases de Cálculo'!$H$25</f>
        <v>-5178.7497828651431</v>
      </c>
      <c r="DS36" s="22">
        <f>-EY36*'Bases de Cálculo'!$H$25</f>
        <v>-5319.7500532673675</v>
      </c>
      <c r="DT36" s="22">
        <f>-EZ36*'Bases de Cálculo'!$H$25</f>
        <v>-5475.7996536121045</v>
      </c>
      <c r="DU36" s="22">
        <f>-FA36*'Bases de Cálculo'!$H$25</f>
        <v>-5425.7217316736032</v>
      </c>
      <c r="DV36" s="22">
        <f>-FB36*'Bases de Cálculo'!$H$25</f>
        <v>-5281.2604628170848</v>
      </c>
      <c r="DW36" s="22">
        <f>-FC36*'Bases de Cálculo'!$H$25</f>
        <v>-4871.6878542165487</v>
      </c>
      <c r="DX36" s="22">
        <f>-FD36*'Bases de Cálculo'!$H$25</f>
        <v>-5809.9339175526029</v>
      </c>
      <c r="DY36" s="22">
        <f>-FE36*'Bases de Cálculo'!$H$25</f>
        <v>-5415.9020691111073</v>
      </c>
      <c r="DZ36" s="268"/>
      <c r="EA36" s="16"/>
      <c r="EB36" s="22">
        <v>0</v>
      </c>
      <c r="EC36" s="22">
        <v>0</v>
      </c>
      <c r="ED36" s="22">
        <v>0</v>
      </c>
      <c r="EE36" s="22">
        <v>0</v>
      </c>
      <c r="EF36" s="22">
        <v>0</v>
      </c>
      <c r="EG36" s="22">
        <v>0</v>
      </c>
      <c r="EH36" s="22">
        <v>0</v>
      </c>
      <c r="EI36" s="22">
        <v>0</v>
      </c>
      <c r="EJ36" s="22">
        <v>0</v>
      </c>
      <c r="EK36" s="22">
        <v>0</v>
      </c>
      <c r="EL36" s="22">
        <v>0</v>
      </c>
      <c r="EM36" s="268"/>
      <c r="EN36" s="268"/>
      <c r="EO36" s="268"/>
      <c r="EP36" s="268"/>
      <c r="EQ36" s="16"/>
      <c r="ER36" s="22">
        <v>0</v>
      </c>
      <c r="ES36" s="22">
        <v>0</v>
      </c>
      <c r="ET36" s="22">
        <v>164.01487779326428</v>
      </c>
      <c r="EU36" s="22">
        <v>1176.5293801454429</v>
      </c>
      <c r="EV36" s="22">
        <v>2427.7797861199506</v>
      </c>
      <c r="EW36" s="22">
        <v>3196.2411390050443</v>
      </c>
      <c r="EX36" s="22">
        <v>3534.9079953227911</v>
      </c>
      <c r="EY36" s="22">
        <v>3631.1518773571429</v>
      </c>
      <c r="EZ36" s="22">
        <v>3737.6681222142852</v>
      </c>
      <c r="FA36" s="22">
        <v>3703.4859635714283</v>
      </c>
      <c r="FB36" s="22">
        <v>3604.8796752380958</v>
      </c>
      <c r="FC36" s="268">
        <v>3325.3138438095202</v>
      </c>
      <c r="FD36" s="356">
        <v>3965.7412925038725</v>
      </c>
      <c r="FE36" s="268">
        <v>3696.7832640476186</v>
      </c>
      <c r="FF36" s="268"/>
      <c r="FG36" s="16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68"/>
      <c r="FS36" s="268"/>
      <c r="FT36" s="268"/>
      <c r="FU36" s="268"/>
      <c r="FV36" s="268"/>
      <c r="FW36" s="16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68"/>
      <c r="GI36" s="268"/>
      <c r="GJ36" s="268"/>
      <c r="GK36" s="268"/>
      <c r="GL36" s="268"/>
      <c r="GM36" s="16"/>
      <c r="GN36" s="22">
        <v>0</v>
      </c>
      <c r="GO36" s="22">
        <v>0</v>
      </c>
      <c r="GP36" s="22">
        <v>0</v>
      </c>
      <c r="GQ36" s="22">
        <v>0</v>
      </c>
      <c r="GR36" s="22">
        <v>0</v>
      </c>
      <c r="GS36" s="22">
        <v>0</v>
      </c>
      <c r="GT36" s="22">
        <v>0</v>
      </c>
      <c r="GU36" s="22">
        <v>0</v>
      </c>
      <c r="GV36" s="22">
        <v>0</v>
      </c>
      <c r="GW36" s="22">
        <v>0</v>
      </c>
      <c r="GX36" s="22">
        <v>0</v>
      </c>
      <c r="GY36" s="268"/>
      <c r="GZ36" s="268"/>
      <c r="HA36" s="268"/>
      <c r="HB36" s="268"/>
      <c r="HC36" s="16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16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16"/>
      <c r="IJ36" s="22">
        <v>0</v>
      </c>
      <c r="IK36" s="22">
        <v>0</v>
      </c>
      <c r="IL36" s="22">
        <v>0</v>
      </c>
      <c r="IM36" s="22">
        <v>0</v>
      </c>
      <c r="IN36" s="22">
        <v>0</v>
      </c>
      <c r="IO36" s="22">
        <v>0</v>
      </c>
      <c r="IP36" s="22">
        <v>0</v>
      </c>
      <c r="IQ36" s="22">
        <v>0</v>
      </c>
      <c r="IR36" s="22">
        <v>0</v>
      </c>
      <c r="IS36" s="22">
        <v>0</v>
      </c>
      <c r="IT36" s="22">
        <v>0</v>
      </c>
      <c r="IU36" s="268"/>
      <c r="IV36" s="268"/>
      <c r="IW36" s="268"/>
      <c r="IX36" s="268"/>
      <c r="IY36" s="16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68"/>
      <c r="JK36" s="268"/>
      <c r="JL36" s="268"/>
      <c r="JM36" s="268"/>
      <c r="JN36" s="268"/>
      <c r="JO36" s="16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68"/>
      <c r="KB36" s="268"/>
      <c r="KC36" s="268"/>
      <c r="KD36" s="268"/>
      <c r="KE36" s="16"/>
      <c r="KF36" s="22">
        <v>0</v>
      </c>
      <c r="KG36" s="22">
        <v>0</v>
      </c>
      <c r="KH36" s="22">
        <v>0</v>
      </c>
      <c r="KI36" s="22">
        <v>0</v>
      </c>
      <c r="KJ36" s="22">
        <v>0</v>
      </c>
      <c r="KK36" s="22">
        <v>0</v>
      </c>
      <c r="KL36" s="22">
        <v>0</v>
      </c>
      <c r="KM36" s="22">
        <v>0</v>
      </c>
      <c r="KN36" s="22">
        <v>0</v>
      </c>
      <c r="KO36" s="22">
        <v>0</v>
      </c>
      <c r="KP36" s="22"/>
      <c r="KQ36" s="268"/>
      <c r="KR36" s="268"/>
      <c r="KS36" s="268"/>
      <c r="KT36" s="268"/>
      <c r="KU36" s="16"/>
      <c r="KV36" s="22">
        <v>0</v>
      </c>
      <c r="KW36" s="22">
        <v>0</v>
      </c>
      <c r="KX36" s="22">
        <v>0</v>
      </c>
      <c r="KY36" s="22">
        <v>0</v>
      </c>
      <c r="KZ36" s="22">
        <v>0</v>
      </c>
      <c r="LA36" s="22">
        <v>0</v>
      </c>
      <c r="LB36" s="22">
        <v>0</v>
      </c>
      <c r="LC36" s="22">
        <v>0</v>
      </c>
      <c r="LD36" s="22">
        <v>0</v>
      </c>
      <c r="LE36" s="22">
        <v>0</v>
      </c>
      <c r="LF36" s="22"/>
      <c r="LG36" s="22"/>
      <c r="LH36" s="22"/>
      <c r="LI36" s="22"/>
      <c r="LJ36" s="22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285"/>
      <c r="LW36" s="285"/>
      <c r="LX36" s="285"/>
      <c r="LY36" s="285"/>
      <c r="LZ36" s="285"/>
      <c r="MA36" s="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285"/>
      <c r="MO36" s="285"/>
      <c r="MP36" s="285"/>
      <c r="MQ36" s="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285"/>
      <c r="NC36" s="285"/>
      <c r="ND36" s="285"/>
      <c r="NE36" s="285"/>
      <c r="NF36" s="285"/>
      <c r="NG36" s="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285"/>
      <c r="NS36" s="285"/>
      <c r="NT36" s="285"/>
      <c r="NU36" s="285"/>
      <c r="NV36" s="285"/>
      <c r="NW36" s="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285"/>
      <c r="OI36" s="285"/>
      <c r="OJ36" s="285"/>
      <c r="OK36" s="285"/>
      <c r="OL36" s="285"/>
      <c r="OM36" s="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285"/>
      <c r="OY36" s="285"/>
      <c r="OZ36" s="285"/>
      <c r="PA36" s="285"/>
      <c r="PB36" s="285"/>
      <c r="PC36" s="8"/>
      <c r="PD36" s="68"/>
      <c r="PE36" s="68"/>
      <c r="PF36" s="68"/>
      <c r="PG36" s="68"/>
      <c r="PH36" s="68"/>
      <c r="PI36" s="68"/>
      <c r="PJ36" s="68"/>
      <c r="PK36" s="68"/>
      <c r="PL36" s="68"/>
      <c r="PM36" s="68"/>
      <c r="PN36" s="285"/>
      <c r="PO36" s="285"/>
      <c r="PP36" s="285"/>
      <c r="PQ36" s="285"/>
      <c r="PR36" s="285"/>
      <c r="PS36" s="8"/>
      <c r="PT36" s="68"/>
      <c r="PU36" s="68"/>
      <c r="PV36" s="68"/>
      <c r="PW36" s="68"/>
      <c r="PX36" s="68"/>
      <c r="PY36" s="68"/>
      <c r="PZ36" s="68"/>
      <c r="QA36" s="68"/>
      <c r="QB36" s="68"/>
      <c r="QC36" s="68"/>
      <c r="QD36" s="285"/>
      <c r="QE36" s="285"/>
      <c r="QF36" s="285"/>
      <c r="QG36" s="285"/>
      <c r="QH36" s="285"/>
      <c r="QI36" s="8"/>
      <c r="QJ36" s="68"/>
      <c r="QK36" s="68"/>
      <c r="QL36" s="68"/>
      <c r="QM36" s="68"/>
      <c r="QN36" s="68"/>
      <c r="QO36" s="68"/>
      <c r="QP36" s="68"/>
      <c r="QQ36" s="68"/>
      <c r="QR36" s="68"/>
      <c r="QS36" s="68"/>
      <c r="QT36" s="68"/>
      <c r="QU36" s="285"/>
      <c r="QV36" s="285"/>
      <c r="QW36" s="285"/>
      <c r="QX36" s="285"/>
      <c r="QY36" s="8"/>
      <c r="QZ36" s="68"/>
      <c r="RA36" s="68"/>
      <c r="RB36" s="68"/>
      <c r="RC36" s="68"/>
      <c r="RD36" s="68"/>
      <c r="RE36" s="68"/>
      <c r="RF36" s="68"/>
      <c r="RG36" s="68"/>
      <c r="RH36" s="68"/>
      <c r="RI36" s="68"/>
      <c r="RJ36" s="68"/>
      <c r="RK36" s="68"/>
      <c r="RL36" s="68"/>
      <c r="RM36" s="68"/>
      <c r="RN36" s="68"/>
    </row>
    <row r="37" spans="1:482" ht="12.75" x14ac:dyDescent="0.25">
      <c r="A37" s="161">
        <v>35</v>
      </c>
      <c r="B37" s="153" t="s">
        <v>373</v>
      </c>
      <c r="C37" s="161">
        <v>35</v>
      </c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271"/>
      <c r="Q37" s="271"/>
      <c r="R37" s="271"/>
      <c r="S37" s="16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271"/>
      <c r="AE37" s="271"/>
      <c r="AF37" s="271"/>
      <c r="AG37" s="271"/>
      <c r="AH37" s="271"/>
      <c r="AI37" s="16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271"/>
      <c r="AW37" s="271"/>
      <c r="AX37" s="271"/>
      <c r="AY37" s="16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271"/>
      <c r="BK37" s="271"/>
      <c r="BL37" s="271"/>
      <c r="BM37" s="271"/>
      <c r="BN37" s="271"/>
      <c r="BO37" s="16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271"/>
      <c r="CA37" s="271"/>
      <c r="CB37" s="271"/>
      <c r="CC37" s="271"/>
      <c r="CD37" s="271"/>
      <c r="CE37" s="16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271"/>
      <c r="CQ37" s="271"/>
      <c r="CR37" s="271"/>
      <c r="CS37" s="271"/>
      <c r="CT37" s="271"/>
      <c r="CU37" s="16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271"/>
      <c r="DH37" s="271"/>
      <c r="DI37" s="271"/>
      <c r="DJ37" s="271"/>
      <c r="DK37" s="16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271"/>
      <c r="DW37" s="271"/>
      <c r="DX37" s="271"/>
      <c r="DY37" s="271"/>
      <c r="DZ37" s="271"/>
      <c r="EA37" s="16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271"/>
      <c r="EN37" s="271"/>
      <c r="EO37" s="271"/>
      <c r="EP37" s="271"/>
      <c r="EQ37" s="16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271"/>
      <c r="FD37" s="271"/>
      <c r="FE37" s="271"/>
      <c r="FF37" s="271"/>
      <c r="FG37" s="16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271"/>
      <c r="FS37" s="271"/>
      <c r="FT37" s="271"/>
      <c r="FU37" s="271"/>
      <c r="FV37" s="271"/>
      <c r="FW37" s="16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271"/>
      <c r="GI37" s="271"/>
      <c r="GJ37" s="271"/>
      <c r="GK37" s="271"/>
      <c r="GL37" s="271"/>
      <c r="GM37" s="16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271"/>
      <c r="GZ37" s="271"/>
      <c r="HA37" s="271"/>
      <c r="HB37" s="271"/>
      <c r="HC37" s="16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16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16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271"/>
      <c r="IV37" s="271"/>
      <c r="IW37" s="271"/>
      <c r="IX37" s="271"/>
      <c r="IY37" s="16"/>
      <c r="IZ37" s="99"/>
      <c r="JA37" s="99"/>
      <c r="JB37" s="99"/>
      <c r="JC37" s="99"/>
      <c r="JD37" s="99"/>
      <c r="JE37" s="99"/>
      <c r="JF37" s="99"/>
      <c r="JG37" s="99"/>
      <c r="JH37" s="99"/>
      <c r="JI37" s="99"/>
      <c r="JJ37" s="271"/>
      <c r="JK37" s="271"/>
      <c r="JL37" s="271"/>
      <c r="JM37" s="271"/>
      <c r="JN37" s="271"/>
      <c r="JO37" s="16"/>
      <c r="JP37" s="99"/>
      <c r="JQ37" s="99"/>
      <c r="JR37" s="99"/>
      <c r="JS37" s="99"/>
      <c r="JT37" s="99"/>
      <c r="JU37" s="99"/>
      <c r="JV37" s="99"/>
      <c r="JW37" s="99"/>
      <c r="JX37" s="99"/>
      <c r="JY37" s="99"/>
      <c r="JZ37" s="99"/>
      <c r="KA37" s="271"/>
      <c r="KB37" s="271"/>
      <c r="KC37" s="271"/>
      <c r="KD37" s="271"/>
      <c r="KE37" s="16"/>
      <c r="KF37" s="99"/>
      <c r="KG37" s="99"/>
      <c r="KH37" s="99"/>
      <c r="KI37" s="99"/>
      <c r="KJ37" s="99"/>
      <c r="KK37" s="99"/>
      <c r="KL37" s="99"/>
      <c r="KM37" s="99"/>
      <c r="KN37" s="99"/>
      <c r="KO37" s="99"/>
      <c r="KP37" s="99"/>
      <c r="KQ37" s="271"/>
      <c r="KR37" s="271"/>
      <c r="KS37" s="271"/>
      <c r="KT37" s="271"/>
      <c r="KU37" s="16"/>
      <c r="KV37" s="99"/>
      <c r="KW37" s="99"/>
      <c r="KX37" s="99"/>
      <c r="KY37" s="99"/>
      <c r="KZ37" s="99"/>
      <c r="LA37" s="99"/>
      <c r="LB37" s="99"/>
      <c r="LC37" s="99"/>
      <c r="LD37" s="99"/>
      <c r="LE37" s="99"/>
      <c r="LF37" s="99"/>
      <c r="LG37" s="99"/>
      <c r="LH37" s="99"/>
      <c r="LI37" s="99"/>
      <c r="LJ37" s="99"/>
      <c r="LL37" s="100"/>
      <c r="LM37" s="100"/>
      <c r="LN37" s="100"/>
      <c r="LO37" s="100"/>
      <c r="LP37" s="100"/>
      <c r="LQ37" s="100"/>
      <c r="LR37" s="100"/>
      <c r="LS37" s="100"/>
      <c r="LT37" s="100"/>
      <c r="LU37" s="100"/>
      <c r="LV37" s="275"/>
      <c r="LW37" s="275"/>
      <c r="LX37" s="275"/>
      <c r="LY37" s="275"/>
      <c r="LZ37" s="275"/>
      <c r="MA37" s="8"/>
      <c r="MB37" s="100"/>
      <c r="MC37" s="100"/>
      <c r="MD37" s="100"/>
      <c r="ME37" s="100"/>
      <c r="MF37" s="100"/>
      <c r="MG37" s="100"/>
      <c r="MH37" s="100"/>
      <c r="MI37" s="100"/>
      <c r="MJ37" s="100"/>
      <c r="MK37" s="100"/>
      <c r="ML37" s="100"/>
      <c r="MM37" s="100"/>
      <c r="MN37" s="275"/>
      <c r="MO37" s="275"/>
      <c r="MP37" s="275"/>
      <c r="MQ37" s="8"/>
      <c r="MR37" s="100"/>
      <c r="MS37" s="100"/>
      <c r="MT37" s="100"/>
      <c r="MU37" s="100"/>
      <c r="MV37" s="100"/>
      <c r="MW37" s="100"/>
      <c r="MX37" s="100"/>
      <c r="MY37" s="100"/>
      <c r="MZ37" s="100"/>
      <c r="NA37" s="100"/>
      <c r="NB37" s="275"/>
      <c r="NC37" s="275"/>
      <c r="ND37" s="275"/>
      <c r="NE37" s="275"/>
      <c r="NF37" s="275"/>
      <c r="NG37" s="8"/>
      <c r="NH37" s="100"/>
      <c r="NI37" s="100"/>
      <c r="NJ37" s="100"/>
      <c r="NK37" s="100"/>
      <c r="NL37" s="100"/>
      <c r="NM37" s="100"/>
      <c r="NN37" s="100"/>
      <c r="NO37" s="100"/>
      <c r="NP37" s="100"/>
      <c r="NQ37" s="100"/>
      <c r="NR37" s="275"/>
      <c r="NS37" s="275"/>
      <c r="NT37" s="275"/>
      <c r="NU37" s="275"/>
      <c r="NV37" s="275"/>
      <c r="NW37" s="8"/>
      <c r="NX37" s="100"/>
      <c r="NY37" s="100"/>
      <c r="NZ37" s="100"/>
      <c r="OA37" s="100"/>
      <c r="OB37" s="100"/>
      <c r="OC37" s="100"/>
      <c r="OD37" s="100"/>
      <c r="OE37" s="100"/>
      <c r="OF37" s="100"/>
      <c r="OG37" s="100"/>
      <c r="OH37" s="275"/>
      <c r="OI37" s="275"/>
      <c r="OJ37" s="275"/>
      <c r="OK37" s="275"/>
      <c r="OL37" s="275"/>
      <c r="OM37" s="8"/>
      <c r="ON37" s="100"/>
      <c r="OO37" s="100"/>
      <c r="OP37" s="100"/>
      <c r="OQ37" s="100"/>
      <c r="OR37" s="100"/>
      <c r="OS37" s="100"/>
      <c r="OT37" s="100"/>
      <c r="OU37" s="100"/>
      <c r="OV37" s="100"/>
      <c r="OW37" s="100"/>
      <c r="OX37" s="275"/>
      <c r="OY37" s="275"/>
      <c r="OZ37" s="275"/>
      <c r="PA37" s="275"/>
      <c r="PB37" s="275"/>
      <c r="PC37" s="8"/>
      <c r="PD37" s="100"/>
      <c r="PE37" s="100"/>
      <c r="PF37" s="100"/>
      <c r="PG37" s="100"/>
      <c r="PH37" s="100"/>
      <c r="PI37" s="100"/>
      <c r="PJ37" s="100"/>
      <c r="PK37" s="100"/>
      <c r="PL37" s="100"/>
      <c r="PM37" s="100"/>
      <c r="PN37" s="275"/>
      <c r="PO37" s="275"/>
      <c r="PP37" s="275"/>
      <c r="PQ37" s="275"/>
      <c r="PR37" s="275"/>
      <c r="PS37" s="8"/>
      <c r="PT37" s="100"/>
      <c r="PU37" s="100"/>
      <c r="PV37" s="100"/>
      <c r="PW37" s="100"/>
      <c r="PX37" s="100"/>
      <c r="PY37" s="100"/>
      <c r="PZ37" s="100"/>
      <c r="QA37" s="100"/>
      <c r="QB37" s="100"/>
      <c r="QC37" s="100"/>
      <c r="QD37" s="275"/>
      <c r="QE37" s="275"/>
      <c r="QF37" s="275"/>
      <c r="QG37" s="275"/>
      <c r="QH37" s="275"/>
      <c r="QI37" s="8"/>
      <c r="QJ37" s="100"/>
      <c r="QK37" s="100"/>
      <c r="QL37" s="100"/>
      <c r="QM37" s="100"/>
      <c r="QN37" s="100"/>
      <c r="QO37" s="100"/>
      <c r="QP37" s="100"/>
      <c r="QQ37" s="100"/>
      <c r="QR37" s="100"/>
      <c r="QS37" s="100"/>
      <c r="QT37" s="100"/>
      <c r="QU37" s="275"/>
      <c r="QV37" s="275"/>
      <c r="QW37" s="275"/>
      <c r="QX37" s="275"/>
      <c r="QY37" s="8"/>
      <c r="QZ37" s="100"/>
      <c r="RA37" s="100"/>
      <c r="RB37" s="100"/>
      <c r="RC37" s="100"/>
      <c r="RD37" s="100"/>
      <c r="RE37" s="100"/>
      <c r="RF37" s="100"/>
      <c r="RG37" s="100"/>
      <c r="RH37" s="100"/>
      <c r="RI37" s="100"/>
      <c r="RJ37" s="100"/>
      <c r="RK37" s="100"/>
      <c r="RL37" s="100"/>
      <c r="RM37" s="100"/>
      <c r="RN37" s="100"/>
    </row>
    <row r="38" spans="1:482" ht="12.75" x14ac:dyDescent="0.2">
      <c r="A38" s="161">
        <v>36</v>
      </c>
      <c r="B38" s="157" t="s">
        <v>376</v>
      </c>
      <c r="C38" s="161">
        <v>36</v>
      </c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267"/>
      <c r="Q38" s="267"/>
      <c r="R38" s="267"/>
      <c r="S38" s="1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267"/>
      <c r="AE38" s="267"/>
      <c r="AF38" s="267"/>
      <c r="AG38" s="267"/>
      <c r="AH38" s="267"/>
      <c r="AI38" s="1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267"/>
      <c r="AW38" s="267"/>
      <c r="AX38" s="267"/>
      <c r="AY38" s="1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267"/>
      <c r="BK38" s="267"/>
      <c r="BL38" s="267"/>
      <c r="BM38" s="267"/>
      <c r="BN38" s="267"/>
      <c r="BO38" s="1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267"/>
      <c r="CA38" s="267"/>
      <c r="CB38" s="267"/>
      <c r="CC38" s="267"/>
      <c r="CD38" s="267"/>
      <c r="CE38" s="1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267"/>
      <c r="CQ38" s="267"/>
      <c r="CR38" s="267"/>
      <c r="CS38" s="267"/>
      <c r="CT38" s="267"/>
      <c r="CU38" s="1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267"/>
      <c r="DH38" s="267"/>
      <c r="DI38" s="267"/>
      <c r="DJ38" s="267"/>
      <c r="DK38" s="1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267"/>
      <c r="DW38" s="267"/>
      <c r="DX38" s="267"/>
      <c r="DY38" s="267"/>
      <c r="DZ38" s="267"/>
      <c r="EA38" s="1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267"/>
      <c r="EN38" s="267"/>
      <c r="EO38" s="267"/>
      <c r="EP38" s="267"/>
      <c r="EQ38" s="1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267"/>
      <c r="FD38" s="267"/>
      <c r="FE38" s="267"/>
      <c r="FF38" s="267"/>
      <c r="FG38" s="1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267"/>
      <c r="FS38" s="267"/>
      <c r="FT38" s="267"/>
      <c r="FU38" s="267"/>
      <c r="FV38" s="267"/>
      <c r="FW38" s="1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267"/>
      <c r="GI38" s="267"/>
      <c r="GJ38" s="267"/>
      <c r="GK38" s="267"/>
      <c r="GL38" s="267"/>
      <c r="GM38" s="1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267"/>
      <c r="GZ38" s="267"/>
      <c r="HA38" s="267"/>
      <c r="HB38" s="267"/>
      <c r="HC38" s="1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16"/>
      <c r="HT38" s="96">
        <v>3001.0824380000008</v>
      </c>
      <c r="HU38" s="96">
        <v>3020.0785870000009</v>
      </c>
      <c r="HV38" s="96">
        <v>3029.8524829999997</v>
      </c>
      <c r="HW38" s="96">
        <v>3209.3489109999991</v>
      </c>
      <c r="HX38" s="96">
        <v>3662.007133000001</v>
      </c>
      <c r="HY38" s="96">
        <v>3345.4422509999995</v>
      </c>
      <c r="HZ38" s="96">
        <v>3376.6794869999994</v>
      </c>
      <c r="IA38" s="96">
        <v>3161.1592950000004</v>
      </c>
      <c r="IB38" s="96">
        <v>3833.0320259999999</v>
      </c>
      <c r="IC38" s="96">
        <v>3795.2145010000004</v>
      </c>
      <c r="ID38" s="96">
        <v>3739.4267682200616</v>
      </c>
      <c r="IE38" s="96"/>
      <c r="IF38" s="96"/>
      <c r="IG38" s="96"/>
      <c r="IH38" s="96"/>
      <c r="II38" s="1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267"/>
      <c r="IV38" s="267"/>
      <c r="IW38" s="267"/>
      <c r="IX38" s="267"/>
      <c r="IY38" s="1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267"/>
      <c r="JK38" s="267"/>
      <c r="JL38" s="267"/>
      <c r="JM38" s="267"/>
      <c r="JN38" s="267"/>
      <c r="JO38" s="1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267"/>
      <c r="KB38" s="267"/>
      <c r="KC38" s="267"/>
      <c r="KD38" s="267"/>
      <c r="KE38" s="1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267"/>
      <c r="KR38" s="267"/>
      <c r="KS38" s="267"/>
      <c r="KT38" s="267"/>
      <c r="KU38" s="1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L38" s="74"/>
      <c r="LM38" s="74"/>
      <c r="LN38" s="74"/>
      <c r="LO38" s="74"/>
      <c r="LP38" s="74"/>
      <c r="LQ38" s="74"/>
      <c r="LR38" s="74"/>
      <c r="LS38" s="74"/>
      <c r="LT38" s="74"/>
      <c r="LU38" s="74"/>
      <c r="LV38" s="284"/>
      <c r="LW38" s="284"/>
      <c r="LX38" s="284"/>
      <c r="LY38" s="284"/>
      <c r="LZ38" s="284"/>
      <c r="MA38" s="8"/>
      <c r="MB38" s="74"/>
      <c r="MC38" s="74"/>
      <c r="MD38" s="74"/>
      <c r="ME38" s="74"/>
      <c r="MF38" s="74"/>
      <c r="MG38" s="74"/>
      <c r="MH38" s="74"/>
      <c r="MI38" s="74"/>
      <c r="MJ38" s="74"/>
      <c r="MK38" s="74"/>
      <c r="ML38" s="74"/>
      <c r="MM38" s="74"/>
      <c r="MN38" s="284"/>
      <c r="MO38" s="284"/>
      <c r="MP38" s="284"/>
      <c r="MQ38" s="8"/>
      <c r="MR38" s="74"/>
      <c r="MS38" s="74"/>
      <c r="MT38" s="74"/>
      <c r="MU38" s="74"/>
      <c r="MV38" s="74"/>
      <c r="MW38" s="74"/>
      <c r="MX38" s="74"/>
      <c r="MY38" s="74"/>
      <c r="MZ38" s="74"/>
      <c r="NA38" s="74"/>
      <c r="NB38" s="284"/>
      <c r="NC38" s="284"/>
      <c r="ND38" s="284"/>
      <c r="NE38" s="284"/>
      <c r="NF38" s="284"/>
      <c r="NG38" s="8"/>
      <c r="NH38" s="74"/>
      <c r="NI38" s="74"/>
      <c r="NJ38" s="74"/>
      <c r="NK38" s="74"/>
      <c r="NL38" s="74"/>
      <c r="NM38" s="74"/>
      <c r="NN38" s="74"/>
      <c r="NO38" s="74"/>
      <c r="NP38" s="74"/>
      <c r="NQ38" s="74"/>
      <c r="NR38" s="284"/>
      <c r="NS38" s="284"/>
      <c r="NT38" s="284"/>
      <c r="NU38" s="284"/>
      <c r="NV38" s="284"/>
      <c r="NW38" s="8"/>
      <c r="NX38" s="74"/>
      <c r="NY38" s="74"/>
      <c r="NZ38" s="74"/>
      <c r="OA38" s="74"/>
      <c r="OB38" s="74"/>
      <c r="OC38" s="74"/>
      <c r="OD38" s="74"/>
      <c r="OE38" s="74"/>
      <c r="OF38" s="74"/>
      <c r="OG38" s="74"/>
      <c r="OH38" s="284"/>
      <c r="OI38" s="284"/>
      <c r="OJ38" s="284"/>
      <c r="OK38" s="284"/>
      <c r="OL38" s="284"/>
      <c r="OM38" s="8"/>
      <c r="ON38" s="74"/>
      <c r="OO38" s="74"/>
      <c r="OP38" s="74"/>
      <c r="OQ38" s="74"/>
      <c r="OR38" s="74"/>
      <c r="OS38" s="74"/>
      <c r="OT38" s="74"/>
      <c r="OU38" s="74"/>
      <c r="OV38" s="74"/>
      <c r="OW38" s="74"/>
      <c r="OX38" s="284"/>
      <c r="OY38" s="284"/>
      <c r="OZ38" s="284"/>
      <c r="PA38" s="284"/>
      <c r="PB38" s="284"/>
      <c r="PC38" s="8"/>
      <c r="PD38" s="74"/>
      <c r="PE38" s="74"/>
      <c r="PF38" s="74"/>
      <c r="PG38" s="74"/>
      <c r="PH38" s="74"/>
      <c r="PI38" s="74"/>
      <c r="PJ38" s="74"/>
      <c r="PK38" s="74"/>
      <c r="PL38" s="74"/>
      <c r="PM38" s="74"/>
      <c r="PN38" s="284"/>
      <c r="PO38" s="284"/>
      <c r="PP38" s="284"/>
      <c r="PQ38" s="284"/>
      <c r="PR38" s="284"/>
      <c r="PS38" s="8"/>
      <c r="PT38" s="74"/>
      <c r="PU38" s="74"/>
      <c r="PV38" s="74"/>
      <c r="PW38" s="74"/>
      <c r="PX38" s="74"/>
      <c r="PY38" s="74"/>
      <c r="PZ38" s="74"/>
      <c r="QA38" s="74"/>
      <c r="QB38" s="74"/>
      <c r="QC38" s="74"/>
      <c r="QD38" s="284"/>
      <c r="QE38" s="284"/>
      <c r="QF38" s="284"/>
      <c r="QG38" s="284"/>
      <c r="QH38" s="284"/>
      <c r="QI38" s="8"/>
      <c r="QJ38" s="74"/>
      <c r="QK38" s="74"/>
      <c r="QL38" s="74"/>
      <c r="QM38" s="74"/>
      <c r="QN38" s="74"/>
      <c r="QO38" s="74"/>
      <c r="QP38" s="74"/>
      <c r="QQ38" s="74"/>
      <c r="QR38" s="74"/>
      <c r="QS38" s="74"/>
      <c r="QT38" s="74"/>
      <c r="QU38" s="284"/>
      <c r="QV38" s="284"/>
      <c r="QW38" s="284"/>
      <c r="QX38" s="284"/>
      <c r="QY38" s="8"/>
      <c r="QZ38" s="74"/>
      <c r="RA38" s="74"/>
      <c r="RB38" s="74"/>
      <c r="RC38" s="74"/>
      <c r="RD38" s="74"/>
      <c r="RE38" s="74"/>
      <c r="RF38" s="74"/>
      <c r="RG38" s="74"/>
      <c r="RH38" s="74"/>
      <c r="RI38" s="74"/>
      <c r="RJ38" s="74"/>
      <c r="RK38" s="74"/>
      <c r="RL38" s="74"/>
      <c r="RM38" s="74"/>
      <c r="RN38" s="74"/>
    </row>
    <row r="39" spans="1:482" s="9" customFormat="1" ht="12.75" x14ac:dyDescent="0.2">
      <c r="A39" s="161">
        <v>37</v>
      </c>
      <c r="B39" s="114" t="s">
        <v>147</v>
      </c>
      <c r="C39" s="161">
        <v>37</v>
      </c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273"/>
      <c r="Q39" s="273"/>
      <c r="R39" s="273"/>
      <c r="S39" s="16"/>
      <c r="T39" s="115">
        <v>2.6124272269980879E-3</v>
      </c>
      <c r="U39" s="115">
        <v>4.7901414641679874E-3</v>
      </c>
      <c r="V39" s="115">
        <v>3.1186828556950569E-2</v>
      </c>
      <c r="W39" s="115">
        <v>-1.1586310989686535E-2</v>
      </c>
      <c r="X39" s="115">
        <v>-3.9668348626546612E-2</v>
      </c>
      <c r="Y39" s="115">
        <v>-3.5997214447806812E-3</v>
      </c>
      <c r="Z39" s="115">
        <v>4.3300772281922958E-2</v>
      </c>
      <c r="AA39" s="115">
        <v>1.9959455687879053E-2</v>
      </c>
      <c r="AB39" s="115">
        <v>-7.1609446667338886E-2</v>
      </c>
      <c r="AC39" s="115">
        <v>3.036556205203263E-2</v>
      </c>
      <c r="AD39" s="115"/>
      <c r="AE39" s="115"/>
      <c r="AF39" s="115"/>
      <c r="AG39" s="115"/>
      <c r="AH39" s="273"/>
      <c r="AI39" s="16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273"/>
      <c r="AW39" s="273"/>
      <c r="AX39" s="273"/>
      <c r="AY39" s="16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273"/>
      <c r="BK39" s="273"/>
      <c r="BL39" s="273"/>
      <c r="BM39" s="273"/>
      <c r="BN39" s="273"/>
      <c r="BO39" s="16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273"/>
      <c r="CA39" s="273"/>
      <c r="CB39" s="273"/>
      <c r="CC39" s="273"/>
      <c r="CD39" s="273"/>
      <c r="CE39" s="16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273"/>
      <c r="CQ39" s="273"/>
      <c r="CR39" s="273"/>
      <c r="CS39" s="273"/>
      <c r="CT39" s="273"/>
      <c r="CU39" s="16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273"/>
      <c r="DH39" s="273"/>
      <c r="DI39" s="273"/>
      <c r="DJ39" s="273"/>
      <c r="DK39" s="16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273"/>
      <c r="DW39" s="273"/>
      <c r="DX39" s="273"/>
      <c r="DY39" s="273"/>
      <c r="DZ39" s="273"/>
      <c r="EA39" s="16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273"/>
      <c r="EN39" s="273"/>
      <c r="EO39" s="273"/>
      <c r="EP39" s="273"/>
      <c r="EQ39" s="16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273"/>
      <c r="FD39" s="273"/>
      <c r="FE39" s="273"/>
      <c r="FF39" s="273"/>
      <c r="FG39" s="16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273"/>
      <c r="FS39" s="273"/>
      <c r="FT39" s="273"/>
      <c r="FU39" s="273"/>
      <c r="FV39" s="273"/>
      <c r="FW39" s="16"/>
      <c r="FX39" s="115">
        <v>0</v>
      </c>
      <c r="FY39" s="115">
        <v>0</v>
      </c>
      <c r="FZ39" s="115">
        <v>0</v>
      </c>
      <c r="GA39" s="115">
        <v>0</v>
      </c>
      <c r="GB39" s="115">
        <v>0</v>
      </c>
      <c r="GC39" s="115">
        <v>0</v>
      </c>
      <c r="GD39" s="115">
        <v>0</v>
      </c>
      <c r="GE39" s="115">
        <v>0</v>
      </c>
      <c r="GF39" s="115">
        <v>0</v>
      </c>
      <c r="GG39" s="115">
        <v>0</v>
      </c>
      <c r="GH39" s="273"/>
      <c r="GI39" s="273"/>
      <c r="GJ39" s="273"/>
      <c r="GK39" s="273"/>
      <c r="GL39" s="273"/>
      <c r="GM39" s="16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273"/>
      <c r="GZ39" s="273"/>
      <c r="HA39" s="273"/>
      <c r="HB39" s="273"/>
      <c r="HC39" s="16"/>
      <c r="HD39" s="115">
        <v>-3.3038978980983154E-15</v>
      </c>
      <c r="HE39" s="115">
        <v>-2.5358763858754869E-15</v>
      </c>
      <c r="HF39" s="115">
        <v>-3.9818236191033963E-15</v>
      </c>
      <c r="HG39" s="115">
        <v>-1.7018362966804082E-15</v>
      </c>
      <c r="HH39" s="115">
        <v>-3.6069713457098353E-15</v>
      </c>
      <c r="HI39" s="115">
        <v>0</v>
      </c>
      <c r="HJ39" s="115">
        <v>0</v>
      </c>
      <c r="HK39" s="115">
        <v>2.6978282309178576E-15</v>
      </c>
      <c r="HL39" s="115">
        <v>1.5623881330486092E-15</v>
      </c>
      <c r="HM39" s="115">
        <v>0</v>
      </c>
      <c r="HN39" s="115"/>
      <c r="HO39" s="115"/>
      <c r="HP39" s="115"/>
      <c r="HQ39" s="115"/>
      <c r="HR39" s="115"/>
      <c r="HS39" s="16"/>
      <c r="HT39" s="115">
        <v>2.9144279813884719E-2</v>
      </c>
      <c r="HU39" s="115">
        <v>1.4410302077648663E-2</v>
      </c>
      <c r="HV39" s="115">
        <v>9.6406157542890652E-3</v>
      </c>
      <c r="HW39" s="115">
        <v>2.2991929432466165E-2</v>
      </c>
      <c r="HX39" s="115">
        <v>1.300810746285495E-2</v>
      </c>
      <c r="HY39" s="115">
        <v>2.414546057161044E-2</v>
      </c>
      <c r="HZ39" s="115">
        <v>1.1079174770483714E-2</v>
      </c>
      <c r="IA39" s="115">
        <v>2.1002931756836856E-2</v>
      </c>
      <c r="IB39" s="115">
        <v>1.2753570063714196E-2</v>
      </c>
      <c r="IC39" s="115">
        <v>5.6184307295650028E-3</v>
      </c>
      <c r="ID39" s="115"/>
      <c r="IE39" s="115"/>
      <c r="IF39" s="115"/>
      <c r="IG39" s="115"/>
      <c r="IH39" s="115"/>
      <c r="II39" s="16"/>
      <c r="IJ39" s="115">
        <v>-0.76051157501861055</v>
      </c>
      <c r="IK39" s="115">
        <v>0.85427052455142483</v>
      </c>
      <c r="IL39" s="115">
        <v>0.77489936458736564</v>
      </c>
      <c r="IM39" s="115">
        <v>-0.67942807138486394</v>
      </c>
      <c r="IN39" s="115">
        <v>0.38049342853697865</v>
      </c>
      <c r="IO39" s="115">
        <v>0.45841126665427306</v>
      </c>
      <c r="IP39" s="115">
        <v>0.92541352538257815</v>
      </c>
      <c r="IQ39" s="115">
        <v>0.96985271306190113</v>
      </c>
      <c r="IR39" s="115">
        <v>-0.46285831743880701</v>
      </c>
      <c r="IS39" s="115">
        <v>0.52734636033109095</v>
      </c>
      <c r="IT39" s="115"/>
      <c r="IU39" s="273"/>
      <c r="IV39" s="273"/>
      <c r="IW39" s="273"/>
      <c r="IX39" s="273"/>
      <c r="IY39" s="16"/>
      <c r="IZ39" s="115"/>
      <c r="JA39" s="115"/>
      <c r="JB39" s="115"/>
      <c r="JC39" s="115"/>
      <c r="JD39" s="115"/>
      <c r="JE39" s="115"/>
      <c r="JF39" s="115"/>
      <c r="JG39" s="115"/>
      <c r="JH39" s="115"/>
      <c r="JI39" s="115"/>
      <c r="JJ39" s="273"/>
      <c r="JK39" s="273"/>
      <c r="JL39" s="273"/>
      <c r="JM39" s="273"/>
      <c r="JN39" s="273"/>
      <c r="JO39" s="16"/>
      <c r="JP39" s="115"/>
      <c r="JQ39" s="115"/>
      <c r="JR39" s="115"/>
      <c r="JS39" s="115"/>
      <c r="JT39" s="115"/>
      <c r="JU39" s="115"/>
      <c r="JV39" s="115"/>
      <c r="JW39" s="115"/>
      <c r="JX39" s="115"/>
      <c r="JY39" s="115"/>
      <c r="JZ39" s="115"/>
      <c r="KA39" s="273"/>
      <c r="KB39" s="273"/>
      <c r="KC39" s="273"/>
      <c r="KD39" s="273"/>
      <c r="KE39" s="16"/>
      <c r="KF39" s="115"/>
      <c r="KG39" s="115"/>
      <c r="KH39" s="115"/>
      <c r="KI39" s="115"/>
      <c r="KJ39" s="115"/>
      <c r="KK39" s="115"/>
      <c r="KL39" s="115"/>
      <c r="KM39" s="115"/>
      <c r="KN39" s="115"/>
      <c r="KO39" s="115"/>
      <c r="KP39" s="115"/>
      <c r="KQ39" s="273"/>
      <c r="KR39" s="273"/>
      <c r="KS39" s="273"/>
      <c r="KT39" s="273"/>
      <c r="KU39" s="16"/>
      <c r="KV39" s="115">
        <v>8.3523327587165727E-2</v>
      </c>
      <c r="KW39" s="115">
        <v>-1.4047082509466114E-2</v>
      </c>
      <c r="KX39" s="115">
        <v>0.20774148603057943</v>
      </c>
      <c r="KY39" s="115">
        <v>0.25824981676115377</v>
      </c>
      <c r="KZ39" s="115">
        <v>0.24027853970905844</v>
      </c>
      <c r="LA39" s="115">
        <v>0.24386209103327092</v>
      </c>
      <c r="LB39" s="115">
        <v>0.20629658762743305</v>
      </c>
      <c r="LC39" s="115">
        <v>0.20236483176035833</v>
      </c>
      <c r="LD39" s="115">
        <v>-4.5205601030094751E-2</v>
      </c>
      <c r="LE39" s="115">
        <v>-0.34222038207687011</v>
      </c>
      <c r="LF39" s="115"/>
      <c r="LG39" s="115"/>
      <c r="LH39" s="115"/>
      <c r="LI39" s="115"/>
      <c r="LJ39" s="115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288"/>
      <c r="LW39" s="288"/>
      <c r="LX39" s="288"/>
      <c r="LY39" s="288"/>
      <c r="LZ39" s="28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288"/>
      <c r="MO39" s="288"/>
      <c r="MP39" s="28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288"/>
      <c r="NC39" s="288"/>
      <c r="ND39" s="288"/>
      <c r="NE39" s="288"/>
      <c r="NF39" s="28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288"/>
      <c r="NS39" s="288"/>
      <c r="NT39" s="288"/>
      <c r="NU39" s="288"/>
      <c r="NV39" s="28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288"/>
      <c r="OI39" s="288"/>
      <c r="OJ39" s="288"/>
      <c r="OK39" s="288"/>
      <c r="OL39" s="28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288"/>
      <c r="OY39" s="288"/>
      <c r="OZ39" s="288"/>
      <c r="PA39" s="288"/>
      <c r="PB39" s="28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288"/>
      <c r="PO39" s="288"/>
      <c r="PP39" s="288"/>
      <c r="PQ39" s="288"/>
      <c r="PR39" s="28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288"/>
      <c r="QE39" s="288"/>
      <c r="QF39" s="288"/>
      <c r="QG39" s="288"/>
      <c r="QH39" s="288"/>
      <c r="QJ39" s="78"/>
      <c r="QK39" s="78"/>
      <c r="QL39" s="78"/>
      <c r="QM39" s="78"/>
      <c r="QN39" s="78"/>
      <c r="QO39" s="78"/>
      <c r="QP39" s="78"/>
      <c r="QQ39" s="78"/>
      <c r="QR39" s="78"/>
      <c r="QS39" s="78"/>
      <c r="QT39" s="78"/>
      <c r="QU39" s="288"/>
      <c r="QV39" s="288"/>
      <c r="QW39" s="288"/>
      <c r="QX39" s="28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  <c r="RN39" s="78"/>
    </row>
    <row r="40" spans="1:482" s="9" customFormat="1" ht="12.75" x14ac:dyDescent="0.2">
      <c r="A40" s="161">
        <v>38</v>
      </c>
      <c r="B40" s="116" t="s">
        <v>11</v>
      </c>
      <c r="C40" s="161">
        <v>38</v>
      </c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274"/>
      <c r="Q40" s="274"/>
      <c r="R40" s="274"/>
      <c r="S40" s="16"/>
      <c r="T40" s="117">
        <v>8.2139547744345691</v>
      </c>
      <c r="U40" s="117">
        <v>9.4230275059662745</v>
      </c>
      <c r="V40" s="117">
        <v>110.74299340597099</v>
      </c>
      <c r="W40" s="117">
        <v>-37.35463009225623</v>
      </c>
      <c r="X40" s="117">
        <v>-122.77130545475302</v>
      </c>
      <c r="Y40" s="117">
        <v>-10.469098321696492</v>
      </c>
      <c r="Z40" s="117">
        <v>163.65378740786673</v>
      </c>
      <c r="AA40" s="117">
        <v>64.995237747458759</v>
      </c>
      <c r="AB40" s="117">
        <v>-226.47056348998649</v>
      </c>
      <c r="AC40" s="117">
        <v>110.42954528845121</v>
      </c>
      <c r="AD40" s="117"/>
      <c r="AE40" s="117"/>
      <c r="AF40" s="117"/>
      <c r="AG40" s="117"/>
      <c r="AH40" s="274"/>
      <c r="AI40" s="16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274"/>
      <c r="AW40" s="274"/>
      <c r="AX40" s="274"/>
      <c r="AY40" s="16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274"/>
      <c r="BK40" s="274"/>
      <c r="BL40" s="274"/>
      <c r="BM40" s="274"/>
      <c r="BN40" s="274"/>
      <c r="BO40" s="16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274"/>
      <c r="CA40" s="274"/>
      <c r="CB40" s="274"/>
      <c r="CC40" s="274"/>
      <c r="CD40" s="274"/>
      <c r="CE40" s="16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274"/>
      <c r="CQ40" s="274"/>
      <c r="CR40" s="274"/>
      <c r="CS40" s="274"/>
      <c r="CT40" s="274"/>
      <c r="CU40" s="16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274"/>
      <c r="DH40" s="274"/>
      <c r="DI40" s="274"/>
      <c r="DJ40" s="274"/>
      <c r="DK40" s="16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274"/>
      <c r="DW40" s="274"/>
      <c r="DX40" s="274"/>
      <c r="DY40" s="274"/>
      <c r="DZ40" s="274"/>
      <c r="EA40" s="16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274"/>
      <c r="EN40" s="274"/>
      <c r="EO40" s="274"/>
      <c r="EP40" s="274"/>
      <c r="EQ40" s="16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274"/>
      <c r="FD40" s="274"/>
      <c r="FE40" s="274"/>
      <c r="FF40" s="274"/>
      <c r="FG40" s="16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274"/>
      <c r="FS40" s="274"/>
      <c r="FT40" s="274"/>
      <c r="FU40" s="274"/>
      <c r="FV40" s="274"/>
      <c r="FW40" s="16"/>
      <c r="FX40" s="117">
        <v>0</v>
      </c>
      <c r="FY40" s="117">
        <v>0</v>
      </c>
      <c r="FZ40" s="117">
        <v>0</v>
      </c>
      <c r="GA40" s="117">
        <v>0</v>
      </c>
      <c r="GB40" s="117">
        <v>0</v>
      </c>
      <c r="GC40" s="117">
        <v>0</v>
      </c>
      <c r="GD40" s="117">
        <v>0</v>
      </c>
      <c r="GE40" s="117">
        <v>0</v>
      </c>
      <c r="GF40" s="117">
        <v>0</v>
      </c>
      <c r="GG40" s="117">
        <v>0</v>
      </c>
      <c r="GH40" s="274"/>
      <c r="GI40" s="274"/>
      <c r="GJ40" s="274"/>
      <c r="GK40" s="274"/>
      <c r="GL40" s="274"/>
      <c r="GM40" s="16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274"/>
      <c r="GZ40" s="274"/>
      <c r="HA40" s="274"/>
      <c r="HB40" s="274"/>
      <c r="HC40" s="16"/>
      <c r="HD40" s="117">
        <v>-1.3824319466948509E-10</v>
      </c>
      <c r="HE40" s="117">
        <v>-1.0913936421275139E-10</v>
      </c>
      <c r="HF40" s="117">
        <v>-1.8189894035458565E-10</v>
      </c>
      <c r="HG40" s="117">
        <v>-8.0035533756017685E-11</v>
      </c>
      <c r="HH40" s="117">
        <v>-1.7462298274040222E-10</v>
      </c>
      <c r="HI40" s="117">
        <v>0</v>
      </c>
      <c r="HJ40" s="117">
        <v>0</v>
      </c>
      <c r="HK40" s="117">
        <v>1.4551915228366852E-10</v>
      </c>
      <c r="HL40" s="117">
        <v>8.7311491370201111E-11</v>
      </c>
      <c r="HM40" s="117">
        <v>0</v>
      </c>
      <c r="HN40" s="117">
        <v>1</v>
      </c>
      <c r="HO40" s="117"/>
      <c r="HP40" s="117"/>
      <c r="HQ40" s="117"/>
      <c r="HR40" s="117"/>
      <c r="HS40" s="16"/>
      <c r="HT40" s="117">
        <v>201.90489922379311</v>
      </c>
      <c r="HU40" s="117">
        <v>100.80145183401328</v>
      </c>
      <c r="HV40" s="117">
        <v>67.933329730701189</v>
      </c>
      <c r="HW40" s="117">
        <v>169.84674141785035</v>
      </c>
      <c r="HX40" s="117">
        <v>102.50444187444918</v>
      </c>
      <c r="HY40" s="117">
        <v>186.5204599237195</v>
      </c>
      <c r="HZ40" s="117">
        <v>86.548038633601209</v>
      </c>
      <c r="IA40" s="117">
        <v>163.57238737720581</v>
      </c>
      <c r="IB40" s="117">
        <v>108.76900634729463</v>
      </c>
      <c r="IC40" s="117">
        <v>48.496189830089861</v>
      </c>
      <c r="ID40" s="117"/>
      <c r="IE40" s="117"/>
      <c r="IF40" s="117"/>
      <c r="IG40" s="117"/>
      <c r="IH40" s="117"/>
      <c r="II40" s="16"/>
      <c r="IJ40" s="117">
        <v>-482.8220000000033</v>
      </c>
      <c r="IK40" s="117">
        <v>8307.5770878095173</v>
      </c>
      <c r="IL40" s="117">
        <v>6092.9922735714299</v>
      </c>
      <c r="IM40" s="117">
        <v>-509.08683395238222</v>
      </c>
      <c r="IN40" s="117">
        <v>610.78889238094939</v>
      </c>
      <c r="IO40" s="117">
        <v>797.14023428571886</v>
      </c>
      <c r="IP40" s="117">
        <v>7241.7472680952396</v>
      </c>
      <c r="IQ40" s="117">
        <v>15249.959225256234</v>
      </c>
      <c r="IR40" s="117">
        <v>-360.31798491962627</v>
      </c>
      <c r="IS40" s="117">
        <v>2842.5639598958619</v>
      </c>
      <c r="IT40" s="117"/>
      <c r="IU40" s="274"/>
      <c r="IV40" s="274"/>
      <c r="IW40" s="274"/>
      <c r="IX40" s="274"/>
      <c r="IY40" s="16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274"/>
      <c r="JK40" s="274"/>
      <c r="JL40" s="274"/>
      <c r="JM40" s="274"/>
      <c r="JN40" s="274"/>
      <c r="JO40" s="16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274"/>
      <c r="KB40" s="274"/>
      <c r="KC40" s="274"/>
      <c r="KD40" s="274"/>
      <c r="KE40" s="16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274"/>
      <c r="KR40" s="274"/>
      <c r="KS40" s="274"/>
      <c r="KT40" s="274"/>
      <c r="KU40" s="16"/>
      <c r="KV40" s="117">
        <v>548.23000000000047</v>
      </c>
      <c r="KW40" s="117">
        <v>-84.226570952380825</v>
      </c>
      <c r="KX40" s="117">
        <v>1644.5478895714296</v>
      </c>
      <c r="KY40" s="117">
        <v>2207.3030771428557</v>
      </c>
      <c r="KZ40" s="117">
        <v>2093.5307816666664</v>
      </c>
      <c r="LA40" s="117">
        <v>2260.3156311904759</v>
      </c>
      <c r="LB40" s="117">
        <v>1953.2466195238094</v>
      </c>
      <c r="LC40" s="117">
        <v>1986.4641325412267</v>
      </c>
      <c r="LD40" s="117">
        <v>-423.30922034331888</v>
      </c>
      <c r="LE40" s="117">
        <v>-2703.1829192545711</v>
      </c>
      <c r="LF40" s="117"/>
      <c r="LG40" s="117"/>
      <c r="LH40" s="117"/>
      <c r="LI40" s="117"/>
      <c r="LJ40" s="117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289"/>
      <c r="LW40" s="289"/>
      <c r="LX40" s="289"/>
      <c r="LY40" s="289"/>
      <c r="LZ40" s="289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289"/>
      <c r="MO40" s="289"/>
      <c r="MP40" s="289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289"/>
      <c r="NC40" s="289"/>
      <c r="ND40" s="289"/>
      <c r="NE40" s="289"/>
      <c r="NF40" s="289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289"/>
      <c r="NS40" s="289"/>
      <c r="NT40" s="289"/>
      <c r="NU40" s="289"/>
      <c r="NV40" s="289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289"/>
      <c r="OI40" s="289"/>
      <c r="OJ40" s="289"/>
      <c r="OK40" s="289"/>
      <c r="OL40" s="289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289"/>
      <c r="OY40" s="289"/>
      <c r="OZ40" s="289"/>
      <c r="PA40" s="289"/>
      <c r="PB40" s="289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289"/>
      <c r="PO40" s="289"/>
      <c r="PP40" s="289"/>
      <c r="PQ40" s="289"/>
      <c r="PR40" s="289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289"/>
      <c r="QE40" s="289"/>
      <c r="QF40" s="289"/>
      <c r="QG40" s="289"/>
      <c r="QH40" s="289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289"/>
      <c r="QV40" s="289"/>
      <c r="QW40" s="289"/>
      <c r="QX40" s="289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</row>
    <row r="41" spans="1:482" ht="12.75" x14ac:dyDescent="0.2">
      <c r="A41" s="161">
        <v>39</v>
      </c>
      <c r="B41" s="154" t="s">
        <v>302</v>
      </c>
      <c r="C41" s="161">
        <v>39</v>
      </c>
      <c r="D41" s="100">
        <v>4559.9089999999997</v>
      </c>
      <c r="E41" s="100">
        <v>2256.288</v>
      </c>
      <c r="F41" s="100">
        <v>6448.1689999999999</v>
      </c>
      <c r="G41" s="100">
        <v>5918.9920000000002</v>
      </c>
      <c r="H41" s="100">
        <v>3160.453</v>
      </c>
      <c r="I41" s="100">
        <v>4577.5839999999998</v>
      </c>
      <c r="J41" s="100">
        <v>4113.4840000000004</v>
      </c>
      <c r="K41" s="100">
        <v>4169.027</v>
      </c>
      <c r="L41" s="100">
        <v>4864.1459999999997</v>
      </c>
      <c r="M41" s="100">
        <v>4903.575938615033</v>
      </c>
      <c r="N41" s="100">
        <f>N42+N46+N70+N82+N84+N86</f>
        <v>5883.5123524942264</v>
      </c>
      <c r="O41" s="100">
        <f>O42+O46+O70+O82+O84+O86</f>
        <v>4900.0203819942608</v>
      </c>
      <c r="P41" s="275"/>
      <c r="Q41" s="275"/>
      <c r="R41" s="275"/>
      <c r="S41" s="16"/>
      <c r="T41" s="100">
        <v>3135.9711500000003</v>
      </c>
      <c r="U41" s="100">
        <v>1957.7480000000003</v>
      </c>
      <c r="V41" s="100">
        <v>3440.2109999999998</v>
      </c>
      <c r="W41" s="100">
        <v>3261.3860000000004</v>
      </c>
      <c r="X41" s="100">
        <v>3217.7149999999992</v>
      </c>
      <c r="Y41" s="100">
        <v>2918.7769999999996</v>
      </c>
      <c r="Z41" s="100">
        <v>3615.8120000000008</v>
      </c>
      <c r="AA41" s="100">
        <v>3191.3679999999999</v>
      </c>
      <c r="AB41" s="100">
        <v>3389.05</v>
      </c>
      <c r="AC41" s="100">
        <f>AC42+AC46+AC70+AC82+AC84+AC86</f>
        <v>3021.7568449999994</v>
      </c>
      <c r="AD41" s="100">
        <f>AD42+AD46+AD70+AD82+AD84+AD86</f>
        <v>3136.6566350000007</v>
      </c>
      <c r="AE41" s="100">
        <f t="shared" ref="AE41:AH41" si="82">AE46+AE70+AE82+AE84+AE86</f>
        <v>3240.5447918017817</v>
      </c>
      <c r="AF41" s="100">
        <f t="shared" si="82"/>
        <v>3468.3870158550239</v>
      </c>
      <c r="AG41" s="100">
        <f t="shared" si="82"/>
        <v>3496.6790159247976</v>
      </c>
      <c r="AH41" s="100">
        <f t="shared" si="82"/>
        <v>0</v>
      </c>
      <c r="AI41" s="16"/>
      <c r="AJ41" s="100">
        <f>SUM(AJ42:AJ86)</f>
        <v>298969.3558713026</v>
      </c>
      <c r="AK41" s="100">
        <f t="shared" ref="AK41:AT41" si="83">SUM(AK42:AK86)</f>
        <v>317564.19496021117</v>
      </c>
      <c r="AL41" s="100">
        <f t="shared" si="83"/>
        <v>357196.2064324604</v>
      </c>
      <c r="AM41" s="100">
        <f t="shared" si="83"/>
        <v>336473.33604781888</v>
      </c>
      <c r="AN41" s="100">
        <f t="shared" si="83"/>
        <v>342585.72197391675</v>
      </c>
      <c r="AO41" s="100">
        <f t="shared" si="83"/>
        <v>363142.9799097575</v>
      </c>
      <c r="AP41" s="100">
        <f t="shared" si="83"/>
        <v>371337.00658779871</v>
      </c>
      <c r="AQ41" s="100">
        <f t="shared" si="83"/>
        <v>389455.68911305774</v>
      </c>
      <c r="AR41" s="100">
        <f t="shared" si="83"/>
        <v>385854.24266130046</v>
      </c>
      <c r="AS41" s="100">
        <f t="shared" si="83"/>
        <v>384408.81018797931</v>
      </c>
      <c r="AT41" s="100">
        <f t="shared" si="83"/>
        <v>450206.23618658097</v>
      </c>
      <c r="AU41" s="100">
        <f>+AU42+AU45+AU46+AU70+AU82+AU83+AU84+AU85+AU86</f>
        <v>231126.12105818847</v>
      </c>
      <c r="AV41" s="275">
        <v>227313.97671364309</v>
      </c>
      <c r="AW41" s="275">
        <v>228131.02261712385</v>
      </c>
      <c r="AX41" s="275"/>
      <c r="AY41" s="16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275"/>
      <c r="BK41" s="275"/>
      <c r="BL41" s="275"/>
      <c r="BM41" s="275"/>
      <c r="BN41" s="275"/>
      <c r="BO41" s="16"/>
      <c r="BP41" s="100">
        <f t="shared" ref="BP41:CC41" si="84">BP42+BP46+BP70+BP82+BP84+BP86</f>
        <v>9789.3206690337247</v>
      </c>
      <c r="BQ41" s="100">
        <f t="shared" si="84"/>
        <v>9602.6754023322665</v>
      </c>
      <c r="BR41" s="100">
        <f t="shared" si="84"/>
        <v>9432.3320155991714</v>
      </c>
      <c r="BS41" s="100">
        <f t="shared" si="84"/>
        <v>9253.5925088271906</v>
      </c>
      <c r="BT41" s="100">
        <f t="shared" si="84"/>
        <v>9035.2948820200072</v>
      </c>
      <c r="BU41" s="100">
        <f t="shared" si="84"/>
        <v>8806.7911351739422</v>
      </c>
      <c r="BV41" s="100">
        <f t="shared" si="84"/>
        <v>8582.1962682926733</v>
      </c>
      <c r="BW41" s="100">
        <f t="shared" si="84"/>
        <v>8338.4852813761427</v>
      </c>
      <c r="BX41" s="100">
        <f t="shared" si="84"/>
        <v>8100.1761744242995</v>
      </c>
      <c r="BY41" s="100">
        <f t="shared" si="84"/>
        <v>7813.5169474336835</v>
      </c>
      <c r="BZ41" s="100">
        <f t="shared" si="84"/>
        <v>7547.2240000000002</v>
      </c>
      <c r="CA41" s="100">
        <f t="shared" si="84"/>
        <v>6897.633035328332</v>
      </c>
      <c r="CB41" s="100">
        <f t="shared" si="84"/>
        <v>6910.073886202561</v>
      </c>
      <c r="CC41" s="100">
        <f t="shared" si="84"/>
        <v>6409.8954893635728</v>
      </c>
      <c r="CD41" s="275"/>
      <c r="CE41" s="16"/>
      <c r="CF41" s="100">
        <v>584.71602380952379</v>
      </c>
      <c r="CG41" s="100">
        <v>294.11921428571435</v>
      </c>
      <c r="CH41" s="100">
        <v>287.05928571428575</v>
      </c>
      <c r="CI41" s="100">
        <v>249.4614285714286</v>
      </c>
      <c r="CJ41" s="100">
        <v>293.13809523809516</v>
      </c>
      <c r="CK41" s="100">
        <v>289.81054761904767</v>
      </c>
      <c r="CL41" s="100">
        <v>190.10714285714283</v>
      </c>
      <c r="CM41" s="100">
        <v>102.91626190476191</v>
      </c>
      <c r="CN41" s="100">
        <v>81.545500000000004</v>
      </c>
      <c r="CO41" s="100">
        <v>70.264101475387889</v>
      </c>
      <c r="CP41" s="275"/>
      <c r="CQ41" s="275"/>
      <c r="CR41" s="275"/>
      <c r="CS41" s="275"/>
      <c r="CT41" s="275"/>
      <c r="CU41" s="16"/>
      <c r="CV41" s="100">
        <v>2669.0876355534974</v>
      </c>
      <c r="CW41" s="100">
        <v>2028.5621062167152</v>
      </c>
      <c r="CX41" s="100">
        <v>3688.029635048249</v>
      </c>
      <c r="CY41" s="100">
        <v>3662.0460041825659</v>
      </c>
      <c r="CZ41" s="100">
        <v>4954.1457210551125</v>
      </c>
      <c r="DA41" s="100">
        <v>4309.0051791086225</v>
      </c>
      <c r="DB41" s="100">
        <v>4895.4854718441202</v>
      </c>
      <c r="DC41" s="100">
        <v>4135.7193771185948</v>
      </c>
      <c r="DD41" s="100">
        <v>6488.3504384458547</v>
      </c>
      <c r="DE41" s="100">
        <v>327.36099999999999</v>
      </c>
      <c r="DF41" s="100">
        <v>427.26600000000008</v>
      </c>
      <c r="DG41" s="100">
        <v>467.20999999999987</v>
      </c>
      <c r="DH41" s="275">
        <f>+DH46</f>
        <v>477.66110909825323</v>
      </c>
      <c r="DI41" s="275">
        <f>+DI46</f>
        <v>489.13980977537733</v>
      </c>
      <c r="DJ41" s="275"/>
      <c r="DK41" s="16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275"/>
      <c r="DW41" s="275"/>
      <c r="DX41" s="275"/>
      <c r="DY41" s="275"/>
      <c r="DZ41" s="275"/>
      <c r="EA41" s="16"/>
      <c r="EB41" s="100">
        <v>0</v>
      </c>
      <c r="EC41" s="100">
        <v>0</v>
      </c>
      <c r="ED41" s="100">
        <v>0</v>
      </c>
      <c r="EE41" s="100">
        <v>0</v>
      </c>
      <c r="EF41" s="100">
        <v>0</v>
      </c>
      <c r="EG41" s="100">
        <v>0</v>
      </c>
      <c r="EH41" s="100">
        <v>0</v>
      </c>
      <c r="EI41" s="100">
        <v>0</v>
      </c>
      <c r="EJ41" s="100">
        <v>0</v>
      </c>
      <c r="EK41" s="100">
        <v>0</v>
      </c>
      <c r="EL41" s="100">
        <v>0</v>
      </c>
      <c r="EM41" s="275"/>
      <c r="EN41" s="275"/>
      <c r="EO41" s="275"/>
      <c r="EP41" s="275"/>
      <c r="EQ41" s="16"/>
      <c r="ER41" s="100">
        <v>0</v>
      </c>
      <c r="ES41" s="100">
        <v>0</v>
      </c>
      <c r="ET41" s="100">
        <v>0</v>
      </c>
      <c r="EU41" s="100">
        <v>0</v>
      </c>
      <c r="EV41" s="100">
        <v>0</v>
      </c>
      <c r="EW41" s="100">
        <v>0</v>
      </c>
      <c r="EX41" s="100">
        <v>0</v>
      </c>
      <c r="EY41" s="100">
        <v>0</v>
      </c>
      <c r="EZ41" s="100">
        <v>0</v>
      </c>
      <c r="FA41" s="100">
        <v>0</v>
      </c>
      <c r="FB41" s="100">
        <v>0</v>
      </c>
      <c r="FC41" s="275"/>
      <c r="FD41" s="275"/>
      <c r="FE41" s="275"/>
      <c r="FF41" s="275"/>
      <c r="FG41" s="16"/>
      <c r="FH41" s="100">
        <v>118.839</v>
      </c>
      <c r="FI41" s="100">
        <v>11.09</v>
      </c>
      <c r="FJ41" s="100">
        <v>59.904999999999994</v>
      </c>
      <c r="FK41" s="100">
        <v>46.79</v>
      </c>
      <c r="FL41" s="100">
        <v>18.807000000000002</v>
      </c>
      <c r="FM41" s="100">
        <v>25.764999999999997</v>
      </c>
      <c r="FN41" s="100">
        <v>27.395000000000003</v>
      </c>
      <c r="FO41" s="100">
        <v>36.772999999999996</v>
      </c>
      <c r="FP41" s="100">
        <v>20.27</v>
      </c>
      <c r="FQ41" s="100">
        <f>+FQ42+FQ45+FQ46+FQ70+FQ82+FQ83+FQ84+FQ85+FQ86</f>
        <v>5.8249999999999993</v>
      </c>
      <c r="FR41" s="100">
        <f>+FR42+FR45+FR46+FR70+FR82+FR83+FR84+FR85+FR86</f>
        <v>9.6959999999999997</v>
      </c>
      <c r="FS41" s="100">
        <f>+FS42+FS45+FS46+FS70+FS82+FS83+FS84+FS85+FS86</f>
        <v>10.843999999999998</v>
      </c>
      <c r="FT41" s="100">
        <f>+FT42+FT45+FT46+FT70+FT82+FT83+FT84+FT85+FT86</f>
        <v>1.843</v>
      </c>
      <c r="FU41" s="100">
        <f>+FU42+FU45+FU46+FU70+FU82+FU83+FU84+FU85+FU86</f>
        <v>1.8666417407878684</v>
      </c>
      <c r="FV41" s="275"/>
      <c r="FW41" s="16"/>
      <c r="FX41" s="100">
        <v>120.289</v>
      </c>
      <c r="FY41" s="100">
        <v>62.145999999999987</v>
      </c>
      <c r="FZ41" s="100">
        <v>316.21300000000008</v>
      </c>
      <c r="GA41" s="100">
        <v>280.81599999999997</v>
      </c>
      <c r="GB41" s="100">
        <v>781.49800000000005</v>
      </c>
      <c r="GC41" s="100">
        <v>826.14300000000003</v>
      </c>
      <c r="GD41" s="100">
        <v>558.23500000000001</v>
      </c>
      <c r="GE41" s="100">
        <v>655.36999999999989</v>
      </c>
      <c r="GF41" s="100">
        <v>642.68399999999997</v>
      </c>
      <c r="GG41" s="100">
        <f>+GG46</f>
        <v>99.527000000000001</v>
      </c>
      <c r="GH41" s="100">
        <f>+GH46</f>
        <v>44.687999999999995</v>
      </c>
      <c r="GI41" s="100">
        <f>+GI46</f>
        <v>62.76100000000001</v>
      </c>
      <c r="GJ41" s="100">
        <f>+GJ46</f>
        <v>39.661361195053679</v>
      </c>
      <c r="GK41" s="275">
        <v>40.375284558610126</v>
      </c>
      <c r="GL41" s="275"/>
      <c r="GM41" s="16"/>
      <c r="GN41" s="100">
        <v>35554.540771752487</v>
      </c>
      <c r="GO41" s="100">
        <v>37910.074165802325</v>
      </c>
      <c r="GP41" s="100">
        <v>39463.075659484544</v>
      </c>
      <c r="GQ41" s="100">
        <v>41627.323451447395</v>
      </c>
      <c r="GR41" s="100">
        <v>44630.541995798441</v>
      </c>
      <c r="GS41" s="100">
        <v>48322.132155904023</v>
      </c>
      <c r="GT41" s="100">
        <v>51815.634236699872</v>
      </c>
      <c r="GU41" s="100">
        <v>52338.51755850979</v>
      </c>
      <c r="GV41" s="100">
        <v>53807.934999999998</v>
      </c>
      <c r="GW41" s="100">
        <v>50924.512547619051</v>
      </c>
      <c r="GX41" s="100">
        <v>50558.366464523817</v>
      </c>
      <c r="GY41" s="275"/>
      <c r="GZ41" s="275"/>
      <c r="HA41" s="275"/>
      <c r="HB41" s="275"/>
      <c r="HC41" s="16"/>
      <c r="HD41" s="100">
        <v>40233.650742417616</v>
      </c>
      <c r="HE41" s="100">
        <v>41546.067137902464</v>
      </c>
      <c r="HF41" s="100">
        <v>45661.843868274525</v>
      </c>
      <c r="HG41" s="100">
        <v>46776.499532010879</v>
      </c>
      <c r="HH41" s="100">
        <v>48352.312549122893</v>
      </c>
      <c r="HI41" s="100">
        <v>49372.38962818413</v>
      </c>
      <c r="HJ41" s="100">
        <v>51523.862832807739</v>
      </c>
      <c r="HK41" s="100">
        <v>53673.541614331611</v>
      </c>
      <c r="HL41" s="100">
        <v>55698.764106761904</v>
      </c>
      <c r="HM41" s="100">
        <v>56970.179608516592</v>
      </c>
      <c r="HN41" s="100">
        <v>57239.247922371389</v>
      </c>
      <c r="HO41" s="100">
        <v>59014.994406848666</v>
      </c>
      <c r="HP41" s="100">
        <v>58775.157939277291</v>
      </c>
      <c r="HQ41" s="100">
        <v>63994.362217280002</v>
      </c>
      <c r="HR41" s="100"/>
      <c r="HS41" s="16"/>
      <c r="HT41" s="100">
        <v>3001.0824380000008</v>
      </c>
      <c r="HU41" s="100">
        <v>3020.0785870000004</v>
      </c>
      <c r="HV41" s="100">
        <v>3029.8524829999997</v>
      </c>
      <c r="HW41" s="100">
        <v>3209.3489109999996</v>
      </c>
      <c r="HX41" s="100">
        <v>3662.0071330000005</v>
      </c>
      <c r="HY41" s="100">
        <v>3345.4422509999999</v>
      </c>
      <c r="HZ41" s="100">
        <v>3376.6794869999999</v>
      </c>
      <c r="IA41" s="100">
        <v>3161.1592950000004</v>
      </c>
      <c r="IB41" s="100">
        <v>3833.0320259999994</v>
      </c>
      <c r="IC41" s="100">
        <v>3795.2145009999999</v>
      </c>
      <c r="ID41" s="100">
        <v>3739.4267682200616</v>
      </c>
      <c r="IE41" s="100">
        <v>3740.718630820721</v>
      </c>
      <c r="IF41" s="100">
        <v>3989.5766418531834</v>
      </c>
      <c r="IG41" s="100">
        <v>4701.6484005285765</v>
      </c>
      <c r="IH41" s="100"/>
      <c r="II41" s="16"/>
      <c r="IJ41" s="100">
        <v>1117.6867619047621</v>
      </c>
      <c r="IK41" s="100">
        <v>1417.1843888571429</v>
      </c>
      <c r="IL41" s="100">
        <v>1769.9542611904762</v>
      </c>
      <c r="IM41" s="100">
        <v>1258.3741469047618</v>
      </c>
      <c r="IN41" s="100">
        <v>994.46588095238099</v>
      </c>
      <c r="IO41" s="100">
        <v>941.77914285714292</v>
      </c>
      <c r="IP41" s="100">
        <v>583.67030952380958</v>
      </c>
      <c r="IQ41" s="100">
        <v>474.03578952380951</v>
      </c>
      <c r="IR41" s="100">
        <v>1138.7807916666666</v>
      </c>
      <c r="IS41" s="100">
        <v>2547.7528673809525</v>
      </c>
      <c r="IT41" s="100">
        <v>2105.8342536932296</v>
      </c>
      <c r="IU41" s="275"/>
      <c r="IV41" s="275"/>
      <c r="IW41" s="275"/>
      <c r="IX41" s="275"/>
      <c r="IY41" s="16"/>
      <c r="IZ41" s="100"/>
      <c r="JA41" s="100"/>
      <c r="JB41" s="100"/>
      <c r="JC41" s="100"/>
      <c r="JD41" s="100"/>
      <c r="JE41" s="100"/>
      <c r="JF41" s="100"/>
      <c r="JG41" s="100"/>
      <c r="JH41" s="100"/>
      <c r="JI41" s="100"/>
      <c r="JJ41" s="275"/>
      <c r="JK41" s="275"/>
      <c r="JL41" s="275"/>
      <c r="JM41" s="275"/>
      <c r="JN41" s="275"/>
      <c r="JO41" s="16"/>
      <c r="JP41" s="100">
        <v>9575.9125070197988</v>
      </c>
      <c r="JQ41" s="100">
        <v>10951.695232958895</v>
      </c>
      <c r="JR41" s="100">
        <v>11052.691522246485</v>
      </c>
      <c r="JS41" s="100">
        <v>7954.0670959368235</v>
      </c>
      <c r="JT41" s="100">
        <v>7309.724257691073</v>
      </c>
      <c r="JU41" s="100">
        <v>7102.7598928398602</v>
      </c>
      <c r="JV41" s="100">
        <v>6693.7123126270208</v>
      </c>
      <c r="JW41" s="100">
        <v>6555.8278524627913</v>
      </c>
      <c r="JX41" s="100">
        <v>7089.7755402189441</v>
      </c>
      <c r="JY41" s="100">
        <v>8312.025005451047</v>
      </c>
      <c r="JZ41" s="100">
        <v>8517.973429902946</v>
      </c>
      <c r="KA41" s="275">
        <v>9899.8210045102787</v>
      </c>
      <c r="KB41" s="275"/>
      <c r="KC41" s="275">
        <f>+KC42+KC45+KC46+KC85</f>
        <v>8112.4952659342835</v>
      </c>
      <c r="KD41" s="275"/>
      <c r="KE41" s="16"/>
      <c r="KF41" s="100">
        <v>34419.709056632724</v>
      </c>
      <c r="KG41" s="100">
        <v>33530.958850178562</v>
      </c>
      <c r="KH41" s="100">
        <v>32207.857609639243</v>
      </c>
      <c r="KI41" s="100">
        <v>32051.711216680982</v>
      </c>
      <c r="KJ41" s="100">
        <v>33031.985220293107</v>
      </c>
      <c r="KK41" s="100">
        <v>34449.422597604505</v>
      </c>
      <c r="KL41" s="100">
        <v>35794.289772722797</v>
      </c>
      <c r="KM41" s="100">
        <v>37535.373662327067</v>
      </c>
      <c r="KN41" s="100">
        <v>40034.143849523804</v>
      </c>
      <c r="KO41" s="100">
        <v>45048.654604427807</v>
      </c>
      <c r="KP41" s="100">
        <v>49900.220347619048</v>
      </c>
      <c r="KQ41" s="275"/>
      <c r="KR41" s="275"/>
      <c r="KS41" s="275"/>
      <c r="KT41" s="275"/>
      <c r="KU41" s="16"/>
      <c r="KV41" s="100">
        <v>6015.5649999999996</v>
      </c>
      <c r="KW41" s="100">
        <v>6080.2453809523813</v>
      </c>
      <c r="KX41" s="100">
        <v>6271.7711904285707</v>
      </c>
      <c r="KY41" s="100">
        <v>6339.8591428571426</v>
      </c>
      <c r="KZ41" s="100">
        <v>6619.4020678571433</v>
      </c>
      <c r="LA41" s="100">
        <v>7008.5117688095243</v>
      </c>
      <c r="LB41" s="100">
        <v>7514.9013609523799</v>
      </c>
      <c r="LC41" s="100">
        <v>7829.7876107142893</v>
      </c>
      <c r="LD41" s="100">
        <v>9787.3970921428554</v>
      </c>
      <c r="LE41" s="100">
        <v>10602.136520000004</v>
      </c>
      <c r="LF41" s="100">
        <v>10590.697966904763</v>
      </c>
      <c r="LG41" s="100"/>
      <c r="LH41" s="100"/>
      <c r="LI41" s="100"/>
      <c r="LJ41" s="100"/>
      <c r="LL41" s="79">
        <v>-373.26201491932977</v>
      </c>
      <c r="LM41" s="79">
        <v>-364.22023073503487</v>
      </c>
      <c r="LN41" s="79">
        <v>-365.80953013738593</v>
      </c>
      <c r="LO41" s="79">
        <v>-542.33056369219616</v>
      </c>
      <c r="LP41" s="79">
        <v>-649.95632493359471</v>
      </c>
      <c r="LQ41" s="79">
        <v>-766.32851829590481</v>
      </c>
      <c r="LR41" s="79">
        <v>-813.13355996468806</v>
      </c>
      <c r="LS41" s="79">
        <v>-716.35398560645922</v>
      </c>
      <c r="LT41" s="79">
        <v>-924.46336091979231</v>
      </c>
      <c r="LU41" s="79">
        <v>-940.1106454635069</v>
      </c>
      <c r="LV41" s="290">
        <v>-1002.5961854767484</v>
      </c>
      <c r="LW41" s="290">
        <v>-975.84716647497157</v>
      </c>
      <c r="LX41" s="290">
        <v>-997.53013182160475</v>
      </c>
      <c r="LY41" s="290">
        <v>-1251.358152652864</v>
      </c>
      <c r="LZ41" s="290"/>
      <c r="MA41" s="8"/>
      <c r="MB41" s="79">
        <v>-227.62916114402492</v>
      </c>
      <c r="MC41" s="79">
        <v>-223.85638051886127</v>
      </c>
      <c r="MD41" s="79">
        <v>-222.180379395328</v>
      </c>
      <c r="ME41" s="79">
        <v>-265.02698470678774</v>
      </c>
      <c r="MF41" s="79">
        <v>-324.96496330171391</v>
      </c>
      <c r="MG41" s="79">
        <v>-267.56620799911479</v>
      </c>
      <c r="MH41" s="79">
        <v>-286.44857412366048</v>
      </c>
      <c r="MI41" s="79">
        <v>-205.66368516415469</v>
      </c>
      <c r="MJ41" s="79">
        <v>-266.34200046704757</v>
      </c>
      <c r="MK41" s="79">
        <v>-274.26590384336589</v>
      </c>
      <c r="ML41" s="79">
        <v>-304.78533106032535</v>
      </c>
      <c r="MM41" s="79">
        <v>-297.10918956402463</v>
      </c>
      <c r="MN41" s="290">
        <v>-307.70454701263037</v>
      </c>
      <c r="MO41" s="290">
        <v>-351.99183931785598</v>
      </c>
      <c r="MP41" s="290"/>
      <c r="MQ41" s="8"/>
      <c r="MR41" s="79"/>
      <c r="MS41" s="79"/>
      <c r="MT41" s="79"/>
      <c r="MU41" s="79"/>
      <c r="MV41" s="79"/>
      <c r="MW41" s="79"/>
      <c r="MX41" s="79"/>
      <c r="MY41" s="79"/>
      <c r="MZ41" s="79"/>
      <c r="NA41" s="79"/>
      <c r="NB41" s="290"/>
      <c r="NC41" s="290"/>
      <c r="ND41" s="290"/>
      <c r="NE41" s="290"/>
      <c r="NF41" s="290"/>
      <c r="NG41" s="8"/>
      <c r="NH41" s="79"/>
      <c r="NI41" s="79"/>
      <c r="NJ41" s="79"/>
      <c r="NK41" s="79"/>
      <c r="NL41" s="79"/>
      <c r="NM41" s="79"/>
      <c r="NN41" s="79"/>
      <c r="NO41" s="79"/>
      <c r="NP41" s="79"/>
      <c r="NQ41" s="79"/>
      <c r="NR41" s="290"/>
      <c r="NS41" s="290"/>
      <c r="NT41" s="290"/>
      <c r="NU41" s="290"/>
      <c r="NV41" s="290"/>
      <c r="NW41" s="8"/>
      <c r="NX41" s="79">
        <v>0</v>
      </c>
      <c r="NY41" s="79">
        <v>0</v>
      </c>
      <c r="NZ41" s="79">
        <v>0</v>
      </c>
      <c r="OA41" s="79">
        <v>0</v>
      </c>
      <c r="OB41" s="79">
        <v>0</v>
      </c>
      <c r="OC41" s="79">
        <v>0</v>
      </c>
      <c r="OD41" s="79">
        <v>0</v>
      </c>
      <c r="OE41" s="79">
        <v>0</v>
      </c>
      <c r="OF41" s="79">
        <v>0</v>
      </c>
      <c r="OG41" s="79">
        <v>0</v>
      </c>
      <c r="OH41" s="79">
        <v>0</v>
      </c>
      <c r="OI41" s="290"/>
      <c r="OJ41" s="290"/>
      <c r="OK41" s="290"/>
      <c r="OL41" s="290"/>
      <c r="OM41" s="8"/>
      <c r="ON41" s="79">
        <v>-4.1894916062320862</v>
      </c>
      <c r="OO41" s="79">
        <v>-2.672530254574851</v>
      </c>
      <c r="OP41" s="79">
        <v>-1.920011166017491</v>
      </c>
      <c r="OQ41" s="79">
        <v>-0.58004690328507391</v>
      </c>
      <c r="OR41" s="79">
        <v>-0.73733378893216728</v>
      </c>
      <c r="OS41" s="79">
        <v>-0.76592948195781585</v>
      </c>
      <c r="OT41" s="79">
        <v>-0.78929418394943796</v>
      </c>
      <c r="OU41" s="79">
        <v>-0.82217725663261554</v>
      </c>
      <c r="OV41" s="79">
        <v>-1.0176541164106709</v>
      </c>
      <c r="OW41" s="79">
        <v>-1.0508678093628281</v>
      </c>
      <c r="OX41" s="290">
        <v>-1.1245755103123261</v>
      </c>
      <c r="OY41" s="290">
        <v>-1.0006869784669656</v>
      </c>
      <c r="OZ41" s="290">
        <v>-1.029322406302744</v>
      </c>
      <c r="PA41" s="290">
        <v>-1.2684096264886859</v>
      </c>
      <c r="PB41" s="290"/>
      <c r="PC41" s="8"/>
      <c r="PD41" s="79">
        <v>-1712.370574415223</v>
      </c>
      <c r="PE41" s="79">
        <v>-1686.8998295059289</v>
      </c>
      <c r="PF41" s="79">
        <v>-1694.5173854995935</v>
      </c>
      <c r="PG41" s="79">
        <v>-1741.4138652949605</v>
      </c>
      <c r="PH41" s="79">
        <v>-1842.7260746134884</v>
      </c>
      <c r="PI41" s="79">
        <v>-1869.4065181399867</v>
      </c>
      <c r="PJ41" s="79">
        <v>-1887.7870049864855</v>
      </c>
      <c r="PK41" s="79">
        <v>-1897.2332180048895</v>
      </c>
      <c r="PL41" s="79">
        <v>-1956.4833950649047</v>
      </c>
      <c r="PM41" s="79">
        <v>-2000.3120721297555</v>
      </c>
      <c r="PN41" s="290">
        <v>-2169.9149691657681</v>
      </c>
      <c r="PO41" s="290">
        <v>-2307.3189475285012</v>
      </c>
      <c r="PP41" s="290">
        <v>-2339.666079794556</v>
      </c>
      <c r="PQ41" s="290">
        <v>-2502.2721443602204</v>
      </c>
      <c r="PR41" s="290"/>
      <c r="PS41" s="8"/>
      <c r="PT41" s="79">
        <v>-244.04306309494834</v>
      </c>
      <c r="PU41" s="79">
        <v>-235.62766635982791</v>
      </c>
      <c r="PV41" s="79">
        <v>-234.18321768227</v>
      </c>
      <c r="PW41" s="79">
        <v>-232.11176239621466</v>
      </c>
      <c r="PX41" s="79">
        <v>-236.88007906056319</v>
      </c>
      <c r="PY41" s="79">
        <v>-250.0038133173658</v>
      </c>
      <c r="PZ41" s="79">
        <v>-242.25780948328298</v>
      </c>
      <c r="QA41" s="79">
        <v>-257.23233222310523</v>
      </c>
      <c r="QB41" s="79">
        <v>-263.41528165965298</v>
      </c>
      <c r="QC41" s="79">
        <v>-255.76282796806677</v>
      </c>
      <c r="QD41" s="290">
        <v>-267.07261273501877</v>
      </c>
      <c r="QE41" s="290">
        <v>-306.56655662264808</v>
      </c>
      <c r="QF41" s="290">
        <v>-301.35304394295298</v>
      </c>
      <c r="QG41" s="290">
        <v>-307.1997492189044</v>
      </c>
      <c r="QH41" s="290"/>
      <c r="QI41" s="8"/>
      <c r="QJ41" s="79">
        <v>0</v>
      </c>
      <c r="QK41" s="79">
        <v>0</v>
      </c>
      <c r="QL41" s="79">
        <v>0</v>
      </c>
      <c r="QM41" s="79">
        <v>0</v>
      </c>
      <c r="QN41" s="79">
        <v>0</v>
      </c>
      <c r="QO41" s="79">
        <v>0</v>
      </c>
      <c r="QP41" s="79">
        <v>0</v>
      </c>
      <c r="QQ41" s="79">
        <v>0</v>
      </c>
      <c r="QR41" s="79">
        <v>0</v>
      </c>
      <c r="QS41" s="79">
        <v>0</v>
      </c>
      <c r="QT41" s="79">
        <v>0</v>
      </c>
      <c r="QU41" s="290"/>
      <c r="QV41" s="290"/>
      <c r="QW41" s="290"/>
      <c r="QX41" s="290"/>
      <c r="QY41" s="8"/>
      <c r="QZ41" s="79">
        <v>0</v>
      </c>
      <c r="RA41" s="79">
        <v>0</v>
      </c>
      <c r="RB41" s="79">
        <v>0</v>
      </c>
      <c r="RC41" s="79">
        <v>0</v>
      </c>
      <c r="RD41" s="79">
        <v>0</v>
      </c>
      <c r="RE41" s="79">
        <v>0</v>
      </c>
      <c r="RF41" s="79">
        <v>0</v>
      </c>
      <c r="RG41" s="79">
        <v>0</v>
      </c>
      <c r="RH41" s="79">
        <v>0</v>
      </c>
      <c r="RI41" s="79">
        <v>0</v>
      </c>
      <c r="RJ41" s="79">
        <v>0</v>
      </c>
      <c r="RK41" s="79"/>
      <c r="RL41" s="79"/>
      <c r="RM41" s="79"/>
      <c r="RN41" s="79"/>
    </row>
    <row r="42" spans="1:482" ht="12.75" x14ac:dyDescent="0.2">
      <c r="A42" s="161">
        <v>40</v>
      </c>
      <c r="B42" s="155" t="s">
        <v>13</v>
      </c>
      <c r="C42" s="161">
        <v>40</v>
      </c>
      <c r="D42" s="101">
        <v>0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/>
      <c r="O42" s="101"/>
      <c r="P42" s="276"/>
      <c r="Q42" s="276"/>
      <c r="R42" s="276"/>
      <c r="S42" s="16"/>
      <c r="T42" s="300">
        <f>T43+T44</f>
        <v>94.356355000000008</v>
      </c>
      <c r="U42" s="300">
        <f t="shared" ref="U42:AC42" si="85">U43+U44</f>
        <v>171.53292500000001</v>
      </c>
      <c r="V42" s="300">
        <f t="shared" si="85"/>
        <v>89.353664999999992</v>
      </c>
      <c r="W42" s="300">
        <f t="shared" si="85"/>
        <v>95.653199999999998</v>
      </c>
      <c r="X42" s="300">
        <f t="shared" si="85"/>
        <v>119.42601500000001</v>
      </c>
      <c r="Y42" s="300">
        <f t="shared" si="85"/>
        <v>185.61754500000001</v>
      </c>
      <c r="Z42" s="300">
        <f t="shared" si="85"/>
        <v>122.50551999999999</v>
      </c>
      <c r="AA42" s="300">
        <f t="shared" si="85"/>
        <v>97.379649999999998</v>
      </c>
      <c r="AB42" s="300">
        <f t="shared" si="85"/>
        <v>125.472605</v>
      </c>
      <c r="AC42" s="300">
        <f t="shared" si="85"/>
        <v>98.234845000000007</v>
      </c>
      <c r="AD42" s="300">
        <f t="shared" ref="AD42:AE42" si="86">AD43+AD44</f>
        <v>98.981635000000011</v>
      </c>
      <c r="AE42" s="300">
        <f t="shared" si="86"/>
        <v>98.234845000000007</v>
      </c>
      <c r="AF42" s="300">
        <f>AF43+AF44</f>
        <v>94.356355000000008</v>
      </c>
      <c r="AG42" s="300">
        <f t="shared" ref="AG42" si="87">AG43+AG44</f>
        <v>94.356355000000008</v>
      </c>
      <c r="AH42" s="276"/>
      <c r="AI42" s="16"/>
      <c r="AJ42" s="101">
        <f>AJ43+AJ44</f>
        <v>46203.055317376195</v>
      </c>
      <c r="AK42" s="101">
        <f t="shared" ref="AK42:AU42" si="88">AK43+AK44</f>
        <v>44782.143287259722</v>
      </c>
      <c r="AL42" s="101">
        <f t="shared" si="88"/>
        <v>39887.795095193207</v>
      </c>
      <c r="AM42" s="101">
        <f t="shared" si="88"/>
        <v>36289.485118814955</v>
      </c>
      <c r="AN42" s="101">
        <f t="shared" si="88"/>
        <v>38076.05110160567</v>
      </c>
      <c r="AO42" s="101">
        <f t="shared" si="88"/>
        <v>40517.062271136303</v>
      </c>
      <c r="AP42" s="101">
        <f t="shared" si="88"/>
        <v>41743.479696397328</v>
      </c>
      <c r="AQ42" s="101">
        <f t="shared" si="88"/>
        <v>43257.374091698191</v>
      </c>
      <c r="AR42" s="101">
        <f t="shared" si="88"/>
        <v>44447.599749410299</v>
      </c>
      <c r="AS42" s="101">
        <f t="shared" si="88"/>
        <v>44932.192118177903</v>
      </c>
      <c r="AT42" s="101">
        <f t="shared" si="88"/>
        <v>45828.092138476037</v>
      </c>
      <c r="AU42" s="101">
        <f t="shared" si="88"/>
        <v>48596.125551753394</v>
      </c>
      <c r="AV42" s="276">
        <v>49592.394003655085</v>
      </c>
      <c r="AW42" s="276">
        <v>51052.870874652152</v>
      </c>
      <c r="AX42" s="276"/>
      <c r="AY42" s="16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276"/>
      <c r="BK42" s="276"/>
      <c r="BL42" s="276"/>
      <c r="BM42" s="276"/>
      <c r="BN42" s="276"/>
      <c r="BO42" s="16"/>
      <c r="BP42" s="101">
        <f>BP43+BP44</f>
        <v>8702.0806690337249</v>
      </c>
      <c r="BQ42" s="101">
        <f t="shared" ref="BQ42:CB42" si="89">BQ43+BQ44</f>
        <v>8552.0764023322663</v>
      </c>
      <c r="BR42" s="101">
        <f t="shared" si="89"/>
        <v>8391.2480155991707</v>
      </c>
      <c r="BS42" s="101">
        <f t="shared" si="89"/>
        <v>8219.5955088271912</v>
      </c>
      <c r="BT42" s="101">
        <f t="shared" si="89"/>
        <v>8037.1188820200077</v>
      </c>
      <c r="BU42" s="101">
        <f t="shared" si="89"/>
        <v>7843.8181351739422</v>
      </c>
      <c r="BV42" s="101">
        <f t="shared" si="89"/>
        <v>7639.6932682926736</v>
      </c>
      <c r="BW42" s="101">
        <f t="shared" si="89"/>
        <v>7424.7442813761436</v>
      </c>
      <c r="BX42" s="101">
        <f t="shared" si="89"/>
        <v>7198.9711744242995</v>
      </c>
      <c r="BY42" s="101">
        <f t="shared" si="89"/>
        <v>6962.3739474336835</v>
      </c>
      <c r="BZ42" s="101">
        <f t="shared" si="89"/>
        <v>6721.43</v>
      </c>
      <c r="CA42" s="276">
        <v>6082.1770353283318</v>
      </c>
      <c r="CB42" s="101">
        <f t="shared" si="89"/>
        <v>6122.7398862025611</v>
      </c>
      <c r="CC42" s="276">
        <v>5649.4851622963342</v>
      </c>
      <c r="CD42" s="276"/>
      <c r="CE42" s="16"/>
      <c r="CF42" s="101">
        <v>0</v>
      </c>
      <c r="CG42" s="101">
        <v>0</v>
      </c>
      <c r="CH42" s="101">
        <v>0</v>
      </c>
      <c r="CI42" s="101">
        <v>0</v>
      </c>
      <c r="CJ42" s="101">
        <v>0</v>
      </c>
      <c r="CK42" s="101">
        <v>0</v>
      </c>
      <c r="CL42" s="101">
        <v>0</v>
      </c>
      <c r="CM42" s="101">
        <v>0</v>
      </c>
      <c r="CN42" s="101">
        <v>0</v>
      </c>
      <c r="CO42" s="101">
        <v>0</v>
      </c>
      <c r="CP42" s="276"/>
      <c r="CQ42" s="276"/>
      <c r="CR42" s="276"/>
      <c r="CS42" s="276"/>
      <c r="CT42" s="276"/>
      <c r="CU42" s="16"/>
      <c r="CV42" s="101">
        <v>0</v>
      </c>
      <c r="CW42" s="101">
        <v>0</v>
      </c>
      <c r="CX42" s="101">
        <v>0</v>
      </c>
      <c r="CY42" s="101">
        <v>0</v>
      </c>
      <c r="CZ42" s="101">
        <v>0</v>
      </c>
      <c r="DA42" s="101">
        <v>0</v>
      </c>
      <c r="DB42" s="101">
        <v>0</v>
      </c>
      <c r="DC42" s="101">
        <v>0</v>
      </c>
      <c r="DD42" s="101">
        <v>0</v>
      </c>
      <c r="DE42" s="101">
        <v>0</v>
      </c>
      <c r="DF42" s="101">
        <v>0</v>
      </c>
      <c r="DG42" s="101">
        <v>0</v>
      </c>
      <c r="DH42" s="276"/>
      <c r="DI42" s="276"/>
      <c r="DJ42" s="276"/>
      <c r="DK42" s="16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276"/>
      <c r="DW42" s="276"/>
      <c r="DX42" s="276"/>
      <c r="DY42" s="276"/>
      <c r="DZ42" s="276"/>
      <c r="EA42" s="16"/>
      <c r="EB42" s="101">
        <v>0</v>
      </c>
      <c r="EC42" s="101">
        <v>0</v>
      </c>
      <c r="ED42" s="101">
        <v>0</v>
      </c>
      <c r="EE42" s="101">
        <v>0</v>
      </c>
      <c r="EF42" s="101">
        <v>0</v>
      </c>
      <c r="EG42" s="101">
        <v>0</v>
      </c>
      <c r="EH42" s="101">
        <v>0</v>
      </c>
      <c r="EI42" s="101">
        <v>0</v>
      </c>
      <c r="EJ42" s="101">
        <v>0</v>
      </c>
      <c r="EK42" s="101">
        <v>0</v>
      </c>
      <c r="EL42" s="101">
        <v>0</v>
      </c>
      <c r="EM42" s="276"/>
      <c r="EN42" s="276"/>
      <c r="EO42" s="276"/>
      <c r="EP42" s="276"/>
      <c r="EQ42" s="16"/>
      <c r="ER42" s="101">
        <v>0</v>
      </c>
      <c r="ES42" s="101">
        <v>0</v>
      </c>
      <c r="ET42" s="101">
        <v>0</v>
      </c>
      <c r="EU42" s="101">
        <v>0</v>
      </c>
      <c r="EV42" s="101">
        <v>0</v>
      </c>
      <c r="EW42" s="101">
        <v>0</v>
      </c>
      <c r="EX42" s="101">
        <v>0</v>
      </c>
      <c r="EY42" s="101">
        <v>0</v>
      </c>
      <c r="EZ42" s="101">
        <v>0</v>
      </c>
      <c r="FA42" s="101">
        <v>0</v>
      </c>
      <c r="FB42" s="101">
        <v>0</v>
      </c>
      <c r="FC42" s="276"/>
      <c r="FD42" s="276"/>
      <c r="FE42" s="276"/>
      <c r="FF42" s="276"/>
      <c r="FG42" s="16"/>
      <c r="FH42" s="101">
        <v>0</v>
      </c>
      <c r="FI42" s="101">
        <v>0</v>
      </c>
      <c r="FJ42" s="101">
        <v>0</v>
      </c>
      <c r="FK42" s="101">
        <v>0</v>
      </c>
      <c r="FL42" s="101">
        <v>0</v>
      </c>
      <c r="FM42" s="101">
        <v>0</v>
      </c>
      <c r="FN42" s="101">
        <v>0</v>
      </c>
      <c r="FO42" s="101">
        <v>0</v>
      </c>
      <c r="FP42" s="101">
        <v>0</v>
      </c>
      <c r="FQ42" s="101">
        <v>0</v>
      </c>
      <c r="FR42" s="101">
        <v>0</v>
      </c>
      <c r="FS42" s="101">
        <v>0</v>
      </c>
      <c r="FT42" s="276"/>
      <c r="FU42" s="276"/>
      <c r="FV42" s="276"/>
      <c r="FW42" s="16"/>
      <c r="FX42" s="101">
        <v>0</v>
      </c>
      <c r="FY42" s="101">
        <v>0</v>
      </c>
      <c r="FZ42" s="101">
        <v>0</v>
      </c>
      <c r="GA42" s="101">
        <v>0</v>
      </c>
      <c r="GB42" s="101">
        <v>0</v>
      </c>
      <c r="GC42" s="101">
        <v>0</v>
      </c>
      <c r="GD42" s="101">
        <v>0</v>
      </c>
      <c r="GE42" s="101">
        <v>0</v>
      </c>
      <c r="GF42" s="101">
        <v>0</v>
      </c>
      <c r="GG42" s="101">
        <v>0</v>
      </c>
      <c r="GH42" s="276"/>
      <c r="GI42" s="276"/>
      <c r="GJ42" s="276"/>
      <c r="GK42" s="276">
        <v>0</v>
      </c>
      <c r="GL42" s="276"/>
      <c r="GM42" s="16"/>
      <c r="GN42" s="101">
        <v>0</v>
      </c>
      <c r="GO42" s="101">
        <v>0</v>
      </c>
      <c r="GP42" s="101">
        <v>0</v>
      </c>
      <c r="GQ42" s="101">
        <v>0</v>
      </c>
      <c r="GR42" s="101">
        <v>0</v>
      </c>
      <c r="GS42" s="101">
        <v>0</v>
      </c>
      <c r="GT42" s="101">
        <v>0</v>
      </c>
      <c r="GU42" s="101">
        <v>0</v>
      </c>
      <c r="GV42" s="101">
        <v>0</v>
      </c>
      <c r="GW42" s="101">
        <v>0</v>
      </c>
      <c r="GX42" s="101">
        <v>0</v>
      </c>
      <c r="GY42" s="276"/>
      <c r="GZ42" s="276"/>
      <c r="HA42" s="276"/>
      <c r="HB42" s="276"/>
      <c r="HC42" s="16"/>
      <c r="HD42" s="101">
        <v>16844.778353658825</v>
      </c>
      <c r="HE42" s="101">
        <v>17856.969443411872</v>
      </c>
      <c r="HF42" s="101">
        <v>18718.829805108755</v>
      </c>
      <c r="HG42" s="101">
        <v>19176.707199882316</v>
      </c>
      <c r="HH42" s="101">
        <v>19493.66435631871</v>
      </c>
      <c r="HI42" s="101">
        <v>19627.017647000004</v>
      </c>
      <c r="HJ42" s="101">
        <v>20106.087555999999</v>
      </c>
      <c r="HK42" s="101">
        <v>20836.688238000002</v>
      </c>
      <c r="HL42" s="101">
        <v>21732.04566</v>
      </c>
      <c r="HM42" s="101">
        <v>22376.964454999998</v>
      </c>
      <c r="HN42" s="101">
        <v>22689.518243000002</v>
      </c>
      <c r="HO42" s="101">
        <v>23180.292310000001</v>
      </c>
      <c r="HP42" s="101">
        <v>24690.19869107</v>
      </c>
      <c r="HQ42" s="101">
        <v>24794.542882300004</v>
      </c>
      <c r="HR42" s="101"/>
      <c r="HS42" s="16"/>
      <c r="HT42" s="101">
        <v>0</v>
      </c>
      <c r="HU42" s="101">
        <v>0</v>
      </c>
      <c r="HV42" s="101">
        <v>0</v>
      </c>
      <c r="HW42" s="101">
        <v>0</v>
      </c>
      <c r="HX42" s="101">
        <v>0</v>
      </c>
      <c r="HY42" s="101">
        <v>0</v>
      </c>
      <c r="HZ42" s="101">
        <v>0</v>
      </c>
      <c r="IA42" s="101">
        <v>0</v>
      </c>
      <c r="IB42" s="101">
        <v>0</v>
      </c>
      <c r="IC42" s="101">
        <v>0</v>
      </c>
      <c r="ID42" s="101">
        <v>0</v>
      </c>
      <c r="IE42" s="101">
        <v>0</v>
      </c>
      <c r="IF42" s="101">
        <v>0</v>
      </c>
      <c r="IG42" s="101">
        <v>0</v>
      </c>
      <c r="IH42" s="101"/>
      <c r="II42" s="16"/>
      <c r="IJ42" s="101">
        <v>0</v>
      </c>
      <c r="IK42" s="101">
        <v>0</v>
      </c>
      <c r="IL42" s="101">
        <v>0</v>
      </c>
      <c r="IM42" s="101">
        <v>0</v>
      </c>
      <c r="IN42" s="101">
        <v>0</v>
      </c>
      <c r="IO42" s="101">
        <v>0</v>
      </c>
      <c r="IP42" s="101">
        <v>0</v>
      </c>
      <c r="IQ42" s="101">
        <v>0</v>
      </c>
      <c r="IR42" s="101">
        <v>0</v>
      </c>
      <c r="IS42" s="101">
        <v>0</v>
      </c>
      <c r="IT42" s="101"/>
      <c r="IU42" s="276"/>
      <c r="IV42" s="276"/>
      <c r="IW42" s="276"/>
      <c r="IX42" s="276"/>
      <c r="IY42" s="16"/>
      <c r="IZ42" s="101"/>
      <c r="JA42" s="101"/>
      <c r="JB42" s="101"/>
      <c r="JC42" s="101"/>
      <c r="JD42" s="101"/>
      <c r="JE42" s="101"/>
      <c r="JF42" s="101"/>
      <c r="JG42" s="101"/>
      <c r="JH42" s="101"/>
      <c r="JI42" s="101"/>
      <c r="JJ42" s="276"/>
      <c r="JK42" s="276"/>
      <c r="JL42" s="276"/>
      <c r="JM42" s="276"/>
      <c r="JN42" s="276"/>
      <c r="JO42" s="16"/>
      <c r="JP42" s="101">
        <v>5539.0390475056656</v>
      </c>
      <c r="JQ42" s="101">
        <v>5279.434385363842</v>
      </c>
      <c r="JR42" s="101">
        <v>4981.4535670995665</v>
      </c>
      <c r="JS42" s="101">
        <v>4865.6350258287848</v>
      </c>
      <c r="JT42" s="101">
        <v>4777.3776690234818</v>
      </c>
      <c r="JU42" s="101">
        <v>4697.2355857693028</v>
      </c>
      <c r="JV42" s="101">
        <v>4269.3922071090537</v>
      </c>
      <c r="JW42" s="101">
        <v>3988.895646082819</v>
      </c>
      <c r="JX42" s="101">
        <v>4221.8908438776934</v>
      </c>
      <c r="JY42" s="101">
        <v>4079.251296680065</v>
      </c>
      <c r="JZ42" s="101">
        <v>4174.8508240166275</v>
      </c>
      <c r="KA42" s="276">
        <v>3577.5319570294787</v>
      </c>
      <c r="KB42" s="276">
        <v>4242.4974518140589</v>
      </c>
      <c r="KC42" s="276">
        <v>4468.1393060949295</v>
      </c>
      <c r="KD42" s="276"/>
      <c r="KE42" s="16"/>
      <c r="KF42" s="101">
        <v>0</v>
      </c>
      <c r="KG42" s="101">
        <v>0</v>
      </c>
      <c r="KH42" s="101">
        <v>0</v>
      </c>
      <c r="KI42" s="101">
        <v>0</v>
      </c>
      <c r="KJ42" s="101">
        <v>0</v>
      </c>
      <c r="KK42" s="101">
        <v>0</v>
      </c>
      <c r="KL42" s="101">
        <v>0</v>
      </c>
      <c r="KM42" s="101">
        <v>0</v>
      </c>
      <c r="KN42" s="101">
        <v>0</v>
      </c>
      <c r="KO42" s="101">
        <v>0</v>
      </c>
      <c r="KP42" s="101">
        <v>0</v>
      </c>
      <c r="KQ42" s="276"/>
      <c r="KR42" s="276"/>
      <c r="KS42" s="276"/>
      <c r="KT42" s="276"/>
      <c r="KU42" s="16"/>
      <c r="KV42" s="101">
        <f t="shared" ref="KV42:LF42" si="90">+KV43+KV44</f>
        <v>435.30513120097862</v>
      </c>
      <c r="KW42" s="101">
        <f t="shared" si="90"/>
        <v>359.93238339356105</v>
      </c>
      <c r="KX42" s="101">
        <f t="shared" si="90"/>
        <v>65.61942853044647</v>
      </c>
      <c r="KY42" s="101">
        <f t="shared" si="90"/>
        <v>82.865179486922599</v>
      </c>
      <c r="KZ42" s="101">
        <f t="shared" si="90"/>
        <v>82.722726078796313</v>
      </c>
      <c r="LA42" s="101">
        <f t="shared" si="90"/>
        <v>84.94320449621263</v>
      </c>
      <c r="LB42" s="101">
        <f t="shared" si="90"/>
        <v>85.656312022073138</v>
      </c>
      <c r="LC42" s="101">
        <f t="shared" si="90"/>
        <v>87.135612635323966</v>
      </c>
      <c r="LD42" s="101">
        <f t="shared" si="90"/>
        <v>88.399035500524079</v>
      </c>
      <c r="LE42" s="101">
        <f t="shared" si="90"/>
        <v>89.477416622719431</v>
      </c>
      <c r="LF42" s="101">
        <f t="shared" si="90"/>
        <v>91.545394378333313</v>
      </c>
      <c r="LG42" s="101">
        <v>84.875666666666703</v>
      </c>
      <c r="LH42" s="101">
        <f>+LH43+LH44</f>
        <v>32.529714285714292</v>
      </c>
      <c r="LI42" s="101">
        <v>57.27398345420098</v>
      </c>
      <c r="LJ42" s="101"/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291"/>
      <c r="LW42" s="291"/>
      <c r="LX42" s="291">
        <v>0</v>
      </c>
      <c r="LY42" s="291"/>
      <c r="LZ42" s="291"/>
      <c r="MA42" s="8"/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/>
      <c r="MN42" s="291">
        <v>0</v>
      </c>
      <c r="MO42" s="291"/>
      <c r="MP42" s="291"/>
      <c r="MQ42" s="8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291"/>
      <c r="NC42" s="291"/>
      <c r="ND42" s="291"/>
      <c r="NE42" s="291"/>
      <c r="NF42" s="291"/>
      <c r="NG42" s="8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291"/>
      <c r="NS42" s="291"/>
      <c r="NT42" s="291"/>
      <c r="NU42" s="291"/>
      <c r="NV42" s="291"/>
      <c r="NW42" s="8"/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291"/>
      <c r="OJ42" s="291"/>
      <c r="OK42" s="291"/>
      <c r="OL42" s="291"/>
      <c r="OM42" s="8"/>
      <c r="ON42" s="77">
        <v>0</v>
      </c>
      <c r="OO42" s="77">
        <v>0</v>
      </c>
      <c r="OP42" s="77">
        <v>0</v>
      </c>
      <c r="OQ42" s="77">
        <v>0</v>
      </c>
      <c r="OR42" s="77">
        <v>0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291"/>
      <c r="OY42" s="291"/>
      <c r="OZ42" s="291"/>
      <c r="PA42" s="291"/>
      <c r="PB42" s="291"/>
      <c r="PC42" s="8"/>
      <c r="PD42" s="77">
        <v>0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0</v>
      </c>
      <c r="PK42" s="77">
        <v>0</v>
      </c>
      <c r="PL42" s="77">
        <v>0</v>
      </c>
      <c r="PM42" s="77">
        <v>0</v>
      </c>
      <c r="PN42" s="291">
        <v>0</v>
      </c>
      <c r="PO42" s="291"/>
      <c r="PP42" s="291"/>
      <c r="PQ42" s="291"/>
      <c r="PR42" s="291"/>
      <c r="PS42" s="8"/>
      <c r="PT42" s="77">
        <v>0</v>
      </c>
      <c r="PU42" s="77">
        <v>0</v>
      </c>
      <c r="PV42" s="77">
        <v>0</v>
      </c>
      <c r="PW42" s="77">
        <v>0</v>
      </c>
      <c r="PX42" s="77">
        <v>0</v>
      </c>
      <c r="PY42" s="77">
        <v>0</v>
      </c>
      <c r="PZ42" s="77">
        <v>0</v>
      </c>
      <c r="QA42" s="77">
        <v>0</v>
      </c>
      <c r="QB42" s="77">
        <v>0</v>
      </c>
      <c r="QC42" s="77">
        <v>0</v>
      </c>
      <c r="QD42" s="291"/>
      <c r="QE42" s="291"/>
      <c r="QF42" s="291"/>
      <c r="QG42" s="291"/>
      <c r="QH42" s="291"/>
      <c r="QI42" s="8"/>
      <c r="QJ42" s="77">
        <v>0</v>
      </c>
      <c r="QK42" s="77">
        <v>0</v>
      </c>
      <c r="QL42" s="77">
        <v>0</v>
      </c>
      <c r="QM42" s="77">
        <v>0</v>
      </c>
      <c r="QN42" s="77">
        <v>0</v>
      </c>
      <c r="QO42" s="77">
        <v>0</v>
      </c>
      <c r="QP42" s="77">
        <v>0</v>
      </c>
      <c r="QQ42" s="77">
        <v>0</v>
      </c>
      <c r="QR42" s="77">
        <v>0</v>
      </c>
      <c r="QS42" s="77">
        <v>0</v>
      </c>
      <c r="QT42" s="77">
        <v>0</v>
      </c>
      <c r="QU42" s="291"/>
      <c r="QV42" s="291"/>
      <c r="QW42" s="291"/>
      <c r="QX42" s="291"/>
      <c r="QY42" s="8"/>
      <c r="QZ42" s="77">
        <v>0</v>
      </c>
      <c r="RA42" s="77">
        <v>0</v>
      </c>
      <c r="RB42" s="77">
        <v>0</v>
      </c>
      <c r="RC42" s="77">
        <v>0</v>
      </c>
      <c r="RD42" s="77">
        <v>0</v>
      </c>
      <c r="RE42" s="77">
        <v>0</v>
      </c>
      <c r="RF42" s="77">
        <v>0</v>
      </c>
      <c r="RG42" s="77">
        <v>0</v>
      </c>
      <c r="RH42" s="77">
        <v>0</v>
      </c>
      <c r="RI42" s="77">
        <v>0</v>
      </c>
      <c r="RJ42" s="77">
        <v>0</v>
      </c>
      <c r="RK42" s="77"/>
      <c r="RL42" s="77"/>
      <c r="RM42" s="77"/>
      <c r="RN42" s="77"/>
    </row>
    <row r="43" spans="1:482" ht="12.75" x14ac:dyDescent="0.2">
      <c r="A43" s="161">
        <v>41</v>
      </c>
      <c r="B43" s="148" t="s">
        <v>134</v>
      </c>
      <c r="C43" s="161">
        <v>41</v>
      </c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277"/>
      <c r="Q43" s="277"/>
      <c r="R43" s="277"/>
      <c r="S43" s="16"/>
      <c r="T43" s="299">
        <f>30+4.04712</f>
        <v>34.04712</v>
      </c>
      <c r="U43" s="299">
        <v>64.123564999999999</v>
      </c>
      <c r="V43" s="299">
        <f>30+8.034015</f>
        <v>38.034014999999997</v>
      </c>
      <c r="W43" s="299">
        <f>30+4.45665</f>
        <v>34.456649999999996</v>
      </c>
      <c r="X43" s="299">
        <f>30+35.609035</f>
        <v>65.609035000000006</v>
      </c>
      <c r="Y43" s="299">
        <v>72.539005000000003</v>
      </c>
      <c r="Z43" s="299">
        <f>30+38.018035</f>
        <v>68.018034999999998</v>
      </c>
      <c r="AA43" s="299">
        <f>30+13.00057</f>
        <v>43.000569999999996</v>
      </c>
      <c r="AB43" s="299">
        <f>30+40.37484</f>
        <v>70.374840000000006</v>
      </c>
      <c r="AC43" s="299">
        <f>30+5.27571</f>
        <v>35.275710000000004</v>
      </c>
      <c r="AD43" s="299">
        <f>30+5.27571</f>
        <v>35.275710000000004</v>
      </c>
      <c r="AE43" s="299">
        <f>30+5.27571</f>
        <v>35.275710000000004</v>
      </c>
      <c r="AF43" s="299">
        <f>30+4.04712</f>
        <v>34.04712</v>
      </c>
      <c r="AG43" s="299">
        <v>34.04712</v>
      </c>
      <c r="AH43" s="277"/>
      <c r="AI43" s="16"/>
      <c r="AJ43" s="103">
        <v>46151.389804105347</v>
      </c>
      <c r="AK43" s="103">
        <v>44716.170072024899</v>
      </c>
      <c r="AL43" s="103">
        <v>39808.435606908519</v>
      </c>
      <c r="AM43" s="103">
        <v>36194.323115001775</v>
      </c>
      <c r="AN43" s="103">
        <v>37953.665186363833</v>
      </c>
      <c r="AO43" s="103">
        <v>40371.150884873823</v>
      </c>
      <c r="AP43" s="103">
        <v>41566.796949012263</v>
      </c>
      <c r="AQ43" s="103">
        <v>43076.482925822973</v>
      </c>
      <c r="AR43" s="103">
        <v>44182.93075675163</v>
      </c>
      <c r="AS43" s="103">
        <v>44665.11518590925</v>
      </c>
      <c r="AT43" s="103">
        <v>45498.157342765655</v>
      </c>
      <c r="AU43" s="103">
        <v>48223.282644354396</v>
      </c>
      <c r="AV43" s="277">
        <v>49143.296991791234</v>
      </c>
      <c r="AW43" s="277">
        <v>50356.496289031857</v>
      </c>
      <c r="AX43" s="277"/>
      <c r="AY43" s="16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277"/>
      <c r="BK43" s="277"/>
      <c r="BL43" s="277"/>
      <c r="BM43" s="277"/>
      <c r="BN43" s="277"/>
      <c r="BO43" s="16"/>
      <c r="BP43" s="103">
        <v>1143.7661793986167</v>
      </c>
      <c r="BQ43" s="103">
        <v>1120.9155360120058</v>
      </c>
      <c r="BR43" s="103">
        <v>1087.2407725937032</v>
      </c>
      <c r="BS43" s="103">
        <v>1042.7418891365733</v>
      </c>
      <c r="BT43" s="103">
        <v>987.41888564418377</v>
      </c>
      <c r="BU43" s="103">
        <v>921.27176211296683</v>
      </c>
      <c r="BV43" s="103">
        <v>844.30051854649048</v>
      </c>
      <c r="BW43" s="103">
        <v>756.50515494475462</v>
      </c>
      <c r="BX43" s="103">
        <v>657.88567130775937</v>
      </c>
      <c r="BY43" s="103">
        <v>548.44206763193654</v>
      </c>
      <c r="BZ43" s="103">
        <v>474.98000451509211</v>
      </c>
      <c r="CA43" s="277">
        <v>537.60811624047778</v>
      </c>
      <c r="CB43" s="277">
        <v>541.19349656090776</v>
      </c>
      <c r="CC43" s="277">
        <v>499.36216229633465</v>
      </c>
      <c r="CD43" s="278"/>
      <c r="CE43" s="16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277"/>
      <c r="CQ43" s="277"/>
      <c r="CR43" s="277"/>
      <c r="CS43" s="277"/>
      <c r="CT43" s="277"/>
      <c r="CU43" s="16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277"/>
      <c r="DH43" s="277"/>
      <c r="DI43" s="277"/>
      <c r="DJ43" s="277"/>
      <c r="DK43" s="16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277"/>
      <c r="DW43" s="277"/>
      <c r="DX43" s="277"/>
      <c r="DY43" s="277"/>
      <c r="DZ43" s="277"/>
      <c r="EA43" s="16"/>
      <c r="EB43" s="103">
        <v>0</v>
      </c>
      <c r="EC43" s="103">
        <v>0</v>
      </c>
      <c r="ED43" s="103">
        <v>0</v>
      </c>
      <c r="EE43" s="103">
        <v>0</v>
      </c>
      <c r="EF43" s="103">
        <v>0</v>
      </c>
      <c r="EG43" s="103">
        <v>0</v>
      </c>
      <c r="EH43" s="103">
        <v>0</v>
      </c>
      <c r="EI43" s="103">
        <v>0</v>
      </c>
      <c r="EJ43" s="103">
        <v>0</v>
      </c>
      <c r="EK43" s="103">
        <v>0</v>
      </c>
      <c r="EL43" s="103">
        <v>0</v>
      </c>
      <c r="EM43" s="277"/>
      <c r="EN43" s="277"/>
      <c r="EO43" s="277"/>
      <c r="EP43" s="277"/>
      <c r="EQ43" s="16"/>
      <c r="ER43" s="103">
        <v>0</v>
      </c>
      <c r="ES43" s="103">
        <v>0</v>
      </c>
      <c r="ET43" s="103">
        <v>0</v>
      </c>
      <c r="EU43" s="103">
        <v>0</v>
      </c>
      <c r="EV43" s="103">
        <v>0</v>
      </c>
      <c r="EW43" s="103">
        <v>0</v>
      </c>
      <c r="EX43" s="103">
        <v>0</v>
      </c>
      <c r="EY43" s="103">
        <v>0</v>
      </c>
      <c r="EZ43" s="103">
        <v>0</v>
      </c>
      <c r="FA43" s="103">
        <v>0</v>
      </c>
      <c r="FB43" s="103">
        <v>0</v>
      </c>
      <c r="FC43" s="277"/>
      <c r="FD43" s="277"/>
      <c r="FE43" s="277"/>
      <c r="FF43" s="277"/>
      <c r="FG43" s="16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277"/>
      <c r="FS43" s="277"/>
      <c r="FT43" s="277"/>
      <c r="FU43" s="277"/>
      <c r="FV43" s="277"/>
      <c r="FW43" s="16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277"/>
      <c r="GI43" s="277"/>
      <c r="GJ43" s="277"/>
      <c r="GK43" s="277"/>
      <c r="GL43" s="277"/>
      <c r="GM43" s="16"/>
      <c r="GN43" s="103">
        <v>0</v>
      </c>
      <c r="GO43" s="103">
        <v>0</v>
      </c>
      <c r="GP43" s="103">
        <v>0</v>
      </c>
      <c r="GQ43" s="103">
        <v>0</v>
      </c>
      <c r="GR43" s="103">
        <v>0</v>
      </c>
      <c r="GS43" s="103">
        <v>0</v>
      </c>
      <c r="GT43" s="103">
        <v>0</v>
      </c>
      <c r="GU43" s="103">
        <v>0</v>
      </c>
      <c r="GV43" s="103">
        <v>0</v>
      </c>
      <c r="GW43" s="103">
        <v>0</v>
      </c>
      <c r="GX43" s="103"/>
      <c r="GY43" s="277"/>
      <c r="GZ43" s="277"/>
      <c r="HA43" s="277"/>
      <c r="HB43" s="277"/>
      <c r="HC43" s="16"/>
      <c r="HD43" s="305">
        <v>13822.184413071906</v>
      </c>
      <c r="HE43" s="305">
        <v>14661.275168047418</v>
      </c>
      <c r="HF43" s="305">
        <v>15916.645330299551</v>
      </c>
      <c r="HG43" s="305">
        <v>16280.442314946562</v>
      </c>
      <c r="HH43" s="305">
        <v>16608.832951843826</v>
      </c>
      <c r="HI43" s="305">
        <v>16782.862176801911</v>
      </c>
      <c r="HJ43" s="305">
        <v>17088.393267187275</v>
      </c>
      <c r="HK43" s="305">
        <v>17777.54869876548</v>
      </c>
      <c r="HL43" s="305">
        <v>18523.29018113231</v>
      </c>
      <c r="HM43" s="305">
        <v>18906.722168551405</v>
      </c>
      <c r="HN43" s="305">
        <v>19579.510685155212</v>
      </c>
      <c r="HO43" s="103">
        <f>+HO$42*HO1</f>
        <v>19780.815701279826</v>
      </c>
      <c r="HP43" s="103">
        <f>+HP$42*HP1</f>
        <v>21070.284376565283</v>
      </c>
      <c r="HQ43" s="103">
        <f>+$HQ$42*HP43/$HP$42</f>
        <v>21159.330309721507</v>
      </c>
      <c r="HR43" s="103"/>
      <c r="HS43" s="16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6"/>
      <c r="IJ43" s="103">
        <v>0</v>
      </c>
      <c r="IK43" s="103">
        <v>0</v>
      </c>
      <c r="IL43" s="103">
        <v>0</v>
      </c>
      <c r="IM43" s="103">
        <v>0</v>
      </c>
      <c r="IN43" s="103">
        <v>0</v>
      </c>
      <c r="IO43" s="103">
        <v>0</v>
      </c>
      <c r="IP43" s="103">
        <v>0</v>
      </c>
      <c r="IQ43" s="103">
        <v>0</v>
      </c>
      <c r="IR43" s="103">
        <v>0</v>
      </c>
      <c r="IS43" s="103">
        <v>0</v>
      </c>
      <c r="IT43" s="103"/>
      <c r="IU43" s="277"/>
      <c r="IV43" s="277"/>
      <c r="IW43" s="277"/>
      <c r="IX43" s="277"/>
      <c r="IY43" s="16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277"/>
      <c r="JK43" s="277"/>
      <c r="JL43" s="277"/>
      <c r="JM43" s="277"/>
      <c r="JN43" s="277"/>
      <c r="JO43" s="16"/>
      <c r="JP43" s="103">
        <v>3834.2575208873031</v>
      </c>
      <c r="JQ43" s="103">
        <v>3602.1718968318551</v>
      </c>
      <c r="JR43" s="103">
        <v>3346.7353653293694</v>
      </c>
      <c r="JS43" s="103">
        <v>3215.3761657139194</v>
      </c>
      <c r="JT43" s="103">
        <v>3101.8878620641235</v>
      </c>
      <c r="JU43" s="103">
        <v>3006.1228235521321</v>
      </c>
      <c r="JV43" s="103">
        <v>2666.5219816661793</v>
      </c>
      <c r="JW43" s="103">
        <v>2426.0917960789366</v>
      </c>
      <c r="JX43" s="103">
        <v>2541.1238894095741</v>
      </c>
      <c r="JY43" s="103">
        <v>2383.4873392644895</v>
      </c>
      <c r="JZ43" s="103">
        <v>2439.3456932795543</v>
      </c>
      <c r="KA43" s="277">
        <v>2090.3350897586652</v>
      </c>
      <c r="KB43" s="277">
        <v>2478.8712996157801</v>
      </c>
      <c r="KC43" s="277">
        <v>2458.8314827031936</v>
      </c>
      <c r="KD43" s="277"/>
      <c r="KE43" s="16"/>
      <c r="KF43" s="103">
        <v>0</v>
      </c>
      <c r="KG43" s="103">
        <v>0</v>
      </c>
      <c r="KH43" s="103">
        <v>0</v>
      </c>
      <c r="KI43" s="103">
        <v>0</v>
      </c>
      <c r="KJ43" s="103">
        <v>0</v>
      </c>
      <c r="KK43" s="103">
        <v>0</v>
      </c>
      <c r="KL43" s="103">
        <v>0</v>
      </c>
      <c r="KM43" s="103">
        <v>0</v>
      </c>
      <c r="KN43" s="103">
        <v>0</v>
      </c>
      <c r="KO43" s="103"/>
      <c r="KP43" s="103"/>
      <c r="KQ43" s="277"/>
      <c r="KR43" s="277"/>
      <c r="KS43" s="277"/>
      <c r="KT43" s="277"/>
      <c r="KU43" s="16"/>
      <c r="KV43" s="103">
        <v>288.26600591734427</v>
      </c>
      <c r="KW43" s="103">
        <v>212.04022586334568</v>
      </c>
      <c r="KX43" s="103">
        <v>14.547500878252174</v>
      </c>
      <c r="KY43" s="103">
        <v>15.106867102542584</v>
      </c>
      <c r="KZ43" s="103">
        <v>15.331712169131187</v>
      </c>
      <c r="LA43" s="103">
        <v>15.991419152382395</v>
      </c>
      <c r="LB43" s="103">
        <v>16.369385200658016</v>
      </c>
      <c r="LC43" s="103">
        <v>16.89559484499874</v>
      </c>
      <c r="LD43" s="103">
        <v>17.383658030524074</v>
      </c>
      <c r="LE43" s="103">
        <v>17.887528123784271</v>
      </c>
      <c r="LF43" s="103">
        <v>18.33639866333333</v>
      </c>
      <c r="LG43" s="103">
        <f>+$LG$42*LF43/(SUM($LF$43:$LF$44))</f>
        <v>17.000462681763665</v>
      </c>
      <c r="LH43" s="103">
        <v>6.5156506626876176</v>
      </c>
      <c r="LI43" s="103">
        <f>+$LI$42*LF43/(SUM($LF$43:$LF$44))</f>
        <v>11.471888900420138</v>
      </c>
      <c r="LJ43" s="103"/>
      <c r="LL43" s="68"/>
      <c r="LM43" s="68"/>
      <c r="LN43" s="68"/>
      <c r="LO43" s="68"/>
      <c r="LP43" s="68"/>
      <c r="LQ43" s="68"/>
      <c r="LR43" s="68"/>
      <c r="LS43" s="68"/>
      <c r="LT43" s="68"/>
      <c r="LU43" s="68"/>
      <c r="LV43" s="285"/>
      <c r="LW43" s="285"/>
      <c r="LX43" s="285"/>
      <c r="LY43" s="285"/>
      <c r="LZ43" s="285"/>
      <c r="MA43" s="8"/>
      <c r="MB43" s="68"/>
      <c r="MC43" s="68"/>
      <c r="MD43" s="68"/>
      <c r="ME43" s="68"/>
      <c r="MF43" s="68"/>
      <c r="MG43" s="68"/>
      <c r="MH43" s="68"/>
      <c r="MI43" s="68"/>
      <c r="MJ43" s="68"/>
      <c r="MK43" s="68"/>
      <c r="ML43" s="68"/>
      <c r="MM43" s="68"/>
      <c r="MN43" s="285"/>
      <c r="MO43" s="285"/>
      <c r="MP43" s="285"/>
      <c r="MQ43" s="8"/>
      <c r="MR43" s="68"/>
      <c r="MS43" s="68"/>
      <c r="MT43" s="68"/>
      <c r="MU43" s="68"/>
      <c r="MV43" s="68"/>
      <c r="MW43" s="68"/>
      <c r="MX43" s="68"/>
      <c r="MY43" s="68"/>
      <c r="MZ43" s="68"/>
      <c r="NA43" s="68"/>
      <c r="NB43" s="285"/>
      <c r="NC43" s="285"/>
      <c r="ND43" s="285"/>
      <c r="NE43" s="285"/>
      <c r="NF43" s="285"/>
      <c r="NG43" s="8"/>
      <c r="NH43" s="68"/>
      <c r="NI43" s="68"/>
      <c r="NJ43" s="68"/>
      <c r="NK43" s="68"/>
      <c r="NL43" s="68"/>
      <c r="NM43" s="68"/>
      <c r="NN43" s="68"/>
      <c r="NO43" s="68"/>
      <c r="NP43" s="68"/>
      <c r="NQ43" s="68"/>
      <c r="NR43" s="285"/>
      <c r="NS43" s="285"/>
      <c r="NT43" s="285"/>
      <c r="NU43" s="285"/>
      <c r="NV43" s="285"/>
      <c r="NW43" s="8"/>
      <c r="NX43" s="68"/>
      <c r="NY43" s="68"/>
      <c r="NZ43" s="68"/>
      <c r="OA43" s="68"/>
      <c r="OB43" s="68"/>
      <c r="OC43" s="68"/>
      <c r="OD43" s="68"/>
      <c r="OE43" s="68"/>
      <c r="OF43" s="68"/>
      <c r="OG43" s="68"/>
      <c r="OH43" s="68"/>
      <c r="OI43" s="285"/>
      <c r="OJ43" s="285"/>
      <c r="OK43" s="285"/>
      <c r="OL43" s="285"/>
      <c r="OM43" s="8"/>
      <c r="ON43" s="68"/>
      <c r="OO43" s="68"/>
      <c r="OP43" s="68"/>
      <c r="OQ43" s="68"/>
      <c r="OR43" s="68"/>
      <c r="OS43" s="68"/>
      <c r="OT43" s="68"/>
      <c r="OU43" s="68"/>
      <c r="OV43" s="68"/>
      <c r="OW43" s="68"/>
      <c r="OX43" s="285"/>
      <c r="OY43" s="285"/>
      <c r="OZ43" s="285"/>
      <c r="PA43" s="285"/>
      <c r="PB43" s="285"/>
      <c r="PC43" s="8"/>
      <c r="PD43" s="68"/>
      <c r="PE43" s="68"/>
      <c r="PF43" s="68"/>
      <c r="PG43" s="68"/>
      <c r="PH43" s="68"/>
      <c r="PI43" s="68"/>
      <c r="PJ43" s="68"/>
      <c r="PK43" s="68"/>
      <c r="PL43" s="68"/>
      <c r="PM43" s="68"/>
      <c r="PN43" s="285"/>
      <c r="PO43" s="285"/>
      <c r="PP43" s="285"/>
      <c r="PQ43" s="285"/>
      <c r="PR43" s="285"/>
      <c r="PS43" s="8"/>
      <c r="PT43" s="68"/>
      <c r="PU43" s="68"/>
      <c r="PV43" s="68"/>
      <c r="PW43" s="68"/>
      <c r="PX43" s="68"/>
      <c r="PY43" s="68"/>
      <c r="PZ43" s="68"/>
      <c r="QA43" s="68"/>
      <c r="QB43" s="68"/>
      <c r="QC43" s="68"/>
      <c r="QD43" s="285"/>
      <c r="QE43" s="285"/>
      <c r="QF43" s="285"/>
      <c r="QG43" s="285"/>
      <c r="QH43" s="285"/>
      <c r="QI43" s="8"/>
      <c r="QJ43" s="68"/>
      <c r="QK43" s="68"/>
      <c r="QL43" s="68"/>
      <c r="QM43" s="68"/>
      <c r="QN43" s="68"/>
      <c r="QO43" s="68"/>
      <c r="QP43" s="68"/>
      <c r="QQ43" s="68"/>
      <c r="QR43" s="68"/>
      <c r="QS43" s="68"/>
      <c r="QT43" s="68"/>
      <c r="QU43" s="285"/>
      <c r="QV43" s="285"/>
      <c r="QW43" s="285"/>
      <c r="QX43" s="285"/>
      <c r="QY43" s="8"/>
      <c r="QZ43" s="68"/>
      <c r="RA43" s="68"/>
      <c r="RB43" s="68"/>
      <c r="RC43" s="68"/>
      <c r="RD43" s="68"/>
      <c r="RE43" s="68"/>
      <c r="RF43" s="68"/>
      <c r="RG43" s="68"/>
      <c r="RH43" s="68"/>
      <c r="RI43" s="68"/>
      <c r="RJ43" s="68"/>
      <c r="RK43" s="68"/>
      <c r="RL43" s="68"/>
      <c r="RM43" s="68"/>
      <c r="RN43" s="68"/>
    </row>
    <row r="44" spans="1:482" ht="12.75" x14ac:dyDescent="0.2">
      <c r="A44" s="161">
        <v>42</v>
      </c>
      <c r="B44" s="149" t="s">
        <v>135</v>
      </c>
      <c r="C44" s="161">
        <v>42</v>
      </c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278"/>
      <c r="Q44" s="278"/>
      <c r="R44" s="278"/>
      <c r="S44" s="16"/>
      <c r="T44" s="104">
        <f>30+30.309235</f>
        <v>60.309235000000001</v>
      </c>
      <c r="U44" s="104">
        <v>107.40936000000001</v>
      </c>
      <c r="V44" s="104">
        <f>30+21.31965</f>
        <v>51.319649999999996</v>
      </c>
      <c r="W44" s="104">
        <f>30+31.19655</f>
        <v>61.196550000000002</v>
      </c>
      <c r="X44" s="104">
        <f>30+23.81698</f>
        <v>53.816980000000001</v>
      </c>
      <c r="Y44" s="104">
        <v>113.07854</v>
      </c>
      <c r="Z44" s="104">
        <f>30+24.487485</f>
        <v>54.487485</v>
      </c>
      <c r="AA44" s="104">
        <f>30+24.37908</f>
        <v>54.379080000000002</v>
      </c>
      <c r="AB44" s="104">
        <f>30+25.097765</f>
        <v>55.097764999999995</v>
      </c>
      <c r="AC44" s="104">
        <f>30+32.959135</f>
        <v>62.959135000000003</v>
      </c>
      <c r="AD44" s="278">
        <f>30+33.705925</f>
        <v>63.705925000000001</v>
      </c>
      <c r="AE44" s="104">
        <f>30+32.959135</f>
        <v>62.959135000000003</v>
      </c>
      <c r="AF44" s="104">
        <f>30+30.309235</f>
        <v>60.309235000000001</v>
      </c>
      <c r="AG44" s="278">
        <v>60.309235000000001</v>
      </c>
      <c r="AH44" s="278"/>
      <c r="AI44" s="16"/>
      <c r="AJ44" s="104">
        <v>51.665513270845352</v>
      </c>
      <c r="AK44" s="104">
        <v>65.973215234825233</v>
      </c>
      <c r="AL44" s="104">
        <v>79.359488284686748</v>
      </c>
      <c r="AM44" s="104">
        <v>95.162003813180874</v>
      </c>
      <c r="AN44" s="104">
        <v>122.38591524184055</v>
      </c>
      <c r="AO44" s="104">
        <v>145.91138626247744</v>
      </c>
      <c r="AP44" s="104">
        <v>176.68274738506196</v>
      </c>
      <c r="AQ44" s="104">
        <v>180.89116587521693</v>
      </c>
      <c r="AR44" s="104">
        <v>264.6689926586667</v>
      </c>
      <c r="AS44" s="104">
        <v>267.07693226865047</v>
      </c>
      <c r="AT44" s="104">
        <v>329.93479571037955</v>
      </c>
      <c r="AU44" s="104">
        <v>372.84290739899393</v>
      </c>
      <c r="AV44" s="278">
        <v>449.09701186384848</v>
      </c>
      <c r="AW44" s="278">
        <v>696.37458562029576</v>
      </c>
      <c r="AX44" s="278"/>
      <c r="AY44" s="16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278"/>
      <c r="BK44" s="278"/>
      <c r="BL44" s="278"/>
      <c r="BM44" s="278"/>
      <c r="BN44" s="278"/>
      <c r="BO44" s="16"/>
      <c r="BP44" s="104">
        <v>7558.3144896351087</v>
      </c>
      <c r="BQ44" s="104">
        <v>7431.1608663202596</v>
      </c>
      <c r="BR44" s="104">
        <v>7304.007243005467</v>
      </c>
      <c r="BS44" s="104">
        <v>7176.853619690618</v>
      </c>
      <c r="BT44" s="104">
        <v>7049.6999963758244</v>
      </c>
      <c r="BU44" s="104">
        <v>6922.5463730609754</v>
      </c>
      <c r="BV44" s="104">
        <v>6795.3927497461827</v>
      </c>
      <c r="BW44" s="104">
        <v>6668.2391264313892</v>
      </c>
      <c r="BX44" s="104">
        <v>6541.0855031165402</v>
      </c>
      <c r="BY44" s="104">
        <v>6413.9318798017466</v>
      </c>
      <c r="BZ44" s="104">
        <v>6246.449995484908</v>
      </c>
      <c r="CA44" s="278">
        <v>5544.5689190878547</v>
      </c>
      <c r="CB44" s="278">
        <v>5581.5463896416531</v>
      </c>
      <c r="CC44" s="278">
        <v>5150.1229999999996</v>
      </c>
      <c r="CD44" s="278"/>
      <c r="CE44" s="16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278"/>
      <c r="CQ44" s="278"/>
      <c r="CR44" s="278"/>
      <c r="CS44" s="278"/>
      <c r="CT44" s="278"/>
      <c r="CU44" s="16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278"/>
      <c r="DH44" s="278"/>
      <c r="DI44" s="278"/>
      <c r="DJ44" s="278"/>
      <c r="DK44" s="16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278"/>
      <c r="DW44" s="278"/>
      <c r="DX44" s="278"/>
      <c r="DY44" s="278"/>
      <c r="DZ44" s="278"/>
      <c r="EA44" s="16"/>
      <c r="EB44" s="104">
        <v>0</v>
      </c>
      <c r="EC44" s="104">
        <v>0</v>
      </c>
      <c r="ED44" s="104">
        <v>0</v>
      </c>
      <c r="EE44" s="104">
        <v>0</v>
      </c>
      <c r="EF44" s="104">
        <v>0</v>
      </c>
      <c r="EG44" s="104">
        <v>0</v>
      </c>
      <c r="EH44" s="104">
        <v>0</v>
      </c>
      <c r="EI44" s="104">
        <v>0</v>
      </c>
      <c r="EJ44" s="104">
        <v>0</v>
      </c>
      <c r="EK44" s="104">
        <v>0</v>
      </c>
      <c r="EL44" s="104">
        <v>0</v>
      </c>
      <c r="EM44" s="278"/>
      <c r="EN44" s="278"/>
      <c r="EO44" s="278"/>
      <c r="EP44" s="278"/>
      <c r="EQ44" s="16"/>
      <c r="ER44" s="104">
        <v>0</v>
      </c>
      <c r="ES44" s="104">
        <v>0</v>
      </c>
      <c r="ET44" s="104">
        <v>0</v>
      </c>
      <c r="EU44" s="104">
        <v>0</v>
      </c>
      <c r="EV44" s="104">
        <v>0</v>
      </c>
      <c r="EW44" s="104">
        <v>0</v>
      </c>
      <c r="EX44" s="104">
        <v>0</v>
      </c>
      <c r="EY44" s="104">
        <v>0</v>
      </c>
      <c r="EZ44" s="104">
        <v>0</v>
      </c>
      <c r="FA44" s="104">
        <v>0</v>
      </c>
      <c r="FB44" s="104">
        <v>0</v>
      </c>
      <c r="FC44" s="278"/>
      <c r="FD44" s="278"/>
      <c r="FE44" s="278"/>
      <c r="FF44" s="278"/>
      <c r="FG44" s="16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278"/>
      <c r="FS44" s="278"/>
      <c r="FT44" s="278"/>
      <c r="FU44" s="278"/>
      <c r="FV44" s="278"/>
      <c r="FW44" s="16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278"/>
      <c r="GI44" s="278"/>
      <c r="GJ44" s="278"/>
      <c r="GK44" s="278"/>
      <c r="GL44" s="278"/>
      <c r="GM44" s="16"/>
      <c r="GN44" s="104">
        <v>0</v>
      </c>
      <c r="GO44" s="104">
        <v>0</v>
      </c>
      <c r="GP44" s="104">
        <v>0</v>
      </c>
      <c r="GQ44" s="104">
        <v>0</v>
      </c>
      <c r="GR44" s="104">
        <v>0</v>
      </c>
      <c r="GS44" s="104">
        <v>0</v>
      </c>
      <c r="GT44" s="104">
        <v>0</v>
      </c>
      <c r="GU44" s="104">
        <v>0</v>
      </c>
      <c r="GV44" s="104">
        <v>0</v>
      </c>
      <c r="GW44" s="104">
        <v>0</v>
      </c>
      <c r="GX44" s="104"/>
      <c r="GY44" s="278"/>
      <c r="GZ44" s="278"/>
      <c r="HA44" s="278"/>
      <c r="HB44" s="278"/>
      <c r="HC44" s="16"/>
      <c r="HD44" s="305">
        <f>HD42-HD43</f>
        <v>3022.5939405869194</v>
      </c>
      <c r="HE44" s="305">
        <f t="shared" ref="HE44:HN44" si="91">HE42-HE43</f>
        <v>3195.6942753644544</v>
      </c>
      <c r="HF44" s="305">
        <f t="shared" si="91"/>
        <v>2802.1844748092044</v>
      </c>
      <c r="HG44" s="305">
        <f t="shared" si="91"/>
        <v>2896.2648849357538</v>
      </c>
      <c r="HH44" s="305">
        <f t="shared" si="91"/>
        <v>2884.831404474884</v>
      </c>
      <c r="HI44" s="305">
        <f t="shared" si="91"/>
        <v>2844.1554701980931</v>
      </c>
      <c r="HJ44" s="305">
        <f t="shared" si="91"/>
        <v>3017.6942888127232</v>
      </c>
      <c r="HK44" s="305">
        <f t="shared" si="91"/>
        <v>3059.1395392345221</v>
      </c>
      <c r="HL44" s="305">
        <f t="shared" si="91"/>
        <v>3208.7554788676898</v>
      </c>
      <c r="HM44" s="305">
        <f t="shared" si="91"/>
        <v>3470.2422864485925</v>
      </c>
      <c r="HN44" s="305">
        <f t="shared" si="91"/>
        <v>3110.0075578447904</v>
      </c>
      <c r="HO44" s="104">
        <f>+HO$42*HO2</f>
        <v>3399.4766087201756</v>
      </c>
      <c r="HP44" s="104">
        <f>+HP$42*HP2</f>
        <v>3619.9143145047183</v>
      </c>
      <c r="HQ44" s="104">
        <f>+$HQ$42*HP44/$HP$42</f>
        <v>3635.2125725784986</v>
      </c>
      <c r="HR44" s="104"/>
      <c r="HS44" s="16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6"/>
      <c r="IJ44" s="104">
        <v>0</v>
      </c>
      <c r="IK44" s="104">
        <v>0</v>
      </c>
      <c r="IL44" s="104">
        <v>0</v>
      </c>
      <c r="IM44" s="104">
        <v>0</v>
      </c>
      <c r="IN44" s="104">
        <v>0</v>
      </c>
      <c r="IO44" s="104">
        <v>0</v>
      </c>
      <c r="IP44" s="104">
        <v>0</v>
      </c>
      <c r="IQ44" s="104">
        <v>0</v>
      </c>
      <c r="IR44" s="104">
        <v>0</v>
      </c>
      <c r="IS44" s="104">
        <v>0</v>
      </c>
      <c r="IT44" s="104"/>
      <c r="IU44" s="278"/>
      <c r="IV44" s="278"/>
      <c r="IW44" s="278"/>
      <c r="IX44" s="278"/>
      <c r="IY44" s="16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278"/>
      <c r="JK44" s="278"/>
      <c r="JL44" s="278"/>
      <c r="JM44" s="278"/>
      <c r="JN44" s="278"/>
      <c r="JO44" s="16"/>
      <c r="JP44" s="104">
        <v>1704.7815266183627</v>
      </c>
      <c r="JQ44" s="104">
        <v>1677.2624885319869</v>
      </c>
      <c r="JR44" s="104">
        <v>1634.7182017701969</v>
      </c>
      <c r="JS44" s="104">
        <v>1650.2588601148655</v>
      </c>
      <c r="JT44" s="104">
        <v>1675.4898069593582</v>
      </c>
      <c r="JU44" s="104">
        <v>1691.1127622171707</v>
      </c>
      <c r="JV44" s="104">
        <v>1602.8702254428742</v>
      </c>
      <c r="JW44" s="104">
        <v>1562.8038500038824</v>
      </c>
      <c r="JX44" s="104">
        <v>1680.7669544681194</v>
      </c>
      <c r="JY44" s="104">
        <v>1695.7639574155753</v>
      </c>
      <c r="JZ44" s="104">
        <v>1735.5051307370732</v>
      </c>
      <c r="KA44" s="278">
        <v>1487.1968672708135</v>
      </c>
      <c r="KB44" s="278">
        <v>1763.6261521982788</v>
      </c>
      <c r="KC44" s="278">
        <v>2009.3078233917358</v>
      </c>
      <c r="KD44" s="278"/>
      <c r="KE44" s="16"/>
      <c r="KF44" s="104">
        <v>0</v>
      </c>
      <c r="KG44" s="104">
        <v>0</v>
      </c>
      <c r="KH44" s="104">
        <v>0</v>
      </c>
      <c r="KI44" s="104">
        <v>0</v>
      </c>
      <c r="KJ44" s="104">
        <v>0</v>
      </c>
      <c r="KK44" s="104">
        <v>0</v>
      </c>
      <c r="KL44" s="104">
        <v>0</v>
      </c>
      <c r="KM44" s="104">
        <v>0</v>
      </c>
      <c r="KN44" s="104">
        <v>0</v>
      </c>
      <c r="KO44" s="104"/>
      <c r="KP44" s="104"/>
      <c r="KQ44" s="278"/>
      <c r="KR44" s="278"/>
      <c r="KS44" s="278"/>
      <c r="KT44" s="278"/>
      <c r="KU44" s="16"/>
      <c r="KV44" s="104">
        <v>147.03912528363435</v>
      </c>
      <c r="KW44" s="104">
        <v>147.89215753021537</v>
      </c>
      <c r="KX44" s="104">
        <v>51.071927652194297</v>
      </c>
      <c r="KY44" s="104">
        <v>67.758312384380019</v>
      </c>
      <c r="KZ44" s="104">
        <v>67.391013909665119</v>
      </c>
      <c r="LA44" s="104">
        <v>68.951785343830238</v>
      </c>
      <c r="LB44" s="104">
        <v>69.286926821415122</v>
      </c>
      <c r="LC44" s="104">
        <v>70.240017790325226</v>
      </c>
      <c r="LD44" s="104">
        <v>71.015377470000004</v>
      </c>
      <c r="LE44" s="104">
        <v>71.589888498935167</v>
      </c>
      <c r="LF44" s="104">
        <v>73.208995714999986</v>
      </c>
      <c r="LG44" s="104">
        <f>+$LG$42*LF44/(SUM($LF$43:$LF$44))</f>
        <v>67.875203984903038</v>
      </c>
      <c r="LH44" s="104">
        <v>26.014063623026676</v>
      </c>
      <c r="LI44" s="104">
        <f>+$LI$42*LF44/(SUM($LF$43:$LF$44))</f>
        <v>45.802094553780847</v>
      </c>
      <c r="LJ44" s="104"/>
      <c r="LL44" s="158"/>
      <c r="LM44" s="158"/>
      <c r="LN44" s="158"/>
      <c r="LO44" s="158"/>
      <c r="LP44" s="158"/>
      <c r="LQ44" s="158"/>
      <c r="LR44" s="158"/>
      <c r="LS44" s="158"/>
      <c r="LT44" s="158"/>
      <c r="LU44" s="158"/>
      <c r="LV44" s="292"/>
      <c r="LW44" s="292"/>
      <c r="LX44" s="292"/>
      <c r="LY44" s="292"/>
      <c r="LZ44" s="292"/>
      <c r="MA44" s="8"/>
      <c r="MB44" s="158"/>
      <c r="MC44" s="158"/>
      <c r="MD44" s="158"/>
      <c r="ME44" s="158"/>
      <c r="MF44" s="158"/>
      <c r="MG44" s="158"/>
      <c r="MH44" s="158"/>
      <c r="MI44" s="158"/>
      <c r="MJ44" s="158"/>
      <c r="MK44" s="158"/>
      <c r="ML44" s="158"/>
      <c r="MM44" s="158"/>
      <c r="MN44" s="292"/>
      <c r="MO44" s="292"/>
      <c r="MP44" s="292"/>
      <c r="MQ44" s="8"/>
      <c r="MR44" s="158"/>
      <c r="MS44" s="158"/>
      <c r="MT44" s="158"/>
      <c r="MU44" s="158"/>
      <c r="MV44" s="158"/>
      <c r="MW44" s="158"/>
      <c r="MX44" s="158"/>
      <c r="MY44" s="158"/>
      <c r="MZ44" s="158"/>
      <c r="NA44" s="158"/>
      <c r="NB44" s="292"/>
      <c r="NC44" s="292"/>
      <c r="ND44" s="292"/>
      <c r="NE44" s="292"/>
      <c r="NF44" s="292"/>
      <c r="NG44" s="8"/>
      <c r="NH44" s="158"/>
      <c r="NI44" s="158"/>
      <c r="NJ44" s="158"/>
      <c r="NK44" s="158"/>
      <c r="NL44" s="158"/>
      <c r="NM44" s="158"/>
      <c r="NN44" s="158"/>
      <c r="NO44" s="158"/>
      <c r="NP44" s="158"/>
      <c r="NQ44" s="158"/>
      <c r="NR44" s="292"/>
      <c r="NS44" s="292"/>
      <c r="NT44" s="292"/>
      <c r="NU44" s="292"/>
      <c r="NV44" s="292"/>
      <c r="NW44" s="8"/>
      <c r="NX44" s="158"/>
      <c r="NY44" s="158"/>
      <c r="NZ44" s="158"/>
      <c r="OA44" s="158"/>
      <c r="OB44" s="158"/>
      <c r="OC44" s="158"/>
      <c r="OD44" s="158"/>
      <c r="OE44" s="158"/>
      <c r="OF44" s="158"/>
      <c r="OG44" s="158"/>
      <c r="OH44" s="158"/>
      <c r="OI44" s="292"/>
      <c r="OJ44" s="292"/>
      <c r="OK44" s="292"/>
      <c r="OL44" s="292"/>
      <c r="OM44" s="8"/>
      <c r="ON44" s="158"/>
      <c r="OO44" s="158"/>
      <c r="OP44" s="158"/>
      <c r="OQ44" s="158"/>
      <c r="OR44" s="158"/>
      <c r="OS44" s="158"/>
      <c r="OT44" s="158"/>
      <c r="OU44" s="158"/>
      <c r="OV44" s="158"/>
      <c r="OW44" s="158"/>
      <c r="OX44" s="292"/>
      <c r="OY44" s="292"/>
      <c r="OZ44" s="292"/>
      <c r="PA44" s="292"/>
      <c r="PB44" s="292"/>
      <c r="PC44" s="8"/>
      <c r="PD44" s="158"/>
      <c r="PE44" s="158"/>
      <c r="PF44" s="158"/>
      <c r="PG44" s="158"/>
      <c r="PH44" s="158"/>
      <c r="PI44" s="158"/>
      <c r="PJ44" s="158"/>
      <c r="PK44" s="158"/>
      <c r="PL44" s="158"/>
      <c r="PM44" s="158"/>
      <c r="PN44" s="292"/>
      <c r="PO44" s="292"/>
      <c r="PP44" s="292"/>
      <c r="PQ44" s="292"/>
      <c r="PR44" s="292"/>
      <c r="PS44" s="8"/>
      <c r="PT44" s="158"/>
      <c r="PU44" s="158"/>
      <c r="PV44" s="158"/>
      <c r="PW44" s="158"/>
      <c r="PX44" s="158"/>
      <c r="PY44" s="158"/>
      <c r="PZ44" s="158"/>
      <c r="QA44" s="158"/>
      <c r="QB44" s="158"/>
      <c r="QC44" s="158"/>
      <c r="QD44" s="292"/>
      <c r="QE44" s="292"/>
      <c r="QF44" s="292"/>
      <c r="QG44" s="292"/>
      <c r="QH44" s="292"/>
      <c r="QI44" s="8"/>
      <c r="QJ44" s="158"/>
      <c r="QK44" s="158"/>
      <c r="QL44" s="158"/>
      <c r="QM44" s="158"/>
      <c r="QN44" s="158"/>
      <c r="QO44" s="158"/>
      <c r="QP44" s="158"/>
      <c r="QQ44" s="158"/>
      <c r="QR44" s="158"/>
      <c r="QS44" s="158"/>
      <c r="QT44" s="158"/>
      <c r="QU44" s="292"/>
      <c r="QV44" s="292"/>
      <c r="QW44" s="292"/>
      <c r="QX44" s="292"/>
      <c r="QY44" s="8"/>
      <c r="QZ44" s="158"/>
      <c r="RA44" s="158"/>
      <c r="RB44" s="158"/>
      <c r="RC44" s="158"/>
      <c r="RD44" s="158"/>
      <c r="RE44" s="158"/>
      <c r="RF44" s="158"/>
      <c r="RG44" s="158"/>
      <c r="RH44" s="158"/>
      <c r="RI44" s="158"/>
      <c r="RJ44" s="158"/>
      <c r="RK44" s="158"/>
      <c r="RL44" s="158"/>
      <c r="RM44" s="158"/>
      <c r="RN44" s="158"/>
    </row>
    <row r="45" spans="1:482" ht="12.75" x14ac:dyDescent="0.2">
      <c r="A45" s="161">
        <v>43</v>
      </c>
      <c r="B45" s="145" t="s">
        <v>14</v>
      </c>
      <c r="C45" s="161">
        <v>43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68"/>
      <c r="Q45" s="268"/>
      <c r="R45" s="268"/>
      <c r="S45" s="16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68"/>
      <c r="AE45" s="268"/>
      <c r="AF45" s="268"/>
      <c r="AG45" s="268"/>
      <c r="AH45" s="268"/>
      <c r="AI45" s="16"/>
      <c r="AJ45" s="22">
        <v>11613.872835434326</v>
      </c>
      <c r="AK45" s="22">
        <v>12750.190202877067</v>
      </c>
      <c r="AL45" s="22">
        <v>11965.914055582798</v>
      </c>
      <c r="AM45" s="22">
        <v>10758.599143853433</v>
      </c>
      <c r="AN45" s="22">
        <v>11608.696013749175</v>
      </c>
      <c r="AO45" s="22">
        <v>12648.499337664703</v>
      </c>
      <c r="AP45" s="22">
        <v>15604.429344274891</v>
      </c>
      <c r="AQ45" s="22">
        <v>16452.156375303839</v>
      </c>
      <c r="AR45" s="22">
        <v>17220.258340576103</v>
      </c>
      <c r="AS45" s="22">
        <v>15023.503991962307</v>
      </c>
      <c r="AT45" s="22">
        <v>15851.96904178373</v>
      </c>
      <c r="AU45" s="22">
        <v>16092.155358314258</v>
      </c>
      <c r="AV45" s="268">
        <v>17412.375959074234</v>
      </c>
      <c r="AW45" s="268">
        <v>18552.951640168918</v>
      </c>
      <c r="AX45" s="268"/>
      <c r="AY45" s="16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68"/>
      <c r="BK45" s="268"/>
      <c r="BL45" s="268"/>
      <c r="BM45" s="268"/>
      <c r="BN45" s="268"/>
      <c r="BO45" s="16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68"/>
      <c r="CA45" s="268"/>
      <c r="CB45" s="268"/>
      <c r="CC45" s="268"/>
      <c r="CD45" s="268"/>
      <c r="CE45" s="16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68"/>
      <c r="CQ45" s="268"/>
      <c r="CR45" s="268"/>
      <c r="CS45" s="268"/>
      <c r="CT45" s="268"/>
      <c r="CU45" s="16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68"/>
      <c r="DH45" s="268"/>
      <c r="DI45" s="268"/>
      <c r="DJ45" s="268"/>
      <c r="DK45" s="16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68"/>
      <c r="DW45" s="268"/>
      <c r="DX45" s="268"/>
      <c r="DY45" s="268"/>
      <c r="DZ45" s="268"/>
      <c r="EA45" s="16"/>
      <c r="EB45" s="22">
        <v>0</v>
      </c>
      <c r="EC45" s="22">
        <v>0</v>
      </c>
      <c r="ED45" s="22">
        <v>0</v>
      </c>
      <c r="EE45" s="22">
        <v>0</v>
      </c>
      <c r="EF45" s="22">
        <v>0</v>
      </c>
      <c r="EG45" s="22">
        <v>0</v>
      </c>
      <c r="EH45" s="22">
        <v>0</v>
      </c>
      <c r="EI45" s="22">
        <v>0</v>
      </c>
      <c r="EJ45" s="22">
        <v>0</v>
      </c>
      <c r="EK45" s="22">
        <v>0</v>
      </c>
      <c r="EL45" s="22">
        <v>0</v>
      </c>
      <c r="EM45" s="268"/>
      <c r="EN45" s="268"/>
      <c r="EO45" s="268"/>
      <c r="EP45" s="268"/>
      <c r="EQ45" s="16"/>
      <c r="ER45" s="22">
        <v>0</v>
      </c>
      <c r="ES45" s="22">
        <v>0</v>
      </c>
      <c r="ET45" s="22">
        <v>0</v>
      </c>
      <c r="EU45" s="22">
        <v>0</v>
      </c>
      <c r="EV45" s="22">
        <v>0</v>
      </c>
      <c r="EW45" s="22">
        <v>0</v>
      </c>
      <c r="EX45" s="22">
        <v>0</v>
      </c>
      <c r="EY45" s="22">
        <v>0</v>
      </c>
      <c r="EZ45" s="22">
        <v>0</v>
      </c>
      <c r="FA45" s="22">
        <v>0</v>
      </c>
      <c r="FB45" s="22">
        <v>0</v>
      </c>
      <c r="FC45" s="268"/>
      <c r="FD45" s="268"/>
      <c r="FE45" s="268"/>
      <c r="FF45" s="268"/>
      <c r="FG45" s="16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68"/>
      <c r="FS45" s="268"/>
      <c r="FT45" s="268"/>
      <c r="FU45" s="268"/>
      <c r="FV45" s="268"/>
      <c r="FW45" s="16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68"/>
      <c r="GI45" s="268"/>
      <c r="GJ45" s="268"/>
      <c r="GK45" s="268"/>
      <c r="GL45" s="268"/>
      <c r="GM45" s="16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68"/>
      <c r="GZ45" s="268"/>
      <c r="HA45" s="268"/>
      <c r="HB45" s="268"/>
      <c r="HC45" s="16"/>
      <c r="HD45" s="22">
        <v>8612.6125489438</v>
      </c>
      <c r="HE45" s="22">
        <v>8723.1661572015</v>
      </c>
      <c r="HF45" s="22">
        <v>10346.719336239998</v>
      </c>
      <c r="HG45" s="22">
        <v>10898.730053439996</v>
      </c>
      <c r="HH45" s="22">
        <v>11465.013892212057</v>
      </c>
      <c r="HI45" s="22">
        <v>11527.486096727331</v>
      </c>
      <c r="HJ45" s="22">
        <v>11737.610474996527</v>
      </c>
      <c r="HK45" s="22">
        <v>12355.867638798012</v>
      </c>
      <c r="HL45" s="22">
        <v>12825.161110117893</v>
      </c>
      <c r="HM45" s="22">
        <v>13063.630771422728</v>
      </c>
      <c r="HN45" s="22">
        <v>13216.978917157394</v>
      </c>
      <c r="HO45" s="22">
        <v>15895.373744</v>
      </c>
      <c r="HP45" s="22">
        <v>13294.895377557288</v>
      </c>
      <c r="HQ45" s="22">
        <v>16350.763498</v>
      </c>
      <c r="HR45" s="22"/>
      <c r="HS45" s="16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16"/>
      <c r="IJ45" s="22">
        <v>0</v>
      </c>
      <c r="IK45" s="22">
        <v>0</v>
      </c>
      <c r="IL45" s="22">
        <v>0</v>
      </c>
      <c r="IM45" s="22">
        <v>0</v>
      </c>
      <c r="IN45" s="22">
        <v>0</v>
      </c>
      <c r="IO45" s="22">
        <v>0</v>
      </c>
      <c r="IP45" s="22">
        <v>0</v>
      </c>
      <c r="IQ45" s="22">
        <v>0</v>
      </c>
      <c r="IR45" s="22">
        <v>0</v>
      </c>
      <c r="IS45" s="22">
        <v>0</v>
      </c>
      <c r="IT45" s="22"/>
      <c r="IU45" s="268"/>
      <c r="IV45" s="268"/>
      <c r="IW45" s="268"/>
      <c r="IX45" s="268"/>
      <c r="IY45" s="16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68"/>
      <c r="JK45" s="268"/>
      <c r="JL45" s="268"/>
      <c r="JM45" s="268"/>
      <c r="JN45" s="268"/>
      <c r="JO45" s="16"/>
      <c r="JP45" s="22">
        <v>635.31387925170066</v>
      </c>
      <c r="JQ45" s="22">
        <v>701.70792006802742</v>
      </c>
      <c r="JR45" s="22">
        <v>647.93590680272087</v>
      </c>
      <c r="JS45" s="22">
        <v>498.05736975686779</v>
      </c>
      <c r="JT45" s="22">
        <v>462.11629718954305</v>
      </c>
      <c r="JU45" s="22">
        <v>451.44283423959342</v>
      </c>
      <c r="JV45" s="22">
        <v>462.50599165714948</v>
      </c>
      <c r="JW45" s="22">
        <v>470.02664657067112</v>
      </c>
      <c r="JX45" s="22">
        <v>651.51249973263043</v>
      </c>
      <c r="JY45" s="22">
        <v>726.7262493288008</v>
      </c>
      <c r="JZ45" s="22">
        <v>711.98510064096934</v>
      </c>
      <c r="KA45" s="268">
        <v>515.93465907029474</v>
      </c>
      <c r="KB45" s="268">
        <v>1403.8786495464853</v>
      </c>
      <c r="KC45" s="268">
        <v>635.16334225037178</v>
      </c>
      <c r="KD45" s="268"/>
      <c r="KE45" s="16"/>
      <c r="KF45" s="22">
        <v>0</v>
      </c>
      <c r="KG45" s="22">
        <v>0</v>
      </c>
      <c r="KH45" s="22">
        <v>0</v>
      </c>
      <c r="KI45" s="22">
        <v>0</v>
      </c>
      <c r="KJ45" s="22">
        <v>0</v>
      </c>
      <c r="KK45" s="22">
        <v>0</v>
      </c>
      <c r="KL45" s="22">
        <v>0</v>
      </c>
      <c r="KM45" s="22">
        <v>0</v>
      </c>
      <c r="KN45" s="22">
        <v>0</v>
      </c>
      <c r="KO45" s="22"/>
      <c r="KP45" s="22"/>
      <c r="KQ45" s="268"/>
      <c r="KR45" s="268"/>
      <c r="KS45" s="268"/>
      <c r="KT45" s="268"/>
      <c r="KU45" s="16"/>
      <c r="KV45" s="22">
        <v>0</v>
      </c>
      <c r="KW45" s="22">
        <v>0</v>
      </c>
      <c r="KX45" s="22">
        <v>0</v>
      </c>
      <c r="KY45" s="22">
        <v>0</v>
      </c>
      <c r="KZ45" s="22">
        <v>0</v>
      </c>
      <c r="LA45" s="22">
        <v>0</v>
      </c>
      <c r="LB45" s="22">
        <v>0</v>
      </c>
      <c r="LC45" s="22">
        <v>0</v>
      </c>
      <c r="LD45" s="22">
        <v>0</v>
      </c>
      <c r="LE45" s="22">
        <v>0</v>
      </c>
      <c r="LF45" s="22"/>
      <c r="LG45" s="22"/>
      <c r="LH45" s="22"/>
      <c r="LI45" s="22"/>
      <c r="LJ45" s="22"/>
      <c r="LL45" s="68"/>
      <c r="LM45" s="68"/>
      <c r="LN45" s="68"/>
      <c r="LO45" s="68"/>
      <c r="LP45" s="68"/>
      <c r="LQ45" s="68"/>
      <c r="LR45" s="68"/>
      <c r="LS45" s="68"/>
      <c r="LT45" s="68"/>
      <c r="LU45" s="68"/>
      <c r="LV45" s="285"/>
      <c r="LW45" s="285"/>
      <c r="LX45" s="285"/>
      <c r="LY45" s="285"/>
      <c r="LZ45" s="285"/>
      <c r="MA45" s="8"/>
      <c r="MB45" s="68"/>
      <c r="MC45" s="68"/>
      <c r="MD45" s="68"/>
      <c r="ME45" s="68"/>
      <c r="MF45" s="68"/>
      <c r="MG45" s="68"/>
      <c r="MH45" s="68"/>
      <c r="MI45" s="68"/>
      <c r="MJ45" s="68"/>
      <c r="MK45" s="68"/>
      <c r="ML45" s="68"/>
      <c r="MM45" s="68"/>
      <c r="MN45" s="285"/>
      <c r="MO45" s="285"/>
      <c r="MP45" s="285"/>
      <c r="MQ45" s="8"/>
      <c r="MR45" s="68"/>
      <c r="MS45" s="68"/>
      <c r="MT45" s="68"/>
      <c r="MU45" s="68"/>
      <c r="MV45" s="68"/>
      <c r="MW45" s="68"/>
      <c r="MX45" s="68"/>
      <c r="MY45" s="68"/>
      <c r="MZ45" s="68"/>
      <c r="NA45" s="68"/>
      <c r="NB45" s="285"/>
      <c r="NC45" s="285"/>
      <c r="ND45" s="285"/>
      <c r="NE45" s="285"/>
      <c r="NF45" s="285"/>
      <c r="NG45" s="8"/>
      <c r="NH45" s="68"/>
      <c r="NI45" s="68"/>
      <c r="NJ45" s="68"/>
      <c r="NK45" s="68"/>
      <c r="NL45" s="68"/>
      <c r="NM45" s="68"/>
      <c r="NN45" s="68"/>
      <c r="NO45" s="68"/>
      <c r="NP45" s="68"/>
      <c r="NQ45" s="68"/>
      <c r="NR45" s="285"/>
      <c r="NS45" s="285"/>
      <c r="NT45" s="285"/>
      <c r="NU45" s="285"/>
      <c r="NV45" s="285"/>
      <c r="NW45" s="8"/>
      <c r="NX45" s="68"/>
      <c r="NY45" s="68"/>
      <c r="NZ45" s="68"/>
      <c r="OA45" s="68"/>
      <c r="OB45" s="68"/>
      <c r="OC45" s="68"/>
      <c r="OD45" s="68"/>
      <c r="OE45" s="68"/>
      <c r="OF45" s="68"/>
      <c r="OG45" s="68"/>
      <c r="OH45" s="68"/>
      <c r="OI45" s="285"/>
      <c r="OJ45" s="285"/>
      <c r="OK45" s="285"/>
      <c r="OL45" s="285"/>
      <c r="OM45" s="8"/>
      <c r="ON45" s="68"/>
      <c r="OO45" s="68"/>
      <c r="OP45" s="68"/>
      <c r="OQ45" s="68"/>
      <c r="OR45" s="68"/>
      <c r="OS45" s="68"/>
      <c r="OT45" s="68"/>
      <c r="OU45" s="68"/>
      <c r="OV45" s="68"/>
      <c r="OW45" s="68"/>
      <c r="OX45" s="285"/>
      <c r="OY45" s="285"/>
      <c r="OZ45" s="285"/>
      <c r="PA45" s="285"/>
      <c r="PB45" s="285"/>
      <c r="PC45" s="8"/>
      <c r="PD45" s="68"/>
      <c r="PE45" s="68"/>
      <c r="PF45" s="68"/>
      <c r="PG45" s="68"/>
      <c r="PH45" s="68"/>
      <c r="PI45" s="68"/>
      <c r="PJ45" s="68"/>
      <c r="PK45" s="68"/>
      <c r="PL45" s="68"/>
      <c r="PM45" s="68"/>
      <c r="PN45" s="285"/>
      <c r="PO45" s="285"/>
      <c r="PP45" s="285"/>
      <c r="PQ45" s="285"/>
      <c r="PR45" s="285"/>
      <c r="PS45" s="8"/>
      <c r="PT45" s="68"/>
      <c r="PU45" s="68"/>
      <c r="PV45" s="68"/>
      <c r="PW45" s="68"/>
      <c r="PX45" s="68"/>
      <c r="PY45" s="68"/>
      <c r="PZ45" s="68"/>
      <c r="QA45" s="68"/>
      <c r="QB45" s="68"/>
      <c r="QC45" s="68"/>
      <c r="QD45" s="285"/>
      <c r="QE45" s="285"/>
      <c r="QF45" s="285"/>
      <c r="QG45" s="285"/>
      <c r="QH45" s="285"/>
      <c r="QI45" s="8"/>
      <c r="QJ45" s="68"/>
      <c r="QK45" s="68"/>
      <c r="QL45" s="68"/>
      <c r="QM45" s="68"/>
      <c r="QN45" s="68"/>
      <c r="QO45" s="68"/>
      <c r="QP45" s="68"/>
      <c r="QQ45" s="68"/>
      <c r="QR45" s="68"/>
      <c r="QS45" s="68"/>
      <c r="QT45" s="68"/>
      <c r="QU45" s="285"/>
      <c r="QV45" s="285"/>
      <c r="QW45" s="285"/>
      <c r="QX45" s="285"/>
      <c r="QY45" s="8"/>
      <c r="QZ45" s="68"/>
      <c r="RA45" s="68"/>
      <c r="RB45" s="68"/>
      <c r="RC45" s="68"/>
      <c r="RD45" s="68"/>
      <c r="RE45" s="68"/>
      <c r="RF45" s="68"/>
      <c r="RG45" s="68"/>
      <c r="RH45" s="68"/>
      <c r="RI45" s="68"/>
      <c r="RJ45" s="68"/>
      <c r="RK45" s="68"/>
      <c r="RL45" s="68"/>
      <c r="RM45" s="68"/>
      <c r="RN45" s="68"/>
    </row>
    <row r="46" spans="1:482" ht="12.75" x14ac:dyDescent="0.2">
      <c r="A46" s="161">
        <v>44</v>
      </c>
      <c r="B46" s="155" t="s">
        <v>15</v>
      </c>
      <c r="C46" s="161">
        <v>44</v>
      </c>
      <c r="D46" s="101">
        <v>4559.9089999999997</v>
      </c>
      <c r="E46" s="101">
        <v>2256.288</v>
      </c>
      <c r="F46" s="101">
        <v>6448.1689999999999</v>
      </c>
      <c r="G46" s="101">
        <v>5918.9920000000002</v>
      </c>
      <c r="H46" s="101">
        <v>3160.453</v>
      </c>
      <c r="I46" s="101">
        <v>4577.5839999999998</v>
      </c>
      <c r="J46" s="101">
        <v>4113.4840000000004</v>
      </c>
      <c r="K46" s="101">
        <v>4169.027</v>
      </c>
      <c r="L46" s="101">
        <v>4864.1459999999997</v>
      </c>
      <c r="M46" s="276">
        <f>SUM(M47:M69)</f>
        <v>5031.3490000000002</v>
      </c>
      <c r="N46" s="276">
        <f>SUM(N47:N69)</f>
        <v>4874.1869999999999</v>
      </c>
      <c r="O46" s="276">
        <f>SUM(O47:O69)</f>
        <v>3866.7329999999997</v>
      </c>
      <c r="P46" s="276">
        <f>SUM(P47:P69)</f>
        <v>5573.2149999999992</v>
      </c>
      <c r="Q46" s="276">
        <f>SUM(Q47:Q69)</f>
        <v>5699.8273963986585</v>
      </c>
      <c r="R46" s="276"/>
      <c r="S46" s="16"/>
      <c r="T46" s="101">
        <v>3135.9711500000003</v>
      </c>
      <c r="U46" s="101">
        <v>1957.7480000000003</v>
      </c>
      <c r="V46" s="101">
        <v>3440.2109999999998</v>
      </c>
      <c r="W46" s="101">
        <v>3261.3860000000004</v>
      </c>
      <c r="X46" s="101">
        <v>3217.7149999999992</v>
      </c>
      <c r="Y46" s="101">
        <v>2918.7769999999996</v>
      </c>
      <c r="Z46" s="101">
        <v>3615.8120000000008</v>
      </c>
      <c r="AA46" s="101">
        <v>3191.3679999999999</v>
      </c>
      <c r="AB46" s="101">
        <v>3389.05</v>
      </c>
      <c r="AC46" s="101">
        <f t="shared" ref="AC46:AG46" si="92">SUM(AC47:AC69)</f>
        <v>2923.5219999999995</v>
      </c>
      <c r="AD46" s="101">
        <f t="shared" si="92"/>
        <v>3037.6750000000006</v>
      </c>
      <c r="AE46" s="101">
        <f t="shared" si="92"/>
        <v>3240.5447918017817</v>
      </c>
      <c r="AF46" s="101">
        <f t="shared" si="92"/>
        <v>3468.3870158550239</v>
      </c>
      <c r="AG46" s="101">
        <f t="shared" si="92"/>
        <v>3496.6790159247976</v>
      </c>
      <c r="AH46" s="276"/>
      <c r="AI46" s="16"/>
      <c r="AJ46" s="101">
        <f>SUM(AJ47:AJ69)</f>
        <v>85119.297319633406</v>
      </c>
      <c r="AK46" s="101">
        <f t="shared" ref="AK46:AW46" si="93">SUM(AK47:AK69)</f>
        <v>74164.824844197836</v>
      </c>
      <c r="AL46" s="101">
        <f t="shared" si="93"/>
        <v>79481.235582933805</v>
      </c>
      <c r="AM46" s="101">
        <f t="shared" si="93"/>
        <v>86666.456601096274</v>
      </c>
      <c r="AN46" s="101">
        <f t="shared" si="93"/>
        <v>90730.733279144988</v>
      </c>
      <c r="AO46" s="101">
        <f t="shared" si="93"/>
        <v>92315.984295541261</v>
      </c>
      <c r="AP46" s="101">
        <f t="shared" si="93"/>
        <v>96741.704417731133</v>
      </c>
      <c r="AQ46" s="101">
        <f t="shared" si="93"/>
        <v>101569.52946426236</v>
      </c>
      <c r="AR46" s="101">
        <f t="shared" si="93"/>
        <v>94817.384242738262</v>
      </c>
      <c r="AS46" s="101">
        <f t="shared" si="93"/>
        <v>101523.54690975409</v>
      </c>
      <c r="AT46" s="101">
        <f t="shared" si="93"/>
        <v>126376.52913289178</v>
      </c>
      <c r="AU46" s="101">
        <f t="shared" si="93"/>
        <v>129460.57843619188</v>
      </c>
      <c r="AV46" s="101">
        <f t="shared" si="93"/>
        <v>124515.20875749973</v>
      </c>
      <c r="AW46" s="101">
        <f t="shared" si="93"/>
        <v>123895.78435907674</v>
      </c>
      <c r="AX46" s="276"/>
      <c r="AY46" s="16"/>
      <c r="AZ46" s="101">
        <f>-NH46</f>
        <v>219.60436274957894</v>
      </c>
      <c r="BA46" s="101">
        <f t="shared" ref="BA46:BI46" si="94">-NI46</f>
        <v>192.87855105936151</v>
      </c>
      <c r="BB46" s="101">
        <f t="shared" si="94"/>
        <v>191.09328117997393</v>
      </c>
      <c r="BC46" s="101">
        <f t="shared" si="94"/>
        <v>157.37184214777469</v>
      </c>
      <c r="BD46" s="101">
        <f t="shared" si="94"/>
        <v>186.647652052208</v>
      </c>
      <c r="BE46" s="101">
        <f t="shared" si="94"/>
        <v>156.30882852744119</v>
      </c>
      <c r="BF46" s="101">
        <f t="shared" si="94"/>
        <v>132.2199137457265</v>
      </c>
      <c r="BG46" s="101">
        <f t="shared" si="94"/>
        <v>120.96994575464426</v>
      </c>
      <c r="BH46" s="101">
        <f t="shared" si="94"/>
        <v>138.59757323792167</v>
      </c>
      <c r="BI46" s="101">
        <f t="shared" si="94"/>
        <v>116.52381381707113</v>
      </c>
      <c r="BJ46" s="276"/>
      <c r="BK46" s="276"/>
      <c r="BL46" s="276"/>
      <c r="BM46" s="276"/>
      <c r="BN46" s="276"/>
      <c r="BO46" s="16"/>
      <c r="BP46" s="101">
        <v>10.681999999999999</v>
      </c>
      <c r="BQ46" s="101">
        <v>0.34700000000000003</v>
      </c>
      <c r="BR46" s="101">
        <v>17.138000000000002</v>
      </c>
      <c r="BS46" s="101">
        <v>36.356999999999999</v>
      </c>
      <c r="BT46" s="101">
        <v>26.841999999999999</v>
      </c>
      <c r="BU46" s="101">
        <v>17.945</v>
      </c>
      <c r="BV46" s="101">
        <v>23.781000000000002</v>
      </c>
      <c r="BW46" s="101">
        <v>21.325000000000003</v>
      </c>
      <c r="BX46" s="101">
        <v>35.094999999999999</v>
      </c>
      <c r="BY46" s="101">
        <f t="shared" ref="BY46:CC46" si="95">SUM(BY47:BY69)</f>
        <v>11.339</v>
      </c>
      <c r="BZ46" s="101">
        <f t="shared" si="95"/>
        <v>12.296000000000001</v>
      </c>
      <c r="CA46" s="101">
        <f t="shared" si="95"/>
        <v>28.264000000000003</v>
      </c>
      <c r="CB46" s="101">
        <f t="shared" si="95"/>
        <v>26.447999999999997</v>
      </c>
      <c r="CC46" s="101">
        <f t="shared" si="95"/>
        <v>25.830327067239899</v>
      </c>
      <c r="CD46" s="276"/>
      <c r="CE46" s="16"/>
      <c r="CF46" s="101">
        <v>584.71602380952379</v>
      </c>
      <c r="CG46" s="101">
        <v>294.11921428571435</v>
      </c>
      <c r="CH46" s="101">
        <v>287.05928571428575</v>
      </c>
      <c r="CI46" s="101">
        <v>249.4614285714286</v>
      </c>
      <c r="CJ46" s="101">
        <v>293.13809523809516</v>
      </c>
      <c r="CK46" s="101">
        <v>289.81054761904767</v>
      </c>
      <c r="CL46" s="101">
        <v>190.10714285714283</v>
      </c>
      <c r="CM46" s="101">
        <v>102.91626190476191</v>
      </c>
      <c r="CN46" s="101">
        <v>81.54549999999999</v>
      </c>
      <c r="CO46" s="101">
        <f t="shared" ref="CO46:CS46" si="96">SUM(CO47:CO69)</f>
        <v>60.331071428571427</v>
      </c>
      <c r="CP46" s="101">
        <f t="shared" si="96"/>
        <v>69.263595238095249</v>
      </c>
      <c r="CQ46" s="101">
        <f t="shared" si="96"/>
        <v>66.746166666666667</v>
      </c>
      <c r="CR46" s="101">
        <f t="shared" si="96"/>
        <v>71.063642857142852</v>
      </c>
      <c r="CS46" s="101">
        <f t="shared" si="96"/>
        <v>73.095767650199974</v>
      </c>
      <c r="CT46" s="276"/>
      <c r="CU46" s="16"/>
      <c r="CV46" s="101">
        <v>2669.0876355534974</v>
      </c>
      <c r="CW46" s="101">
        <v>2028.5621062167152</v>
      </c>
      <c r="CX46" s="101">
        <v>3688.029635048249</v>
      </c>
      <c r="CY46" s="101">
        <v>3662.0460041825659</v>
      </c>
      <c r="CZ46" s="101">
        <v>4954.1457210551125</v>
      </c>
      <c r="DA46" s="101">
        <v>4309.0051791086225</v>
      </c>
      <c r="DB46" s="101">
        <v>4895.4854718441202</v>
      </c>
      <c r="DC46" s="101">
        <v>4135.7193771185948</v>
      </c>
      <c r="DD46" s="101">
        <v>6488.3504384458547</v>
      </c>
      <c r="DE46" s="101">
        <f t="shared" ref="DE46:DI46" si="97">SUM(DE47:DE69)</f>
        <v>327.36099999999999</v>
      </c>
      <c r="DF46" s="101">
        <f t="shared" si="97"/>
        <v>427.26600000000008</v>
      </c>
      <c r="DG46" s="101">
        <f t="shared" si="97"/>
        <v>467.20999999999987</v>
      </c>
      <c r="DH46" s="101">
        <f t="shared" si="97"/>
        <v>477.66110909825323</v>
      </c>
      <c r="DI46" s="101">
        <f t="shared" si="97"/>
        <v>489.13980977537733</v>
      </c>
      <c r="DJ46" s="276"/>
      <c r="DK46" s="16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276"/>
      <c r="DW46" s="276"/>
      <c r="DX46" s="276"/>
      <c r="DY46" s="276"/>
      <c r="DZ46" s="276"/>
      <c r="EA46" s="16"/>
      <c r="EB46" s="101">
        <v>0</v>
      </c>
      <c r="EC46" s="101">
        <v>0</v>
      </c>
      <c r="ED46" s="101">
        <v>0</v>
      </c>
      <c r="EE46" s="101">
        <v>0</v>
      </c>
      <c r="EF46" s="101">
        <v>0</v>
      </c>
      <c r="EG46" s="101">
        <v>0</v>
      </c>
      <c r="EH46" s="101">
        <v>0</v>
      </c>
      <c r="EI46" s="101">
        <v>0</v>
      </c>
      <c r="EJ46" s="101">
        <v>0</v>
      </c>
      <c r="EK46" s="101">
        <v>0</v>
      </c>
      <c r="EL46" s="101">
        <v>0</v>
      </c>
      <c r="EM46" s="276"/>
      <c r="EN46" s="276"/>
      <c r="EO46" s="276"/>
      <c r="EP46" s="276"/>
      <c r="EQ46" s="16"/>
      <c r="ER46" s="101">
        <v>0</v>
      </c>
      <c r="ES46" s="101">
        <v>0</v>
      </c>
      <c r="ET46" s="101">
        <v>0</v>
      </c>
      <c r="EU46" s="101">
        <v>0</v>
      </c>
      <c r="EV46" s="101">
        <v>0</v>
      </c>
      <c r="EW46" s="101">
        <v>0</v>
      </c>
      <c r="EX46" s="101">
        <v>0</v>
      </c>
      <c r="EY46" s="101">
        <v>0</v>
      </c>
      <c r="EZ46" s="101">
        <v>0</v>
      </c>
      <c r="FA46" s="101">
        <v>0</v>
      </c>
      <c r="FB46" s="101">
        <v>0</v>
      </c>
      <c r="FC46" s="276"/>
      <c r="FD46" s="276"/>
      <c r="FE46" s="276"/>
      <c r="FF46" s="276"/>
      <c r="FG46" s="16"/>
      <c r="FH46" s="101">
        <v>118.839</v>
      </c>
      <c r="FI46" s="101">
        <v>11.09</v>
      </c>
      <c r="FJ46" s="101">
        <v>59.904999999999994</v>
      </c>
      <c r="FK46" s="101">
        <v>46.79</v>
      </c>
      <c r="FL46" s="101">
        <v>18.807000000000002</v>
      </c>
      <c r="FM46" s="101">
        <v>25.764999999999997</v>
      </c>
      <c r="FN46" s="101">
        <v>27.395000000000003</v>
      </c>
      <c r="FO46" s="101">
        <v>36.772999999999996</v>
      </c>
      <c r="FP46" s="101">
        <v>20.27</v>
      </c>
      <c r="FQ46" s="101">
        <f>SUM(FQ47:FQ69)</f>
        <v>5.8249999999999993</v>
      </c>
      <c r="FR46" s="101">
        <f>SUM(FR47:FR69)</f>
        <v>9.6959999999999997</v>
      </c>
      <c r="FS46" s="101">
        <f>SUM(FS47:FS69)</f>
        <v>10.843999999999998</v>
      </c>
      <c r="FT46" s="101">
        <f>SUM(FT47:FT69)</f>
        <v>1.843</v>
      </c>
      <c r="FU46" s="101">
        <f>SUM(FU47:FU69)</f>
        <v>1.8666417407878684</v>
      </c>
      <c r="FV46" s="276"/>
      <c r="FW46" s="16"/>
      <c r="FX46" s="101">
        <v>120.289</v>
      </c>
      <c r="FY46" s="101">
        <v>62.145999999999987</v>
      </c>
      <c r="FZ46" s="101">
        <v>316.21300000000008</v>
      </c>
      <c r="GA46" s="101">
        <v>280.81599999999997</v>
      </c>
      <c r="GB46" s="101">
        <v>781.49800000000005</v>
      </c>
      <c r="GC46" s="101">
        <v>826.14300000000003</v>
      </c>
      <c r="GD46" s="101">
        <v>558.23500000000001</v>
      </c>
      <c r="GE46" s="101">
        <v>655.36999999999989</v>
      </c>
      <c r="GF46" s="101">
        <v>642.68399999999997</v>
      </c>
      <c r="GG46" s="101">
        <f>SUM(GG47:GG69)</f>
        <v>99.527000000000001</v>
      </c>
      <c r="GH46" s="101">
        <f>SUM(GH47:GH69)</f>
        <v>44.687999999999995</v>
      </c>
      <c r="GI46" s="101">
        <f>SUM(GI47:GI69)</f>
        <v>62.76100000000001</v>
      </c>
      <c r="GJ46" s="101">
        <f>SUM(GJ47:GJ69)</f>
        <v>39.661361195053679</v>
      </c>
      <c r="GK46" s="276">
        <v>40.375284558610126</v>
      </c>
      <c r="GL46" s="276"/>
      <c r="GM46" s="16"/>
      <c r="GN46" s="101">
        <f t="shared" ref="GN46:GX46" si="98">+SUM(GN47:GN69)</f>
        <v>679.49511904761891</v>
      </c>
      <c r="GO46" s="101">
        <f t="shared" si="98"/>
        <v>361.45242857142858</v>
      </c>
      <c r="GP46" s="101">
        <f t="shared" si="98"/>
        <v>618.95330952380982</v>
      </c>
      <c r="GQ46" s="101">
        <f t="shared" si="98"/>
        <v>557.18257142857146</v>
      </c>
      <c r="GR46" s="101">
        <f t="shared" si="98"/>
        <v>779.48700000000008</v>
      </c>
      <c r="GS46" s="101">
        <f t="shared" si="98"/>
        <v>627.37364285714295</v>
      </c>
      <c r="GT46" s="101">
        <f t="shared" si="98"/>
        <v>562.4613571428572</v>
      </c>
      <c r="GU46" s="101">
        <f t="shared" si="98"/>
        <v>572.95252380952388</v>
      </c>
      <c r="GV46" s="101">
        <f t="shared" si="98"/>
        <v>577.94866666666667</v>
      </c>
      <c r="GW46" s="101">
        <f t="shared" si="98"/>
        <v>459.37735714285714</v>
      </c>
      <c r="GX46" s="101">
        <f t="shared" si="98"/>
        <v>662.37478571428562</v>
      </c>
      <c r="GY46" s="276">
        <f>+SUM(GY47:GY69)</f>
        <v>485.97261904761911</v>
      </c>
      <c r="GZ46" s="276">
        <f>+SUM(GZ47:GZ69)</f>
        <v>443.20600270652284</v>
      </c>
      <c r="HA46" s="276">
        <f>+SUM(HA47:HA69)</f>
        <v>439.82357702664916</v>
      </c>
      <c r="HB46" s="276"/>
      <c r="HC46" s="16"/>
      <c r="HD46" s="101">
        <v>11066.421286000001</v>
      </c>
      <c r="HE46" s="101">
        <v>11567.046693000004</v>
      </c>
      <c r="HF46" s="101">
        <v>11533.702962000003</v>
      </c>
      <c r="HG46" s="101">
        <v>11053.21168</v>
      </c>
      <c r="HH46" s="101">
        <v>11490.499048000001</v>
      </c>
      <c r="HI46" s="101">
        <v>12041.524535</v>
      </c>
      <c r="HJ46" s="101">
        <v>11711.785787999999</v>
      </c>
      <c r="HK46" s="101">
        <v>12061.401290999998</v>
      </c>
      <c r="HL46" s="101">
        <v>11979.087295999998</v>
      </c>
      <c r="HM46" s="101">
        <v>11721.421896550939</v>
      </c>
      <c r="HN46" s="101">
        <v>11721.421896550943</v>
      </c>
      <c r="HO46" s="101">
        <v>12665.437014949706</v>
      </c>
      <c r="HP46" s="101">
        <v>11483.806389343894</v>
      </c>
      <c r="HQ46" s="101">
        <v>13401.281502905706</v>
      </c>
      <c r="HR46" s="101"/>
      <c r="HS46" s="16"/>
      <c r="HT46" s="101">
        <v>3001.0824380000008</v>
      </c>
      <c r="HU46" s="101">
        <v>3020.0785870000004</v>
      </c>
      <c r="HV46" s="101">
        <v>3029.8524829999997</v>
      </c>
      <c r="HW46" s="101">
        <v>3209.3489109999996</v>
      </c>
      <c r="HX46" s="101">
        <v>3662.0071330000005</v>
      </c>
      <c r="HY46" s="101">
        <v>3345.4422509999999</v>
      </c>
      <c r="HZ46" s="101">
        <v>3376.6794869999999</v>
      </c>
      <c r="IA46" s="101">
        <v>3161.1592950000004</v>
      </c>
      <c r="IB46" s="101">
        <v>3833.0320259999994</v>
      </c>
      <c r="IC46" s="101">
        <v>3795.2145009999999</v>
      </c>
      <c r="ID46" s="101">
        <v>3739.4267682200616</v>
      </c>
      <c r="IE46" s="101">
        <v>3319.4703483516937</v>
      </c>
      <c r="IF46" s="101">
        <v>3989.5766418531834</v>
      </c>
      <c r="IG46" s="101">
        <v>4701.6484005285765</v>
      </c>
      <c r="IH46" s="101"/>
      <c r="II46" s="16"/>
      <c r="IJ46" s="101">
        <v>966.82257142857145</v>
      </c>
      <c r="IK46" s="101">
        <v>1100.6911428571429</v>
      </c>
      <c r="IL46" s="101">
        <v>1258.8033333333333</v>
      </c>
      <c r="IM46" s="101">
        <v>950.22126190476183</v>
      </c>
      <c r="IN46" s="101">
        <v>700.84245238095252</v>
      </c>
      <c r="IO46" s="101">
        <v>727.79395238095253</v>
      </c>
      <c r="IP46" s="101">
        <v>183.01769047619052</v>
      </c>
      <c r="IQ46" s="101">
        <v>137.05564285714283</v>
      </c>
      <c r="IR46" s="101">
        <v>76.882428571428576</v>
      </c>
      <c r="IS46" s="101">
        <f>SUM(IS47:IS69)</f>
        <v>113.82250000000001</v>
      </c>
      <c r="IT46" s="101">
        <f>SUM(IT47:IT69)</f>
        <v>69.905833333333348</v>
      </c>
      <c r="IU46" s="101">
        <f>SUM(IU47:IU69)</f>
        <v>86.043357142857147</v>
      </c>
      <c r="IV46" s="101">
        <f>SUM(IV47:IV69)</f>
        <v>84.871142857142885</v>
      </c>
      <c r="IW46" s="101">
        <f>SUM(IW47:IW69)</f>
        <v>85.912314670522335</v>
      </c>
      <c r="IX46" s="276"/>
      <c r="IY46" s="16"/>
      <c r="IZ46" s="101"/>
      <c r="JA46" s="101"/>
      <c r="JB46" s="101"/>
      <c r="JC46" s="101"/>
      <c r="JD46" s="101"/>
      <c r="JE46" s="101"/>
      <c r="JF46" s="101"/>
      <c r="JG46" s="101"/>
      <c r="JH46" s="101"/>
      <c r="JI46" s="101"/>
      <c r="JJ46" s="276"/>
      <c r="JK46" s="276"/>
      <c r="JL46" s="276"/>
      <c r="JM46" s="276"/>
      <c r="JN46" s="276"/>
      <c r="JO46" s="16"/>
      <c r="JP46" s="101">
        <v>2105.3253800075222</v>
      </c>
      <c r="JQ46" s="101">
        <v>3549.4719747956119</v>
      </c>
      <c r="JR46" s="101">
        <v>4106.8305543069564</v>
      </c>
      <c r="JS46" s="101">
        <v>1109.1297004685562</v>
      </c>
      <c r="JT46" s="101">
        <v>695.12358080071442</v>
      </c>
      <c r="JU46" s="101">
        <v>657.56746770713266</v>
      </c>
      <c r="JV46" s="101">
        <v>738.51200031801056</v>
      </c>
      <c r="JW46" s="101">
        <v>1093.3509360421328</v>
      </c>
      <c r="JX46" s="101">
        <v>1151.909914289995</v>
      </c>
      <c r="JY46" s="101">
        <v>2329.4367795706648</v>
      </c>
      <c r="JZ46" s="101">
        <f>+SUM(JZ47:JZ69)</f>
        <v>2470.9452919634009</v>
      </c>
      <c r="KA46" s="101">
        <f>+SUM(KA47:KA69)</f>
        <v>945.17188377523587</v>
      </c>
      <c r="KB46" s="101">
        <f>+SUM(KB47:KB69)</f>
        <v>1098.0509510253296</v>
      </c>
      <c r="KC46" s="276">
        <v>1084.2248825949041</v>
      </c>
      <c r="KD46" s="276"/>
      <c r="KE46" s="16"/>
      <c r="KF46" s="101">
        <v>91.004666666666665</v>
      </c>
      <c r="KG46" s="101">
        <v>56.545238095238105</v>
      </c>
      <c r="KH46" s="101">
        <v>136.75845238095241</v>
      </c>
      <c r="KI46" s="101">
        <v>109.26530952380955</v>
      </c>
      <c r="KJ46" s="101">
        <v>86.526500000000013</v>
      </c>
      <c r="KK46" s="101">
        <v>88.11269047619048</v>
      </c>
      <c r="KL46" s="101">
        <v>77.96507142857142</v>
      </c>
      <c r="KM46" s="101">
        <v>74.52361904761905</v>
      </c>
      <c r="KN46" s="101">
        <v>75.737166666666681</v>
      </c>
      <c r="KO46" s="101">
        <v>63.939690476190471</v>
      </c>
      <c r="KP46" s="101">
        <f>+SUM(KP47:KP69)</f>
        <v>89.118761904761911</v>
      </c>
      <c r="KQ46" s="101">
        <f>+SUM(KQ47:KQ69)</f>
        <v>66.49335714285715</v>
      </c>
      <c r="KR46" s="101">
        <f>+SUM(KR47:KR69)</f>
        <v>71.205565971332959</v>
      </c>
      <c r="KS46" s="101">
        <f>+SUM(KS47:KS69)</f>
        <v>71.65331140161345</v>
      </c>
      <c r="KT46" s="276"/>
      <c r="KU46" s="16"/>
      <c r="KV46" s="101">
        <v>4.8261666666666665</v>
      </c>
      <c r="KW46" s="101">
        <v>2.0321904761904763</v>
      </c>
      <c r="KX46" s="101">
        <v>2.6768809523809525</v>
      </c>
      <c r="KY46" s="101">
        <v>1.2777619047619049</v>
      </c>
      <c r="KZ46" s="101">
        <v>5.1642142857142863</v>
      </c>
      <c r="LA46" s="101">
        <v>3.8665714285714285</v>
      </c>
      <c r="LB46" s="101">
        <v>2.055738095238095</v>
      </c>
      <c r="LC46" s="101">
        <v>4.6112380952380958</v>
      </c>
      <c r="LD46" s="101">
        <v>5.845071428571428</v>
      </c>
      <c r="LE46" s="101">
        <f>SUM(LE47:LE69)</f>
        <v>2.0071904761904764</v>
      </c>
      <c r="LF46" s="101">
        <f>SUM(LF47:LF69)</f>
        <v>0.72402380952380962</v>
      </c>
      <c r="LG46" s="101">
        <f>SUM(LG47:LG69)</f>
        <v>0.73252380952380947</v>
      </c>
      <c r="LH46" s="101">
        <f>SUM(LH47:LH69)</f>
        <v>1.1634047619047618</v>
      </c>
      <c r="LI46" s="101">
        <f>SUM(LI47:LI69)</f>
        <v>1.1630879743695823</v>
      </c>
      <c r="LJ46" s="101"/>
      <c r="LL46" s="77">
        <v>-373.26201491932977</v>
      </c>
      <c r="LM46" s="77">
        <v>-364.22023073503487</v>
      </c>
      <c r="LN46" s="77">
        <v>-365.80953013738593</v>
      </c>
      <c r="LO46" s="77">
        <v>-542.33056369219616</v>
      </c>
      <c r="LP46" s="77">
        <v>-649.95632493359471</v>
      </c>
      <c r="LQ46" s="77">
        <v>-766.32851829590481</v>
      </c>
      <c r="LR46" s="77">
        <v>-813.13355996468806</v>
      </c>
      <c r="LS46" s="77">
        <v>-716.35398560645922</v>
      </c>
      <c r="LT46" s="77">
        <v>-924.46336091979231</v>
      </c>
      <c r="LU46" s="77">
        <v>-940.1106454635069</v>
      </c>
      <c r="LV46" s="291">
        <v>-1002.5961854767484</v>
      </c>
      <c r="LW46" s="291">
        <v>-975.84716647497157</v>
      </c>
      <c r="LX46" s="291">
        <v>-997.53013182160475</v>
      </c>
      <c r="LY46" s="291">
        <v>-1251.358152652864</v>
      </c>
      <c r="LZ46" s="291"/>
      <c r="MA46" s="8"/>
      <c r="MB46" s="77">
        <v>-227.62916114402492</v>
      </c>
      <c r="MC46" s="77">
        <v>-223.85638051886127</v>
      </c>
      <c r="MD46" s="77">
        <v>-222.180379395328</v>
      </c>
      <c r="ME46" s="77">
        <v>-265.02698470678774</v>
      </c>
      <c r="MF46" s="77">
        <v>-324.96496330171391</v>
      </c>
      <c r="MG46" s="77">
        <v>-267.56620799911479</v>
      </c>
      <c r="MH46" s="77">
        <v>-286.44857412366048</v>
      </c>
      <c r="MI46" s="77">
        <v>-205.66368516415469</v>
      </c>
      <c r="MJ46" s="77">
        <v>-266.34200046704757</v>
      </c>
      <c r="MK46" s="77">
        <v>-274.26590384336589</v>
      </c>
      <c r="ML46" s="77">
        <v>-304.78533106032535</v>
      </c>
      <c r="MM46" s="77">
        <v>-305.54043789188466</v>
      </c>
      <c r="MN46" s="291">
        <v>-307.70454701263037</v>
      </c>
      <c r="MO46" s="371">
        <v>-351.99183931785598</v>
      </c>
      <c r="MP46" s="291"/>
      <c r="MQ46" s="8"/>
      <c r="MR46" s="77">
        <v>-15323.593171577522</v>
      </c>
      <c r="MS46" s="77">
        <v>-15883.173682535735</v>
      </c>
      <c r="MT46" s="77">
        <v>-16391.166027359926</v>
      </c>
      <c r="MU46" s="77">
        <v>-18828.397766717175</v>
      </c>
      <c r="MV46" s="77">
        <v>-23182.672739147176</v>
      </c>
      <c r="MW46" s="77">
        <v>-20780.119344504783</v>
      </c>
      <c r="MX46" s="77">
        <v>-21394.65387798482</v>
      </c>
      <c r="MY46" s="77">
        <v>-16184.656491488264</v>
      </c>
      <c r="MZ46" s="77">
        <v>-19356.725922097794</v>
      </c>
      <c r="NA46" s="77">
        <v>-20938.824799798924</v>
      </c>
      <c r="NB46" s="291">
        <v>-22187.889967141815</v>
      </c>
      <c r="NC46" s="291">
        <v>-26306.711476043587</v>
      </c>
      <c r="ND46" s="291">
        <v>-25088.812095546131</v>
      </c>
      <c r="NE46" s="291">
        <v>-31335.048723988944</v>
      </c>
      <c r="NF46" s="291"/>
      <c r="NG46" s="8"/>
      <c r="NH46" s="77">
        <v>-219.60436274957894</v>
      </c>
      <c r="NI46" s="77">
        <v>-192.87855105936151</v>
      </c>
      <c r="NJ46" s="77">
        <v>-191.09328117997393</v>
      </c>
      <c r="NK46" s="77">
        <v>-157.37184214777469</v>
      </c>
      <c r="NL46" s="77">
        <v>-186.647652052208</v>
      </c>
      <c r="NM46" s="77">
        <v>-156.30882852744119</v>
      </c>
      <c r="NN46" s="77">
        <v>-132.2199137457265</v>
      </c>
      <c r="NO46" s="77">
        <v>-120.96994575464426</v>
      </c>
      <c r="NP46" s="77">
        <v>-138.59757323792167</v>
      </c>
      <c r="NQ46" s="77">
        <v>-116.52381381707113</v>
      </c>
      <c r="NR46" s="291">
        <v>-129.88036730674222</v>
      </c>
      <c r="NS46" s="291">
        <v>-147.77772721182433</v>
      </c>
      <c r="NT46" s="291">
        <v>-160.5706436600818</v>
      </c>
      <c r="NU46" s="291">
        <v>-198.99558939222638</v>
      </c>
      <c r="NV46" s="291"/>
      <c r="NW46" s="8"/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291"/>
      <c r="OJ46" s="291"/>
      <c r="OK46" s="291"/>
      <c r="OL46" s="291"/>
      <c r="OM46" s="8"/>
      <c r="ON46" s="77">
        <v>-4.1894916062320862</v>
      </c>
      <c r="OO46" s="77">
        <v>-2.672530254574851</v>
      </c>
      <c r="OP46" s="77">
        <v>-1.920011166017491</v>
      </c>
      <c r="OQ46" s="77">
        <v>-0.58004690328507391</v>
      </c>
      <c r="OR46" s="77">
        <v>-0.73733378893216728</v>
      </c>
      <c r="OS46" s="77">
        <v>-0.76592948195781585</v>
      </c>
      <c r="OT46" s="77">
        <v>-0.78929418394943796</v>
      </c>
      <c r="OU46" s="77">
        <v>-0.82217725663261554</v>
      </c>
      <c r="OV46" s="77">
        <v>-1.0176541164106709</v>
      </c>
      <c r="OW46" s="77">
        <v>-1.0508678093628281</v>
      </c>
      <c r="OX46" s="291">
        <v>-1.1245755103123261</v>
      </c>
      <c r="OY46" s="291">
        <v>-1.0006869784669656</v>
      </c>
      <c r="OZ46" s="291">
        <v>-1.029322406302744</v>
      </c>
      <c r="PA46" s="291">
        <v>-1.2684096264886859</v>
      </c>
      <c r="PB46" s="291"/>
      <c r="PC46" s="8"/>
      <c r="PD46" s="77">
        <v>0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0</v>
      </c>
      <c r="PK46" s="77">
        <v>0</v>
      </c>
      <c r="PL46" s="77">
        <v>0</v>
      </c>
      <c r="PM46" s="77">
        <v>0</v>
      </c>
      <c r="PN46" s="291">
        <v>0</v>
      </c>
      <c r="PO46" s="291"/>
      <c r="PP46" s="291"/>
      <c r="PQ46" s="291"/>
      <c r="PR46" s="291"/>
      <c r="PS46" s="8"/>
      <c r="PT46" s="77">
        <v>0</v>
      </c>
      <c r="PU46" s="77">
        <v>0</v>
      </c>
      <c r="PV46" s="77">
        <v>0</v>
      </c>
      <c r="PW46" s="77">
        <v>0</v>
      </c>
      <c r="PX46" s="77">
        <v>0</v>
      </c>
      <c r="PY46" s="77">
        <v>0</v>
      </c>
      <c r="PZ46" s="77">
        <v>0</v>
      </c>
      <c r="QA46" s="77">
        <v>0</v>
      </c>
      <c r="QB46" s="77">
        <v>0</v>
      </c>
      <c r="QC46" s="77">
        <v>0</v>
      </c>
      <c r="QD46" s="291"/>
      <c r="QE46" s="291"/>
      <c r="QF46" s="291"/>
      <c r="QG46" s="291"/>
      <c r="QH46" s="291"/>
      <c r="QI46" s="8"/>
      <c r="QJ46" s="77">
        <v>0</v>
      </c>
      <c r="QK46" s="77">
        <v>0</v>
      </c>
      <c r="QL46" s="77">
        <v>0</v>
      </c>
      <c r="QM46" s="77">
        <v>0</v>
      </c>
      <c r="QN46" s="77">
        <v>0</v>
      </c>
      <c r="QO46" s="77">
        <v>0</v>
      </c>
      <c r="QP46" s="77">
        <v>0</v>
      </c>
      <c r="QQ46" s="77">
        <v>0</v>
      </c>
      <c r="QR46" s="77">
        <v>0</v>
      </c>
      <c r="QS46" s="77">
        <v>0</v>
      </c>
      <c r="QT46" s="77">
        <v>0</v>
      </c>
      <c r="QU46" s="291"/>
      <c r="QV46" s="291"/>
      <c r="QW46" s="291"/>
      <c r="QX46" s="291"/>
      <c r="QY46" s="8"/>
      <c r="QZ46" s="77">
        <v>0</v>
      </c>
      <c r="RA46" s="77">
        <v>0</v>
      </c>
      <c r="RB46" s="77">
        <v>0</v>
      </c>
      <c r="RC46" s="77">
        <v>0</v>
      </c>
      <c r="RD46" s="77">
        <v>0</v>
      </c>
      <c r="RE46" s="77">
        <v>0</v>
      </c>
      <c r="RF46" s="77">
        <v>0</v>
      </c>
      <c r="RG46" s="77">
        <v>0</v>
      </c>
      <c r="RH46" s="77">
        <v>0</v>
      </c>
      <c r="RI46" s="77">
        <v>0</v>
      </c>
      <c r="RJ46" s="77">
        <v>0</v>
      </c>
      <c r="RK46" s="77"/>
      <c r="RL46" s="77"/>
      <c r="RM46" s="77">
        <v>0</v>
      </c>
      <c r="RN46" s="77"/>
    </row>
    <row r="47" spans="1:482" ht="12.75" x14ac:dyDescent="0.2">
      <c r="A47" s="161">
        <v>45</v>
      </c>
      <c r="B47" s="148" t="s">
        <v>83</v>
      </c>
      <c r="C47" s="161">
        <v>45</v>
      </c>
      <c r="D47" s="103">
        <v>4559.9089999999997</v>
      </c>
      <c r="E47" s="103">
        <v>2253.578</v>
      </c>
      <c r="F47" s="103">
        <v>6448.1689999999999</v>
      </c>
      <c r="G47" s="103">
        <v>5918.9920000000002</v>
      </c>
      <c r="H47" s="103">
        <v>3155.2429999999999</v>
      </c>
      <c r="I47" s="103">
        <v>4576.8419999999996</v>
      </c>
      <c r="J47" s="103">
        <v>4113.4840000000004</v>
      </c>
      <c r="K47" s="103">
        <v>4169.027</v>
      </c>
      <c r="L47" s="103">
        <v>4864.1459999999997</v>
      </c>
      <c r="M47" s="103">
        <v>5031.3490000000002</v>
      </c>
      <c r="N47" s="103">
        <v>4874.1869999999999</v>
      </c>
      <c r="O47" s="103">
        <v>3866.7329999999997</v>
      </c>
      <c r="P47" s="277">
        <v>5352.0829999999996</v>
      </c>
      <c r="Q47" s="277">
        <v>5474.0459884830507</v>
      </c>
      <c r="R47" s="277"/>
      <c r="S47" s="16"/>
      <c r="T47" s="103">
        <v>640.64954999999998</v>
      </c>
      <c r="U47" s="103">
        <v>324.66999999999996</v>
      </c>
      <c r="V47" s="103">
        <v>427.24599999999998</v>
      </c>
      <c r="W47" s="103">
        <v>341.29599999999999</v>
      </c>
      <c r="X47" s="103">
        <v>692.90599999999995</v>
      </c>
      <c r="Y47" s="103">
        <v>622.28199999999993</v>
      </c>
      <c r="Z47" s="103">
        <v>856.6</v>
      </c>
      <c r="AA47" s="103">
        <v>550.33699999999999</v>
      </c>
      <c r="AB47" s="103">
        <v>517.88900000000001</v>
      </c>
      <c r="AC47" s="103">
        <v>483.99900000000002</v>
      </c>
      <c r="AD47" s="277">
        <v>543.96199999999999</v>
      </c>
      <c r="AE47" s="277">
        <v>636.66431</v>
      </c>
      <c r="AF47" s="277">
        <v>984.10501585502402</v>
      </c>
      <c r="AG47" s="277">
        <v>1006.5307496702206</v>
      </c>
      <c r="AH47" s="277"/>
      <c r="AI47" s="16"/>
      <c r="AJ47" s="103">
        <v>8070.0579590512407</v>
      </c>
      <c r="AK47" s="103">
        <v>4738.0738889763288</v>
      </c>
      <c r="AL47" s="103">
        <v>8292.2785217731907</v>
      </c>
      <c r="AM47" s="103">
        <v>8076.5998250953899</v>
      </c>
      <c r="AN47" s="103">
        <v>8847.5845799082399</v>
      </c>
      <c r="AO47" s="103">
        <v>8618.2450388050001</v>
      </c>
      <c r="AP47" s="103">
        <v>9350.3186069957101</v>
      </c>
      <c r="AQ47" s="103">
        <v>10149.84888054829</v>
      </c>
      <c r="AR47" s="103">
        <v>10083.490355479411</v>
      </c>
      <c r="AS47" s="103">
        <v>10376.184661765341</v>
      </c>
      <c r="AT47" s="103">
        <v>10646.58647666976</v>
      </c>
      <c r="AU47" s="103">
        <v>9800.7155776753989</v>
      </c>
      <c r="AV47" s="277">
        <v>9715.8771736836625</v>
      </c>
      <c r="AW47" s="277">
        <v>9799.0223720923423</v>
      </c>
      <c r="AX47" s="277"/>
      <c r="AY47" s="16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277"/>
      <c r="BK47" s="277"/>
      <c r="BL47" s="277"/>
      <c r="BM47" s="277"/>
      <c r="BN47" s="277"/>
      <c r="BO47" s="16"/>
      <c r="BP47" s="103">
        <v>0.17700000000000002</v>
      </c>
      <c r="BQ47" s="103">
        <v>0</v>
      </c>
      <c r="BR47" s="103">
        <v>4.0000000000000001E-3</v>
      </c>
      <c r="BS47" s="103">
        <v>0.24</v>
      </c>
      <c r="BT47" s="103">
        <v>0.96500000000000008</v>
      </c>
      <c r="BU47" s="103">
        <v>0.58299999999999996</v>
      </c>
      <c r="BV47" s="103">
        <v>0.44</v>
      </c>
      <c r="BW47" s="103">
        <v>0.48499999999999999</v>
      </c>
      <c r="BX47" s="103">
        <v>0.57199999999999995</v>
      </c>
      <c r="BY47" s="103">
        <v>0.49700000000000005</v>
      </c>
      <c r="BZ47" s="277">
        <v>2.1390000000000002</v>
      </c>
      <c r="CA47" s="277">
        <v>2.613</v>
      </c>
      <c r="CB47" s="277">
        <v>1.3180000000000001</v>
      </c>
      <c r="CC47" s="277">
        <v>1.3581917528519376</v>
      </c>
      <c r="CD47" s="277"/>
      <c r="CE47" s="16"/>
      <c r="CF47" s="103">
        <v>81.786428571428573</v>
      </c>
      <c r="CG47" s="103">
        <v>36.468928571428577</v>
      </c>
      <c r="CH47" s="103">
        <v>39.189214285714286</v>
      </c>
      <c r="CI47" s="103">
        <v>49.688619047619056</v>
      </c>
      <c r="CJ47" s="103">
        <v>44.394190476190474</v>
      </c>
      <c r="CK47" s="103">
        <v>39.991023809523817</v>
      </c>
      <c r="CL47" s="103">
        <v>14.983214285714284</v>
      </c>
      <c r="CM47" s="103">
        <v>9.1206190476190478</v>
      </c>
      <c r="CN47" s="103">
        <v>2.1485714285714286</v>
      </c>
      <c r="CO47" s="103">
        <v>0.13333333333333333</v>
      </c>
      <c r="CP47" s="277">
        <v>1.0302142857142857</v>
      </c>
      <c r="CQ47" s="277">
        <v>0.61185714285714288</v>
      </c>
      <c r="CR47" s="277">
        <v>1.0035238095238095</v>
      </c>
      <c r="CS47" s="277">
        <v>1.0341257677433966</v>
      </c>
      <c r="CT47" s="277"/>
      <c r="CU47" s="16"/>
      <c r="CV47" s="103">
        <v>1237.4926958994743</v>
      </c>
      <c r="CW47" s="103">
        <v>1273.2069591282732</v>
      </c>
      <c r="CX47" s="103">
        <v>2762.4302141215112</v>
      </c>
      <c r="CY47" s="103">
        <v>2015.3677921024346</v>
      </c>
      <c r="CZ47" s="103">
        <v>2949.7557527543559</v>
      </c>
      <c r="DA47" s="103">
        <v>2759.9896489651514</v>
      </c>
      <c r="DB47" s="103">
        <v>3966.7940905430937</v>
      </c>
      <c r="DC47" s="103">
        <v>3152.5810669507491</v>
      </c>
      <c r="DD47" s="103">
        <v>3831.3269201400631</v>
      </c>
      <c r="DE47" s="103">
        <v>273.51900000000001</v>
      </c>
      <c r="DF47" s="103">
        <v>350.33199999999999</v>
      </c>
      <c r="DG47" s="277">
        <v>407.79199999999997</v>
      </c>
      <c r="DH47" s="277">
        <v>405.66700000000003</v>
      </c>
      <c r="DI47" s="277">
        <v>418.03761290150754</v>
      </c>
      <c r="DJ47" s="277"/>
      <c r="DK47" s="16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277"/>
      <c r="DW47" s="277"/>
      <c r="DX47" s="277"/>
      <c r="DY47" s="277"/>
      <c r="DZ47" s="277"/>
      <c r="EA47" s="16"/>
      <c r="EB47" s="103">
        <v>0</v>
      </c>
      <c r="EC47" s="103">
        <v>0</v>
      </c>
      <c r="ED47" s="103">
        <v>0</v>
      </c>
      <c r="EE47" s="103">
        <v>0</v>
      </c>
      <c r="EF47" s="103">
        <v>0</v>
      </c>
      <c r="EG47" s="103">
        <v>0</v>
      </c>
      <c r="EH47" s="103">
        <v>0</v>
      </c>
      <c r="EI47" s="103">
        <v>0</v>
      </c>
      <c r="EJ47" s="103">
        <v>0</v>
      </c>
      <c r="EK47" s="103">
        <v>0</v>
      </c>
      <c r="EL47" s="103">
        <v>0</v>
      </c>
      <c r="EM47" s="277"/>
      <c r="EN47" s="277"/>
      <c r="EO47" s="277"/>
      <c r="EP47" s="277"/>
      <c r="EQ47" s="16"/>
      <c r="ER47" s="103">
        <v>0</v>
      </c>
      <c r="ES47" s="103">
        <v>0</v>
      </c>
      <c r="ET47" s="103">
        <v>0</v>
      </c>
      <c r="EU47" s="103">
        <v>0</v>
      </c>
      <c r="EV47" s="103">
        <v>0</v>
      </c>
      <c r="EW47" s="103">
        <v>0</v>
      </c>
      <c r="EX47" s="103">
        <v>0</v>
      </c>
      <c r="EY47" s="103">
        <v>0</v>
      </c>
      <c r="EZ47" s="103">
        <v>0</v>
      </c>
      <c r="FA47" s="103">
        <v>0</v>
      </c>
      <c r="FB47" s="103">
        <v>0</v>
      </c>
      <c r="FC47" s="277"/>
      <c r="FD47" s="277"/>
      <c r="FE47" s="277"/>
      <c r="FF47" s="277"/>
      <c r="FG47" s="16"/>
      <c r="FH47" s="103">
        <v>1.8819999999999999</v>
      </c>
      <c r="FI47" s="103">
        <v>2.0529999999999999</v>
      </c>
      <c r="FJ47" s="103">
        <v>28.888999999999999</v>
      </c>
      <c r="FK47" s="103">
        <v>28.64</v>
      </c>
      <c r="FL47" s="103">
        <v>1.593</v>
      </c>
      <c r="FM47" s="103">
        <v>1.5290000000000001</v>
      </c>
      <c r="FN47" s="103">
        <v>8.9999999999999993E-3</v>
      </c>
      <c r="FO47" s="103">
        <v>0.40100000000000002</v>
      </c>
      <c r="FP47" s="103">
        <v>0.183</v>
      </c>
      <c r="FQ47" s="103">
        <v>1E-3</v>
      </c>
      <c r="FR47" s="277">
        <v>1.3149999999999997</v>
      </c>
      <c r="FS47" s="277">
        <v>0.32600000000000001</v>
      </c>
      <c r="FT47" s="277">
        <v>1.034</v>
      </c>
      <c r="FU47" s="277">
        <v>1.0655313144528857</v>
      </c>
      <c r="FV47" s="277"/>
      <c r="FW47" s="16"/>
      <c r="FX47" s="103">
        <v>22.556000000000001</v>
      </c>
      <c r="FY47" s="103">
        <v>4.5369999999999999</v>
      </c>
      <c r="FZ47" s="103">
        <v>18.14</v>
      </c>
      <c r="GA47" s="103">
        <v>27.69</v>
      </c>
      <c r="GB47" s="103">
        <v>15.537999999999998</v>
      </c>
      <c r="GC47" s="103">
        <v>21.750999999999998</v>
      </c>
      <c r="GD47" s="103">
        <v>15.116999999999999</v>
      </c>
      <c r="GE47" s="103">
        <v>17.501999999999999</v>
      </c>
      <c r="GF47" s="103">
        <v>13.901</v>
      </c>
      <c r="GG47" s="103">
        <v>15.606999999999998</v>
      </c>
      <c r="GH47" s="277">
        <v>17.916</v>
      </c>
      <c r="GI47" s="277">
        <v>18.241</v>
      </c>
      <c r="GJ47" s="277">
        <v>19.546999999999997</v>
      </c>
      <c r="GK47" s="277">
        <v>19.992436017318525</v>
      </c>
      <c r="GL47" s="277"/>
      <c r="GM47" s="16"/>
      <c r="GN47" s="103">
        <v>241.12142857142854</v>
      </c>
      <c r="GO47" s="103">
        <v>146.64609523809526</v>
      </c>
      <c r="GP47" s="103">
        <v>218.13147619047621</v>
      </c>
      <c r="GQ47" s="103">
        <v>204.40776190476194</v>
      </c>
      <c r="GR47" s="103">
        <v>386.87219047619055</v>
      </c>
      <c r="GS47" s="103">
        <v>189.68954761904763</v>
      </c>
      <c r="GT47" s="103">
        <v>130.67078571428573</v>
      </c>
      <c r="GU47" s="103">
        <v>134.31726190476189</v>
      </c>
      <c r="GV47" s="103">
        <v>135.29364285714283</v>
      </c>
      <c r="GW47" s="103">
        <v>122.94349999999999</v>
      </c>
      <c r="GX47" s="103">
        <v>129.6325238095238</v>
      </c>
      <c r="GY47" s="277">
        <v>134.79097619047619</v>
      </c>
      <c r="GZ47" s="277">
        <v>114.40378571428573</v>
      </c>
      <c r="HA47" s="277">
        <v>117.89247211850014</v>
      </c>
      <c r="HB47" s="277"/>
      <c r="HC47" s="16"/>
      <c r="HD47" s="103">
        <v>1566.2014999999999</v>
      </c>
      <c r="HE47" s="103">
        <v>1642.3286350000001</v>
      </c>
      <c r="HF47" s="103">
        <v>1756.3106230000001</v>
      </c>
      <c r="HG47" s="103">
        <v>1815.0572090000001</v>
      </c>
      <c r="HH47" s="103">
        <v>1854.1787690000003</v>
      </c>
      <c r="HI47" s="103">
        <v>1883.3974910000002</v>
      </c>
      <c r="HJ47" s="103">
        <v>1836.9263109999999</v>
      </c>
      <c r="HK47" s="103">
        <v>1925.274948</v>
      </c>
      <c r="HL47" s="103">
        <v>1981.552046047917</v>
      </c>
      <c r="HM47" s="103">
        <v>2025.7832644363205</v>
      </c>
      <c r="HN47" s="103">
        <v>2088.4898791554378</v>
      </c>
      <c r="HO47" s="103">
        <v>2450.8131853140417</v>
      </c>
      <c r="HP47" s="103">
        <v>2106.9634604268758</v>
      </c>
      <c r="HQ47" s="103">
        <v>2482.6962988771616</v>
      </c>
      <c r="HR47" s="103"/>
      <c r="HS47" s="16"/>
      <c r="HT47" s="103">
        <v>604.41006000000004</v>
      </c>
      <c r="HU47" s="103">
        <v>596.98773500000004</v>
      </c>
      <c r="HV47" s="103">
        <v>605.51577099999997</v>
      </c>
      <c r="HW47" s="103">
        <v>737.17559000000006</v>
      </c>
      <c r="HX47" s="103">
        <v>871.23031700000001</v>
      </c>
      <c r="HY47" s="103">
        <v>846.100323</v>
      </c>
      <c r="HZ47" s="103">
        <v>844.24510199999997</v>
      </c>
      <c r="IA47" s="103">
        <v>897.51932999999997</v>
      </c>
      <c r="IB47" s="103">
        <v>1175.8748109999999</v>
      </c>
      <c r="IC47" s="103">
        <v>1048.0723029999999</v>
      </c>
      <c r="ID47" s="103">
        <v>1238.4390163314208</v>
      </c>
      <c r="IE47" s="103">
        <v>1018.9166260394951</v>
      </c>
      <c r="IF47" s="103">
        <v>978.55774360204987</v>
      </c>
      <c r="IG47" s="103">
        <v>1199.4777448118689</v>
      </c>
      <c r="IH47" s="103"/>
      <c r="II47" s="16"/>
      <c r="IJ47" s="103">
        <v>103.90638095238096</v>
      </c>
      <c r="IK47" s="103">
        <v>29.327928571428572</v>
      </c>
      <c r="IL47" s="103">
        <v>95.248309523809525</v>
      </c>
      <c r="IM47" s="103">
        <v>83.924809523809543</v>
      </c>
      <c r="IN47" s="103">
        <v>64.457857142857151</v>
      </c>
      <c r="IO47" s="103">
        <v>36.214190476190474</v>
      </c>
      <c r="IP47" s="103">
        <v>25.312500000000004</v>
      </c>
      <c r="IQ47" s="103">
        <v>27.131214285714286</v>
      </c>
      <c r="IR47" s="103">
        <v>33.565785714285717</v>
      </c>
      <c r="IS47" s="103">
        <v>40.869714285714288</v>
      </c>
      <c r="IT47" s="103">
        <v>22.606904761904762</v>
      </c>
      <c r="IU47" s="277">
        <v>25.018619047619051</v>
      </c>
      <c r="IV47" s="277">
        <v>25.437261904761904</v>
      </c>
      <c r="IW47" s="277">
        <v>26.212958523658866</v>
      </c>
      <c r="IX47" s="277"/>
      <c r="IY47" s="16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277"/>
      <c r="JK47" s="277"/>
      <c r="JL47" s="277"/>
      <c r="JM47" s="277"/>
      <c r="JN47" s="277"/>
      <c r="JO47" s="16"/>
      <c r="JP47" s="103">
        <v>119.47428852745747</v>
      </c>
      <c r="JQ47" s="103">
        <v>49.433650426715346</v>
      </c>
      <c r="JR47" s="103">
        <v>92.716367053681651</v>
      </c>
      <c r="JS47" s="103">
        <v>102.09468667280265</v>
      </c>
      <c r="JT47" s="103">
        <v>114.32307035273709</v>
      </c>
      <c r="JU47" s="103">
        <v>93.144911981359684</v>
      </c>
      <c r="JV47" s="103">
        <v>59.452797322186655</v>
      </c>
      <c r="JW47" s="103">
        <v>54.255350377484845</v>
      </c>
      <c r="JX47" s="103">
        <v>56.381889085607071</v>
      </c>
      <c r="JY47" s="103">
        <v>82.897933847654528</v>
      </c>
      <c r="JZ47" s="103">
        <v>78.098183771464448</v>
      </c>
      <c r="KA47" s="277">
        <v>104.24936219484479</v>
      </c>
      <c r="KB47" s="277">
        <v>95.234125200413004</v>
      </c>
      <c r="KC47" s="277">
        <v>98.138242365151598</v>
      </c>
      <c r="KD47" s="277"/>
      <c r="KE47" s="16"/>
      <c r="KF47" s="103">
        <v>30.162904761904763</v>
      </c>
      <c r="KG47" s="103">
        <v>24.515357142857145</v>
      </c>
      <c r="KH47" s="103">
        <v>37.559047619047618</v>
      </c>
      <c r="KI47" s="103">
        <v>37.953595238095247</v>
      </c>
      <c r="KJ47" s="103">
        <v>16.525023809523809</v>
      </c>
      <c r="KK47" s="103">
        <v>16.597833333333334</v>
      </c>
      <c r="KL47" s="103">
        <v>18.933547619047619</v>
      </c>
      <c r="KM47" s="103">
        <v>19.119499999999999</v>
      </c>
      <c r="KN47" s="103">
        <v>22.520166666666668</v>
      </c>
      <c r="KO47" s="103">
        <v>16.023357142857144</v>
      </c>
      <c r="KP47" s="103">
        <v>30.834404761904761</v>
      </c>
      <c r="KQ47" s="345">
        <v>13.070952380952383</v>
      </c>
      <c r="KR47" s="277">
        <v>22.516018352285336</v>
      </c>
      <c r="KS47" s="277">
        <v>23.202633105566626</v>
      </c>
      <c r="KT47" s="277"/>
      <c r="KU47" s="16"/>
      <c r="KV47" s="103">
        <v>2.3293095238095236</v>
      </c>
      <c r="KW47" s="103">
        <v>1.2515000000000001</v>
      </c>
      <c r="KX47" s="103">
        <v>3.3523809523809525E-2</v>
      </c>
      <c r="KY47" s="103">
        <v>0.18666666666666668</v>
      </c>
      <c r="KZ47" s="103">
        <v>0.40173809523809523</v>
      </c>
      <c r="LA47" s="103">
        <v>6.6666666666666671E-3</v>
      </c>
      <c r="LB47" s="103">
        <v>0</v>
      </c>
      <c r="LC47" s="103">
        <v>0</v>
      </c>
      <c r="LD47" s="103">
        <v>0</v>
      </c>
      <c r="LE47" s="103">
        <v>0.18857142857142858</v>
      </c>
      <c r="LF47" s="103">
        <v>0</v>
      </c>
      <c r="LG47" s="103">
        <v>0</v>
      </c>
      <c r="LH47" s="103">
        <v>0</v>
      </c>
      <c r="LI47" s="103">
        <v>0</v>
      </c>
      <c r="LJ47" s="103"/>
      <c r="LL47" s="68">
        <v>-373.26201491932977</v>
      </c>
      <c r="LM47" s="68">
        <v>-364.22023073503487</v>
      </c>
      <c r="LN47" s="68">
        <v>-365.80953013738593</v>
      </c>
      <c r="LO47" s="68">
        <v>-542.33056369219616</v>
      </c>
      <c r="LP47" s="68">
        <v>-649.95632493359471</v>
      </c>
      <c r="LQ47" s="68">
        <v>-766.32851829590481</v>
      </c>
      <c r="LR47" s="68">
        <v>-813.13355996468806</v>
      </c>
      <c r="LS47" s="68">
        <v>-716.35398560645922</v>
      </c>
      <c r="LT47" s="68">
        <v>-924.46336091979231</v>
      </c>
      <c r="LU47" s="68">
        <v>-940.1106454635069</v>
      </c>
      <c r="LV47" s="285">
        <v>-1002.5961854767484</v>
      </c>
      <c r="LW47" s="285">
        <v>-975.84716647497157</v>
      </c>
      <c r="LX47" s="285">
        <v>-997.53013182160475</v>
      </c>
      <c r="LY47" s="285">
        <v>-1251.358152652864</v>
      </c>
      <c r="LZ47" s="285"/>
      <c r="MA47" s="8"/>
      <c r="MB47" s="68">
        <v>-21.360863823468726</v>
      </c>
      <c r="MC47" s="68">
        <v>-20.843424831655806</v>
      </c>
      <c r="MD47" s="68">
        <v>-20.934376513722032</v>
      </c>
      <c r="ME47" s="68">
        <v>-31.036239572456189</v>
      </c>
      <c r="MF47" s="68">
        <v>-37.195396244938742</v>
      </c>
      <c r="MG47" s="68">
        <v>-43.855089639638763</v>
      </c>
      <c r="MH47" s="68">
        <v>-46.53362664950496</v>
      </c>
      <c r="MI47" s="68">
        <v>-40.995170481640734</v>
      </c>
      <c r="MJ47" s="68">
        <v>-52.904756372441874</v>
      </c>
      <c r="MK47" s="68">
        <v>-53.800211846038856</v>
      </c>
      <c r="ML47" s="68">
        <v>-65.586475690910603</v>
      </c>
      <c r="MM47" s="68">
        <v>-55.84532473815942</v>
      </c>
      <c r="MN47" s="285">
        <v>-57.086187326758292</v>
      </c>
      <c r="MO47" s="369">
        <v>-71.612138457169792</v>
      </c>
      <c r="MP47" s="285"/>
      <c r="MQ47" s="8"/>
      <c r="MR47" s="68">
        <v>-53.24616609822376</v>
      </c>
      <c r="MS47" s="68">
        <v>-51.956347356273</v>
      </c>
      <c r="MT47" s="68">
        <v>-52.183062362287437</v>
      </c>
      <c r="MU47" s="68">
        <v>-77.36394843375362</v>
      </c>
      <c r="MV47" s="68">
        <v>-92.716861214728155</v>
      </c>
      <c r="MW47" s="68">
        <v>-109.31746049704022</v>
      </c>
      <c r="MX47" s="68">
        <v>-115.99424228387416</v>
      </c>
      <c r="MY47" s="68">
        <v>-102.18854793185879</v>
      </c>
      <c r="MZ47" s="68">
        <v>-131.87553970070033</v>
      </c>
      <c r="NA47" s="68">
        <v>-134.10763907995496</v>
      </c>
      <c r="NB47" s="285">
        <v>-138.07692803852814</v>
      </c>
      <c r="NC47" s="285">
        <v>-139.2054863226227</v>
      </c>
      <c r="ND47" s="285">
        <v>-142.29858106090833</v>
      </c>
      <c r="NE47" s="285">
        <v>-178.50737921703899</v>
      </c>
      <c r="NF47" s="285"/>
      <c r="NG47" s="8"/>
      <c r="NH47" s="68"/>
      <c r="NI47" s="68"/>
      <c r="NJ47" s="68"/>
      <c r="NK47" s="68"/>
      <c r="NL47" s="68"/>
      <c r="NM47" s="68"/>
      <c r="NN47" s="68"/>
      <c r="NO47" s="68"/>
      <c r="NP47" s="68"/>
      <c r="NQ47" s="68"/>
      <c r="NR47" s="285"/>
      <c r="NS47" s="285"/>
      <c r="NT47" s="285"/>
      <c r="NU47" s="285"/>
      <c r="NV47" s="285"/>
      <c r="NW47" s="8"/>
      <c r="NX47" s="68">
        <v>0</v>
      </c>
      <c r="NY47" s="68">
        <v>0</v>
      </c>
      <c r="NZ47" s="68">
        <v>0</v>
      </c>
      <c r="OA47" s="68">
        <v>0</v>
      </c>
      <c r="OB47" s="68">
        <v>0</v>
      </c>
      <c r="OC47" s="68">
        <v>0</v>
      </c>
      <c r="OD47" s="68">
        <v>0</v>
      </c>
      <c r="OE47" s="68">
        <v>0</v>
      </c>
      <c r="OF47" s="68">
        <v>0</v>
      </c>
      <c r="OG47" s="68">
        <v>0</v>
      </c>
      <c r="OH47" s="68">
        <v>0</v>
      </c>
      <c r="OI47" s="285"/>
      <c r="OJ47" s="285"/>
      <c r="OK47" s="285"/>
      <c r="OL47" s="285"/>
      <c r="OM47" s="8"/>
      <c r="ON47" s="68">
        <v>0</v>
      </c>
      <c r="OO47" s="68">
        <v>0</v>
      </c>
      <c r="OP47" s="68">
        <v>0</v>
      </c>
      <c r="OQ47" s="68">
        <v>0</v>
      </c>
      <c r="OR47" s="68">
        <v>0</v>
      </c>
      <c r="OS47" s="68">
        <v>0</v>
      </c>
      <c r="OT47" s="68">
        <v>0</v>
      </c>
      <c r="OU47" s="68">
        <v>0</v>
      </c>
      <c r="OV47" s="68">
        <v>0</v>
      </c>
      <c r="OW47" s="68">
        <v>0</v>
      </c>
      <c r="OX47" s="285">
        <v>0</v>
      </c>
      <c r="OY47" s="285"/>
      <c r="OZ47" s="285"/>
      <c r="PA47" s="285"/>
      <c r="PB47" s="285"/>
      <c r="PC47" s="8"/>
      <c r="PD47" s="68"/>
      <c r="PE47" s="68"/>
      <c r="PF47" s="68"/>
      <c r="PG47" s="68"/>
      <c r="PH47" s="68"/>
      <c r="PI47" s="68"/>
      <c r="PJ47" s="68"/>
      <c r="PK47" s="68"/>
      <c r="PL47" s="68"/>
      <c r="PM47" s="68"/>
      <c r="PN47" s="285"/>
      <c r="PO47" s="285"/>
      <c r="PP47" s="285"/>
      <c r="PQ47" s="285"/>
      <c r="PR47" s="285"/>
      <c r="PS47" s="8"/>
      <c r="PT47" s="68"/>
      <c r="PU47" s="68"/>
      <c r="PV47" s="68"/>
      <c r="PW47" s="68"/>
      <c r="PX47" s="68"/>
      <c r="PY47" s="68"/>
      <c r="PZ47" s="68"/>
      <c r="QA47" s="68"/>
      <c r="QB47" s="68"/>
      <c r="QC47" s="68"/>
      <c r="QD47" s="285"/>
      <c r="QE47" s="285"/>
      <c r="QF47" s="285"/>
      <c r="QG47" s="285"/>
      <c r="QH47" s="285"/>
      <c r="QI47" s="8"/>
      <c r="QJ47" s="68"/>
      <c r="QK47" s="68"/>
      <c r="QL47" s="68"/>
      <c r="QM47" s="68"/>
      <c r="QN47" s="68"/>
      <c r="QO47" s="68"/>
      <c r="QP47" s="68"/>
      <c r="QQ47" s="68"/>
      <c r="QR47" s="68"/>
      <c r="QS47" s="68"/>
      <c r="QT47" s="68"/>
      <c r="QU47" s="285"/>
      <c r="QV47" s="285"/>
      <c r="QW47" s="285"/>
      <c r="QX47" s="285"/>
      <c r="QY47" s="8"/>
      <c r="QZ47" s="68"/>
      <c r="RA47" s="68"/>
      <c r="RB47" s="68"/>
      <c r="RC47" s="68"/>
      <c r="RD47" s="68"/>
      <c r="RE47" s="68"/>
      <c r="RF47" s="68"/>
      <c r="RG47" s="68"/>
      <c r="RH47" s="68"/>
      <c r="RI47" s="68"/>
      <c r="RJ47" s="68"/>
      <c r="RK47" s="68"/>
      <c r="RL47" s="68"/>
      <c r="RM47" s="68"/>
      <c r="RN47" s="68"/>
    </row>
    <row r="48" spans="1:482" ht="12.75" x14ac:dyDescent="0.2">
      <c r="A48" s="161">
        <v>46</v>
      </c>
      <c r="B48" s="149" t="s">
        <v>84</v>
      </c>
      <c r="C48" s="161">
        <v>46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v>0</v>
      </c>
      <c r="P48" s="278">
        <v>0</v>
      </c>
      <c r="Q48" s="278">
        <v>0</v>
      </c>
      <c r="R48" s="278"/>
      <c r="S48" s="16"/>
      <c r="T48" s="104">
        <v>80.238</v>
      </c>
      <c r="U48" s="104">
        <v>29.965</v>
      </c>
      <c r="V48" s="104">
        <v>104.459</v>
      </c>
      <c r="W48" s="104">
        <v>54.277999999999999</v>
      </c>
      <c r="X48" s="104">
        <v>59.457999999999998</v>
      </c>
      <c r="Y48" s="104">
        <v>32.817999999999998</v>
      </c>
      <c r="Z48" s="104">
        <v>31.754000000000001</v>
      </c>
      <c r="AA48" s="104">
        <v>25.096</v>
      </c>
      <c r="AB48" s="104">
        <v>19.202000000000002</v>
      </c>
      <c r="AC48" s="104">
        <v>17.291</v>
      </c>
      <c r="AD48" s="278">
        <v>12.914999999999999</v>
      </c>
      <c r="AE48" s="278">
        <v>10.687481801781656</v>
      </c>
      <c r="AF48" s="278">
        <v>6.5119999999999996</v>
      </c>
      <c r="AG48" s="278">
        <v>6.8523856589677807</v>
      </c>
      <c r="AH48" s="278"/>
      <c r="AI48" s="16"/>
      <c r="AJ48" s="104">
        <v>2816.92123259973</v>
      </c>
      <c r="AK48" s="104">
        <v>850.10741420653005</v>
      </c>
      <c r="AL48" s="104">
        <v>2868.7513377452801</v>
      </c>
      <c r="AM48" s="104">
        <v>3103.8338564279302</v>
      </c>
      <c r="AN48" s="104">
        <v>2908.8574315415399</v>
      </c>
      <c r="AO48" s="104">
        <v>2866.0120141080502</v>
      </c>
      <c r="AP48" s="104">
        <v>3056.0271163208099</v>
      </c>
      <c r="AQ48" s="104">
        <v>2800.3936138930299</v>
      </c>
      <c r="AR48" s="104">
        <v>3107.6893708398502</v>
      </c>
      <c r="AS48" s="104">
        <v>2771.5809749894202</v>
      </c>
      <c r="AT48" s="104">
        <v>2885.9678750343401</v>
      </c>
      <c r="AU48" s="104">
        <v>2629.2145889229382</v>
      </c>
      <c r="AV48" s="278">
        <v>2985.4947348449318</v>
      </c>
      <c r="AW48" s="278">
        <v>3124.2983458468589</v>
      </c>
      <c r="AX48" s="278"/>
      <c r="AY48" s="16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278"/>
      <c r="BK48" s="278"/>
      <c r="BL48" s="278"/>
      <c r="BM48" s="278"/>
      <c r="BN48" s="278"/>
      <c r="BO48" s="16"/>
      <c r="BP48" s="104">
        <v>0</v>
      </c>
      <c r="BQ48" s="104">
        <v>0</v>
      </c>
      <c r="BR48" s="104">
        <v>0</v>
      </c>
      <c r="BS48" s="104">
        <v>0</v>
      </c>
      <c r="BT48" s="104">
        <v>0</v>
      </c>
      <c r="BU48" s="104">
        <v>0</v>
      </c>
      <c r="BV48" s="104">
        <v>0</v>
      </c>
      <c r="BW48" s="104">
        <v>0</v>
      </c>
      <c r="BX48" s="104">
        <v>0</v>
      </c>
      <c r="BY48" s="104">
        <v>0</v>
      </c>
      <c r="BZ48" s="278">
        <v>0</v>
      </c>
      <c r="CA48" s="278">
        <v>0</v>
      </c>
      <c r="CB48" s="278">
        <v>0</v>
      </c>
      <c r="CC48" s="278">
        <v>0</v>
      </c>
      <c r="CD48" s="278"/>
      <c r="CE48" s="16"/>
      <c r="CF48" s="104">
        <v>20.289452380952383</v>
      </c>
      <c r="CG48" s="104">
        <v>13.33702380952381</v>
      </c>
      <c r="CH48" s="104">
        <v>8.1727142857142852</v>
      </c>
      <c r="CI48" s="104">
        <v>10.135809523809524</v>
      </c>
      <c r="CJ48" s="104">
        <v>9.2844999999999995</v>
      </c>
      <c r="CK48" s="104">
        <v>1.1056904761904762</v>
      </c>
      <c r="CL48" s="104">
        <v>0.73750000000000004</v>
      </c>
      <c r="CM48" s="104">
        <v>0.23826190476190476</v>
      </c>
      <c r="CN48" s="104">
        <v>0.30033333333333334</v>
      </c>
      <c r="CO48" s="104">
        <v>0.21104761904761907</v>
      </c>
      <c r="CP48" s="278">
        <v>0.34004761904761904</v>
      </c>
      <c r="CQ48" s="278">
        <v>0.18361904761904763</v>
      </c>
      <c r="CR48" s="278">
        <v>0.26423809523809527</v>
      </c>
      <c r="CS48" s="278">
        <v>0.27533571907879972</v>
      </c>
      <c r="CT48" s="278"/>
      <c r="CU48" s="16"/>
      <c r="CV48" s="104">
        <v>0</v>
      </c>
      <c r="CW48" s="104">
        <v>3.5068336179438019E-2</v>
      </c>
      <c r="CX48" s="104">
        <v>0</v>
      </c>
      <c r="CY48" s="104">
        <v>0</v>
      </c>
      <c r="CZ48" s="104">
        <v>0</v>
      </c>
      <c r="DA48" s="104">
        <v>0</v>
      </c>
      <c r="DB48" s="104">
        <v>0</v>
      </c>
      <c r="DC48" s="104">
        <v>0</v>
      </c>
      <c r="DD48" s="104">
        <v>0</v>
      </c>
      <c r="DE48" s="104">
        <v>0</v>
      </c>
      <c r="DF48" s="104">
        <v>0</v>
      </c>
      <c r="DG48" s="278">
        <v>0</v>
      </c>
      <c r="DH48" s="278">
        <v>0</v>
      </c>
      <c r="DI48" s="278">
        <v>0</v>
      </c>
      <c r="DJ48" s="278"/>
      <c r="DK48" s="16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278"/>
      <c r="DW48" s="278"/>
      <c r="DX48" s="278"/>
      <c r="DY48" s="278"/>
      <c r="DZ48" s="278"/>
      <c r="EA48" s="16"/>
      <c r="EB48" s="104">
        <v>0</v>
      </c>
      <c r="EC48" s="104">
        <v>0</v>
      </c>
      <c r="ED48" s="104">
        <v>0</v>
      </c>
      <c r="EE48" s="104">
        <v>0</v>
      </c>
      <c r="EF48" s="104">
        <v>0</v>
      </c>
      <c r="EG48" s="104">
        <v>0</v>
      </c>
      <c r="EH48" s="104">
        <v>0</v>
      </c>
      <c r="EI48" s="104">
        <v>0</v>
      </c>
      <c r="EJ48" s="104">
        <v>0</v>
      </c>
      <c r="EK48" s="104">
        <v>0</v>
      </c>
      <c r="EL48" s="104">
        <v>0</v>
      </c>
      <c r="EM48" s="278"/>
      <c r="EN48" s="278"/>
      <c r="EO48" s="278"/>
      <c r="EP48" s="278"/>
      <c r="EQ48" s="16"/>
      <c r="ER48" s="104">
        <v>0</v>
      </c>
      <c r="ES48" s="104">
        <v>0</v>
      </c>
      <c r="ET48" s="104">
        <v>0</v>
      </c>
      <c r="EU48" s="104">
        <v>0</v>
      </c>
      <c r="EV48" s="104">
        <v>0</v>
      </c>
      <c r="EW48" s="104">
        <v>0</v>
      </c>
      <c r="EX48" s="104">
        <v>0</v>
      </c>
      <c r="EY48" s="104">
        <v>0</v>
      </c>
      <c r="EZ48" s="104">
        <v>0</v>
      </c>
      <c r="FA48" s="104">
        <v>0</v>
      </c>
      <c r="FB48" s="104">
        <v>0</v>
      </c>
      <c r="FC48" s="278"/>
      <c r="FD48" s="278"/>
      <c r="FE48" s="278"/>
      <c r="FF48" s="278"/>
      <c r="FG48" s="16"/>
      <c r="FH48" s="104">
        <v>0</v>
      </c>
      <c r="FI48" s="104">
        <v>0</v>
      </c>
      <c r="FJ48" s="104">
        <v>0</v>
      </c>
      <c r="FK48" s="104">
        <v>0</v>
      </c>
      <c r="FL48" s="104">
        <v>0</v>
      </c>
      <c r="FM48" s="104">
        <v>0</v>
      </c>
      <c r="FN48" s="104">
        <v>0</v>
      </c>
      <c r="FO48" s="104">
        <v>0</v>
      </c>
      <c r="FP48" s="104">
        <v>0</v>
      </c>
      <c r="FQ48" s="104">
        <v>0</v>
      </c>
      <c r="FR48" s="278">
        <v>0</v>
      </c>
      <c r="FS48" s="278">
        <v>6.94</v>
      </c>
      <c r="FT48" s="278">
        <v>9.1999999999999998E-2</v>
      </c>
      <c r="FU48" s="278">
        <v>9.5863869032301485E-2</v>
      </c>
      <c r="FV48" s="278"/>
      <c r="FW48" s="16"/>
      <c r="FX48" s="104">
        <v>0</v>
      </c>
      <c r="FY48" s="104">
        <v>0</v>
      </c>
      <c r="FZ48" s="104">
        <v>0</v>
      </c>
      <c r="GA48" s="104">
        <v>0</v>
      </c>
      <c r="GB48" s="104">
        <v>0</v>
      </c>
      <c r="GC48" s="104">
        <v>0</v>
      </c>
      <c r="GD48" s="104">
        <v>0</v>
      </c>
      <c r="GE48" s="104">
        <v>0</v>
      </c>
      <c r="GF48" s="104">
        <v>0</v>
      </c>
      <c r="GG48" s="104">
        <v>0</v>
      </c>
      <c r="GH48" s="278">
        <v>0</v>
      </c>
      <c r="GI48" s="278">
        <v>0</v>
      </c>
      <c r="GJ48" s="278">
        <v>0</v>
      </c>
      <c r="GK48" s="278">
        <v>0</v>
      </c>
      <c r="GL48" s="278"/>
      <c r="GM48" s="16"/>
      <c r="GN48" s="104">
        <v>8.0705714285714283</v>
      </c>
      <c r="GO48" s="104">
        <v>4.5768571428571434</v>
      </c>
      <c r="GP48" s="104">
        <v>12.981333333333334</v>
      </c>
      <c r="GQ48" s="104">
        <v>15.841738095238096</v>
      </c>
      <c r="GR48" s="104">
        <v>19.126071428571429</v>
      </c>
      <c r="GS48" s="104">
        <v>13.378619047619049</v>
      </c>
      <c r="GT48" s="104">
        <v>13.534857142857144</v>
      </c>
      <c r="GU48" s="104">
        <v>12.737190476190476</v>
      </c>
      <c r="GV48" s="104">
        <v>4.9997857142857143</v>
      </c>
      <c r="GW48" s="104">
        <v>10.905619047619048</v>
      </c>
      <c r="GX48" s="104">
        <v>5.011452380952381</v>
      </c>
      <c r="GY48" s="278">
        <v>4.2075476190476193</v>
      </c>
      <c r="GZ48" s="278">
        <v>6.3164074684276335</v>
      </c>
      <c r="HA48" s="278">
        <v>6.5816875903043224</v>
      </c>
      <c r="HB48" s="278"/>
      <c r="HC48" s="16"/>
      <c r="HD48" s="104">
        <v>376.55948000000001</v>
      </c>
      <c r="HE48" s="104">
        <v>401.21732400000002</v>
      </c>
      <c r="HF48" s="104">
        <v>425.436217</v>
      </c>
      <c r="HG48" s="104">
        <v>410.79690599999998</v>
      </c>
      <c r="HH48" s="104">
        <v>401.33786400000002</v>
      </c>
      <c r="HI48" s="104">
        <v>399.29966300000001</v>
      </c>
      <c r="HJ48" s="104">
        <v>436.28496100000001</v>
      </c>
      <c r="HK48" s="104">
        <v>443.65158600000001</v>
      </c>
      <c r="HL48" s="104">
        <v>466.77120149554241</v>
      </c>
      <c r="HM48" s="104">
        <v>481.67539331269199</v>
      </c>
      <c r="HN48" s="104">
        <v>507.62516980891326</v>
      </c>
      <c r="HO48" s="104">
        <v>570.18767403940547</v>
      </c>
      <c r="HP48" s="104">
        <v>497.47338267027129</v>
      </c>
      <c r="HQ48" s="104">
        <v>583.24440847794199</v>
      </c>
      <c r="HR48" s="104"/>
      <c r="HS48" s="16"/>
      <c r="HT48" s="104">
        <v>1.6033980000000001</v>
      </c>
      <c r="HU48" s="104">
        <v>2.61212</v>
      </c>
      <c r="HV48" s="104">
        <v>2.3202660000000002</v>
      </c>
      <c r="HW48" s="104">
        <v>2.4447770000000002</v>
      </c>
      <c r="HX48" s="104">
        <v>2.1973289999999999</v>
      </c>
      <c r="HY48" s="104">
        <v>1.6401330000000001</v>
      </c>
      <c r="HZ48" s="104">
        <v>1.3107899999999999</v>
      </c>
      <c r="IA48" s="104">
        <v>2.4849459999999999</v>
      </c>
      <c r="IB48" s="104">
        <v>0.98447799999999996</v>
      </c>
      <c r="IC48" s="104">
        <v>0.97997400000000001</v>
      </c>
      <c r="ID48" s="104">
        <v>1.0513984124915374</v>
      </c>
      <c r="IE48" s="104">
        <v>3.6341259061271227</v>
      </c>
      <c r="IF48" s="104">
        <v>1.2627136855483205</v>
      </c>
      <c r="IG48" s="104">
        <v>2.5559804859675253</v>
      </c>
      <c r="IH48" s="104"/>
      <c r="II48" s="16"/>
      <c r="IJ48" s="104">
        <v>3.2270476190476192</v>
      </c>
      <c r="IK48" s="104">
        <v>26.229928571428573</v>
      </c>
      <c r="IL48" s="104">
        <v>8.9459999999999997</v>
      </c>
      <c r="IM48" s="104">
        <v>7.5639285714285718</v>
      </c>
      <c r="IN48" s="104">
        <v>8.8625714285714281</v>
      </c>
      <c r="IO48" s="104">
        <v>2.2446190476190475</v>
      </c>
      <c r="IP48" s="104">
        <v>2.0586666666666669</v>
      </c>
      <c r="IQ48" s="104">
        <v>0.17002380952380952</v>
      </c>
      <c r="IR48" s="104">
        <v>0.28507142857142859</v>
      </c>
      <c r="IS48" s="104">
        <v>0.66176190476190477</v>
      </c>
      <c r="IT48" s="104">
        <v>0.19121428571428573</v>
      </c>
      <c r="IU48" s="278">
        <v>0.11428571428571428</v>
      </c>
      <c r="IV48" s="278">
        <v>1.5857142857142858E-2</v>
      </c>
      <c r="IW48" s="278">
        <v>1.6523120283517805E-2</v>
      </c>
      <c r="IX48" s="278"/>
      <c r="IY48" s="16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278"/>
      <c r="JK48" s="278"/>
      <c r="JL48" s="278"/>
      <c r="JM48" s="278"/>
      <c r="JN48" s="278"/>
      <c r="JO48" s="16"/>
      <c r="JP48" s="104">
        <v>2.1907982782573425</v>
      </c>
      <c r="JQ48" s="104">
        <v>11.971258761857877</v>
      </c>
      <c r="JR48" s="104">
        <v>1.5215335047737284</v>
      </c>
      <c r="JS48" s="104">
        <v>1.0096687490253278</v>
      </c>
      <c r="JT48" s="104">
        <v>4.7511107441756648</v>
      </c>
      <c r="JU48" s="104">
        <v>8.4833232935718019</v>
      </c>
      <c r="JV48" s="104">
        <v>8.0175293217096346</v>
      </c>
      <c r="JW48" s="104">
        <v>174.65222164124111</v>
      </c>
      <c r="JX48" s="104">
        <v>144.55882128103281</v>
      </c>
      <c r="JY48" s="104">
        <v>8.1152411734187897</v>
      </c>
      <c r="JZ48" s="104">
        <v>5.9978299845377485</v>
      </c>
      <c r="KA48" s="278">
        <v>4.1274224109901247</v>
      </c>
      <c r="KB48" s="278">
        <v>2.6825682219633293</v>
      </c>
      <c r="KC48" s="278">
        <v>2.7952322684837663</v>
      </c>
      <c r="KD48" s="278"/>
      <c r="KE48" s="16"/>
      <c r="KF48" s="104">
        <v>9.4340000000000011</v>
      </c>
      <c r="KG48" s="104">
        <v>3.7377380952380954</v>
      </c>
      <c r="KH48" s="104">
        <v>9.7860714285714288</v>
      </c>
      <c r="KI48" s="104">
        <v>7.0373333333333337</v>
      </c>
      <c r="KJ48" s="104">
        <v>8.2969523809523817</v>
      </c>
      <c r="KK48" s="104">
        <v>7.1575714285714289</v>
      </c>
      <c r="KL48" s="104">
        <v>7.0308809523809526</v>
      </c>
      <c r="KM48" s="104">
        <v>4.1049761904761901</v>
      </c>
      <c r="KN48" s="104">
        <v>5.2537857142857147</v>
      </c>
      <c r="KO48" s="104">
        <v>8.3014285714285716</v>
      </c>
      <c r="KP48" s="104">
        <v>2.7966428571428574</v>
      </c>
      <c r="KQ48" s="344">
        <v>1.0034761904761904</v>
      </c>
      <c r="KR48" s="278">
        <v>1.949357142857143</v>
      </c>
      <c r="KS48" s="278">
        <v>2.0312273678265065</v>
      </c>
      <c r="KT48" s="278"/>
      <c r="KU48" s="16"/>
      <c r="KV48" s="104">
        <v>0</v>
      </c>
      <c r="KW48" s="104">
        <v>0</v>
      </c>
      <c r="KX48" s="104">
        <v>0</v>
      </c>
      <c r="KY48" s="104">
        <v>0</v>
      </c>
      <c r="KZ48" s="104">
        <v>0</v>
      </c>
      <c r="LA48" s="104">
        <v>0</v>
      </c>
      <c r="LB48" s="104">
        <v>0</v>
      </c>
      <c r="LC48" s="104">
        <v>0</v>
      </c>
      <c r="LD48" s="104">
        <v>0</v>
      </c>
      <c r="LE48" s="104">
        <v>0</v>
      </c>
      <c r="LF48" s="104">
        <v>0</v>
      </c>
      <c r="LG48" s="104">
        <v>0</v>
      </c>
      <c r="LH48" s="104">
        <v>0</v>
      </c>
      <c r="LI48" s="104">
        <v>0</v>
      </c>
      <c r="LJ48" s="104"/>
      <c r="LL48" s="158">
        <v>0</v>
      </c>
      <c r="LM48" s="158">
        <v>0</v>
      </c>
      <c r="LN48" s="158">
        <v>0</v>
      </c>
      <c r="LO48" s="158">
        <v>0</v>
      </c>
      <c r="LP48" s="158">
        <v>0</v>
      </c>
      <c r="LQ48" s="158">
        <v>0</v>
      </c>
      <c r="LR48" s="158">
        <v>0</v>
      </c>
      <c r="LS48" s="158">
        <v>0</v>
      </c>
      <c r="LT48" s="158">
        <v>0</v>
      </c>
      <c r="LU48" s="158">
        <v>0</v>
      </c>
      <c r="LV48" s="158">
        <v>0</v>
      </c>
      <c r="LW48" s="292"/>
      <c r="LX48" s="292"/>
      <c r="LY48" s="292"/>
      <c r="LZ48" s="292"/>
      <c r="MA48" s="8"/>
      <c r="MB48" s="158">
        <v>0</v>
      </c>
      <c r="MC48" s="158">
        <v>0</v>
      </c>
      <c r="MD48" s="158">
        <v>0</v>
      </c>
      <c r="ME48" s="158">
        <v>0</v>
      </c>
      <c r="MF48" s="158">
        <v>0</v>
      </c>
      <c r="MG48" s="158">
        <v>0</v>
      </c>
      <c r="MH48" s="158">
        <v>0</v>
      </c>
      <c r="MI48" s="158">
        <v>0</v>
      </c>
      <c r="MJ48" s="158">
        <v>0</v>
      </c>
      <c r="MK48" s="158">
        <v>0</v>
      </c>
      <c r="ML48" s="158">
        <v>0</v>
      </c>
      <c r="MM48" s="158">
        <v>0</v>
      </c>
      <c r="MN48" s="292">
        <v>0</v>
      </c>
      <c r="MO48" s="370">
        <v>0</v>
      </c>
      <c r="MP48" s="292"/>
      <c r="MQ48" s="8"/>
      <c r="MR48" s="158">
        <v>-13.451574294688628</v>
      </c>
      <c r="MS48" s="158">
        <v>-22.48846817047739</v>
      </c>
      <c r="MT48" s="158">
        <v>-20.27659903248534</v>
      </c>
      <c r="MU48" s="158">
        <v>-24.86734464462938</v>
      </c>
      <c r="MV48" s="158">
        <v>-24.598844059133281</v>
      </c>
      <c r="MW48" s="158">
        <v>-21.094126204507887</v>
      </c>
      <c r="MX48" s="158">
        <v>-22.928991719696871</v>
      </c>
      <c r="MY48" s="158">
        <v>-22.171117541081031</v>
      </c>
      <c r="MZ48" s="158">
        <v>-23.212138133372495</v>
      </c>
      <c r="NA48" s="158">
        <v>-23.511090233930631</v>
      </c>
      <c r="NB48" s="292">
        <v>-13.735493685179389</v>
      </c>
      <c r="NC48" s="292">
        <v>-20.392257399303265</v>
      </c>
      <c r="ND48" s="292">
        <v>-15.62078593321152</v>
      </c>
      <c r="NE48" s="292">
        <v>-26.135369482332219</v>
      </c>
      <c r="NF48" s="292"/>
      <c r="NG48" s="8"/>
      <c r="NH48" s="158"/>
      <c r="NI48" s="158"/>
      <c r="NJ48" s="158"/>
      <c r="NK48" s="158"/>
      <c r="NL48" s="158"/>
      <c r="NM48" s="158"/>
      <c r="NN48" s="158"/>
      <c r="NO48" s="158"/>
      <c r="NP48" s="158"/>
      <c r="NQ48" s="158"/>
      <c r="NR48" s="292"/>
      <c r="NS48" s="292"/>
      <c r="NT48" s="292"/>
      <c r="NU48" s="292"/>
      <c r="NV48" s="292"/>
      <c r="NW48" s="8"/>
      <c r="NX48" s="158">
        <v>0</v>
      </c>
      <c r="NY48" s="158">
        <v>0</v>
      </c>
      <c r="NZ48" s="158">
        <v>0</v>
      </c>
      <c r="OA48" s="158">
        <v>0</v>
      </c>
      <c r="OB48" s="158">
        <v>0</v>
      </c>
      <c r="OC48" s="158">
        <v>0</v>
      </c>
      <c r="OD48" s="158">
        <v>0</v>
      </c>
      <c r="OE48" s="158">
        <v>0</v>
      </c>
      <c r="OF48" s="158">
        <v>0</v>
      </c>
      <c r="OG48" s="158">
        <v>0</v>
      </c>
      <c r="OH48" s="158">
        <v>0</v>
      </c>
      <c r="OI48" s="292"/>
      <c r="OJ48" s="292"/>
      <c r="OK48" s="292"/>
      <c r="OL48" s="292"/>
      <c r="OM48" s="8"/>
      <c r="ON48" s="158">
        <v>0</v>
      </c>
      <c r="OO48" s="158">
        <v>0</v>
      </c>
      <c r="OP48" s="158">
        <v>0</v>
      </c>
      <c r="OQ48" s="158">
        <v>0</v>
      </c>
      <c r="OR48" s="158">
        <v>0</v>
      </c>
      <c r="OS48" s="158">
        <v>0</v>
      </c>
      <c r="OT48" s="158">
        <v>0</v>
      </c>
      <c r="OU48" s="158">
        <v>0</v>
      </c>
      <c r="OV48" s="158">
        <v>0</v>
      </c>
      <c r="OW48" s="158">
        <v>0</v>
      </c>
      <c r="OX48" s="292">
        <v>0</v>
      </c>
      <c r="OY48" s="292"/>
      <c r="OZ48" s="292"/>
      <c r="PA48" s="292"/>
      <c r="PB48" s="292"/>
      <c r="PC48" s="8"/>
      <c r="PD48" s="158"/>
      <c r="PE48" s="158"/>
      <c r="PF48" s="158"/>
      <c r="PG48" s="158"/>
      <c r="PH48" s="158"/>
      <c r="PI48" s="158"/>
      <c r="PJ48" s="158"/>
      <c r="PK48" s="158"/>
      <c r="PL48" s="158"/>
      <c r="PM48" s="158"/>
      <c r="PN48" s="292"/>
      <c r="PO48" s="292"/>
      <c r="PP48" s="292"/>
      <c r="PQ48" s="292"/>
      <c r="PR48" s="292"/>
      <c r="PS48" s="8"/>
      <c r="PT48" s="158"/>
      <c r="PU48" s="158"/>
      <c r="PV48" s="158"/>
      <c r="PW48" s="158"/>
      <c r="PX48" s="158"/>
      <c r="PY48" s="158"/>
      <c r="PZ48" s="158"/>
      <c r="QA48" s="158"/>
      <c r="QB48" s="158"/>
      <c r="QC48" s="158"/>
      <c r="QD48" s="292"/>
      <c r="QE48" s="292"/>
      <c r="QF48" s="292"/>
      <c r="QG48" s="292"/>
      <c r="QH48" s="292"/>
      <c r="QI48" s="8"/>
      <c r="QJ48" s="158"/>
      <c r="QK48" s="158"/>
      <c r="QL48" s="158"/>
      <c r="QM48" s="158"/>
      <c r="QN48" s="158"/>
      <c r="QO48" s="158"/>
      <c r="QP48" s="158"/>
      <c r="QQ48" s="158"/>
      <c r="QR48" s="158"/>
      <c r="QS48" s="158"/>
      <c r="QT48" s="158"/>
      <c r="QU48" s="292"/>
      <c r="QV48" s="292"/>
      <c r="QW48" s="292"/>
      <c r="QX48" s="292"/>
      <c r="QY48" s="8"/>
      <c r="QZ48" s="158"/>
      <c r="RA48" s="158"/>
      <c r="RB48" s="158"/>
      <c r="RC48" s="158"/>
      <c r="RD48" s="158"/>
      <c r="RE48" s="158"/>
      <c r="RF48" s="158"/>
      <c r="RG48" s="158"/>
      <c r="RH48" s="158"/>
      <c r="RI48" s="158"/>
      <c r="RJ48" s="158"/>
      <c r="RK48" s="158"/>
      <c r="RL48" s="158"/>
      <c r="RM48" s="158"/>
      <c r="RN48" s="158"/>
    </row>
    <row r="49" spans="1:482" ht="12.75" x14ac:dyDescent="0.2">
      <c r="A49" s="161">
        <v>47</v>
      </c>
      <c r="B49" s="148" t="s">
        <v>85</v>
      </c>
      <c r="C49" s="161">
        <v>47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277">
        <v>0</v>
      </c>
      <c r="Q49" s="277">
        <v>0</v>
      </c>
      <c r="R49" s="277"/>
      <c r="S49" s="16"/>
      <c r="T49" s="103">
        <v>44.824416225619998</v>
      </c>
      <c r="U49" s="103">
        <v>10.2839850507</v>
      </c>
      <c r="V49" s="103">
        <v>31.886780927109999</v>
      </c>
      <c r="W49" s="103">
        <v>26.447368251020002</v>
      </c>
      <c r="X49" s="103">
        <v>46.45810817449</v>
      </c>
      <c r="Y49" s="103">
        <v>45.441222251840003</v>
      </c>
      <c r="Z49" s="103">
        <v>0</v>
      </c>
      <c r="AA49" s="103">
        <v>0</v>
      </c>
      <c r="AB49" s="103">
        <v>25.42786904279</v>
      </c>
      <c r="AC49" s="103">
        <v>0</v>
      </c>
      <c r="AD49" s="277">
        <v>0</v>
      </c>
      <c r="AE49" s="277">
        <v>0</v>
      </c>
      <c r="AF49" s="277">
        <v>0</v>
      </c>
      <c r="AG49" s="277">
        <v>0</v>
      </c>
      <c r="AH49" s="277"/>
      <c r="AI49" s="16"/>
      <c r="AJ49" s="103">
        <v>44.824416225619998</v>
      </c>
      <c r="AK49" s="103">
        <v>10.2839850507</v>
      </c>
      <c r="AL49" s="103">
        <v>31.886780927109999</v>
      </c>
      <c r="AM49" s="103">
        <v>26.447368251020002</v>
      </c>
      <c r="AN49" s="103">
        <v>46.45810817449</v>
      </c>
      <c r="AO49" s="103">
        <v>45.441222251840003</v>
      </c>
      <c r="AP49" s="103">
        <v>0</v>
      </c>
      <c r="AQ49" s="103">
        <v>0</v>
      </c>
      <c r="AR49" s="103">
        <v>25.42786904279</v>
      </c>
      <c r="AS49" s="103">
        <v>19.313593022999999</v>
      </c>
      <c r="AT49" s="103">
        <v>0</v>
      </c>
      <c r="AU49" s="103">
        <v>0</v>
      </c>
      <c r="AV49" s="277">
        <v>0</v>
      </c>
      <c r="AW49" s="277">
        <v>0</v>
      </c>
      <c r="AX49" s="277"/>
      <c r="AY49" s="16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277"/>
      <c r="BK49" s="277"/>
      <c r="BL49" s="277"/>
      <c r="BM49" s="277"/>
      <c r="BN49" s="277"/>
      <c r="BO49" s="16"/>
      <c r="BP49" s="103">
        <v>0</v>
      </c>
      <c r="BQ49" s="103">
        <v>0</v>
      </c>
      <c r="BR49" s="103">
        <v>0</v>
      </c>
      <c r="BS49" s="103">
        <v>0</v>
      </c>
      <c r="BT49" s="103">
        <v>0</v>
      </c>
      <c r="BU49" s="103">
        <v>0</v>
      </c>
      <c r="BV49" s="103">
        <v>0</v>
      </c>
      <c r="BW49" s="103">
        <v>0</v>
      </c>
      <c r="BX49" s="103">
        <v>0</v>
      </c>
      <c r="BY49" s="103">
        <v>0</v>
      </c>
      <c r="BZ49" s="277">
        <v>0</v>
      </c>
      <c r="CA49" s="277">
        <v>0</v>
      </c>
      <c r="CB49" s="277">
        <v>0</v>
      </c>
      <c r="CC49" s="277">
        <v>0</v>
      </c>
      <c r="CD49" s="277"/>
      <c r="CE49" s="16"/>
      <c r="CF49" s="103">
        <v>0</v>
      </c>
      <c r="CG49" s="103">
        <v>0</v>
      </c>
      <c r="CH49" s="103">
        <v>0</v>
      </c>
      <c r="CI49" s="103">
        <v>0</v>
      </c>
      <c r="CJ49" s="103">
        <v>0</v>
      </c>
      <c r="CK49" s="103">
        <v>0</v>
      </c>
      <c r="CL49" s="103">
        <v>0</v>
      </c>
      <c r="CM49" s="103">
        <v>0</v>
      </c>
      <c r="CN49" s="103">
        <v>0</v>
      </c>
      <c r="CO49" s="103">
        <v>0</v>
      </c>
      <c r="CP49" s="277">
        <v>0</v>
      </c>
      <c r="CQ49" s="277">
        <v>0</v>
      </c>
      <c r="CR49" s="277">
        <v>0</v>
      </c>
      <c r="CS49" s="277">
        <v>0</v>
      </c>
      <c r="CT49" s="277"/>
      <c r="CU49" s="16"/>
      <c r="CV49" s="103">
        <v>0</v>
      </c>
      <c r="CW49" s="103">
        <v>0</v>
      </c>
      <c r="CX49" s="103">
        <v>0</v>
      </c>
      <c r="CY49" s="103">
        <v>0</v>
      </c>
      <c r="CZ49" s="103">
        <v>0</v>
      </c>
      <c r="DA49" s="103">
        <v>0</v>
      </c>
      <c r="DB49" s="103">
        <v>0</v>
      </c>
      <c r="DC49" s="103">
        <v>0</v>
      </c>
      <c r="DD49" s="103">
        <v>0</v>
      </c>
      <c r="DE49" s="103">
        <v>0</v>
      </c>
      <c r="DF49" s="103">
        <v>0</v>
      </c>
      <c r="DG49" s="277">
        <v>0</v>
      </c>
      <c r="DH49" s="277">
        <v>0</v>
      </c>
      <c r="DI49" s="277">
        <v>0</v>
      </c>
      <c r="DJ49" s="277"/>
      <c r="DK49" s="16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277"/>
      <c r="DW49" s="277"/>
      <c r="DX49" s="277"/>
      <c r="DY49" s="277"/>
      <c r="DZ49" s="277"/>
      <c r="EA49" s="16"/>
      <c r="EB49" s="103">
        <v>0</v>
      </c>
      <c r="EC49" s="103">
        <v>0</v>
      </c>
      <c r="ED49" s="103">
        <v>0</v>
      </c>
      <c r="EE49" s="103">
        <v>0</v>
      </c>
      <c r="EF49" s="103">
        <v>0</v>
      </c>
      <c r="EG49" s="103">
        <v>0</v>
      </c>
      <c r="EH49" s="103">
        <v>0</v>
      </c>
      <c r="EI49" s="103">
        <v>0</v>
      </c>
      <c r="EJ49" s="103">
        <v>0</v>
      </c>
      <c r="EK49" s="103">
        <v>0</v>
      </c>
      <c r="EL49" s="103">
        <v>0</v>
      </c>
      <c r="EM49" s="277"/>
      <c r="EN49" s="277"/>
      <c r="EO49" s="277"/>
      <c r="EP49" s="277"/>
      <c r="EQ49" s="16"/>
      <c r="ER49" s="103">
        <v>0</v>
      </c>
      <c r="ES49" s="103">
        <v>0</v>
      </c>
      <c r="ET49" s="103">
        <v>0</v>
      </c>
      <c r="EU49" s="103">
        <v>0</v>
      </c>
      <c r="EV49" s="103">
        <v>0</v>
      </c>
      <c r="EW49" s="103">
        <v>0</v>
      </c>
      <c r="EX49" s="103">
        <v>0</v>
      </c>
      <c r="EY49" s="103">
        <v>0</v>
      </c>
      <c r="EZ49" s="103">
        <v>0</v>
      </c>
      <c r="FA49" s="103">
        <v>0</v>
      </c>
      <c r="FB49" s="103">
        <v>0</v>
      </c>
      <c r="FC49" s="277"/>
      <c r="FD49" s="277"/>
      <c r="FE49" s="277"/>
      <c r="FF49" s="277"/>
      <c r="FG49" s="16"/>
      <c r="FH49" s="103">
        <v>0</v>
      </c>
      <c r="FI49" s="103">
        <v>0</v>
      </c>
      <c r="FJ49" s="103">
        <v>0</v>
      </c>
      <c r="FK49" s="103">
        <v>0</v>
      </c>
      <c r="FL49" s="103">
        <v>0</v>
      </c>
      <c r="FM49" s="103">
        <v>0</v>
      </c>
      <c r="FN49" s="103">
        <v>0</v>
      </c>
      <c r="FO49" s="103">
        <v>0</v>
      </c>
      <c r="FP49" s="103">
        <v>0</v>
      </c>
      <c r="FQ49" s="103">
        <v>0</v>
      </c>
      <c r="FR49" s="277">
        <v>0</v>
      </c>
      <c r="FS49" s="277">
        <v>0</v>
      </c>
      <c r="FT49" s="277">
        <v>0</v>
      </c>
      <c r="FU49" s="277">
        <v>0</v>
      </c>
      <c r="FV49" s="277"/>
      <c r="FW49" s="16"/>
      <c r="FX49" s="103">
        <v>0</v>
      </c>
      <c r="FY49" s="103">
        <v>0</v>
      </c>
      <c r="FZ49" s="103">
        <v>0</v>
      </c>
      <c r="GA49" s="103">
        <v>0</v>
      </c>
      <c r="GB49" s="103">
        <v>0</v>
      </c>
      <c r="GC49" s="103">
        <v>0</v>
      </c>
      <c r="GD49" s="103">
        <v>0</v>
      </c>
      <c r="GE49" s="103">
        <v>0</v>
      </c>
      <c r="GF49" s="103">
        <v>0</v>
      </c>
      <c r="GG49" s="103">
        <v>0</v>
      </c>
      <c r="GH49" s="277">
        <v>0</v>
      </c>
      <c r="GI49" s="277">
        <v>0</v>
      </c>
      <c r="GJ49" s="277">
        <v>0</v>
      </c>
      <c r="GK49" s="277">
        <v>0</v>
      </c>
      <c r="GL49" s="277"/>
      <c r="GM49" s="16"/>
      <c r="GN49" s="103">
        <v>8.0119047619047618E-2</v>
      </c>
      <c r="GO49" s="103">
        <v>0</v>
      </c>
      <c r="GP49" s="103">
        <v>0</v>
      </c>
      <c r="GQ49" s="103">
        <v>0</v>
      </c>
      <c r="GR49" s="103">
        <v>0</v>
      </c>
      <c r="GS49" s="103">
        <v>0</v>
      </c>
      <c r="GT49" s="103">
        <v>0</v>
      </c>
      <c r="GU49" s="103">
        <v>0</v>
      </c>
      <c r="GV49" s="103">
        <v>3.9285714285714288E-3</v>
      </c>
      <c r="GW49" s="103">
        <v>1.1952380952380952E-2</v>
      </c>
      <c r="GX49" s="103">
        <v>0</v>
      </c>
      <c r="GY49" s="277">
        <v>0</v>
      </c>
      <c r="GZ49" s="277">
        <v>0</v>
      </c>
      <c r="HA49" s="277">
        <v>0</v>
      </c>
      <c r="HB49" s="277"/>
      <c r="HC49" s="16"/>
      <c r="HD49" s="103">
        <v>16.746727</v>
      </c>
      <c r="HE49" s="103">
        <v>17.228850000000001</v>
      </c>
      <c r="HF49" s="103">
        <v>17.412158999999999</v>
      </c>
      <c r="HG49" s="103">
        <v>16.810507000000001</v>
      </c>
      <c r="HH49" s="103">
        <v>16.978968999999999</v>
      </c>
      <c r="HI49" s="103">
        <v>15.313174000000002</v>
      </c>
      <c r="HJ49" s="103">
        <v>13.784198</v>
      </c>
      <c r="HK49" s="103">
        <v>0</v>
      </c>
      <c r="HL49" s="103">
        <v>0</v>
      </c>
      <c r="HM49" s="103">
        <v>0</v>
      </c>
      <c r="HN49" s="103">
        <v>0</v>
      </c>
      <c r="HO49" s="103">
        <v>0</v>
      </c>
      <c r="HP49" s="103">
        <v>0</v>
      </c>
      <c r="HQ49" s="103">
        <v>0</v>
      </c>
      <c r="HR49" s="103"/>
      <c r="HS49" s="16"/>
      <c r="HT49" s="103">
        <v>2.7355999999999998E-2</v>
      </c>
      <c r="HU49" s="103">
        <v>0</v>
      </c>
      <c r="HV49" s="103">
        <v>0</v>
      </c>
      <c r="HW49" s="103">
        <v>0</v>
      </c>
      <c r="HX49" s="103">
        <v>0</v>
      </c>
      <c r="HY49" s="103">
        <v>0</v>
      </c>
      <c r="HZ49" s="103">
        <v>0</v>
      </c>
      <c r="IA49" s="103">
        <v>0</v>
      </c>
      <c r="IB49" s="103">
        <v>0</v>
      </c>
      <c r="IC49" s="103">
        <v>4.5199999999999998E-4</v>
      </c>
      <c r="ID49" s="103">
        <v>0</v>
      </c>
      <c r="IE49" s="103">
        <v>0</v>
      </c>
      <c r="IF49" s="103">
        <v>0</v>
      </c>
      <c r="IG49" s="103">
        <v>0</v>
      </c>
      <c r="IH49" s="103"/>
      <c r="II49" s="16"/>
      <c r="IJ49" s="103">
        <v>7.3169523809523813</v>
      </c>
      <c r="IK49" s="103">
        <v>5.8123333333333331</v>
      </c>
      <c r="IL49" s="103">
        <v>8.3872380952380947</v>
      </c>
      <c r="IM49" s="103">
        <v>7.0848571428571434</v>
      </c>
      <c r="IN49" s="103">
        <v>3.5164761904761908</v>
      </c>
      <c r="IO49" s="103">
        <v>2.6333333333333334E-2</v>
      </c>
      <c r="IP49" s="103">
        <v>0</v>
      </c>
      <c r="IQ49" s="103">
        <v>0</v>
      </c>
      <c r="IR49" s="103">
        <v>3.2047619047619047E-2</v>
      </c>
      <c r="IS49" s="103">
        <v>0</v>
      </c>
      <c r="IT49" s="103">
        <v>0</v>
      </c>
      <c r="IU49" s="277">
        <v>0</v>
      </c>
      <c r="IV49" s="277">
        <v>0</v>
      </c>
      <c r="IW49" s="277">
        <v>0</v>
      </c>
      <c r="IX49" s="277"/>
      <c r="IY49" s="16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277"/>
      <c r="JK49" s="277"/>
      <c r="JL49" s="277"/>
      <c r="JM49" s="277"/>
      <c r="JN49" s="277"/>
      <c r="JO49" s="16"/>
      <c r="JP49" s="103">
        <v>0.23328940300622059</v>
      </c>
      <c r="JQ49" s="103">
        <v>9.649892620418532E-2</v>
      </c>
      <c r="JR49" s="103">
        <v>9.4124038450757785E-2</v>
      </c>
      <c r="JS49" s="103">
        <v>9.2263879588094594E-2</v>
      </c>
      <c r="JT49" s="103">
        <v>8.1948916470203317E-2</v>
      </c>
      <c r="JU49" s="103">
        <v>6.5982128205206617E-2</v>
      </c>
      <c r="JV49" s="103">
        <v>0</v>
      </c>
      <c r="JW49" s="103">
        <v>0</v>
      </c>
      <c r="JX49" s="103">
        <v>7.2714374390352041E-2</v>
      </c>
      <c r="JY49" s="103">
        <v>4.9077616020401617E-3</v>
      </c>
      <c r="JZ49" s="103">
        <v>0</v>
      </c>
      <c r="KA49" s="277">
        <v>0</v>
      </c>
      <c r="KB49" s="277">
        <v>0</v>
      </c>
      <c r="KC49" s="277">
        <v>0</v>
      </c>
      <c r="KD49" s="277"/>
      <c r="KE49" s="16"/>
      <c r="KF49" s="103">
        <v>0</v>
      </c>
      <c r="KG49" s="103">
        <v>0</v>
      </c>
      <c r="KH49" s="103">
        <v>0</v>
      </c>
      <c r="KI49" s="103">
        <v>0</v>
      </c>
      <c r="KJ49" s="103">
        <v>0</v>
      </c>
      <c r="KK49" s="103">
        <v>0</v>
      </c>
      <c r="KL49" s="103">
        <v>0</v>
      </c>
      <c r="KM49" s="103">
        <v>0</v>
      </c>
      <c r="KN49" s="103">
        <v>1.2795476190476192</v>
      </c>
      <c r="KO49" s="103">
        <v>0</v>
      </c>
      <c r="KP49" s="103">
        <v>0</v>
      </c>
      <c r="KQ49" s="345">
        <v>0</v>
      </c>
      <c r="KR49" s="277">
        <v>0</v>
      </c>
      <c r="KS49" s="277">
        <v>0</v>
      </c>
      <c r="KT49" s="277"/>
      <c r="KU49" s="16"/>
      <c r="KV49" s="103">
        <v>0</v>
      </c>
      <c r="KW49" s="103">
        <v>0</v>
      </c>
      <c r="KX49" s="103">
        <v>0</v>
      </c>
      <c r="KY49" s="103">
        <v>0</v>
      </c>
      <c r="KZ49" s="103">
        <v>0</v>
      </c>
      <c r="LA49" s="103">
        <v>0</v>
      </c>
      <c r="LB49" s="103">
        <v>0</v>
      </c>
      <c r="LC49" s="103">
        <v>0</v>
      </c>
      <c r="LD49" s="103">
        <v>0</v>
      </c>
      <c r="LE49" s="103">
        <v>0</v>
      </c>
      <c r="LF49" s="103">
        <v>0</v>
      </c>
      <c r="LG49" s="103">
        <v>0</v>
      </c>
      <c r="LH49" s="103">
        <v>0</v>
      </c>
      <c r="LI49" s="103">
        <v>0</v>
      </c>
      <c r="LJ49" s="103"/>
      <c r="LL49" s="68">
        <v>0</v>
      </c>
      <c r="LM49" s="68">
        <v>0</v>
      </c>
      <c r="LN49" s="68">
        <v>0</v>
      </c>
      <c r="LO49" s="68">
        <v>0</v>
      </c>
      <c r="LP49" s="68">
        <v>0</v>
      </c>
      <c r="LQ49" s="68">
        <v>0</v>
      </c>
      <c r="LR49" s="68">
        <v>0</v>
      </c>
      <c r="LS49" s="68">
        <v>0</v>
      </c>
      <c r="LT49" s="68">
        <v>0</v>
      </c>
      <c r="LU49" s="68">
        <v>0</v>
      </c>
      <c r="LV49" s="68">
        <v>0</v>
      </c>
      <c r="LW49" s="285"/>
      <c r="LX49" s="285"/>
      <c r="LY49" s="285"/>
      <c r="LZ49" s="285"/>
      <c r="MA49" s="8"/>
      <c r="MB49" s="68">
        <v>0</v>
      </c>
      <c r="MC49" s="68">
        <v>0</v>
      </c>
      <c r="MD49" s="68">
        <v>0</v>
      </c>
      <c r="ME49" s="68">
        <v>0</v>
      </c>
      <c r="MF49" s="68">
        <v>0</v>
      </c>
      <c r="MG49" s="68">
        <v>0</v>
      </c>
      <c r="MH49" s="68">
        <v>0</v>
      </c>
      <c r="MI49" s="68">
        <v>0</v>
      </c>
      <c r="MJ49" s="68">
        <v>0</v>
      </c>
      <c r="MK49" s="68">
        <v>0</v>
      </c>
      <c r="ML49" s="68">
        <v>0</v>
      </c>
      <c r="MM49" s="68">
        <v>0</v>
      </c>
      <c r="MN49" s="285">
        <v>0</v>
      </c>
      <c r="MO49" s="369">
        <v>0</v>
      </c>
      <c r="MP49" s="285"/>
      <c r="MQ49" s="8"/>
      <c r="MR49" s="68">
        <v>0</v>
      </c>
      <c r="MS49" s="68">
        <v>0</v>
      </c>
      <c r="MT49" s="68">
        <v>0</v>
      </c>
      <c r="MU49" s="68">
        <v>0</v>
      </c>
      <c r="MV49" s="68">
        <v>0</v>
      </c>
      <c r="MW49" s="68">
        <v>0</v>
      </c>
      <c r="MX49" s="68">
        <v>0</v>
      </c>
      <c r="MY49" s="68">
        <v>0</v>
      </c>
      <c r="MZ49" s="68">
        <v>0</v>
      </c>
      <c r="NA49" s="68">
        <v>0</v>
      </c>
      <c r="NB49" s="285">
        <v>0</v>
      </c>
      <c r="NC49" s="285">
        <v>0</v>
      </c>
      <c r="ND49" s="285">
        <v>0</v>
      </c>
      <c r="NE49" s="285">
        <v>0</v>
      </c>
      <c r="NF49" s="285"/>
      <c r="NG49" s="8"/>
      <c r="NH49" s="68"/>
      <c r="NI49" s="68"/>
      <c r="NJ49" s="68"/>
      <c r="NK49" s="68"/>
      <c r="NL49" s="68"/>
      <c r="NM49" s="68"/>
      <c r="NN49" s="68"/>
      <c r="NO49" s="68"/>
      <c r="NP49" s="68"/>
      <c r="NQ49" s="68"/>
      <c r="NR49" s="285"/>
      <c r="NS49" s="285"/>
      <c r="NT49" s="285"/>
      <c r="NU49" s="285"/>
      <c r="NV49" s="285"/>
      <c r="NW49" s="8"/>
      <c r="NX49" s="68">
        <v>0</v>
      </c>
      <c r="NY49" s="68">
        <v>0</v>
      </c>
      <c r="NZ49" s="68">
        <v>0</v>
      </c>
      <c r="OA49" s="68">
        <v>0</v>
      </c>
      <c r="OB49" s="68">
        <v>0</v>
      </c>
      <c r="OC49" s="68">
        <v>0</v>
      </c>
      <c r="OD49" s="68">
        <v>0</v>
      </c>
      <c r="OE49" s="68">
        <v>0</v>
      </c>
      <c r="OF49" s="68">
        <v>0</v>
      </c>
      <c r="OG49" s="68">
        <v>0</v>
      </c>
      <c r="OH49" s="68">
        <v>0</v>
      </c>
      <c r="OI49" s="285"/>
      <c r="OJ49" s="285"/>
      <c r="OK49" s="285"/>
      <c r="OL49" s="285"/>
      <c r="OM49" s="8"/>
      <c r="ON49" s="68">
        <v>0</v>
      </c>
      <c r="OO49" s="68">
        <v>0</v>
      </c>
      <c r="OP49" s="68">
        <v>0</v>
      </c>
      <c r="OQ49" s="68">
        <v>0</v>
      </c>
      <c r="OR49" s="68">
        <v>0</v>
      </c>
      <c r="OS49" s="68">
        <v>0</v>
      </c>
      <c r="OT49" s="68">
        <v>0</v>
      </c>
      <c r="OU49" s="68">
        <v>0</v>
      </c>
      <c r="OV49" s="68">
        <v>0</v>
      </c>
      <c r="OW49" s="68">
        <v>0</v>
      </c>
      <c r="OX49" s="285">
        <v>0</v>
      </c>
      <c r="OY49" s="285"/>
      <c r="OZ49" s="285"/>
      <c r="PA49" s="285"/>
      <c r="PB49" s="285"/>
      <c r="PC49" s="8"/>
      <c r="PD49" s="68"/>
      <c r="PE49" s="68"/>
      <c r="PF49" s="68"/>
      <c r="PG49" s="68"/>
      <c r="PH49" s="68"/>
      <c r="PI49" s="68"/>
      <c r="PJ49" s="68"/>
      <c r="PK49" s="68"/>
      <c r="PL49" s="68"/>
      <c r="PM49" s="68"/>
      <c r="PN49" s="285"/>
      <c r="PO49" s="285"/>
      <c r="PP49" s="285"/>
      <c r="PQ49" s="285"/>
      <c r="PR49" s="285"/>
      <c r="PS49" s="8"/>
      <c r="PT49" s="68"/>
      <c r="PU49" s="68"/>
      <c r="PV49" s="68"/>
      <c r="PW49" s="68"/>
      <c r="PX49" s="68"/>
      <c r="PY49" s="68"/>
      <c r="PZ49" s="68"/>
      <c r="QA49" s="68"/>
      <c r="QB49" s="68"/>
      <c r="QC49" s="68"/>
      <c r="QD49" s="285"/>
      <c r="QE49" s="285"/>
      <c r="QF49" s="285"/>
      <c r="QG49" s="285"/>
      <c r="QH49" s="285"/>
      <c r="QI49" s="8"/>
      <c r="QJ49" s="68"/>
      <c r="QK49" s="68"/>
      <c r="QL49" s="68"/>
      <c r="QM49" s="68"/>
      <c r="QN49" s="68"/>
      <c r="QO49" s="68"/>
      <c r="QP49" s="68"/>
      <c r="QQ49" s="68"/>
      <c r="QR49" s="68"/>
      <c r="QS49" s="68"/>
      <c r="QT49" s="68"/>
      <c r="QU49" s="285"/>
      <c r="QV49" s="285"/>
      <c r="QW49" s="285"/>
      <c r="QX49" s="285"/>
      <c r="QY49" s="8"/>
      <c r="QZ49" s="68"/>
      <c r="RA49" s="68"/>
      <c r="RB49" s="68"/>
      <c r="RC49" s="68"/>
      <c r="RD49" s="68"/>
      <c r="RE49" s="68"/>
      <c r="RF49" s="68"/>
      <c r="RG49" s="68"/>
      <c r="RH49" s="68"/>
      <c r="RI49" s="68"/>
      <c r="RJ49" s="68"/>
      <c r="RK49" s="68"/>
      <c r="RL49" s="68"/>
      <c r="RM49" s="68"/>
      <c r="RN49" s="68"/>
    </row>
    <row r="50" spans="1:482" ht="12.75" x14ac:dyDescent="0.2">
      <c r="A50" s="161">
        <v>48</v>
      </c>
      <c r="B50" s="149" t="s">
        <v>86</v>
      </c>
      <c r="C50" s="161">
        <v>48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04">
        <v>0</v>
      </c>
      <c r="O50" s="104">
        <v>0</v>
      </c>
      <c r="P50" s="278">
        <v>0</v>
      </c>
      <c r="Q50" s="278">
        <v>0</v>
      </c>
      <c r="R50" s="278"/>
      <c r="S50" s="16"/>
      <c r="T50" s="104">
        <v>295.62499999999994</v>
      </c>
      <c r="U50" s="104">
        <v>249.45700000000002</v>
      </c>
      <c r="V50" s="104">
        <v>260.24200000000002</v>
      </c>
      <c r="W50" s="104">
        <v>325.75900000000001</v>
      </c>
      <c r="X50" s="104">
        <v>292.495</v>
      </c>
      <c r="Y50" s="104">
        <v>253.38299999999998</v>
      </c>
      <c r="Z50" s="104">
        <v>326.387</v>
      </c>
      <c r="AA50" s="104">
        <v>285.79300000000001</v>
      </c>
      <c r="AB50" s="104">
        <v>326.11700000000002</v>
      </c>
      <c r="AC50" s="104">
        <v>241.54400000000001</v>
      </c>
      <c r="AD50" s="278">
        <v>229.273</v>
      </c>
      <c r="AE50" s="278">
        <v>485.37099999999998</v>
      </c>
      <c r="AF50" s="278">
        <v>177.524</v>
      </c>
      <c r="AG50" s="278">
        <v>183.04801742383938</v>
      </c>
      <c r="AH50" s="278"/>
      <c r="AI50" s="16"/>
      <c r="AJ50" s="104">
        <v>1863.58437644676</v>
      </c>
      <c r="AK50" s="104">
        <v>1407.1699887127099</v>
      </c>
      <c r="AL50" s="104">
        <v>1921.2757280015501</v>
      </c>
      <c r="AM50" s="104">
        <v>1834.06332526295</v>
      </c>
      <c r="AN50" s="104">
        <v>2036.0218488697099</v>
      </c>
      <c r="AO50" s="104">
        <v>1524.9710757385601</v>
      </c>
      <c r="AP50" s="104">
        <v>2486.6651838616999</v>
      </c>
      <c r="AQ50" s="104">
        <v>3835.1792714379103</v>
      </c>
      <c r="AR50" s="104">
        <v>3577.3839461714101</v>
      </c>
      <c r="AS50" s="104">
        <v>3855.86328554493</v>
      </c>
      <c r="AT50" s="104">
        <v>3714.87984808291</v>
      </c>
      <c r="AU50" s="104">
        <v>3150.8939699886296</v>
      </c>
      <c r="AV50" s="278">
        <v>2247.5385533163198</v>
      </c>
      <c r="AW50" s="278">
        <v>2371.3979039878332</v>
      </c>
      <c r="AX50" s="278"/>
      <c r="AY50" s="16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278"/>
      <c r="BK50" s="278"/>
      <c r="BL50" s="278"/>
      <c r="BM50" s="278"/>
      <c r="BN50" s="278"/>
      <c r="BO50" s="16"/>
      <c r="BP50" s="104">
        <v>0</v>
      </c>
      <c r="BQ50" s="104">
        <v>0</v>
      </c>
      <c r="BR50" s="104">
        <v>0</v>
      </c>
      <c r="BS50" s="104">
        <v>0</v>
      </c>
      <c r="BT50" s="104">
        <v>0</v>
      </c>
      <c r="BU50" s="104">
        <v>0</v>
      </c>
      <c r="BV50" s="104">
        <v>0</v>
      </c>
      <c r="BW50" s="104">
        <v>0</v>
      </c>
      <c r="BX50" s="104">
        <v>0</v>
      </c>
      <c r="BY50" s="104">
        <v>0</v>
      </c>
      <c r="BZ50" s="278">
        <v>0</v>
      </c>
      <c r="CA50" s="278">
        <v>0</v>
      </c>
      <c r="CB50" s="278">
        <v>0</v>
      </c>
      <c r="CC50" s="278">
        <v>0</v>
      </c>
      <c r="CD50" s="278"/>
      <c r="CE50" s="16"/>
      <c r="CF50" s="104">
        <v>66.013119047619043</v>
      </c>
      <c r="CG50" s="104">
        <v>50.726452380952388</v>
      </c>
      <c r="CH50" s="104">
        <v>15.339880952380954</v>
      </c>
      <c r="CI50" s="104">
        <v>35.384880952380954</v>
      </c>
      <c r="CJ50" s="104">
        <v>39.800666666666672</v>
      </c>
      <c r="CK50" s="104">
        <v>28.442142857142859</v>
      </c>
      <c r="CL50" s="104">
        <v>1.8752142857142857</v>
      </c>
      <c r="CM50" s="104">
        <v>1.3879999999999999</v>
      </c>
      <c r="CN50" s="104">
        <v>2.1782142857142857</v>
      </c>
      <c r="CO50" s="104">
        <v>0.19671428571428573</v>
      </c>
      <c r="CP50" s="278">
        <v>3.7768809523809526</v>
      </c>
      <c r="CQ50" s="278">
        <v>0.13519047619047619</v>
      </c>
      <c r="CR50" s="278">
        <v>0</v>
      </c>
      <c r="CS50" s="278">
        <v>0</v>
      </c>
      <c r="CT50" s="278"/>
      <c r="CU50" s="16"/>
      <c r="CV50" s="104">
        <v>0</v>
      </c>
      <c r="CW50" s="104">
        <v>0</v>
      </c>
      <c r="CX50" s="104">
        <v>0</v>
      </c>
      <c r="CY50" s="104">
        <v>0</v>
      </c>
      <c r="CZ50" s="104">
        <v>0</v>
      </c>
      <c r="DA50" s="104">
        <v>0.53040252904734064</v>
      </c>
      <c r="DB50" s="104">
        <v>0</v>
      </c>
      <c r="DC50" s="104">
        <v>0</v>
      </c>
      <c r="DD50" s="104">
        <v>0</v>
      </c>
      <c r="DE50" s="104">
        <v>0</v>
      </c>
      <c r="DF50" s="104">
        <v>0</v>
      </c>
      <c r="DG50" s="278">
        <v>0</v>
      </c>
      <c r="DH50" s="278">
        <v>8.9999999999999993E-3</v>
      </c>
      <c r="DI50" s="278">
        <v>9.0329235080387413E-3</v>
      </c>
      <c r="DJ50" s="278"/>
      <c r="DK50" s="16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278"/>
      <c r="DW50" s="278"/>
      <c r="DX50" s="278"/>
      <c r="DY50" s="278"/>
      <c r="DZ50" s="278"/>
      <c r="EA50" s="16"/>
      <c r="EB50" s="104">
        <v>0</v>
      </c>
      <c r="EC50" s="104">
        <v>0</v>
      </c>
      <c r="ED50" s="104">
        <v>0</v>
      </c>
      <c r="EE50" s="104">
        <v>0</v>
      </c>
      <c r="EF50" s="104">
        <v>0</v>
      </c>
      <c r="EG50" s="104">
        <v>0</v>
      </c>
      <c r="EH50" s="104">
        <v>0</v>
      </c>
      <c r="EI50" s="104">
        <v>0</v>
      </c>
      <c r="EJ50" s="104">
        <v>0</v>
      </c>
      <c r="EK50" s="104">
        <v>0</v>
      </c>
      <c r="EL50" s="104">
        <v>0</v>
      </c>
      <c r="EM50" s="278"/>
      <c r="EN50" s="278"/>
      <c r="EO50" s="278"/>
      <c r="EP50" s="278"/>
      <c r="EQ50" s="16"/>
      <c r="ER50" s="104">
        <v>0</v>
      </c>
      <c r="ES50" s="104">
        <v>0</v>
      </c>
      <c r="ET50" s="104">
        <v>0</v>
      </c>
      <c r="EU50" s="104">
        <v>0</v>
      </c>
      <c r="EV50" s="104">
        <v>0</v>
      </c>
      <c r="EW50" s="104">
        <v>0</v>
      </c>
      <c r="EX50" s="104">
        <v>0</v>
      </c>
      <c r="EY50" s="104">
        <v>0</v>
      </c>
      <c r="EZ50" s="104">
        <v>0</v>
      </c>
      <c r="FA50" s="104">
        <v>0</v>
      </c>
      <c r="FB50" s="104">
        <v>0</v>
      </c>
      <c r="FC50" s="278"/>
      <c r="FD50" s="278"/>
      <c r="FE50" s="278"/>
      <c r="FF50" s="278"/>
      <c r="FG50" s="16"/>
      <c r="FH50" s="104">
        <v>1.284</v>
      </c>
      <c r="FI50" s="104">
        <v>5.931</v>
      </c>
      <c r="FJ50" s="104">
        <v>0.158</v>
      </c>
      <c r="FK50" s="104">
        <v>0.84</v>
      </c>
      <c r="FL50" s="104">
        <v>1.2310000000000001</v>
      </c>
      <c r="FM50" s="104">
        <v>0</v>
      </c>
      <c r="FN50" s="104">
        <v>0</v>
      </c>
      <c r="FO50" s="104">
        <v>0</v>
      </c>
      <c r="FP50" s="104">
        <v>0</v>
      </c>
      <c r="FQ50" s="104">
        <v>0.53900000000000003</v>
      </c>
      <c r="FR50" s="278">
        <v>0.55100000000000005</v>
      </c>
      <c r="FS50" s="278">
        <v>1.4420000000000002</v>
      </c>
      <c r="FT50" s="278">
        <v>0</v>
      </c>
      <c r="FU50" s="278">
        <v>0</v>
      </c>
      <c r="FV50" s="278"/>
      <c r="FW50" s="16"/>
      <c r="FX50" s="104">
        <v>0</v>
      </c>
      <c r="FY50" s="104">
        <v>0</v>
      </c>
      <c r="FZ50" s="104">
        <v>2.9489999999999998</v>
      </c>
      <c r="GA50" s="104">
        <v>0.61299999999999999</v>
      </c>
      <c r="GB50" s="104">
        <v>0</v>
      </c>
      <c r="GC50" s="104">
        <v>8.9999999999999993E-3</v>
      </c>
      <c r="GD50" s="104">
        <v>0.13800000000000001</v>
      </c>
      <c r="GE50" s="104">
        <v>0.10100000000000001</v>
      </c>
      <c r="GF50" s="104">
        <v>0</v>
      </c>
      <c r="GG50" s="104">
        <v>0</v>
      </c>
      <c r="GH50" s="278">
        <v>0</v>
      </c>
      <c r="GI50" s="278">
        <v>0</v>
      </c>
      <c r="GJ50" s="278">
        <v>0</v>
      </c>
      <c r="GK50" s="278">
        <v>0</v>
      </c>
      <c r="GL50" s="278"/>
      <c r="GM50" s="16"/>
      <c r="GN50" s="104">
        <v>31.688071428571433</v>
      </c>
      <c r="GO50" s="104">
        <v>22.354690476190477</v>
      </c>
      <c r="GP50" s="104">
        <v>28.344595238095238</v>
      </c>
      <c r="GQ50" s="104">
        <v>14.20154761904762</v>
      </c>
      <c r="GR50" s="104">
        <v>6.2635714285714288</v>
      </c>
      <c r="GS50" s="104">
        <v>6.2798333333333334</v>
      </c>
      <c r="GT50" s="104">
        <v>4.5911428571428576</v>
      </c>
      <c r="GU50" s="104">
        <v>2.4605714285714289</v>
      </c>
      <c r="GV50" s="104">
        <v>2.910309523809524</v>
      </c>
      <c r="GW50" s="104">
        <v>2.0181904761904761</v>
      </c>
      <c r="GX50" s="104">
        <v>1.7789285714285714</v>
      </c>
      <c r="GY50" s="278">
        <v>1.3245238095238097</v>
      </c>
      <c r="GZ50" s="278">
        <v>1.8040952380952382</v>
      </c>
      <c r="HA50" s="278">
        <v>1.8106949207701364</v>
      </c>
      <c r="HB50" s="278"/>
      <c r="HC50" s="16"/>
      <c r="HD50" s="104">
        <v>711.96934899999997</v>
      </c>
      <c r="HE50" s="104">
        <v>752.84419100000002</v>
      </c>
      <c r="HF50" s="104">
        <v>683.79101000000003</v>
      </c>
      <c r="HG50" s="104">
        <v>598.09091999999998</v>
      </c>
      <c r="HH50" s="104">
        <v>617.22681399999999</v>
      </c>
      <c r="HI50" s="104">
        <v>615.23461599999996</v>
      </c>
      <c r="HJ50" s="104">
        <v>556.63384900000005</v>
      </c>
      <c r="HK50" s="104">
        <v>594.15471500000001</v>
      </c>
      <c r="HL50" s="104">
        <v>607.39001747540328</v>
      </c>
      <c r="HM50" s="104">
        <v>631.31960475790891</v>
      </c>
      <c r="HN50" s="104">
        <v>646.46356092345479</v>
      </c>
      <c r="HO50" s="104">
        <v>578.93666948992313</v>
      </c>
      <c r="HP50" s="104">
        <v>546.58246086553936</v>
      </c>
      <c r="HQ50" s="104">
        <v>602.65773564358733</v>
      </c>
      <c r="HR50" s="104"/>
      <c r="HS50" s="16"/>
      <c r="HT50" s="104">
        <v>218.511966</v>
      </c>
      <c r="HU50" s="104">
        <v>177.922505</v>
      </c>
      <c r="HV50" s="104">
        <v>169.024553</v>
      </c>
      <c r="HW50" s="104">
        <v>151.00964200000001</v>
      </c>
      <c r="HX50" s="104">
        <v>185.44842600000001</v>
      </c>
      <c r="HY50" s="104">
        <v>133.45809600000001</v>
      </c>
      <c r="HZ50" s="104">
        <v>128.53912600000001</v>
      </c>
      <c r="IA50" s="104">
        <v>133.41709599999999</v>
      </c>
      <c r="IB50" s="104">
        <v>129.645689</v>
      </c>
      <c r="IC50" s="104">
        <v>143.95764</v>
      </c>
      <c r="ID50" s="104">
        <v>124.72505174951952</v>
      </c>
      <c r="IE50" s="104">
        <v>121.95619342846079</v>
      </c>
      <c r="IF50" s="104">
        <v>125.73958204044183</v>
      </c>
      <c r="IG50" s="104">
        <v>133.25762427788942</v>
      </c>
      <c r="IH50" s="104"/>
      <c r="II50" s="16"/>
      <c r="IJ50" s="104">
        <v>32.154357142857144</v>
      </c>
      <c r="IK50" s="104">
        <v>3.2664999999999997</v>
      </c>
      <c r="IL50" s="104">
        <v>36.997047619047621</v>
      </c>
      <c r="IM50" s="104">
        <v>21.453309523809526</v>
      </c>
      <c r="IN50" s="104">
        <v>8.1445238095238093</v>
      </c>
      <c r="IO50" s="104">
        <v>8.8798809523809528</v>
      </c>
      <c r="IP50" s="104">
        <v>3.7680952380952379</v>
      </c>
      <c r="IQ50" s="104">
        <v>3.3622857142857145</v>
      </c>
      <c r="IR50" s="104">
        <v>4.0157619047619049</v>
      </c>
      <c r="IS50" s="104">
        <v>5.2976904761904766</v>
      </c>
      <c r="IT50" s="104">
        <v>3.6181190476190479</v>
      </c>
      <c r="IU50" s="278">
        <v>5.6205952380952384</v>
      </c>
      <c r="IV50" s="278">
        <v>5.7406666666666677</v>
      </c>
      <c r="IW50" s="278">
        <v>5.7616669872386383</v>
      </c>
      <c r="IX50" s="278"/>
      <c r="IY50" s="16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278"/>
      <c r="JK50" s="278"/>
      <c r="JL50" s="278"/>
      <c r="JM50" s="278"/>
      <c r="JN50" s="278"/>
      <c r="JO50" s="16"/>
      <c r="JP50" s="104">
        <v>19.847089845163438</v>
      </c>
      <c r="JQ50" s="104">
        <v>14.264009034766115</v>
      </c>
      <c r="JR50" s="104">
        <v>8.2433628002882493</v>
      </c>
      <c r="JS50" s="104">
        <v>10.680593905406081</v>
      </c>
      <c r="JT50" s="104">
        <v>43.150803333812398</v>
      </c>
      <c r="JU50" s="104">
        <v>51.838219180735074</v>
      </c>
      <c r="JV50" s="104">
        <v>4.6957595512787194</v>
      </c>
      <c r="JW50" s="104">
        <v>4.3189066546801094</v>
      </c>
      <c r="JX50" s="104">
        <v>2.591124850805067</v>
      </c>
      <c r="JY50" s="104">
        <v>4.3557225111838873</v>
      </c>
      <c r="JZ50" s="104">
        <v>6.9782356316742771</v>
      </c>
      <c r="KA50" s="278">
        <v>12.268099345733715</v>
      </c>
      <c r="KB50" s="278">
        <v>11.679468636702312</v>
      </c>
      <c r="KC50" s="278">
        <v>11.7221940899855</v>
      </c>
      <c r="KD50" s="278"/>
      <c r="KE50" s="16"/>
      <c r="KF50" s="104">
        <v>2.9770476190476187</v>
      </c>
      <c r="KG50" s="104">
        <v>2.2693809523809523</v>
      </c>
      <c r="KH50" s="104">
        <v>23.020071428571427</v>
      </c>
      <c r="KI50" s="104">
        <v>5.0802142857142858</v>
      </c>
      <c r="KJ50" s="104">
        <v>3.820904761904762</v>
      </c>
      <c r="KK50" s="104">
        <v>2.6988571428571433</v>
      </c>
      <c r="KL50" s="104">
        <v>4.5383571428571425</v>
      </c>
      <c r="KM50" s="104">
        <v>3.816071428571429</v>
      </c>
      <c r="KN50" s="104">
        <v>3.1512619047619048</v>
      </c>
      <c r="KO50" s="104">
        <v>1.5122619047619048</v>
      </c>
      <c r="KP50" s="104">
        <v>1.3021904761904761</v>
      </c>
      <c r="KQ50" s="278">
        <v>0.9572857142857143</v>
      </c>
      <c r="KR50" s="278">
        <v>0.85604761904761906</v>
      </c>
      <c r="KS50" s="278">
        <v>0.85917918467731458</v>
      </c>
      <c r="KT50" s="278"/>
      <c r="KU50" s="16"/>
      <c r="KV50" s="104">
        <v>0.3538095238095238</v>
      </c>
      <c r="KW50" s="104">
        <v>0.33630952380952384</v>
      </c>
      <c r="KX50" s="104">
        <v>0</v>
      </c>
      <c r="KY50" s="104">
        <v>1.4976190476190476E-2</v>
      </c>
      <c r="KZ50" s="104">
        <v>2.7857142857142858E-2</v>
      </c>
      <c r="LA50" s="104">
        <v>0</v>
      </c>
      <c r="LB50" s="104">
        <v>0</v>
      </c>
      <c r="LC50" s="104">
        <v>0</v>
      </c>
      <c r="LD50" s="104">
        <v>4.7619047619047616E-2</v>
      </c>
      <c r="LE50" s="104">
        <v>3.5714285714285712E-2</v>
      </c>
      <c r="LF50" s="104">
        <v>4.7619047619047623E-2</v>
      </c>
      <c r="LG50" s="104">
        <v>4.8571428571428571E-2</v>
      </c>
      <c r="LH50" s="104">
        <v>5.1071428571428573E-2</v>
      </c>
      <c r="LI50" s="104">
        <v>5.1258256414664291E-2</v>
      </c>
      <c r="LJ50" s="104"/>
      <c r="LL50" s="158">
        <v>0</v>
      </c>
      <c r="LM50" s="158">
        <v>0</v>
      </c>
      <c r="LN50" s="158">
        <v>0</v>
      </c>
      <c r="LO50" s="158">
        <v>0</v>
      </c>
      <c r="LP50" s="158">
        <v>0</v>
      </c>
      <c r="LQ50" s="158">
        <v>0</v>
      </c>
      <c r="LR50" s="158">
        <v>0</v>
      </c>
      <c r="LS50" s="158">
        <v>0</v>
      </c>
      <c r="LT50" s="158">
        <v>0</v>
      </c>
      <c r="LU50" s="158">
        <v>0</v>
      </c>
      <c r="LV50" s="158">
        <v>0</v>
      </c>
      <c r="LW50" s="292"/>
      <c r="LX50" s="292"/>
      <c r="LY50" s="292"/>
      <c r="LZ50" s="292"/>
      <c r="MA50" s="8"/>
      <c r="MB50" s="158">
        <v>-60.618038705645056</v>
      </c>
      <c r="MC50" s="158">
        <v>-51.767186522016999</v>
      </c>
      <c r="MD50" s="158">
        <v>-51.696244448975506</v>
      </c>
      <c r="ME50" s="158">
        <v>-54.63166248795369</v>
      </c>
      <c r="MF50" s="158">
        <v>-65.496339599859581</v>
      </c>
      <c r="MG50" s="158">
        <v>-45.72869228240274</v>
      </c>
      <c r="MH50" s="158">
        <v>-42.398549945300083</v>
      </c>
      <c r="MI50" s="158">
        <v>-37.234885442052629</v>
      </c>
      <c r="MJ50" s="158">
        <v>-46.016195006858872</v>
      </c>
      <c r="MK50" s="158">
        <v>-44.214496473743495</v>
      </c>
      <c r="ML50" s="158">
        <v>-53.244797807379811</v>
      </c>
      <c r="MM50" s="158">
        <v>-37.143293418476347</v>
      </c>
      <c r="MN50" s="292">
        <v>-41.024472588307908</v>
      </c>
      <c r="MO50" s="370">
        <v>-44.609008702743168</v>
      </c>
      <c r="MP50" s="292"/>
      <c r="MQ50" s="8"/>
      <c r="MR50" s="158">
        <v>0</v>
      </c>
      <c r="MS50" s="158">
        <v>0</v>
      </c>
      <c r="MT50" s="158">
        <v>0</v>
      </c>
      <c r="MU50" s="158">
        <v>0</v>
      </c>
      <c r="MV50" s="158">
        <v>0</v>
      </c>
      <c r="MW50" s="158">
        <v>0</v>
      </c>
      <c r="MX50" s="158">
        <v>0</v>
      </c>
      <c r="MY50" s="158">
        <v>0</v>
      </c>
      <c r="MZ50" s="158">
        <v>0</v>
      </c>
      <c r="NA50" s="158">
        <v>0</v>
      </c>
      <c r="NB50" s="292">
        <v>0</v>
      </c>
      <c r="NC50" s="292">
        <v>0</v>
      </c>
      <c r="ND50" s="292">
        <v>0</v>
      </c>
      <c r="NE50" s="292">
        <v>0</v>
      </c>
      <c r="NF50" s="292"/>
      <c r="NG50" s="8"/>
      <c r="NH50" s="158"/>
      <c r="NI50" s="158"/>
      <c r="NJ50" s="158"/>
      <c r="NK50" s="158"/>
      <c r="NL50" s="158"/>
      <c r="NM50" s="158"/>
      <c r="NN50" s="158"/>
      <c r="NO50" s="158"/>
      <c r="NP50" s="158"/>
      <c r="NQ50" s="158"/>
      <c r="NR50" s="292"/>
      <c r="NS50" s="292"/>
      <c r="NT50" s="292"/>
      <c r="NU50" s="292"/>
      <c r="NV50" s="292"/>
      <c r="NW50" s="8"/>
      <c r="NX50" s="158">
        <v>0</v>
      </c>
      <c r="NY50" s="158">
        <v>0</v>
      </c>
      <c r="NZ50" s="158">
        <v>0</v>
      </c>
      <c r="OA50" s="158">
        <v>0</v>
      </c>
      <c r="OB50" s="158">
        <v>0</v>
      </c>
      <c r="OC50" s="158">
        <v>0</v>
      </c>
      <c r="OD50" s="158">
        <v>0</v>
      </c>
      <c r="OE50" s="158">
        <v>0</v>
      </c>
      <c r="OF50" s="158">
        <v>0</v>
      </c>
      <c r="OG50" s="158">
        <v>0</v>
      </c>
      <c r="OH50" s="158">
        <v>0</v>
      </c>
      <c r="OI50" s="292"/>
      <c r="OJ50" s="292"/>
      <c r="OK50" s="292"/>
      <c r="OL50" s="292"/>
      <c r="OM50" s="8"/>
      <c r="ON50" s="158">
        <v>0</v>
      </c>
      <c r="OO50" s="158">
        <v>0</v>
      </c>
      <c r="OP50" s="158">
        <v>0</v>
      </c>
      <c r="OQ50" s="158">
        <v>0</v>
      </c>
      <c r="OR50" s="158">
        <v>0</v>
      </c>
      <c r="OS50" s="158">
        <v>0</v>
      </c>
      <c r="OT50" s="158">
        <v>0</v>
      </c>
      <c r="OU50" s="158">
        <v>0</v>
      </c>
      <c r="OV50" s="158">
        <v>0</v>
      </c>
      <c r="OW50" s="158">
        <v>0</v>
      </c>
      <c r="OX50" s="292">
        <v>0</v>
      </c>
      <c r="OY50" s="292"/>
      <c r="OZ50" s="292"/>
      <c r="PA50" s="292"/>
      <c r="PB50" s="292"/>
      <c r="PC50" s="8"/>
      <c r="PD50" s="158"/>
      <c r="PE50" s="158"/>
      <c r="PF50" s="158"/>
      <c r="PG50" s="158"/>
      <c r="PH50" s="158"/>
      <c r="PI50" s="158"/>
      <c r="PJ50" s="158"/>
      <c r="PK50" s="158"/>
      <c r="PL50" s="158"/>
      <c r="PM50" s="158"/>
      <c r="PN50" s="292"/>
      <c r="PO50" s="292"/>
      <c r="PP50" s="292"/>
      <c r="PQ50" s="292"/>
      <c r="PR50" s="292"/>
      <c r="PS50" s="8"/>
      <c r="PT50" s="158"/>
      <c r="PU50" s="158"/>
      <c r="PV50" s="158"/>
      <c r="PW50" s="158"/>
      <c r="PX50" s="158"/>
      <c r="PY50" s="158"/>
      <c r="PZ50" s="158"/>
      <c r="QA50" s="158"/>
      <c r="QB50" s="158"/>
      <c r="QC50" s="158"/>
      <c r="QD50" s="292"/>
      <c r="QE50" s="292"/>
      <c r="QF50" s="292"/>
      <c r="QG50" s="292"/>
      <c r="QH50" s="292"/>
      <c r="QI50" s="8"/>
      <c r="QJ50" s="158"/>
      <c r="QK50" s="158"/>
      <c r="QL50" s="158"/>
      <c r="QM50" s="158"/>
      <c r="QN50" s="158"/>
      <c r="QO50" s="158"/>
      <c r="QP50" s="158"/>
      <c r="QQ50" s="158"/>
      <c r="QR50" s="158"/>
      <c r="QS50" s="158"/>
      <c r="QT50" s="158"/>
      <c r="QU50" s="292"/>
      <c r="QV50" s="292"/>
      <c r="QW50" s="292"/>
      <c r="QX50" s="292"/>
      <c r="QY50" s="8"/>
      <c r="QZ50" s="158"/>
      <c r="RA50" s="158"/>
      <c r="RB50" s="158"/>
      <c r="RC50" s="158"/>
      <c r="RD50" s="158"/>
      <c r="RE50" s="158"/>
      <c r="RF50" s="158"/>
      <c r="RG50" s="158"/>
      <c r="RH50" s="158"/>
      <c r="RI50" s="158"/>
      <c r="RJ50" s="158"/>
      <c r="RK50" s="158"/>
      <c r="RL50" s="158"/>
      <c r="RM50" s="158"/>
      <c r="RN50" s="158"/>
    </row>
    <row r="51" spans="1:482" ht="12.75" x14ac:dyDescent="0.2">
      <c r="A51" s="161">
        <v>49</v>
      </c>
      <c r="B51" s="148" t="s">
        <v>87</v>
      </c>
      <c r="C51" s="161">
        <v>49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277">
        <v>0</v>
      </c>
      <c r="Q51" s="277">
        <v>0</v>
      </c>
      <c r="R51" s="277"/>
      <c r="S51" s="16"/>
      <c r="T51" s="103">
        <v>56.720999999999997</v>
      </c>
      <c r="U51" s="103">
        <v>17.945</v>
      </c>
      <c r="V51" s="103">
        <v>38.670999999999999</v>
      </c>
      <c r="W51" s="103">
        <v>34.384</v>
      </c>
      <c r="X51" s="103">
        <v>35.738</v>
      </c>
      <c r="Y51" s="103">
        <v>34.644000000000005</v>
      </c>
      <c r="Z51" s="103">
        <v>25.102</v>
      </c>
      <c r="AA51" s="103">
        <v>5.47</v>
      </c>
      <c r="AB51" s="103">
        <v>19.038999999999998</v>
      </c>
      <c r="AC51" s="103">
        <v>9.1379999999999999</v>
      </c>
      <c r="AD51" s="277">
        <v>10.671000000000001</v>
      </c>
      <c r="AE51" s="277">
        <v>11.192</v>
      </c>
      <c r="AF51" s="277">
        <v>11.454000000000001</v>
      </c>
      <c r="AG51" s="277">
        <v>11.490140480622086</v>
      </c>
      <c r="AH51" s="277"/>
      <c r="AI51" s="16"/>
      <c r="AJ51" s="103">
        <v>1408.3042959131101</v>
      </c>
      <c r="AK51" s="103">
        <v>225.9022936428</v>
      </c>
      <c r="AL51" s="103">
        <v>1238.0523424724502</v>
      </c>
      <c r="AM51" s="103">
        <v>1437.0296016378099</v>
      </c>
      <c r="AN51" s="103">
        <v>1560.0234283698001</v>
      </c>
      <c r="AO51" s="103">
        <v>1767.50106986284</v>
      </c>
      <c r="AP51" s="103">
        <v>336.88418852098999</v>
      </c>
      <c r="AQ51" s="103">
        <v>383.71045213023001</v>
      </c>
      <c r="AR51" s="103">
        <v>364.28364027520996</v>
      </c>
      <c r="AS51" s="103">
        <v>335.46199613075004</v>
      </c>
      <c r="AT51" s="103">
        <v>344.87769939015999</v>
      </c>
      <c r="AU51" s="103">
        <v>333.46351905890481</v>
      </c>
      <c r="AV51" s="277">
        <v>264.57248318738016</v>
      </c>
      <c r="AW51" s="277">
        <v>277.36801999146388</v>
      </c>
      <c r="AX51" s="277"/>
      <c r="AY51" s="16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277"/>
      <c r="BK51" s="277"/>
      <c r="BL51" s="277"/>
      <c r="BM51" s="277"/>
      <c r="BN51" s="277"/>
      <c r="BO51" s="16"/>
      <c r="BP51" s="103">
        <v>0</v>
      </c>
      <c r="BQ51" s="103">
        <v>0</v>
      </c>
      <c r="BR51" s="103">
        <v>0</v>
      </c>
      <c r="BS51" s="103">
        <v>0</v>
      </c>
      <c r="BT51" s="103">
        <v>0</v>
      </c>
      <c r="BU51" s="103">
        <v>0</v>
      </c>
      <c r="BV51" s="103">
        <v>0</v>
      </c>
      <c r="BW51" s="103">
        <v>0</v>
      </c>
      <c r="BX51" s="103">
        <v>0</v>
      </c>
      <c r="BY51" s="103">
        <v>0</v>
      </c>
      <c r="BZ51" s="277">
        <v>0</v>
      </c>
      <c r="CA51" s="277">
        <v>0</v>
      </c>
      <c r="CB51" s="277">
        <v>0</v>
      </c>
      <c r="CC51" s="277">
        <v>0</v>
      </c>
      <c r="CD51" s="277"/>
      <c r="CE51" s="16"/>
      <c r="CF51" s="103">
        <v>14.772285714285713</v>
      </c>
      <c r="CG51" s="103">
        <v>0.31761904761904763</v>
      </c>
      <c r="CH51" s="103">
        <v>26.238785714285719</v>
      </c>
      <c r="CI51" s="103">
        <v>27.346452380952382</v>
      </c>
      <c r="CJ51" s="103">
        <v>25.730690476190478</v>
      </c>
      <c r="CK51" s="103">
        <v>9.7180238095238103</v>
      </c>
      <c r="CL51" s="103">
        <v>0.21307142857142858</v>
      </c>
      <c r="CM51" s="103">
        <v>0</v>
      </c>
      <c r="CN51" s="103">
        <v>0</v>
      </c>
      <c r="CO51" s="103">
        <v>0</v>
      </c>
      <c r="CP51" s="277">
        <v>0</v>
      </c>
      <c r="CQ51" s="277">
        <v>0</v>
      </c>
      <c r="CR51" s="277">
        <v>0</v>
      </c>
      <c r="CS51" s="277">
        <v>0</v>
      </c>
      <c r="CT51" s="277"/>
      <c r="CU51" s="16"/>
      <c r="CV51" s="103">
        <v>0</v>
      </c>
      <c r="CW51" s="103">
        <v>0</v>
      </c>
      <c r="CX51" s="103">
        <v>0</v>
      </c>
      <c r="CY51" s="103">
        <v>0</v>
      </c>
      <c r="CZ51" s="103">
        <v>0</v>
      </c>
      <c r="DA51" s="103">
        <v>0</v>
      </c>
      <c r="DB51" s="103">
        <v>0</v>
      </c>
      <c r="DC51" s="103">
        <v>0</v>
      </c>
      <c r="DD51" s="103">
        <v>0</v>
      </c>
      <c r="DE51" s="103">
        <v>0</v>
      </c>
      <c r="DF51" s="103">
        <v>0</v>
      </c>
      <c r="DG51" s="277">
        <v>0</v>
      </c>
      <c r="DH51" s="277">
        <v>0</v>
      </c>
      <c r="DI51" s="277">
        <v>0</v>
      </c>
      <c r="DJ51" s="277"/>
      <c r="DK51" s="16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277"/>
      <c r="DW51" s="277"/>
      <c r="DX51" s="277"/>
      <c r="DY51" s="277"/>
      <c r="DZ51" s="277"/>
      <c r="EA51" s="16"/>
      <c r="EB51" s="103">
        <v>0</v>
      </c>
      <c r="EC51" s="103">
        <v>0</v>
      </c>
      <c r="ED51" s="103">
        <v>0</v>
      </c>
      <c r="EE51" s="103">
        <v>0</v>
      </c>
      <c r="EF51" s="103">
        <v>0</v>
      </c>
      <c r="EG51" s="103">
        <v>0</v>
      </c>
      <c r="EH51" s="103">
        <v>0</v>
      </c>
      <c r="EI51" s="103">
        <v>0</v>
      </c>
      <c r="EJ51" s="103">
        <v>0</v>
      </c>
      <c r="EK51" s="103">
        <v>0</v>
      </c>
      <c r="EL51" s="103">
        <v>0</v>
      </c>
      <c r="EM51" s="277"/>
      <c r="EN51" s="277"/>
      <c r="EO51" s="277"/>
      <c r="EP51" s="277"/>
      <c r="EQ51" s="16"/>
      <c r="ER51" s="103">
        <v>0</v>
      </c>
      <c r="ES51" s="103">
        <v>0</v>
      </c>
      <c r="ET51" s="103">
        <v>0</v>
      </c>
      <c r="EU51" s="103">
        <v>0</v>
      </c>
      <c r="EV51" s="103">
        <v>0</v>
      </c>
      <c r="EW51" s="103">
        <v>0</v>
      </c>
      <c r="EX51" s="103">
        <v>0</v>
      </c>
      <c r="EY51" s="103">
        <v>0</v>
      </c>
      <c r="EZ51" s="103">
        <v>0</v>
      </c>
      <c r="FA51" s="103">
        <v>0</v>
      </c>
      <c r="FB51" s="103">
        <v>0</v>
      </c>
      <c r="FC51" s="277"/>
      <c r="FD51" s="277"/>
      <c r="FE51" s="277"/>
      <c r="FF51" s="277"/>
      <c r="FG51" s="16"/>
      <c r="FH51" s="103">
        <v>1.042</v>
      </c>
      <c r="FI51" s="103">
        <v>0</v>
      </c>
      <c r="FJ51" s="103">
        <v>1.3009999999999999</v>
      </c>
      <c r="FK51" s="103">
        <v>0</v>
      </c>
      <c r="FL51" s="103">
        <v>2.012</v>
      </c>
      <c r="FM51" s="103">
        <v>0.14000000000000001</v>
      </c>
      <c r="FN51" s="103">
        <v>5.0000000000000001E-3</v>
      </c>
      <c r="FO51" s="103">
        <v>16.571999999999999</v>
      </c>
      <c r="FP51" s="103">
        <v>1.3129999999999999</v>
      </c>
      <c r="FQ51" s="103">
        <v>1.242</v>
      </c>
      <c r="FR51" s="277">
        <v>1.319</v>
      </c>
      <c r="FS51" s="277">
        <v>0.24</v>
      </c>
      <c r="FT51" s="277">
        <v>0</v>
      </c>
      <c r="FU51" s="277">
        <v>0</v>
      </c>
      <c r="FV51" s="277"/>
      <c r="FW51" s="16"/>
      <c r="FX51" s="103">
        <v>0</v>
      </c>
      <c r="FY51" s="103">
        <v>0</v>
      </c>
      <c r="FZ51" s="103">
        <v>0</v>
      </c>
      <c r="GA51" s="103">
        <v>0</v>
      </c>
      <c r="GB51" s="103">
        <v>0</v>
      </c>
      <c r="GC51" s="103">
        <v>0</v>
      </c>
      <c r="GD51" s="103">
        <v>0</v>
      </c>
      <c r="GE51" s="103">
        <v>0</v>
      </c>
      <c r="GF51" s="103">
        <v>0</v>
      </c>
      <c r="GG51" s="103">
        <v>0</v>
      </c>
      <c r="GH51" s="277">
        <v>0</v>
      </c>
      <c r="GI51" s="277">
        <v>0</v>
      </c>
      <c r="GJ51" s="277">
        <v>0</v>
      </c>
      <c r="GK51" s="277">
        <v>0</v>
      </c>
      <c r="GL51" s="277"/>
      <c r="GM51" s="16"/>
      <c r="GN51" s="103">
        <v>13.566785714285714</v>
      </c>
      <c r="GO51" s="103">
        <v>0.57778571428571435</v>
      </c>
      <c r="GP51" s="103">
        <v>4.9612857142857143</v>
      </c>
      <c r="GQ51" s="103">
        <v>3.5861666666666667</v>
      </c>
      <c r="GR51" s="103">
        <v>3.331547619047619</v>
      </c>
      <c r="GS51" s="103">
        <v>2.753166666666667</v>
      </c>
      <c r="GT51" s="103">
        <v>3.7218095238095237</v>
      </c>
      <c r="GU51" s="103">
        <v>1.5979761904761904</v>
      </c>
      <c r="GV51" s="103">
        <v>1.236952380952381</v>
      </c>
      <c r="GW51" s="103">
        <v>0.75433333333333341</v>
      </c>
      <c r="GX51" s="103">
        <v>0.87345238095238098</v>
      </c>
      <c r="GY51" s="277">
        <v>0.64776190476190476</v>
      </c>
      <c r="GZ51" s="277">
        <v>0.64157142857142857</v>
      </c>
      <c r="HA51" s="277">
        <v>0.66572639528101862</v>
      </c>
      <c r="HB51" s="277"/>
      <c r="HC51" s="16"/>
      <c r="HD51" s="103">
        <v>370.10173300000002</v>
      </c>
      <c r="HE51" s="103">
        <v>367.82461999999998</v>
      </c>
      <c r="HF51" s="103">
        <v>315.94981999999999</v>
      </c>
      <c r="HG51" s="103">
        <v>287.092782</v>
      </c>
      <c r="HH51" s="103">
        <v>307.91622899999999</v>
      </c>
      <c r="HI51" s="103">
        <v>304.20710200000002</v>
      </c>
      <c r="HJ51" s="103">
        <v>275.62277599999999</v>
      </c>
      <c r="HK51" s="103">
        <v>237.84308000000001</v>
      </c>
      <c r="HL51" s="103">
        <v>202.55771221860331</v>
      </c>
      <c r="HM51" s="103">
        <v>144.19868391102389</v>
      </c>
      <c r="HN51" s="103">
        <v>123.01164655849972</v>
      </c>
      <c r="HO51" s="103">
        <v>159.93140831109105</v>
      </c>
      <c r="HP51" s="103">
        <v>163.66104777128376</v>
      </c>
      <c r="HQ51" s="103">
        <v>178.73323184635615</v>
      </c>
      <c r="HR51" s="103"/>
      <c r="HS51" s="16"/>
      <c r="HT51" s="103">
        <v>6.0518000000000002E-2</v>
      </c>
      <c r="HU51" s="103">
        <v>0</v>
      </c>
      <c r="HV51" s="103">
        <v>2.4639999999999999E-2</v>
      </c>
      <c r="HW51" s="103">
        <v>3.1681000000000001E-2</v>
      </c>
      <c r="HX51" s="103">
        <v>1.6589210000000001</v>
      </c>
      <c r="HY51" s="103">
        <v>3.168E-2</v>
      </c>
      <c r="HZ51" s="103">
        <v>1.2671999999999999E-2</v>
      </c>
      <c r="IA51" s="103">
        <v>1.6451E-2</v>
      </c>
      <c r="IB51" s="103">
        <v>1.584E-2</v>
      </c>
      <c r="IC51" s="103">
        <v>0</v>
      </c>
      <c r="ID51" s="103">
        <v>8.0029704354777353E-3</v>
      </c>
      <c r="IE51" s="103">
        <v>5.9911327148278303E-3</v>
      </c>
      <c r="IF51" s="103">
        <v>0</v>
      </c>
      <c r="IG51" s="103">
        <v>2.8178215168798895</v>
      </c>
      <c r="IH51" s="103"/>
      <c r="II51" s="16"/>
      <c r="IJ51" s="103">
        <v>11.903904761904762</v>
      </c>
      <c r="IK51" s="103">
        <v>0</v>
      </c>
      <c r="IL51" s="103">
        <v>0.77835714285714286</v>
      </c>
      <c r="IM51" s="103">
        <v>4.2140000000000004</v>
      </c>
      <c r="IN51" s="103">
        <v>0.88361904761904764</v>
      </c>
      <c r="IO51" s="103">
        <v>1.3059285714285713</v>
      </c>
      <c r="IP51" s="103">
        <v>0.33471428571428569</v>
      </c>
      <c r="IQ51" s="103">
        <v>0.28007142857142858</v>
      </c>
      <c r="IR51" s="103">
        <v>7.4476190476190474E-2</v>
      </c>
      <c r="IS51" s="103">
        <v>2.7333333333333334E-2</v>
      </c>
      <c r="IT51" s="103">
        <v>2.9666666666666668E-2</v>
      </c>
      <c r="IU51" s="277">
        <v>4.9928571428571433E-2</v>
      </c>
      <c r="IV51" s="277">
        <v>2.1880952380952383E-2</v>
      </c>
      <c r="IW51" s="277">
        <v>2.2704763499712618E-2</v>
      </c>
      <c r="IX51" s="277"/>
      <c r="IY51" s="16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277"/>
      <c r="JK51" s="277"/>
      <c r="JL51" s="277"/>
      <c r="JM51" s="277"/>
      <c r="JN51" s="277"/>
      <c r="JO51" s="16"/>
      <c r="JP51" s="103">
        <v>1.4111878617754172</v>
      </c>
      <c r="JQ51" s="103">
        <v>9.9424217127935102E-2</v>
      </c>
      <c r="JR51" s="103">
        <v>1.1579973071015262</v>
      </c>
      <c r="JS51" s="103">
        <v>4.2886293839867333</v>
      </c>
      <c r="JT51" s="103">
        <v>1.6783066744538524</v>
      </c>
      <c r="JU51" s="103">
        <v>1.5680221873633549</v>
      </c>
      <c r="JV51" s="103">
        <v>0.87884097323511701</v>
      </c>
      <c r="JW51" s="103">
        <v>1.0148415195612268</v>
      </c>
      <c r="JX51" s="103">
        <v>0.22908493434403665</v>
      </c>
      <c r="JY51" s="103">
        <v>0.86383739051818431</v>
      </c>
      <c r="JZ51" s="103">
        <v>1.538494076540696</v>
      </c>
      <c r="KA51" s="277">
        <v>2.1469647813319557</v>
      </c>
      <c r="KB51" s="277">
        <v>2.0561329692518293</v>
      </c>
      <c r="KC51" s="277">
        <v>2.1335457423445434</v>
      </c>
      <c r="KD51" s="277"/>
      <c r="KE51" s="16"/>
      <c r="KF51" s="103">
        <v>1.2588333333333332</v>
      </c>
      <c r="KG51" s="103">
        <v>2.5404761904761906E-2</v>
      </c>
      <c r="KH51" s="103">
        <v>2.3627857142857143</v>
      </c>
      <c r="KI51" s="103">
        <v>2.3813333333333331</v>
      </c>
      <c r="KJ51" s="103">
        <v>2.2688809523809521</v>
      </c>
      <c r="KK51" s="103">
        <v>4.0807142857142855</v>
      </c>
      <c r="KL51" s="103">
        <v>1.376452380952381</v>
      </c>
      <c r="KM51" s="103">
        <v>1.4077857142857142</v>
      </c>
      <c r="KN51" s="103">
        <v>1.1108571428571428</v>
      </c>
      <c r="KO51" s="103">
        <v>0.72173809523809529</v>
      </c>
      <c r="KP51" s="103">
        <v>0.8318809523809525</v>
      </c>
      <c r="KQ51" s="277">
        <v>0.68147619047619046</v>
      </c>
      <c r="KR51" s="277">
        <v>0.59973809523809518</v>
      </c>
      <c r="KS51" s="277">
        <v>0.62231804983053429</v>
      </c>
      <c r="KT51" s="277"/>
      <c r="KU51" s="16"/>
      <c r="KV51" s="103">
        <v>0</v>
      </c>
      <c r="KW51" s="103">
        <v>0</v>
      </c>
      <c r="KX51" s="103">
        <v>1.9047619047619048E-4</v>
      </c>
      <c r="KY51" s="103">
        <v>0</v>
      </c>
      <c r="KZ51" s="103">
        <v>9.5238095238095247E-2</v>
      </c>
      <c r="LA51" s="103">
        <v>0</v>
      </c>
      <c r="LB51" s="103">
        <v>0</v>
      </c>
      <c r="LC51" s="103">
        <v>0</v>
      </c>
      <c r="LD51" s="103">
        <v>0</v>
      </c>
      <c r="LE51" s="103">
        <v>0</v>
      </c>
      <c r="LF51" s="103">
        <v>0</v>
      </c>
      <c r="LG51" s="103">
        <v>0</v>
      </c>
      <c r="LH51" s="103">
        <v>0</v>
      </c>
      <c r="LI51" s="103">
        <v>0</v>
      </c>
      <c r="LJ51" s="103"/>
      <c r="LL51" s="68">
        <v>0</v>
      </c>
      <c r="LM51" s="68">
        <v>0</v>
      </c>
      <c r="LN51" s="68">
        <v>0</v>
      </c>
      <c r="LO51" s="68">
        <v>0</v>
      </c>
      <c r="LP51" s="68">
        <v>0</v>
      </c>
      <c r="LQ51" s="68">
        <v>0</v>
      </c>
      <c r="LR51" s="68">
        <v>0</v>
      </c>
      <c r="LS51" s="68">
        <v>0</v>
      </c>
      <c r="LT51" s="68">
        <v>0</v>
      </c>
      <c r="LU51" s="68">
        <v>0</v>
      </c>
      <c r="LV51" s="68">
        <v>0</v>
      </c>
      <c r="LW51" s="285"/>
      <c r="LX51" s="285"/>
      <c r="LY51" s="285"/>
      <c r="LZ51" s="285"/>
      <c r="MA51" s="8"/>
      <c r="MB51" s="68">
        <v>0</v>
      </c>
      <c r="MC51" s="68">
        <v>0</v>
      </c>
      <c r="MD51" s="68">
        <v>0</v>
      </c>
      <c r="ME51" s="68">
        <v>0</v>
      </c>
      <c r="MF51" s="68">
        <v>0</v>
      </c>
      <c r="MG51" s="68">
        <v>0</v>
      </c>
      <c r="MH51" s="68">
        <v>0</v>
      </c>
      <c r="MI51" s="68">
        <v>0</v>
      </c>
      <c r="MJ51" s="68">
        <v>0</v>
      </c>
      <c r="MK51" s="68">
        <v>0</v>
      </c>
      <c r="ML51" s="68">
        <v>0</v>
      </c>
      <c r="MM51" s="68">
        <v>0</v>
      </c>
      <c r="MN51" s="285">
        <v>0</v>
      </c>
      <c r="MO51" s="369">
        <v>0</v>
      </c>
      <c r="MP51" s="285"/>
      <c r="MQ51" s="8"/>
      <c r="MR51" s="68">
        <v>0</v>
      </c>
      <c r="MS51" s="68">
        <v>0</v>
      </c>
      <c r="MT51" s="68">
        <v>0</v>
      </c>
      <c r="MU51" s="68">
        <v>0</v>
      </c>
      <c r="MV51" s="68">
        <v>0</v>
      </c>
      <c r="MW51" s="68">
        <v>0</v>
      </c>
      <c r="MX51" s="68">
        <v>0</v>
      </c>
      <c r="MY51" s="68">
        <v>0</v>
      </c>
      <c r="MZ51" s="68">
        <v>0</v>
      </c>
      <c r="NA51" s="68">
        <v>0</v>
      </c>
      <c r="NB51" s="285">
        <v>0</v>
      </c>
      <c r="NC51" s="285">
        <v>0</v>
      </c>
      <c r="ND51" s="285">
        <v>0</v>
      </c>
      <c r="NE51" s="285">
        <v>0</v>
      </c>
      <c r="NF51" s="285"/>
      <c r="NG51" s="8"/>
      <c r="NH51" s="68"/>
      <c r="NI51" s="68"/>
      <c r="NJ51" s="68"/>
      <c r="NK51" s="68"/>
      <c r="NL51" s="68"/>
      <c r="NM51" s="68"/>
      <c r="NN51" s="68"/>
      <c r="NO51" s="68"/>
      <c r="NP51" s="68"/>
      <c r="NQ51" s="68"/>
      <c r="NR51" s="285"/>
      <c r="NS51" s="285"/>
      <c r="NT51" s="285"/>
      <c r="NU51" s="285"/>
      <c r="NV51" s="285"/>
      <c r="NW51" s="8"/>
      <c r="NX51" s="68">
        <v>0</v>
      </c>
      <c r="NY51" s="68">
        <v>0</v>
      </c>
      <c r="NZ51" s="68">
        <v>0</v>
      </c>
      <c r="OA51" s="68">
        <v>0</v>
      </c>
      <c r="OB51" s="68">
        <v>0</v>
      </c>
      <c r="OC51" s="68">
        <v>0</v>
      </c>
      <c r="OD51" s="68">
        <v>0</v>
      </c>
      <c r="OE51" s="68">
        <v>0</v>
      </c>
      <c r="OF51" s="68">
        <v>0</v>
      </c>
      <c r="OG51" s="68">
        <v>0</v>
      </c>
      <c r="OH51" s="68">
        <v>0</v>
      </c>
      <c r="OI51" s="285"/>
      <c r="OJ51" s="285"/>
      <c r="OK51" s="285"/>
      <c r="OL51" s="285"/>
      <c r="OM51" s="8"/>
      <c r="ON51" s="68">
        <v>0</v>
      </c>
      <c r="OO51" s="68">
        <v>0</v>
      </c>
      <c r="OP51" s="68">
        <v>0</v>
      </c>
      <c r="OQ51" s="68">
        <v>0</v>
      </c>
      <c r="OR51" s="68">
        <v>0</v>
      </c>
      <c r="OS51" s="68">
        <v>0</v>
      </c>
      <c r="OT51" s="68">
        <v>0</v>
      </c>
      <c r="OU51" s="68">
        <v>0</v>
      </c>
      <c r="OV51" s="68">
        <v>0</v>
      </c>
      <c r="OW51" s="68">
        <v>0</v>
      </c>
      <c r="OX51" s="285">
        <v>0</v>
      </c>
      <c r="OY51" s="285"/>
      <c r="OZ51" s="285"/>
      <c r="PA51" s="285"/>
      <c r="PB51" s="285"/>
      <c r="PC51" s="8"/>
      <c r="PD51" s="68"/>
      <c r="PE51" s="68"/>
      <c r="PF51" s="68"/>
      <c r="PG51" s="68"/>
      <c r="PH51" s="68"/>
      <c r="PI51" s="68"/>
      <c r="PJ51" s="68"/>
      <c r="PK51" s="68"/>
      <c r="PL51" s="68"/>
      <c r="PM51" s="68"/>
      <c r="PN51" s="285"/>
      <c r="PO51" s="285"/>
      <c r="PP51" s="285"/>
      <c r="PQ51" s="285"/>
      <c r="PR51" s="285"/>
      <c r="PS51" s="8"/>
      <c r="PT51" s="68"/>
      <c r="PU51" s="68"/>
      <c r="PV51" s="68"/>
      <c r="PW51" s="68"/>
      <c r="PX51" s="68"/>
      <c r="PY51" s="68"/>
      <c r="PZ51" s="68"/>
      <c r="QA51" s="68"/>
      <c r="QB51" s="68"/>
      <c r="QC51" s="68"/>
      <c r="QD51" s="285"/>
      <c r="QE51" s="285"/>
      <c r="QF51" s="285"/>
      <c r="QG51" s="285"/>
      <c r="QH51" s="285"/>
      <c r="QI51" s="8"/>
      <c r="QJ51" s="68"/>
      <c r="QK51" s="68"/>
      <c r="QL51" s="68"/>
      <c r="QM51" s="68"/>
      <c r="QN51" s="68"/>
      <c r="QO51" s="68"/>
      <c r="QP51" s="68"/>
      <c r="QQ51" s="68"/>
      <c r="QR51" s="68"/>
      <c r="QS51" s="68"/>
      <c r="QT51" s="68"/>
      <c r="QU51" s="285"/>
      <c r="QV51" s="285"/>
      <c r="QW51" s="285"/>
      <c r="QX51" s="285"/>
      <c r="QY51" s="8"/>
      <c r="QZ51" s="68"/>
      <c r="RA51" s="68"/>
      <c r="RB51" s="68"/>
      <c r="RC51" s="68"/>
      <c r="RD51" s="68"/>
      <c r="RE51" s="68"/>
      <c r="RF51" s="68"/>
      <c r="RG51" s="68"/>
      <c r="RH51" s="68"/>
      <c r="RI51" s="68"/>
      <c r="RJ51" s="68"/>
      <c r="RK51" s="68"/>
      <c r="RL51" s="68"/>
      <c r="RM51" s="68"/>
      <c r="RN51" s="68"/>
    </row>
    <row r="52" spans="1:482" ht="12.75" x14ac:dyDescent="0.2">
      <c r="A52" s="161">
        <v>50</v>
      </c>
      <c r="B52" s="149" t="s">
        <v>88</v>
      </c>
      <c r="C52" s="161">
        <v>50</v>
      </c>
      <c r="D52" s="104">
        <v>0</v>
      </c>
      <c r="E52" s="104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278">
        <v>0</v>
      </c>
      <c r="Q52" s="278">
        <v>0</v>
      </c>
      <c r="R52" s="278"/>
      <c r="S52" s="16"/>
      <c r="T52" s="104">
        <v>5.6039999999999992</v>
      </c>
      <c r="U52" s="104">
        <v>2.38</v>
      </c>
      <c r="V52" s="104">
        <v>6.49</v>
      </c>
      <c r="W52" s="104">
        <v>6.5869999999999997</v>
      </c>
      <c r="X52" s="104">
        <v>8.5220000000000002</v>
      </c>
      <c r="Y52" s="104">
        <v>6.8719999999999999</v>
      </c>
      <c r="Z52" s="104">
        <v>2.891</v>
      </c>
      <c r="AA52" s="104">
        <v>2.0790000000000002</v>
      </c>
      <c r="AB52" s="104">
        <v>1.994</v>
      </c>
      <c r="AC52" s="104">
        <v>2.496</v>
      </c>
      <c r="AD52" s="278">
        <v>1.754</v>
      </c>
      <c r="AE52" s="278">
        <v>3.33</v>
      </c>
      <c r="AF52" s="278">
        <v>1.5649999999999999</v>
      </c>
      <c r="AG52" s="278">
        <v>1.4544047323817513</v>
      </c>
      <c r="AH52" s="278"/>
      <c r="AI52" s="16"/>
      <c r="AJ52" s="104">
        <v>204.23095199191999</v>
      </c>
      <c r="AK52" s="104">
        <v>56.446827269319996</v>
      </c>
      <c r="AL52" s="104">
        <v>133.42281381770999</v>
      </c>
      <c r="AM52" s="104">
        <v>118.86190439798001</v>
      </c>
      <c r="AN52" s="104">
        <v>129.04474823379999</v>
      </c>
      <c r="AO52" s="104">
        <v>141.88749301401998</v>
      </c>
      <c r="AP52" s="104">
        <v>363.95291839065999</v>
      </c>
      <c r="AQ52" s="104">
        <v>403.00328012726999</v>
      </c>
      <c r="AR52" s="104">
        <v>423.73634631092</v>
      </c>
      <c r="AS52" s="104">
        <v>179.71254164563999</v>
      </c>
      <c r="AT52" s="104">
        <v>205.12409531089</v>
      </c>
      <c r="AU52" s="104">
        <v>153.51624583085183</v>
      </c>
      <c r="AV52" s="278">
        <v>99.668639901422679</v>
      </c>
      <c r="AW52" s="278">
        <v>95.313478651108213</v>
      </c>
      <c r="AX52" s="278"/>
      <c r="AY52" s="16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278"/>
      <c r="BK52" s="278"/>
      <c r="BL52" s="278"/>
      <c r="BM52" s="278"/>
      <c r="BN52" s="278"/>
      <c r="BO52" s="16"/>
      <c r="BP52" s="104">
        <v>0</v>
      </c>
      <c r="BQ52" s="104">
        <v>0</v>
      </c>
      <c r="BR52" s="104">
        <v>0</v>
      </c>
      <c r="BS52" s="104">
        <v>0</v>
      </c>
      <c r="BT52" s="104">
        <v>0</v>
      </c>
      <c r="BU52" s="104">
        <v>0</v>
      </c>
      <c r="BV52" s="104">
        <v>0</v>
      </c>
      <c r="BW52" s="104">
        <v>0</v>
      </c>
      <c r="BX52" s="104">
        <v>0</v>
      </c>
      <c r="BY52" s="104">
        <v>0</v>
      </c>
      <c r="BZ52" s="278">
        <v>0</v>
      </c>
      <c r="CA52" s="278">
        <v>0</v>
      </c>
      <c r="CB52" s="278">
        <v>0</v>
      </c>
      <c r="CC52" s="278">
        <v>0</v>
      </c>
      <c r="CD52" s="278"/>
      <c r="CE52" s="16"/>
      <c r="CF52" s="104">
        <v>9.1809761904761906</v>
      </c>
      <c r="CG52" s="104">
        <v>0</v>
      </c>
      <c r="CH52" s="104">
        <v>7.0280952380952382</v>
      </c>
      <c r="CI52" s="104">
        <v>2.1595714285714287</v>
      </c>
      <c r="CJ52" s="104">
        <v>0.37438095238095237</v>
      </c>
      <c r="CK52" s="104">
        <v>0</v>
      </c>
      <c r="CL52" s="104">
        <v>0</v>
      </c>
      <c r="CM52" s="104">
        <v>0</v>
      </c>
      <c r="CN52" s="104">
        <v>0</v>
      </c>
      <c r="CO52" s="104">
        <v>0</v>
      </c>
      <c r="CP52" s="278">
        <v>0</v>
      </c>
      <c r="CQ52" s="278">
        <v>0</v>
      </c>
      <c r="CR52" s="278">
        <v>0</v>
      </c>
      <c r="CS52" s="278">
        <v>0</v>
      </c>
      <c r="CT52" s="278"/>
      <c r="CU52" s="16"/>
      <c r="CV52" s="104">
        <v>0</v>
      </c>
      <c r="CW52" s="104">
        <v>0</v>
      </c>
      <c r="CX52" s="104">
        <v>82.971683400550361</v>
      </c>
      <c r="CY52" s="104">
        <v>77.606227965096338</v>
      </c>
      <c r="CZ52" s="104">
        <v>44.361445266989094</v>
      </c>
      <c r="DA52" s="104">
        <v>119.84603889322943</v>
      </c>
      <c r="DB52" s="104">
        <v>131.34845316008509</v>
      </c>
      <c r="DC52" s="104">
        <v>147.88317366869012</v>
      </c>
      <c r="DD52" s="104">
        <v>149.04042876261158</v>
      </c>
      <c r="DE52" s="104">
        <v>8.9</v>
      </c>
      <c r="DF52" s="104">
        <v>7.05</v>
      </c>
      <c r="DG52" s="278">
        <v>6.3049999999999997</v>
      </c>
      <c r="DH52" s="278">
        <v>5.52</v>
      </c>
      <c r="DI52" s="278">
        <v>5.267699832973209</v>
      </c>
      <c r="DJ52" s="278"/>
      <c r="DK52" s="16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278"/>
      <c r="DW52" s="278"/>
      <c r="DX52" s="278"/>
      <c r="DY52" s="278"/>
      <c r="DZ52" s="278"/>
      <c r="EA52" s="16"/>
      <c r="EB52" s="104">
        <v>0</v>
      </c>
      <c r="EC52" s="104">
        <v>0</v>
      </c>
      <c r="ED52" s="104">
        <v>0</v>
      </c>
      <c r="EE52" s="104">
        <v>0</v>
      </c>
      <c r="EF52" s="104">
        <v>0</v>
      </c>
      <c r="EG52" s="104">
        <v>0</v>
      </c>
      <c r="EH52" s="104">
        <v>0</v>
      </c>
      <c r="EI52" s="104">
        <v>0</v>
      </c>
      <c r="EJ52" s="104">
        <v>0</v>
      </c>
      <c r="EK52" s="104">
        <v>0</v>
      </c>
      <c r="EL52" s="104">
        <v>0</v>
      </c>
      <c r="EM52" s="278"/>
      <c r="EN52" s="278"/>
      <c r="EO52" s="278"/>
      <c r="EP52" s="278"/>
      <c r="EQ52" s="16"/>
      <c r="ER52" s="104">
        <v>0</v>
      </c>
      <c r="ES52" s="104">
        <v>0</v>
      </c>
      <c r="ET52" s="104">
        <v>0</v>
      </c>
      <c r="EU52" s="104">
        <v>0</v>
      </c>
      <c r="EV52" s="104">
        <v>0</v>
      </c>
      <c r="EW52" s="104">
        <v>0</v>
      </c>
      <c r="EX52" s="104">
        <v>0</v>
      </c>
      <c r="EY52" s="104">
        <v>0</v>
      </c>
      <c r="EZ52" s="104">
        <v>0</v>
      </c>
      <c r="FA52" s="104">
        <v>0</v>
      </c>
      <c r="FB52" s="104">
        <v>0</v>
      </c>
      <c r="FC52" s="278"/>
      <c r="FD52" s="278"/>
      <c r="FE52" s="278"/>
      <c r="FF52" s="278"/>
      <c r="FG52" s="16"/>
      <c r="FH52" s="104">
        <v>0</v>
      </c>
      <c r="FI52" s="104">
        <v>0</v>
      </c>
      <c r="FJ52" s="104">
        <v>0</v>
      </c>
      <c r="FK52" s="104">
        <v>0</v>
      </c>
      <c r="FL52" s="104">
        <v>0</v>
      </c>
      <c r="FM52" s="104">
        <v>0</v>
      </c>
      <c r="FN52" s="104">
        <v>0</v>
      </c>
      <c r="FO52" s="104">
        <v>0</v>
      </c>
      <c r="FP52" s="104">
        <v>0</v>
      </c>
      <c r="FQ52" s="104">
        <v>0</v>
      </c>
      <c r="FR52" s="278">
        <v>0</v>
      </c>
      <c r="FS52" s="278">
        <v>0</v>
      </c>
      <c r="FT52" s="278">
        <v>0</v>
      </c>
      <c r="FU52" s="278">
        <v>0</v>
      </c>
      <c r="FV52" s="278"/>
      <c r="FW52" s="16"/>
      <c r="FX52" s="104">
        <v>2.1999999999999999E-2</v>
      </c>
      <c r="FY52" s="104">
        <v>7.0000000000000001E-3</v>
      </c>
      <c r="FZ52" s="104">
        <v>0.56799999999999995</v>
      </c>
      <c r="GA52" s="104">
        <v>8.0000000000000002E-3</v>
      </c>
      <c r="GB52" s="104">
        <v>0.217</v>
      </c>
      <c r="GC52" s="104">
        <v>0</v>
      </c>
      <c r="GD52" s="104">
        <v>0</v>
      </c>
      <c r="GE52" s="104">
        <v>0</v>
      </c>
      <c r="GF52" s="104">
        <v>0</v>
      </c>
      <c r="GG52" s="104">
        <v>0</v>
      </c>
      <c r="GH52" s="278">
        <v>0</v>
      </c>
      <c r="GI52" s="278">
        <v>0</v>
      </c>
      <c r="GJ52" s="278">
        <v>0</v>
      </c>
      <c r="GK52" s="278">
        <v>0</v>
      </c>
      <c r="GL52" s="278"/>
      <c r="GM52" s="16"/>
      <c r="GN52" s="104">
        <v>1.6452142857142857</v>
      </c>
      <c r="GO52" s="104">
        <v>0.60378571428571437</v>
      </c>
      <c r="GP52" s="104">
        <v>1.3275714285714286</v>
      </c>
      <c r="GQ52" s="104">
        <v>1.3097619047619049</v>
      </c>
      <c r="GR52" s="104">
        <v>1.3142380952380952</v>
      </c>
      <c r="GS52" s="104">
        <v>1.0782380952380952</v>
      </c>
      <c r="GT52" s="104">
        <v>1.0415476190476189</v>
      </c>
      <c r="GU52" s="104">
        <v>1.2645714285714287</v>
      </c>
      <c r="GV52" s="104">
        <v>0.98071428571428565</v>
      </c>
      <c r="GW52" s="104">
        <v>0.67795238095238097</v>
      </c>
      <c r="GX52" s="104">
        <v>1.4997142857142858</v>
      </c>
      <c r="GY52" s="278">
        <v>0.67602380952380958</v>
      </c>
      <c r="GZ52" s="278">
        <v>0.45895238095238095</v>
      </c>
      <c r="HA52" s="278">
        <v>0.4379752500879554</v>
      </c>
      <c r="HB52" s="278"/>
      <c r="HC52" s="16"/>
      <c r="HD52" s="104">
        <v>86.365088999999998</v>
      </c>
      <c r="HE52" s="104">
        <v>86.536372999999998</v>
      </c>
      <c r="HF52" s="104">
        <v>82.796402999999998</v>
      </c>
      <c r="HG52" s="104">
        <v>81.788955000000001</v>
      </c>
      <c r="HH52" s="104">
        <v>87.067542000000003</v>
      </c>
      <c r="HI52" s="104">
        <v>92.688827000000003</v>
      </c>
      <c r="HJ52" s="104">
        <v>88.239058</v>
      </c>
      <c r="HK52" s="104">
        <v>88.831254000000001</v>
      </c>
      <c r="HL52" s="104">
        <v>88.610544736852276</v>
      </c>
      <c r="HM52" s="104">
        <v>100.76722817688022</v>
      </c>
      <c r="HN52" s="104">
        <v>100.6851909543104</v>
      </c>
      <c r="HO52" s="104">
        <v>96.43949649291315</v>
      </c>
      <c r="HP52" s="104">
        <v>86.978027850471264</v>
      </c>
      <c r="HQ52" s="104">
        <v>95.244974316812915</v>
      </c>
      <c r="HR52" s="104"/>
      <c r="HS52" s="16"/>
      <c r="HT52" s="104">
        <v>0.53659000000000001</v>
      </c>
      <c r="HU52" s="104">
        <v>0.37476700000000002</v>
      </c>
      <c r="HV52" s="104">
        <v>0.283329</v>
      </c>
      <c r="HW52" s="104">
        <v>6.1426000000000001E-2</v>
      </c>
      <c r="HX52" s="104">
        <v>0.116174</v>
      </c>
      <c r="HY52" s="104">
        <v>4.3590999999999998E-2</v>
      </c>
      <c r="HZ52" s="104">
        <v>6.3075999999999993E-2</v>
      </c>
      <c r="IA52" s="104">
        <v>3.4466999999999998E-2</v>
      </c>
      <c r="IB52" s="104">
        <v>7.8870999999999997E-2</v>
      </c>
      <c r="IC52" s="104">
        <v>0</v>
      </c>
      <c r="ID52" s="104">
        <v>6.2633948934972553E-2</v>
      </c>
      <c r="IE52" s="104">
        <v>2.3879442211529673E-2</v>
      </c>
      <c r="IF52" s="104">
        <v>0</v>
      </c>
      <c r="IG52" s="104">
        <v>0</v>
      </c>
      <c r="IH52" s="104"/>
      <c r="II52" s="16"/>
      <c r="IJ52" s="104">
        <v>0.83138095238095233</v>
      </c>
      <c r="IK52" s="104">
        <v>3.5738095238095242E-2</v>
      </c>
      <c r="IL52" s="104">
        <v>2.9506190476190479</v>
      </c>
      <c r="IM52" s="104">
        <v>2.0034761904761904</v>
      </c>
      <c r="IN52" s="104">
        <v>6.0714285714285714E-2</v>
      </c>
      <c r="IO52" s="104">
        <v>0.32266666666666666</v>
      </c>
      <c r="IP52" s="104">
        <v>0.39207142857142857</v>
      </c>
      <c r="IQ52" s="104">
        <v>7.0952380952380954E-3</v>
      </c>
      <c r="IR52" s="104">
        <v>5.4523809523809525E-3</v>
      </c>
      <c r="IS52" s="104">
        <v>6.1904761904761907E-2</v>
      </c>
      <c r="IT52" s="104">
        <v>5.4523809523809525E-3</v>
      </c>
      <c r="IU52" s="278">
        <v>6.1666666666666675E-3</v>
      </c>
      <c r="IV52" s="278">
        <v>4.4285714285714284E-3</v>
      </c>
      <c r="IW52" s="278">
        <v>4.2261566982963114E-3</v>
      </c>
      <c r="IX52" s="278"/>
      <c r="IY52" s="16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278"/>
      <c r="JK52" s="278"/>
      <c r="JL52" s="278"/>
      <c r="JM52" s="278"/>
      <c r="JN52" s="278"/>
      <c r="JO52" s="16"/>
      <c r="JP52" s="104">
        <v>0.30253827595380289</v>
      </c>
      <c r="JQ52" s="104">
        <v>7.5155514377244298E-2</v>
      </c>
      <c r="JR52" s="104">
        <v>0.82864216557146642</v>
      </c>
      <c r="JS52" s="104">
        <v>0.84906823878120363</v>
      </c>
      <c r="JT52" s="104">
        <v>1.1913731437907897</v>
      </c>
      <c r="JU52" s="104">
        <v>1.0991092642026952</v>
      </c>
      <c r="JV52" s="104">
        <v>0.73863595824682327</v>
      </c>
      <c r="JW52" s="104">
        <v>0.51309297023032341</v>
      </c>
      <c r="JX52" s="104">
        <v>0.56072322976580358</v>
      </c>
      <c r="JY52" s="104">
        <v>0.29865487580764027</v>
      </c>
      <c r="JZ52" s="104">
        <v>0.36210922648988536</v>
      </c>
      <c r="KA52" s="278">
        <v>0.26864771037377477</v>
      </c>
      <c r="KB52" s="278">
        <v>0.52693968702444915</v>
      </c>
      <c r="KC52" s="278">
        <v>0.50285509081986346</v>
      </c>
      <c r="KD52" s="278"/>
      <c r="KE52" s="16"/>
      <c r="KF52" s="104">
        <v>0.51895238095238094</v>
      </c>
      <c r="KG52" s="104">
        <v>6.2071428571428576E-2</v>
      </c>
      <c r="KH52" s="104">
        <v>0.24230952380952381</v>
      </c>
      <c r="KI52" s="104">
        <v>0.31504761904761902</v>
      </c>
      <c r="KJ52" s="104">
        <v>0.43704761904761907</v>
      </c>
      <c r="KK52" s="104">
        <v>0.23549999999999999</v>
      </c>
      <c r="KL52" s="104">
        <v>0.18561904761904763</v>
      </c>
      <c r="KM52" s="104">
        <v>0.19040476190476191</v>
      </c>
      <c r="KN52" s="104">
        <v>0.49628571428571433</v>
      </c>
      <c r="KO52" s="104">
        <v>0.56902380952380949</v>
      </c>
      <c r="KP52" s="104">
        <v>0.62747619047619052</v>
      </c>
      <c r="KQ52" s="278">
        <v>1.3987857142857143</v>
      </c>
      <c r="KR52" s="278">
        <v>1.3509761904761903</v>
      </c>
      <c r="KS52" s="278">
        <v>1.2892277269786614</v>
      </c>
      <c r="KT52" s="278"/>
      <c r="KU52" s="16"/>
      <c r="KV52" s="104">
        <v>0</v>
      </c>
      <c r="KW52" s="104">
        <v>0</v>
      </c>
      <c r="KX52" s="104">
        <v>0</v>
      </c>
      <c r="KY52" s="104">
        <v>0</v>
      </c>
      <c r="KZ52" s="104">
        <v>5.8571428571428576E-3</v>
      </c>
      <c r="LA52" s="104">
        <v>0</v>
      </c>
      <c r="LB52" s="104">
        <v>0</v>
      </c>
      <c r="LC52" s="104">
        <v>0</v>
      </c>
      <c r="LD52" s="104">
        <v>0</v>
      </c>
      <c r="LE52" s="104">
        <v>0</v>
      </c>
      <c r="LF52" s="104">
        <v>0</v>
      </c>
      <c r="LG52" s="104">
        <v>0</v>
      </c>
      <c r="LH52" s="104">
        <v>0</v>
      </c>
      <c r="LI52" s="104">
        <v>0</v>
      </c>
      <c r="LJ52" s="104"/>
      <c r="LL52" s="158">
        <v>0</v>
      </c>
      <c r="LM52" s="158">
        <v>0</v>
      </c>
      <c r="LN52" s="158">
        <v>0</v>
      </c>
      <c r="LO52" s="158">
        <v>0</v>
      </c>
      <c r="LP52" s="158">
        <v>0</v>
      </c>
      <c r="LQ52" s="158">
        <v>0</v>
      </c>
      <c r="LR52" s="158">
        <v>0</v>
      </c>
      <c r="LS52" s="158">
        <v>0</v>
      </c>
      <c r="LT52" s="158">
        <v>0</v>
      </c>
      <c r="LU52" s="158">
        <v>0</v>
      </c>
      <c r="LV52" s="158">
        <v>0</v>
      </c>
      <c r="LW52" s="292"/>
      <c r="LX52" s="292"/>
      <c r="LY52" s="292"/>
      <c r="LZ52" s="292"/>
      <c r="MA52" s="8"/>
      <c r="MB52" s="158">
        <v>0</v>
      </c>
      <c r="MC52" s="158">
        <v>0</v>
      </c>
      <c r="MD52" s="158">
        <v>0</v>
      </c>
      <c r="ME52" s="158">
        <v>0</v>
      </c>
      <c r="MF52" s="158">
        <v>0</v>
      </c>
      <c r="MG52" s="158">
        <v>0</v>
      </c>
      <c r="MH52" s="158">
        <v>0</v>
      </c>
      <c r="MI52" s="158">
        <v>0</v>
      </c>
      <c r="MJ52" s="158">
        <v>0</v>
      </c>
      <c r="MK52" s="158">
        <v>0</v>
      </c>
      <c r="ML52" s="158">
        <v>0</v>
      </c>
      <c r="MM52" s="158">
        <v>0</v>
      </c>
      <c r="MN52" s="292">
        <v>0</v>
      </c>
      <c r="MO52" s="370">
        <v>0</v>
      </c>
      <c r="MP52" s="292"/>
      <c r="MQ52" s="8"/>
      <c r="MR52" s="158">
        <v>0</v>
      </c>
      <c r="MS52" s="158">
        <v>0</v>
      </c>
      <c r="MT52" s="158">
        <v>0</v>
      </c>
      <c r="MU52" s="158">
        <v>0</v>
      </c>
      <c r="MV52" s="158">
        <v>0</v>
      </c>
      <c r="MW52" s="158">
        <v>0</v>
      </c>
      <c r="MX52" s="158">
        <v>0</v>
      </c>
      <c r="MY52" s="158">
        <v>0</v>
      </c>
      <c r="MZ52" s="158">
        <v>0</v>
      </c>
      <c r="NA52" s="158">
        <v>0</v>
      </c>
      <c r="NB52" s="292">
        <v>0</v>
      </c>
      <c r="NC52" s="292">
        <v>0</v>
      </c>
      <c r="ND52" s="292">
        <v>0</v>
      </c>
      <c r="NE52" s="292">
        <v>0</v>
      </c>
      <c r="NF52" s="292"/>
      <c r="NG52" s="8"/>
      <c r="NH52" s="158"/>
      <c r="NI52" s="158"/>
      <c r="NJ52" s="158"/>
      <c r="NK52" s="158"/>
      <c r="NL52" s="158"/>
      <c r="NM52" s="158"/>
      <c r="NN52" s="158"/>
      <c r="NO52" s="158"/>
      <c r="NP52" s="158"/>
      <c r="NQ52" s="158"/>
      <c r="NR52" s="292"/>
      <c r="NS52" s="292"/>
      <c r="NT52" s="292"/>
      <c r="NU52" s="292"/>
      <c r="NV52" s="292"/>
      <c r="NW52" s="8"/>
      <c r="NX52" s="158">
        <v>0</v>
      </c>
      <c r="NY52" s="158">
        <v>0</v>
      </c>
      <c r="NZ52" s="158">
        <v>0</v>
      </c>
      <c r="OA52" s="158">
        <v>0</v>
      </c>
      <c r="OB52" s="158">
        <v>0</v>
      </c>
      <c r="OC52" s="158">
        <v>0</v>
      </c>
      <c r="OD52" s="158">
        <v>0</v>
      </c>
      <c r="OE52" s="158">
        <v>0</v>
      </c>
      <c r="OF52" s="158">
        <v>0</v>
      </c>
      <c r="OG52" s="158">
        <v>0</v>
      </c>
      <c r="OH52" s="158">
        <v>0</v>
      </c>
      <c r="OI52" s="292"/>
      <c r="OJ52" s="292"/>
      <c r="OK52" s="292"/>
      <c r="OL52" s="292"/>
      <c r="OM52" s="8"/>
      <c r="ON52" s="158">
        <v>0</v>
      </c>
      <c r="OO52" s="158">
        <v>0</v>
      </c>
      <c r="OP52" s="158">
        <v>0</v>
      </c>
      <c r="OQ52" s="158">
        <v>0</v>
      </c>
      <c r="OR52" s="158">
        <v>0</v>
      </c>
      <c r="OS52" s="158">
        <v>0</v>
      </c>
      <c r="OT52" s="158">
        <v>0</v>
      </c>
      <c r="OU52" s="158">
        <v>0</v>
      </c>
      <c r="OV52" s="158">
        <v>0</v>
      </c>
      <c r="OW52" s="158">
        <v>0</v>
      </c>
      <c r="OX52" s="292">
        <v>0</v>
      </c>
      <c r="OY52" s="292"/>
      <c r="OZ52" s="292"/>
      <c r="PA52" s="292"/>
      <c r="PB52" s="292"/>
      <c r="PC52" s="8"/>
      <c r="PD52" s="158"/>
      <c r="PE52" s="158"/>
      <c r="PF52" s="158"/>
      <c r="PG52" s="158"/>
      <c r="PH52" s="158"/>
      <c r="PI52" s="158"/>
      <c r="PJ52" s="158"/>
      <c r="PK52" s="158"/>
      <c r="PL52" s="158"/>
      <c r="PM52" s="158"/>
      <c r="PN52" s="292"/>
      <c r="PO52" s="292"/>
      <c r="PP52" s="292"/>
      <c r="PQ52" s="292"/>
      <c r="PR52" s="292"/>
      <c r="PS52" s="8"/>
      <c r="PT52" s="158"/>
      <c r="PU52" s="158"/>
      <c r="PV52" s="158"/>
      <c r="PW52" s="158"/>
      <c r="PX52" s="158"/>
      <c r="PY52" s="158"/>
      <c r="PZ52" s="158"/>
      <c r="QA52" s="158"/>
      <c r="QB52" s="158"/>
      <c r="QC52" s="158"/>
      <c r="QD52" s="292"/>
      <c r="QE52" s="292"/>
      <c r="QF52" s="292"/>
      <c r="QG52" s="292"/>
      <c r="QH52" s="292"/>
      <c r="QI52" s="8"/>
      <c r="QJ52" s="158"/>
      <c r="QK52" s="158"/>
      <c r="QL52" s="158"/>
      <c r="QM52" s="158"/>
      <c r="QN52" s="158"/>
      <c r="QO52" s="158"/>
      <c r="QP52" s="158"/>
      <c r="QQ52" s="158"/>
      <c r="QR52" s="158"/>
      <c r="QS52" s="158"/>
      <c r="QT52" s="158"/>
      <c r="QU52" s="292"/>
      <c r="QV52" s="292"/>
      <c r="QW52" s="292"/>
      <c r="QX52" s="292"/>
      <c r="QY52" s="8"/>
      <c r="QZ52" s="158"/>
      <c r="RA52" s="158"/>
      <c r="RB52" s="158"/>
      <c r="RC52" s="158"/>
      <c r="RD52" s="158"/>
      <c r="RE52" s="158"/>
      <c r="RF52" s="158"/>
      <c r="RG52" s="158"/>
      <c r="RH52" s="158"/>
      <c r="RI52" s="158"/>
      <c r="RJ52" s="158"/>
      <c r="RK52" s="158"/>
      <c r="RL52" s="158"/>
      <c r="RM52" s="158"/>
      <c r="RN52" s="158"/>
    </row>
    <row r="53" spans="1:482" ht="12.75" x14ac:dyDescent="0.2">
      <c r="A53" s="161">
        <v>51</v>
      </c>
      <c r="B53" s="148" t="s">
        <v>89</v>
      </c>
      <c r="C53" s="161">
        <v>51</v>
      </c>
      <c r="D53" s="103">
        <v>0</v>
      </c>
      <c r="E53" s="103">
        <v>2.71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277">
        <v>0</v>
      </c>
      <c r="Q53" s="277">
        <v>0</v>
      </c>
      <c r="R53" s="277"/>
      <c r="S53" s="16"/>
      <c r="T53" s="103">
        <v>3.4710000000000001</v>
      </c>
      <c r="U53" s="103">
        <v>3.2719999999999998</v>
      </c>
      <c r="V53" s="103">
        <v>9.8230000000000004</v>
      </c>
      <c r="W53" s="103">
        <v>0.63500000000000001</v>
      </c>
      <c r="X53" s="103">
        <v>0.70499999999999996</v>
      </c>
      <c r="Y53" s="103">
        <v>0.25900000000000001</v>
      </c>
      <c r="Z53" s="103">
        <v>0.28800000000000003</v>
      </c>
      <c r="AA53" s="103">
        <v>0.29699999999999999</v>
      </c>
      <c r="AB53" s="103">
        <v>0.308</v>
      </c>
      <c r="AC53" s="103">
        <v>0.308</v>
      </c>
      <c r="AD53" s="277">
        <v>0.317</v>
      </c>
      <c r="AE53" s="277">
        <v>5.5E-2</v>
      </c>
      <c r="AF53" s="277">
        <v>5.5E-2</v>
      </c>
      <c r="AG53" s="277">
        <v>4.873993627469049E-2</v>
      </c>
      <c r="AH53" s="277"/>
      <c r="AI53" s="16"/>
      <c r="AJ53" s="103">
        <v>348.48873034166996</v>
      </c>
      <c r="AK53" s="103">
        <v>104.98645272295001</v>
      </c>
      <c r="AL53" s="103">
        <v>384.59328356556</v>
      </c>
      <c r="AM53" s="103">
        <v>372.35653852254001</v>
      </c>
      <c r="AN53" s="103">
        <v>479.18666422217996</v>
      </c>
      <c r="AO53" s="103">
        <v>407.71612878278</v>
      </c>
      <c r="AP53" s="103">
        <v>489.58076041393997</v>
      </c>
      <c r="AQ53" s="103">
        <v>402.52776809572003</v>
      </c>
      <c r="AR53" s="103">
        <v>272.77001667462002</v>
      </c>
      <c r="AS53" s="103">
        <v>237.17678455765997</v>
      </c>
      <c r="AT53" s="103">
        <v>137.46256486302002</v>
      </c>
      <c r="AU53" s="103">
        <v>103.32899330384711</v>
      </c>
      <c r="AV53" s="277">
        <v>166.79973294782368</v>
      </c>
      <c r="AW53" s="277">
        <v>117.98855184581043</v>
      </c>
      <c r="AX53" s="277"/>
      <c r="AY53" s="16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277"/>
      <c r="BK53" s="277"/>
      <c r="BL53" s="277"/>
      <c r="BM53" s="277"/>
      <c r="BN53" s="277"/>
      <c r="BO53" s="16"/>
      <c r="BP53" s="103">
        <v>0.72</v>
      </c>
      <c r="BQ53" s="103">
        <v>0</v>
      </c>
      <c r="BR53" s="103">
        <v>1.0469999999999999</v>
      </c>
      <c r="BS53" s="103">
        <v>2.7040000000000002</v>
      </c>
      <c r="BT53" s="103">
        <v>2.2370000000000001</v>
      </c>
      <c r="BU53" s="103">
        <v>2.94</v>
      </c>
      <c r="BV53" s="103">
        <v>1.65</v>
      </c>
      <c r="BW53" s="103">
        <v>1.9829999999999999</v>
      </c>
      <c r="BX53" s="103">
        <v>2.0739999999999998</v>
      </c>
      <c r="BY53" s="103">
        <v>2.2610000000000001</v>
      </c>
      <c r="BZ53" s="277">
        <v>3.1390000000000002</v>
      </c>
      <c r="CA53" s="277">
        <v>3.0630000000000002</v>
      </c>
      <c r="CB53" s="277">
        <v>9.754999999999999</v>
      </c>
      <c r="CC53" s="277">
        <v>9.1985460394049703</v>
      </c>
      <c r="CD53" s="277"/>
      <c r="CE53" s="16"/>
      <c r="CF53" s="103">
        <v>9.2020238095238103</v>
      </c>
      <c r="CG53" s="103">
        <v>9.4791190476190472</v>
      </c>
      <c r="CH53" s="103">
        <v>2.6666666666666666E-3</v>
      </c>
      <c r="CI53" s="103">
        <v>0</v>
      </c>
      <c r="CJ53" s="103">
        <v>1.5958571428571429</v>
      </c>
      <c r="CK53" s="103">
        <v>1.6281428571428571</v>
      </c>
      <c r="CL53" s="103">
        <v>0</v>
      </c>
      <c r="CM53" s="103">
        <v>0</v>
      </c>
      <c r="CN53" s="103">
        <v>0</v>
      </c>
      <c r="CO53" s="103">
        <v>0</v>
      </c>
      <c r="CP53" s="277">
        <v>0</v>
      </c>
      <c r="CQ53" s="277">
        <v>0</v>
      </c>
      <c r="CR53" s="277">
        <v>0</v>
      </c>
      <c r="CS53" s="277">
        <v>0</v>
      </c>
      <c r="CT53" s="277"/>
      <c r="CU53" s="16"/>
      <c r="CV53" s="103">
        <v>369.25204580139263</v>
      </c>
      <c r="CW53" s="103">
        <v>111.21922819308769</v>
      </c>
      <c r="CX53" s="103">
        <v>109.20279886277</v>
      </c>
      <c r="CY53" s="103">
        <v>0</v>
      </c>
      <c r="CZ53" s="103">
        <v>17.884851451513391</v>
      </c>
      <c r="DA53" s="103">
        <v>18.428410662294677</v>
      </c>
      <c r="DB53" s="103">
        <v>17.69197560252648</v>
      </c>
      <c r="DC53" s="103">
        <v>18.603752343191868</v>
      </c>
      <c r="DD53" s="103">
        <v>0</v>
      </c>
      <c r="DE53" s="103">
        <v>0</v>
      </c>
      <c r="DF53" s="103">
        <v>0</v>
      </c>
      <c r="DG53" s="277">
        <v>0</v>
      </c>
      <c r="DH53" s="277">
        <v>0</v>
      </c>
      <c r="DI53" s="277">
        <v>0</v>
      </c>
      <c r="DJ53" s="277"/>
      <c r="DK53" s="16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277"/>
      <c r="DW53" s="277"/>
      <c r="DX53" s="277"/>
      <c r="DY53" s="277"/>
      <c r="DZ53" s="277"/>
      <c r="EA53" s="16"/>
      <c r="EB53" s="103">
        <v>0</v>
      </c>
      <c r="EC53" s="103">
        <v>0</v>
      </c>
      <c r="ED53" s="103">
        <v>0</v>
      </c>
      <c r="EE53" s="103">
        <v>0</v>
      </c>
      <c r="EF53" s="103">
        <v>0</v>
      </c>
      <c r="EG53" s="103">
        <v>0</v>
      </c>
      <c r="EH53" s="103">
        <v>0</v>
      </c>
      <c r="EI53" s="103">
        <v>0</v>
      </c>
      <c r="EJ53" s="103">
        <v>0</v>
      </c>
      <c r="EK53" s="103">
        <v>0</v>
      </c>
      <c r="EL53" s="103">
        <v>0</v>
      </c>
      <c r="EM53" s="277"/>
      <c r="EN53" s="277"/>
      <c r="EO53" s="277"/>
      <c r="EP53" s="277"/>
      <c r="EQ53" s="16"/>
      <c r="ER53" s="103">
        <v>0</v>
      </c>
      <c r="ES53" s="103">
        <v>0</v>
      </c>
      <c r="ET53" s="103">
        <v>0</v>
      </c>
      <c r="EU53" s="103">
        <v>0</v>
      </c>
      <c r="EV53" s="103">
        <v>0</v>
      </c>
      <c r="EW53" s="103">
        <v>0</v>
      </c>
      <c r="EX53" s="103">
        <v>0</v>
      </c>
      <c r="EY53" s="103">
        <v>0</v>
      </c>
      <c r="EZ53" s="103">
        <v>0</v>
      </c>
      <c r="FA53" s="103">
        <v>0</v>
      </c>
      <c r="FB53" s="103">
        <v>0</v>
      </c>
      <c r="FC53" s="277"/>
      <c r="FD53" s="277"/>
      <c r="FE53" s="277"/>
      <c r="FF53" s="277"/>
      <c r="FG53" s="16"/>
      <c r="FH53" s="103">
        <v>0</v>
      </c>
      <c r="FI53" s="103">
        <v>0</v>
      </c>
      <c r="FJ53" s="103">
        <v>0.77500000000000002</v>
      </c>
      <c r="FK53" s="103">
        <v>0</v>
      </c>
      <c r="FL53" s="103">
        <v>0</v>
      </c>
      <c r="FM53" s="103">
        <v>0</v>
      </c>
      <c r="FN53" s="103">
        <v>0</v>
      </c>
      <c r="FO53" s="103">
        <v>0</v>
      </c>
      <c r="FP53" s="103">
        <v>0.09</v>
      </c>
      <c r="FQ53" s="103">
        <v>0.04</v>
      </c>
      <c r="FR53" s="277">
        <v>0</v>
      </c>
      <c r="FS53" s="277">
        <v>0</v>
      </c>
      <c r="FT53" s="277">
        <v>0</v>
      </c>
      <c r="FU53" s="277">
        <v>0</v>
      </c>
      <c r="FV53" s="277"/>
      <c r="FW53" s="16"/>
      <c r="FX53" s="103">
        <v>0</v>
      </c>
      <c r="FY53" s="103">
        <v>0</v>
      </c>
      <c r="FZ53" s="103">
        <v>0</v>
      </c>
      <c r="GA53" s="103">
        <v>1.68</v>
      </c>
      <c r="GB53" s="103">
        <v>1.0110000000000001</v>
      </c>
      <c r="GC53" s="103">
        <v>0.90899999999999992</v>
      </c>
      <c r="GD53" s="103">
        <v>1.079</v>
      </c>
      <c r="GE53" s="103">
        <v>1.1319999999999999</v>
      </c>
      <c r="GF53" s="103">
        <v>0</v>
      </c>
      <c r="GG53" s="103">
        <v>0</v>
      </c>
      <c r="GH53" s="277">
        <v>0</v>
      </c>
      <c r="GI53" s="277">
        <v>0</v>
      </c>
      <c r="GJ53" s="277">
        <v>0</v>
      </c>
      <c r="GK53" s="277">
        <v>0</v>
      </c>
      <c r="GL53" s="277"/>
      <c r="GM53" s="16"/>
      <c r="GN53" s="103">
        <v>4.4984047619047622</v>
      </c>
      <c r="GO53" s="103">
        <v>3.4051904761904761</v>
      </c>
      <c r="GP53" s="103">
        <v>4.3391428571428579</v>
      </c>
      <c r="GQ53" s="103">
        <v>3.9337380952380956</v>
      </c>
      <c r="GR53" s="103">
        <v>4.3540000000000001</v>
      </c>
      <c r="GS53" s="103">
        <v>4.5413571428571426</v>
      </c>
      <c r="GT53" s="103">
        <v>3.8009047619047625</v>
      </c>
      <c r="GU53" s="103">
        <v>5.0171666666666663</v>
      </c>
      <c r="GV53" s="103">
        <v>5.3223333333333338</v>
      </c>
      <c r="GW53" s="103">
        <v>3.8850000000000002</v>
      </c>
      <c r="GX53" s="103">
        <v>1.7346666666666666</v>
      </c>
      <c r="GY53" s="277">
        <v>3.7217857142857138</v>
      </c>
      <c r="GZ53" s="277">
        <v>4.2215476190476187</v>
      </c>
      <c r="HA53" s="277">
        <v>3.9807380964992269</v>
      </c>
      <c r="HB53" s="277"/>
      <c r="HC53" s="16"/>
      <c r="HD53" s="103">
        <v>61.265127000000007</v>
      </c>
      <c r="HE53" s="103">
        <v>68.257345000000001</v>
      </c>
      <c r="HF53" s="103">
        <v>53.240730999999997</v>
      </c>
      <c r="HG53" s="103">
        <v>49.546588999999997</v>
      </c>
      <c r="HH53" s="103">
        <v>48.011735000000009</v>
      </c>
      <c r="HI53" s="103">
        <v>54.013204999999999</v>
      </c>
      <c r="HJ53" s="103">
        <v>58.015540000000001</v>
      </c>
      <c r="HK53" s="103">
        <v>59.393852000000003</v>
      </c>
      <c r="HL53" s="103">
        <v>70.937003637359169</v>
      </c>
      <c r="HM53" s="103">
        <v>104.96396364620723</v>
      </c>
      <c r="HN53" s="103">
        <v>125.57357017337175</v>
      </c>
      <c r="HO53" s="103">
        <v>137.32889551201009</v>
      </c>
      <c r="HP53" s="103">
        <v>102.6444356442868</v>
      </c>
      <c r="HQ53" s="103">
        <v>114.7779259471575</v>
      </c>
      <c r="HR53" s="103"/>
      <c r="HS53" s="16"/>
      <c r="HT53" s="103">
        <v>11.026638</v>
      </c>
      <c r="HU53" s="103">
        <v>16.082298999999999</v>
      </c>
      <c r="HV53" s="103">
        <v>15.701351000000001</v>
      </c>
      <c r="HW53" s="103">
        <v>21.533097000000001</v>
      </c>
      <c r="HX53" s="103">
        <v>26.763093000000001</v>
      </c>
      <c r="HY53" s="103">
        <v>26.074203000000001</v>
      </c>
      <c r="HZ53" s="103">
        <v>27.003982000000001</v>
      </c>
      <c r="IA53" s="103">
        <v>22.867785000000001</v>
      </c>
      <c r="IB53" s="103">
        <v>19.475017999999999</v>
      </c>
      <c r="IC53" s="103">
        <v>14.676496</v>
      </c>
      <c r="ID53" s="103">
        <v>11.572042285708124</v>
      </c>
      <c r="IE53" s="103">
        <v>23.045480870804703</v>
      </c>
      <c r="IF53" s="103">
        <v>9.2254350517607424</v>
      </c>
      <c r="IG53" s="103">
        <v>4.8037323558095517</v>
      </c>
      <c r="IH53" s="103"/>
      <c r="II53" s="16"/>
      <c r="IJ53" s="103">
        <v>0</v>
      </c>
      <c r="IK53" s="103">
        <v>0</v>
      </c>
      <c r="IL53" s="103">
        <v>15.489380952380953</v>
      </c>
      <c r="IM53" s="103">
        <v>13.797571428571429</v>
      </c>
      <c r="IN53" s="103">
        <v>16.827928571428572</v>
      </c>
      <c r="IO53" s="103">
        <v>13.841095238095237</v>
      </c>
      <c r="IP53" s="103">
        <v>17.113547619047619</v>
      </c>
      <c r="IQ53" s="103">
        <v>17.097380952380952</v>
      </c>
      <c r="IR53" s="103">
        <v>18.35911904761905</v>
      </c>
      <c r="IS53" s="103">
        <v>10.686976190476191</v>
      </c>
      <c r="IT53" s="103">
        <v>1.5244761904761905</v>
      </c>
      <c r="IU53" s="277">
        <v>0.19776190476190478</v>
      </c>
      <c r="IV53" s="277">
        <v>0.30433333333333334</v>
      </c>
      <c r="IW53" s="277">
        <v>0.28697326273626306</v>
      </c>
      <c r="IX53" s="277"/>
      <c r="IY53" s="16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277"/>
      <c r="JK53" s="277"/>
      <c r="JL53" s="277"/>
      <c r="JM53" s="277"/>
      <c r="JN53" s="277"/>
      <c r="JO53" s="16"/>
      <c r="JP53" s="103">
        <v>2.1753869894883189</v>
      </c>
      <c r="JQ53" s="103">
        <v>0</v>
      </c>
      <c r="JR53" s="103">
        <v>0.11923363493388536</v>
      </c>
      <c r="JS53" s="103">
        <v>1.9296625518933361</v>
      </c>
      <c r="JT53" s="103">
        <v>4.1310000315972193</v>
      </c>
      <c r="JU53" s="103">
        <v>6.2096027006448899</v>
      </c>
      <c r="JV53" s="103">
        <v>6.5671761973052662</v>
      </c>
      <c r="JW53" s="103">
        <v>6.271991919266048</v>
      </c>
      <c r="JX53" s="103">
        <v>7.2535289506971266</v>
      </c>
      <c r="JY53" s="103">
        <v>13.669548129189819</v>
      </c>
      <c r="JZ53" s="103">
        <v>23.560894466307683</v>
      </c>
      <c r="KA53" s="277">
        <v>23.88316571518267</v>
      </c>
      <c r="KB53" s="277">
        <v>39.386004878202925</v>
      </c>
      <c r="KC53" s="277">
        <v>37.139311038480614</v>
      </c>
      <c r="KD53" s="277"/>
      <c r="KE53" s="16"/>
      <c r="KF53" s="103">
        <v>0.69638095238095243</v>
      </c>
      <c r="KG53" s="103">
        <v>0.23964285714285716</v>
      </c>
      <c r="KH53" s="103">
        <v>0.50342857142857156</v>
      </c>
      <c r="KI53" s="103">
        <v>1.0073571428571428</v>
      </c>
      <c r="KJ53" s="103">
        <v>1.4926666666666668</v>
      </c>
      <c r="KK53" s="103">
        <v>1.6720238095238098</v>
      </c>
      <c r="KL53" s="103">
        <v>1.3372857142857142</v>
      </c>
      <c r="KM53" s="103">
        <v>1.2533809523809523</v>
      </c>
      <c r="KN53" s="103">
        <v>0.93171428571428561</v>
      </c>
      <c r="KO53" s="103">
        <v>0.76323809523809516</v>
      </c>
      <c r="KP53" s="103">
        <v>0.74788095238095242</v>
      </c>
      <c r="KQ53" s="277">
        <v>1.0794523809523808</v>
      </c>
      <c r="KR53" s="277">
        <v>0.93521428571428578</v>
      </c>
      <c r="KS53" s="277">
        <v>0.88186690557171621</v>
      </c>
      <c r="KT53" s="277"/>
      <c r="KU53" s="16"/>
      <c r="KV53" s="103">
        <v>1.3833333333333333E-2</v>
      </c>
      <c r="KW53" s="103">
        <v>0</v>
      </c>
      <c r="KX53" s="103">
        <v>0.16495238095238096</v>
      </c>
      <c r="KY53" s="103">
        <v>2.2857142857142857E-2</v>
      </c>
      <c r="KZ53" s="103">
        <v>0</v>
      </c>
      <c r="LA53" s="103">
        <v>0</v>
      </c>
      <c r="LB53" s="103">
        <v>0</v>
      </c>
      <c r="LC53" s="103">
        <v>0</v>
      </c>
      <c r="LD53" s="103">
        <v>0</v>
      </c>
      <c r="LE53" s="103">
        <v>0</v>
      </c>
      <c r="LF53" s="103">
        <v>0</v>
      </c>
      <c r="LG53" s="103">
        <v>0</v>
      </c>
      <c r="LH53" s="103">
        <v>0</v>
      </c>
      <c r="LI53" s="103">
        <v>0</v>
      </c>
      <c r="LJ53" s="103"/>
      <c r="LL53" s="68">
        <v>0</v>
      </c>
      <c r="LM53" s="68">
        <v>0</v>
      </c>
      <c r="LN53" s="68">
        <v>0</v>
      </c>
      <c r="LO53" s="68">
        <v>0</v>
      </c>
      <c r="LP53" s="68">
        <v>0</v>
      </c>
      <c r="LQ53" s="68">
        <v>0</v>
      </c>
      <c r="LR53" s="68">
        <v>0</v>
      </c>
      <c r="LS53" s="68">
        <v>0</v>
      </c>
      <c r="LT53" s="68">
        <v>0</v>
      </c>
      <c r="LU53" s="68">
        <v>0</v>
      </c>
      <c r="LV53" s="68">
        <v>0</v>
      </c>
      <c r="LW53" s="285"/>
      <c r="LX53" s="285"/>
      <c r="LY53" s="285"/>
      <c r="LZ53" s="285"/>
      <c r="MA53" s="8"/>
      <c r="MB53" s="68">
        <v>0</v>
      </c>
      <c r="MC53" s="68">
        <v>0</v>
      </c>
      <c r="MD53" s="68">
        <v>0</v>
      </c>
      <c r="ME53" s="68">
        <v>0</v>
      </c>
      <c r="MF53" s="68">
        <v>0</v>
      </c>
      <c r="MG53" s="68">
        <v>0</v>
      </c>
      <c r="MH53" s="68">
        <v>0</v>
      </c>
      <c r="MI53" s="68">
        <v>0</v>
      </c>
      <c r="MJ53" s="68">
        <v>0</v>
      </c>
      <c r="MK53" s="68">
        <v>0</v>
      </c>
      <c r="ML53" s="68">
        <v>0</v>
      </c>
      <c r="MM53" s="68">
        <v>0</v>
      </c>
      <c r="MN53" s="285">
        <v>0</v>
      </c>
      <c r="MO53" s="369">
        <v>0</v>
      </c>
      <c r="MP53" s="285"/>
      <c r="MQ53" s="8"/>
      <c r="MR53" s="68">
        <v>0</v>
      </c>
      <c r="MS53" s="68">
        <v>0</v>
      </c>
      <c r="MT53" s="68">
        <v>0</v>
      </c>
      <c r="MU53" s="68">
        <v>0</v>
      </c>
      <c r="MV53" s="68">
        <v>0</v>
      </c>
      <c r="MW53" s="68">
        <v>0</v>
      </c>
      <c r="MX53" s="68">
        <v>0</v>
      </c>
      <c r="MY53" s="68">
        <v>0</v>
      </c>
      <c r="MZ53" s="68">
        <v>0</v>
      </c>
      <c r="NA53" s="68">
        <v>0</v>
      </c>
      <c r="NB53" s="285">
        <v>0</v>
      </c>
      <c r="NC53" s="285">
        <v>0</v>
      </c>
      <c r="ND53" s="285">
        <v>0</v>
      </c>
      <c r="NE53" s="285">
        <v>0</v>
      </c>
      <c r="NF53" s="285"/>
      <c r="NG53" s="8"/>
      <c r="NH53" s="68"/>
      <c r="NI53" s="68"/>
      <c r="NJ53" s="68"/>
      <c r="NK53" s="68"/>
      <c r="NL53" s="68"/>
      <c r="NM53" s="68"/>
      <c r="NN53" s="68"/>
      <c r="NO53" s="68"/>
      <c r="NP53" s="68"/>
      <c r="NQ53" s="68"/>
      <c r="NR53" s="285"/>
      <c r="NS53" s="285"/>
      <c r="NT53" s="285"/>
      <c r="NU53" s="285"/>
      <c r="NV53" s="285"/>
      <c r="NW53" s="8"/>
      <c r="NX53" s="68">
        <v>0</v>
      </c>
      <c r="NY53" s="68">
        <v>0</v>
      </c>
      <c r="NZ53" s="68">
        <v>0</v>
      </c>
      <c r="OA53" s="68">
        <v>0</v>
      </c>
      <c r="OB53" s="68">
        <v>0</v>
      </c>
      <c r="OC53" s="68">
        <v>0</v>
      </c>
      <c r="OD53" s="68">
        <v>0</v>
      </c>
      <c r="OE53" s="68">
        <v>0</v>
      </c>
      <c r="OF53" s="68">
        <v>0</v>
      </c>
      <c r="OG53" s="68">
        <v>0</v>
      </c>
      <c r="OH53" s="68">
        <v>0</v>
      </c>
      <c r="OI53" s="285"/>
      <c r="OJ53" s="285"/>
      <c r="OK53" s="285"/>
      <c r="OL53" s="285"/>
      <c r="OM53" s="8"/>
      <c r="ON53" s="68">
        <v>0</v>
      </c>
      <c r="OO53" s="68">
        <v>0</v>
      </c>
      <c r="OP53" s="68">
        <v>0</v>
      </c>
      <c r="OQ53" s="68">
        <v>0</v>
      </c>
      <c r="OR53" s="68">
        <v>0</v>
      </c>
      <c r="OS53" s="68">
        <v>0</v>
      </c>
      <c r="OT53" s="68">
        <v>0</v>
      </c>
      <c r="OU53" s="68">
        <v>0</v>
      </c>
      <c r="OV53" s="68">
        <v>0</v>
      </c>
      <c r="OW53" s="68">
        <v>0</v>
      </c>
      <c r="OX53" s="285">
        <v>0</v>
      </c>
      <c r="OY53" s="285"/>
      <c r="OZ53" s="285"/>
      <c r="PA53" s="285"/>
      <c r="PB53" s="285"/>
      <c r="PC53" s="8"/>
      <c r="PD53" s="68"/>
      <c r="PE53" s="68"/>
      <c r="PF53" s="68"/>
      <c r="PG53" s="68"/>
      <c r="PH53" s="68"/>
      <c r="PI53" s="68"/>
      <c r="PJ53" s="68"/>
      <c r="PK53" s="68"/>
      <c r="PL53" s="68"/>
      <c r="PM53" s="68"/>
      <c r="PN53" s="285"/>
      <c r="PO53" s="285"/>
      <c r="PP53" s="285"/>
      <c r="PQ53" s="285"/>
      <c r="PR53" s="285"/>
      <c r="PS53" s="8"/>
      <c r="PT53" s="68"/>
      <c r="PU53" s="68"/>
      <c r="PV53" s="68"/>
      <c r="PW53" s="68"/>
      <c r="PX53" s="68"/>
      <c r="PY53" s="68"/>
      <c r="PZ53" s="68"/>
      <c r="QA53" s="68"/>
      <c r="QB53" s="68"/>
      <c r="QC53" s="68"/>
      <c r="QD53" s="285"/>
      <c r="QE53" s="285"/>
      <c r="QF53" s="285"/>
      <c r="QG53" s="285"/>
      <c r="QH53" s="285"/>
      <c r="QI53" s="8"/>
      <c r="QJ53" s="68"/>
      <c r="QK53" s="68"/>
      <c r="QL53" s="68"/>
      <c r="QM53" s="68"/>
      <c r="QN53" s="68"/>
      <c r="QO53" s="68"/>
      <c r="QP53" s="68"/>
      <c r="QQ53" s="68"/>
      <c r="QR53" s="68"/>
      <c r="QS53" s="68"/>
      <c r="QT53" s="68"/>
      <c r="QU53" s="285"/>
      <c r="QV53" s="285"/>
      <c r="QW53" s="285"/>
      <c r="QX53" s="285"/>
      <c r="QY53" s="8"/>
      <c r="QZ53" s="68"/>
      <c r="RA53" s="68"/>
      <c r="RB53" s="68"/>
      <c r="RC53" s="68"/>
      <c r="RD53" s="68"/>
      <c r="RE53" s="68"/>
      <c r="RF53" s="68"/>
      <c r="RG53" s="68"/>
      <c r="RH53" s="68"/>
      <c r="RI53" s="68"/>
      <c r="RJ53" s="68"/>
      <c r="RK53" s="68"/>
      <c r="RL53" s="68"/>
      <c r="RM53" s="68"/>
      <c r="RN53" s="68"/>
    </row>
    <row r="54" spans="1:482" ht="12.75" x14ac:dyDescent="0.2">
      <c r="A54" s="161">
        <v>52</v>
      </c>
      <c r="B54" s="149" t="s">
        <v>90</v>
      </c>
      <c r="C54" s="161">
        <v>52</v>
      </c>
      <c r="D54" s="104">
        <v>0</v>
      </c>
      <c r="E54" s="104">
        <v>0</v>
      </c>
      <c r="F54" s="104">
        <v>0</v>
      </c>
      <c r="G54" s="104">
        <v>0</v>
      </c>
      <c r="H54" s="104">
        <v>5.21</v>
      </c>
      <c r="I54" s="104">
        <v>0.74199999999999999</v>
      </c>
      <c r="J54" s="104">
        <v>0</v>
      </c>
      <c r="K54" s="104">
        <v>0</v>
      </c>
      <c r="L54" s="104">
        <v>0</v>
      </c>
      <c r="M54" s="104">
        <v>0</v>
      </c>
      <c r="N54" s="104">
        <v>0</v>
      </c>
      <c r="O54" s="104">
        <v>0</v>
      </c>
      <c r="P54" s="278">
        <v>0</v>
      </c>
      <c r="Q54" s="278">
        <v>0</v>
      </c>
      <c r="R54" s="278"/>
      <c r="S54" s="16"/>
      <c r="T54" s="104">
        <v>104.1726</v>
      </c>
      <c r="U54" s="104">
        <v>127.764</v>
      </c>
      <c r="V54" s="104">
        <v>609.95000000000005</v>
      </c>
      <c r="W54" s="104">
        <v>548.601</v>
      </c>
      <c r="X54" s="104">
        <v>521.30499999999995</v>
      </c>
      <c r="Y54" s="104">
        <v>513.14</v>
      </c>
      <c r="Z54" s="104">
        <v>489.41500000000002</v>
      </c>
      <c r="AA54" s="104">
        <v>443.62299999999999</v>
      </c>
      <c r="AB54" s="104">
        <v>450.733</v>
      </c>
      <c r="AC54" s="104">
        <v>463.92</v>
      </c>
      <c r="AD54" s="278">
        <v>461.69200000000001</v>
      </c>
      <c r="AE54" s="278">
        <v>492.75099999999998</v>
      </c>
      <c r="AF54" s="278">
        <v>506.858</v>
      </c>
      <c r="AG54" s="278">
        <v>544.8537877149131</v>
      </c>
      <c r="AH54" s="278"/>
      <c r="AI54" s="16"/>
      <c r="AJ54" s="104">
        <v>3044.1562312589899</v>
      </c>
      <c r="AK54" s="104">
        <v>3650.5735997464099</v>
      </c>
      <c r="AL54" s="104">
        <v>6394.9491064639196</v>
      </c>
      <c r="AM54" s="104">
        <v>5395.8701823853798</v>
      </c>
      <c r="AN54" s="104">
        <v>5809.5857791957797</v>
      </c>
      <c r="AO54" s="104">
        <v>6378.9735619933299</v>
      </c>
      <c r="AP54" s="104">
        <v>8328.9901341743807</v>
      </c>
      <c r="AQ54" s="104">
        <v>8981.69698328704</v>
      </c>
      <c r="AR54" s="104">
        <v>10142.49615436627</v>
      </c>
      <c r="AS54" s="104">
        <v>8840.0702891109704</v>
      </c>
      <c r="AT54" s="104">
        <v>9651.1924971470398</v>
      </c>
      <c r="AU54" s="104">
        <v>9005.0461332026425</v>
      </c>
      <c r="AV54" s="278">
        <v>9872.4204319052151</v>
      </c>
      <c r="AW54" s="278">
        <v>10311.132639087771</v>
      </c>
      <c r="AX54" s="278"/>
      <c r="AY54" s="16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278"/>
      <c r="BK54" s="278"/>
      <c r="BL54" s="278"/>
      <c r="BM54" s="278"/>
      <c r="BN54" s="278"/>
      <c r="BO54" s="16"/>
      <c r="BP54" s="104">
        <v>0</v>
      </c>
      <c r="BQ54" s="104">
        <v>0</v>
      </c>
      <c r="BR54" s="104">
        <v>0</v>
      </c>
      <c r="BS54" s="104">
        <v>0</v>
      </c>
      <c r="BT54" s="104">
        <v>0.03</v>
      </c>
      <c r="BU54" s="104">
        <v>0.93799999999999994</v>
      </c>
      <c r="BV54" s="104">
        <v>0.20499999999999999</v>
      </c>
      <c r="BW54" s="104">
        <v>0.15</v>
      </c>
      <c r="BX54" s="104">
        <v>0</v>
      </c>
      <c r="BY54" s="104">
        <v>0</v>
      </c>
      <c r="BZ54" s="278">
        <v>0</v>
      </c>
      <c r="CA54" s="278">
        <v>0</v>
      </c>
      <c r="CB54" s="278">
        <v>0</v>
      </c>
      <c r="CC54" s="278">
        <v>0</v>
      </c>
      <c r="CD54" s="278"/>
      <c r="CE54" s="16"/>
      <c r="CF54" s="104">
        <v>89.573785714285719</v>
      </c>
      <c r="CG54" s="104">
        <v>52.049166666666665</v>
      </c>
      <c r="CH54" s="104">
        <v>107.56435714285715</v>
      </c>
      <c r="CI54" s="104">
        <v>71.371904761904759</v>
      </c>
      <c r="CJ54" s="104">
        <v>126.67416666666666</v>
      </c>
      <c r="CK54" s="104">
        <v>155.84426190476191</v>
      </c>
      <c r="CL54" s="104">
        <v>127.14795238095238</v>
      </c>
      <c r="CM54" s="104">
        <v>61.362285714285711</v>
      </c>
      <c r="CN54" s="104">
        <v>50.800642857142854</v>
      </c>
      <c r="CO54" s="104">
        <v>51.106166666666667</v>
      </c>
      <c r="CP54" s="278">
        <v>59.897619047619052</v>
      </c>
      <c r="CQ54" s="278">
        <v>54.542166666666667</v>
      </c>
      <c r="CR54" s="278">
        <v>56.497047619047621</v>
      </c>
      <c r="CS54" s="278">
        <v>58.968544449709988</v>
      </c>
      <c r="CT54" s="278"/>
      <c r="CU54" s="16"/>
      <c r="CV54" s="104">
        <v>0</v>
      </c>
      <c r="CW54" s="104">
        <v>0</v>
      </c>
      <c r="CX54" s="104">
        <v>0</v>
      </c>
      <c r="CY54" s="104">
        <v>0</v>
      </c>
      <c r="CZ54" s="104">
        <v>0</v>
      </c>
      <c r="DA54" s="104">
        <v>6.4596697645806112</v>
      </c>
      <c r="DB54" s="104">
        <v>45.961944202513664</v>
      </c>
      <c r="DC54" s="104">
        <v>1.3457645342876272</v>
      </c>
      <c r="DD54" s="104">
        <v>0</v>
      </c>
      <c r="DE54" s="104">
        <v>0</v>
      </c>
      <c r="DF54" s="104">
        <v>0</v>
      </c>
      <c r="DG54" s="278">
        <v>0</v>
      </c>
      <c r="DH54" s="278">
        <v>0.70099999999999996</v>
      </c>
      <c r="DI54" s="278">
        <v>0.73166566044258585</v>
      </c>
      <c r="DJ54" s="278"/>
      <c r="DK54" s="16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278"/>
      <c r="DW54" s="278"/>
      <c r="DX54" s="278"/>
      <c r="DY54" s="278"/>
      <c r="DZ54" s="278"/>
      <c r="EA54" s="16"/>
      <c r="EB54" s="104">
        <v>0</v>
      </c>
      <c r="EC54" s="104">
        <v>0</v>
      </c>
      <c r="ED54" s="104">
        <v>0</v>
      </c>
      <c r="EE54" s="104">
        <v>0</v>
      </c>
      <c r="EF54" s="104">
        <v>0</v>
      </c>
      <c r="EG54" s="104">
        <v>0</v>
      </c>
      <c r="EH54" s="104">
        <v>0</v>
      </c>
      <c r="EI54" s="104">
        <v>0</v>
      </c>
      <c r="EJ54" s="104">
        <v>0</v>
      </c>
      <c r="EK54" s="104">
        <v>0</v>
      </c>
      <c r="EL54" s="104">
        <v>0</v>
      </c>
      <c r="EM54" s="278"/>
      <c r="EN54" s="278"/>
      <c r="EO54" s="278"/>
      <c r="EP54" s="278"/>
      <c r="EQ54" s="16"/>
      <c r="ER54" s="104">
        <v>0</v>
      </c>
      <c r="ES54" s="104">
        <v>0</v>
      </c>
      <c r="ET54" s="104">
        <v>0</v>
      </c>
      <c r="EU54" s="104">
        <v>0</v>
      </c>
      <c r="EV54" s="104">
        <v>0</v>
      </c>
      <c r="EW54" s="104">
        <v>0</v>
      </c>
      <c r="EX54" s="104">
        <v>0</v>
      </c>
      <c r="EY54" s="104">
        <v>0</v>
      </c>
      <c r="EZ54" s="104">
        <v>0</v>
      </c>
      <c r="FA54" s="104">
        <v>0</v>
      </c>
      <c r="FB54" s="104">
        <v>0</v>
      </c>
      <c r="FC54" s="278"/>
      <c r="FD54" s="278"/>
      <c r="FE54" s="278"/>
      <c r="FF54" s="278"/>
      <c r="FG54" s="16"/>
      <c r="FH54" s="104">
        <v>0</v>
      </c>
      <c r="FI54" s="104">
        <v>0</v>
      </c>
      <c r="FJ54" s="104">
        <v>0</v>
      </c>
      <c r="FK54" s="104">
        <v>11.291</v>
      </c>
      <c r="FL54" s="104">
        <v>0</v>
      </c>
      <c r="FM54" s="104">
        <v>0</v>
      </c>
      <c r="FN54" s="104">
        <v>0</v>
      </c>
      <c r="FO54" s="104">
        <v>0</v>
      </c>
      <c r="FP54" s="104">
        <v>0</v>
      </c>
      <c r="FQ54" s="104">
        <v>0</v>
      </c>
      <c r="FR54" s="278">
        <v>2.6549999999999998</v>
      </c>
      <c r="FS54" s="278">
        <v>0</v>
      </c>
      <c r="FT54" s="278">
        <v>0</v>
      </c>
      <c r="FU54" s="278">
        <v>0</v>
      </c>
      <c r="FV54" s="278"/>
      <c r="FW54" s="16"/>
      <c r="FX54" s="104">
        <v>0</v>
      </c>
      <c r="FY54" s="104">
        <v>0</v>
      </c>
      <c r="FZ54" s="104">
        <v>5.2350000000000003</v>
      </c>
      <c r="GA54" s="104">
        <v>0</v>
      </c>
      <c r="GB54" s="104">
        <v>0</v>
      </c>
      <c r="GC54" s="104">
        <v>2.891</v>
      </c>
      <c r="GD54" s="104">
        <v>2.6179999999999999</v>
      </c>
      <c r="GE54" s="104">
        <v>0</v>
      </c>
      <c r="GF54" s="104">
        <v>0</v>
      </c>
      <c r="GG54" s="104">
        <v>5.5190000000000001</v>
      </c>
      <c r="GH54" s="278">
        <v>5.99</v>
      </c>
      <c r="GI54" s="278">
        <v>6.3079999999999998</v>
      </c>
      <c r="GJ54" s="278">
        <v>6.1429999999999998</v>
      </c>
      <c r="GK54" s="278">
        <v>6.6035000294613306</v>
      </c>
      <c r="GL54" s="278"/>
      <c r="GM54" s="16"/>
      <c r="GN54" s="104">
        <v>8.824880952380953</v>
      </c>
      <c r="GO54" s="104">
        <v>3.3643095238095237</v>
      </c>
      <c r="GP54" s="104">
        <v>18.111238095238097</v>
      </c>
      <c r="GQ54" s="104">
        <v>12.917857142857143</v>
      </c>
      <c r="GR54" s="104">
        <v>14.491571428571429</v>
      </c>
      <c r="GS54" s="104">
        <v>14.250952380952381</v>
      </c>
      <c r="GT54" s="104">
        <v>13.367261904761905</v>
      </c>
      <c r="GU54" s="104">
        <v>11.268666666666666</v>
      </c>
      <c r="GV54" s="104">
        <v>4.7147380952380953</v>
      </c>
      <c r="GW54" s="104">
        <v>4.3065714285714289</v>
      </c>
      <c r="GX54" s="104">
        <v>4.2322142857142859</v>
      </c>
      <c r="GY54" s="278">
        <v>4.0554047619047617</v>
      </c>
      <c r="GZ54" s="278">
        <v>4.6496428571428572</v>
      </c>
      <c r="HA54" s="278">
        <v>4.8530442395058211</v>
      </c>
      <c r="HB54" s="278"/>
      <c r="HC54" s="16"/>
      <c r="HD54" s="104">
        <v>986.38478299999997</v>
      </c>
      <c r="HE54" s="104">
        <v>1009.4678749999999</v>
      </c>
      <c r="HF54" s="104">
        <v>1053.5123619999999</v>
      </c>
      <c r="HG54" s="104">
        <v>888.89140600000007</v>
      </c>
      <c r="HH54" s="104">
        <v>853.60060399999998</v>
      </c>
      <c r="HI54" s="104">
        <v>904.72825200000011</v>
      </c>
      <c r="HJ54" s="104">
        <v>871.76123900000005</v>
      </c>
      <c r="HK54" s="104">
        <v>1130.65969</v>
      </c>
      <c r="HL54" s="104">
        <v>1165.0263146300281</v>
      </c>
      <c r="HM54" s="104">
        <v>1008.6247522517046</v>
      </c>
      <c r="HN54" s="104">
        <v>1041.022508562761</v>
      </c>
      <c r="HO54" s="104">
        <v>833.29814321635445</v>
      </c>
      <c r="HP54" s="104">
        <v>819.00047240770584</v>
      </c>
      <c r="HQ54" s="104">
        <v>982.54324116635075</v>
      </c>
      <c r="HR54" s="104"/>
      <c r="HS54" s="16"/>
      <c r="HT54" s="104">
        <v>366.82924300000002</v>
      </c>
      <c r="HU54" s="104">
        <v>379.46757600000001</v>
      </c>
      <c r="HV54" s="104">
        <v>401.889996</v>
      </c>
      <c r="HW54" s="104">
        <v>537.77354600000001</v>
      </c>
      <c r="HX54" s="104">
        <v>675.09361899999999</v>
      </c>
      <c r="HY54" s="104">
        <v>614.53452500000003</v>
      </c>
      <c r="HZ54" s="104">
        <v>616.92089199999998</v>
      </c>
      <c r="IA54" s="104">
        <v>404.27372700000001</v>
      </c>
      <c r="IB54" s="104">
        <v>571.556556</v>
      </c>
      <c r="IC54" s="104">
        <v>554.99101499999995</v>
      </c>
      <c r="ID54" s="104">
        <v>522.040301172824</v>
      </c>
      <c r="IE54" s="104">
        <v>329.59913052070601</v>
      </c>
      <c r="IF54" s="104">
        <v>604.81096091477764</v>
      </c>
      <c r="IG54" s="104">
        <v>692.62168954270533</v>
      </c>
      <c r="IH54" s="104"/>
      <c r="II54" s="16"/>
      <c r="IJ54" s="104">
        <v>12.330857142857143</v>
      </c>
      <c r="IK54" s="104">
        <v>5.6451904761904768</v>
      </c>
      <c r="IL54" s="104">
        <v>70.191785714285714</v>
      </c>
      <c r="IM54" s="104">
        <v>60.513357142857146</v>
      </c>
      <c r="IN54" s="104">
        <v>16.915690476190477</v>
      </c>
      <c r="IO54" s="104">
        <v>18.620023809523811</v>
      </c>
      <c r="IP54" s="104">
        <v>8.5262380952380958</v>
      </c>
      <c r="IQ54" s="104">
        <v>4.6813333333333329</v>
      </c>
      <c r="IR54" s="104">
        <v>0.32971428571428574</v>
      </c>
      <c r="IS54" s="104">
        <v>0.19666666666666668</v>
      </c>
      <c r="IT54" s="104">
        <v>1.4765952380952381</v>
      </c>
      <c r="IU54" s="278">
        <v>13.184357142857143</v>
      </c>
      <c r="IV54" s="278">
        <v>10.740380952380953</v>
      </c>
      <c r="IW54" s="278">
        <v>11.21022528235204</v>
      </c>
      <c r="IX54" s="278"/>
      <c r="IY54" s="16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278"/>
      <c r="JK54" s="278"/>
      <c r="JL54" s="278"/>
      <c r="JM54" s="278"/>
      <c r="JN54" s="278"/>
      <c r="JO54" s="16"/>
      <c r="JP54" s="104">
        <v>60.954969885811735</v>
      </c>
      <c r="JQ54" s="104">
        <v>2.5938615776797249</v>
      </c>
      <c r="JR54" s="104">
        <v>23.864951447305526</v>
      </c>
      <c r="JS54" s="104">
        <v>13.55183829562562</v>
      </c>
      <c r="JT54" s="104">
        <v>43.280560881215862</v>
      </c>
      <c r="JU54" s="104">
        <v>13.515460723127841</v>
      </c>
      <c r="JV54" s="104">
        <v>6.6581558028292767</v>
      </c>
      <c r="JW54" s="104">
        <v>9.6728566638025324</v>
      </c>
      <c r="JX54" s="104">
        <v>6.9550320609846716</v>
      </c>
      <c r="JY54" s="104">
        <v>7.5258001486088562</v>
      </c>
      <c r="JZ54" s="104">
        <v>5.9774701635614758</v>
      </c>
      <c r="KA54" s="278">
        <v>6.9713810736735038</v>
      </c>
      <c r="KB54" s="278">
        <v>7.4387141358823117</v>
      </c>
      <c r="KC54" s="278">
        <v>7.764125094256678</v>
      </c>
      <c r="KD54" s="278"/>
      <c r="KE54" s="16"/>
      <c r="KF54" s="104">
        <v>3.5286190476190478</v>
      </c>
      <c r="KG54" s="104">
        <v>1.9729047619047619</v>
      </c>
      <c r="KH54" s="104">
        <v>1.9236666666666666</v>
      </c>
      <c r="KI54" s="104">
        <v>1.5287142857142857</v>
      </c>
      <c r="KJ54" s="104">
        <v>1.0447380952380954</v>
      </c>
      <c r="KK54" s="104">
        <v>0.89328571428571435</v>
      </c>
      <c r="KL54" s="104">
        <v>1.1098095238095238</v>
      </c>
      <c r="KM54" s="104">
        <v>0.53502380952380957</v>
      </c>
      <c r="KN54" s="104">
        <v>0.65590476190476188</v>
      </c>
      <c r="KO54" s="104">
        <v>0.55054761904761906</v>
      </c>
      <c r="KP54" s="104">
        <v>0.54547619047619045</v>
      </c>
      <c r="KQ54" s="278">
        <v>0.27964285714285714</v>
      </c>
      <c r="KR54" s="278">
        <v>0.37654761904761908</v>
      </c>
      <c r="KS54" s="278">
        <v>0.39301991780108336</v>
      </c>
      <c r="KT54" s="278"/>
      <c r="KU54" s="16"/>
      <c r="KV54" s="104">
        <v>0</v>
      </c>
      <c r="KW54" s="104">
        <v>0</v>
      </c>
      <c r="KX54" s="104">
        <v>0.52828571428571425</v>
      </c>
      <c r="KY54" s="104">
        <v>0.45873809523809528</v>
      </c>
      <c r="KZ54" s="104">
        <v>1.5159047619047619</v>
      </c>
      <c r="LA54" s="104">
        <v>2.7227380952380953</v>
      </c>
      <c r="LB54" s="104">
        <v>0.75345238095238098</v>
      </c>
      <c r="LC54" s="104">
        <v>0.19478571428571428</v>
      </c>
      <c r="LD54" s="104">
        <v>0.11638095238095238</v>
      </c>
      <c r="LE54" s="104">
        <v>0.14023809523809525</v>
      </c>
      <c r="LF54" s="104">
        <v>1.7333333333333333E-2</v>
      </c>
      <c r="LG54" s="104">
        <v>5.5261904761904762E-2</v>
      </c>
      <c r="LH54" s="104">
        <v>0</v>
      </c>
      <c r="LI54" s="104">
        <v>0</v>
      </c>
      <c r="LJ54" s="104"/>
      <c r="LL54" s="158">
        <v>0</v>
      </c>
      <c r="LM54" s="158">
        <v>0</v>
      </c>
      <c r="LN54" s="158">
        <v>0</v>
      </c>
      <c r="LO54" s="158">
        <v>0</v>
      </c>
      <c r="LP54" s="158">
        <v>0</v>
      </c>
      <c r="LQ54" s="158">
        <v>0</v>
      </c>
      <c r="LR54" s="158">
        <v>0</v>
      </c>
      <c r="LS54" s="158">
        <v>0</v>
      </c>
      <c r="LT54" s="158">
        <v>0</v>
      </c>
      <c r="LU54" s="158">
        <v>0</v>
      </c>
      <c r="LV54" s="158">
        <v>0</v>
      </c>
      <c r="LW54" s="292"/>
      <c r="LX54" s="292"/>
      <c r="LY54" s="292"/>
      <c r="LZ54" s="292"/>
      <c r="MA54" s="8"/>
      <c r="MB54" s="158">
        <v>-54.613875631962372</v>
      </c>
      <c r="MC54" s="158">
        <v>-57.042860018868048</v>
      </c>
      <c r="MD54" s="158">
        <v>-60.729294201171271</v>
      </c>
      <c r="ME54" s="158">
        <v>-85.649292557224484</v>
      </c>
      <c r="MF54" s="158">
        <v>-113.39925703972145</v>
      </c>
      <c r="MG54" s="158">
        <v>-99.00556592027479</v>
      </c>
      <c r="MH54" s="158">
        <v>-102.87860339192174</v>
      </c>
      <c r="MI54" s="158">
        <v>-53.623819777704959</v>
      </c>
      <c r="MJ54" s="158">
        <v>-84.534822824546396</v>
      </c>
      <c r="MK54" s="158">
        <v>-81.193610598536964</v>
      </c>
      <c r="ML54" s="158">
        <v>-91.793048017317489</v>
      </c>
      <c r="MM54" s="158">
        <v>-96.430602234912158</v>
      </c>
      <c r="MN54" s="292">
        <v>-96.181695050481011</v>
      </c>
      <c r="MO54" s="370">
        <v>-109.40834403004061</v>
      </c>
      <c r="MP54" s="292"/>
      <c r="MQ54" s="8"/>
      <c r="MR54" s="158">
        <v>-2339.2177643858849</v>
      </c>
      <c r="MS54" s="158">
        <v>-2443.2558565651625</v>
      </c>
      <c r="MT54" s="158">
        <v>-2601.1529518856837</v>
      </c>
      <c r="MU54" s="158">
        <v>-3668.5246073195453</v>
      </c>
      <c r="MV54" s="158">
        <v>-4857.10917721856</v>
      </c>
      <c r="MW54" s="158">
        <v>-4240.5995892780929</v>
      </c>
      <c r="MX54" s="158">
        <v>-4406.4892638520496</v>
      </c>
      <c r="MY54" s="158">
        <v>-2296.8117601385356</v>
      </c>
      <c r="MZ54" s="158">
        <v>-3620.7897163896432</v>
      </c>
      <c r="NA54" s="158">
        <v>-3477.679144154582</v>
      </c>
      <c r="NB54" s="292">
        <v>-4280.633579967759</v>
      </c>
      <c r="NC54" s="292">
        <v>-4130.3089218286723</v>
      </c>
      <c r="ND54" s="292">
        <v>-4119.6477464265026</v>
      </c>
      <c r="NE54" s="292">
        <v>-4686.1706657077502</v>
      </c>
      <c r="NF54" s="292"/>
      <c r="NG54" s="8"/>
      <c r="NH54" s="158"/>
      <c r="NI54" s="158"/>
      <c r="NJ54" s="158"/>
      <c r="NK54" s="158"/>
      <c r="NL54" s="158"/>
      <c r="NM54" s="158"/>
      <c r="NN54" s="158"/>
      <c r="NO54" s="158"/>
      <c r="NP54" s="158"/>
      <c r="NQ54" s="158"/>
      <c r="NR54" s="292"/>
      <c r="NS54" s="292"/>
      <c r="NT54" s="292"/>
      <c r="NU54" s="292"/>
      <c r="NV54" s="292"/>
      <c r="NW54" s="8"/>
      <c r="NX54" s="158">
        <v>0</v>
      </c>
      <c r="NY54" s="158">
        <v>0</v>
      </c>
      <c r="NZ54" s="158">
        <v>0</v>
      </c>
      <c r="OA54" s="158">
        <v>0</v>
      </c>
      <c r="OB54" s="158">
        <v>0</v>
      </c>
      <c r="OC54" s="158">
        <v>0</v>
      </c>
      <c r="OD54" s="158">
        <v>0</v>
      </c>
      <c r="OE54" s="158">
        <v>0</v>
      </c>
      <c r="OF54" s="158">
        <v>0</v>
      </c>
      <c r="OG54" s="158">
        <v>0</v>
      </c>
      <c r="OH54" s="158">
        <v>0</v>
      </c>
      <c r="OI54" s="292"/>
      <c r="OJ54" s="292"/>
      <c r="OK54" s="292"/>
      <c r="OL54" s="292"/>
      <c r="OM54" s="8"/>
      <c r="ON54" s="158">
        <v>0</v>
      </c>
      <c r="OO54" s="158">
        <v>0</v>
      </c>
      <c r="OP54" s="158">
        <v>0</v>
      </c>
      <c r="OQ54" s="158">
        <v>0</v>
      </c>
      <c r="OR54" s="158">
        <v>0</v>
      </c>
      <c r="OS54" s="158">
        <v>0</v>
      </c>
      <c r="OT54" s="158">
        <v>0</v>
      </c>
      <c r="OU54" s="158">
        <v>0</v>
      </c>
      <c r="OV54" s="158">
        <v>0</v>
      </c>
      <c r="OW54" s="158">
        <v>0</v>
      </c>
      <c r="OX54" s="292">
        <v>0</v>
      </c>
      <c r="OY54" s="292"/>
      <c r="OZ54" s="292"/>
      <c r="PA54" s="292"/>
      <c r="PB54" s="292"/>
      <c r="PC54" s="8"/>
      <c r="PD54" s="158"/>
      <c r="PE54" s="158"/>
      <c r="PF54" s="158"/>
      <c r="PG54" s="158"/>
      <c r="PH54" s="158"/>
      <c r="PI54" s="158"/>
      <c r="PJ54" s="158"/>
      <c r="PK54" s="158"/>
      <c r="PL54" s="158"/>
      <c r="PM54" s="158"/>
      <c r="PN54" s="292"/>
      <c r="PO54" s="292"/>
      <c r="PP54" s="292"/>
      <c r="PQ54" s="292"/>
      <c r="PR54" s="292"/>
      <c r="PS54" s="8"/>
      <c r="PT54" s="158"/>
      <c r="PU54" s="158"/>
      <c r="PV54" s="158"/>
      <c r="PW54" s="158"/>
      <c r="PX54" s="158"/>
      <c r="PY54" s="158"/>
      <c r="PZ54" s="158"/>
      <c r="QA54" s="158"/>
      <c r="QB54" s="158"/>
      <c r="QC54" s="158"/>
      <c r="QD54" s="292"/>
      <c r="QE54" s="292"/>
      <c r="QF54" s="292"/>
      <c r="QG54" s="292"/>
      <c r="QH54" s="292"/>
      <c r="QI54" s="8"/>
      <c r="QJ54" s="158"/>
      <c r="QK54" s="158"/>
      <c r="QL54" s="158"/>
      <c r="QM54" s="158"/>
      <c r="QN54" s="158"/>
      <c r="QO54" s="158"/>
      <c r="QP54" s="158"/>
      <c r="QQ54" s="158"/>
      <c r="QR54" s="158"/>
      <c r="QS54" s="158"/>
      <c r="QT54" s="158"/>
      <c r="QU54" s="292"/>
      <c r="QV54" s="292"/>
      <c r="QW54" s="292"/>
      <c r="QX54" s="292"/>
      <c r="QY54" s="8"/>
      <c r="QZ54" s="158"/>
      <c r="RA54" s="158"/>
      <c r="RB54" s="158"/>
      <c r="RC54" s="158"/>
      <c r="RD54" s="158"/>
      <c r="RE54" s="158"/>
      <c r="RF54" s="158"/>
      <c r="RG54" s="158"/>
      <c r="RH54" s="158"/>
      <c r="RI54" s="158"/>
      <c r="RJ54" s="158"/>
      <c r="RK54" s="158"/>
      <c r="RL54" s="158"/>
      <c r="RM54" s="158"/>
      <c r="RN54" s="158"/>
    </row>
    <row r="55" spans="1:482" ht="12.75" x14ac:dyDescent="0.2">
      <c r="A55" s="161">
        <v>53</v>
      </c>
      <c r="B55" s="148" t="s">
        <v>91</v>
      </c>
      <c r="C55" s="161">
        <v>53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277">
        <v>0</v>
      </c>
      <c r="Q55" s="277">
        <v>0</v>
      </c>
      <c r="R55" s="277"/>
      <c r="S55" s="16"/>
      <c r="T55" s="103">
        <v>0</v>
      </c>
      <c r="U55" s="103">
        <v>0</v>
      </c>
      <c r="V55" s="103">
        <v>0</v>
      </c>
      <c r="W55" s="103">
        <v>0</v>
      </c>
      <c r="X55" s="103">
        <v>0.32200000000000001</v>
      </c>
      <c r="Y55" s="103">
        <v>0.436</v>
      </c>
      <c r="Z55" s="103">
        <v>0.20100000000000001</v>
      </c>
      <c r="AA55" s="103">
        <v>8.1000000000000003E-2</v>
      </c>
      <c r="AB55" s="103">
        <v>0</v>
      </c>
      <c r="AC55" s="103">
        <v>0</v>
      </c>
      <c r="AD55" s="277">
        <v>0</v>
      </c>
      <c r="AE55" s="277">
        <v>0</v>
      </c>
      <c r="AF55" s="277">
        <v>0</v>
      </c>
      <c r="AG55" s="277">
        <v>0</v>
      </c>
      <c r="AH55" s="277"/>
      <c r="AI55" s="16"/>
      <c r="AJ55" s="103">
        <v>44.004303644209998</v>
      </c>
      <c r="AK55" s="103">
        <v>14.91370297303</v>
      </c>
      <c r="AL55" s="103">
        <v>59.554553543990004</v>
      </c>
      <c r="AM55" s="103">
        <v>60.110865540500001</v>
      </c>
      <c r="AN55" s="103">
        <v>73.717678520839996</v>
      </c>
      <c r="AO55" s="103">
        <v>93.071918729010008</v>
      </c>
      <c r="AP55" s="103">
        <v>140.89938854741999</v>
      </c>
      <c r="AQ55" s="103">
        <v>135.70975653223999</v>
      </c>
      <c r="AR55" s="103">
        <v>90.699267310389999</v>
      </c>
      <c r="AS55" s="103">
        <v>101.82377682176001</v>
      </c>
      <c r="AT55" s="103">
        <v>102.82614841504</v>
      </c>
      <c r="AU55" s="103">
        <v>86.097481755308777</v>
      </c>
      <c r="AV55" s="277">
        <v>86.162125889442663</v>
      </c>
      <c r="AW55" s="277">
        <v>82.397150744908117</v>
      </c>
      <c r="AX55" s="277"/>
      <c r="AY55" s="16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277"/>
      <c r="BK55" s="277"/>
      <c r="BL55" s="277"/>
      <c r="BM55" s="277"/>
      <c r="BN55" s="277"/>
      <c r="BO55" s="16"/>
      <c r="BP55" s="103">
        <v>0</v>
      </c>
      <c r="BQ55" s="103">
        <v>0</v>
      </c>
      <c r="BR55" s="103">
        <v>0</v>
      </c>
      <c r="BS55" s="103">
        <v>0</v>
      </c>
      <c r="BT55" s="103">
        <v>0</v>
      </c>
      <c r="BU55" s="103">
        <v>0</v>
      </c>
      <c r="BV55" s="103">
        <v>0</v>
      </c>
      <c r="BW55" s="103">
        <v>0</v>
      </c>
      <c r="BX55" s="103">
        <v>0</v>
      </c>
      <c r="BY55" s="103">
        <v>0</v>
      </c>
      <c r="BZ55" s="277">
        <v>0</v>
      </c>
      <c r="CA55" s="277">
        <v>0</v>
      </c>
      <c r="CB55" s="277">
        <v>0</v>
      </c>
      <c r="CC55" s="277">
        <v>0</v>
      </c>
      <c r="CD55" s="277"/>
      <c r="CE55" s="16"/>
      <c r="CF55" s="103">
        <v>1.9047619047619048E-4</v>
      </c>
      <c r="CG55" s="103">
        <v>0</v>
      </c>
      <c r="CH55" s="103">
        <v>2.0238095238095241E-3</v>
      </c>
      <c r="CI55" s="103">
        <v>0</v>
      </c>
      <c r="CJ55" s="103">
        <v>0</v>
      </c>
      <c r="CK55" s="103">
        <v>0</v>
      </c>
      <c r="CL55" s="103">
        <v>0</v>
      </c>
      <c r="CM55" s="103">
        <v>0</v>
      </c>
      <c r="CN55" s="103">
        <v>0</v>
      </c>
      <c r="CO55" s="103">
        <v>0</v>
      </c>
      <c r="CP55" s="277">
        <v>0</v>
      </c>
      <c r="CQ55" s="277">
        <v>0</v>
      </c>
      <c r="CR55" s="277">
        <v>0</v>
      </c>
      <c r="CS55" s="277">
        <v>0</v>
      </c>
      <c r="CT55" s="277"/>
      <c r="CU55" s="16"/>
      <c r="CV55" s="103">
        <v>0</v>
      </c>
      <c r="CW55" s="103">
        <v>0</v>
      </c>
      <c r="CX55" s="103">
        <v>0</v>
      </c>
      <c r="CY55" s="103">
        <v>0</v>
      </c>
      <c r="CZ55" s="103">
        <v>0</v>
      </c>
      <c r="DA55" s="103">
        <v>0</v>
      </c>
      <c r="DB55" s="103">
        <v>0</v>
      </c>
      <c r="DC55" s="103">
        <v>0</v>
      </c>
      <c r="DD55" s="103">
        <v>0</v>
      </c>
      <c r="DE55" s="103">
        <v>0</v>
      </c>
      <c r="DF55" s="103">
        <v>0</v>
      </c>
      <c r="DG55" s="277">
        <v>0</v>
      </c>
      <c r="DH55" s="277">
        <v>0</v>
      </c>
      <c r="DI55" s="277">
        <v>0</v>
      </c>
      <c r="DJ55" s="277"/>
      <c r="DK55" s="16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277"/>
      <c r="DW55" s="277"/>
      <c r="DX55" s="277"/>
      <c r="DY55" s="277"/>
      <c r="DZ55" s="277"/>
      <c r="EA55" s="16"/>
      <c r="EB55" s="103">
        <v>0</v>
      </c>
      <c r="EC55" s="103">
        <v>0</v>
      </c>
      <c r="ED55" s="103">
        <v>0</v>
      </c>
      <c r="EE55" s="103">
        <v>0</v>
      </c>
      <c r="EF55" s="103">
        <v>0</v>
      </c>
      <c r="EG55" s="103">
        <v>0</v>
      </c>
      <c r="EH55" s="103">
        <v>0</v>
      </c>
      <c r="EI55" s="103">
        <v>0</v>
      </c>
      <c r="EJ55" s="103">
        <v>0</v>
      </c>
      <c r="EK55" s="103">
        <v>0</v>
      </c>
      <c r="EL55" s="103">
        <v>0</v>
      </c>
      <c r="EM55" s="277"/>
      <c r="EN55" s="277"/>
      <c r="EO55" s="277"/>
      <c r="EP55" s="277"/>
      <c r="EQ55" s="16"/>
      <c r="ER55" s="103">
        <v>0</v>
      </c>
      <c r="ES55" s="103">
        <v>0</v>
      </c>
      <c r="ET55" s="103">
        <v>0</v>
      </c>
      <c r="EU55" s="103">
        <v>0</v>
      </c>
      <c r="EV55" s="103">
        <v>0</v>
      </c>
      <c r="EW55" s="103">
        <v>0</v>
      </c>
      <c r="EX55" s="103">
        <v>0</v>
      </c>
      <c r="EY55" s="103">
        <v>0</v>
      </c>
      <c r="EZ55" s="103">
        <v>0</v>
      </c>
      <c r="FA55" s="103">
        <v>0</v>
      </c>
      <c r="FB55" s="103">
        <v>0</v>
      </c>
      <c r="FC55" s="277"/>
      <c r="FD55" s="277"/>
      <c r="FE55" s="277"/>
      <c r="FF55" s="277"/>
      <c r="FG55" s="16"/>
      <c r="FH55" s="103">
        <v>0</v>
      </c>
      <c r="FI55" s="103">
        <v>0</v>
      </c>
      <c r="FJ55" s="103">
        <v>0</v>
      </c>
      <c r="FK55" s="103">
        <v>0</v>
      </c>
      <c r="FL55" s="103">
        <v>0</v>
      </c>
      <c r="FM55" s="103">
        <v>0</v>
      </c>
      <c r="FN55" s="103">
        <v>0</v>
      </c>
      <c r="FO55" s="103">
        <v>0</v>
      </c>
      <c r="FP55" s="103">
        <v>0</v>
      </c>
      <c r="FQ55" s="103">
        <v>0</v>
      </c>
      <c r="FR55" s="277">
        <v>0</v>
      </c>
      <c r="FS55" s="277">
        <v>0</v>
      </c>
      <c r="FT55" s="277">
        <v>0</v>
      </c>
      <c r="FU55" s="277">
        <v>0</v>
      </c>
      <c r="FV55" s="277"/>
      <c r="FW55" s="16"/>
      <c r="FX55" s="103">
        <v>0</v>
      </c>
      <c r="FY55" s="103">
        <v>0</v>
      </c>
      <c r="FZ55" s="103">
        <v>0</v>
      </c>
      <c r="GA55" s="103">
        <v>0</v>
      </c>
      <c r="GB55" s="103">
        <v>0</v>
      </c>
      <c r="GC55" s="103">
        <v>0</v>
      </c>
      <c r="GD55" s="103">
        <v>0</v>
      </c>
      <c r="GE55" s="103">
        <v>0</v>
      </c>
      <c r="GF55" s="103">
        <v>0</v>
      </c>
      <c r="GG55" s="103">
        <v>0</v>
      </c>
      <c r="GH55" s="277">
        <v>0</v>
      </c>
      <c r="GI55" s="277">
        <v>0</v>
      </c>
      <c r="GJ55" s="277">
        <v>0</v>
      </c>
      <c r="GK55" s="277">
        <v>0</v>
      </c>
      <c r="GL55" s="277"/>
      <c r="GM55" s="16"/>
      <c r="GN55" s="103">
        <v>2.407142857142857E-2</v>
      </c>
      <c r="GO55" s="103">
        <v>7.223809523809524E-2</v>
      </c>
      <c r="GP55" s="103">
        <v>0.11995238095238096</v>
      </c>
      <c r="GQ55" s="103">
        <v>0.13592857142857143</v>
      </c>
      <c r="GR55" s="103">
        <v>0.23976190476190476</v>
      </c>
      <c r="GS55" s="103">
        <v>0.39657142857142857</v>
      </c>
      <c r="GT55" s="103">
        <v>1.0271428571428571</v>
      </c>
      <c r="GU55" s="103">
        <v>0.8180952380952381</v>
      </c>
      <c r="GV55" s="103">
        <v>0.80502380952380947</v>
      </c>
      <c r="GW55" s="103">
        <v>0.71659523809523806</v>
      </c>
      <c r="GX55" s="103">
        <v>0.61197619047619045</v>
      </c>
      <c r="GY55" s="277">
        <v>0.51814285714285713</v>
      </c>
      <c r="GZ55" s="277">
        <v>0.61397619047619045</v>
      </c>
      <c r="HA55" s="277">
        <v>0.6461989397680582</v>
      </c>
      <c r="HB55" s="277"/>
      <c r="HC55" s="16"/>
      <c r="HD55" s="103">
        <v>101.00426399999999</v>
      </c>
      <c r="HE55" s="103">
        <v>102.236424</v>
      </c>
      <c r="HF55" s="103">
        <v>100.07621100000001</v>
      </c>
      <c r="HG55" s="103">
        <v>113.69406500000001</v>
      </c>
      <c r="HH55" s="103">
        <v>121.919493</v>
      </c>
      <c r="HI55" s="103">
        <v>128.115962</v>
      </c>
      <c r="HJ55" s="103">
        <v>139.37275600000001</v>
      </c>
      <c r="HK55" s="103">
        <v>137.949251</v>
      </c>
      <c r="HL55" s="103">
        <v>138.9233286761478</v>
      </c>
      <c r="HM55" s="103">
        <v>135.83581968977879</v>
      </c>
      <c r="HN55" s="103">
        <v>137.0240544261892</v>
      </c>
      <c r="HO55" s="103">
        <v>156.98126177332199</v>
      </c>
      <c r="HP55" s="103">
        <v>139.68505143324487</v>
      </c>
      <c r="HQ55" s="103">
        <v>161.26181164392676</v>
      </c>
      <c r="HR55" s="103"/>
      <c r="HS55" s="16"/>
      <c r="HT55" s="103">
        <v>0</v>
      </c>
      <c r="HU55" s="103">
        <v>0</v>
      </c>
      <c r="HV55" s="103">
        <v>0</v>
      </c>
      <c r="HW55" s="103">
        <v>0</v>
      </c>
      <c r="HX55" s="103">
        <v>3.4014999999999997E-2</v>
      </c>
      <c r="HY55" s="103">
        <v>4.6420999999999997E-2</v>
      </c>
      <c r="HZ55" s="103">
        <v>5.0333000000000003E-2</v>
      </c>
      <c r="IA55" s="103">
        <v>0</v>
      </c>
      <c r="IB55" s="103">
        <v>0</v>
      </c>
      <c r="IC55" s="103">
        <v>0</v>
      </c>
      <c r="ID55" s="103">
        <v>0</v>
      </c>
      <c r="IE55" s="103">
        <v>0</v>
      </c>
      <c r="IF55" s="103">
        <v>0</v>
      </c>
      <c r="IG55" s="103">
        <v>0</v>
      </c>
      <c r="IH55" s="103"/>
      <c r="II55" s="16"/>
      <c r="IJ55" s="103">
        <v>0</v>
      </c>
      <c r="IK55" s="103">
        <v>0</v>
      </c>
      <c r="IL55" s="103">
        <v>7.1904761904761907E-3</v>
      </c>
      <c r="IM55" s="103">
        <v>0</v>
      </c>
      <c r="IN55" s="103">
        <v>0</v>
      </c>
      <c r="IO55" s="103">
        <v>0</v>
      </c>
      <c r="IP55" s="103">
        <v>0</v>
      </c>
      <c r="IQ55" s="103">
        <v>0</v>
      </c>
      <c r="IR55" s="103">
        <v>0</v>
      </c>
      <c r="IS55" s="103">
        <v>5.1190476190476189E-2</v>
      </c>
      <c r="IT55" s="103">
        <v>6.1904761904761907E-3</v>
      </c>
      <c r="IU55" s="277">
        <v>1.1952380952380952E-2</v>
      </c>
      <c r="IV55" s="277">
        <v>0</v>
      </c>
      <c r="IW55" s="277">
        <v>0</v>
      </c>
      <c r="IX55" s="277"/>
      <c r="IY55" s="16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277"/>
      <c r="JK55" s="277"/>
      <c r="JL55" s="277"/>
      <c r="JM55" s="277"/>
      <c r="JN55" s="277"/>
      <c r="JO55" s="16"/>
      <c r="JP55" s="103">
        <v>3.5793227798621756</v>
      </c>
      <c r="JQ55" s="103">
        <v>0</v>
      </c>
      <c r="JR55" s="103">
        <v>0.90993875235832478</v>
      </c>
      <c r="JS55" s="103">
        <v>1.2547306642856635</v>
      </c>
      <c r="JT55" s="103">
        <v>0.52081899991743952</v>
      </c>
      <c r="JU55" s="103">
        <v>0.75207496898885851</v>
      </c>
      <c r="JV55" s="103">
        <v>1.006050357813024</v>
      </c>
      <c r="JW55" s="103">
        <v>0.8786269275577695</v>
      </c>
      <c r="JX55" s="103">
        <v>0.68964497976249095</v>
      </c>
      <c r="JY55" s="103">
        <v>0.72899880644053261</v>
      </c>
      <c r="JZ55" s="103">
        <v>0.62554849204820318</v>
      </c>
      <c r="KA55" s="277">
        <v>1.1573551700694835</v>
      </c>
      <c r="KB55" s="277">
        <v>0.88298428598948731</v>
      </c>
      <c r="KC55" s="277">
        <v>0.92932514043537551</v>
      </c>
      <c r="KD55" s="277"/>
      <c r="KE55" s="16"/>
      <c r="KF55" s="103">
        <v>0.45354761904761909</v>
      </c>
      <c r="KG55" s="103">
        <v>0.12516666666666668</v>
      </c>
      <c r="KH55" s="103">
        <v>0.75935714285714295</v>
      </c>
      <c r="KI55" s="103">
        <v>0.75640476190476191</v>
      </c>
      <c r="KJ55" s="103">
        <v>1.0913095238095238</v>
      </c>
      <c r="KK55" s="103">
        <v>1.0437142857142856</v>
      </c>
      <c r="KL55" s="103">
        <v>1.1189761904761906</v>
      </c>
      <c r="KM55" s="103">
        <v>0.99080952380952381</v>
      </c>
      <c r="KN55" s="103">
        <v>0.97828571428571431</v>
      </c>
      <c r="KO55" s="103">
        <v>0.60454761904761911</v>
      </c>
      <c r="KP55" s="103">
        <v>0.74338095238095236</v>
      </c>
      <c r="KQ55" s="277">
        <v>0.96166666666666667</v>
      </c>
      <c r="KR55" s="277">
        <v>0.84221428571428569</v>
      </c>
      <c r="KS55" s="277">
        <v>0.88641544562824381</v>
      </c>
      <c r="KT55" s="277"/>
      <c r="KU55" s="16"/>
      <c r="KV55" s="103">
        <v>0</v>
      </c>
      <c r="KW55" s="103">
        <v>4.2023809523809526E-2</v>
      </c>
      <c r="KX55" s="103">
        <v>0</v>
      </c>
      <c r="KY55" s="103">
        <v>0</v>
      </c>
      <c r="KZ55" s="103">
        <v>0</v>
      </c>
      <c r="LA55" s="103">
        <v>0</v>
      </c>
      <c r="LB55" s="103">
        <v>0</v>
      </c>
      <c r="LC55" s="103">
        <v>0</v>
      </c>
      <c r="LD55" s="103">
        <v>0</v>
      </c>
      <c r="LE55" s="103">
        <v>0</v>
      </c>
      <c r="LF55" s="103">
        <v>1.4404761904761905E-2</v>
      </c>
      <c r="LG55" s="103">
        <v>1.0714285714285714E-2</v>
      </c>
      <c r="LH55" s="103">
        <v>1.1357142857142857E-2</v>
      </c>
      <c r="LI55" s="103">
        <v>1.1953189369425051E-2</v>
      </c>
      <c r="LJ55" s="103"/>
      <c r="LL55" s="68">
        <v>0</v>
      </c>
      <c r="LM55" s="68">
        <v>0</v>
      </c>
      <c r="LN55" s="68">
        <v>0</v>
      </c>
      <c r="LO55" s="68">
        <v>0</v>
      </c>
      <c r="LP55" s="68">
        <v>0</v>
      </c>
      <c r="LQ55" s="68">
        <v>0</v>
      </c>
      <c r="LR55" s="68">
        <v>0</v>
      </c>
      <c r="LS55" s="68">
        <v>0</v>
      </c>
      <c r="LT55" s="68">
        <v>0</v>
      </c>
      <c r="LU55" s="68">
        <v>0</v>
      </c>
      <c r="LV55" s="68">
        <v>0</v>
      </c>
      <c r="LW55" s="285"/>
      <c r="LX55" s="285"/>
      <c r="LY55" s="285"/>
      <c r="LZ55" s="285"/>
      <c r="MA55" s="8"/>
      <c r="MB55" s="68">
        <v>0</v>
      </c>
      <c r="MC55" s="68">
        <v>0</v>
      </c>
      <c r="MD55" s="68">
        <v>0</v>
      </c>
      <c r="ME55" s="68">
        <v>0</v>
      </c>
      <c r="MF55" s="68">
        <v>0</v>
      </c>
      <c r="MG55" s="68">
        <v>0</v>
      </c>
      <c r="MH55" s="68">
        <v>0</v>
      </c>
      <c r="MI55" s="68">
        <v>0</v>
      </c>
      <c r="MJ55" s="68">
        <v>0</v>
      </c>
      <c r="MK55" s="68">
        <v>0</v>
      </c>
      <c r="ML55" s="68">
        <v>0</v>
      </c>
      <c r="MM55" s="68">
        <v>0</v>
      </c>
      <c r="MN55" s="285">
        <v>0</v>
      </c>
      <c r="MO55" s="369">
        <v>0</v>
      </c>
      <c r="MP55" s="285"/>
      <c r="MQ55" s="8"/>
      <c r="MR55" s="68">
        <v>0</v>
      </c>
      <c r="MS55" s="68">
        <v>0</v>
      </c>
      <c r="MT55" s="68">
        <v>0</v>
      </c>
      <c r="MU55" s="68">
        <v>0</v>
      </c>
      <c r="MV55" s="68">
        <v>0</v>
      </c>
      <c r="MW55" s="68">
        <v>0</v>
      </c>
      <c r="MX55" s="68">
        <v>0</v>
      </c>
      <c r="MY55" s="68">
        <v>0</v>
      </c>
      <c r="MZ55" s="68">
        <v>0</v>
      </c>
      <c r="NA55" s="68">
        <v>0</v>
      </c>
      <c r="NB55" s="285">
        <v>0</v>
      </c>
      <c r="NC55" s="285">
        <v>0</v>
      </c>
      <c r="ND55" s="285">
        <v>0</v>
      </c>
      <c r="NE55" s="285">
        <v>0</v>
      </c>
      <c r="NF55" s="285"/>
      <c r="NG55" s="8"/>
      <c r="NH55" s="68"/>
      <c r="NI55" s="68"/>
      <c r="NJ55" s="68"/>
      <c r="NK55" s="68"/>
      <c r="NL55" s="68"/>
      <c r="NM55" s="68"/>
      <c r="NN55" s="68"/>
      <c r="NO55" s="68"/>
      <c r="NP55" s="68"/>
      <c r="NQ55" s="68"/>
      <c r="NR55" s="285"/>
      <c r="NS55" s="285"/>
      <c r="NT55" s="285"/>
      <c r="NU55" s="285"/>
      <c r="NV55" s="285"/>
      <c r="NW55" s="8"/>
      <c r="NX55" s="68">
        <v>0</v>
      </c>
      <c r="NY55" s="68">
        <v>0</v>
      </c>
      <c r="NZ55" s="68">
        <v>0</v>
      </c>
      <c r="OA55" s="68">
        <v>0</v>
      </c>
      <c r="OB55" s="68">
        <v>0</v>
      </c>
      <c r="OC55" s="68">
        <v>0</v>
      </c>
      <c r="OD55" s="68">
        <v>0</v>
      </c>
      <c r="OE55" s="68">
        <v>0</v>
      </c>
      <c r="OF55" s="68">
        <v>0</v>
      </c>
      <c r="OG55" s="68">
        <v>0</v>
      </c>
      <c r="OH55" s="68">
        <v>0</v>
      </c>
      <c r="OI55" s="285"/>
      <c r="OJ55" s="285"/>
      <c r="OK55" s="285"/>
      <c r="OL55" s="285"/>
      <c r="OM55" s="8"/>
      <c r="ON55" s="68">
        <v>0</v>
      </c>
      <c r="OO55" s="68">
        <v>0</v>
      </c>
      <c r="OP55" s="68">
        <v>0</v>
      </c>
      <c r="OQ55" s="68">
        <v>0</v>
      </c>
      <c r="OR55" s="68">
        <v>0</v>
      </c>
      <c r="OS55" s="68">
        <v>0</v>
      </c>
      <c r="OT55" s="68">
        <v>0</v>
      </c>
      <c r="OU55" s="68">
        <v>0</v>
      </c>
      <c r="OV55" s="68">
        <v>0</v>
      </c>
      <c r="OW55" s="68">
        <v>0</v>
      </c>
      <c r="OX55" s="285">
        <v>0</v>
      </c>
      <c r="OY55" s="285"/>
      <c r="OZ55" s="285"/>
      <c r="PA55" s="285"/>
      <c r="PB55" s="285"/>
      <c r="PC55" s="8"/>
      <c r="PD55" s="68"/>
      <c r="PE55" s="68"/>
      <c r="PF55" s="68"/>
      <c r="PG55" s="68"/>
      <c r="PH55" s="68"/>
      <c r="PI55" s="68"/>
      <c r="PJ55" s="68"/>
      <c r="PK55" s="68"/>
      <c r="PL55" s="68"/>
      <c r="PM55" s="68"/>
      <c r="PN55" s="285"/>
      <c r="PO55" s="285"/>
      <c r="PP55" s="285"/>
      <c r="PQ55" s="285"/>
      <c r="PR55" s="285"/>
      <c r="PS55" s="8"/>
      <c r="PT55" s="68"/>
      <c r="PU55" s="68"/>
      <c r="PV55" s="68"/>
      <c r="PW55" s="68"/>
      <c r="PX55" s="68"/>
      <c r="PY55" s="68"/>
      <c r="PZ55" s="68"/>
      <c r="QA55" s="68"/>
      <c r="QB55" s="68"/>
      <c r="QC55" s="68"/>
      <c r="QD55" s="285"/>
      <c r="QE55" s="285"/>
      <c r="QF55" s="285"/>
      <c r="QG55" s="285"/>
      <c r="QH55" s="285"/>
      <c r="QI55" s="8"/>
      <c r="QJ55" s="68"/>
      <c r="QK55" s="68"/>
      <c r="QL55" s="68"/>
      <c r="QM55" s="68"/>
      <c r="QN55" s="68"/>
      <c r="QO55" s="68"/>
      <c r="QP55" s="68"/>
      <c r="QQ55" s="68"/>
      <c r="QR55" s="68"/>
      <c r="QS55" s="68"/>
      <c r="QT55" s="68"/>
      <c r="QU55" s="285"/>
      <c r="QV55" s="285"/>
      <c r="QW55" s="285"/>
      <c r="QX55" s="285"/>
      <c r="QY55" s="8"/>
      <c r="QZ55" s="68"/>
      <c r="RA55" s="68"/>
      <c r="RB55" s="68"/>
      <c r="RC55" s="68"/>
      <c r="RD55" s="68"/>
      <c r="RE55" s="68"/>
      <c r="RF55" s="68"/>
      <c r="RG55" s="68"/>
      <c r="RH55" s="68"/>
      <c r="RI55" s="68"/>
      <c r="RJ55" s="68"/>
      <c r="RK55" s="68"/>
      <c r="RL55" s="68"/>
      <c r="RM55" s="68"/>
      <c r="RN55" s="68"/>
    </row>
    <row r="56" spans="1:482" ht="12.75" x14ac:dyDescent="0.2">
      <c r="A56" s="161">
        <v>54</v>
      </c>
      <c r="B56" s="149" t="s">
        <v>92</v>
      </c>
      <c r="C56" s="161">
        <v>54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04">
        <v>0</v>
      </c>
      <c r="O56" s="104">
        <v>0</v>
      </c>
      <c r="P56" s="278">
        <v>0</v>
      </c>
      <c r="Q56" s="278">
        <v>0</v>
      </c>
      <c r="R56" s="278"/>
      <c r="S56" s="16"/>
      <c r="T56" s="104">
        <v>0</v>
      </c>
      <c r="U56" s="104">
        <v>0</v>
      </c>
      <c r="V56" s="104">
        <v>0</v>
      </c>
      <c r="W56" s="104">
        <v>0</v>
      </c>
      <c r="X56" s="104">
        <v>0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278">
        <v>0</v>
      </c>
      <c r="AE56" s="278">
        <v>0</v>
      </c>
      <c r="AF56" s="278">
        <v>0</v>
      </c>
      <c r="AG56" s="278">
        <v>0</v>
      </c>
      <c r="AH56" s="278"/>
      <c r="AI56" s="16"/>
      <c r="AJ56" s="104">
        <v>35411.6008746511</v>
      </c>
      <c r="AK56" s="104">
        <v>37283.621898021614</v>
      </c>
      <c r="AL56" s="104">
        <v>20138.2876828425</v>
      </c>
      <c r="AM56" s="104">
        <v>31089.040945303575</v>
      </c>
      <c r="AN56" s="104">
        <v>33169.973784854832</v>
      </c>
      <c r="AO56" s="104">
        <v>37436.233712371468</v>
      </c>
      <c r="AP56" s="104">
        <v>38011.604970051631</v>
      </c>
      <c r="AQ56" s="104">
        <v>38103.746153842752</v>
      </c>
      <c r="AR56" s="104">
        <v>36144.36470841711</v>
      </c>
      <c r="AS56" s="104">
        <v>38619.005311888461</v>
      </c>
      <c r="AT56" s="104">
        <v>55822.582209986736</v>
      </c>
      <c r="AU56" s="104">
        <v>59516.835019824372</v>
      </c>
      <c r="AV56" s="278">
        <v>56287.577007141212</v>
      </c>
      <c r="AW56" s="278">
        <v>57208.998078984114</v>
      </c>
      <c r="AX56" s="278"/>
      <c r="AY56" s="16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278"/>
      <c r="BK56" s="278"/>
      <c r="BL56" s="278"/>
      <c r="BM56" s="278"/>
      <c r="BN56" s="278"/>
      <c r="BO56" s="16"/>
      <c r="BP56" s="104">
        <v>0</v>
      </c>
      <c r="BQ56" s="104">
        <v>0</v>
      </c>
      <c r="BR56" s="104">
        <v>0</v>
      </c>
      <c r="BS56" s="104">
        <v>0</v>
      </c>
      <c r="BT56" s="104">
        <v>0</v>
      </c>
      <c r="BU56" s="104">
        <v>0</v>
      </c>
      <c r="BV56" s="104">
        <v>0</v>
      </c>
      <c r="BW56" s="104">
        <v>0</v>
      </c>
      <c r="BX56" s="104">
        <v>0.27600000000000002</v>
      </c>
      <c r="BY56" s="104">
        <v>0.66300000000000003</v>
      </c>
      <c r="BZ56" s="278">
        <v>1.21</v>
      </c>
      <c r="CA56" s="278">
        <v>0.55400000000000005</v>
      </c>
      <c r="CB56" s="278">
        <v>0.69299999999999995</v>
      </c>
      <c r="CC56" s="278">
        <v>0.68063985112617698</v>
      </c>
      <c r="CD56" s="278"/>
      <c r="CE56" s="16"/>
      <c r="CF56" s="104">
        <v>0</v>
      </c>
      <c r="CG56" s="104">
        <v>0</v>
      </c>
      <c r="CH56" s="104">
        <v>0.67571428571428571</v>
      </c>
      <c r="CI56" s="104">
        <v>3.2700476190476193</v>
      </c>
      <c r="CJ56" s="104">
        <v>0.87038095238095237</v>
      </c>
      <c r="CK56" s="104">
        <v>0.50907142857142862</v>
      </c>
      <c r="CL56" s="104">
        <v>0.39102380952380955</v>
      </c>
      <c r="CM56" s="104">
        <v>0.25071428571428572</v>
      </c>
      <c r="CN56" s="104">
        <v>0</v>
      </c>
      <c r="CO56" s="104">
        <v>0</v>
      </c>
      <c r="CP56" s="278">
        <v>0</v>
      </c>
      <c r="CQ56" s="278">
        <v>0</v>
      </c>
      <c r="CR56" s="278">
        <v>0</v>
      </c>
      <c r="CS56" s="278">
        <v>0</v>
      </c>
      <c r="CT56" s="278"/>
      <c r="CU56" s="16"/>
      <c r="CV56" s="104">
        <v>0</v>
      </c>
      <c r="CW56" s="104">
        <v>0</v>
      </c>
      <c r="CX56" s="104">
        <v>0</v>
      </c>
      <c r="CY56" s="104">
        <v>0</v>
      </c>
      <c r="CZ56" s="104">
        <v>0</v>
      </c>
      <c r="DA56" s="104">
        <v>0</v>
      </c>
      <c r="DB56" s="104">
        <v>0</v>
      </c>
      <c r="DC56" s="104">
        <v>0</v>
      </c>
      <c r="DD56" s="104">
        <v>0</v>
      </c>
      <c r="DE56" s="104">
        <v>0</v>
      </c>
      <c r="DF56" s="104">
        <v>0</v>
      </c>
      <c r="DG56" s="278">
        <v>1.9</v>
      </c>
      <c r="DH56" s="278">
        <v>0</v>
      </c>
      <c r="DI56" s="278">
        <v>0</v>
      </c>
      <c r="DJ56" s="278"/>
      <c r="DK56" s="16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278"/>
      <c r="DW56" s="278"/>
      <c r="DX56" s="278"/>
      <c r="DY56" s="278"/>
      <c r="DZ56" s="278"/>
      <c r="EA56" s="16"/>
      <c r="EB56" s="104">
        <v>0</v>
      </c>
      <c r="EC56" s="104">
        <v>0</v>
      </c>
      <c r="ED56" s="104">
        <v>0</v>
      </c>
      <c r="EE56" s="104">
        <v>0</v>
      </c>
      <c r="EF56" s="104">
        <v>0</v>
      </c>
      <c r="EG56" s="104">
        <v>0</v>
      </c>
      <c r="EH56" s="104">
        <v>0</v>
      </c>
      <c r="EI56" s="104">
        <v>0</v>
      </c>
      <c r="EJ56" s="104">
        <v>0</v>
      </c>
      <c r="EK56" s="104">
        <v>0</v>
      </c>
      <c r="EL56" s="104">
        <v>0</v>
      </c>
      <c r="EM56" s="278"/>
      <c r="EN56" s="278"/>
      <c r="EO56" s="278"/>
      <c r="EP56" s="278"/>
      <c r="EQ56" s="16"/>
      <c r="ER56" s="104">
        <v>0</v>
      </c>
      <c r="ES56" s="104">
        <v>0</v>
      </c>
      <c r="ET56" s="104">
        <v>0</v>
      </c>
      <c r="EU56" s="104">
        <v>0</v>
      </c>
      <c r="EV56" s="104">
        <v>0</v>
      </c>
      <c r="EW56" s="104">
        <v>0</v>
      </c>
      <c r="EX56" s="104">
        <v>0</v>
      </c>
      <c r="EY56" s="104">
        <v>0</v>
      </c>
      <c r="EZ56" s="104">
        <v>0</v>
      </c>
      <c r="FA56" s="104">
        <v>0</v>
      </c>
      <c r="FB56" s="104">
        <v>0</v>
      </c>
      <c r="FC56" s="278"/>
      <c r="FD56" s="278"/>
      <c r="FE56" s="278"/>
      <c r="FF56" s="278"/>
      <c r="FG56" s="16"/>
      <c r="FH56" s="104">
        <v>0</v>
      </c>
      <c r="FI56" s="104">
        <v>0</v>
      </c>
      <c r="FJ56" s="104">
        <v>0</v>
      </c>
      <c r="FK56" s="104">
        <v>0</v>
      </c>
      <c r="FL56" s="104">
        <v>0</v>
      </c>
      <c r="FM56" s="104">
        <v>0</v>
      </c>
      <c r="FN56" s="104">
        <v>0</v>
      </c>
      <c r="FO56" s="104">
        <v>0</v>
      </c>
      <c r="FP56" s="104">
        <v>0</v>
      </c>
      <c r="FQ56" s="104">
        <v>0</v>
      </c>
      <c r="FR56" s="278">
        <v>0</v>
      </c>
      <c r="FS56" s="278">
        <v>0</v>
      </c>
      <c r="FT56" s="278">
        <v>0</v>
      </c>
      <c r="FU56" s="278">
        <v>0</v>
      </c>
      <c r="FV56" s="278"/>
      <c r="FW56" s="16"/>
      <c r="FX56" s="104">
        <v>0</v>
      </c>
      <c r="FY56" s="104">
        <v>0</v>
      </c>
      <c r="FZ56" s="104">
        <v>0</v>
      </c>
      <c r="GA56" s="104">
        <v>0</v>
      </c>
      <c r="GB56" s="104">
        <v>0</v>
      </c>
      <c r="GC56" s="104">
        <v>0</v>
      </c>
      <c r="GD56" s="104">
        <v>0</v>
      </c>
      <c r="GE56" s="104">
        <v>0</v>
      </c>
      <c r="GF56" s="104">
        <v>0</v>
      </c>
      <c r="GG56" s="104">
        <v>0</v>
      </c>
      <c r="GH56" s="278">
        <v>0</v>
      </c>
      <c r="GI56" s="278">
        <v>0</v>
      </c>
      <c r="GJ56" s="278">
        <v>0</v>
      </c>
      <c r="GK56" s="278">
        <v>0</v>
      </c>
      <c r="GL56" s="278"/>
      <c r="GM56" s="16"/>
      <c r="GN56" s="104">
        <v>2.7565714285714287</v>
      </c>
      <c r="GO56" s="104">
        <v>2.2634285714285713</v>
      </c>
      <c r="GP56" s="104">
        <v>4.4187142857142856</v>
      </c>
      <c r="GQ56" s="104">
        <v>4.3079761904761913</v>
      </c>
      <c r="GR56" s="104">
        <v>1.7150952380952382</v>
      </c>
      <c r="GS56" s="104">
        <v>4.0130952380952385</v>
      </c>
      <c r="GT56" s="104">
        <v>5.6288095238095242</v>
      </c>
      <c r="GU56" s="104">
        <v>0.88723809523809527</v>
      </c>
      <c r="GV56" s="104">
        <v>1.446190476190476</v>
      </c>
      <c r="GW56" s="104">
        <v>1.9179761904761905</v>
      </c>
      <c r="GX56" s="104">
        <v>3.0117619047619049</v>
      </c>
      <c r="GY56" s="278">
        <v>5.03752380952381</v>
      </c>
      <c r="GZ56" s="278">
        <v>6.7506904761904769</v>
      </c>
      <c r="HA56" s="278">
        <v>6.6302871005962301</v>
      </c>
      <c r="HB56" s="278"/>
      <c r="HC56" s="16"/>
      <c r="HD56" s="104">
        <v>130.33824799999999</v>
      </c>
      <c r="HE56" s="104">
        <v>143.466848</v>
      </c>
      <c r="HF56" s="104">
        <v>150.79356100000001</v>
      </c>
      <c r="HG56" s="104">
        <v>22.747649000000003</v>
      </c>
      <c r="HH56" s="104">
        <v>75.392277000000007</v>
      </c>
      <c r="HI56" s="104">
        <v>108.11568399999999</v>
      </c>
      <c r="HJ56" s="104">
        <v>226.92365899999996</v>
      </c>
      <c r="HK56" s="104">
        <v>219.23270099999999</v>
      </c>
      <c r="HL56" s="104">
        <v>158.71161816888628</v>
      </c>
      <c r="HM56" s="104">
        <v>159.07066168819202</v>
      </c>
      <c r="HN56" s="104">
        <v>115.35067620801577</v>
      </c>
      <c r="HO56" s="104">
        <v>37.382900425919665</v>
      </c>
      <c r="HP56" s="104">
        <v>57.774300930656018</v>
      </c>
      <c r="HQ56" s="104">
        <v>38.33364689414411</v>
      </c>
      <c r="HR56" s="104"/>
      <c r="HS56" s="16"/>
      <c r="HT56" s="104">
        <v>709.42033200000003</v>
      </c>
      <c r="HU56" s="104">
        <v>718.90856499999995</v>
      </c>
      <c r="HV56" s="104">
        <v>721.471723</v>
      </c>
      <c r="HW56" s="104">
        <v>743.22089100000005</v>
      </c>
      <c r="HX56" s="104">
        <v>760.31260999999995</v>
      </c>
      <c r="HY56" s="104">
        <v>798.21508400000005</v>
      </c>
      <c r="HZ56" s="104">
        <v>666.24250099999995</v>
      </c>
      <c r="IA56" s="104">
        <v>687.0059</v>
      </c>
      <c r="IB56" s="104">
        <v>742.44644300000004</v>
      </c>
      <c r="IC56" s="104">
        <v>750.63419700000009</v>
      </c>
      <c r="ID56" s="104">
        <v>715.55783221216734</v>
      </c>
      <c r="IE56" s="104">
        <v>721.20412200015585</v>
      </c>
      <c r="IF56" s="104">
        <v>862.14063149717185</v>
      </c>
      <c r="IG56" s="104">
        <v>1123.516124076403</v>
      </c>
      <c r="IH56" s="104"/>
      <c r="II56" s="16"/>
      <c r="IJ56" s="104">
        <v>629.68176190476197</v>
      </c>
      <c r="IK56" s="104">
        <v>958.05466666666666</v>
      </c>
      <c r="IL56" s="104">
        <v>811.04190476190479</v>
      </c>
      <c r="IM56" s="104">
        <v>666.00071428571425</v>
      </c>
      <c r="IN56" s="104">
        <v>521.72883333333334</v>
      </c>
      <c r="IO56" s="104">
        <v>584.08785714285716</v>
      </c>
      <c r="IP56" s="104">
        <v>57.66504761904762</v>
      </c>
      <c r="IQ56" s="104">
        <v>45.710714285714289</v>
      </c>
      <c r="IR56" s="104">
        <v>2.2915952380952382</v>
      </c>
      <c r="IS56" s="104">
        <v>5.207238095238095</v>
      </c>
      <c r="IT56" s="104">
        <v>5.0920000000000005</v>
      </c>
      <c r="IU56" s="278">
        <v>5.7204523809523815</v>
      </c>
      <c r="IV56" s="278">
        <v>6.1236666666666668</v>
      </c>
      <c r="IW56" s="278">
        <v>6.0144467075704657</v>
      </c>
      <c r="IX56" s="278"/>
      <c r="IY56" s="16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278"/>
      <c r="JK56" s="278"/>
      <c r="JL56" s="278"/>
      <c r="JM56" s="278"/>
      <c r="JN56" s="278"/>
      <c r="JO56" s="16"/>
      <c r="JP56" s="104">
        <v>1635.097645599476</v>
      </c>
      <c r="JQ56" s="104">
        <v>3229.7148401945169</v>
      </c>
      <c r="JR56" s="104">
        <v>3773.5667654334584</v>
      </c>
      <c r="JS56" s="104">
        <v>826.73929949984665</v>
      </c>
      <c r="JT56" s="104">
        <v>370.61445379110575</v>
      </c>
      <c r="JU56" s="104">
        <v>339.50654826882919</v>
      </c>
      <c r="JV56" s="104">
        <v>522.90265814153315</v>
      </c>
      <c r="JW56" s="104">
        <v>742.83628359625288</v>
      </c>
      <c r="JX56" s="104">
        <v>852.93698699111917</v>
      </c>
      <c r="JY56" s="104">
        <v>2134.0993977162348</v>
      </c>
      <c r="JZ56" s="104">
        <v>2277.0941974255406</v>
      </c>
      <c r="KA56" s="278">
        <v>718.34713418319666</v>
      </c>
      <c r="KB56" s="278">
        <v>849.23959763489722</v>
      </c>
      <c r="KC56" s="278">
        <v>834.09280419144432</v>
      </c>
      <c r="KD56" s="278"/>
      <c r="KE56" s="16"/>
      <c r="KF56" s="104">
        <v>9.8500000000000004E-2</v>
      </c>
      <c r="KG56" s="104">
        <v>6.933333333333333E-2</v>
      </c>
      <c r="KH56" s="104">
        <v>0.31654761904761908</v>
      </c>
      <c r="KI56" s="104">
        <v>7.5619047619047627E-2</v>
      </c>
      <c r="KJ56" s="104">
        <v>0.1925952380952381</v>
      </c>
      <c r="KK56" s="104">
        <v>0.26638095238095238</v>
      </c>
      <c r="KL56" s="104">
        <v>0.23476190476190475</v>
      </c>
      <c r="KM56" s="104">
        <v>0.17407142857142857</v>
      </c>
      <c r="KN56" s="104">
        <v>0.42600000000000005</v>
      </c>
      <c r="KO56" s="104">
        <v>0.63500000000000001</v>
      </c>
      <c r="KP56" s="104">
        <v>0.60745238095238097</v>
      </c>
      <c r="KQ56" s="278">
        <v>0.4464285714285714</v>
      </c>
      <c r="KR56" s="278">
        <v>0.51378571428571429</v>
      </c>
      <c r="KS56" s="278">
        <v>0.50462197991657298</v>
      </c>
      <c r="KT56" s="278"/>
      <c r="KU56" s="16"/>
      <c r="KV56" s="104">
        <v>0</v>
      </c>
      <c r="KW56" s="104">
        <v>0</v>
      </c>
      <c r="KX56" s="104">
        <v>0.15535714285714286</v>
      </c>
      <c r="KY56" s="104">
        <v>0.1575</v>
      </c>
      <c r="KZ56" s="104">
        <v>7.976190476190477E-2</v>
      </c>
      <c r="LA56" s="104">
        <v>0</v>
      </c>
      <c r="LB56" s="104">
        <v>3.8380952380952384E-2</v>
      </c>
      <c r="LC56" s="104">
        <v>0.11092857142857143</v>
      </c>
      <c r="LD56" s="104">
        <v>9.6428571428571423E-3</v>
      </c>
      <c r="LE56" s="104">
        <v>1.0047619047619048E-2</v>
      </c>
      <c r="LF56" s="104">
        <v>6.5476190476190478E-3</v>
      </c>
      <c r="LG56" s="104">
        <v>2.930952380952381E-2</v>
      </c>
      <c r="LH56" s="104">
        <v>0.1858809523809524</v>
      </c>
      <c r="LI56" s="104">
        <v>0.18256563312519977</v>
      </c>
      <c r="LJ56" s="104"/>
      <c r="LL56" s="158">
        <v>0</v>
      </c>
      <c r="LM56" s="158">
        <v>0</v>
      </c>
      <c r="LN56" s="158">
        <v>0</v>
      </c>
      <c r="LO56" s="158">
        <v>0</v>
      </c>
      <c r="LP56" s="158">
        <v>0</v>
      </c>
      <c r="LQ56" s="158">
        <v>0</v>
      </c>
      <c r="LR56" s="158">
        <v>0</v>
      </c>
      <c r="LS56" s="158">
        <v>0</v>
      </c>
      <c r="LT56" s="158">
        <v>0</v>
      </c>
      <c r="LU56" s="158">
        <v>0</v>
      </c>
      <c r="LV56" s="158">
        <v>0</v>
      </c>
      <c r="LW56" s="292"/>
      <c r="LX56" s="292"/>
      <c r="LY56" s="292"/>
      <c r="LZ56" s="292"/>
      <c r="MA56" s="8"/>
      <c r="MB56" s="158">
        <v>0</v>
      </c>
      <c r="MC56" s="158">
        <v>0</v>
      </c>
      <c r="MD56" s="158">
        <v>0</v>
      </c>
      <c r="ME56" s="158">
        <v>0</v>
      </c>
      <c r="MF56" s="158">
        <v>0</v>
      </c>
      <c r="MG56" s="158">
        <v>0</v>
      </c>
      <c r="MH56" s="158">
        <v>0</v>
      </c>
      <c r="MI56" s="158">
        <v>0</v>
      </c>
      <c r="MJ56" s="158">
        <v>0</v>
      </c>
      <c r="MK56" s="158">
        <v>0</v>
      </c>
      <c r="ML56" s="158">
        <v>0</v>
      </c>
      <c r="MM56" s="158">
        <v>0</v>
      </c>
      <c r="MN56" s="292">
        <v>0</v>
      </c>
      <c r="MO56" s="370">
        <v>0</v>
      </c>
      <c r="MP56" s="292"/>
      <c r="MQ56" s="8"/>
      <c r="MR56" s="158">
        <v>-6312.3273495664262</v>
      </c>
      <c r="MS56" s="158">
        <v>-6564.392064126394</v>
      </c>
      <c r="MT56" s="158">
        <v>-6686.99126188427</v>
      </c>
      <c r="MU56" s="158">
        <v>-7814.8287850899142</v>
      </c>
      <c r="MV56" s="158">
        <v>-9072.4551505883337</v>
      </c>
      <c r="MW56" s="158">
        <v>-9307.6723037689262</v>
      </c>
      <c r="MX56" s="158">
        <v>-8178.1562728051567</v>
      </c>
      <c r="MY56" s="158">
        <v>-7045.4571171154694</v>
      </c>
      <c r="MZ56" s="158">
        <v>-7998.9473572740981</v>
      </c>
      <c r="NA56" s="158">
        <v>-8684.7530394334226</v>
      </c>
      <c r="NB56" s="292">
        <v>-8800.9307673467665</v>
      </c>
      <c r="NC56" s="292">
        <v>-12091.794209516976</v>
      </c>
      <c r="ND56" s="292">
        <v>-11070.125423385114</v>
      </c>
      <c r="NE56" s="292">
        <v>-15108.150280363205</v>
      </c>
      <c r="NF56" s="292"/>
      <c r="NG56" s="8"/>
      <c r="NH56" s="158"/>
      <c r="NI56" s="158"/>
      <c r="NJ56" s="158"/>
      <c r="NK56" s="158"/>
      <c r="NL56" s="158"/>
      <c r="NM56" s="158"/>
      <c r="NN56" s="158"/>
      <c r="NO56" s="158"/>
      <c r="NP56" s="158"/>
      <c r="NQ56" s="158"/>
      <c r="NR56" s="292"/>
      <c r="NS56" s="292"/>
      <c r="NT56" s="292"/>
      <c r="NU56" s="292"/>
      <c r="NV56" s="292"/>
      <c r="NW56" s="8"/>
      <c r="NX56" s="158">
        <v>0</v>
      </c>
      <c r="NY56" s="158">
        <v>0</v>
      </c>
      <c r="NZ56" s="158">
        <v>0</v>
      </c>
      <c r="OA56" s="158">
        <v>0</v>
      </c>
      <c r="OB56" s="158">
        <v>0</v>
      </c>
      <c r="OC56" s="158">
        <v>0</v>
      </c>
      <c r="OD56" s="158">
        <v>0</v>
      </c>
      <c r="OE56" s="158">
        <v>0</v>
      </c>
      <c r="OF56" s="158">
        <v>0</v>
      </c>
      <c r="OG56" s="158">
        <v>0</v>
      </c>
      <c r="OH56" s="158">
        <v>0</v>
      </c>
      <c r="OI56" s="292"/>
      <c r="OJ56" s="292"/>
      <c r="OK56" s="292"/>
      <c r="OL56" s="292"/>
      <c r="OM56" s="8"/>
      <c r="ON56" s="158">
        <v>0</v>
      </c>
      <c r="OO56" s="158">
        <v>0</v>
      </c>
      <c r="OP56" s="158">
        <v>0</v>
      </c>
      <c r="OQ56" s="158">
        <v>0</v>
      </c>
      <c r="OR56" s="158">
        <v>0</v>
      </c>
      <c r="OS56" s="158">
        <v>0</v>
      </c>
      <c r="OT56" s="158">
        <v>0</v>
      </c>
      <c r="OU56" s="158">
        <v>0</v>
      </c>
      <c r="OV56" s="158">
        <v>0</v>
      </c>
      <c r="OW56" s="158">
        <v>0</v>
      </c>
      <c r="OX56" s="292">
        <v>0</v>
      </c>
      <c r="OY56" s="292"/>
      <c r="OZ56" s="292"/>
      <c r="PA56" s="292"/>
      <c r="PB56" s="292"/>
      <c r="PC56" s="8"/>
      <c r="PD56" s="158"/>
      <c r="PE56" s="158"/>
      <c r="PF56" s="158"/>
      <c r="PG56" s="158"/>
      <c r="PH56" s="158"/>
      <c r="PI56" s="158"/>
      <c r="PJ56" s="158"/>
      <c r="PK56" s="158"/>
      <c r="PL56" s="158"/>
      <c r="PM56" s="158"/>
      <c r="PN56" s="292"/>
      <c r="PO56" s="292"/>
      <c r="PP56" s="292"/>
      <c r="PQ56" s="292"/>
      <c r="PR56" s="292"/>
      <c r="PS56" s="8"/>
      <c r="PT56" s="158"/>
      <c r="PU56" s="158"/>
      <c r="PV56" s="158"/>
      <c r="PW56" s="158"/>
      <c r="PX56" s="158"/>
      <c r="PY56" s="158"/>
      <c r="PZ56" s="158"/>
      <c r="QA56" s="158"/>
      <c r="QB56" s="158"/>
      <c r="QC56" s="158"/>
      <c r="QD56" s="292"/>
      <c r="QE56" s="292"/>
      <c r="QF56" s="292"/>
      <c r="QG56" s="292"/>
      <c r="QH56" s="292"/>
      <c r="QI56" s="8"/>
      <c r="QJ56" s="158"/>
      <c r="QK56" s="158"/>
      <c r="QL56" s="158"/>
      <c r="QM56" s="158"/>
      <c r="QN56" s="158"/>
      <c r="QO56" s="158"/>
      <c r="QP56" s="158"/>
      <c r="QQ56" s="158"/>
      <c r="QR56" s="158"/>
      <c r="QS56" s="158"/>
      <c r="QT56" s="158"/>
      <c r="QU56" s="292"/>
      <c r="QV56" s="292"/>
      <c r="QW56" s="292"/>
      <c r="QX56" s="292"/>
      <c r="QY56" s="8"/>
      <c r="QZ56" s="158"/>
      <c r="RA56" s="158"/>
      <c r="RB56" s="158"/>
      <c r="RC56" s="158"/>
      <c r="RD56" s="158"/>
      <c r="RE56" s="158"/>
      <c r="RF56" s="158"/>
      <c r="RG56" s="158"/>
      <c r="RH56" s="158"/>
      <c r="RI56" s="158"/>
      <c r="RJ56" s="158"/>
      <c r="RK56" s="158"/>
      <c r="RL56" s="158"/>
      <c r="RM56" s="158"/>
      <c r="RN56" s="158"/>
    </row>
    <row r="57" spans="1:482" ht="12.75" x14ac:dyDescent="0.2">
      <c r="A57" s="161">
        <v>55</v>
      </c>
      <c r="B57" s="148" t="s">
        <v>93</v>
      </c>
      <c r="C57" s="161">
        <v>55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277">
        <v>221.13200000000001</v>
      </c>
      <c r="Q57" s="277">
        <v>225.7814079156077</v>
      </c>
      <c r="R57" s="277"/>
      <c r="S57" s="16"/>
      <c r="T57" s="103">
        <v>25.102999999999998</v>
      </c>
      <c r="U57" s="103">
        <v>19.521000000000001</v>
      </c>
      <c r="V57" s="103">
        <v>102.54300000000001</v>
      </c>
      <c r="W57" s="103">
        <v>140.65600000000001</v>
      </c>
      <c r="X57" s="103">
        <v>180.40700000000001</v>
      </c>
      <c r="Y57" s="103">
        <v>150.679</v>
      </c>
      <c r="Z57" s="103">
        <v>167.68899999999999</v>
      </c>
      <c r="AA57" s="103">
        <v>154.001</v>
      </c>
      <c r="AB57" s="103">
        <v>236.76799999999997</v>
      </c>
      <c r="AC57" s="103">
        <v>217.369</v>
      </c>
      <c r="AD57" s="277">
        <v>214.38</v>
      </c>
      <c r="AE57" s="277">
        <v>151.83699999999999</v>
      </c>
      <c r="AF57" s="277">
        <v>166.785</v>
      </c>
      <c r="AG57" s="277">
        <v>170.29173579221745</v>
      </c>
      <c r="AH57" s="277"/>
      <c r="AI57" s="16"/>
      <c r="AJ57" s="103">
        <v>11356.41046080301</v>
      </c>
      <c r="AK57" s="103">
        <v>11357.302050276501</v>
      </c>
      <c r="AL57" s="103">
        <v>13699.74575926921</v>
      </c>
      <c r="AM57" s="103">
        <v>9551.6027969788192</v>
      </c>
      <c r="AN57" s="103">
        <v>9606.4561557083998</v>
      </c>
      <c r="AO57" s="103">
        <v>10785.753715968351</v>
      </c>
      <c r="AP57" s="103">
        <v>8954.1640420802214</v>
      </c>
      <c r="AQ57" s="103">
        <v>9673.0207065620598</v>
      </c>
      <c r="AR57" s="103">
        <v>8990.2375890238491</v>
      </c>
      <c r="AS57" s="103">
        <v>9108.9251802107101</v>
      </c>
      <c r="AT57" s="103">
        <v>10464.827273324272</v>
      </c>
      <c r="AU57" s="103">
        <v>11617.295524052552</v>
      </c>
      <c r="AV57" s="277">
        <v>11386.790423761275</v>
      </c>
      <c r="AW57" s="277">
        <v>11690.858442376255</v>
      </c>
      <c r="AX57" s="277"/>
      <c r="AY57" s="16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277"/>
      <c r="BK57" s="277"/>
      <c r="BL57" s="277"/>
      <c r="BM57" s="277"/>
      <c r="BN57" s="277"/>
      <c r="BO57" s="16"/>
      <c r="BP57" s="103">
        <v>5.6000000000000001E-2</v>
      </c>
      <c r="BQ57" s="103">
        <v>0</v>
      </c>
      <c r="BR57" s="103">
        <v>0.02</v>
      </c>
      <c r="BS57" s="103">
        <v>0.02</v>
      </c>
      <c r="BT57" s="103">
        <v>0</v>
      </c>
      <c r="BU57" s="103">
        <v>0</v>
      </c>
      <c r="BV57" s="103">
        <v>0</v>
      </c>
      <c r="BW57" s="103">
        <v>0</v>
      </c>
      <c r="BX57" s="103">
        <v>0</v>
      </c>
      <c r="BY57" s="103">
        <v>0</v>
      </c>
      <c r="BZ57" s="277">
        <v>0</v>
      </c>
      <c r="CA57" s="277">
        <v>8.9510000000000005</v>
      </c>
      <c r="CB57" s="277">
        <v>3.2050000000000001</v>
      </c>
      <c r="CC57" s="277">
        <v>3.2441175498921737</v>
      </c>
      <c r="CD57" s="277"/>
      <c r="CE57" s="16"/>
      <c r="CF57" s="103">
        <v>33.326523809523813</v>
      </c>
      <c r="CG57" s="103">
        <v>32.853095238095236</v>
      </c>
      <c r="CH57" s="103">
        <v>3.4155714285714289</v>
      </c>
      <c r="CI57" s="103">
        <v>6.8250714285714285</v>
      </c>
      <c r="CJ57" s="103">
        <v>4.9595238095238097</v>
      </c>
      <c r="CK57" s="103">
        <v>23.92909523809524</v>
      </c>
      <c r="CL57" s="103">
        <v>17.368880952380952</v>
      </c>
      <c r="CM57" s="103">
        <v>11.567500000000001</v>
      </c>
      <c r="CN57" s="103">
        <v>7.673</v>
      </c>
      <c r="CO57" s="103">
        <v>0.89716666666666667</v>
      </c>
      <c r="CP57" s="277">
        <v>0.68890476190476191</v>
      </c>
      <c r="CQ57" s="277">
        <v>0.66826190476190483</v>
      </c>
      <c r="CR57" s="277">
        <v>0.28673809523809524</v>
      </c>
      <c r="CS57" s="277">
        <v>0.29023778065040817</v>
      </c>
      <c r="CT57" s="277"/>
      <c r="CU57" s="16"/>
      <c r="CV57" s="103">
        <v>0</v>
      </c>
      <c r="CW57" s="103">
        <v>0</v>
      </c>
      <c r="CX57" s="103">
        <v>53.426852011218806</v>
      </c>
      <c r="CY57" s="103">
        <v>0</v>
      </c>
      <c r="CZ57" s="103">
        <v>0</v>
      </c>
      <c r="DA57" s="103">
        <v>0</v>
      </c>
      <c r="DB57" s="103">
        <v>9.3306341043942158</v>
      </c>
      <c r="DC57" s="103">
        <v>0</v>
      </c>
      <c r="DD57" s="103">
        <v>212.79466393682989</v>
      </c>
      <c r="DE57" s="103">
        <v>0</v>
      </c>
      <c r="DF57" s="103">
        <v>19.78</v>
      </c>
      <c r="DG57" s="277">
        <v>0.92900000000000005</v>
      </c>
      <c r="DH57" s="277">
        <v>1.0339999999999998</v>
      </c>
      <c r="DI57" s="277">
        <v>1.0466201393411878</v>
      </c>
      <c r="DJ57" s="277"/>
      <c r="DK57" s="16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277"/>
      <c r="DW57" s="277"/>
      <c r="DX57" s="277"/>
      <c r="DY57" s="277"/>
      <c r="DZ57" s="277"/>
      <c r="EA57" s="16"/>
      <c r="EB57" s="103">
        <v>0</v>
      </c>
      <c r="EC57" s="103">
        <v>0</v>
      </c>
      <c r="ED57" s="103">
        <v>0</v>
      </c>
      <c r="EE57" s="103">
        <v>0</v>
      </c>
      <c r="EF57" s="103">
        <v>0</v>
      </c>
      <c r="EG57" s="103">
        <v>0</v>
      </c>
      <c r="EH57" s="103">
        <v>0</v>
      </c>
      <c r="EI57" s="103">
        <v>0</v>
      </c>
      <c r="EJ57" s="103">
        <v>0</v>
      </c>
      <c r="EK57" s="103">
        <v>0</v>
      </c>
      <c r="EL57" s="103">
        <v>0</v>
      </c>
      <c r="EM57" s="277"/>
      <c r="EN57" s="277"/>
      <c r="EO57" s="277"/>
      <c r="EP57" s="277"/>
      <c r="EQ57" s="16"/>
      <c r="ER57" s="103">
        <v>0</v>
      </c>
      <c r="ES57" s="103">
        <v>0</v>
      </c>
      <c r="ET57" s="103">
        <v>0</v>
      </c>
      <c r="EU57" s="103">
        <v>0</v>
      </c>
      <c r="EV57" s="103">
        <v>0</v>
      </c>
      <c r="EW57" s="103">
        <v>0</v>
      </c>
      <c r="EX57" s="103">
        <v>0</v>
      </c>
      <c r="EY57" s="103">
        <v>0</v>
      </c>
      <c r="EZ57" s="103">
        <v>0</v>
      </c>
      <c r="FA57" s="103">
        <v>0</v>
      </c>
      <c r="FB57" s="103">
        <v>0</v>
      </c>
      <c r="FC57" s="277"/>
      <c r="FD57" s="277"/>
      <c r="FE57" s="277"/>
      <c r="FF57" s="277"/>
      <c r="FG57" s="16"/>
      <c r="FH57" s="103">
        <v>0.06</v>
      </c>
      <c r="FI57" s="103">
        <v>0</v>
      </c>
      <c r="FJ57" s="103">
        <v>1.49</v>
      </c>
      <c r="FK57" s="103">
        <v>0.18099999999999999</v>
      </c>
      <c r="FL57" s="103">
        <v>0.109</v>
      </c>
      <c r="FM57" s="103">
        <v>0.36</v>
      </c>
      <c r="FN57" s="103">
        <v>7.7489999999999997</v>
      </c>
      <c r="FO57" s="103">
        <v>2.4569999999999999</v>
      </c>
      <c r="FP57" s="103">
        <v>2.0569999999999999</v>
      </c>
      <c r="FQ57" s="103">
        <v>3.0310000000000001</v>
      </c>
      <c r="FR57" s="277">
        <v>3.0659999999999998</v>
      </c>
      <c r="FS57" s="277">
        <v>1.54</v>
      </c>
      <c r="FT57" s="277">
        <v>0</v>
      </c>
      <c r="FU57" s="277">
        <v>0</v>
      </c>
      <c r="FV57" s="277"/>
      <c r="FW57" s="16"/>
      <c r="FX57" s="103">
        <v>59.220999999999997</v>
      </c>
      <c r="FY57" s="103">
        <v>41.919999999999995</v>
      </c>
      <c r="FZ57" s="103">
        <v>3.7999999999999999E-2</v>
      </c>
      <c r="GA57" s="103">
        <v>0.59199999999999997</v>
      </c>
      <c r="GB57" s="103">
        <v>0.42199999999999999</v>
      </c>
      <c r="GC57" s="103">
        <v>0.60899999999999999</v>
      </c>
      <c r="GD57" s="103">
        <v>9.0999999999999998E-2</v>
      </c>
      <c r="GE57" s="103">
        <v>91.77</v>
      </c>
      <c r="GF57" s="103">
        <v>0.42199999999999999</v>
      </c>
      <c r="GG57" s="103">
        <v>5.1999999999999998E-2</v>
      </c>
      <c r="GH57" s="277">
        <v>0.04</v>
      </c>
      <c r="GI57" s="277">
        <v>0.61899999999999999</v>
      </c>
      <c r="GJ57" s="277">
        <v>0.67900000000000005</v>
      </c>
      <c r="GK57" s="277">
        <v>0.69327630544063112</v>
      </c>
      <c r="GL57" s="277"/>
      <c r="GM57" s="16"/>
      <c r="GN57" s="103">
        <v>28.99042857142857</v>
      </c>
      <c r="GO57" s="103">
        <v>11.756880952380953</v>
      </c>
      <c r="GP57" s="103">
        <v>29.815904761904761</v>
      </c>
      <c r="GQ57" s="103">
        <v>37.505523809523808</v>
      </c>
      <c r="GR57" s="103">
        <v>39.006928571428574</v>
      </c>
      <c r="GS57" s="103">
        <v>51.483500000000006</v>
      </c>
      <c r="GT57" s="103">
        <v>32.601642857142863</v>
      </c>
      <c r="GU57" s="103">
        <v>30.247476190476188</v>
      </c>
      <c r="GV57" s="103">
        <v>30.402404761904759</v>
      </c>
      <c r="GW57" s="103">
        <v>25.73502380952381</v>
      </c>
      <c r="GX57" s="103">
        <v>22.211404761904763</v>
      </c>
      <c r="GY57" s="277">
        <v>19.792904761904762</v>
      </c>
      <c r="GZ57" s="277">
        <v>19.536809523809524</v>
      </c>
      <c r="HA57" s="277">
        <v>19.775259483647748</v>
      </c>
      <c r="HB57" s="277"/>
      <c r="HC57" s="16"/>
      <c r="HD57" s="103">
        <v>1291.577205</v>
      </c>
      <c r="HE57" s="103">
        <v>1228.0577029999999</v>
      </c>
      <c r="HF57" s="103">
        <v>1255.279614</v>
      </c>
      <c r="HG57" s="103">
        <v>1225.9669100000001</v>
      </c>
      <c r="HH57" s="103">
        <v>1260.291203</v>
      </c>
      <c r="HI57" s="103">
        <v>1302.1423339999999</v>
      </c>
      <c r="HJ57" s="103">
        <v>1255.3210059999999</v>
      </c>
      <c r="HK57" s="103">
        <v>1103.12282</v>
      </c>
      <c r="HL57" s="103">
        <v>1020.086744808435</v>
      </c>
      <c r="HM57" s="103">
        <v>919.68390701949818</v>
      </c>
      <c r="HN57" s="103">
        <v>851.88014212005749</v>
      </c>
      <c r="HO57" s="103">
        <v>1128.0464733268418</v>
      </c>
      <c r="HP57" s="103">
        <v>1025.0516408180556</v>
      </c>
      <c r="HQ57" s="103">
        <v>1213.4325586341013</v>
      </c>
      <c r="HR57" s="103"/>
      <c r="HS57" s="16"/>
      <c r="HT57" s="103">
        <v>382.01562899999999</v>
      </c>
      <c r="HU57" s="103">
        <v>393.647469</v>
      </c>
      <c r="HV57" s="103">
        <v>450.16015900000002</v>
      </c>
      <c r="HW57" s="103">
        <v>387.492346</v>
      </c>
      <c r="HX57" s="103">
        <v>469.49100399999998</v>
      </c>
      <c r="HY57" s="103">
        <v>469.13597199999998</v>
      </c>
      <c r="HZ57" s="103">
        <v>548.500899</v>
      </c>
      <c r="IA57" s="103">
        <v>505.95926800000001</v>
      </c>
      <c r="IB57" s="103">
        <v>495.58776399999999</v>
      </c>
      <c r="IC57" s="103">
        <v>573.32375100000002</v>
      </c>
      <c r="ID57" s="103">
        <v>458.23452095859102</v>
      </c>
      <c r="IE57" s="103">
        <v>596.88521555019349</v>
      </c>
      <c r="IF57" s="103">
        <v>531.68043749515789</v>
      </c>
      <c r="IG57" s="103">
        <v>615.46350568981768</v>
      </c>
      <c r="IH57" s="103"/>
      <c r="II57" s="16"/>
      <c r="IJ57" s="103">
        <v>36.96445238095238</v>
      </c>
      <c r="IK57" s="103">
        <v>3.6799761904761903</v>
      </c>
      <c r="IL57" s="103">
        <v>32.201857142857143</v>
      </c>
      <c r="IM57" s="103">
        <v>34.619714285714288</v>
      </c>
      <c r="IN57" s="103">
        <v>29.472595238095238</v>
      </c>
      <c r="IO57" s="103">
        <v>29.240547619047618</v>
      </c>
      <c r="IP57" s="103">
        <v>26.344309523809525</v>
      </c>
      <c r="IQ57" s="103">
        <v>0.17966666666666667</v>
      </c>
      <c r="IR57" s="103">
        <v>0.11407142857142857</v>
      </c>
      <c r="IS57" s="103">
        <v>0.10335714285714286</v>
      </c>
      <c r="IT57" s="103">
        <v>4.0383809523809528</v>
      </c>
      <c r="IU57" s="277">
        <v>2.8795000000000002</v>
      </c>
      <c r="IV57" s="277">
        <v>3.9584523809523811</v>
      </c>
      <c r="IW57" s="277">
        <v>4.0067659405491662</v>
      </c>
      <c r="IX57" s="277"/>
      <c r="IY57" s="16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277"/>
      <c r="JK57" s="277"/>
      <c r="JL57" s="277"/>
      <c r="JM57" s="277"/>
      <c r="JN57" s="277"/>
      <c r="JO57" s="16"/>
      <c r="JP57" s="103">
        <v>17.139335581832214</v>
      </c>
      <c r="JQ57" s="103">
        <v>14.413300798390377</v>
      </c>
      <c r="JR57" s="103">
        <v>36.569841575620814</v>
      </c>
      <c r="JS57" s="103">
        <v>24.894353169252035</v>
      </c>
      <c r="JT57" s="103">
        <v>24.750101671696743</v>
      </c>
      <c r="JU57" s="103">
        <v>22.139880888676885</v>
      </c>
      <c r="JV57" s="103">
        <v>16.81865948288603</v>
      </c>
      <c r="JW57" s="103">
        <v>10.377189254091586</v>
      </c>
      <c r="JX57" s="103">
        <v>9.3588261735054274</v>
      </c>
      <c r="JY57" s="103">
        <v>7.0220691285996626</v>
      </c>
      <c r="JZ57" s="103">
        <v>10.838737986686359</v>
      </c>
      <c r="KA57" s="277">
        <v>13.614339633411106</v>
      </c>
      <c r="KB57" s="277">
        <v>23.423752343035719</v>
      </c>
      <c r="KC57" s="277">
        <v>23.709643076558532</v>
      </c>
      <c r="KD57" s="277"/>
      <c r="KE57" s="16"/>
      <c r="KF57" s="103">
        <v>11.159452380952381</v>
      </c>
      <c r="KG57" s="103">
        <v>1.7812142857142859</v>
      </c>
      <c r="KH57" s="103">
        <v>8.0323809523809526</v>
      </c>
      <c r="KI57" s="103">
        <v>7.0448809523809528</v>
      </c>
      <c r="KJ57" s="103">
        <v>6.3429285714285717</v>
      </c>
      <c r="KK57" s="103">
        <v>6.911380952380954</v>
      </c>
      <c r="KL57" s="103">
        <v>5.7580952380952377</v>
      </c>
      <c r="KM57" s="103">
        <v>4.6229047619047625</v>
      </c>
      <c r="KN57" s="103">
        <v>3.847285714285714</v>
      </c>
      <c r="KO57" s="103">
        <v>3.7397380952380952</v>
      </c>
      <c r="KP57" s="103">
        <v>3.6728571428571435</v>
      </c>
      <c r="KQ57" s="277">
        <v>5.530904761904762</v>
      </c>
      <c r="KR57" s="277">
        <v>10.300761904761904</v>
      </c>
      <c r="KS57" s="277">
        <v>10.426484390795265</v>
      </c>
      <c r="KT57" s="277"/>
      <c r="KU57" s="16"/>
      <c r="KV57" s="103">
        <v>0</v>
      </c>
      <c r="KW57" s="103">
        <v>0</v>
      </c>
      <c r="KX57" s="103">
        <v>3.8023809523809522E-2</v>
      </c>
      <c r="KY57" s="103">
        <v>0.19883333333333333</v>
      </c>
      <c r="KZ57" s="103">
        <v>2.9072142857142858</v>
      </c>
      <c r="LA57" s="103">
        <v>1.0589761904761905</v>
      </c>
      <c r="LB57" s="103">
        <v>1.2194285714285715</v>
      </c>
      <c r="LC57" s="103">
        <v>4.1702380952380951</v>
      </c>
      <c r="LD57" s="103">
        <v>5.0733809523809521</v>
      </c>
      <c r="LE57" s="103">
        <v>1.5174285714285716</v>
      </c>
      <c r="LF57" s="103">
        <v>0.54059523809523813</v>
      </c>
      <c r="LG57" s="103">
        <v>0.46814285714285714</v>
      </c>
      <c r="LH57" s="103">
        <v>0.52607142857142863</v>
      </c>
      <c r="LI57" s="103">
        <v>0.53249221651339118</v>
      </c>
      <c r="LJ57" s="103"/>
      <c r="LL57" s="68">
        <v>0</v>
      </c>
      <c r="LM57" s="68">
        <v>0</v>
      </c>
      <c r="LN57" s="68">
        <v>0</v>
      </c>
      <c r="LO57" s="68">
        <v>0</v>
      </c>
      <c r="LP57" s="68">
        <v>0</v>
      </c>
      <c r="LQ57" s="68">
        <v>0</v>
      </c>
      <c r="LR57" s="68">
        <v>0</v>
      </c>
      <c r="LS57" s="68">
        <v>0</v>
      </c>
      <c r="LT57" s="68">
        <v>0</v>
      </c>
      <c r="LU57" s="68">
        <v>0</v>
      </c>
      <c r="LV57" s="68">
        <v>0</v>
      </c>
      <c r="LW57" s="285"/>
      <c r="LX57" s="285"/>
      <c r="LY57" s="285"/>
      <c r="LZ57" s="285"/>
      <c r="MA57" s="8"/>
      <c r="MB57" s="68">
        <v>-21.712182765089324</v>
      </c>
      <c r="MC57" s="68">
        <v>-22.980761239382836</v>
      </c>
      <c r="MD57" s="68">
        <v>-26.165966864011484</v>
      </c>
      <c r="ME57" s="68">
        <v>-25.542896609927574</v>
      </c>
      <c r="MF57" s="68">
        <v>-34.949127090719394</v>
      </c>
      <c r="MG57" s="68">
        <v>-32.478132330024913</v>
      </c>
      <c r="MH57" s="68">
        <v>-39.02154286598546</v>
      </c>
      <c r="MI57" s="68">
        <v>-30.015856615543921</v>
      </c>
      <c r="MJ57" s="68">
        <v>-30.733185638790637</v>
      </c>
      <c r="MK57" s="68">
        <v>-35.168783187436993</v>
      </c>
      <c r="ML57" s="68">
        <v>-32.363957608352884</v>
      </c>
      <c r="MM57" s="68">
        <v>-37.793731317369073</v>
      </c>
      <c r="MN57" s="285">
        <v>-36.907441558393366</v>
      </c>
      <c r="MO57" s="369">
        <v>-46.126390654601181</v>
      </c>
      <c r="MP57" s="285"/>
      <c r="MQ57" s="8"/>
      <c r="MR57" s="68">
        <v>-2845.2654870290248</v>
      </c>
      <c r="MS57" s="68">
        <v>-3011.5059147901088</v>
      </c>
      <c r="MT57" s="68">
        <v>-3428.9100851077274</v>
      </c>
      <c r="MU57" s="68">
        <v>-3347.260058985536</v>
      </c>
      <c r="MV57" s="68">
        <v>-4579.89628168119</v>
      </c>
      <c r="MW57" s="68">
        <v>-4256.0856272066894</v>
      </c>
      <c r="MX57" s="68">
        <v>-5113.5645995818586</v>
      </c>
      <c r="MY57" s="68">
        <v>-3933.4175571300566</v>
      </c>
      <c r="MZ57" s="68">
        <v>-4027.4196910826968</v>
      </c>
      <c r="NA57" s="68">
        <v>-4608.6810389655193</v>
      </c>
      <c r="NB57" s="285">
        <v>-4222.8882510415187</v>
      </c>
      <c r="NC57" s="285">
        <v>-4952.6664595076627</v>
      </c>
      <c r="ND57" s="285">
        <v>-4836.5229243318499</v>
      </c>
      <c r="NE57" s="285">
        <v>-6044.6169227064811</v>
      </c>
      <c r="NF57" s="285"/>
      <c r="NG57" s="8"/>
      <c r="NH57" s="68"/>
      <c r="NI57" s="68"/>
      <c r="NJ57" s="68"/>
      <c r="NK57" s="68"/>
      <c r="NL57" s="68"/>
      <c r="NM57" s="68"/>
      <c r="NN57" s="68"/>
      <c r="NO57" s="68"/>
      <c r="NP57" s="68"/>
      <c r="NQ57" s="68"/>
      <c r="NR57" s="285"/>
      <c r="NS57" s="285"/>
      <c r="NT57" s="285"/>
      <c r="NU57" s="285"/>
      <c r="NV57" s="285"/>
      <c r="NW57" s="8"/>
      <c r="NX57" s="68">
        <v>0</v>
      </c>
      <c r="NY57" s="68">
        <v>0</v>
      </c>
      <c r="NZ57" s="68">
        <v>0</v>
      </c>
      <c r="OA57" s="68">
        <v>0</v>
      </c>
      <c r="OB57" s="68">
        <v>0</v>
      </c>
      <c r="OC57" s="68">
        <v>0</v>
      </c>
      <c r="OD57" s="68">
        <v>0</v>
      </c>
      <c r="OE57" s="68">
        <v>0</v>
      </c>
      <c r="OF57" s="68">
        <v>0</v>
      </c>
      <c r="OG57" s="68">
        <v>0</v>
      </c>
      <c r="OH57" s="68">
        <v>0</v>
      </c>
      <c r="OI57" s="285"/>
      <c r="OJ57" s="285"/>
      <c r="OK57" s="285"/>
      <c r="OL57" s="285"/>
      <c r="OM57" s="8"/>
      <c r="ON57" s="68">
        <v>0</v>
      </c>
      <c r="OO57" s="68">
        <v>0</v>
      </c>
      <c r="OP57" s="68">
        <v>0</v>
      </c>
      <c r="OQ57" s="68">
        <v>0</v>
      </c>
      <c r="OR57" s="68">
        <v>0</v>
      </c>
      <c r="OS57" s="68">
        <v>0</v>
      </c>
      <c r="OT57" s="68">
        <v>0</v>
      </c>
      <c r="OU57" s="68">
        <v>0</v>
      </c>
      <c r="OV57" s="68">
        <v>0</v>
      </c>
      <c r="OW57" s="68">
        <v>0</v>
      </c>
      <c r="OX57" s="285">
        <v>0</v>
      </c>
      <c r="OY57" s="285"/>
      <c r="OZ57" s="285"/>
      <c r="PA57" s="285"/>
      <c r="PB57" s="285"/>
      <c r="PC57" s="8"/>
      <c r="PD57" s="68"/>
      <c r="PE57" s="68"/>
      <c r="PF57" s="68"/>
      <c r="PG57" s="68"/>
      <c r="PH57" s="68"/>
      <c r="PI57" s="68"/>
      <c r="PJ57" s="68"/>
      <c r="PK57" s="68"/>
      <c r="PL57" s="68"/>
      <c r="PM57" s="68"/>
      <c r="PN57" s="285"/>
      <c r="PO57" s="285"/>
      <c r="PP57" s="285"/>
      <c r="PQ57" s="285"/>
      <c r="PR57" s="285"/>
      <c r="PS57" s="8"/>
      <c r="PT57" s="68"/>
      <c r="PU57" s="68"/>
      <c r="PV57" s="68"/>
      <c r="PW57" s="68"/>
      <c r="PX57" s="68"/>
      <c r="PY57" s="68"/>
      <c r="PZ57" s="68"/>
      <c r="QA57" s="68"/>
      <c r="QB57" s="68"/>
      <c r="QC57" s="68"/>
      <c r="QD57" s="285"/>
      <c r="QE57" s="285"/>
      <c r="QF57" s="285"/>
      <c r="QG57" s="285"/>
      <c r="QH57" s="285"/>
      <c r="QI57" s="8"/>
      <c r="QJ57" s="68"/>
      <c r="QK57" s="68"/>
      <c r="QL57" s="68"/>
      <c r="QM57" s="68"/>
      <c r="QN57" s="68"/>
      <c r="QO57" s="68"/>
      <c r="QP57" s="68"/>
      <c r="QQ57" s="68"/>
      <c r="QR57" s="68"/>
      <c r="QS57" s="68"/>
      <c r="QT57" s="68"/>
      <c r="QU57" s="285"/>
      <c r="QV57" s="285"/>
      <c r="QW57" s="285"/>
      <c r="QX57" s="285"/>
      <c r="QY57" s="8"/>
      <c r="QZ57" s="68"/>
      <c r="RA57" s="68"/>
      <c r="RB57" s="68"/>
      <c r="RC57" s="68"/>
      <c r="RD57" s="68"/>
      <c r="RE57" s="68"/>
      <c r="RF57" s="68"/>
      <c r="RG57" s="68"/>
      <c r="RH57" s="68"/>
      <c r="RI57" s="68"/>
      <c r="RJ57" s="68"/>
      <c r="RK57" s="68"/>
      <c r="RL57" s="68"/>
      <c r="RM57" s="68"/>
      <c r="RN57" s="68"/>
    </row>
    <row r="58" spans="1:482" ht="12.75" x14ac:dyDescent="0.2">
      <c r="A58" s="161">
        <v>56</v>
      </c>
      <c r="B58" s="149" t="s">
        <v>94</v>
      </c>
      <c r="C58" s="161">
        <v>56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04">
        <v>0</v>
      </c>
      <c r="O58" s="104">
        <v>0</v>
      </c>
      <c r="P58" s="278">
        <v>0</v>
      </c>
      <c r="Q58" s="278">
        <v>0</v>
      </c>
      <c r="R58" s="278"/>
      <c r="S58" s="16"/>
      <c r="T58" s="104">
        <v>0</v>
      </c>
      <c r="U58" s="104">
        <v>0</v>
      </c>
      <c r="V58" s="104">
        <v>0</v>
      </c>
      <c r="W58" s="104">
        <v>0</v>
      </c>
      <c r="X58" s="104">
        <v>0</v>
      </c>
      <c r="Y58" s="104">
        <v>0</v>
      </c>
      <c r="Z58" s="104">
        <v>0.38300000000000001</v>
      </c>
      <c r="AA58" s="104">
        <v>0</v>
      </c>
      <c r="AB58" s="104">
        <v>0</v>
      </c>
      <c r="AC58" s="104">
        <v>0</v>
      </c>
      <c r="AD58" s="278">
        <v>0</v>
      </c>
      <c r="AE58" s="278">
        <v>0</v>
      </c>
      <c r="AF58" s="278">
        <v>0</v>
      </c>
      <c r="AG58" s="278">
        <v>0</v>
      </c>
      <c r="AH58" s="278"/>
      <c r="AI58" s="16"/>
      <c r="AJ58" s="104">
        <v>0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477.32007202466002</v>
      </c>
      <c r="AQ58" s="104">
        <v>604.0955701936</v>
      </c>
      <c r="AR58" s="104">
        <v>500.76382164816999</v>
      </c>
      <c r="AS58" s="104">
        <v>537.55976548132003</v>
      </c>
      <c r="AT58" s="104">
        <v>470.84050105839003</v>
      </c>
      <c r="AU58" s="104">
        <v>433.09899251743013</v>
      </c>
      <c r="AV58" s="278">
        <v>459.46862399960258</v>
      </c>
      <c r="AW58" s="278">
        <v>480.43781570586515</v>
      </c>
      <c r="AX58" s="278"/>
      <c r="AY58" s="16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278"/>
      <c r="BK58" s="278"/>
      <c r="BL58" s="278"/>
      <c r="BM58" s="278"/>
      <c r="BN58" s="278"/>
      <c r="BO58" s="16"/>
      <c r="BP58" s="104">
        <v>0</v>
      </c>
      <c r="BQ58" s="104">
        <v>0</v>
      </c>
      <c r="BR58" s="104">
        <v>0</v>
      </c>
      <c r="BS58" s="104">
        <v>0</v>
      </c>
      <c r="BT58" s="104">
        <v>0</v>
      </c>
      <c r="BU58" s="104">
        <v>0</v>
      </c>
      <c r="BV58" s="104">
        <v>0</v>
      </c>
      <c r="BW58" s="104">
        <v>0</v>
      </c>
      <c r="BX58" s="104">
        <v>0</v>
      </c>
      <c r="BY58" s="104">
        <v>0</v>
      </c>
      <c r="BZ58" s="278">
        <v>0</v>
      </c>
      <c r="CA58" s="278">
        <v>0</v>
      </c>
      <c r="CB58" s="278">
        <v>0</v>
      </c>
      <c r="CC58" s="278">
        <v>0</v>
      </c>
      <c r="CD58" s="278"/>
      <c r="CE58" s="16"/>
      <c r="CF58" s="104">
        <v>0</v>
      </c>
      <c r="CG58" s="104">
        <v>0</v>
      </c>
      <c r="CH58" s="104">
        <v>0</v>
      </c>
      <c r="CI58" s="104">
        <v>0</v>
      </c>
      <c r="CJ58" s="104">
        <v>0</v>
      </c>
      <c r="CK58" s="104">
        <v>0</v>
      </c>
      <c r="CL58" s="104">
        <v>0</v>
      </c>
      <c r="CM58" s="104">
        <v>0</v>
      </c>
      <c r="CN58" s="104">
        <v>0</v>
      </c>
      <c r="CO58" s="104">
        <v>0</v>
      </c>
      <c r="CP58" s="278">
        <v>0</v>
      </c>
      <c r="CQ58" s="278">
        <v>0</v>
      </c>
      <c r="CR58" s="278">
        <v>0</v>
      </c>
      <c r="CS58" s="278">
        <v>0</v>
      </c>
      <c r="CT58" s="278"/>
      <c r="CU58" s="16"/>
      <c r="CV58" s="104">
        <v>0</v>
      </c>
      <c r="CW58" s="104">
        <v>0</v>
      </c>
      <c r="CX58" s="104">
        <v>0</v>
      </c>
      <c r="CY58" s="104">
        <v>0</v>
      </c>
      <c r="CZ58" s="104">
        <v>0</v>
      </c>
      <c r="DA58" s="104">
        <v>0</v>
      </c>
      <c r="DB58" s="104">
        <v>0</v>
      </c>
      <c r="DC58" s="104">
        <v>0</v>
      </c>
      <c r="DD58" s="104">
        <v>0</v>
      </c>
      <c r="DE58" s="104">
        <v>0</v>
      </c>
      <c r="DF58" s="104">
        <v>0</v>
      </c>
      <c r="DG58" s="278">
        <v>0</v>
      </c>
      <c r="DH58" s="278">
        <v>0</v>
      </c>
      <c r="DI58" s="278">
        <v>0</v>
      </c>
      <c r="DJ58" s="278"/>
      <c r="DK58" s="16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278"/>
      <c r="DW58" s="278"/>
      <c r="DX58" s="278"/>
      <c r="DY58" s="278"/>
      <c r="DZ58" s="278"/>
      <c r="EA58" s="16"/>
      <c r="EB58" s="104">
        <v>0</v>
      </c>
      <c r="EC58" s="104">
        <v>0</v>
      </c>
      <c r="ED58" s="104">
        <v>0</v>
      </c>
      <c r="EE58" s="104">
        <v>0</v>
      </c>
      <c r="EF58" s="104">
        <v>0</v>
      </c>
      <c r="EG58" s="104">
        <v>0</v>
      </c>
      <c r="EH58" s="104">
        <v>0</v>
      </c>
      <c r="EI58" s="104">
        <v>0</v>
      </c>
      <c r="EJ58" s="104">
        <v>0</v>
      </c>
      <c r="EK58" s="104">
        <v>0</v>
      </c>
      <c r="EL58" s="104">
        <v>0</v>
      </c>
      <c r="EM58" s="278"/>
      <c r="EN58" s="278"/>
      <c r="EO58" s="278"/>
      <c r="EP58" s="278"/>
      <c r="EQ58" s="16"/>
      <c r="ER58" s="104">
        <v>0</v>
      </c>
      <c r="ES58" s="104">
        <v>0</v>
      </c>
      <c r="ET58" s="104">
        <v>0</v>
      </c>
      <c r="EU58" s="104">
        <v>0</v>
      </c>
      <c r="EV58" s="104">
        <v>0</v>
      </c>
      <c r="EW58" s="104">
        <v>0</v>
      </c>
      <c r="EX58" s="104">
        <v>0</v>
      </c>
      <c r="EY58" s="104">
        <v>0</v>
      </c>
      <c r="EZ58" s="104">
        <v>0</v>
      </c>
      <c r="FA58" s="104">
        <v>0</v>
      </c>
      <c r="FB58" s="104">
        <v>0</v>
      </c>
      <c r="FC58" s="278"/>
      <c r="FD58" s="278"/>
      <c r="FE58" s="278"/>
      <c r="FF58" s="278"/>
      <c r="FG58" s="16"/>
      <c r="FH58" s="104">
        <v>0</v>
      </c>
      <c r="FI58" s="104">
        <v>0</v>
      </c>
      <c r="FJ58" s="104">
        <v>0</v>
      </c>
      <c r="FK58" s="104">
        <v>0</v>
      </c>
      <c r="FL58" s="104">
        <v>0</v>
      </c>
      <c r="FM58" s="104">
        <v>0</v>
      </c>
      <c r="FN58" s="104">
        <v>0</v>
      </c>
      <c r="FO58" s="104">
        <v>0</v>
      </c>
      <c r="FP58" s="104">
        <v>0</v>
      </c>
      <c r="FQ58" s="104">
        <v>0</v>
      </c>
      <c r="FR58" s="278">
        <v>0</v>
      </c>
      <c r="FS58" s="278">
        <v>0</v>
      </c>
      <c r="FT58" s="278">
        <v>0</v>
      </c>
      <c r="FU58" s="278">
        <v>0</v>
      </c>
      <c r="FV58" s="278"/>
      <c r="FW58" s="16"/>
      <c r="FX58" s="104">
        <v>0</v>
      </c>
      <c r="FY58" s="104">
        <v>0</v>
      </c>
      <c r="FZ58" s="104">
        <v>0</v>
      </c>
      <c r="GA58" s="104">
        <v>0</v>
      </c>
      <c r="GB58" s="104">
        <v>0</v>
      </c>
      <c r="GC58" s="104">
        <v>0</v>
      </c>
      <c r="GD58" s="104">
        <v>0</v>
      </c>
      <c r="GE58" s="104">
        <v>0</v>
      </c>
      <c r="GF58" s="104">
        <v>7.4999999999999997E-2</v>
      </c>
      <c r="GG58" s="104">
        <v>0</v>
      </c>
      <c r="GH58" s="278">
        <v>0</v>
      </c>
      <c r="GI58" s="278">
        <v>0</v>
      </c>
      <c r="GJ58" s="278">
        <v>0</v>
      </c>
      <c r="GK58" s="278">
        <v>0</v>
      </c>
      <c r="GL58" s="278"/>
      <c r="GM58" s="16"/>
      <c r="GN58" s="104">
        <v>0</v>
      </c>
      <c r="GO58" s="104">
        <v>0</v>
      </c>
      <c r="GP58" s="104">
        <v>0</v>
      </c>
      <c r="GQ58" s="104">
        <v>0</v>
      </c>
      <c r="GR58" s="104">
        <v>0</v>
      </c>
      <c r="GS58" s="104">
        <v>0</v>
      </c>
      <c r="GT58" s="104">
        <v>5.3105952380952379</v>
      </c>
      <c r="GU58" s="104">
        <v>1.2805714285714285</v>
      </c>
      <c r="GV58" s="104">
        <v>1.099952380952381</v>
      </c>
      <c r="GW58" s="104">
        <v>1.2246190476190477</v>
      </c>
      <c r="GX58" s="104">
        <v>1.0551428571428572</v>
      </c>
      <c r="GY58" s="278">
        <v>1.3958571428571429</v>
      </c>
      <c r="GZ58" s="278">
        <v>1.0941190476190477</v>
      </c>
      <c r="HA58" s="278">
        <v>1.0988804637676959</v>
      </c>
      <c r="HB58" s="278"/>
      <c r="HC58" s="16"/>
      <c r="HD58" s="104">
        <v>0</v>
      </c>
      <c r="HE58" s="104">
        <v>0</v>
      </c>
      <c r="HF58" s="104">
        <v>0</v>
      </c>
      <c r="HG58" s="104">
        <v>0</v>
      </c>
      <c r="HH58" s="104">
        <v>0</v>
      </c>
      <c r="HI58" s="104">
        <v>0</v>
      </c>
      <c r="HJ58" s="104">
        <v>0</v>
      </c>
      <c r="HK58" s="104">
        <v>150.75349800000001</v>
      </c>
      <c r="HL58" s="104">
        <v>154.62829558560557</v>
      </c>
      <c r="HM58" s="104">
        <v>154.87922568597082</v>
      </c>
      <c r="HN58" s="104">
        <v>159.12609734288779</v>
      </c>
      <c r="HO58" s="104">
        <v>190.81104782513648</v>
      </c>
      <c r="HP58" s="104">
        <v>162.79027769696125</v>
      </c>
      <c r="HQ58" s="104">
        <v>198.36538729426687</v>
      </c>
      <c r="HR58" s="104"/>
      <c r="HS58" s="16"/>
      <c r="HT58" s="104">
        <v>0</v>
      </c>
      <c r="HU58" s="104">
        <v>0</v>
      </c>
      <c r="HV58" s="104">
        <v>0</v>
      </c>
      <c r="HW58" s="104">
        <v>0</v>
      </c>
      <c r="HX58" s="104">
        <v>0</v>
      </c>
      <c r="HY58" s="104">
        <v>0</v>
      </c>
      <c r="HZ58" s="104">
        <v>0</v>
      </c>
      <c r="IA58" s="104">
        <v>11.694753</v>
      </c>
      <c r="IB58" s="104">
        <v>11.765521</v>
      </c>
      <c r="IC58" s="104">
        <v>12.655773999999999</v>
      </c>
      <c r="ID58" s="104">
        <v>11.042376646670872</v>
      </c>
      <c r="IE58" s="104">
        <v>12.997240011469254</v>
      </c>
      <c r="IF58" s="104">
        <v>12.494711378659577</v>
      </c>
      <c r="IG58" s="104">
        <v>12.088101249198315</v>
      </c>
      <c r="IH58" s="104"/>
      <c r="II58" s="16"/>
      <c r="IJ58" s="104">
        <v>0</v>
      </c>
      <c r="IK58" s="104">
        <v>0</v>
      </c>
      <c r="IL58" s="104">
        <v>0</v>
      </c>
      <c r="IM58" s="104">
        <v>0</v>
      </c>
      <c r="IN58" s="104">
        <v>0</v>
      </c>
      <c r="IO58" s="104">
        <v>0</v>
      </c>
      <c r="IP58" s="104">
        <v>0</v>
      </c>
      <c r="IQ58" s="104">
        <v>0</v>
      </c>
      <c r="IR58" s="104">
        <v>0</v>
      </c>
      <c r="IS58" s="104">
        <v>0</v>
      </c>
      <c r="IT58" s="104">
        <v>0</v>
      </c>
      <c r="IU58" s="278">
        <v>0</v>
      </c>
      <c r="IV58" s="278">
        <v>0</v>
      </c>
      <c r="IW58" s="278">
        <v>0</v>
      </c>
      <c r="IX58" s="278"/>
      <c r="IY58" s="16"/>
      <c r="IZ58" s="104"/>
      <c r="JA58" s="104"/>
      <c r="JB58" s="104"/>
      <c r="JC58" s="104"/>
      <c r="JD58" s="104"/>
      <c r="JE58" s="104"/>
      <c r="JF58" s="104"/>
      <c r="JG58" s="104"/>
      <c r="JH58" s="104"/>
      <c r="JI58" s="104"/>
      <c r="JJ58" s="278"/>
      <c r="JK58" s="278"/>
      <c r="JL58" s="278"/>
      <c r="JM58" s="278"/>
      <c r="JN58" s="278"/>
      <c r="JO58" s="16"/>
      <c r="JP58" s="104">
        <v>0</v>
      </c>
      <c r="JQ58" s="104">
        <v>0</v>
      </c>
      <c r="JR58" s="104">
        <v>0</v>
      </c>
      <c r="JS58" s="104">
        <v>0</v>
      </c>
      <c r="JT58" s="104">
        <v>0</v>
      </c>
      <c r="JU58" s="104">
        <v>0</v>
      </c>
      <c r="JV58" s="104">
        <v>3.7176625396621543</v>
      </c>
      <c r="JW58" s="104">
        <v>2.8964253352617835</v>
      </c>
      <c r="JX58" s="104">
        <v>2.7550430690480781</v>
      </c>
      <c r="JY58" s="104">
        <v>3.081284355605296</v>
      </c>
      <c r="JZ58" s="104">
        <v>2.7052061005056576</v>
      </c>
      <c r="KA58" s="278">
        <v>0.62477894687488222</v>
      </c>
      <c r="KB58" s="278">
        <v>0.77753111561626309</v>
      </c>
      <c r="KC58" s="278">
        <v>0.78091479604667702</v>
      </c>
      <c r="KD58" s="278"/>
      <c r="KE58" s="16"/>
      <c r="KF58" s="104">
        <v>0</v>
      </c>
      <c r="KG58" s="104">
        <v>0</v>
      </c>
      <c r="KH58" s="104">
        <v>0</v>
      </c>
      <c r="KI58" s="104">
        <v>0</v>
      </c>
      <c r="KJ58" s="104">
        <v>0</v>
      </c>
      <c r="KK58" s="104">
        <v>0</v>
      </c>
      <c r="KL58" s="104">
        <v>0.40366666666666667</v>
      </c>
      <c r="KM58" s="104">
        <v>0.74185714285714288</v>
      </c>
      <c r="KN58" s="104">
        <v>0.70380952380952377</v>
      </c>
      <c r="KO58" s="104">
        <v>0.36809523809523809</v>
      </c>
      <c r="KP58" s="104">
        <v>8.5976190476190484E-2</v>
      </c>
      <c r="KQ58" s="278">
        <v>0.37561904761904763</v>
      </c>
      <c r="KR58" s="278">
        <v>0.36961904761904762</v>
      </c>
      <c r="KS58" s="278">
        <v>0.37122756554587755</v>
      </c>
      <c r="KT58" s="278"/>
      <c r="KU58" s="16"/>
      <c r="KV58" s="104">
        <v>0</v>
      </c>
      <c r="KW58" s="104">
        <v>0</v>
      </c>
      <c r="KX58" s="104">
        <v>0</v>
      </c>
      <c r="KY58" s="104">
        <v>0</v>
      </c>
      <c r="KZ58" s="104">
        <v>0</v>
      </c>
      <c r="LA58" s="104">
        <v>0</v>
      </c>
      <c r="LB58" s="104">
        <v>0</v>
      </c>
      <c r="LC58" s="104">
        <v>0</v>
      </c>
      <c r="LD58" s="104">
        <v>0</v>
      </c>
      <c r="LE58" s="104">
        <v>0</v>
      </c>
      <c r="LF58" s="104">
        <v>0</v>
      </c>
      <c r="LG58" s="104">
        <v>0</v>
      </c>
      <c r="LH58" s="104">
        <v>0</v>
      </c>
      <c r="LI58" s="104">
        <v>0</v>
      </c>
      <c r="LJ58" s="104"/>
      <c r="LL58" s="158">
        <v>0</v>
      </c>
      <c r="LM58" s="158">
        <v>0</v>
      </c>
      <c r="LN58" s="158">
        <v>0</v>
      </c>
      <c r="LO58" s="158">
        <v>0</v>
      </c>
      <c r="LP58" s="158">
        <v>0</v>
      </c>
      <c r="LQ58" s="158">
        <v>0</v>
      </c>
      <c r="LR58" s="158">
        <v>0</v>
      </c>
      <c r="LS58" s="158">
        <v>0</v>
      </c>
      <c r="LT58" s="158">
        <v>0</v>
      </c>
      <c r="LU58" s="158">
        <v>0</v>
      </c>
      <c r="LV58" s="158">
        <v>0</v>
      </c>
      <c r="LW58" s="292"/>
      <c r="LX58" s="292"/>
      <c r="LY58" s="292"/>
      <c r="LZ58" s="292"/>
      <c r="MA58" s="8"/>
      <c r="MB58" s="158">
        <v>0</v>
      </c>
      <c r="MC58" s="158">
        <v>0</v>
      </c>
      <c r="MD58" s="158">
        <v>0</v>
      </c>
      <c r="ME58" s="158">
        <v>0</v>
      </c>
      <c r="MF58" s="158">
        <v>0</v>
      </c>
      <c r="MG58" s="158">
        <v>0</v>
      </c>
      <c r="MH58" s="158">
        <v>0</v>
      </c>
      <c r="MI58" s="158">
        <v>0</v>
      </c>
      <c r="MJ58" s="158">
        <v>0</v>
      </c>
      <c r="MK58" s="158">
        <v>0</v>
      </c>
      <c r="ML58" s="158">
        <v>0</v>
      </c>
      <c r="MM58" s="158">
        <v>0</v>
      </c>
      <c r="MN58" s="292">
        <v>0</v>
      </c>
      <c r="MO58" s="370">
        <v>0</v>
      </c>
      <c r="MP58" s="292"/>
      <c r="MQ58" s="8"/>
      <c r="MR58" s="158">
        <v>0</v>
      </c>
      <c r="MS58" s="158">
        <v>0</v>
      </c>
      <c r="MT58" s="158">
        <v>0</v>
      </c>
      <c r="MU58" s="158">
        <v>0</v>
      </c>
      <c r="MV58" s="158">
        <v>0</v>
      </c>
      <c r="MW58" s="158">
        <v>0</v>
      </c>
      <c r="MX58" s="158">
        <v>0</v>
      </c>
      <c r="MY58" s="158">
        <v>-110.61965942595985</v>
      </c>
      <c r="MZ58" s="158">
        <v>-116.32434137778257</v>
      </c>
      <c r="NA58" s="158">
        <v>-123.79676289642507</v>
      </c>
      <c r="NB58" s="292">
        <v>-128.18467377157529</v>
      </c>
      <c r="NC58" s="292">
        <v>-105.15576060213883</v>
      </c>
      <c r="ND58" s="292">
        <v>-132.36820384869742</v>
      </c>
      <c r="NE58" s="292">
        <v>-131.08477430368282</v>
      </c>
      <c r="NF58" s="292"/>
      <c r="NG58" s="8"/>
      <c r="NH58" s="158"/>
      <c r="NI58" s="158"/>
      <c r="NJ58" s="158"/>
      <c r="NK58" s="158"/>
      <c r="NL58" s="158"/>
      <c r="NM58" s="158"/>
      <c r="NN58" s="158"/>
      <c r="NO58" s="158"/>
      <c r="NP58" s="158"/>
      <c r="NQ58" s="158"/>
      <c r="NR58" s="292"/>
      <c r="NS58" s="292"/>
      <c r="NT58" s="292"/>
      <c r="NU58" s="292"/>
      <c r="NV58" s="292"/>
      <c r="NW58" s="8"/>
      <c r="NX58" s="158">
        <v>0</v>
      </c>
      <c r="NY58" s="158">
        <v>0</v>
      </c>
      <c r="NZ58" s="158">
        <v>0</v>
      </c>
      <c r="OA58" s="158">
        <v>0</v>
      </c>
      <c r="OB58" s="158">
        <v>0</v>
      </c>
      <c r="OC58" s="158">
        <v>0</v>
      </c>
      <c r="OD58" s="158">
        <v>0</v>
      </c>
      <c r="OE58" s="158">
        <v>0</v>
      </c>
      <c r="OF58" s="158">
        <v>0</v>
      </c>
      <c r="OG58" s="158">
        <v>0</v>
      </c>
      <c r="OH58" s="158">
        <v>0</v>
      </c>
      <c r="OI58" s="292"/>
      <c r="OJ58" s="292"/>
      <c r="OK58" s="292"/>
      <c r="OL58" s="292"/>
      <c r="OM58" s="8"/>
      <c r="ON58" s="158">
        <v>0</v>
      </c>
      <c r="OO58" s="158">
        <v>0</v>
      </c>
      <c r="OP58" s="158">
        <v>0</v>
      </c>
      <c r="OQ58" s="158">
        <v>0</v>
      </c>
      <c r="OR58" s="158">
        <v>0</v>
      </c>
      <c r="OS58" s="158">
        <v>0</v>
      </c>
      <c r="OT58" s="158">
        <v>0</v>
      </c>
      <c r="OU58" s="158">
        <v>0</v>
      </c>
      <c r="OV58" s="158">
        <v>0</v>
      </c>
      <c r="OW58" s="158">
        <v>0</v>
      </c>
      <c r="OX58" s="292">
        <v>0</v>
      </c>
      <c r="OY58" s="292"/>
      <c r="OZ58" s="292"/>
      <c r="PA58" s="292"/>
      <c r="PB58" s="292"/>
      <c r="PC58" s="8"/>
      <c r="PD58" s="158"/>
      <c r="PE58" s="158"/>
      <c r="PF58" s="158"/>
      <c r="PG58" s="158"/>
      <c r="PH58" s="158"/>
      <c r="PI58" s="158"/>
      <c r="PJ58" s="158"/>
      <c r="PK58" s="158"/>
      <c r="PL58" s="158"/>
      <c r="PM58" s="158"/>
      <c r="PN58" s="292"/>
      <c r="PO58" s="292"/>
      <c r="PP58" s="292"/>
      <c r="PQ58" s="292"/>
      <c r="PR58" s="292"/>
      <c r="PS58" s="8"/>
      <c r="PT58" s="158"/>
      <c r="PU58" s="158"/>
      <c r="PV58" s="158"/>
      <c r="PW58" s="158"/>
      <c r="PX58" s="158"/>
      <c r="PY58" s="158"/>
      <c r="PZ58" s="158"/>
      <c r="QA58" s="158"/>
      <c r="QB58" s="158"/>
      <c r="QC58" s="158"/>
      <c r="QD58" s="292"/>
      <c r="QE58" s="292"/>
      <c r="QF58" s="292"/>
      <c r="QG58" s="292"/>
      <c r="QH58" s="292"/>
      <c r="QI58" s="8"/>
      <c r="QJ58" s="158"/>
      <c r="QK58" s="158"/>
      <c r="QL58" s="158"/>
      <c r="QM58" s="158"/>
      <c r="QN58" s="158"/>
      <c r="QO58" s="158"/>
      <c r="QP58" s="158"/>
      <c r="QQ58" s="158"/>
      <c r="QR58" s="158"/>
      <c r="QS58" s="158"/>
      <c r="QT58" s="158"/>
      <c r="QU58" s="292"/>
      <c r="QV58" s="292"/>
      <c r="QW58" s="292"/>
      <c r="QX58" s="292"/>
      <c r="QY58" s="8"/>
      <c r="QZ58" s="158"/>
      <c r="RA58" s="158"/>
      <c r="RB58" s="158"/>
      <c r="RC58" s="158"/>
      <c r="RD58" s="158"/>
      <c r="RE58" s="158"/>
      <c r="RF58" s="158"/>
      <c r="RG58" s="158"/>
      <c r="RH58" s="158"/>
      <c r="RI58" s="158"/>
      <c r="RJ58" s="158"/>
      <c r="RK58" s="158"/>
      <c r="RL58" s="158"/>
      <c r="RM58" s="158"/>
      <c r="RN58" s="158"/>
    </row>
    <row r="59" spans="1:482" ht="12.75" x14ac:dyDescent="0.2">
      <c r="A59" s="161">
        <v>57</v>
      </c>
      <c r="B59" s="148" t="s">
        <v>95</v>
      </c>
      <c r="C59" s="161">
        <v>57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277">
        <v>0</v>
      </c>
      <c r="Q59" s="277">
        <v>0</v>
      </c>
      <c r="R59" s="277"/>
      <c r="S59" s="16"/>
      <c r="T59" s="103">
        <v>1.107</v>
      </c>
      <c r="U59" s="103">
        <v>0.113</v>
      </c>
      <c r="V59" s="103">
        <v>1.1080000000000001</v>
      </c>
      <c r="W59" s="103">
        <v>1.266</v>
      </c>
      <c r="X59" s="103">
        <v>1.347</v>
      </c>
      <c r="Y59" s="103">
        <v>2.1279999999999997</v>
      </c>
      <c r="Z59" s="103">
        <v>2.7839999999999998</v>
      </c>
      <c r="AA59" s="103">
        <v>2.79</v>
      </c>
      <c r="AB59" s="103">
        <v>2.5329999999999999</v>
      </c>
      <c r="AC59" s="103">
        <v>2.9169999999999998</v>
      </c>
      <c r="AD59" s="277">
        <v>3.1110000000000002</v>
      </c>
      <c r="AE59" s="277">
        <v>3.1069999999999998</v>
      </c>
      <c r="AF59" s="277">
        <v>3.56</v>
      </c>
      <c r="AG59" s="277">
        <v>3.9492573137975859</v>
      </c>
      <c r="AH59" s="277"/>
      <c r="AI59" s="16"/>
      <c r="AJ59" s="103">
        <v>1590.1135048313199</v>
      </c>
      <c r="AK59" s="103">
        <v>890.49542501339988</v>
      </c>
      <c r="AL59" s="103">
        <v>1773.11137022706</v>
      </c>
      <c r="AM59" s="103">
        <v>2309.4279180656999</v>
      </c>
      <c r="AN59" s="103">
        <v>2393.6057312112002</v>
      </c>
      <c r="AO59" s="103">
        <v>2287.1762504427102</v>
      </c>
      <c r="AP59" s="103">
        <v>2532.2077239017699</v>
      </c>
      <c r="AQ59" s="103">
        <v>2825.4587659602503</v>
      </c>
      <c r="AR59" s="103">
        <v>2711.9455861657998</v>
      </c>
      <c r="AS59" s="103">
        <v>2439.3843851348897</v>
      </c>
      <c r="AT59" s="103">
        <v>2482.4757692449298</v>
      </c>
      <c r="AU59" s="103">
        <v>2390.7855317257022</v>
      </c>
      <c r="AV59" s="277">
        <v>2441.8163740876121</v>
      </c>
      <c r="AW59" s="277">
        <v>1821.2608148688587</v>
      </c>
      <c r="AX59" s="277"/>
      <c r="AY59" s="16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277"/>
      <c r="BK59" s="277"/>
      <c r="BL59" s="277"/>
      <c r="BM59" s="277"/>
      <c r="BN59" s="277"/>
      <c r="BO59" s="16"/>
      <c r="BP59" s="103">
        <v>0.112</v>
      </c>
      <c r="BQ59" s="103">
        <v>0</v>
      </c>
      <c r="BR59" s="103">
        <v>0.14000000000000001</v>
      </c>
      <c r="BS59" s="103">
        <v>3.1E-2</v>
      </c>
      <c r="BT59" s="103">
        <v>0</v>
      </c>
      <c r="BU59" s="103">
        <v>5.0000000000000001E-3</v>
      </c>
      <c r="BV59" s="103">
        <v>4.0000000000000001E-3</v>
      </c>
      <c r="BW59" s="103">
        <v>4.0000000000000001E-3</v>
      </c>
      <c r="BX59" s="103">
        <v>5.0000000000000001E-3</v>
      </c>
      <c r="BY59" s="103">
        <v>0.1</v>
      </c>
      <c r="BZ59" s="277">
        <v>0.105</v>
      </c>
      <c r="CA59" s="277">
        <v>7.8E-2</v>
      </c>
      <c r="CB59" s="277">
        <v>6.5000000000000002E-2</v>
      </c>
      <c r="CC59" s="277">
        <v>6.6277522148088949E-2</v>
      </c>
      <c r="CD59" s="277"/>
      <c r="CE59" s="16"/>
      <c r="CF59" s="103">
        <v>1.2104761904761905</v>
      </c>
      <c r="CG59" s="103">
        <v>0</v>
      </c>
      <c r="CH59" s="103">
        <v>0.4693809523809524</v>
      </c>
      <c r="CI59" s="103">
        <v>4.7452380952380954E-2</v>
      </c>
      <c r="CJ59" s="103">
        <v>0</v>
      </c>
      <c r="CK59" s="103">
        <v>0</v>
      </c>
      <c r="CL59" s="103">
        <v>0</v>
      </c>
      <c r="CM59" s="103">
        <v>1.642857142857143E-3</v>
      </c>
      <c r="CN59" s="103">
        <v>1.1904761904761905E-4</v>
      </c>
      <c r="CO59" s="103">
        <v>1.4285714285714287E-4</v>
      </c>
      <c r="CP59" s="277">
        <v>1.6666666666666666E-4</v>
      </c>
      <c r="CQ59" s="277">
        <v>6.6666666666666664E-4</v>
      </c>
      <c r="CR59" s="277">
        <v>6.4285714285714282E-4</v>
      </c>
      <c r="CS59" s="277">
        <v>6.5549197728879179E-4</v>
      </c>
      <c r="CT59" s="277"/>
      <c r="CU59" s="16"/>
      <c r="CV59" s="103">
        <v>1.7534168089719009E-2</v>
      </c>
      <c r="CW59" s="103">
        <v>0</v>
      </c>
      <c r="CX59" s="103">
        <v>0</v>
      </c>
      <c r="CY59" s="103">
        <v>0</v>
      </c>
      <c r="CZ59" s="103">
        <v>0</v>
      </c>
      <c r="DA59" s="103">
        <v>0</v>
      </c>
      <c r="DB59" s="103">
        <v>0</v>
      </c>
      <c r="DC59" s="103">
        <v>0</v>
      </c>
      <c r="DD59" s="103">
        <v>0</v>
      </c>
      <c r="DE59" s="103">
        <v>0.24</v>
      </c>
      <c r="DF59" s="103">
        <v>0</v>
      </c>
      <c r="DG59" s="277">
        <v>0</v>
      </c>
      <c r="DH59" s="277">
        <v>0</v>
      </c>
      <c r="DI59" s="277">
        <v>0</v>
      </c>
      <c r="DJ59" s="277"/>
      <c r="DK59" s="16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277"/>
      <c r="DW59" s="277"/>
      <c r="DX59" s="277"/>
      <c r="DY59" s="277"/>
      <c r="DZ59" s="277"/>
      <c r="EA59" s="16"/>
      <c r="EB59" s="103">
        <v>0</v>
      </c>
      <c r="EC59" s="103">
        <v>0</v>
      </c>
      <c r="ED59" s="103">
        <v>0</v>
      </c>
      <c r="EE59" s="103">
        <v>0</v>
      </c>
      <c r="EF59" s="103">
        <v>0</v>
      </c>
      <c r="EG59" s="103">
        <v>0</v>
      </c>
      <c r="EH59" s="103">
        <v>0</v>
      </c>
      <c r="EI59" s="103">
        <v>0</v>
      </c>
      <c r="EJ59" s="103">
        <v>0</v>
      </c>
      <c r="EK59" s="103">
        <v>0</v>
      </c>
      <c r="EL59" s="103">
        <v>0</v>
      </c>
      <c r="EM59" s="277"/>
      <c r="EN59" s="277"/>
      <c r="EO59" s="277"/>
      <c r="EP59" s="277"/>
      <c r="EQ59" s="16"/>
      <c r="ER59" s="103">
        <v>0</v>
      </c>
      <c r="ES59" s="103">
        <v>0</v>
      </c>
      <c r="ET59" s="103">
        <v>0</v>
      </c>
      <c r="EU59" s="103">
        <v>0</v>
      </c>
      <c r="EV59" s="103">
        <v>0</v>
      </c>
      <c r="EW59" s="103">
        <v>0</v>
      </c>
      <c r="EX59" s="103">
        <v>0</v>
      </c>
      <c r="EY59" s="103">
        <v>0</v>
      </c>
      <c r="EZ59" s="103">
        <v>0</v>
      </c>
      <c r="FA59" s="103">
        <v>0</v>
      </c>
      <c r="FB59" s="103">
        <v>0</v>
      </c>
      <c r="FC59" s="277"/>
      <c r="FD59" s="277"/>
      <c r="FE59" s="277"/>
      <c r="FF59" s="277"/>
      <c r="FG59" s="16"/>
      <c r="FH59" s="103">
        <v>0</v>
      </c>
      <c r="FI59" s="103">
        <v>0</v>
      </c>
      <c r="FJ59" s="103">
        <v>0</v>
      </c>
      <c r="FK59" s="103">
        <v>0</v>
      </c>
      <c r="FL59" s="103">
        <v>0</v>
      </c>
      <c r="FM59" s="103">
        <v>0.46400000000000002</v>
      </c>
      <c r="FN59" s="103">
        <v>0.46400000000000002</v>
      </c>
      <c r="FO59" s="103">
        <v>0.42299999999999999</v>
      </c>
      <c r="FP59" s="103">
        <v>0.45</v>
      </c>
      <c r="FQ59" s="103">
        <v>0</v>
      </c>
      <c r="FR59" s="277">
        <v>0</v>
      </c>
      <c r="FS59" s="277">
        <v>0</v>
      </c>
      <c r="FT59" s="277">
        <v>0</v>
      </c>
      <c r="FU59" s="277">
        <v>0</v>
      </c>
      <c r="FV59" s="277"/>
      <c r="FW59" s="16"/>
      <c r="FX59" s="103">
        <v>0.89300000000000002</v>
      </c>
      <c r="FY59" s="103">
        <v>0</v>
      </c>
      <c r="FZ59" s="103">
        <v>0</v>
      </c>
      <c r="GA59" s="103">
        <v>0</v>
      </c>
      <c r="GB59" s="103">
        <v>1.7390000000000001</v>
      </c>
      <c r="GC59" s="103">
        <v>0</v>
      </c>
      <c r="GD59" s="103">
        <v>0</v>
      </c>
      <c r="GE59" s="103">
        <v>1.41</v>
      </c>
      <c r="GF59" s="103">
        <v>0</v>
      </c>
      <c r="GG59" s="103">
        <v>0</v>
      </c>
      <c r="GH59" s="277">
        <v>0</v>
      </c>
      <c r="GI59" s="277">
        <v>0</v>
      </c>
      <c r="GJ59" s="277">
        <v>0</v>
      </c>
      <c r="GK59" s="277">
        <v>0</v>
      </c>
      <c r="GL59" s="277"/>
      <c r="GM59" s="16"/>
      <c r="GN59" s="103">
        <v>7.2460952380952381</v>
      </c>
      <c r="GO59" s="103">
        <v>2.4433095238095239</v>
      </c>
      <c r="GP59" s="103">
        <v>6.4314999999999998</v>
      </c>
      <c r="GQ59" s="103">
        <v>6.2818095238095246</v>
      </c>
      <c r="GR59" s="103">
        <v>7.4133095238095237</v>
      </c>
      <c r="GS59" s="103">
        <v>8.1701428571428565</v>
      </c>
      <c r="GT59" s="103">
        <v>7.4205714285714288</v>
      </c>
      <c r="GU59" s="103">
        <v>5.7966428571428565</v>
      </c>
      <c r="GV59" s="103">
        <v>6.618095238095238</v>
      </c>
      <c r="GW59" s="103">
        <v>6.7338095238095237</v>
      </c>
      <c r="GX59" s="103">
        <v>23.921119047619047</v>
      </c>
      <c r="GY59" s="277">
        <v>23.2425</v>
      </c>
      <c r="GZ59" s="277">
        <v>6.7751190476190484</v>
      </c>
      <c r="HA59" s="277">
        <v>6.9082785036078587</v>
      </c>
      <c r="HB59" s="277"/>
      <c r="HC59" s="16"/>
      <c r="HD59" s="103">
        <v>973.46873099999993</v>
      </c>
      <c r="HE59" s="103">
        <v>993.97795499999995</v>
      </c>
      <c r="HF59" s="103">
        <v>1064.3966680000001</v>
      </c>
      <c r="HG59" s="103">
        <v>1070.256999</v>
      </c>
      <c r="HH59" s="103">
        <v>1136.6830299999999</v>
      </c>
      <c r="HI59" s="103">
        <v>1155.2724929999999</v>
      </c>
      <c r="HJ59" s="103">
        <v>1078.4056820000001</v>
      </c>
      <c r="HK59" s="103">
        <v>1110.2490829999999</v>
      </c>
      <c r="HL59" s="103">
        <v>1132.6974226864231</v>
      </c>
      <c r="HM59" s="103">
        <v>1131.7130826244461</v>
      </c>
      <c r="HN59" s="103">
        <v>1156.5289213051685</v>
      </c>
      <c r="HO59" s="103">
        <v>1282.7195816267188</v>
      </c>
      <c r="HP59" s="103">
        <v>1141.2026721536454</v>
      </c>
      <c r="HQ59" s="103">
        <v>1345.5166125943033</v>
      </c>
      <c r="HR59" s="103"/>
      <c r="HS59" s="16"/>
      <c r="HT59" s="103">
        <v>21.376830000000002</v>
      </c>
      <c r="HU59" s="103">
        <v>24.559384000000001</v>
      </c>
      <c r="HV59" s="103">
        <v>58.819122</v>
      </c>
      <c r="HW59" s="103">
        <v>45.189990000000002</v>
      </c>
      <c r="HX59" s="103">
        <v>55.459387999999997</v>
      </c>
      <c r="HY59" s="103">
        <v>55.180537999999999</v>
      </c>
      <c r="HZ59" s="103">
        <v>77.865437999999997</v>
      </c>
      <c r="IA59" s="103">
        <v>58.638052999999999</v>
      </c>
      <c r="IB59" s="103">
        <v>93.630523999999994</v>
      </c>
      <c r="IC59" s="103">
        <v>102.351617</v>
      </c>
      <c r="ID59" s="103">
        <v>109.68538378899534</v>
      </c>
      <c r="IE59" s="103">
        <v>72.266339436808892</v>
      </c>
      <c r="IF59" s="103">
        <v>102.91891913369018</v>
      </c>
      <c r="IG59" s="103">
        <v>119.44179963744067</v>
      </c>
      <c r="IH59" s="103"/>
      <c r="II59" s="16"/>
      <c r="IJ59" s="103">
        <v>2.8177142857142856</v>
      </c>
      <c r="IK59" s="103">
        <v>0.37495238095238098</v>
      </c>
      <c r="IL59" s="103">
        <v>1.7258809523809524</v>
      </c>
      <c r="IM59" s="103">
        <v>0.5764285714285714</v>
      </c>
      <c r="IN59" s="103">
        <v>1.9092619047619048</v>
      </c>
      <c r="IO59" s="103">
        <v>0.85226190476190478</v>
      </c>
      <c r="IP59" s="103">
        <v>0.3699047619047619</v>
      </c>
      <c r="IQ59" s="103">
        <v>0.78623809523809529</v>
      </c>
      <c r="IR59" s="103">
        <v>0.68042857142857138</v>
      </c>
      <c r="IS59" s="103">
        <v>0.81119047619047624</v>
      </c>
      <c r="IT59" s="103">
        <v>0.23604761904761906</v>
      </c>
      <c r="IU59" s="277">
        <v>0.17923809523809525</v>
      </c>
      <c r="IV59" s="277">
        <v>0.65623809523809529</v>
      </c>
      <c r="IW59" s="277">
        <v>0.66913592140865485</v>
      </c>
      <c r="IX59" s="277"/>
      <c r="IY59" s="16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277"/>
      <c r="JK59" s="277"/>
      <c r="JL59" s="277"/>
      <c r="JM59" s="277"/>
      <c r="JN59" s="277"/>
      <c r="JO59" s="16"/>
      <c r="JP59" s="103">
        <v>12.397622462157237</v>
      </c>
      <c r="JQ59" s="103">
        <v>9.6312349722097377</v>
      </c>
      <c r="JR59" s="103">
        <v>9.4197731319673146</v>
      </c>
      <c r="JS59" s="103">
        <v>7.4701686578010991</v>
      </c>
      <c r="JT59" s="103">
        <v>7.5634314172168153</v>
      </c>
      <c r="JU59" s="103">
        <v>7.8813860782652929</v>
      </c>
      <c r="JV59" s="103">
        <v>7.7862020040791</v>
      </c>
      <c r="JW59" s="103">
        <v>13.499575476073261</v>
      </c>
      <c r="JX59" s="103">
        <v>10.442371259169565</v>
      </c>
      <c r="JY59" s="103">
        <v>10.995363362922602</v>
      </c>
      <c r="JZ59" s="103">
        <v>13.523069537324981</v>
      </c>
      <c r="KA59" s="277">
        <v>14.508979216164731</v>
      </c>
      <c r="KB59" s="277">
        <v>10.571721100520948</v>
      </c>
      <c r="KC59" s="277">
        <v>10.779499682818406</v>
      </c>
      <c r="KD59" s="277"/>
      <c r="KE59" s="16"/>
      <c r="KF59" s="103">
        <v>3.9560476190476193</v>
      </c>
      <c r="KG59" s="103">
        <v>3.7250476190476194</v>
      </c>
      <c r="KH59" s="103">
        <v>9.8450000000000006</v>
      </c>
      <c r="KI59" s="103">
        <v>3.9937857142857145</v>
      </c>
      <c r="KJ59" s="103">
        <v>4.3708333333333336</v>
      </c>
      <c r="KK59" s="103">
        <v>4.0137619047619051</v>
      </c>
      <c r="KL59" s="103">
        <v>2.9088095238095235</v>
      </c>
      <c r="KM59" s="103">
        <v>1.6653095238095237</v>
      </c>
      <c r="KN59" s="103">
        <v>1.9534285714285713</v>
      </c>
      <c r="KO59" s="103">
        <v>1.7326190476190477</v>
      </c>
      <c r="KP59" s="103">
        <v>1.6939285714285715</v>
      </c>
      <c r="KQ59" s="277">
        <v>1.3296904761904762</v>
      </c>
      <c r="KR59" s="277">
        <v>1.3085000000000002</v>
      </c>
      <c r="KS59" s="277">
        <v>1.3342175035503754</v>
      </c>
      <c r="KT59" s="277"/>
      <c r="KU59" s="16"/>
      <c r="KV59" s="103">
        <v>2.2119047619047618E-2</v>
      </c>
      <c r="KW59" s="103">
        <v>9.8333333333333328E-3</v>
      </c>
      <c r="KX59" s="103">
        <v>0</v>
      </c>
      <c r="KY59" s="103">
        <v>0</v>
      </c>
      <c r="KZ59" s="103">
        <v>0</v>
      </c>
      <c r="LA59" s="103">
        <v>0</v>
      </c>
      <c r="LB59" s="103">
        <v>8.6666666666666663E-3</v>
      </c>
      <c r="LC59" s="103">
        <v>0</v>
      </c>
      <c r="LD59" s="103">
        <v>0</v>
      </c>
      <c r="LE59" s="103">
        <v>0</v>
      </c>
      <c r="LF59" s="103">
        <v>0</v>
      </c>
      <c r="LG59" s="103">
        <v>0</v>
      </c>
      <c r="LH59" s="103">
        <v>0</v>
      </c>
      <c r="LI59" s="103">
        <v>0</v>
      </c>
      <c r="LJ59" s="103"/>
      <c r="LL59" s="68">
        <v>0</v>
      </c>
      <c r="LM59" s="68">
        <v>0</v>
      </c>
      <c r="LN59" s="68">
        <v>0</v>
      </c>
      <c r="LO59" s="68">
        <v>0</v>
      </c>
      <c r="LP59" s="68">
        <v>0</v>
      </c>
      <c r="LQ59" s="68">
        <v>0</v>
      </c>
      <c r="LR59" s="68">
        <v>0</v>
      </c>
      <c r="LS59" s="68">
        <v>0</v>
      </c>
      <c r="LT59" s="68">
        <v>0</v>
      </c>
      <c r="LU59" s="68">
        <v>0</v>
      </c>
      <c r="LV59" s="68">
        <v>0</v>
      </c>
      <c r="LW59" s="285"/>
      <c r="LX59" s="285"/>
      <c r="LY59" s="285"/>
      <c r="LZ59" s="285"/>
      <c r="MA59" s="8"/>
      <c r="MB59" s="68">
        <v>0</v>
      </c>
      <c r="MC59" s="68">
        <v>0</v>
      </c>
      <c r="MD59" s="68">
        <v>0</v>
      </c>
      <c r="ME59" s="68">
        <v>0</v>
      </c>
      <c r="MF59" s="68">
        <v>0</v>
      </c>
      <c r="MG59" s="68">
        <v>0</v>
      </c>
      <c r="MH59" s="68">
        <v>0</v>
      </c>
      <c r="MI59" s="68">
        <v>0</v>
      </c>
      <c r="MJ59" s="68">
        <v>0</v>
      </c>
      <c r="MK59" s="68">
        <v>0</v>
      </c>
      <c r="ML59" s="68">
        <v>0</v>
      </c>
      <c r="MM59" s="68">
        <v>0</v>
      </c>
      <c r="MN59" s="285">
        <v>0</v>
      </c>
      <c r="MO59" s="369">
        <v>0</v>
      </c>
      <c r="MP59" s="285"/>
      <c r="MQ59" s="8"/>
      <c r="MR59" s="68">
        <v>-230.34222674976158</v>
      </c>
      <c r="MS59" s="68">
        <v>-256.13307103251276</v>
      </c>
      <c r="MT59" s="68">
        <v>-578.19128774067144</v>
      </c>
      <c r="MU59" s="68">
        <v>-608.33155990122998</v>
      </c>
      <c r="MV59" s="68">
        <v>-658.48940120156988</v>
      </c>
      <c r="MW59" s="68">
        <v>-605.30052588360468</v>
      </c>
      <c r="MX59" s="68">
        <v>-878.01738720014077</v>
      </c>
      <c r="MY59" s="68">
        <v>-564.06450765128739</v>
      </c>
      <c r="MZ59" s="68">
        <v>-925.71413005481554</v>
      </c>
      <c r="NA59" s="68">
        <v>-1001.1871942257114</v>
      </c>
      <c r="NB59" s="285">
        <v>-1300.0629928276851</v>
      </c>
      <c r="NC59" s="285">
        <v>-1093.8063758074354</v>
      </c>
      <c r="ND59" s="285">
        <v>-1086.6556787266891</v>
      </c>
      <c r="NE59" s="285">
        <v>-1295.0618104480454</v>
      </c>
      <c r="NF59" s="285"/>
      <c r="NG59" s="8"/>
      <c r="NH59" s="68"/>
      <c r="NI59" s="68"/>
      <c r="NJ59" s="68"/>
      <c r="NK59" s="68"/>
      <c r="NL59" s="68"/>
      <c r="NM59" s="68"/>
      <c r="NN59" s="68"/>
      <c r="NO59" s="68"/>
      <c r="NP59" s="68"/>
      <c r="NQ59" s="68"/>
      <c r="NR59" s="285"/>
      <c r="NS59" s="285"/>
      <c r="NT59" s="285"/>
      <c r="NU59" s="285"/>
      <c r="NV59" s="285"/>
      <c r="NW59" s="8"/>
      <c r="NX59" s="68">
        <v>0</v>
      </c>
      <c r="NY59" s="68">
        <v>0</v>
      </c>
      <c r="NZ59" s="68">
        <v>0</v>
      </c>
      <c r="OA59" s="68">
        <v>0</v>
      </c>
      <c r="OB59" s="68">
        <v>0</v>
      </c>
      <c r="OC59" s="68">
        <v>0</v>
      </c>
      <c r="OD59" s="68">
        <v>0</v>
      </c>
      <c r="OE59" s="68">
        <v>0</v>
      </c>
      <c r="OF59" s="68">
        <v>0</v>
      </c>
      <c r="OG59" s="68">
        <v>0</v>
      </c>
      <c r="OH59" s="68">
        <v>0</v>
      </c>
      <c r="OI59" s="285"/>
      <c r="OJ59" s="285"/>
      <c r="OK59" s="285"/>
      <c r="OL59" s="285"/>
      <c r="OM59" s="8"/>
      <c r="ON59" s="68">
        <v>0</v>
      </c>
      <c r="OO59" s="68">
        <v>0</v>
      </c>
      <c r="OP59" s="68">
        <v>0</v>
      </c>
      <c r="OQ59" s="68">
        <v>0</v>
      </c>
      <c r="OR59" s="68">
        <v>0</v>
      </c>
      <c r="OS59" s="68">
        <v>0</v>
      </c>
      <c r="OT59" s="68">
        <v>0</v>
      </c>
      <c r="OU59" s="68">
        <v>0</v>
      </c>
      <c r="OV59" s="68">
        <v>0</v>
      </c>
      <c r="OW59" s="68">
        <v>0</v>
      </c>
      <c r="OX59" s="285">
        <v>0</v>
      </c>
      <c r="OY59" s="285"/>
      <c r="OZ59" s="285"/>
      <c r="PA59" s="285"/>
      <c r="PB59" s="285"/>
      <c r="PC59" s="8"/>
      <c r="PD59" s="68"/>
      <c r="PE59" s="68"/>
      <c r="PF59" s="68"/>
      <c r="PG59" s="68"/>
      <c r="PH59" s="68"/>
      <c r="PI59" s="68"/>
      <c r="PJ59" s="68"/>
      <c r="PK59" s="68"/>
      <c r="PL59" s="68"/>
      <c r="PM59" s="68"/>
      <c r="PN59" s="285"/>
      <c r="PO59" s="285"/>
      <c r="PP59" s="285"/>
      <c r="PQ59" s="285"/>
      <c r="PR59" s="285"/>
      <c r="PS59" s="8"/>
      <c r="PT59" s="68"/>
      <c r="PU59" s="68"/>
      <c r="PV59" s="68"/>
      <c r="PW59" s="68"/>
      <c r="PX59" s="68"/>
      <c r="PY59" s="68"/>
      <c r="PZ59" s="68"/>
      <c r="QA59" s="68"/>
      <c r="QB59" s="68"/>
      <c r="QC59" s="68"/>
      <c r="QD59" s="285"/>
      <c r="QE59" s="285"/>
      <c r="QF59" s="285"/>
      <c r="QG59" s="285"/>
      <c r="QH59" s="285"/>
      <c r="QI59" s="8"/>
      <c r="QJ59" s="68"/>
      <c r="QK59" s="68"/>
      <c r="QL59" s="68"/>
      <c r="QM59" s="68"/>
      <c r="QN59" s="68"/>
      <c r="QO59" s="68"/>
      <c r="QP59" s="68"/>
      <c r="QQ59" s="68"/>
      <c r="QR59" s="68"/>
      <c r="QS59" s="68"/>
      <c r="QT59" s="68"/>
      <c r="QU59" s="285"/>
      <c r="QV59" s="285"/>
      <c r="QW59" s="285"/>
      <c r="QX59" s="285"/>
      <c r="QY59" s="8"/>
      <c r="QZ59" s="68"/>
      <c r="RA59" s="68"/>
      <c r="RB59" s="68"/>
      <c r="RC59" s="68"/>
      <c r="RD59" s="68"/>
      <c r="RE59" s="68"/>
      <c r="RF59" s="68"/>
      <c r="RG59" s="68"/>
      <c r="RH59" s="68"/>
      <c r="RI59" s="68"/>
      <c r="RJ59" s="68"/>
      <c r="RK59" s="68"/>
      <c r="RL59" s="68"/>
      <c r="RM59" s="68"/>
      <c r="RN59" s="68"/>
    </row>
    <row r="60" spans="1:482" ht="12.75" x14ac:dyDescent="0.2">
      <c r="A60" s="161">
        <v>58</v>
      </c>
      <c r="B60" s="149" t="s">
        <v>96</v>
      </c>
      <c r="C60" s="161">
        <v>58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04">
        <v>0</v>
      </c>
      <c r="O60" s="104">
        <v>0</v>
      </c>
      <c r="P60" s="278">
        <v>0</v>
      </c>
      <c r="Q60" s="278">
        <v>0</v>
      </c>
      <c r="R60" s="278"/>
      <c r="S60" s="16"/>
      <c r="T60" s="104">
        <v>1680.7710000000002</v>
      </c>
      <c r="U60" s="104">
        <v>839.61099999999999</v>
      </c>
      <c r="V60" s="104">
        <v>1876.4690000000001</v>
      </c>
      <c r="W60" s="104">
        <v>1803.337</v>
      </c>
      <c r="X60" s="104">
        <v>1417.49</v>
      </c>
      <c r="Y60" s="104">
        <v>1204.271</v>
      </c>
      <c r="Z60" s="104">
        <v>1538.1570000000002</v>
      </c>
      <c r="AA60" s="104">
        <v>1525.9649999999999</v>
      </c>
      <c r="AB60" s="104">
        <v>1591.24</v>
      </c>
      <c r="AC60" s="104">
        <v>1478.61</v>
      </c>
      <c r="AD60" s="278">
        <v>1555.971</v>
      </c>
      <c r="AE60" s="278">
        <v>1361.3879999999999</v>
      </c>
      <c r="AF60" s="278">
        <v>1521.328</v>
      </c>
      <c r="AG60" s="278">
        <v>1478.9205638681181</v>
      </c>
      <c r="AH60" s="278"/>
      <c r="AI60" s="16"/>
      <c r="AJ60" s="104">
        <v>7747.7870162909203</v>
      </c>
      <c r="AK60" s="104">
        <v>5353.5652206615705</v>
      </c>
      <c r="AL60" s="104">
        <v>10615.655063510159</v>
      </c>
      <c r="AM60" s="104">
        <v>10425.191323729719</v>
      </c>
      <c r="AN60" s="104">
        <v>11381.379839485191</v>
      </c>
      <c r="AO60" s="104">
        <v>11247.809869437591</v>
      </c>
      <c r="AP60" s="104">
        <v>9907.5283024171094</v>
      </c>
      <c r="AQ60" s="104">
        <v>11355.764838006071</v>
      </c>
      <c r="AR60" s="104">
        <v>10847.582004540291</v>
      </c>
      <c r="AS60" s="104">
        <v>11424.085587398829</v>
      </c>
      <c r="AT60" s="104">
        <v>15314.670856837149</v>
      </c>
      <c r="AU60" s="104">
        <v>18280.474093129975</v>
      </c>
      <c r="AV60" s="278">
        <v>16414.486763104785</v>
      </c>
      <c r="AW60" s="278">
        <v>15039.397954224114</v>
      </c>
      <c r="AX60" s="278"/>
      <c r="AY60" s="16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278"/>
      <c r="BK60" s="278"/>
      <c r="BL60" s="278"/>
      <c r="BM60" s="278"/>
      <c r="BN60" s="278"/>
      <c r="BO60" s="16"/>
      <c r="BP60" s="104">
        <v>9.5779999999999994</v>
      </c>
      <c r="BQ60" s="104">
        <v>0.34100000000000003</v>
      </c>
      <c r="BR60" s="104">
        <v>14.228999999999999</v>
      </c>
      <c r="BS60" s="104">
        <v>33.295999999999999</v>
      </c>
      <c r="BT60" s="104">
        <v>23.577000000000002</v>
      </c>
      <c r="BU60" s="104">
        <v>13.38</v>
      </c>
      <c r="BV60" s="104">
        <v>21.388000000000002</v>
      </c>
      <c r="BW60" s="104">
        <v>18.658000000000001</v>
      </c>
      <c r="BX60" s="104">
        <v>32.152000000000001</v>
      </c>
      <c r="BY60" s="104">
        <v>7.79</v>
      </c>
      <c r="BZ60" s="278">
        <v>5.7</v>
      </c>
      <c r="CA60" s="278">
        <v>13.005000000000001</v>
      </c>
      <c r="CB60" s="278">
        <v>11.337999999999999</v>
      </c>
      <c r="CC60" s="278">
        <v>11.220497563939299</v>
      </c>
      <c r="CD60" s="278"/>
      <c r="CE60" s="16"/>
      <c r="CF60" s="104">
        <v>182.02169047619049</v>
      </c>
      <c r="CG60" s="104">
        <v>48.382142857142853</v>
      </c>
      <c r="CH60" s="104">
        <v>18.642166666666668</v>
      </c>
      <c r="CI60" s="104">
        <v>13.179952380952383</v>
      </c>
      <c r="CJ60" s="104">
        <v>18.292380952380952</v>
      </c>
      <c r="CK60" s="104">
        <v>6.6497857142857146</v>
      </c>
      <c r="CL60" s="104">
        <v>6.5059761904761908</v>
      </c>
      <c r="CM60" s="104">
        <v>9.9800476190476193</v>
      </c>
      <c r="CN60" s="104">
        <v>9.2345000000000006</v>
      </c>
      <c r="CO60" s="104">
        <v>3.9955000000000003</v>
      </c>
      <c r="CP60" s="278">
        <v>0.13347619047619047</v>
      </c>
      <c r="CQ60" s="278">
        <v>5.6737142857142855</v>
      </c>
      <c r="CR60" s="278">
        <v>6.4484523809523813</v>
      </c>
      <c r="CS60" s="278">
        <v>6.381623234402432</v>
      </c>
      <c r="CT60" s="278"/>
      <c r="CU60" s="16"/>
      <c r="CV60" s="104">
        <v>1062.3253596845409</v>
      </c>
      <c r="CW60" s="104">
        <v>644.10085055917489</v>
      </c>
      <c r="CX60" s="104">
        <v>647.31439733296259</v>
      </c>
      <c r="CY60" s="104">
        <v>1477.3507508377149</v>
      </c>
      <c r="CZ60" s="104">
        <v>1875.1456153114382</v>
      </c>
      <c r="DA60" s="104">
        <v>1312.0823775212684</v>
      </c>
      <c r="DB60" s="104">
        <v>659.69236231662433</v>
      </c>
      <c r="DC60" s="104">
        <v>798.91117245778855</v>
      </c>
      <c r="DD60" s="104">
        <v>2282.6267520013007</v>
      </c>
      <c r="DE60" s="104">
        <v>44.671999999999997</v>
      </c>
      <c r="DF60" s="104">
        <v>50.066000000000003</v>
      </c>
      <c r="DG60" s="278">
        <v>49.817999999999998</v>
      </c>
      <c r="DH60" s="278">
        <v>63.400109098253239</v>
      </c>
      <c r="DI60" s="278">
        <v>62.743056067246108</v>
      </c>
      <c r="DJ60" s="278"/>
      <c r="DK60" s="16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278"/>
      <c r="DW60" s="278"/>
      <c r="DX60" s="278"/>
      <c r="DY60" s="278"/>
      <c r="DZ60" s="278"/>
      <c r="EA60" s="16"/>
      <c r="EB60" s="104">
        <v>0</v>
      </c>
      <c r="EC60" s="104">
        <v>0</v>
      </c>
      <c r="ED60" s="104">
        <v>0</v>
      </c>
      <c r="EE60" s="104">
        <v>0</v>
      </c>
      <c r="EF60" s="104">
        <v>0</v>
      </c>
      <c r="EG60" s="104">
        <v>0</v>
      </c>
      <c r="EH60" s="104">
        <v>0</v>
      </c>
      <c r="EI60" s="104">
        <v>0</v>
      </c>
      <c r="EJ60" s="104">
        <v>0</v>
      </c>
      <c r="EK60" s="104">
        <v>0</v>
      </c>
      <c r="EL60" s="104">
        <v>0</v>
      </c>
      <c r="EM60" s="278"/>
      <c r="EN60" s="278"/>
      <c r="EO60" s="278"/>
      <c r="EP60" s="278"/>
      <c r="EQ60" s="16"/>
      <c r="ER60" s="104">
        <v>0</v>
      </c>
      <c r="ES60" s="104">
        <v>0</v>
      </c>
      <c r="ET60" s="104">
        <v>0</v>
      </c>
      <c r="EU60" s="104">
        <v>0</v>
      </c>
      <c r="EV60" s="104">
        <v>0</v>
      </c>
      <c r="EW60" s="104">
        <v>0</v>
      </c>
      <c r="EX60" s="104">
        <v>0</v>
      </c>
      <c r="EY60" s="104">
        <v>0</v>
      </c>
      <c r="EZ60" s="104">
        <v>0</v>
      </c>
      <c r="FA60" s="104">
        <v>0</v>
      </c>
      <c r="FB60" s="104">
        <v>0</v>
      </c>
      <c r="FC60" s="278"/>
      <c r="FD60" s="278"/>
      <c r="FE60" s="278"/>
      <c r="FF60" s="278"/>
      <c r="FG60" s="16"/>
      <c r="FH60" s="104">
        <v>113.74</v>
      </c>
      <c r="FI60" s="104">
        <v>2.8849999999999998</v>
      </c>
      <c r="FJ60" s="104">
        <v>26.445</v>
      </c>
      <c r="FK60" s="104">
        <v>4.5190000000000001</v>
      </c>
      <c r="FL60" s="104">
        <v>12.045999999999999</v>
      </c>
      <c r="FM60" s="104">
        <v>20.111999999999998</v>
      </c>
      <c r="FN60" s="104">
        <v>17.079000000000001</v>
      </c>
      <c r="FO60" s="104">
        <v>16.026</v>
      </c>
      <c r="FP60" s="104">
        <v>16.111999999999998</v>
      </c>
      <c r="FQ60" s="104">
        <v>0.154</v>
      </c>
      <c r="FR60" s="278">
        <v>7.2999999999999995E-2</v>
      </c>
      <c r="FS60" s="278">
        <v>0.126</v>
      </c>
      <c r="FT60" s="278">
        <v>0.434</v>
      </c>
      <c r="FU60" s="278">
        <v>0.42950219992500055</v>
      </c>
      <c r="FV60" s="278"/>
      <c r="FW60" s="16"/>
      <c r="FX60" s="104">
        <v>28.786000000000001</v>
      </c>
      <c r="FY60" s="104">
        <v>11.718</v>
      </c>
      <c r="FZ60" s="104">
        <v>284.11799999999999</v>
      </c>
      <c r="GA60" s="104">
        <v>239.511</v>
      </c>
      <c r="GB60" s="104">
        <v>746.71</v>
      </c>
      <c r="GC60" s="104">
        <v>787.89400000000001</v>
      </c>
      <c r="GD60" s="104">
        <v>505.14100000000002</v>
      </c>
      <c r="GE60" s="104">
        <v>538.16499999999996</v>
      </c>
      <c r="GF60" s="104">
        <v>622.67200000000003</v>
      </c>
      <c r="GG60" s="104">
        <v>73.763000000000005</v>
      </c>
      <c r="GH60" s="278">
        <v>16.497</v>
      </c>
      <c r="GI60" s="278">
        <v>16.529</v>
      </c>
      <c r="GJ60" s="278">
        <v>9.1989999999999998</v>
      </c>
      <c r="GK60" s="278">
        <v>8.9425753466858033</v>
      </c>
      <c r="GL60" s="278"/>
      <c r="GM60" s="16"/>
      <c r="GN60" s="104">
        <v>247.02716666666666</v>
      </c>
      <c r="GO60" s="104">
        <v>119.4994761904762</v>
      </c>
      <c r="GP60" s="104">
        <v>252.06321428571431</v>
      </c>
      <c r="GQ60" s="104">
        <v>181.45702380952383</v>
      </c>
      <c r="GR60" s="104">
        <v>214.68278571428573</v>
      </c>
      <c r="GS60" s="104">
        <v>231.13673809523809</v>
      </c>
      <c r="GT60" s="104">
        <v>203.88364285714286</v>
      </c>
      <c r="GU60" s="104">
        <v>202.38978571428572</v>
      </c>
      <c r="GV60" s="104">
        <v>212.61378571428574</v>
      </c>
      <c r="GW60" s="104">
        <v>208.17545238095238</v>
      </c>
      <c r="GX60" s="104">
        <v>330.60407142857144</v>
      </c>
      <c r="GY60" s="278">
        <v>188.78497619047619</v>
      </c>
      <c r="GZ60" s="278">
        <v>179.01152380952379</v>
      </c>
      <c r="HA60" s="278">
        <v>177.15632094036195</v>
      </c>
      <c r="HB60" s="278"/>
      <c r="HC60" s="16"/>
      <c r="HD60" s="104">
        <v>1259.5536979999999</v>
      </c>
      <c r="HE60" s="104">
        <v>1385.951877</v>
      </c>
      <c r="HF60" s="104">
        <v>1400.940263</v>
      </c>
      <c r="HG60" s="104">
        <v>1271.4696879999999</v>
      </c>
      <c r="HH60" s="104">
        <v>1373.9867019999999</v>
      </c>
      <c r="HI60" s="104">
        <v>1327.7571800000001</v>
      </c>
      <c r="HJ60" s="104">
        <v>1386.320054</v>
      </c>
      <c r="HK60" s="104">
        <v>1420.88411</v>
      </c>
      <c r="HL60" s="104">
        <v>1444.0031857910037</v>
      </c>
      <c r="HM60" s="104">
        <v>1500.2901870519345</v>
      </c>
      <c r="HN60" s="104">
        <v>1527.2545746508133</v>
      </c>
      <c r="HO60" s="104">
        <v>1527.5451212048908</v>
      </c>
      <c r="HP60" s="104">
        <v>1403.8579886584769</v>
      </c>
      <c r="HQ60" s="104">
        <v>1690.5214436266872</v>
      </c>
      <c r="HR60" s="104"/>
      <c r="HS60" s="16"/>
      <c r="HT60" s="104">
        <v>660.31057899999996</v>
      </c>
      <c r="HU60" s="104">
        <v>695.618696</v>
      </c>
      <c r="HV60" s="104">
        <v>601.61783200000002</v>
      </c>
      <c r="HW60" s="104">
        <v>582.05778899999996</v>
      </c>
      <c r="HX60" s="104">
        <v>584.81761300000005</v>
      </c>
      <c r="HY60" s="104">
        <v>399.76444700000002</v>
      </c>
      <c r="HZ60" s="104">
        <v>465.148414</v>
      </c>
      <c r="IA60" s="104">
        <v>436.63756899999998</v>
      </c>
      <c r="IB60" s="104">
        <v>497.47173700000002</v>
      </c>
      <c r="IC60" s="104">
        <v>577.39532499999996</v>
      </c>
      <c r="ID60" s="104">
        <v>515.67112670220388</v>
      </c>
      <c r="IE60" s="104">
        <v>418.45515891592333</v>
      </c>
      <c r="IF60" s="104">
        <v>634.57691433504965</v>
      </c>
      <c r="IG60" s="104">
        <v>658.65399751572625</v>
      </c>
      <c r="IH60" s="104"/>
      <c r="II60" s="16"/>
      <c r="IJ60" s="104">
        <v>69.409547619047615</v>
      </c>
      <c r="IK60" s="104">
        <v>36.983380952380948</v>
      </c>
      <c r="IL60" s="104">
        <v>122.90414285714286</v>
      </c>
      <c r="IM60" s="104">
        <v>26.82897619047619</v>
      </c>
      <c r="IN60" s="104">
        <v>21.459761904761905</v>
      </c>
      <c r="IO60" s="104">
        <v>25.171238095238095</v>
      </c>
      <c r="IP60" s="104">
        <v>33.491238095238096</v>
      </c>
      <c r="IQ60" s="104">
        <v>31.274047619047618</v>
      </c>
      <c r="IR60" s="104">
        <v>10.534095238095238</v>
      </c>
      <c r="IS60" s="104">
        <v>45.81845238095238</v>
      </c>
      <c r="IT60" s="104">
        <v>25.649428571428572</v>
      </c>
      <c r="IU60" s="278">
        <v>28.283000000000001</v>
      </c>
      <c r="IV60" s="278">
        <v>28.061404761904761</v>
      </c>
      <c r="IW60" s="278">
        <v>27.770587737843275</v>
      </c>
      <c r="IX60" s="278"/>
      <c r="IY60" s="16"/>
      <c r="IZ60" s="104"/>
      <c r="JA60" s="104"/>
      <c r="JB60" s="104"/>
      <c r="JC60" s="104"/>
      <c r="JD60" s="104"/>
      <c r="JE60" s="104"/>
      <c r="JF60" s="104"/>
      <c r="JG60" s="104"/>
      <c r="JH60" s="104"/>
      <c r="JI60" s="104"/>
      <c r="JJ60" s="278"/>
      <c r="JK60" s="278"/>
      <c r="JL60" s="278"/>
      <c r="JM60" s="278"/>
      <c r="JN60" s="278"/>
      <c r="JO60" s="16"/>
      <c r="JP60" s="104">
        <v>184.53147439758885</v>
      </c>
      <c r="JQ60" s="104">
        <v>189.45850011059028</v>
      </c>
      <c r="JR60" s="104">
        <v>122.13158407051687</v>
      </c>
      <c r="JS60" s="104">
        <v>71.474479130036841</v>
      </c>
      <c r="JT60" s="104">
        <v>35.236454221235576</v>
      </c>
      <c r="JU60" s="104">
        <v>59.912338102474891</v>
      </c>
      <c r="JV60" s="104">
        <v>56.744681219734197</v>
      </c>
      <c r="JW60" s="104">
        <v>34.879884700728475</v>
      </c>
      <c r="JX60" s="104">
        <v>29.239373396568546</v>
      </c>
      <c r="JY60" s="104">
        <v>28.312937838077506</v>
      </c>
      <c r="JZ60" s="104">
        <v>18.146904644689272</v>
      </c>
      <c r="KA60" s="278">
        <v>19.906594543466056</v>
      </c>
      <c r="KB60" s="278">
        <v>30.627510577423891</v>
      </c>
      <c r="KC60" s="278">
        <v>30.310099472879688</v>
      </c>
      <c r="KD60" s="278"/>
      <c r="KE60" s="16"/>
      <c r="KF60" s="104">
        <v>13.84552380952381</v>
      </c>
      <c r="KG60" s="104">
        <v>6.6192142857142855</v>
      </c>
      <c r="KH60" s="104">
        <v>10.354880952380952</v>
      </c>
      <c r="KI60" s="104">
        <v>12.253023809523809</v>
      </c>
      <c r="KJ60" s="104">
        <v>10.692404761904763</v>
      </c>
      <c r="KK60" s="104">
        <v>11.204023809523809</v>
      </c>
      <c r="KL60" s="104">
        <v>6.9745714285714291</v>
      </c>
      <c r="KM60" s="104">
        <v>8.8948809523809533</v>
      </c>
      <c r="KN60" s="104">
        <v>7.6842857142857142</v>
      </c>
      <c r="KO60" s="104">
        <v>14.315380952380954</v>
      </c>
      <c r="KP60" s="104">
        <v>15.151595238095238</v>
      </c>
      <c r="KQ60" s="278">
        <v>18.545928571428572</v>
      </c>
      <c r="KR60" s="278">
        <v>11.940047619047618</v>
      </c>
      <c r="KS60" s="278">
        <v>11.816305805507413</v>
      </c>
      <c r="KT60" s="278"/>
      <c r="KU60" s="16"/>
      <c r="KV60" s="104">
        <v>1.942952380952381</v>
      </c>
      <c r="KW60" s="104">
        <v>0.39057142857142857</v>
      </c>
      <c r="KX60" s="104">
        <v>1.4431190476190476</v>
      </c>
      <c r="KY60" s="104">
        <v>6.5666666666666665E-2</v>
      </c>
      <c r="KZ60" s="104">
        <v>8.8095238095238105E-3</v>
      </c>
      <c r="LA60" s="104">
        <v>4.5952380952380949E-3</v>
      </c>
      <c r="LB60" s="104">
        <v>9.3333333333333341E-3</v>
      </c>
      <c r="LC60" s="104">
        <v>0.111142857142857</v>
      </c>
      <c r="LD60" s="104">
        <v>8.3333333333333329E-2</v>
      </c>
      <c r="LE60" s="104">
        <v>0.10083333333333333</v>
      </c>
      <c r="LF60" s="104">
        <v>7.735714285714286E-2</v>
      </c>
      <c r="LG60" s="104">
        <v>0.11921428571428572</v>
      </c>
      <c r="LH60" s="104">
        <v>0.36592857142857144</v>
      </c>
      <c r="LI60" s="104">
        <v>0.36213623604604639</v>
      </c>
      <c r="LJ60" s="104"/>
      <c r="LL60" s="158">
        <v>0</v>
      </c>
      <c r="LM60" s="158">
        <v>0</v>
      </c>
      <c r="LN60" s="158">
        <v>0</v>
      </c>
      <c r="LO60" s="158">
        <v>0</v>
      </c>
      <c r="LP60" s="158">
        <v>0</v>
      </c>
      <c r="LQ60" s="158">
        <v>0</v>
      </c>
      <c r="LR60" s="158">
        <v>0</v>
      </c>
      <c r="LS60" s="158">
        <v>0</v>
      </c>
      <c r="LT60" s="158">
        <v>0</v>
      </c>
      <c r="LU60" s="158">
        <v>0</v>
      </c>
      <c r="LV60" s="158">
        <v>0</v>
      </c>
      <c r="LW60" s="292"/>
      <c r="LX60" s="292"/>
      <c r="LY60" s="292"/>
      <c r="LZ60" s="292"/>
      <c r="MA60" s="8"/>
      <c r="MB60" s="158">
        <v>-69.324200217859442</v>
      </c>
      <c r="MC60" s="158">
        <v>-71.222147906937565</v>
      </c>
      <c r="MD60" s="158">
        <v>-62.654497367447703</v>
      </c>
      <c r="ME60" s="158">
        <v>-68.16689347922582</v>
      </c>
      <c r="MF60" s="158">
        <v>-73.924843326474715</v>
      </c>
      <c r="MG60" s="158">
        <v>-46.498727826773568</v>
      </c>
      <c r="MH60" s="158">
        <v>-55.61625127094824</v>
      </c>
      <c r="MI60" s="158">
        <v>-43.793952847212445</v>
      </c>
      <c r="MJ60" s="158">
        <v>-52.153040624409776</v>
      </c>
      <c r="MK60" s="158">
        <v>-59.888801737609576</v>
      </c>
      <c r="ML60" s="158">
        <v>-61.797051936364539</v>
      </c>
      <c r="MM60" s="158">
        <v>-78.327486182967689</v>
      </c>
      <c r="MN60" s="292">
        <v>-76.504750488689766</v>
      </c>
      <c r="MO60" s="370">
        <v>-80.235957473301184</v>
      </c>
      <c r="MP60" s="292"/>
      <c r="MQ60" s="8"/>
      <c r="MR60" s="158">
        <v>-3339.6538350038932</v>
      </c>
      <c r="MS60" s="158">
        <v>-3431.0863832128466</v>
      </c>
      <c r="MT60" s="158">
        <v>-3018.3447015019747</v>
      </c>
      <c r="MU60" s="158">
        <v>-3283.9012424632306</v>
      </c>
      <c r="MV60" s="158">
        <v>-3561.2871946804034</v>
      </c>
      <c r="MW60" s="158">
        <v>-2240.0497116659208</v>
      </c>
      <c r="MX60" s="158">
        <v>-2679.2812071665558</v>
      </c>
      <c r="MY60" s="158">
        <v>-2109.7487185794289</v>
      </c>
      <c r="MZ60" s="158">
        <v>-2512.4430080846878</v>
      </c>
      <c r="NA60" s="158">
        <v>-2885.1088908093775</v>
      </c>
      <c r="NB60" s="292">
        <v>-3303.3772804628034</v>
      </c>
      <c r="NC60" s="292">
        <v>-3773.3820050587765</v>
      </c>
      <c r="ND60" s="292">
        <v>-3685.5727518331537</v>
      </c>
      <c r="NE60" s="292">
        <v>-3865.321521760407</v>
      </c>
      <c r="NF60" s="292"/>
      <c r="NG60" s="8"/>
      <c r="NH60" s="158"/>
      <c r="NI60" s="158"/>
      <c r="NJ60" s="158"/>
      <c r="NK60" s="158"/>
      <c r="NL60" s="158"/>
      <c r="NM60" s="158"/>
      <c r="NN60" s="158"/>
      <c r="NO60" s="158"/>
      <c r="NP60" s="158"/>
      <c r="NQ60" s="158"/>
      <c r="NR60" s="292"/>
      <c r="NS60" s="292"/>
      <c r="NT60" s="292"/>
      <c r="NU60" s="292"/>
      <c r="NV60" s="292"/>
      <c r="NW60" s="8"/>
      <c r="NX60" s="158">
        <v>0</v>
      </c>
      <c r="NY60" s="158">
        <v>0</v>
      </c>
      <c r="NZ60" s="158">
        <v>0</v>
      </c>
      <c r="OA60" s="158">
        <v>0</v>
      </c>
      <c r="OB60" s="158">
        <v>0</v>
      </c>
      <c r="OC60" s="158">
        <v>0</v>
      </c>
      <c r="OD60" s="158">
        <v>0</v>
      </c>
      <c r="OE60" s="158">
        <v>0</v>
      </c>
      <c r="OF60" s="158">
        <v>0</v>
      </c>
      <c r="OG60" s="158">
        <v>0</v>
      </c>
      <c r="OH60" s="158">
        <v>0</v>
      </c>
      <c r="OI60" s="292"/>
      <c r="OJ60" s="292"/>
      <c r="OK60" s="292"/>
      <c r="OL60" s="292"/>
      <c r="OM60" s="8"/>
      <c r="ON60" s="158">
        <v>0</v>
      </c>
      <c r="OO60" s="158">
        <v>0</v>
      </c>
      <c r="OP60" s="158">
        <v>0</v>
      </c>
      <c r="OQ60" s="158">
        <v>0</v>
      </c>
      <c r="OR60" s="158">
        <v>0</v>
      </c>
      <c r="OS60" s="158">
        <v>0</v>
      </c>
      <c r="OT60" s="158">
        <v>0</v>
      </c>
      <c r="OU60" s="158">
        <v>0</v>
      </c>
      <c r="OV60" s="158">
        <v>0</v>
      </c>
      <c r="OW60" s="158">
        <v>0</v>
      </c>
      <c r="OX60" s="292">
        <v>0</v>
      </c>
      <c r="OY60" s="292"/>
      <c r="OZ60" s="292"/>
      <c r="PA60" s="292"/>
      <c r="PB60" s="292"/>
      <c r="PC60" s="8"/>
      <c r="PD60" s="158"/>
      <c r="PE60" s="158"/>
      <c r="PF60" s="158"/>
      <c r="PG60" s="158"/>
      <c r="PH60" s="158"/>
      <c r="PI60" s="158"/>
      <c r="PJ60" s="158"/>
      <c r="PK60" s="158"/>
      <c r="PL60" s="158"/>
      <c r="PM60" s="158"/>
      <c r="PN60" s="292"/>
      <c r="PO60" s="292"/>
      <c r="PP60" s="292"/>
      <c r="PQ60" s="292"/>
      <c r="PR60" s="292"/>
      <c r="PS60" s="8"/>
      <c r="PT60" s="158"/>
      <c r="PU60" s="158"/>
      <c r="PV60" s="158"/>
      <c r="PW60" s="158"/>
      <c r="PX60" s="158"/>
      <c r="PY60" s="158"/>
      <c r="PZ60" s="158"/>
      <c r="QA60" s="158"/>
      <c r="QB60" s="158"/>
      <c r="QC60" s="158"/>
      <c r="QD60" s="292"/>
      <c r="QE60" s="292"/>
      <c r="QF60" s="292"/>
      <c r="QG60" s="292"/>
      <c r="QH60" s="292"/>
      <c r="QI60" s="8"/>
      <c r="QJ60" s="158"/>
      <c r="QK60" s="158"/>
      <c r="QL60" s="158"/>
      <c r="QM60" s="158"/>
      <c r="QN60" s="158"/>
      <c r="QO60" s="158"/>
      <c r="QP60" s="158"/>
      <c r="QQ60" s="158"/>
      <c r="QR60" s="158"/>
      <c r="QS60" s="158"/>
      <c r="QT60" s="158"/>
      <c r="QU60" s="292"/>
      <c r="QV60" s="292"/>
      <c r="QW60" s="292"/>
      <c r="QX60" s="292"/>
      <c r="QY60" s="8"/>
      <c r="QZ60" s="158"/>
      <c r="RA60" s="158"/>
      <c r="RB60" s="158"/>
      <c r="RC60" s="158"/>
      <c r="RD60" s="158"/>
      <c r="RE60" s="158"/>
      <c r="RF60" s="158"/>
      <c r="RG60" s="158"/>
      <c r="RH60" s="158"/>
      <c r="RI60" s="158"/>
      <c r="RJ60" s="158"/>
      <c r="RK60" s="158"/>
      <c r="RL60" s="158"/>
      <c r="RM60" s="158"/>
      <c r="RN60" s="158"/>
    </row>
    <row r="61" spans="1:482" ht="12.75" x14ac:dyDescent="0.2">
      <c r="A61" s="161">
        <v>59</v>
      </c>
      <c r="B61" s="148" t="s">
        <v>97</v>
      </c>
      <c r="C61" s="161">
        <v>59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277">
        <v>0</v>
      </c>
      <c r="Q61" s="277">
        <v>0</v>
      </c>
      <c r="R61" s="277"/>
      <c r="S61" s="16"/>
      <c r="T61" s="103">
        <v>241.994</v>
      </c>
      <c r="U61" s="103">
        <v>268.04599999999999</v>
      </c>
      <c r="V61" s="103">
        <v>0.95899999999999996</v>
      </c>
      <c r="W61" s="103">
        <v>1.0589999999999999</v>
      </c>
      <c r="X61" s="103">
        <v>2.0819999999999999</v>
      </c>
      <c r="Y61" s="103">
        <v>93.144000000000005</v>
      </c>
      <c r="Z61" s="103">
        <v>169.5</v>
      </c>
      <c r="AA61" s="103">
        <v>190.63500000000002</v>
      </c>
      <c r="AB61" s="103">
        <v>219.42000000000002</v>
      </c>
      <c r="AC61" s="103">
        <v>0.89700000000000013</v>
      </c>
      <c r="AD61" s="277">
        <v>3.1E-2</v>
      </c>
      <c r="AE61" s="277">
        <v>0.03</v>
      </c>
      <c r="AF61" s="277">
        <v>1.7999999999999999E-2</v>
      </c>
      <c r="AG61" s="277">
        <v>1.7453919695106172E-2</v>
      </c>
      <c r="AH61" s="277"/>
      <c r="AI61" s="16"/>
      <c r="AJ61" s="103">
        <v>8953.3429760027193</v>
      </c>
      <c r="AK61" s="103">
        <v>7491.0632793709001</v>
      </c>
      <c r="AL61" s="103">
        <v>9640.2167330257089</v>
      </c>
      <c r="AM61" s="103">
        <v>10664.498112608429</v>
      </c>
      <c r="AN61" s="103">
        <v>10080.612245189081</v>
      </c>
      <c r="AO61" s="103">
        <v>6412.4576960738805</v>
      </c>
      <c r="AP61" s="103">
        <v>9985.4603630264082</v>
      </c>
      <c r="AQ61" s="103">
        <v>9729.3392709499403</v>
      </c>
      <c r="AR61" s="103">
        <v>5631.4189959707101</v>
      </c>
      <c r="AS61" s="103">
        <v>10491.788611282471</v>
      </c>
      <c r="AT61" s="103">
        <v>12055.08334347838</v>
      </c>
      <c r="AU61" s="103">
        <v>9980.4940564347289</v>
      </c>
      <c r="AV61" s="277">
        <v>10047.888239344476</v>
      </c>
      <c r="AW61" s="277">
        <v>9586.1805251798287</v>
      </c>
      <c r="AX61" s="277"/>
      <c r="AY61" s="16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277"/>
      <c r="BK61" s="277"/>
      <c r="BL61" s="277"/>
      <c r="BM61" s="277"/>
      <c r="BN61" s="277"/>
      <c r="BO61" s="16"/>
      <c r="BP61" s="103">
        <v>1.2999999999999999E-2</v>
      </c>
      <c r="BQ61" s="103">
        <v>5.0000000000000001E-3</v>
      </c>
      <c r="BR61" s="103">
        <v>1.4999999999999999E-2</v>
      </c>
      <c r="BS61" s="103">
        <v>1.7999999999999999E-2</v>
      </c>
      <c r="BT61" s="103">
        <v>2.5000000000000001E-2</v>
      </c>
      <c r="BU61" s="103">
        <v>3.7999999999999999E-2</v>
      </c>
      <c r="BV61" s="103">
        <v>6.4000000000000001E-2</v>
      </c>
      <c r="BW61" s="103">
        <v>3.9E-2</v>
      </c>
      <c r="BX61" s="103">
        <v>0.01</v>
      </c>
      <c r="BY61" s="103">
        <v>1.7999999999999999E-2</v>
      </c>
      <c r="BZ61" s="277">
        <v>3.0000000000000001E-3</v>
      </c>
      <c r="CA61" s="277">
        <v>0</v>
      </c>
      <c r="CB61" s="277">
        <v>0</v>
      </c>
      <c r="CC61" s="277">
        <v>0</v>
      </c>
      <c r="CD61" s="277"/>
      <c r="CE61" s="16"/>
      <c r="CF61" s="103">
        <v>63.890952380952385</v>
      </c>
      <c r="CG61" s="103">
        <v>39.68633333333333</v>
      </c>
      <c r="CH61" s="103">
        <v>40.841047619047622</v>
      </c>
      <c r="CI61" s="103">
        <v>29.965976190476191</v>
      </c>
      <c r="CJ61" s="103">
        <v>21.043500000000002</v>
      </c>
      <c r="CK61" s="103">
        <v>21.904904761904763</v>
      </c>
      <c r="CL61" s="103">
        <v>20.23054761904762</v>
      </c>
      <c r="CM61" s="103">
        <v>8.8357857142857128</v>
      </c>
      <c r="CN61" s="103">
        <v>9.2101190476190471</v>
      </c>
      <c r="CO61" s="103">
        <v>3.7808809523809526</v>
      </c>
      <c r="CP61" s="277">
        <v>3.3962857142857144</v>
      </c>
      <c r="CQ61" s="277">
        <v>4.9144999999999994</v>
      </c>
      <c r="CR61" s="277">
        <v>6.5630000000000006</v>
      </c>
      <c r="CS61" s="277">
        <v>6.1452452066376688</v>
      </c>
      <c r="CT61" s="277"/>
      <c r="CU61" s="16"/>
      <c r="CV61" s="103">
        <v>0</v>
      </c>
      <c r="CW61" s="103">
        <v>0</v>
      </c>
      <c r="CX61" s="103">
        <v>0</v>
      </c>
      <c r="CY61" s="103">
        <v>0</v>
      </c>
      <c r="CZ61" s="103">
        <v>0</v>
      </c>
      <c r="DA61" s="103">
        <v>0</v>
      </c>
      <c r="DB61" s="103">
        <v>0</v>
      </c>
      <c r="DC61" s="103">
        <v>0</v>
      </c>
      <c r="DD61" s="103">
        <v>5.9811757079450106E-2</v>
      </c>
      <c r="DE61" s="103">
        <v>0.03</v>
      </c>
      <c r="DF61" s="103">
        <v>3.7999999999999999E-2</v>
      </c>
      <c r="DG61" s="277">
        <v>4.9000000000000002E-2</v>
      </c>
      <c r="DH61" s="277">
        <v>4.5999999999999999E-2</v>
      </c>
      <c r="DI61" s="277">
        <v>4.307196091807599E-2</v>
      </c>
      <c r="DJ61" s="277"/>
      <c r="DK61" s="16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277"/>
      <c r="DW61" s="277"/>
      <c r="DX61" s="277"/>
      <c r="DY61" s="277"/>
      <c r="DZ61" s="277"/>
      <c r="EA61" s="16"/>
      <c r="EB61" s="103">
        <v>0</v>
      </c>
      <c r="EC61" s="103">
        <v>0</v>
      </c>
      <c r="ED61" s="103">
        <v>0</v>
      </c>
      <c r="EE61" s="103">
        <v>0</v>
      </c>
      <c r="EF61" s="103">
        <v>0</v>
      </c>
      <c r="EG61" s="103">
        <v>0</v>
      </c>
      <c r="EH61" s="103">
        <v>0</v>
      </c>
      <c r="EI61" s="103">
        <v>0</v>
      </c>
      <c r="EJ61" s="103">
        <v>0</v>
      </c>
      <c r="EK61" s="103">
        <v>0</v>
      </c>
      <c r="EL61" s="103">
        <v>0</v>
      </c>
      <c r="EM61" s="277"/>
      <c r="EN61" s="277"/>
      <c r="EO61" s="277"/>
      <c r="EP61" s="277"/>
      <c r="EQ61" s="16"/>
      <c r="ER61" s="103">
        <v>0</v>
      </c>
      <c r="ES61" s="103">
        <v>0</v>
      </c>
      <c r="ET61" s="103">
        <v>0</v>
      </c>
      <c r="EU61" s="103">
        <v>0</v>
      </c>
      <c r="EV61" s="103">
        <v>0</v>
      </c>
      <c r="EW61" s="103">
        <v>0</v>
      </c>
      <c r="EX61" s="103">
        <v>0</v>
      </c>
      <c r="EY61" s="103">
        <v>0</v>
      </c>
      <c r="EZ61" s="103">
        <v>0</v>
      </c>
      <c r="FA61" s="103">
        <v>0</v>
      </c>
      <c r="FB61" s="103">
        <v>0</v>
      </c>
      <c r="FC61" s="277"/>
      <c r="FD61" s="277"/>
      <c r="FE61" s="277"/>
      <c r="FF61" s="277"/>
      <c r="FG61" s="16"/>
      <c r="FH61" s="103">
        <v>0.68900000000000006</v>
      </c>
      <c r="FI61" s="103">
        <v>0.221</v>
      </c>
      <c r="FJ61" s="103">
        <v>0.61099999999999999</v>
      </c>
      <c r="FK61" s="103">
        <v>2.7E-2</v>
      </c>
      <c r="FL61" s="103">
        <v>0</v>
      </c>
      <c r="FM61" s="103">
        <v>1.07</v>
      </c>
      <c r="FN61" s="103">
        <v>0.48099999999999998</v>
      </c>
      <c r="FO61" s="103">
        <v>0.53</v>
      </c>
      <c r="FP61" s="103">
        <v>6.5000000000000002E-2</v>
      </c>
      <c r="FQ61" s="103">
        <v>0.81799999999999995</v>
      </c>
      <c r="FR61" s="277">
        <v>0.71699999999999997</v>
      </c>
      <c r="FS61" s="277">
        <v>3.3000000000000002E-2</v>
      </c>
      <c r="FT61" s="277">
        <v>4.8000000000000001E-2</v>
      </c>
      <c r="FU61" s="277">
        <v>4.4944654871035813E-2</v>
      </c>
      <c r="FV61" s="277"/>
      <c r="FW61" s="16"/>
      <c r="FX61" s="103">
        <v>6.3959999999999999</v>
      </c>
      <c r="FY61" s="103">
        <v>3.532</v>
      </c>
      <c r="FZ61" s="103">
        <v>2.008</v>
      </c>
      <c r="GA61" s="103">
        <v>8.8490000000000002</v>
      </c>
      <c r="GB61" s="103">
        <v>11.321999999999999</v>
      </c>
      <c r="GC61" s="103">
        <v>6.4370000000000003</v>
      </c>
      <c r="GD61" s="103">
        <v>29.863999999999997</v>
      </c>
      <c r="GE61" s="103">
        <v>1.8420000000000001</v>
      </c>
      <c r="GF61" s="103">
        <v>1.9350000000000001</v>
      </c>
      <c r="GG61" s="103">
        <v>1.351</v>
      </c>
      <c r="GH61" s="277">
        <v>1.776</v>
      </c>
      <c r="GI61" s="277">
        <v>1.278</v>
      </c>
      <c r="GJ61" s="277">
        <v>1.7323611950536764</v>
      </c>
      <c r="GK61" s="277">
        <v>1.6798051767436126</v>
      </c>
      <c r="GL61" s="277"/>
      <c r="GM61" s="16"/>
      <c r="GN61" s="103">
        <v>50.396880952380954</v>
      </c>
      <c r="GO61" s="103">
        <v>33.810404761904763</v>
      </c>
      <c r="GP61" s="103">
        <v>15.520238095238096</v>
      </c>
      <c r="GQ61" s="103">
        <v>44.45545238095238</v>
      </c>
      <c r="GR61" s="103">
        <v>51.850047619047615</v>
      </c>
      <c r="GS61" s="103">
        <v>70.669714285714292</v>
      </c>
      <c r="GT61" s="103">
        <v>118.20857142857142</v>
      </c>
      <c r="GU61" s="103">
        <v>140.99842857142858</v>
      </c>
      <c r="GV61" s="103">
        <v>145.81435714285712</v>
      </c>
      <c r="GW61" s="103">
        <v>52.381357142857141</v>
      </c>
      <c r="GX61" s="103">
        <v>116.02216666666666</v>
      </c>
      <c r="GY61" s="277">
        <v>82.072761904761919</v>
      </c>
      <c r="GZ61" s="277">
        <v>81.055190476190489</v>
      </c>
      <c r="HA61" s="277">
        <v>75.895782530384395</v>
      </c>
      <c r="HB61" s="277"/>
      <c r="HC61" s="16"/>
      <c r="HD61" s="103">
        <v>2276.924109</v>
      </c>
      <c r="HE61" s="103">
        <v>2283.7699619999999</v>
      </c>
      <c r="HF61" s="103">
        <v>2242.0624469999998</v>
      </c>
      <c r="HG61" s="103">
        <v>2283.4239259999999</v>
      </c>
      <c r="HH61" s="103">
        <v>2394.8206100000002</v>
      </c>
      <c r="HI61" s="103">
        <v>2789.3715539999998</v>
      </c>
      <c r="HJ61" s="103">
        <v>2546.9462370000001</v>
      </c>
      <c r="HK61" s="103">
        <v>2554.0272249999998</v>
      </c>
      <c r="HL61" s="103">
        <v>2496.4399232716587</v>
      </c>
      <c r="HM61" s="103">
        <v>2346.7566544929755</v>
      </c>
      <c r="HN61" s="103">
        <v>2297.684142591092</v>
      </c>
      <c r="HO61" s="103">
        <v>2626.5171755184929</v>
      </c>
      <c r="HP61" s="103">
        <v>2407.5131495062597</v>
      </c>
      <c r="HQ61" s="103">
        <v>2772.1008457718008</v>
      </c>
      <c r="HR61" s="103"/>
      <c r="HS61" s="16"/>
      <c r="HT61" s="103">
        <v>20.069980000000001</v>
      </c>
      <c r="HU61" s="103">
        <v>10.488250000000001</v>
      </c>
      <c r="HV61" s="103">
        <v>0.551983</v>
      </c>
      <c r="HW61" s="103">
        <v>0.31590400000000002</v>
      </c>
      <c r="HX61" s="103">
        <v>28.308731999999999</v>
      </c>
      <c r="HY61" s="103">
        <v>0</v>
      </c>
      <c r="HZ61" s="103">
        <v>1.968E-2</v>
      </c>
      <c r="IA61" s="103">
        <v>1.8766000000000001E-2</v>
      </c>
      <c r="IB61" s="103">
        <v>0</v>
      </c>
      <c r="IC61" s="103">
        <v>0</v>
      </c>
      <c r="ID61" s="103">
        <v>0</v>
      </c>
      <c r="IE61" s="103">
        <v>8.8438511159133794E-3</v>
      </c>
      <c r="IF61" s="103">
        <v>0</v>
      </c>
      <c r="IG61" s="103">
        <v>0</v>
      </c>
      <c r="IH61" s="103"/>
      <c r="II61" s="16"/>
      <c r="IJ61" s="103">
        <v>49.354642857142863</v>
      </c>
      <c r="IK61" s="103">
        <v>29.848666666666666</v>
      </c>
      <c r="IL61" s="103">
        <v>47.676952380952379</v>
      </c>
      <c r="IM61" s="103">
        <v>17.551238095238094</v>
      </c>
      <c r="IN61" s="103">
        <v>2.3115952380952383</v>
      </c>
      <c r="IO61" s="103">
        <v>1.6705238095238095</v>
      </c>
      <c r="IP61" s="103">
        <v>2.1329047619047619</v>
      </c>
      <c r="IQ61" s="103">
        <v>2.5714761904761905</v>
      </c>
      <c r="IR61" s="103">
        <v>2.6007619047619048</v>
      </c>
      <c r="IS61" s="103">
        <v>2.1740952380952381</v>
      </c>
      <c r="IT61" s="103">
        <v>2.164452380952381</v>
      </c>
      <c r="IU61" s="277">
        <v>1.2686190476190475</v>
      </c>
      <c r="IV61" s="277">
        <v>0.70676190476190481</v>
      </c>
      <c r="IW61" s="277">
        <v>0.66177437261499372</v>
      </c>
      <c r="IX61" s="277"/>
      <c r="IY61" s="16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277"/>
      <c r="JK61" s="277"/>
      <c r="JL61" s="277"/>
      <c r="JM61" s="277"/>
      <c r="JN61" s="277"/>
      <c r="JO61" s="16"/>
      <c r="JP61" s="103">
        <v>8.6299394862292189</v>
      </c>
      <c r="JQ61" s="103">
        <v>7.5252089748333262</v>
      </c>
      <c r="JR61" s="103">
        <v>8.0443767652397984</v>
      </c>
      <c r="JS61" s="103">
        <v>7.2847031747051023</v>
      </c>
      <c r="JT61" s="103">
        <v>8.1381083866154196</v>
      </c>
      <c r="JU61" s="103">
        <v>9.976072751067937</v>
      </c>
      <c r="JV61" s="103">
        <v>7.1656733927972622</v>
      </c>
      <c r="JW61" s="103">
        <v>5.0096575371088958</v>
      </c>
      <c r="JX61" s="103">
        <v>3.7506408629506298</v>
      </c>
      <c r="JY61" s="103">
        <v>6.3979170297798698</v>
      </c>
      <c r="JZ61" s="103">
        <v>3.4720094506262877</v>
      </c>
      <c r="KA61" s="277">
        <v>3.5242722701786473</v>
      </c>
      <c r="KB61" s="277">
        <v>2.2180126572343872</v>
      </c>
      <c r="KC61" s="277">
        <v>2.0768294453955956</v>
      </c>
      <c r="KD61" s="277"/>
      <c r="KE61" s="16"/>
      <c r="KF61" s="103">
        <v>2.2169047619047619</v>
      </c>
      <c r="KG61" s="103">
        <v>9.2997142857142858</v>
      </c>
      <c r="KH61" s="103">
        <v>10.845023809523809</v>
      </c>
      <c r="KI61" s="103">
        <v>10.691952380952381</v>
      </c>
      <c r="KJ61" s="103">
        <v>9.5488095238095241</v>
      </c>
      <c r="KK61" s="103">
        <v>7.8132142857142863</v>
      </c>
      <c r="KL61" s="103">
        <v>4.0774999999999997</v>
      </c>
      <c r="KM61" s="103">
        <v>4.4832142857142863</v>
      </c>
      <c r="KN61" s="103">
        <v>3.5938809523809527</v>
      </c>
      <c r="KO61" s="103">
        <v>0.8478095238095239</v>
      </c>
      <c r="KP61" s="103">
        <v>2.1909285714285711</v>
      </c>
      <c r="KQ61" s="277">
        <v>1.0574285714285714</v>
      </c>
      <c r="KR61" s="277">
        <v>0.78200000000000003</v>
      </c>
      <c r="KS61" s="277">
        <v>0.73222333560729191</v>
      </c>
      <c r="KT61" s="277"/>
      <c r="KU61" s="16"/>
      <c r="KV61" s="103">
        <v>0</v>
      </c>
      <c r="KW61" s="103">
        <v>0</v>
      </c>
      <c r="KX61" s="103">
        <v>9.7857142857142865E-3</v>
      </c>
      <c r="KY61" s="103">
        <v>2.3333333333333335E-3</v>
      </c>
      <c r="KZ61" s="103">
        <v>0</v>
      </c>
      <c r="LA61" s="103">
        <v>0</v>
      </c>
      <c r="LB61" s="103">
        <v>0</v>
      </c>
      <c r="LC61" s="103">
        <v>0</v>
      </c>
      <c r="LD61" s="103">
        <v>0</v>
      </c>
      <c r="LE61" s="103">
        <v>0</v>
      </c>
      <c r="LF61" s="103">
        <v>0</v>
      </c>
      <c r="LG61" s="103">
        <v>0</v>
      </c>
      <c r="LH61" s="103">
        <v>0</v>
      </c>
      <c r="LI61" s="103">
        <v>0</v>
      </c>
      <c r="LJ61" s="103"/>
      <c r="LL61" s="68">
        <v>0</v>
      </c>
      <c r="LM61" s="68">
        <v>0</v>
      </c>
      <c r="LN61" s="68">
        <v>0</v>
      </c>
      <c r="LO61" s="68">
        <v>0</v>
      </c>
      <c r="LP61" s="68">
        <v>0</v>
      </c>
      <c r="LQ61" s="68">
        <v>0</v>
      </c>
      <c r="LR61" s="68">
        <v>0</v>
      </c>
      <c r="LS61" s="68">
        <v>0</v>
      </c>
      <c r="LT61" s="68">
        <v>0</v>
      </c>
      <c r="LU61" s="68">
        <v>0</v>
      </c>
      <c r="LV61" s="68">
        <v>0</v>
      </c>
      <c r="LW61" s="285"/>
      <c r="LX61" s="285"/>
      <c r="LY61" s="285"/>
      <c r="LZ61" s="285"/>
      <c r="MA61" s="8"/>
      <c r="MB61" s="68">
        <v>0</v>
      </c>
      <c r="MC61" s="68">
        <v>0</v>
      </c>
      <c r="MD61" s="68">
        <v>0</v>
      </c>
      <c r="ME61" s="68">
        <v>0</v>
      </c>
      <c r="MF61" s="68">
        <v>0</v>
      </c>
      <c r="MG61" s="68">
        <v>0</v>
      </c>
      <c r="MH61" s="68">
        <v>0</v>
      </c>
      <c r="MI61" s="68">
        <v>0</v>
      </c>
      <c r="MJ61" s="68">
        <v>0</v>
      </c>
      <c r="MK61" s="68">
        <v>0</v>
      </c>
      <c r="ML61" s="68">
        <v>0</v>
      </c>
      <c r="MM61" s="68">
        <v>0</v>
      </c>
      <c r="MN61" s="285">
        <v>0</v>
      </c>
      <c r="MO61" s="369">
        <v>0</v>
      </c>
      <c r="MP61" s="285"/>
      <c r="MQ61" s="8"/>
      <c r="MR61" s="68">
        <v>-190.08876844962046</v>
      </c>
      <c r="MS61" s="68">
        <v>-102.35557728195954</v>
      </c>
      <c r="MT61" s="68">
        <v>-5.1160778448258952</v>
      </c>
      <c r="MU61" s="68">
        <v>-3.3202198793358648</v>
      </c>
      <c r="MV61" s="68">
        <v>-336.11982850325944</v>
      </c>
      <c r="MW61" s="68">
        <v>0</v>
      </c>
      <c r="MX61" s="68">
        <v>-0.22191337548372578</v>
      </c>
      <c r="MY61" s="68">
        <v>-0.17750597458429115</v>
      </c>
      <c r="MZ61" s="68">
        <v>0</v>
      </c>
      <c r="NA61" s="68">
        <v>0</v>
      </c>
      <c r="NB61" s="285">
        <v>0</v>
      </c>
      <c r="NC61" s="285">
        <v>0</v>
      </c>
      <c r="ND61" s="285">
        <v>0</v>
      </c>
      <c r="NE61" s="285">
        <v>0</v>
      </c>
      <c r="NF61" s="285"/>
      <c r="NG61" s="8"/>
      <c r="NH61" s="68"/>
      <c r="NI61" s="68"/>
      <c r="NJ61" s="68"/>
      <c r="NK61" s="68"/>
      <c r="NL61" s="68"/>
      <c r="NM61" s="68"/>
      <c r="NN61" s="68"/>
      <c r="NO61" s="68"/>
      <c r="NP61" s="68"/>
      <c r="NQ61" s="68"/>
      <c r="NR61" s="285"/>
      <c r="NS61" s="285"/>
      <c r="NT61" s="285"/>
      <c r="NU61" s="285"/>
      <c r="NV61" s="285"/>
      <c r="NW61" s="8"/>
      <c r="NX61" s="68">
        <v>0</v>
      </c>
      <c r="NY61" s="68">
        <v>0</v>
      </c>
      <c r="NZ61" s="68">
        <v>0</v>
      </c>
      <c r="OA61" s="68">
        <v>0</v>
      </c>
      <c r="OB61" s="68">
        <v>0</v>
      </c>
      <c r="OC61" s="68">
        <v>0</v>
      </c>
      <c r="OD61" s="68">
        <v>0</v>
      </c>
      <c r="OE61" s="68">
        <v>0</v>
      </c>
      <c r="OF61" s="68">
        <v>0</v>
      </c>
      <c r="OG61" s="68">
        <v>0</v>
      </c>
      <c r="OH61" s="68">
        <v>0</v>
      </c>
      <c r="OI61" s="285"/>
      <c r="OJ61" s="285"/>
      <c r="OK61" s="285"/>
      <c r="OL61" s="285"/>
      <c r="OM61" s="8"/>
      <c r="ON61" s="68">
        <v>0</v>
      </c>
      <c r="OO61" s="68">
        <v>0</v>
      </c>
      <c r="OP61" s="68">
        <v>0</v>
      </c>
      <c r="OQ61" s="68">
        <v>0</v>
      </c>
      <c r="OR61" s="68">
        <v>0</v>
      </c>
      <c r="OS61" s="68">
        <v>0</v>
      </c>
      <c r="OT61" s="68">
        <v>0</v>
      </c>
      <c r="OU61" s="68">
        <v>0</v>
      </c>
      <c r="OV61" s="68">
        <v>0</v>
      </c>
      <c r="OW61" s="68">
        <v>0</v>
      </c>
      <c r="OX61" s="285">
        <v>0</v>
      </c>
      <c r="OY61" s="285"/>
      <c r="OZ61" s="285"/>
      <c r="PA61" s="285"/>
      <c r="PB61" s="285"/>
      <c r="PC61" s="8"/>
      <c r="PD61" s="68"/>
      <c r="PE61" s="68"/>
      <c r="PF61" s="68"/>
      <c r="PG61" s="68"/>
      <c r="PH61" s="68"/>
      <c r="PI61" s="68"/>
      <c r="PJ61" s="68"/>
      <c r="PK61" s="68"/>
      <c r="PL61" s="68"/>
      <c r="PM61" s="68"/>
      <c r="PN61" s="285"/>
      <c r="PO61" s="285"/>
      <c r="PP61" s="285"/>
      <c r="PQ61" s="285"/>
      <c r="PR61" s="285"/>
      <c r="PS61" s="8"/>
      <c r="PT61" s="68"/>
      <c r="PU61" s="68"/>
      <c r="PV61" s="68"/>
      <c r="PW61" s="68"/>
      <c r="PX61" s="68"/>
      <c r="PY61" s="68"/>
      <c r="PZ61" s="68"/>
      <c r="QA61" s="68"/>
      <c r="QB61" s="68"/>
      <c r="QC61" s="68"/>
      <c r="QD61" s="285"/>
      <c r="QE61" s="285"/>
      <c r="QF61" s="285"/>
      <c r="QG61" s="285"/>
      <c r="QH61" s="285"/>
      <c r="QI61" s="8"/>
      <c r="QJ61" s="68"/>
      <c r="QK61" s="68"/>
      <c r="QL61" s="68"/>
      <c r="QM61" s="68"/>
      <c r="QN61" s="68"/>
      <c r="QO61" s="68"/>
      <c r="QP61" s="68"/>
      <c r="QQ61" s="68"/>
      <c r="QR61" s="68"/>
      <c r="QS61" s="68"/>
      <c r="QT61" s="68"/>
      <c r="QU61" s="285"/>
      <c r="QV61" s="285"/>
      <c r="QW61" s="285"/>
      <c r="QX61" s="285"/>
      <c r="QY61" s="8"/>
      <c r="QZ61" s="68"/>
      <c r="RA61" s="68"/>
      <c r="RB61" s="68"/>
      <c r="RC61" s="68"/>
      <c r="RD61" s="68"/>
      <c r="RE61" s="68"/>
      <c r="RF61" s="68"/>
      <c r="RG61" s="68"/>
      <c r="RH61" s="68"/>
      <c r="RI61" s="68"/>
      <c r="RJ61" s="68"/>
      <c r="RK61" s="68"/>
      <c r="RL61" s="68"/>
      <c r="RM61" s="68"/>
      <c r="RN61" s="68"/>
    </row>
    <row r="62" spans="1:482" ht="12.75" x14ac:dyDescent="0.2">
      <c r="A62" s="161">
        <v>60</v>
      </c>
      <c r="B62" s="149" t="s">
        <v>98</v>
      </c>
      <c r="C62" s="161">
        <v>60</v>
      </c>
      <c r="D62" s="104">
        <v>0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278">
        <v>0</v>
      </c>
      <c r="Q62" s="278">
        <v>0</v>
      </c>
      <c r="R62" s="278"/>
      <c r="S62" s="16"/>
      <c r="T62" s="104">
        <v>7.8E-2</v>
      </c>
      <c r="U62" s="104">
        <v>0</v>
      </c>
      <c r="V62" s="104">
        <v>0.54600000000000004</v>
      </c>
      <c r="W62" s="104">
        <v>0.61499999999999999</v>
      </c>
      <c r="X62" s="104">
        <v>2.7869999999999999</v>
      </c>
      <c r="Y62" s="104">
        <v>2.3530000000000002</v>
      </c>
      <c r="Z62" s="104">
        <v>0.66400000000000003</v>
      </c>
      <c r="AA62" s="104">
        <v>1.234</v>
      </c>
      <c r="AB62" s="104">
        <v>1.673</v>
      </c>
      <c r="AC62" s="104">
        <v>2.48</v>
      </c>
      <c r="AD62" s="278">
        <v>0.41399999999999998</v>
      </c>
      <c r="AE62" s="278">
        <v>0</v>
      </c>
      <c r="AF62" s="278">
        <v>0.82899999999999996</v>
      </c>
      <c r="AG62" s="278">
        <v>0.89044187015788567</v>
      </c>
      <c r="AH62" s="278"/>
      <c r="AI62" s="16"/>
      <c r="AJ62" s="104">
        <v>676.51077305549995</v>
      </c>
      <c r="AK62" s="104">
        <v>289.49041816484998</v>
      </c>
      <c r="AL62" s="104">
        <v>863.80869392912007</v>
      </c>
      <c r="AM62" s="104">
        <v>786.31757228944002</v>
      </c>
      <c r="AN62" s="104">
        <v>830.52889052918999</v>
      </c>
      <c r="AO62" s="104">
        <v>898.74118857038002</v>
      </c>
      <c r="AP62" s="104">
        <v>903.12550485088002</v>
      </c>
      <c r="AQ62" s="104">
        <v>855.94899034458001</v>
      </c>
      <c r="AR62" s="104">
        <v>769.42730723650993</v>
      </c>
      <c r="AS62" s="104">
        <v>761.06934897294002</v>
      </c>
      <c r="AT62" s="104">
        <v>744.99901992806997</v>
      </c>
      <c r="AU62" s="104">
        <v>716.77452867499142</v>
      </c>
      <c r="AV62" s="278">
        <v>712.27478352903722</v>
      </c>
      <c r="AW62" s="278">
        <v>569.44073703712218</v>
      </c>
      <c r="AX62" s="278"/>
      <c r="AY62" s="16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278"/>
      <c r="BK62" s="278"/>
      <c r="BL62" s="278"/>
      <c r="BM62" s="278"/>
      <c r="BN62" s="278"/>
      <c r="BO62" s="16"/>
      <c r="BP62" s="104">
        <v>0</v>
      </c>
      <c r="BQ62" s="104">
        <v>0</v>
      </c>
      <c r="BR62" s="104">
        <v>2E-3</v>
      </c>
      <c r="BS62" s="104">
        <v>0</v>
      </c>
      <c r="BT62" s="104">
        <v>8.0000000000000002E-3</v>
      </c>
      <c r="BU62" s="104">
        <v>1.0999999999999999E-2</v>
      </c>
      <c r="BV62" s="104">
        <v>0</v>
      </c>
      <c r="BW62" s="104">
        <v>0</v>
      </c>
      <c r="BX62" s="104">
        <v>0</v>
      </c>
      <c r="BY62" s="104">
        <v>0</v>
      </c>
      <c r="BZ62" s="278">
        <v>0</v>
      </c>
      <c r="CA62" s="278">
        <v>0</v>
      </c>
      <c r="CB62" s="278">
        <v>0</v>
      </c>
      <c r="CC62" s="278">
        <v>0</v>
      </c>
      <c r="CD62" s="278"/>
      <c r="CE62" s="16"/>
      <c r="CF62" s="104">
        <v>13.396476190476191</v>
      </c>
      <c r="CG62" s="104">
        <v>10.791952380952381</v>
      </c>
      <c r="CH62" s="104">
        <v>12.099904761904762</v>
      </c>
      <c r="CI62" s="104">
        <v>6.8714285714285714E-2</v>
      </c>
      <c r="CJ62" s="104">
        <v>0</v>
      </c>
      <c r="CK62" s="104">
        <v>4.0238095238095239E-2</v>
      </c>
      <c r="CL62" s="104">
        <v>4.1857142857142857E-2</v>
      </c>
      <c r="CM62" s="104">
        <v>0</v>
      </c>
      <c r="CN62" s="104">
        <v>0</v>
      </c>
      <c r="CO62" s="104">
        <v>0</v>
      </c>
      <c r="CP62" s="278">
        <v>0</v>
      </c>
      <c r="CQ62" s="278">
        <v>0</v>
      </c>
      <c r="CR62" s="278">
        <v>0</v>
      </c>
      <c r="CS62" s="278">
        <v>0</v>
      </c>
      <c r="CT62" s="278"/>
      <c r="CU62" s="16"/>
      <c r="CV62" s="104">
        <v>0</v>
      </c>
      <c r="CW62" s="104">
        <v>0</v>
      </c>
      <c r="CX62" s="104">
        <v>0</v>
      </c>
      <c r="CY62" s="104">
        <v>0</v>
      </c>
      <c r="CZ62" s="104">
        <v>0</v>
      </c>
      <c r="DA62" s="104">
        <v>0</v>
      </c>
      <c r="DB62" s="104">
        <v>0</v>
      </c>
      <c r="DC62" s="104">
        <v>0.87670840448595055</v>
      </c>
      <c r="DD62" s="104">
        <v>0</v>
      </c>
      <c r="DE62" s="104">
        <v>0</v>
      </c>
      <c r="DF62" s="104">
        <v>0</v>
      </c>
      <c r="DG62" s="278">
        <v>0.41699999999999998</v>
      </c>
      <c r="DH62" s="278">
        <v>1.284</v>
      </c>
      <c r="DI62" s="278">
        <v>1.2610502894405615</v>
      </c>
      <c r="DJ62" s="278"/>
      <c r="DK62" s="16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278"/>
      <c r="DW62" s="278"/>
      <c r="DX62" s="278"/>
      <c r="DY62" s="278"/>
      <c r="DZ62" s="278"/>
      <c r="EA62" s="16"/>
      <c r="EB62" s="104">
        <v>0</v>
      </c>
      <c r="EC62" s="104">
        <v>0</v>
      </c>
      <c r="ED62" s="104">
        <v>0</v>
      </c>
      <c r="EE62" s="104">
        <v>0</v>
      </c>
      <c r="EF62" s="104">
        <v>0</v>
      </c>
      <c r="EG62" s="104">
        <v>0</v>
      </c>
      <c r="EH62" s="104">
        <v>0</v>
      </c>
      <c r="EI62" s="104">
        <v>0</v>
      </c>
      <c r="EJ62" s="104">
        <v>0</v>
      </c>
      <c r="EK62" s="104">
        <v>0</v>
      </c>
      <c r="EL62" s="104">
        <v>0</v>
      </c>
      <c r="EM62" s="278"/>
      <c r="EN62" s="278"/>
      <c r="EO62" s="278"/>
      <c r="EP62" s="278"/>
      <c r="EQ62" s="16"/>
      <c r="ER62" s="104">
        <v>0</v>
      </c>
      <c r="ES62" s="104">
        <v>0</v>
      </c>
      <c r="ET62" s="104">
        <v>0</v>
      </c>
      <c r="EU62" s="104">
        <v>0</v>
      </c>
      <c r="EV62" s="104">
        <v>0</v>
      </c>
      <c r="EW62" s="104">
        <v>0</v>
      </c>
      <c r="EX62" s="104">
        <v>0</v>
      </c>
      <c r="EY62" s="104">
        <v>0</v>
      </c>
      <c r="EZ62" s="104">
        <v>0</v>
      </c>
      <c r="FA62" s="104">
        <v>0</v>
      </c>
      <c r="FB62" s="104">
        <v>0</v>
      </c>
      <c r="FC62" s="278"/>
      <c r="FD62" s="278"/>
      <c r="FE62" s="278"/>
      <c r="FF62" s="278"/>
      <c r="FG62" s="16"/>
      <c r="FH62" s="104">
        <v>3.2000000000000001E-2</v>
      </c>
      <c r="FI62" s="104">
        <v>0</v>
      </c>
      <c r="FJ62" s="104">
        <v>0</v>
      </c>
      <c r="FK62" s="104">
        <v>0</v>
      </c>
      <c r="FL62" s="104">
        <v>0</v>
      </c>
      <c r="FM62" s="104">
        <v>0</v>
      </c>
      <c r="FN62" s="104">
        <v>0</v>
      </c>
      <c r="FO62" s="104">
        <v>0</v>
      </c>
      <c r="FP62" s="104">
        <v>0</v>
      </c>
      <c r="FQ62" s="104">
        <v>0</v>
      </c>
      <c r="FR62" s="278">
        <v>0</v>
      </c>
      <c r="FS62" s="278">
        <v>0.19700000000000001</v>
      </c>
      <c r="FT62" s="278">
        <v>0.23499999999999999</v>
      </c>
      <c r="FU62" s="278">
        <v>0.2307997025066448</v>
      </c>
      <c r="FV62" s="278"/>
      <c r="FW62" s="16"/>
      <c r="FX62" s="104">
        <v>0.70299999999999996</v>
      </c>
      <c r="FY62" s="104">
        <v>0.28499999999999998</v>
      </c>
      <c r="FZ62" s="104">
        <v>0.61</v>
      </c>
      <c r="GA62" s="104">
        <v>0.41800000000000004</v>
      </c>
      <c r="GB62" s="104">
        <v>0.35399999999999998</v>
      </c>
      <c r="GC62" s="104">
        <v>2.5880000000000001</v>
      </c>
      <c r="GD62" s="104">
        <v>0.21299999999999999</v>
      </c>
      <c r="GE62" s="104">
        <v>0.14499999999999999</v>
      </c>
      <c r="GF62" s="104">
        <v>0.153</v>
      </c>
      <c r="GG62" s="104">
        <v>0.127</v>
      </c>
      <c r="GH62" s="278">
        <v>0.10400000000000001</v>
      </c>
      <c r="GI62" s="278">
        <v>17.472000000000001</v>
      </c>
      <c r="GJ62" s="278">
        <v>6.9000000000000006E-2</v>
      </c>
      <c r="GK62" s="278">
        <v>7.4113979542694955E-2</v>
      </c>
      <c r="GL62" s="278"/>
      <c r="GM62" s="16"/>
      <c r="GN62" s="104">
        <v>19.382571428571431</v>
      </c>
      <c r="GO62" s="104">
        <v>3.3886190476190476</v>
      </c>
      <c r="GP62" s="104">
        <v>8.1048809523809524</v>
      </c>
      <c r="GQ62" s="104">
        <v>8.1660952380952381</v>
      </c>
      <c r="GR62" s="104">
        <v>10.075333333333333</v>
      </c>
      <c r="GS62" s="104">
        <v>10.876333333333333</v>
      </c>
      <c r="GT62" s="104">
        <v>8.304785714285714</v>
      </c>
      <c r="GU62" s="104">
        <v>12.049809523809524</v>
      </c>
      <c r="GV62" s="104">
        <v>12.156190476190476</v>
      </c>
      <c r="GW62" s="104">
        <v>7.5883809523809518</v>
      </c>
      <c r="GX62" s="104">
        <v>7.3913571428571423</v>
      </c>
      <c r="GY62" s="278">
        <v>5.4629523809523803</v>
      </c>
      <c r="GZ62" s="278">
        <v>6.7090952380952382</v>
      </c>
      <c r="HA62" s="278">
        <v>6.5891795108133122</v>
      </c>
      <c r="HB62" s="278"/>
      <c r="HC62" s="16"/>
      <c r="HD62" s="104">
        <v>219.30662100000001</v>
      </c>
      <c r="HE62" s="104">
        <v>222.39366099999998</v>
      </c>
      <c r="HF62" s="104">
        <v>236.30561199999997</v>
      </c>
      <c r="HG62" s="104">
        <v>220.24225899999999</v>
      </c>
      <c r="HH62" s="104">
        <v>235.76064400000001</v>
      </c>
      <c r="HI62" s="104">
        <v>238.18039300000001</v>
      </c>
      <c r="HJ62" s="104">
        <v>257.875495</v>
      </c>
      <c r="HK62" s="104">
        <v>224.40443400000001</v>
      </c>
      <c r="HL62" s="104">
        <v>217.36848835339498</v>
      </c>
      <c r="HM62" s="104">
        <v>229.77953423328728</v>
      </c>
      <c r="HN62" s="104">
        <v>222.94778817878509</v>
      </c>
      <c r="HO62" s="104">
        <v>258.25312335416942</v>
      </c>
      <c r="HP62" s="104">
        <v>229.926569720738</v>
      </c>
      <c r="HQ62" s="104">
        <v>270.56621846845394</v>
      </c>
      <c r="HR62" s="104"/>
      <c r="HS62" s="16"/>
      <c r="HT62" s="104">
        <v>3.7340770000000001</v>
      </c>
      <c r="HU62" s="104">
        <v>2.2394959999999999</v>
      </c>
      <c r="HV62" s="104">
        <v>1.4915389999999999</v>
      </c>
      <c r="HW62" s="104">
        <v>1.9862000000000001E-2</v>
      </c>
      <c r="HX62" s="104">
        <v>0.117932</v>
      </c>
      <c r="HY62" s="104">
        <v>7.5110000000000003E-3</v>
      </c>
      <c r="HZ62" s="104">
        <v>6.437E-3</v>
      </c>
      <c r="IA62" s="104">
        <v>0</v>
      </c>
      <c r="IB62" s="104">
        <v>2.5530000000000001E-3</v>
      </c>
      <c r="IC62" s="104">
        <v>7.4999999999999997E-3</v>
      </c>
      <c r="ID62" s="104">
        <v>3.9120670327672845E-3</v>
      </c>
      <c r="IE62" s="104">
        <v>0</v>
      </c>
      <c r="IF62" s="104">
        <v>6.1425460471022748E-3</v>
      </c>
      <c r="IG62" s="104">
        <v>9.7084285694827698E-3</v>
      </c>
      <c r="IH62" s="104"/>
      <c r="II62" s="16"/>
      <c r="IJ62" s="104">
        <v>5.2370238095238095</v>
      </c>
      <c r="IK62" s="104">
        <v>0.13545238095238096</v>
      </c>
      <c r="IL62" s="104">
        <v>1.8957380952380953</v>
      </c>
      <c r="IM62" s="104">
        <v>2.2002142857142859</v>
      </c>
      <c r="IN62" s="104">
        <v>1.9686666666666666</v>
      </c>
      <c r="IO62" s="104">
        <v>2.2345952380952383</v>
      </c>
      <c r="IP62" s="104">
        <v>2.2697857142857143</v>
      </c>
      <c r="IQ62" s="104">
        <v>1.2691666666666666</v>
      </c>
      <c r="IR62" s="104">
        <v>1.2545238095238094</v>
      </c>
      <c r="IS62" s="104">
        <v>0.78130952380952379</v>
      </c>
      <c r="IT62" s="104">
        <v>0.51254761904761903</v>
      </c>
      <c r="IU62" s="278">
        <v>0.93169047619047629</v>
      </c>
      <c r="IV62" s="278">
        <v>1.0177619047619049</v>
      </c>
      <c r="IW62" s="278">
        <v>0.99957082911337791</v>
      </c>
      <c r="IX62" s="278"/>
      <c r="IY62" s="16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278"/>
      <c r="JK62" s="278"/>
      <c r="JL62" s="278"/>
      <c r="JM62" s="278"/>
      <c r="JN62" s="278"/>
      <c r="JO62" s="16"/>
      <c r="JP62" s="104">
        <v>16.288259390744464</v>
      </c>
      <c r="JQ62" s="104">
        <v>5.4525231398666199</v>
      </c>
      <c r="JR62" s="104">
        <v>8.8057576248676241</v>
      </c>
      <c r="JS62" s="104">
        <v>15.731618317825214</v>
      </c>
      <c r="JT62" s="104">
        <v>15.008566923419554</v>
      </c>
      <c r="JU62" s="104">
        <v>16.643493673930969</v>
      </c>
      <c r="JV62" s="104">
        <v>8.4967011484060233</v>
      </c>
      <c r="JW62" s="104">
        <v>7.1306871172022399</v>
      </c>
      <c r="JX62" s="104">
        <v>7.7849890785741298</v>
      </c>
      <c r="JY62" s="104">
        <v>8.1671523465012204</v>
      </c>
      <c r="JZ62" s="104">
        <v>7.0697452550660032</v>
      </c>
      <c r="KA62" s="278">
        <v>7.318558066005572</v>
      </c>
      <c r="KB62" s="278">
        <v>9.1387872171921494</v>
      </c>
      <c r="KC62" s="278">
        <v>8.9754441319126652</v>
      </c>
      <c r="KD62" s="278"/>
      <c r="KE62" s="16"/>
      <c r="KF62" s="104">
        <v>2.7396190476190476</v>
      </c>
      <c r="KG62" s="104">
        <v>0.31273809523809526</v>
      </c>
      <c r="KH62" s="104">
        <v>6.0395238095238097</v>
      </c>
      <c r="KI62" s="104">
        <v>3.8888809523809522</v>
      </c>
      <c r="KJ62" s="104">
        <v>4.1489761904761906</v>
      </c>
      <c r="KK62" s="104">
        <v>5.2393333333333336</v>
      </c>
      <c r="KL62" s="104">
        <v>6.2406428571428565</v>
      </c>
      <c r="KM62" s="104">
        <v>5.9727619047619047</v>
      </c>
      <c r="KN62" s="104">
        <v>5.5876190476190475</v>
      </c>
      <c r="KO62" s="104">
        <v>6.5584285714285713</v>
      </c>
      <c r="KP62" s="104">
        <v>5.7664523809523809</v>
      </c>
      <c r="KQ62" s="278">
        <v>9.9628809523809529</v>
      </c>
      <c r="KR62" s="278">
        <v>7.4871904761904764</v>
      </c>
      <c r="KS62" s="278">
        <v>7.3533673809163673</v>
      </c>
      <c r="KT62" s="278"/>
      <c r="KU62" s="16"/>
      <c r="KV62" s="104">
        <v>0.14771428571428571</v>
      </c>
      <c r="KW62" s="104">
        <v>0</v>
      </c>
      <c r="KX62" s="104">
        <v>0.14988095238095239</v>
      </c>
      <c r="KY62" s="104">
        <v>0.1436904761904762</v>
      </c>
      <c r="KZ62" s="104">
        <v>6.0547619047619045E-2</v>
      </c>
      <c r="LA62" s="104">
        <v>3.2547619047619047E-2</v>
      </c>
      <c r="LB62" s="104">
        <v>2.6476190476190476E-2</v>
      </c>
      <c r="LC62" s="104">
        <v>2.414285714285714E-2</v>
      </c>
      <c r="LD62" s="104">
        <v>0.27621428571428569</v>
      </c>
      <c r="LE62" s="104">
        <v>1.4357142857142858E-2</v>
      </c>
      <c r="LF62" s="104">
        <v>2.0166666666666666E-2</v>
      </c>
      <c r="LG62" s="104">
        <v>0</v>
      </c>
      <c r="LH62" s="104">
        <v>2.3095238095238096E-2</v>
      </c>
      <c r="LI62" s="104">
        <v>2.2682442900855672E-2</v>
      </c>
      <c r="LJ62" s="104"/>
      <c r="LL62" s="158">
        <v>0</v>
      </c>
      <c r="LM62" s="158">
        <v>0</v>
      </c>
      <c r="LN62" s="158">
        <v>0</v>
      </c>
      <c r="LO62" s="158">
        <v>0</v>
      </c>
      <c r="LP62" s="158">
        <v>0</v>
      </c>
      <c r="LQ62" s="158">
        <v>0</v>
      </c>
      <c r="LR62" s="158">
        <v>0</v>
      </c>
      <c r="LS62" s="158">
        <v>0</v>
      </c>
      <c r="LT62" s="158">
        <v>0</v>
      </c>
      <c r="LU62" s="158">
        <v>0</v>
      </c>
      <c r="LV62" s="158">
        <v>0</v>
      </c>
      <c r="LW62" s="292"/>
      <c r="LX62" s="292"/>
      <c r="LY62" s="292"/>
      <c r="LZ62" s="292"/>
      <c r="MA62" s="8"/>
      <c r="MB62" s="158">
        <v>0</v>
      </c>
      <c r="MC62" s="158">
        <v>0</v>
      </c>
      <c r="MD62" s="158">
        <v>0</v>
      </c>
      <c r="ME62" s="158">
        <v>0</v>
      </c>
      <c r="MF62" s="158">
        <v>0</v>
      </c>
      <c r="MG62" s="158">
        <v>0</v>
      </c>
      <c r="MH62" s="158">
        <v>0</v>
      </c>
      <c r="MI62" s="158">
        <v>0</v>
      </c>
      <c r="MJ62" s="158">
        <v>0</v>
      </c>
      <c r="MK62" s="158">
        <v>0</v>
      </c>
      <c r="ML62" s="158">
        <v>0</v>
      </c>
      <c r="MM62" s="158">
        <v>0</v>
      </c>
      <c r="MN62" s="292">
        <v>0</v>
      </c>
      <c r="MO62" s="370">
        <v>0</v>
      </c>
      <c r="MP62" s="292"/>
      <c r="MQ62" s="8"/>
      <c r="MR62" s="158">
        <v>0</v>
      </c>
      <c r="MS62" s="158">
        <v>0</v>
      </c>
      <c r="MT62" s="158">
        <v>0</v>
      </c>
      <c r="MU62" s="158">
        <v>0</v>
      </c>
      <c r="MV62" s="158">
        <v>0</v>
      </c>
      <c r="MW62" s="158">
        <v>0</v>
      </c>
      <c r="MX62" s="158">
        <v>0</v>
      </c>
      <c r="MY62" s="158">
        <v>0</v>
      </c>
      <c r="MZ62" s="158">
        <v>0</v>
      </c>
      <c r="NA62" s="158">
        <v>0</v>
      </c>
      <c r="NB62" s="292">
        <v>0</v>
      </c>
      <c r="NC62" s="292">
        <v>0</v>
      </c>
      <c r="ND62" s="292">
        <v>0</v>
      </c>
      <c r="NE62" s="292">
        <v>0</v>
      </c>
      <c r="NF62" s="292"/>
      <c r="NG62" s="8"/>
      <c r="NH62" s="158"/>
      <c r="NI62" s="158"/>
      <c r="NJ62" s="158"/>
      <c r="NK62" s="158"/>
      <c r="NL62" s="158"/>
      <c r="NM62" s="158"/>
      <c r="NN62" s="158"/>
      <c r="NO62" s="158"/>
      <c r="NP62" s="158"/>
      <c r="NQ62" s="158"/>
      <c r="NR62" s="292"/>
      <c r="NS62" s="292"/>
      <c r="NT62" s="292"/>
      <c r="NU62" s="292"/>
      <c r="NV62" s="292"/>
      <c r="NW62" s="8"/>
      <c r="NX62" s="158">
        <v>0</v>
      </c>
      <c r="NY62" s="158">
        <v>0</v>
      </c>
      <c r="NZ62" s="158">
        <v>0</v>
      </c>
      <c r="OA62" s="158">
        <v>0</v>
      </c>
      <c r="OB62" s="158">
        <v>0</v>
      </c>
      <c r="OC62" s="158">
        <v>0</v>
      </c>
      <c r="OD62" s="158">
        <v>0</v>
      </c>
      <c r="OE62" s="158">
        <v>0</v>
      </c>
      <c r="OF62" s="158">
        <v>0</v>
      </c>
      <c r="OG62" s="158">
        <v>0</v>
      </c>
      <c r="OH62" s="158">
        <v>0</v>
      </c>
      <c r="OI62" s="292"/>
      <c r="OJ62" s="292"/>
      <c r="OK62" s="292"/>
      <c r="OL62" s="292"/>
      <c r="OM62" s="8"/>
      <c r="ON62" s="158">
        <v>-3.7340770000000001</v>
      </c>
      <c r="OO62" s="158">
        <v>-2.2394959999999999</v>
      </c>
      <c r="OP62" s="158">
        <v>-1.4915389999999999</v>
      </c>
      <c r="OQ62" s="158">
        <v>-1.9862000000000001E-2</v>
      </c>
      <c r="OR62" s="158">
        <v>-0.14305599999999999</v>
      </c>
      <c r="OS62" s="158">
        <v>-7.5110000000000003E-3</v>
      </c>
      <c r="OT62" s="158">
        <v>-6.437E-3</v>
      </c>
      <c r="OU62" s="158">
        <v>0</v>
      </c>
      <c r="OV62" s="158">
        <v>-2.5530000000000001E-3</v>
      </c>
      <c r="OW62" s="158"/>
      <c r="OX62" s="292">
        <v>-3.9820728577883392E-3</v>
      </c>
      <c r="OY62" s="292"/>
      <c r="OZ62" s="292"/>
      <c r="PA62" s="292"/>
      <c r="PB62" s="292"/>
      <c r="PC62" s="8"/>
      <c r="PD62" s="158"/>
      <c r="PE62" s="158"/>
      <c r="PF62" s="158"/>
      <c r="PG62" s="158"/>
      <c r="PH62" s="158"/>
      <c r="PI62" s="158"/>
      <c r="PJ62" s="158"/>
      <c r="PK62" s="158"/>
      <c r="PL62" s="158"/>
      <c r="PM62" s="158"/>
      <c r="PN62" s="292"/>
      <c r="PO62" s="292"/>
      <c r="PP62" s="292"/>
      <c r="PQ62" s="292"/>
      <c r="PR62" s="292"/>
      <c r="PS62" s="8"/>
      <c r="PT62" s="158"/>
      <c r="PU62" s="158"/>
      <c r="PV62" s="158"/>
      <c r="PW62" s="158"/>
      <c r="PX62" s="158"/>
      <c r="PY62" s="158"/>
      <c r="PZ62" s="158"/>
      <c r="QA62" s="158"/>
      <c r="QB62" s="158"/>
      <c r="QC62" s="158"/>
      <c r="QD62" s="292"/>
      <c r="QE62" s="292"/>
      <c r="QF62" s="292"/>
      <c r="QG62" s="292"/>
      <c r="QH62" s="292"/>
      <c r="QI62" s="8"/>
      <c r="QJ62" s="158"/>
      <c r="QK62" s="158"/>
      <c r="QL62" s="158"/>
      <c r="QM62" s="158"/>
      <c r="QN62" s="158"/>
      <c r="QO62" s="158"/>
      <c r="QP62" s="158"/>
      <c r="QQ62" s="158"/>
      <c r="QR62" s="158"/>
      <c r="QS62" s="158"/>
      <c r="QT62" s="158"/>
      <c r="QU62" s="292"/>
      <c r="QV62" s="292"/>
      <c r="QW62" s="292"/>
      <c r="QX62" s="292"/>
      <c r="QY62" s="8"/>
      <c r="QZ62" s="158"/>
      <c r="RA62" s="158"/>
      <c r="RB62" s="158"/>
      <c r="RC62" s="158"/>
      <c r="RD62" s="158"/>
      <c r="RE62" s="158"/>
      <c r="RF62" s="158"/>
      <c r="RG62" s="158"/>
      <c r="RH62" s="158"/>
      <c r="RI62" s="158"/>
      <c r="RJ62" s="158"/>
      <c r="RK62" s="158"/>
      <c r="RL62" s="158"/>
      <c r="RM62" s="158"/>
      <c r="RN62" s="158"/>
    </row>
    <row r="63" spans="1:482" ht="12.75" x14ac:dyDescent="0.2">
      <c r="A63" s="161">
        <v>61</v>
      </c>
      <c r="B63" s="148" t="s">
        <v>99</v>
      </c>
      <c r="C63" s="161">
        <v>61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277">
        <v>0</v>
      </c>
      <c r="Q63" s="277">
        <v>0</v>
      </c>
      <c r="R63" s="277"/>
      <c r="S63" s="16"/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277">
        <v>0</v>
      </c>
      <c r="AE63" s="277">
        <v>0</v>
      </c>
      <c r="AF63" s="277">
        <v>0</v>
      </c>
      <c r="AG63" s="277">
        <v>0</v>
      </c>
      <c r="AH63" s="277"/>
      <c r="AI63" s="16"/>
      <c r="AJ63" s="103">
        <v>22.802894307020001</v>
      </c>
      <c r="AK63" s="103">
        <v>1.80924117344</v>
      </c>
      <c r="AL63" s="103">
        <v>13.877676499240001</v>
      </c>
      <c r="AM63" s="103">
        <v>15.330098247</v>
      </c>
      <c r="AN63" s="103">
        <v>15.41284051881</v>
      </c>
      <c r="AO63" s="103">
        <v>4.4537096070500004</v>
      </c>
      <c r="AP63" s="103">
        <v>0.13260658585000001</v>
      </c>
      <c r="AQ63" s="103">
        <v>1.1230065060000001E-2</v>
      </c>
      <c r="AR63" s="103">
        <v>0.30232888987000001</v>
      </c>
      <c r="AS63" s="103">
        <v>0.34671943006</v>
      </c>
      <c r="AT63" s="103">
        <v>0</v>
      </c>
      <c r="AU63" s="103">
        <v>0</v>
      </c>
      <c r="AV63" s="277">
        <v>0</v>
      </c>
      <c r="AW63" s="277">
        <v>0</v>
      </c>
      <c r="AX63" s="277"/>
      <c r="AY63" s="16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277"/>
      <c r="BK63" s="277"/>
      <c r="BL63" s="277"/>
      <c r="BM63" s="277"/>
      <c r="BN63" s="277"/>
      <c r="BO63" s="16"/>
      <c r="BP63" s="103">
        <v>0</v>
      </c>
      <c r="BQ63" s="103">
        <v>0</v>
      </c>
      <c r="BR63" s="103">
        <v>0</v>
      </c>
      <c r="BS63" s="103">
        <v>0</v>
      </c>
      <c r="BT63" s="103">
        <v>0</v>
      </c>
      <c r="BU63" s="103">
        <v>0</v>
      </c>
      <c r="BV63" s="103">
        <v>0</v>
      </c>
      <c r="BW63" s="103">
        <v>0</v>
      </c>
      <c r="BX63" s="103">
        <v>0</v>
      </c>
      <c r="BY63" s="103">
        <v>0</v>
      </c>
      <c r="BZ63" s="277">
        <v>0</v>
      </c>
      <c r="CA63" s="277">
        <v>0</v>
      </c>
      <c r="CB63" s="277">
        <v>0</v>
      </c>
      <c r="CC63" s="277">
        <v>0</v>
      </c>
      <c r="CD63" s="277"/>
      <c r="CE63" s="16"/>
      <c r="CF63" s="103">
        <v>5.7142857142857147E-4</v>
      </c>
      <c r="CG63" s="103">
        <v>0</v>
      </c>
      <c r="CH63" s="103">
        <v>0.47792857142857142</v>
      </c>
      <c r="CI63" s="103">
        <v>1.6976190476190478E-2</v>
      </c>
      <c r="CJ63" s="103">
        <v>0</v>
      </c>
      <c r="CK63" s="103">
        <v>0</v>
      </c>
      <c r="CL63" s="103">
        <v>0</v>
      </c>
      <c r="CM63" s="103">
        <v>0</v>
      </c>
      <c r="CN63" s="103">
        <v>0</v>
      </c>
      <c r="CO63" s="103">
        <v>0</v>
      </c>
      <c r="CP63" s="277">
        <v>0</v>
      </c>
      <c r="CQ63" s="277">
        <v>0</v>
      </c>
      <c r="CR63" s="277">
        <v>0</v>
      </c>
      <c r="CS63" s="277">
        <v>0</v>
      </c>
      <c r="CT63" s="277"/>
      <c r="CU63" s="16"/>
      <c r="CV63" s="103">
        <v>0</v>
      </c>
      <c r="CW63" s="103">
        <v>0</v>
      </c>
      <c r="CX63" s="103">
        <v>0</v>
      </c>
      <c r="CY63" s="103">
        <v>0</v>
      </c>
      <c r="CZ63" s="103">
        <v>0</v>
      </c>
      <c r="DA63" s="103">
        <v>0</v>
      </c>
      <c r="DB63" s="103">
        <v>0</v>
      </c>
      <c r="DC63" s="103">
        <v>0</v>
      </c>
      <c r="DD63" s="103">
        <v>0</v>
      </c>
      <c r="DE63" s="103">
        <v>0</v>
      </c>
      <c r="DF63" s="103">
        <v>0</v>
      </c>
      <c r="DG63" s="277">
        <v>0</v>
      </c>
      <c r="DH63" s="277">
        <v>0</v>
      </c>
      <c r="DI63" s="277">
        <v>0</v>
      </c>
      <c r="DJ63" s="277"/>
      <c r="DK63" s="16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277"/>
      <c r="DW63" s="277"/>
      <c r="DX63" s="277"/>
      <c r="DY63" s="277"/>
      <c r="DZ63" s="277"/>
      <c r="EA63" s="16"/>
      <c r="EB63" s="103">
        <v>0</v>
      </c>
      <c r="EC63" s="103">
        <v>0</v>
      </c>
      <c r="ED63" s="103">
        <v>0</v>
      </c>
      <c r="EE63" s="103">
        <v>0</v>
      </c>
      <c r="EF63" s="103">
        <v>0</v>
      </c>
      <c r="EG63" s="103">
        <v>0</v>
      </c>
      <c r="EH63" s="103">
        <v>0</v>
      </c>
      <c r="EI63" s="103">
        <v>0</v>
      </c>
      <c r="EJ63" s="103">
        <v>0</v>
      </c>
      <c r="EK63" s="103">
        <v>0</v>
      </c>
      <c r="EL63" s="103">
        <v>0</v>
      </c>
      <c r="EM63" s="277"/>
      <c r="EN63" s="277"/>
      <c r="EO63" s="277"/>
      <c r="EP63" s="277"/>
      <c r="EQ63" s="16"/>
      <c r="ER63" s="103">
        <v>0</v>
      </c>
      <c r="ES63" s="103">
        <v>0</v>
      </c>
      <c r="ET63" s="103">
        <v>0</v>
      </c>
      <c r="EU63" s="103">
        <v>0</v>
      </c>
      <c r="EV63" s="103">
        <v>0</v>
      </c>
      <c r="EW63" s="103">
        <v>0</v>
      </c>
      <c r="EX63" s="103">
        <v>0</v>
      </c>
      <c r="EY63" s="103">
        <v>0</v>
      </c>
      <c r="EZ63" s="103">
        <v>0</v>
      </c>
      <c r="FA63" s="103">
        <v>0</v>
      </c>
      <c r="FB63" s="103">
        <v>0</v>
      </c>
      <c r="FC63" s="277"/>
      <c r="FD63" s="277"/>
      <c r="FE63" s="277"/>
      <c r="FF63" s="277"/>
      <c r="FG63" s="16"/>
      <c r="FH63" s="103">
        <v>0</v>
      </c>
      <c r="FI63" s="103">
        <v>0</v>
      </c>
      <c r="FJ63" s="103">
        <v>0</v>
      </c>
      <c r="FK63" s="103">
        <v>0</v>
      </c>
      <c r="FL63" s="103">
        <v>0</v>
      </c>
      <c r="FM63" s="103">
        <v>0</v>
      </c>
      <c r="FN63" s="103">
        <v>0</v>
      </c>
      <c r="FO63" s="103">
        <v>0</v>
      </c>
      <c r="FP63" s="103">
        <v>0</v>
      </c>
      <c r="FQ63" s="103">
        <v>0</v>
      </c>
      <c r="FR63" s="277">
        <v>0</v>
      </c>
      <c r="FS63" s="277">
        <v>0</v>
      </c>
      <c r="FT63" s="277">
        <v>0</v>
      </c>
      <c r="FU63" s="277">
        <v>0</v>
      </c>
      <c r="FV63" s="277"/>
      <c r="FW63" s="16"/>
      <c r="FX63" s="103">
        <v>0</v>
      </c>
      <c r="FY63" s="103">
        <v>0</v>
      </c>
      <c r="FZ63" s="103">
        <v>0</v>
      </c>
      <c r="GA63" s="103">
        <v>0</v>
      </c>
      <c r="GB63" s="103">
        <v>0</v>
      </c>
      <c r="GC63" s="103">
        <v>0</v>
      </c>
      <c r="GD63" s="103">
        <v>0</v>
      </c>
      <c r="GE63" s="103">
        <v>0</v>
      </c>
      <c r="GF63" s="103">
        <v>0</v>
      </c>
      <c r="GG63" s="103">
        <v>0</v>
      </c>
      <c r="GH63" s="277">
        <v>0</v>
      </c>
      <c r="GI63" s="277">
        <v>0</v>
      </c>
      <c r="GJ63" s="277">
        <v>0</v>
      </c>
      <c r="GK63" s="277">
        <v>0</v>
      </c>
      <c r="GL63" s="277"/>
      <c r="GM63" s="16"/>
      <c r="GN63" s="103">
        <v>1.0524285714285715</v>
      </c>
      <c r="GO63" s="103">
        <v>0</v>
      </c>
      <c r="GP63" s="103">
        <v>0</v>
      </c>
      <c r="GQ63" s="103">
        <v>9.7619047619047619E-2</v>
      </c>
      <c r="GR63" s="103">
        <v>6.619047619047619E-3</v>
      </c>
      <c r="GS63" s="103">
        <v>5.2666666666666667E-2</v>
      </c>
      <c r="GT63" s="103">
        <v>3.9285714285714288E-3</v>
      </c>
      <c r="GU63" s="103">
        <v>1.607142857142857E-2</v>
      </c>
      <c r="GV63" s="103">
        <v>1.8690476190476191E-2</v>
      </c>
      <c r="GW63" s="103">
        <v>1.1904761904761905E-4</v>
      </c>
      <c r="GX63" s="103">
        <v>0</v>
      </c>
      <c r="GY63" s="277">
        <v>0</v>
      </c>
      <c r="GZ63" s="277">
        <v>0</v>
      </c>
      <c r="HA63" s="277">
        <v>0</v>
      </c>
      <c r="HB63" s="277"/>
      <c r="HC63" s="16"/>
      <c r="HD63" s="103">
        <v>26.242104999999999</v>
      </c>
      <c r="HE63" s="103">
        <v>27.660813000000001</v>
      </c>
      <c r="HF63" s="103">
        <v>24.339368</v>
      </c>
      <c r="HG63" s="103">
        <v>23.831987999999999</v>
      </c>
      <c r="HH63" s="103">
        <v>24.498688999999999</v>
      </c>
      <c r="HI63" s="103">
        <v>22.290409</v>
      </c>
      <c r="HJ63" s="103">
        <v>18.546081999999998</v>
      </c>
      <c r="HK63" s="103">
        <v>2.341475</v>
      </c>
      <c r="HL63" s="103">
        <v>0.86895152494316208</v>
      </c>
      <c r="HM63" s="103">
        <v>0</v>
      </c>
      <c r="HN63" s="103">
        <v>0</v>
      </c>
      <c r="HO63" s="103">
        <v>0</v>
      </c>
      <c r="HP63" s="103">
        <v>0</v>
      </c>
      <c r="HQ63" s="103">
        <v>0</v>
      </c>
      <c r="HR63" s="103"/>
      <c r="HS63" s="16"/>
      <c r="HT63" s="103">
        <v>0</v>
      </c>
      <c r="HU63" s="103">
        <v>0</v>
      </c>
      <c r="HV63" s="103">
        <v>0</v>
      </c>
      <c r="HW63" s="103">
        <v>0</v>
      </c>
      <c r="HX63" s="103">
        <v>0</v>
      </c>
      <c r="HY63" s="103">
        <v>0</v>
      </c>
      <c r="HZ63" s="103">
        <v>0</v>
      </c>
      <c r="IA63" s="103">
        <v>0</v>
      </c>
      <c r="IB63" s="103">
        <v>0</v>
      </c>
      <c r="IC63" s="103">
        <v>0</v>
      </c>
      <c r="ID63" s="103">
        <v>0</v>
      </c>
      <c r="IE63" s="103">
        <v>0</v>
      </c>
      <c r="IF63" s="103">
        <v>0</v>
      </c>
      <c r="IG63" s="103">
        <v>0</v>
      </c>
      <c r="IH63" s="103"/>
      <c r="II63" s="16"/>
      <c r="IJ63" s="103">
        <v>0</v>
      </c>
      <c r="IK63" s="103">
        <v>0</v>
      </c>
      <c r="IL63" s="103">
        <v>0</v>
      </c>
      <c r="IM63" s="103">
        <v>4.2857142857142858E-2</v>
      </c>
      <c r="IN63" s="103">
        <v>3.5714285714285712E-2</v>
      </c>
      <c r="IO63" s="103">
        <v>1.5238095238095238E-2</v>
      </c>
      <c r="IP63" s="103">
        <v>0</v>
      </c>
      <c r="IQ63" s="103">
        <v>0</v>
      </c>
      <c r="IR63" s="103">
        <v>0</v>
      </c>
      <c r="IS63" s="103">
        <v>0</v>
      </c>
      <c r="IT63" s="103">
        <v>0</v>
      </c>
      <c r="IU63" s="277">
        <v>0</v>
      </c>
      <c r="IV63" s="277">
        <v>0</v>
      </c>
      <c r="IW63" s="277">
        <v>0</v>
      </c>
      <c r="IX63" s="277"/>
      <c r="IY63" s="16"/>
      <c r="IZ63" s="103"/>
      <c r="JA63" s="103"/>
      <c r="JB63" s="103"/>
      <c r="JC63" s="103"/>
      <c r="JD63" s="103"/>
      <c r="JE63" s="103"/>
      <c r="JF63" s="103"/>
      <c r="JG63" s="103"/>
      <c r="JH63" s="103"/>
      <c r="JI63" s="103"/>
      <c r="JJ63" s="277"/>
      <c r="JK63" s="277"/>
      <c r="JL63" s="277"/>
      <c r="JM63" s="277"/>
      <c r="JN63" s="277"/>
      <c r="JO63" s="16"/>
      <c r="JP63" s="103">
        <v>0.55294623682217603</v>
      </c>
      <c r="JQ63" s="103">
        <v>3.0967007406999709</v>
      </c>
      <c r="JR63" s="103">
        <v>0.97424418942430902</v>
      </c>
      <c r="JS63" s="103">
        <v>0.97522268394932632</v>
      </c>
      <c r="JT63" s="103">
        <v>0.30346580722230887</v>
      </c>
      <c r="JU63" s="103">
        <v>0.51995262455674707</v>
      </c>
      <c r="JV63" s="103">
        <v>0.71961647091679848</v>
      </c>
      <c r="JW63" s="103">
        <v>0.8455517740819225</v>
      </c>
      <c r="JX63" s="103">
        <v>0.84599005808791983</v>
      </c>
      <c r="JY63" s="103">
        <v>0.97842827278388833</v>
      </c>
      <c r="JZ63" s="103">
        <v>0</v>
      </c>
      <c r="KA63" s="277">
        <v>0</v>
      </c>
      <c r="KB63" s="277">
        <v>0</v>
      </c>
      <c r="KC63" s="277">
        <v>0</v>
      </c>
      <c r="KD63" s="277"/>
      <c r="KE63" s="16"/>
      <c r="KF63" s="103">
        <v>0.10578571428571429</v>
      </c>
      <c r="KG63" s="103">
        <v>0</v>
      </c>
      <c r="KH63" s="103">
        <v>0.11178571428571429</v>
      </c>
      <c r="KI63" s="103">
        <v>0.25423809523809526</v>
      </c>
      <c r="KJ63" s="103">
        <v>0.27816666666666667</v>
      </c>
      <c r="KK63" s="103">
        <v>0.12914285714285714</v>
      </c>
      <c r="KL63" s="103">
        <v>0.11059523809523809</v>
      </c>
      <c r="KM63" s="103">
        <v>0</v>
      </c>
      <c r="KN63" s="103">
        <v>0.19519047619047619</v>
      </c>
      <c r="KO63" s="103">
        <v>0.1857857142857143</v>
      </c>
      <c r="KP63" s="103">
        <v>0</v>
      </c>
      <c r="KQ63" s="277">
        <v>0</v>
      </c>
      <c r="KR63" s="277">
        <v>0</v>
      </c>
      <c r="KS63" s="277">
        <v>0</v>
      </c>
      <c r="KT63" s="277"/>
      <c r="KU63" s="16"/>
      <c r="KV63" s="103">
        <v>0</v>
      </c>
      <c r="KW63" s="103">
        <v>0</v>
      </c>
      <c r="KX63" s="103">
        <v>0</v>
      </c>
      <c r="KY63" s="103">
        <v>0</v>
      </c>
      <c r="KZ63" s="103">
        <v>0</v>
      </c>
      <c r="LA63" s="103">
        <v>0</v>
      </c>
      <c r="LB63" s="103">
        <v>0</v>
      </c>
      <c r="LC63" s="103">
        <v>0</v>
      </c>
      <c r="LD63" s="103">
        <v>0</v>
      </c>
      <c r="LE63" s="103">
        <v>0</v>
      </c>
      <c r="LF63" s="103">
        <v>0</v>
      </c>
      <c r="LG63" s="103">
        <v>0</v>
      </c>
      <c r="LH63" s="103">
        <v>0</v>
      </c>
      <c r="LI63" s="103">
        <v>0</v>
      </c>
      <c r="LJ63" s="103"/>
      <c r="LL63" s="68">
        <v>0</v>
      </c>
      <c r="LM63" s="68">
        <v>0</v>
      </c>
      <c r="LN63" s="68">
        <v>0</v>
      </c>
      <c r="LO63" s="68">
        <v>0</v>
      </c>
      <c r="LP63" s="68">
        <v>0</v>
      </c>
      <c r="LQ63" s="68">
        <v>0</v>
      </c>
      <c r="LR63" s="68">
        <v>0</v>
      </c>
      <c r="LS63" s="68">
        <v>0</v>
      </c>
      <c r="LT63" s="68">
        <v>0</v>
      </c>
      <c r="LU63" s="68">
        <v>0</v>
      </c>
      <c r="LV63" s="68">
        <v>0</v>
      </c>
      <c r="LW63" s="285"/>
      <c r="LX63" s="285"/>
      <c r="LY63" s="285"/>
      <c r="LZ63" s="285"/>
      <c r="MA63" s="8"/>
      <c r="MB63" s="68">
        <v>0</v>
      </c>
      <c r="MC63" s="68">
        <v>0</v>
      </c>
      <c r="MD63" s="68">
        <v>0</v>
      </c>
      <c r="ME63" s="68">
        <v>0</v>
      </c>
      <c r="MF63" s="68">
        <v>0</v>
      </c>
      <c r="MG63" s="68">
        <v>0</v>
      </c>
      <c r="MH63" s="68">
        <v>0</v>
      </c>
      <c r="MI63" s="68">
        <v>0</v>
      </c>
      <c r="MJ63" s="68">
        <v>0</v>
      </c>
      <c r="MK63" s="68">
        <v>0</v>
      </c>
      <c r="ML63" s="68">
        <v>0</v>
      </c>
      <c r="MM63" s="68">
        <v>0</v>
      </c>
      <c r="MN63" s="285">
        <v>0</v>
      </c>
      <c r="MO63" s="369">
        <v>0</v>
      </c>
      <c r="MP63" s="285"/>
      <c r="MQ63" s="8"/>
      <c r="MR63" s="68">
        <v>0</v>
      </c>
      <c r="MS63" s="68">
        <v>0</v>
      </c>
      <c r="MT63" s="68">
        <v>0</v>
      </c>
      <c r="MU63" s="68">
        <v>0</v>
      </c>
      <c r="MV63" s="68">
        <v>0</v>
      </c>
      <c r="MW63" s="68">
        <v>0</v>
      </c>
      <c r="MX63" s="68">
        <v>0</v>
      </c>
      <c r="MY63" s="68">
        <v>0</v>
      </c>
      <c r="MZ63" s="68">
        <v>0</v>
      </c>
      <c r="NA63" s="68">
        <v>0</v>
      </c>
      <c r="NB63" s="285">
        <v>0</v>
      </c>
      <c r="NC63" s="285">
        <v>0</v>
      </c>
      <c r="ND63" s="285">
        <v>0</v>
      </c>
      <c r="NE63" s="285">
        <v>0</v>
      </c>
      <c r="NF63" s="285"/>
      <c r="NG63" s="8"/>
      <c r="NH63" s="68"/>
      <c r="NI63" s="68"/>
      <c r="NJ63" s="68"/>
      <c r="NK63" s="68"/>
      <c r="NL63" s="68"/>
      <c r="NM63" s="68"/>
      <c r="NN63" s="68"/>
      <c r="NO63" s="68"/>
      <c r="NP63" s="68"/>
      <c r="NQ63" s="68"/>
      <c r="NR63" s="285"/>
      <c r="NS63" s="285"/>
      <c r="NT63" s="285"/>
      <c r="NU63" s="285"/>
      <c r="NV63" s="285"/>
      <c r="NW63" s="8"/>
      <c r="NX63" s="68">
        <v>0</v>
      </c>
      <c r="NY63" s="68">
        <v>0</v>
      </c>
      <c r="NZ63" s="68">
        <v>0</v>
      </c>
      <c r="OA63" s="68">
        <v>0</v>
      </c>
      <c r="OB63" s="68">
        <v>0</v>
      </c>
      <c r="OC63" s="68">
        <v>0</v>
      </c>
      <c r="OD63" s="68">
        <v>0</v>
      </c>
      <c r="OE63" s="68">
        <v>0</v>
      </c>
      <c r="OF63" s="68">
        <v>0</v>
      </c>
      <c r="OG63" s="68">
        <v>0</v>
      </c>
      <c r="OH63" s="68">
        <v>0</v>
      </c>
      <c r="OI63" s="285"/>
      <c r="OJ63" s="285"/>
      <c r="OK63" s="285"/>
      <c r="OL63" s="285"/>
      <c r="OM63" s="8"/>
      <c r="ON63" s="68">
        <v>0</v>
      </c>
      <c r="OO63" s="68">
        <v>0</v>
      </c>
      <c r="OP63" s="68">
        <v>0</v>
      </c>
      <c r="OQ63" s="68">
        <v>0</v>
      </c>
      <c r="OR63" s="68">
        <v>0</v>
      </c>
      <c r="OS63" s="68">
        <v>0</v>
      </c>
      <c r="OT63" s="68">
        <v>0</v>
      </c>
      <c r="OU63" s="68">
        <v>0</v>
      </c>
      <c r="OV63" s="68">
        <v>0</v>
      </c>
      <c r="OW63" s="68">
        <v>0</v>
      </c>
      <c r="OX63" s="285">
        <v>0</v>
      </c>
      <c r="OY63" s="285"/>
      <c r="OZ63" s="285"/>
      <c r="PA63" s="285"/>
      <c r="PB63" s="285"/>
      <c r="PC63" s="8"/>
      <c r="PD63" s="68"/>
      <c r="PE63" s="68"/>
      <c r="PF63" s="68"/>
      <c r="PG63" s="68"/>
      <c r="PH63" s="68"/>
      <c r="PI63" s="68"/>
      <c r="PJ63" s="68"/>
      <c r="PK63" s="68"/>
      <c r="PL63" s="68"/>
      <c r="PM63" s="68"/>
      <c r="PN63" s="285"/>
      <c r="PO63" s="285"/>
      <c r="PP63" s="285"/>
      <c r="PQ63" s="285"/>
      <c r="PR63" s="285"/>
      <c r="PS63" s="8"/>
      <c r="PT63" s="68"/>
      <c r="PU63" s="68"/>
      <c r="PV63" s="68"/>
      <c r="PW63" s="68"/>
      <c r="PX63" s="68"/>
      <c r="PY63" s="68"/>
      <c r="PZ63" s="68"/>
      <c r="QA63" s="68"/>
      <c r="QB63" s="68"/>
      <c r="QC63" s="68"/>
      <c r="QD63" s="285"/>
      <c r="QE63" s="285"/>
      <c r="QF63" s="285"/>
      <c r="QG63" s="285"/>
      <c r="QH63" s="285"/>
      <c r="QI63" s="8"/>
      <c r="QJ63" s="68"/>
      <c r="QK63" s="68"/>
      <c r="QL63" s="68"/>
      <c r="QM63" s="68"/>
      <c r="QN63" s="68"/>
      <c r="QO63" s="68"/>
      <c r="QP63" s="68"/>
      <c r="QQ63" s="68"/>
      <c r="QR63" s="68"/>
      <c r="QS63" s="68"/>
      <c r="QT63" s="68"/>
      <c r="QU63" s="285"/>
      <c r="QV63" s="285"/>
      <c r="QW63" s="285"/>
      <c r="QX63" s="285"/>
      <c r="QY63" s="8"/>
      <c r="QZ63" s="68"/>
      <c r="RA63" s="68"/>
      <c r="RB63" s="68"/>
      <c r="RC63" s="68"/>
      <c r="RD63" s="68"/>
      <c r="RE63" s="68"/>
      <c r="RF63" s="68"/>
      <c r="RG63" s="68"/>
      <c r="RH63" s="68"/>
      <c r="RI63" s="68"/>
      <c r="RJ63" s="68"/>
      <c r="RK63" s="68"/>
      <c r="RL63" s="68"/>
      <c r="RM63" s="68"/>
      <c r="RN63" s="68"/>
    </row>
    <row r="64" spans="1:482" ht="12.75" x14ac:dyDescent="0.2">
      <c r="A64" s="161">
        <v>62</v>
      </c>
      <c r="B64" s="149" t="s">
        <v>100</v>
      </c>
      <c r="C64" s="161">
        <v>62</v>
      </c>
      <c r="D64" s="104">
        <v>0</v>
      </c>
      <c r="E64" s="104">
        <v>0</v>
      </c>
      <c r="F64" s="104">
        <v>0</v>
      </c>
      <c r="G64" s="104">
        <v>0</v>
      </c>
      <c r="H64" s="104">
        <v>0</v>
      </c>
      <c r="I64" s="104">
        <v>0</v>
      </c>
      <c r="J64" s="104">
        <v>0</v>
      </c>
      <c r="K64" s="104">
        <v>0</v>
      </c>
      <c r="L64" s="104">
        <v>0</v>
      </c>
      <c r="M64" s="104">
        <v>0</v>
      </c>
      <c r="N64" s="104">
        <v>0</v>
      </c>
      <c r="O64" s="104">
        <v>0</v>
      </c>
      <c r="P64" s="278">
        <v>0</v>
      </c>
      <c r="Q64" s="278">
        <v>0</v>
      </c>
      <c r="R64" s="278"/>
      <c r="S64" s="16"/>
      <c r="T64" s="104">
        <v>0</v>
      </c>
      <c r="U64" s="104">
        <v>0</v>
      </c>
      <c r="V64" s="104">
        <v>0.312</v>
      </c>
      <c r="W64" s="104">
        <v>4.2000000000000003E-2</v>
      </c>
      <c r="X64" s="104">
        <v>0</v>
      </c>
      <c r="Y64" s="104">
        <v>0</v>
      </c>
      <c r="Z64" s="104">
        <v>0</v>
      </c>
      <c r="AA64" s="104">
        <v>0</v>
      </c>
      <c r="AB64" s="104">
        <v>0</v>
      </c>
      <c r="AC64" s="104">
        <v>0</v>
      </c>
      <c r="AD64" s="278">
        <v>0</v>
      </c>
      <c r="AE64" s="278">
        <v>0</v>
      </c>
      <c r="AF64" s="278">
        <v>0</v>
      </c>
      <c r="AG64" s="278">
        <v>0</v>
      </c>
      <c r="AH64" s="278"/>
      <c r="AI64" s="16"/>
      <c r="AJ64" s="104">
        <v>635.84303474755995</v>
      </c>
      <c r="AK64" s="104">
        <v>163.91102786881001</v>
      </c>
      <c r="AL64" s="104">
        <v>614.28911437443003</v>
      </c>
      <c r="AM64" s="104">
        <v>599.21031531915003</v>
      </c>
      <c r="AN64" s="104">
        <v>586.76440148571999</v>
      </c>
      <c r="AO64" s="104">
        <v>595.86174299507991</v>
      </c>
      <c r="AP64" s="104">
        <v>637.82598878273006</v>
      </c>
      <c r="AQ64" s="104">
        <v>647.30765984569996</v>
      </c>
      <c r="AR64" s="104">
        <v>532.49666592874996</v>
      </c>
      <c r="AS64" s="104">
        <v>474.16092759047001</v>
      </c>
      <c r="AT64" s="104">
        <v>472.62675238166008</v>
      </c>
      <c r="AU64" s="104">
        <v>394.35135133746024</v>
      </c>
      <c r="AV64" s="278">
        <v>408.34883252102338</v>
      </c>
      <c r="AW64" s="278">
        <v>437.11019375280375</v>
      </c>
      <c r="AX64" s="278"/>
      <c r="AY64" s="16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278"/>
      <c r="BK64" s="278"/>
      <c r="BL64" s="278"/>
      <c r="BM64" s="278"/>
      <c r="BN64" s="278"/>
      <c r="BO64" s="16"/>
      <c r="BP64" s="104">
        <v>0</v>
      </c>
      <c r="BQ64" s="104">
        <v>0</v>
      </c>
      <c r="BR64" s="104">
        <v>0</v>
      </c>
      <c r="BS64" s="104">
        <v>0</v>
      </c>
      <c r="BT64" s="104">
        <v>0</v>
      </c>
      <c r="BU64" s="104">
        <v>0</v>
      </c>
      <c r="BV64" s="104">
        <v>0</v>
      </c>
      <c r="BW64" s="104">
        <v>0</v>
      </c>
      <c r="BX64" s="104">
        <v>0</v>
      </c>
      <c r="BY64" s="104">
        <v>0</v>
      </c>
      <c r="BZ64" s="278">
        <v>0</v>
      </c>
      <c r="CA64" s="278">
        <v>0</v>
      </c>
      <c r="CB64" s="278">
        <v>0</v>
      </c>
      <c r="CC64" s="278">
        <v>0</v>
      </c>
      <c r="CD64" s="278"/>
      <c r="CE64" s="16"/>
      <c r="CF64" s="104">
        <v>0</v>
      </c>
      <c r="CG64" s="104">
        <v>0</v>
      </c>
      <c r="CH64" s="104">
        <v>5.0000000000000001E-3</v>
      </c>
      <c r="CI64" s="104">
        <v>0</v>
      </c>
      <c r="CJ64" s="104">
        <v>0.11785714285714285</v>
      </c>
      <c r="CK64" s="104">
        <v>0</v>
      </c>
      <c r="CL64" s="104">
        <v>0</v>
      </c>
      <c r="CM64" s="104">
        <v>0</v>
      </c>
      <c r="CN64" s="104">
        <v>0</v>
      </c>
      <c r="CO64" s="104">
        <v>0</v>
      </c>
      <c r="CP64" s="278">
        <v>0</v>
      </c>
      <c r="CQ64" s="278">
        <v>1.6190476190476193E-2</v>
      </c>
      <c r="CR64" s="278">
        <v>0</v>
      </c>
      <c r="CS64" s="278">
        <v>0</v>
      </c>
      <c r="CT64" s="278"/>
      <c r="CU64" s="16"/>
      <c r="CV64" s="104">
        <v>0</v>
      </c>
      <c r="CW64" s="104">
        <v>0</v>
      </c>
      <c r="CX64" s="104">
        <v>0</v>
      </c>
      <c r="CY64" s="104">
        <v>0</v>
      </c>
      <c r="CZ64" s="104">
        <v>0</v>
      </c>
      <c r="DA64" s="104">
        <v>0</v>
      </c>
      <c r="DB64" s="104">
        <v>0</v>
      </c>
      <c r="DC64" s="104">
        <v>0</v>
      </c>
      <c r="DD64" s="104">
        <v>0</v>
      </c>
      <c r="DE64" s="104">
        <v>0</v>
      </c>
      <c r="DF64" s="104">
        <v>0</v>
      </c>
      <c r="DG64" s="278">
        <v>0</v>
      </c>
      <c r="DH64" s="278">
        <v>0</v>
      </c>
      <c r="DI64" s="278">
        <v>0</v>
      </c>
      <c r="DJ64" s="278"/>
      <c r="DK64" s="16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278"/>
      <c r="DW64" s="278"/>
      <c r="DX64" s="278"/>
      <c r="DY64" s="278"/>
      <c r="DZ64" s="278"/>
      <c r="EA64" s="16"/>
      <c r="EB64" s="104">
        <v>0</v>
      </c>
      <c r="EC64" s="104">
        <v>0</v>
      </c>
      <c r="ED64" s="104">
        <v>0</v>
      </c>
      <c r="EE64" s="104">
        <v>0</v>
      </c>
      <c r="EF64" s="104">
        <v>0</v>
      </c>
      <c r="EG64" s="104">
        <v>0</v>
      </c>
      <c r="EH64" s="104">
        <v>0</v>
      </c>
      <c r="EI64" s="104">
        <v>0</v>
      </c>
      <c r="EJ64" s="104">
        <v>0</v>
      </c>
      <c r="EK64" s="104">
        <v>0</v>
      </c>
      <c r="EL64" s="104">
        <v>0</v>
      </c>
      <c r="EM64" s="278"/>
      <c r="EN64" s="278"/>
      <c r="EO64" s="278"/>
      <c r="EP64" s="278"/>
      <c r="EQ64" s="16"/>
      <c r="ER64" s="104">
        <v>0</v>
      </c>
      <c r="ES64" s="104">
        <v>0</v>
      </c>
      <c r="ET64" s="104">
        <v>0</v>
      </c>
      <c r="EU64" s="104">
        <v>0</v>
      </c>
      <c r="EV64" s="104">
        <v>0</v>
      </c>
      <c r="EW64" s="104">
        <v>0</v>
      </c>
      <c r="EX64" s="104">
        <v>0</v>
      </c>
      <c r="EY64" s="104">
        <v>0</v>
      </c>
      <c r="EZ64" s="104">
        <v>0</v>
      </c>
      <c r="FA64" s="104">
        <v>0</v>
      </c>
      <c r="FB64" s="104">
        <v>0</v>
      </c>
      <c r="FC64" s="278"/>
      <c r="FD64" s="278"/>
      <c r="FE64" s="278"/>
      <c r="FF64" s="278"/>
      <c r="FG64" s="16"/>
      <c r="FH64" s="104">
        <v>0.11</v>
      </c>
      <c r="FI64" s="104">
        <v>0</v>
      </c>
      <c r="FJ64" s="104">
        <v>0.23499999999999999</v>
      </c>
      <c r="FK64" s="104">
        <v>2.7E-2</v>
      </c>
      <c r="FL64" s="104">
        <v>0.36099999999999999</v>
      </c>
      <c r="FM64" s="104">
        <v>0.14099999999999999</v>
      </c>
      <c r="FN64" s="104">
        <v>0.106</v>
      </c>
      <c r="FO64" s="104">
        <v>4.0000000000000001E-3</v>
      </c>
      <c r="FP64" s="104">
        <v>0</v>
      </c>
      <c r="FQ64" s="104">
        <v>0</v>
      </c>
      <c r="FR64" s="278">
        <v>0</v>
      </c>
      <c r="FS64" s="278">
        <v>0</v>
      </c>
      <c r="FT64" s="278">
        <v>0</v>
      </c>
      <c r="FU64" s="278">
        <v>0</v>
      </c>
      <c r="FV64" s="278"/>
      <c r="FW64" s="16"/>
      <c r="FX64" s="104">
        <v>8.900000000000001E-2</v>
      </c>
      <c r="FY64" s="104">
        <v>0</v>
      </c>
      <c r="FZ64" s="104">
        <v>0.189</v>
      </c>
      <c r="GA64" s="104">
        <v>0</v>
      </c>
      <c r="GB64" s="104">
        <v>2.0979999999999999</v>
      </c>
      <c r="GC64" s="104">
        <v>0.60499999999999998</v>
      </c>
      <c r="GD64" s="104">
        <v>2.3679999999999999</v>
      </c>
      <c r="GE64" s="104">
        <v>1.3360000000000001</v>
      </c>
      <c r="GF64" s="104">
        <v>1.94</v>
      </c>
      <c r="GG64" s="104">
        <v>0.84899999999999998</v>
      </c>
      <c r="GH64" s="278">
        <v>0.86</v>
      </c>
      <c r="GI64" s="278">
        <v>1.3220000000000001</v>
      </c>
      <c r="GJ64" s="278">
        <v>1.3260000000000001</v>
      </c>
      <c r="GK64" s="278">
        <v>1.3465833126528757</v>
      </c>
      <c r="GL64" s="278"/>
      <c r="GM64" s="16"/>
      <c r="GN64" s="104">
        <v>2.8906428571428568</v>
      </c>
      <c r="GO64" s="104">
        <v>0.38066666666666665</v>
      </c>
      <c r="GP64" s="104">
        <v>2.2052142857142858</v>
      </c>
      <c r="GQ64" s="104">
        <v>1.9860714285714287</v>
      </c>
      <c r="GR64" s="104">
        <v>2.2415476190476191</v>
      </c>
      <c r="GS64" s="104">
        <v>0.78576190476190477</v>
      </c>
      <c r="GT64" s="104">
        <v>1.6873095238095241</v>
      </c>
      <c r="GU64" s="104">
        <v>1.5502380952380952</v>
      </c>
      <c r="GV64" s="104">
        <v>1.9106666666666665</v>
      </c>
      <c r="GW64" s="104">
        <v>2.6504523809523808</v>
      </c>
      <c r="GX64" s="104">
        <v>2.2300476190476193</v>
      </c>
      <c r="GY64" s="278">
        <v>1.6718809523809524</v>
      </c>
      <c r="GZ64" s="278">
        <v>1.4330238095238095</v>
      </c>
      <c r="HA64" s="278">
        <v>1.4442112950986516</v>
      </c>
      <c r="HB64" s="278"/>
      <c r="HC64" s="16"/>
      <c r="HD64" s="104">
        <v>185.64235799999997</v>
      </c>
      <c r="HE64" s="104">
        <v>211.09796499999999</v>
      </c>
      <c r="HF64" s="104">
        <v>190.57124400000001</v>
      </c>
      <c r="HG64" s="104">
        <v>191.75559499999997</v>
      </c>
      <c r="HH64" s="104">
        <v>184.736921</v>
      </c>
      <c r="HI64" s="104">
        <v>196.27395799999999</v>
      </c>
      <c r="HJ64" s="104">
        <v>190.707525</v>
      </c>
      <c r="HK64" s="104">
        <v>196.09814299999999</v>
      </c>
      <c r="HL64" s="104">
        <v>194.57738098941596</v>
      </c>
      <c r="HM64" s="104">
        <v>187.90406545963938</v>
      </c>
      <c r="HN64" s="104">
        <v>186.75907793728894</v>
      </c>
      <c r="HO64" s="104">
        <v>192.16252138835711</v>
      </c>
      <c r="HP64" s="104">
        <v>180.10577471927513</v>
      </c>
      <c r="HQ64" s="104">
        <v>204.78825638703694</v>
      </c>
      <c r="HR64" s="104"/>
      <c r="HS64" s="16"/>
      <c r="HT64" s="104">
        <v>5.8399999999999997E-3</v>
      </c>
      <c r="HU64" s="104">
        <v>1.26E-2</v>
      </c>
      <c r="HV64" s="104">
        <v>0</v>
      </c>
      <c r="HW64" s="104">
        <v>3.4639999999999997E-2</v>
      </c>
      <c r="HX64" s="104">
        <v>1.2E-2</v>
      </c>
      <c r="HY64" s="104">
        <v>1.2E-2</v>
      </c>
      <c r="HZ64" s="104">
        <v>0</v>
      </c>
      <c r="IA64" s="104">
        <v>0</v>
      </c>
      <c r="IB64" s="104">
        <v>0</v>
      </c>
      <c r="IC64" s="104">
        <v>0</v>
      </c>
      <c r="ID64" s="104">
        <v>0</v>
      </c>
      <c r="IE64" s="104">
        <v>0</v>
      </c>
      <c r="IF64" s="104">
        <v>0</v>
      </c>
      <c r="IG64" s="104">
        <v>0</v>
      </c>
      <c r="IH64" s="104"/>
      <c r="II64" s="16"/>
      <c r="IJ64" s="104">
        <v>1.2217142857142858</v>
      </c>
      <c r="IK64" s="104">
        <v>1.2775238095238095</v>
      </c>
      <c r="IL64" s="104">
        <v>2.1649523809523812</v>
      </c>
      <c r="IM64" s="104">
        <v>1.5085000000000002</v>
      </c>
      <c r="IN64" s="104">
        <v>0.79411904761904772</v>
      </c>
      <c r="IO64" s="104">
        <v>0.2857142857142857</v>
      </c>
      <c r="IP64" s="104">
        <v>0.15192857142857144</v>
      </c>
      <c r="IQ64" s="104">
        <v>0.19597619047619047</v>
      </c>
      <c r="IR64" s="104">
        <v>0.27438095238095239</v>
      </c>
      <c r="IS64" s="104">
        <v>5.8809523809523805E-2</v>
      </c>
      <c r="IT64" s="104">
        <v>1.6803571428571429</v>
      </c>
      <c r="IU64" s="278">
        <v>0.87397619047619046</v>
      </c>
      <c r="IV64" s="278">
        <v>0.12285714285714286</v>
      </c>
      <c r="IW64" s="278">
        <v>0.12381627731418816</v>
      </c>
      <c r="IX64" s="278"/>
      <c r="IY64" s="16"/>
      <c r="IZ64" s="104"/>
      <c r="JA64" s="104"/>
      <c r="JB64" s="104"/>
      <c r="JC64" s="104"/>
      <c r="JD64" s="104"/>
      <c r="JE64" s="104"/>
      <c r="JF64" s="104"/>
      <c r="JG64" s="104"/>
      <c r="JH64" s="104"/>
      <c r="JI64" s="104"/>
      <c r="JJ64" s="278"/>
      <c r="JK64" s="278"/>
      <c r="JL64" s="278"/>
      <c r="JM64" s="278"/>
      <c r="JN64" s="278"/>
      <c r="JO64" s="16"/>
      <c r="JP64" s="104">
        <v>2.1598330036010638</v>
      </c>
      <c r="JQ64" s="104">
        <v>0.70925564086804704</v>
      </c>
      <c r="JR64" s="104">
        <v>0.38661745654617941</v>
      </c>
      <c r="JS64" s="104">
        <v>0.5911686792056664</v>
      </c>
      <c r="JT64" s="104">
        <v>3.0762084152567684</v>
      </c>
      <c r="JU64" s="104">
        <v>2.3281799288349085</v>
      </c>
      <c r="JV64" s="104">
        <v>3.2671779300559884</v>
      </c>
      <c r="JW64" s="104">
        <v>3.2125249337732482</v>
      </c>
      <c r="JX64" s="104">
        <v>1.7456648105848649</v>
      </c>
      <c r="JY64" s="104">
        <v>1.5712991247570329</v>
      </c>
      <c r="JZ64" s="104">
        <v>2.3190167353141735</v>
      </c>
      <c r="KA64" s="278">
        <v>1.8267575443456781</v>
      </c>
      <c r="KB64" s="278">
        <v>1.8865221552565032</v>
      </c>
      <c r="KC64" s="278">
        <v>1.9012500608630163</v>
      </c>
      <c r="KD64" s="278"/>
      <c r="KE64" s="16"/>
      <c r="KF64" s="104">
        <v>0.47033333333333333</v>
      </c>
      <c r="KG64" s="104">
        <v>0.23704761904761906</v>
      </c>
      <c r="KH64" s="104">
        <v>0.63261904761904764</v>
      </c>
      <c r="KI64" s="104">
        <v>0.66614285714285715</v>
      </c>
      <c r="KJ64" s="104">
        <v>0.89569047619047626</v>
      </c>
      <c r="KK64" s="104">
        <v>0.96019047619047615</v>
      </c>
      <c r="KL64" s="104">
        <v>0.39661904761904759</v>
      </c>
      <c r="KM64" s="104">
        <v>1.3225952380952382</v>
      </c>
      <c r="KN64" s="104">
        <v>1.2074285714285713</v>
      </c>
      <c r="KO64" s="104">
        <v>1.2826666666666666</v>
      </c>
      <c r="KP64" s="104">
        <v>1.5505238095238094</v>
      </c>
      <c r="KQ64" s="278">
        <v>1.2892142857142859</v>
      </c>
      <c r="KR64" s="278">
        <v>1.0282857142857145</v>
      </c>
      <c r="KS64" s="278">
        <v>1.0363134466366588</v>
      </c>
      <c r="KT64" s="278"/>
      <c r="KU64" s="16"/>
      <c r="KV64" s="104">
        <v>0</v>
      </c>
      <c r="KW64" s="104">
        <v>1.9523809523809524E-3</v>
      </c>
      <c r="KX64" s="104">
        <v>0</v>
      </c>
      <c r="KY64" s="104">
        <v>0</v>
      </c>
      <c r="KZ64" s="104">
        <v>0</v>
      </c>
      <c r="LA64" s="104">
        <v>3.8190476190476191E-2</v>
      </c>
      <c r="LB64" s="104">
        <v>0</v>
      </c>
      <c r="LC64" s="104">
        <v>0</v>
      </c>
      <c r="LD64" s="104">
        <v>0</v>
      </c>
      <c r="LE64" s="104">
        <v>0</v>
      </c>
      <c r="LF64" s="104">
        <v>0</v>
      </c>
      <c r="LG64" s="104">
        <v>0</v>
      </c>
      <c r="LH64" s="104">
        <v>0</v>
      </c>
      <c r="LI64" s="104">
        <v>0</v>
      </c>
      <c r="LJ64" s="104"/>
      <c r="LL64" s="158">
        <v>0</v>
      </c>
      <c r="LM64" s="158">
        <v>0</v>
      </c>
      <c r="LN64" s="158">
        <v>0</v>
      </c>
      <c r="LO64" s="158">
        <v>0</v>
      </c>
      <c r="LP64" s="158">
        <v>0</v>
      </c>
      <c r="LQ64" s="158">
        <v>0</v>
      </c>
      <c r="LR64" s="158">
        <v>0</v>
      </c>
      <c r="LS64" s="158">
        <v>0</v>
      </c>
      <c r="LT64" s="158">
        <v>0</v>
      </c>
      <c r="LU64" s="158">
        <v>0</v>
      </c>
      <c r="LV64" s="158">
        <v>0</v>
      </c>
      <c r="LW64" s="292"/>
      <c r="LX64" s="292"/>
      <c r="LY64" s="292"/>
      <c r="LZ64" s="292"/>
      <c r="MA64" s="8"/>
      <c r="MB64" s="158">
        <v>0</v>
      </c>
      <c r="MC64" s="158">
        <v>0</v>
      </c>
      <c r="MD64" s="158">
        <v>0</v>
      </c>
      <c r="ME64" s="158">
        <v>0</v>
      </c>
      <c r="MF64" s="158">
        <v>0</v>
      </c>
      <c r="MG64" s="158">
        <v>0</v>
      </c>
      <c r="MH64" s="158">
        <v>0</v>
      </c>
      <c r="MI64" s="158">
        <v>0</v>
      </c>
      <c r="MJ64" s="158">
        <v>0</v>
      </c>
      <c r="MK64" s="158">
        <v>0</v>
      </c>
      <c r="ML64" s="158">
        <v>0</v>
      </c>
      <c r="MM64" s="158">
        <v>0</v>
      </c>
      <c r="MN64" s="292">
        <v>0</v>
      </c>
      <c r="MO64" s="370">
        <v>0</v>
      </c>
      <c r="MP64" s="292"/>
      <c r="MQ64" s="8"/>
      <c r="MR64" s="158">
        <v>0</v>
      </c>
      <c r="MS64" s="158">
        <v>0</v>
      </c>
      <c r="MT64" s="158">
        <v>0</v>
      </c>
      <c r="MU64" s="158">
        <v>0</v>
      </c>
      <c r="MV64" s="158">
        <v>0</v>
      </c>
      <c r="MW64" s="158">
        <v>0</v>
      </c>
      <c r="MX64" s="158">
        <v>0</v>
      </c>
      <c r="MY64" s="158">
        <v>0</v>
      </c>
      <c r="MZ64" s="158">
        <v>0</v>
      </c>
      <c r="NA64" s="158">
        <v>0</v>
      </c>
      <c r="NB64" s="292">
        <v>0</v>
      </c>
      <c r="NC64" s="292">
        <v>0</v>
      </c>
      <c r="ND64" s="292">
        <v>0</v>
      </c>
      <c r="NE64" s="292">
        <v>0</v>
      </c>
      <c r="NF64" s="292"/>
      <c r="NG64" s="8"/>
      <c r="NH64" s="158"/>
      <c r="NI64" s="158"/>
      <c r="NJ64" s="158"/>
      <c r="NK64" s="158"/>
      <c r="NL64" s="158"/>
      <c r="NM64" s="158"/>
      <c r="NN64" s="158"/>
      <c r="NO64" s="158"/>
      <c r="NP64" s="158"/>
      <c r="NQ64" s="158"/>
      <c r="NR64" s="292"/>
      <c r="NS64" s="292"/>
      <c r="NT64" s="292"/>
      <c r="NU64" s="292"/>
      <c r="NV64" s="292"/>
      <c r="NW64" s="8"/>
      <c r="NX64" s="158">
        <v>0</v>
      </c>
      <c r="NY64" s="158">
        <v>0</v>
      </c>
      <c r="NZ64" s="158">
        <v>0</v>
      </c>
      <c r="OA64" s="158">
        <v>0</v>
      </c>
      <c r="OB64" s="158">
        <v>0</v>
      </c>
      <c r="OC64" s="158">
        <v>0</v>
      </c>
      <c r="OD64" s="158">
        <v>0</v>
      </c>
      <c r="OE64" s="158">
        <v>0</v>
      </c>
      <c r="OF64" s="158">
        <v>0</v>
      </c>
      <c r="OG64" s="158">
        <v>0</v>
      </c>
      <c r="OH64" s="158">
        <v>0</v>
      </c>
      <c r="OI64" s="292"/>
      <c r="OJ64" s="292"/>
      <c r="OK64" s="292"/>
      <c r="OL64" s="292"/>
      <c r="OM64" s="8"/>
      <c r="ON64" s="158">
        <v>0</v>
      </c>
      <c r="OO64" s="158">
        <v>0</v>
      </c>
      <c r="OP64" s="158">
        <v>0</v>
      </c>
      <c r="OQ64" s="158">
        <v>0</v>
      </c>
      <c r="OR64" s="158">
        <v>0</v>
      </c>
      <c r="OS64" s="158">
        <v>0</v>
      </c>
      <c r="OT64" s="158">
        <v>0</v>
      </c>
      <c r="OU64" s="158">
        <v>0</v>
      </c>
      <c r="OV64" s="158">
        <v>0</v>
      </c>
      <c r="OW64" s="158">
        <v>0</v>
      </c>
      <c r="OX64" s="292">
        <v>0</v>
      </c>
      <c r="OY64" s="292"/>
      <c r="OZ64" s="292"/>
      <c r="PA64" s="292"/>
      <c r="PB64" s="292"/>
      <c r="PC64" s="8"/>
      <c r="PD64" s="158"/>
      <c r="PE64" s="158"/>
      <c r="PF64" s="158"/>
      <c r="PG64" s="158"/>
      <c r="PH64" s="158"/>
      <c r="PI64" s="158"/>
      <c r="PJ64" s="158"/>
      <c r="PK64" s="158"/>
      <c r="PL64" s="158"/>
      <c r="PM64" s="158"/>
      <c r="PN64" s="292"/>
      <c r="PO64" s="292"/>
      <c r="PP64" s="292"/>
      <c r="PQ64" s="292"/>
      <c r="PR64" s="292"/>
      <c r="PS64" s="8"/>
      <c r="PT64" s="158"/>
      <c r="PU64" s="158"/>
      <c r="PV64" s="158"/>
      <c r="PW64" s="158"/>
      <c r="PX64" s="158"/>
      <c r="PY64" s="158"/>
      <c r="PZ64" s="158"/>
      <c r="QA64" s="158"/>
      <c r="QB64" s="158"/>
      <c r="QC64" s="158"/>
      <c r="QD64" s="292"/>
      <c r="QE64" s="292"/>
      <c r="QF64" s="292"/>
      <c r="QG64" s="292"/>
      <c r="QH64" s="292"/>
      <c r="QI64" s="8"/>
      <c r="QJ64" s="158"/>
      <c r="QK64" s="158"/>
      <c r="QL64" s="158"/>
      <c r="QM64" s="158"/>
      <c r="QN64" s="158"/>
      <c r="QO64" s="158"/>
      <c r="QP64" s="158"/>
      <c r="QQ64" s="158"/>
      <c r="QR64" s="158"/>
      <c r="QS64" s="158"/>
      <c r="QT64" s="158"/>
      <c r="QU64" s="292"/>
      <c r="QV64" s="292"/>
      <c r="QW64" s="292"/>
      <c r="QX64" s="292"/>
      <c r="QY64" s="8"/>
      <c r="QZ64" s="158"/>
      <c r="RA64" s="158"/>
      <c r="RB64" s="158"/>
      <c r="RC64" s="158"/>
      <c r="RD64" s="158"/>
      <c r="RE64" s="158"/>
      <c r="RF64" s="158"/>
      <c r="RG64" s="158"/>
      <c r="RH64" s="158"/>
      <c r="RI64" s="158"/>
      <c r="RJ64" s="158"/>
      <c r="RK64" s="158"/>
      <c r="RL64" s="158"/>
      <c r="RM64" s="158"/>
      <c r="RN64" s="158"/>
    </row>
    <row r="65" spans="1:482" ht="12.75" x14ac:dyDescent="0.2">
      <c r="A65" s="161">
        <v>63</v>
      </c>
      <c r="B65" s="148" t="s">
        <v>101</v>
      </c>
      <c r="C65" s="161">
        <v>63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277">
        <v>0</v>
      </c>
      <c r="Q65" s="277">
        <v>0</v>
      </c>
      <c r="R65" s="277"/>
      <c r="S65" s="16"/>
      <c r="T65" s="103">
        <v>1E-3</v>
      </c>
      <c r="U65" s="103">
        <v>74.602999999999994</v>
      </c>
      <c r="V65" s="103">
        <v>0.35599999999999998</v>
      </c>
      <c r="W65" s="103">
        <v>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277">
        <v>0</v>
      </c>
      <c r="AE65" s="277">
        <v>0</v>
      </c>
      <c r="AF65" s="277">
        <v>0</v>
      </c>
      <c r="AG65" s="277">
        <v>0</v>
      </c>
      <c r="AH65" s="277"/>
      <c r="AI65" s="16"/>
      <c r="AJ65" s="103">
        <v>107.19051190699</v>
      </c>
      <c r="AK65" s="103">
        <v>34.803348893070002</v>
      </c>
      <c r="AL65" s="103">
        <v>117.87005657636</v>
      </c>
      <c r="AM65" s="103">
        <v>114.91587848685</v>
      </c>
      <c r="AN65" s="103">
        <v>133.34141350336</v>
      </c>
      <c r="AO65" s="103">
        <v>122.82325687589</v>
      </c>
      <c r="AP65" s="103">
        <v>150.60541370889999</v>
      </c>
      <c r="AQ65" s="103">
        <v>130.34464592182999</v>
      </c>
      <c r="AR65" s="103">
        <v>111.53354533826</v>
      </c>
      <c r="AS65" s="103">
        <v>95.378390456049999</v>
      </c>
      <c r="AT65" s="103">
        <v>89.349399364310003</v>
      </c>
      <c r="AU65" s="103">
        <v>84.071379799083488</v>
      </c>
      <c r="AV65" s="277">
        <v>83.299764515486103</v>
      </c>
      <c r="AW65" s="277">
        <v>79.65986427267174</v>
      </c>
      <c r="AX65" s="277"/>
      <c r="AY65" s="16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277"/>
      <c r="BK65" s="277"/>
      <c r="BL65" s="277"/>
      <c r="BM65" s="277"/>
      <c r="BN65" s="277"/>
      <c r="BO65" s="16"/>
      <c r="BP65" s="103">
        <v>1E-3</v>
      </c>
      <c r="BQ65" s="103">
        <v>1E-3</v>
      </c>
      <c r="BR65" s="103">
        <v>1E-3</v>
      </c>
      <c r="BS65" s="103">
        <v>0</v>
      </c>
      <c r="BT65" s="103">
        <v>0</v>
      </c>
      <c r="BU65" s="103">
        <v>0</v>
      </c>
      <c r="BV65" s="103">
        <v>0.03</v>
      </c>
      <c r="BW65" s="103">
        <v>6.0000000000000001E-3</v>
      </c>
      <c r="BX65" s="103">
        <v>6.0000000000000001E-3</v>
      </c>
      <c r="BY65" s="103">
        <v>0.01</v>
      </c>
      <c r="BZ65" s="277">
        <v>0</v>
      </c>
      <c r="CA65" s="277">
        <v>0</v>
      </c>
      <c r="CB65" s="277">
        <v>0</v>
      </c>
      <c r="CC65" s="277">
        <v>0</v>
      </c>
      <c r="CD65" s="277"/>
      <c r="CE65" s="16"/>
      <c r="CF65" s="103">
        <v>0</v>
      </c>
      <c r="CG65" s="103">
        <v>0</v>
      </c>
      <c r="CH65" s="103">
        <v>1.0238095238095238E-3</v>
      </c>
      <c r="CI65" s="103">
        <v>0</v>
      </c>
      <c r="CJ65" s="103">
        <v>0</v>
      </c>
      <c r="CK65" s="103">
        <v>0</v>
      </c>
      <c r="CL65" s="103">
        <v>0</v>
      </c>
      <c r="CM65" s="103">
        <v>0.17140476190476189</v>
      </c>
      <c r="CN65" s="103">
        <v>0</v>
      </c>
      <c r="CO65" s="103">
        <v>0</v>
      </c>
      <c r="CP65" s="277">
        <v>0</v>
      </c>
      <c r="CQ65" s="277">
        <v>0</v>
      </c>
      <c r="CR65" s="277">
        <v>0</v>
      </c>
      <c r="CS65" s="277">
        <v>0</v>
      </c>
      <c r="CT65" s="277"/>
      <c r="CU65" s="16"/>
      <c r="CV65" s="103">
        <v>0</v>
      </c>
      <c r="CW65" s="103">
        <v>0</v>
      </c>
      <c r="CX65" s="103">
        <v>0</v>
      </c>
      <c r="CY65" s="103">
        <v>0</v>
      </c>
      <c r="CZ65" s="103">
        <v>0</v>
      </c>
      <c r="DA65" s="103">
        <v>0</v>
      </c>
      <c r="DB65" s="103">
        <v>0</v>
      </c>
      <c r="DC65" s="103">
        <v>0</v>
      </c>
      <c r="DD65" s="103">
        <v>12.501861847969653</v>
      </c>
      <c r="DE65" s="103">
        <v>0</v>
      </c>
      <c r="DF65" s="103">
        <v>0</v>
      </c>
      <c r="DG65" s="277">
        <v>0</v>
      </c>
      <c r="DH65" s="277">
        <v>0</v>
      </c>
      <c r="DI65" s="277">
        <v>0</v>
      </c>
      <c r="DJ65" s="277"/>
      <c r="DK65" s="16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277"/>
      <c r="DW65" s="277"/>
      <c r="DX65" s="277"/>
      <c r="DY65" s="277"/>
      <c r="DZ65" s="277"/>
      <c r="EA65" s="16"/>
      <c r="EB65" s="103">
        <v>0</v>
      </c>
      <c r="EC65" s="103">
        <v>0</v>
      </c>
      <c r="ED65" s="103">
        <v>0</v>
      </c>
      <c r="EE65" s="103">
        <v>0</v>
      </c>
      <c r="EF65" s="103">
        <v>0</v>
      </c>
      <c r="EG65" s="103">
        <v>0</v>
      </c>
      <c r="EH65" s="103">
        <v>0</v>
      </c>
      <c r="EI65" s="103">
        <v>0</v>
      </c>
      <c r="EJ65" s="103">
        <v>0</v>
      </c>
      <c r="EK65" s="103">
        <v>0</v>
      </c>
      <c r="EL65" s="103">
        <v>0</v>
      </c>
      <c r="EM65" s="277"/>
      <c r="EN65" s="277"/>
      <c r="EO65" s="277"/>
      <c r="EP65" s="277"/>
      <c r="EQ65" s="16"/>
      <c r="ER65" s="103">
        <v>0</v>
      </c>
      <c r="ES65" s="103">
        <v>0</v>
      </c>
      <c r="ET65" s="103">
        <v>0</v>
      </c>
      <c r="EU65" s="103">
        <v>0</v>
      </c>
      <c r="EV65" s="103">
        <v>0</v>
      </c>
      <c r="EW65" s="103">
        <v>0</v>
      </c>
      <c r="EX65" s="103">
        <v>0</v>
      </c>
      <c r="EY65" s="103">
        <v>0</v>
      </c>
      <c r="EZ65" s="103">
        <v>0</v>
      </c>
      <c r="FA65" s="103">
        <v>0</v>
      </c>
      <c r="FB65" s="103">
        <v>0</v>
      </c>
      <c r="FC65" s="277"/>
      <c r="FD65" s="277"/>
      <c r="FE65" s="277"/>
      <c r="FF65" s="277"/>
      <c r="FG65" s="16"/>
      <c r="FH65" s="103">
        <v>0</v>
      </c>
      <c r="FI65" s="103">
        <v>0</v>
      </c>
      <c r="FJ65" s="103">
        <v>1E-3</v>
      </c>
      <c r="FK65" s="103">
        <v>6.0000000000000001E-3</v>
      </c>
      <c r="FL65" s="103">
        <v>0</v>
      </c>
      <c r="FM65" s="103">
        <v>0</v>
      </c>
      <c r="FN65" s="103">
        <v>0</v>
      </c>
      <c r="FO65" s="103">
        <v>0</v>
      </c>
      <c r="FP65" s="103">
        <v>0</v>
      </c>
      <c r="FQ65" s="103">
        <v>0</v>
      </c>
      <c r="FR65" s="277">
        <v>0</v>
      </c>
      <c r="FS65" s="277">
        <v>0</v>
      </c>
      <c r="FT65" s="277">
        <v>0</v>
      </c>
      <c r="FU65" s="277">
        <v>0</v>
      </c>
      <c r="FV65" s="277"/>
      <c r="FW65" s="16"/>
      <c r="FX65" s="103">
        <v>0.53899999999999992</v>
      </c>
      <c r="FY65" s="103">
        <v>0.11799999999999999</v>
      </c>
      <c r="FZ65" s="103">
        <v>0.499</v>
      </c>
      <c r="GA65" s="103">
        <v>0.57099999999999995</v>
      </c>
      <c r="GB65" s="103">
        <v>0.38500000000000001</v>
      </c>
      <c r="GC65" s="103">
        <v>0.53200000000000003</v>
      </c>
      <c r="GD65" s="103">
        <v>0.48099999999999998</v>
      </c>
      <c r="GE65" s="103">
        <v>0.60499999999999998</v>
      </c>
      <c r="GF65" s="103">
        <v>0.65100000000000002</v>
      </c>
      <c r="GG65" s="103">
        <v>0.78400000000000003</v>
      </c>
      <c r="GH65" s="277">
        <v>0.9</v>
      </c>
      <c r="GI65" s="277">
        <v>0.32799999999999996</v>
      </c>
      <c r="GJ65" s="277">
        <v>0.20500000000000002</v>
      </c>
      <c r="GK65" s="277">
        <v>0.20589801521466611</v>
      </c>
      <c r="GL65" s="277"/>
      <c r="GM65" s="16"/>
      <c r="GN65" s="103">
        <v>1.9323333333333335</v>
      </c>
      <c r="GO65" s="103">
        <v>1.0643333333333334</v>
      </c>
      <c r="GP65" s="103">
        <v>1.4657857142857145</v>
      </c>
      <c r="GQ65" s="103">
        <v>2.5304523809523811</v>
      </c>
      <c r="GR65" s="103">
        <v>2.5221428571428572</v>
      </c>
      <c r="GS65" s="103">
        <v>1.2935238095238095</v>
      </c>
      <c r="GT65" s="103">
        <v>1.2949999999999999</v>
      </c>
      <c r="GU65" s="103">
        <v>3.1476666666666668</v>
      </c>
      <c r="GV65" s="103">
        <v>4.8179285714285713</v>
      </c>
      <c r="GW65" s="103">
        <v>3.3355952380952383</v>
      </c>
      <c r="GX65" s="103">
        <v>4.1527142857142856</v>
      </c>
      <c r="GY65" s="277">
        <v>2.4800952380952381</v>
      </c>
      <c r="GZ65" s="277">
        <v>2.1840714285714284</v>
      </c>
      <c r="HA65" s="277">
        <v>2.1331540864913583</v>
      </c>
      <c r="HB65" s="277"/>
      <c r="HC65" s="16"/>
      <c r="HD65" s="103">
        <v>94.869833</v>
      </c>
      <c r="HE65" s="103">
        <v>103.84952800000001</v>
      </c>
      <c r="HF65" s="103">
        <v>96.875961000000004</v>
      </c>
      <c r="HG65" s="103">
        <v>97.450108999999998</v>
      </c>
      <c r="HH65" s="103">
        <v>102.38518500000001</v>
      </c>
      <c r="HI65" s="103">
        <v>105.51346600000001</v>
      </c>
      <c r="HJ65" s="103">
        <v>95.789522000000005</v>
      </c>
      <c r="HK65" s="103">
        <v>88.262567000000004</v>
      </c>
      <c r="HL65" s="103">
        <v>85.576625276975733</v>
      </c>
      <c r="HM65" s="103">
        <v>86.757675892497829</v>
      </c>
      <c r="HN65" s="103">
        <v>84.258395225326993</v>
      </c>
      <c r="HO65" s="103">
        <v>77.086028771573197</v>
      </c>
      <c r="HP65" s="103">
        <v>76.965096001137226</v>
      </c>
      <c r="HQ65" s="103">
        <v>82.044577990796768</v>
      </c>
      <c r="HR65" s="103"/>
      <c r="HS65" s="16"/>
      <c r="HT65" s="103">
        <v>6.9353999999999999E-2</v>
      </c>
      <c r="HU65" s="103">
        <v>0</v>
      </c>
      <c r="HV65" s="103">
        <v>1.5531E-2</v>
      </c>
      <c r="HW65" s="103">
        <v>0.277669</v>
      </c>
      <c r="HX65" s="103">
        <v>2.5769999999999999E-3</v>
      </c>
      <c r="HY65" s="103">
        <v>0</v>
      </c>
      <c r="HZ65" s="103">
        <v>6.3500000000000004E-4</v>
      </c>
      <c r="IA65" s="103">
        <v>0</v>
      </c>
      <c r="IB65" s="103">
        <v>0</v>
      </c>
      <c r="IC65" s="103">
        <v>0</v>
      </c>
      <c r="ID65" s="103">
        <v>0</v>
      </c>
      <c r="IE65" s="103">
        <v>0</v>
      </c>
      <c r="IF65" s="103">
        <v>0</v>
      </c>
      <c r="IG65" s="103">
        <v>0</v>
      </c>
      <c r="IH65" s="103"/>
      <c r="II65" s="16"/>
      <c r="IJ65" s="103">
        <v>0.16523809523809524</v>
      </c>
      <c r="IK65" s="103">
        <v>1.2595238095238095E-2</v>
      </c>
      <c r="IL65" s="103">
        <v>6.647619047619048E-2</v>
      </c>
      <c r="IM65" s="103">
        <v>0.19252380952380954</v>
      </c>
      <c r="IN65" s="103">
        <v>1.242809523809524</v>
      </c>
      <c r="IO65" s="103">
        <v>0.44035714285714284</v>
      </c>
      <c r="IP65" s="103">
        <v>0.1448095238095238</v>
      </c>
      <c r="IQ65" s="103">
        <v>0.33604761904761904</v>
      </c>
      <c r="IR65" s="103">
        <v>0.18271428571428572</v>
      </c>
      <c r="IS65" s="103">
        <v>0.11140476190476191</v>
      </c>
      <c r="IT65" s="103">
        <v>6.2785714285714292E-2</v>
      </c>
      <c r="IU65" s="277">
        <v>1.0523809523809524E-2</v>
      </c>
      <c r="IV65" s="277">
        <v>4.9333333333333333E-2</v>
      </c>
      <c r="IW65" s="277">
        <v>4.818322341640334E-2</v>
      </c>
      <c r="IX65" s="277"/>
      <c r="IY65" s="16"/>
      <c r="IZ65" s="103"/>
      <c r="JA65" s="103"/>
      <c r="JB65" s="103"/>
      <c r="JC65" s="103"/>
      <c r="JD65" s="103"/>
      <c r="JE65" s="103"/>
      <c r="JF65" s="103"/>
      <c r="JG65" s="103"/>
      <c r="JH65" s="103"/>
      <c r="JI65" s="103"/>
      <c r="JJ65" s="277"/>
      <c r="JK65" s="277"/>
      <c r="JL65" s="277"/>
      <c r="JM65" s="277"/>
      <c r="JN65" s="277"/>
      <c r="JO65" s="16"/>
      <c r="JP65" s="103">
        <v>6.3275061945838296</v>
      </c>
      <c r="JQ65" s="103">
        <v>0.58910466731695788</v>
      </c>
      <c r="JR65" s="103">
        <v>4.7125519442991992</v>
      </c>
      <c r="JS65" s="103">
        <v>4.7183668518671409</v>
      </c>
      <c r="JT65" s="103">
        <v>3.3903102541129897</v>
      </c>
      <c r="JU65" s="103">
        <v>2.352958264150713</v>
      </c>
      <c r="JV65" s="103">
        <v>3.562173644046116</v>
      </c>
      <c r="JW65" s="103">
        <v>1.9246019005217618</v>
      </c>
      <c r="JX65" s="103">
        <v>1.8775984890413711</v>
      </c>
      <c r="JY65" s="103">
        <v>0.99444092797974526</v>
      </c>
      <c r="JZ65" s="103">
        <v>3.0972613365215951</v>
      </c>
      <c r="KA65" s="277">
        <v>1.2605302828766516</v>
      </c>
      <c r="KB65" s="277">
        <v>0.98009477127180844</v>
      </c>
      <c r="KC65" s="277">
        <v>0.95724578378591096</v>
      </c>
      <c r="KD65" s="277"/>
      <c r="KE65" s="16"/>
      <c r="KF65" s="103">
        <v>1.2739285714285713</v>
      </c>
      <c r="KG65" s="103">
        <v>0.70226190476190475</v>
      </c>
      <c r="KH65" s="103">
        <v>2.0745714285714287</v>
      </c>
      <c r="KI65" s="103">
        <v>3.0813809523809526</v>
      </c>
      <c r="KJ65" s="103">
        <v>2.6522142857142859</v>
      </c>
      <c r="KK65" s="103">
        <v>2.9556904761904765</v>
      </c>
      <c r="KL65" s="103">
        <v>3.0971666666666664</v>
      </c>
      <c r="KM65" s="103">
        <v>3.113952380952381</v>
      </c>
      <c r="KN65" s="103">
        <v>3.1373095238095239</v>
      </c>
      <c r="KO65" s="103">
        <v>2.1151190476190478</v>
      </c>
      <c r="KP65" s="103">
        <v>2.4959047619047618</v>
      </c>
      <c r="KQ65" s="277">
        <v>1.885</v>
      </c>
      <c r="KR65" s="277">
        <v>2.2493333333333334</v>
      </c>
      <c r="KS65" s="277">
        <v>2.1968945379316875</v>
      </c>
      <c r="KT65" s="277"/>
      <c r="KU65" s="16"/>
      <c r="KV65" s="103">
        <v>1.4500000000000001E-2</v>
      </c>
      <c r="KW65" s="103">
        <v>0</v>
      </c>
      <c r="KX65" s="103">
        <v>8.4142857142857144E-2</v>
      </c>
      <c r="KY65" s="103">
        <v>2.5214285714285717E-2</v>
      </c>
      <c r="KZ65" s="103">
        <v>6.1285714285714291E-2</v>
      </c>
      <c r="LA65" s="103">
        <v>0</v>
      </c>
      <c r="LB65" s="103">
        <v>0</v>
      </c>
      <c r="LC65" s="103">
        <v>0</v>
      </c>
      <c r="LD65" s="103">
        <v>0</v>
      </c>
      <c r="LE65" s="103">
        <v>0</v>
      </c>
      <c r="LF65" s="103">
        <v>0</v>
      </c>
      <c r="LG65" s="103">
        <v>1.3095238095238095E-3</v>
      </c>
      <c r="LH65" s="103">
        <v>0</v>
      </c>
      <c r="LI65" s="103">
        <v>0</v>
      </c>
      <c r="LJ65" s="103"/>
      <c r="LL65" s="68">
        <v>0</v>
      </c>
      <c r="LM65" s="68">
        <v>0</v>
      </c>
      <c r="LN65" s="68">
        <v>0</v>
      </c>
      <c r="LO65" s="68">
        <v>0</v>
      </c>
      <c r="LP65" s="68">
        <v>0</v>
      </c>
      <c r="LQ65" s="68">
        <v>0</v>
      </c>
      <c r="LR65" s="68">
        <v>0</v>
      </c>
      <c r="LS65" s="68">
        <v>0</v>
      </c>
      <c r="LT65" s="68">
        <v>0</v>
      </c>
      <c r="LU65" s="68">
        <v>0</v>
      </c>
      <c r="LV65" s="68">
        <v>0</v>
      </c>
      <c r="LW65" s="285"/>
      <c r="LX65" s="285"/>
      <c r="LY65" s="285"/>
      <c r="LZ65" s="285"/>
      <c r="MA65" s="8"/>
      <c r="MB65" s="68">
        <v>0</v>
      </c>
      <c r="MC65" s="68">
        <v>0</v>
      </c>
      <c r="MD65" s="68">
        <v>0</v>
      </c>
      <c r="ME65" s="68">
        <v>0</v>
      </c>
      <c r="MF65" s="68">
        <v>0</v>
      </c>
      <c r="MG65" s="68">
        <v>0</v>
      </c>
      <c r="MH65" s="68">
        <v>0</v>
      </c>
      <c r="MI65" s="68">
        <v>0</v>
      </c>
      <c r="MJ65" s="68">
        <v>0</v>
      </c>
      <c r="MK65" s="68">
        <v>0</v>
      </c>
      <c r="ML65" s="68">
        <v>0</v>
      </c>
      <c r="MM65" s="68">
        <v>0</v>
      </c>
      <c r="MN65" s="285">
        <v>0</v>
      </c>
      <c r="MO65" s="369">
        <v>0</v>
      </c>
      <c r="MP65" s="285"/>
      <c r="MQ65" s="8"/>
      <c r="MR65" s="68">
        <v>0</v>
      </c>
      <c r="MS65" s="68">
        <v>0</v>
      </c>
      <c r="MT65" s="68">
        <v>0</v>
      </c>
      <c r="MU65" s="68">
        <v>0</v>
      </c>
      <c r="MV65" s="68">
        <v>0</v>
      </c>
      <c r="MW65" s="68">
        <v>0</v>
      </c>
      <c r="MX65" s="68">
        <v>0</v>
      </c>
      <c r="MY65" s="68">
        <v>0</v>
      </c>
      <c r="MZ65" s="68">
        <v>0</v>
      </c>
      <c r="NA65" s="68">
        <v>0</v>
      </c>
      <c r="NB65" s="285">
        <v>0</v>
      </c>
      <c r="NC65" s="285">
        <v>0</v>
      </c>
      <c r="ND65" s="285">
        <v>0</v>
      </c>
      <c r="NE65" s="285">
        <v>0</v>
      </c>
      <c r="NF65" s="285"/>
      <c r="NG65" s="8"/>
      <c r="NH65" s="68"/>
      <c r="NI65" s="68"/>
      <c r="NJ65" s="68"/>
      <c r="NK65" s="68"/>
      <c r="NL65" s="68"/>
      <c r="NM65" s="68"/>
      <c r="NN65" s="68"/>
      <c r="NO65" s="68"/>
      <c r="NP65" s="68"/>
      <c r="NQ65" s="68"/>
      <c r="NR65" s="285"/>
      <c r="NS65" s="285"/>
      <c r="NT65" s="285"/>
      <c r="NU65" s="285"/>
      <c r="NV65" s="285"/>
      <c r="NW65" s="8"/>
      <c r="NX65" s="68">
        <v>0</v>
      </c>
      <c r="NY65" s="68">
        <v>0</v>
      </c>
      <c r="NZ65" s="68">
        <v>0</v>
      </c>
      <c r="OA65" s="68">
        <v>0</v>
      </c>
      <c r="OB65" s="68">
        <v>0</v>
      </c>
      <c r="OC65" s="68">
        <v>0</v>
      </c>
      <c r="OD65" s="68">
        <v>0</v>
      </c>
      <c r="OE65" s="68">
        <v>0</v>
      </c>
      <c r="OF65" s="68">
        <v>0</v>
      </c>
      <c r="OG65" s="68">
        <v>0</v>
      </c>
      <c r="OH65" s="68">
        <v>0</v>
      </c>
      <c r="OI65" s="285"/>
      <c r="OJ65" s="285"/>
      <c r="OK65" s="285"/>
      <c r="OL65" s="285"/>
      <c r="OM65" s="8"/>
      <c r="ON65" s="68">
        <v>0</v>
      </c>
      <c r="OO65" s="68">
        <v>0</v>
      </c>
      <c r="OP65" s="68">
        <v>0</v>
      </c>
      <c r="OQ65" s="68">
        <v>0</v>
      </c>
      <c r="OR65" s="68">
        <v>0</v>
      </c>
      <c r="OS65" s="68">
        <v>0</v>
      </c>
      <c r="OT65" s="68">
        <v>0</v>
      </c>
      <c r="OU65" s="68">
        <v>0</v>
      </c>
      <c r="OV65" s="68">
        <v>0</v>
      </c>
      <c r="OW65" s="68">
        <v>0</v>
      </c>
      <c r="OX65" s="285">
        <v>0</v>
      </c>
      <c r="OY65" s="285"/>
      <c r="OZ65" s="285"/>
      <c r="PA65" s="285"/>
      <c r="PB65" s="285"/>
      <c r="PC65" s="8"/>
      <c r="PD65" s="68"/>
      <c r="PE65" s="68"/>
      <c r="PF65" s="68"/>
      <c r="PG65" s="68"/>
      <c r="PH65" s="68"/>
      <c r="PI65" s="68"/>
      <c r="PJ65" s="68"/>
      <c r="PK65" s="68"/>
      <c r="PL65" s="68"/>
      <c r="PM65" s="68"/>
      <c r="PN65" s="285"/>
      <c r="PO65" s="285"/>
      <c r="PP65" s="285"/>
      <c r="PQ65" s="285"/>
      <c r="PR65" s="285"/>
      <c r="PS65" s="8"/>
      <c r="PT65" s="68"/>
      <c r="PU65" s="68"/>
      <c r="PV65" s="68"/>
      <c r="PW65" s="68"/>
      <c r="PX65" s="68"/>
      <c r="PY65" s="68"/>
      <c r="PZ65" s="68"/>
      <c r="QA65" s="68"/>
      <c r="QB65" s="68"/>
      <c r="QC65" s="68"/>
      <c r="QD65" s="285"/>
      <c r="QE65" s="285"/>
      <c r="QF65" s="285"/>
      <c r="QG65" s="285"/>
      <c r="QH65" s="285"/>
      <c r="QI65" s="8"/>
      <c r="QJ65" s="68"/>
      <c r="QK65" s="68"/>
      <c r="QL65" s="68"/>
      <c r="QM65" s="68"/>
      <c r="QN65" s="68"/>
      <c r="QO65" s="68"/>
      <c r="QP65" s="68"/>
      <c r="QQ65" s="68"/>
      <c r="QR65" s="68"/>
      <c r="QS65" s="68"/>
      <c r="QT65" s="68"/>
      <c r="QU65" s="285"/>
      <c r="QV65" s="285"/>
      <c r="QW65" s="285"/>
      <c r="QX65" s="285"/>
      <c r="QY65" s="8"/>
      <c r="QZ65" s="68"/>
      <c r="RA65" s="68"/>
      <c r="RB65" s="68"/>
      <c r="RC65" s="68"/>
      <c r="RD65" s="68"/>
      <c r="RE65" s="68"/>
      <c r="RF65" s="68"/>
      <c r="RG65" s="68"/>
      <c r="RH65" s="68"/>
      <c r="RI65" s="68"/>
      <c r="RJ65" s="68"/>
      <c r="RK65" s="68"/>
      <c r="RL65" s="68"/>
      <c r="RM65" s="68"/>
      <c r="RN65" s="68"/>
    </row>
    <row r="66" spans="1:482" ht="12.75" x14ac:dyDescent="0.2">
      <c r="A66" s="161">
        <v>64</v>
      </c>
      <c r="B66" s="149" t="s">
        <v>102</v>
      </c>
      <c r="C66" s="161">
        <v>64</v>
      </c>
      <c r="D66" s="104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04">
        <v>0</v>
      </c>
      <c r="O66" s="104">
        <v>0</v>
      </c>
      <c r="P66" s="278">
        <v>0</v>
      </c>
      <c r="Q66" s="278">
        <v>0</v>
      </c>
      <c r="R66" s="278"/>
      <c r="S66" s="16"/>
      <c r="T66" s="104">
        <v>0</v>
      </c>
      <c r="U66" s="104">
        <v>0</v>
      </c>
      <c r="V66" s="104">
        <v>0</v>
      </c>
      <c r="W66" s="104">
        <v>0</v>
      </c>
      <c r="X66" s="104">
        <v>0</v>
      </c>
      <c r="Y66" s="104">
        <v>0</v>
      </c>
      <c r="Z66" s="104">
        <v>0.161</v>
      </c>
      <c r="AA66" s="104">
        <v>0</v>
      </c>
      <c r="AB66" s="104">
        <v>0</v>
      </c>
      <c r="AC66" s="104">
        <v>0</v>
      </c>
      <c r="AD66" s="278">
        <v>1.56</v>
      </c>
      <c r="AE66" s="278">
        <v>1.05</v>
      </c>
      <c r="AF66" s="278">
        <v>1.3140000000000001</v>
      </c>
      <c r="AG66" s="278">
        <v>1.4453937417512328</v>
      </c>
      <c r="AH66" s="278"/>
      <c r="AI66" s="16"/>
      <c r="AJ66" s="104">
        <v>489.08667286597</v>
      </c>
      <c r="AK66" s="104">
        <v>69.77769141828</v>
      </c>
      <c r="AL66" s="104">
        <v>357.08859409474002</v>
      </c>
      <c r="AM66" s="104">
        <v>365.61154249654999</v>
      </c>
      <c r="AN66" s="104">
        <v>267.86657474512003</v>
      </c>
      <c r="AO66" s="104">
        <v>273.74876275367001</v>
      </c>
      <c r="AP66" s="104">
        <v>409.06966945454002</v>
      </c>
      <c r="AQ66" s="104">
        <v>388.09049533566002</v>
      </c>
      <c r="AR66" s="104">
        <v>345.63597598440003</v>
      </c>
      <c r="AS66" s="104">
        <v>349.06269967318002</v>
      </c>
      <c r="AT66" s="104">
        <v>290.41488559611003</v>
      </c>
      <c r="AU66" s="104">
        <v>248.24959226772572</v>
      </c>
      <c r="AV66" s="278">
        <v>251.11358108820275</v>
      </c>
      <c r="AW66" s="278">
        <v>245.41266194701345</v>
      </c>
      <c r="AX66" s="278"/>
      <c r="AY66" s="16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278"/>
      <c r="BK66" s="278"/>
      <c r="BL66" s="278"/>
      <c r="BM66" s="278"/>
      <c r="BN66" s="278"/>
      <c r="BO66" s="16"/>
      <c r="BP66" s="104">
        <v>0</v>
      </c>
      <c r="BQ66" s="104">
        <v>0</v>
      </c>
      <c r="BR66" s="104">
        <v>0</v>
      </c>
      <c r="BS66" s="104">
        <v>2.1999999999999999E-2</v>
      </c>
      <c r="BT66" s="104">
        <v>0</v>
      </c>
      <c r="BU66" s="104">
        <v>0</v>
      </c>
      <c r="BV66" s="104">
        <v>0</v>
      </c>
      <c r="BW66" s="104">
        <v>0</v>
      </c>
      <c r="BX66" s="104">
        <v>0</v>
      </c>
      <c r="BY66" s="104">
        <v>0</v>
      </c>
      <c r="BZ66" s="278">
        <v>0</v>
      </c>
      <c r="CA66" s="278">
        <v>0</v>
      </c>
      <c r="CB66" s="278">
        <v>0</v>
      </c>
      <c r="CC66" s="278">
        <v>0</v>
      </c>
      <c r="CD66" s="278"/>
      <c r="CE66" s="16"/>
      <c r="CF66" s="104">
        <v>0</v>
      </c>
      <c r="CG66" s="104">
        <v>0</v>
      </c>
      <c r="CH66" s="104">
        <v>6.8938095238095238</v>
      </c>
      <c r="CI66" s="104">
        <v>0</v>
      </c>
      <c r="CJ66" s="104">
        <v>0</v>
      </c>
      <c r="CK66" s="104">
        <v>0</v>
      </c>
      <c r="CL66" s="104">
        <v>0</v>
      </c>
      <c r="CM66" s="104">
        <v>0</v>
      </c>
      <c r="CN66" s="104">
        <v>0</v>
      </c>
      <c r="CO66" s="104">
        <v>0</v>
      </c>
      <c r="CP66" s="278">
        <v>0</v>
      </c>
      <c r="CQ66" s="278">
        <v>0</v>
      </c>
      <c r="CR66" s="278">
        <v>0</v>
      </c>
      <c r="CS66" s="278">
        <v>0</v>
      </c>
      <c r="CT66" s="278"/>
      <c r="CU66" s="16"/>
      <c r="CV66" s="104">
        <v>0</v>
      </c>
      <c r="CW66" s="104">
        <v>0</v>
      </c>
      <c r="CX66" s="104">
        <v>32.683689319236237</v>
      </c>
      <c r="CY66" s="104">
        <v>91.721233277320138</v>
      </c>
      <c r="CZ66" s="104">
        <v>66.998056270816335</v>
      </c>
      <c r="DA66" s="104">
        <v>91.668630773050978</v>
      </c>
      <c r="DB66" s="104">
        <v>64.666011914883711</v>
      </c>
      <c r="DC66" s="104">
        <v>15.517738759401324</v>
      </c>
      <c r="DD66" s="104">
        <v>0</v>
      </c>
      <c r="DE66" s="104">
        <v>0</v>
      </c>
      <c r="DF66" s="104">
        <v>0</v>
      </c>
      <c r="DG66" s="278">
        <v>0</v>
      </c>
      <c r="DH66" s="278">
        <v>0</v>
      </c>
      <c r="DI66" s="278">
        <v>0</v>
      </c>
      <c r="DJ66" s="278"/>
      <c r="DK66" s="16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278"/>
      <c r="DW66" s="278"/>
      <c r="DX66" s="278"/>
      <c r="DY66" s="278"/>
      <c r="DZ66" s="278"/>
      <c r="EA66" s="16"/>
      <c r="EB66" s="104">
        <v>0</v>
      </c>
      <c r="EC66" s="104">
        <v>0</v>
      </c>
      <c r="ED66" s="104">
        <v>0</v>
      </c>
      <c r="EE66" s="104">
        <v>0</v>
      </c>
      <c r="EF66" s="104">
        <v>0</v>
      </c>
      <c r="EG66" s="104">
        <v>0</v>
      </c>
      <c r="EH66" s="104">
        <v>0</v>
      </c>
      <c r="EI66" s="104">
        <v>0</v>
      </c>
      <c r="EJ66" s="104">
        <v>0</v>
      </c>
      <c r="EK66" s="104">
        <v>0</v>
      </c>
      <c r="EL66" s="104">
        <v>0</v>
      </c>
      <c r="EM66" s="278"/>
      <c r="EN66" s="278"/>
      <c r="EO66" s="278"/>
      <c r="EP66" s="278"/>
      <c r="EQ66" s="16"/>
      <c r="ER66" s="104">
        <v>0</v>
      </c>
      <c r="ES66" s="104">
        <v>0</v>
      </c>
      <c r="ET66" s="104">
        <v>0</v>
      </c>
      <c r="EU66" s="104">
        <v>0</v>
      </c>
      <c r="EV66" s="104">
        <v>0</v>
      </c>
      <c r="EW66" s="104">
        <v>0</v>
      </c>
      <c r="EX66" s="104">
        <v>0</v>
      </c>
      <c r="EY66" s="104">
        <v>0</v>
      </c>
      <c r="EZ66" s="104">
        <v>0</v>
      </c>
      <c r="FA66" s="104">
        <v>0</v>
      </c>
      <c r="FB66" s="104">
        <v>0</v>
      </c>
      <c r="FC66" s="278"/>
      <c r="FD66" s="278"/>
      <c r="FE66" s="278"/>
      <c r="FF66" s="278"/>
      <c r="FG66" s="16"/>
      <c r="FH66" s="104">
        <v>0</v>
      </c>
      <c r="FI66" s="104">
        <v>0</v>
      </c>
      <c r="FJ66" s="104">
        <v>0</v>
      </c>
      <c r="FK66" s="104">
        <v>1.2589999999999999</v>
      </c>
      <c r="FL66" s="104">
        <v>1.4550000000000001</v>
      </c>
      <c r="FM66" s="104">
        <v>1.9490000000000001</v>
      </c>
      <c r="FN66" s="104">
        <v>1.502</v>
      </c>
      <c r="FO66" s="104">
        <v>0.36</v>
      </c>
      <c r="FP66" s="104">
        <v>0</v>
      </c>
      <c r="FQ66" s="104">
        <v>0</v>
      </c>
      <c r="FR66" s="278">
        <v>0</v>
      </c>
      <c r="FS66" s="278">
        <v>0</v>
      </c>
      <c r="FT66" s="278">
        <v>0</v>
      </c>
      <c r="FU66" s="278">
        <v>0</v>
      </c>
      <c r="FV66" s="278"/>
      <c r="FW66" s="16"/>
      <c r="FX66" s="104">
        <v>0.95499999999999996</v>
      </c>
      <c r="FY66" s="104">
        <v>2.9000000000000001E-2</v>
      </c>
      <c r="FZ66" s="104">
        <v>2E-3</v>
      </c>
      <c r="GA66" s="104">
        <v>0.86399999999999999</v>
      </c>
      <c r="GB66" s="104">
        <v>1.44</v>
      </c>
      <c r="GC66" s="104">
        <v>1.752</v>
      </c>
      <c r="GD66" s="104">
        <v>1.0179999999999998</v>
      </c>
      <c r="GE66" s="104">
        <v>1.2709999999999999</v>
      </c>
      <c r="GF66" s="104">
        <v>0.82399999999999995</v>
      </c>
      <c r="GG66" s="104">
        <v>1.2969999999999999</v>
      </c>
      <c r="GH66" s="278">
        <v>0.60499999999999998</v>
      </c>
      <c r="GI66" s="278">
        <v>0.66400000000000003</v>
      </c>
      <c r="GJ66" s="278">
        <v>0.76100000000000001</v>
      </c>
      <c r="GK66" s="278">
        <v>0.83709637554999095</v>
      </c>
      <c r="GL66" s="278"/>
      <c r="GM66" s="16"/>
      <c r="GN66" s="104">
        <v>1.4838333333333336</v>
      </c>
      <c r="GO66" s="104">
        <v>2.5259523809523809</v>
      </c>
      <c r="GP66" s="104">
        <v>3.6885476190476192</v>
      </c>
      <c r="GQ66" s="104">
        <v>6.9131666666666671</v>
      </c>
      <c r="GR66" s="104">
        <v>5.4075238095238101</v>
      </c>
      <c r="GS66" s="104">
        <v>4.6258809523809532</v>
      </c>
      <c r="GT66" s="104">
        <v>1.538</v>
      </c>
      <c r="GU66" s="104">
        <v>1.5169999999999999</v>
      </c>
      <c r="GV66" s="104">
        <v>1.6022619047619049</v>
      </c>
      <c r="GW66" s="104">
        <v>0.71947619047619049</v>
      </c>
      <c r="GX66" s="104">
        <v>0.46230952380952384</v>
      </c>
      <c r="GY66" s="278">
        <v>0.55538095238095242</v>
      </c>
      <c r="GZ66" s="278">
        <v>0.22942857142857143</v>
      </c>
      <c r="HA66" s="278">
        <v>0.26437706096054114</v>
      </c>
      <c r="HB66" s="278"/>
      <c r="HC66" s="16"/>
      <c r="HD66" s="104">
        <v>126.455566</v>
      </c>
      <c r="HE66" s="104">
        <v>137.40963099999999</v>
      </c>
      <c r="HF66" s="104">
        <v>133.274382</v>
      </c>
      <c r="HG66" s="104">
        <v>117.939381</v>
      </c>
      <c r="HH66" s="104">
        <v>115.77941800000001</v>
      </c>
      <c r="HI66" s="104">
        <v>125.73004400000001</v>
      </c>
      <c r="HJ66" s="104">
        <v>123.218706</v>
      </c>
      <c r="HK66" s="104">
        <v>119.195826</v>
      </c>
      <c r="HL66" s="104">
        <v>112.15234774498698</v>
      </c>
      <c r="HM66" s="104">
        <v>113.76129182128919</v>
      </c>
      <c r="HN66" s="104">
        <v>107.21819926139563</v>
      </c>
      <c r="HO66" s="104">
        <v>90.057708158704202</v>
      </c>
      <c r="HP66" s="104">
        <v>90.262869212456351</v>
      </c>
      <c r="HQ66" s="104">
        <v>102.2003833642127</v>
      </c>
      <c r="HR66" s="104"/>
      <c r="HS66" s="16"/>
      <c r="HT66" s="104">
        <v>0.229464</v>
      </c>
      <c r="HU66" s="104">
        <v>0</v>
      </c>
      <c r="HV66" s="104">
        <v>0</v>
      </c>
      <c r="HW66" s="104">
        <v>0</v>
      </c>
      <c r="HX66" s="104">
        <v>0</v>
      </c>
      <c r="HY66" s="104">
        <v>0.38919999999999999</v>
      </c>
      <c r="HZ66" s="104">
        <v>0.10564900000000001</v>
      </c>
      <c r="IA66" s="104">
        <v>0</v>
      </c>
      <c r="IB66" s="104">
        <v>0</v>
      </c>
      <c r="IC66" s="104">
        <v>0</v>
      </c>
      <c r="ID66" s="104">
        <v>0</v>
      </c>
      <c r="IE66" s="104">
        <v>0</v>
      </c>
      <c r="IF66" s="104">
        <v>0</v>
      </c>
      <c r="IG66" s="104">
        <v>0</v>
      </c>
      <c r="IH66" s="104"/>
      <c r="II66" s="16"/>
      <c r="IJ66" s="104">
        <v>0.24745238095238095</v>
      </c>
      <c r="IK66" s="104">
        <v>0</v>
      </c>
      <c r="IL66" s="104">
        <v>6.704761904761905E-2</v>
      </c>
      <c r="IM66" s="104">
        <v>6.192857142857143E-2</v>
      </c>
      <c r="IN66" s="104">
        <v>0.214</v>
      </c>
      <c r="IO66" s="104">
        <v>0.1686904761904762</v>
      </c>
      <c r="IP66" s="104">
        <v>1.7237142857142858</v>
      </c>
      <c r="IQ66" s="104">
        <v>1.6136666666666668</v>
      </c>
      <c r="IR66" s="104">
        <v>1.7009285714285713</v>
      </c>
      <c r="IS66" s="104">
        <v>0.87411904761904768</v>
      </c>
      <c r="IT66" s="104">
        <v>0.86871428571428577</v>
      </c>
      <c r="IU66" s="278">
        <v>1.4846904761904762</v>
      </c>
      <c r="IV66" s="278">
        <v>1.5949761904761903</v>
      </c>
      <c r="IW66" s="278">
        <v>1.8379363778212627</v>
      </c>
      <c r="IX66" s="278"/>
      <c r="IY66" s="16"/>
      <c r="IZ66" s="104"/>
      <c r="JA66" s="104"/>
      <c r="JB66" s="104"/>
      <c r="JC66" s="104"/>
      <c r="JD66" s="104"/>
      <c r="JE66" s="104"/>
      <c r="JF66" s="104"/>
      <c r="JG66" s="104"/>
      <c r="JH66" s="104"/>
      <c r="JI66" s="104"/>
      <c r="JJ66" s="278"/>
      <c r="JK66" s="278"/>
      <c r="JL66" s="278"/>
      <c r="JM66" s="278"/>
      <c r="JN66" s="278"/>
      <c r="JO66" s="16"/>
      <c r="JP66" s="104">
        <v>6.8992731620356356</v>
      </c>
      <c r="JQ66" s="104">
        <v>5.853186069907319</v>
      </c>
      <c r="JR66" s="104">
        <v>4.9905208342888949</v>
      </c>
      <c r="JS66" s="104">
        <v>5.5728320995128939</v>
      </c>
      <c r="JT66" s="104">
        <v>5.3902460404097861</v>
      </c>
      <c r="JU66" s="104">
        <v>8.9052328052520711</v>
      </c>
      <c r="JV66" s="104">
        <v>8.4078365180272332</v>
      </c>
      <c r="JW66" s="104">
        <v>6.6714062495222199</v>
      </c>
      <c r="JX66" s="104">
        <v>3.6495603399860772</v>
      </c>
      <c r="JY66" s="104">
        <v>2.7700874223702199</v>
      </c>
      <c r="JZ66" s="104">
        <v>2.3831539936336705</v>
      </c>
      <c r="KA66" s="278">
        <v>3.2299492711744691</v>
      </c>
      <c r="KB66" s="278">
        <v>2.4463331427307544</v>
      </c>
      <c r="KC66" s="278">
        <v>2.8189791810950471</v>
      </c>
      <c r="KD66" s="278"/>
      <c r="KE66" s="16"/>
      <c r="KF66" s="104">
        <v>4.0037380952380959</v>
      </c>
      <c r="KG66" s="104">
        <v>0.16216666666666668</v>
      </c>
      <c r="KH66" s="104">
        <v>7.8499523809523808</v>
      </c>
      <c r="KI66" s="104">
        <v>8.200452380952381</v>
      </c>
      <c r="KJ66" s="104">
        <v>8.1746428571428567</v>
      </c>
      <c r="KK66" s="104">
        <v>9.7609761904761925</v>
      </c>
      <c r="KL66" s="104">
        <v>9.0097380952380952</v>
      </c>
      <c r="KM66" s="104">
        <v>8.3757380952380949</v>
      </c>
      <c r="KN66" s="104">
        <v>7.4029999999999996</v>
      </c>
      <c r="KO66" s="104">
        <v>0.52045238095238089</v>
      </c>
      <c r="KP66" s="104">
        <v>14.135095238095237</v>
      </c>
      <c r="KQ66" s="278">
        <v>2.3880952380952385</v>
      </c>
      <c r="KR66" s="278">
        <v>0.99992857142857139</v>
      </c>
      <c r="KS66" s="278">
        <v>1.1522461009920968</v>
      </c>
      <c r="KT66" s="278"/>
      <c r="KU66" s="16"/>
      <c r="KV66" s="104">
        <v>0</v>
      </c>
      <c r="KW66" s="104">
        <v>0</v>
      </c>
      <c r="KX66" s="104">
        <v>6.7380952380952389E-2</v>
      </c>
      <c r="KY66" s="104">
        <v>0</v>
      </c>
      <c r="KZ66" s="104">
        <v>0</v>
      </c>
      <c r="LA66" s="104">
        <v>2.8571428571428571E-3</v>
      </c>
      <c r="LB66" s="104">
        <v>0</v>
      </c>
      <c r="LC66" s="104">
        <v>0</v>
      </c>
      <c r="LD66" s="104">
        <v>0.23849999999999999</v>
      </c>
      <c r="LE66" s="104">
        <v>0</v>
      </c>
      <c r="LF66" s="104">
        <v>0</v>
      </c>
      <c r="LG66" s="104">
        <v>0</v>
      </c>
      <c r="LH66" s="104">
        <v>0</v>
      </c>
      <c r="LI66" s="104">
        <v>0</v>
      </c>
      <c r="LJ66" s="104"/>
      <c r="LL66" s="158">
        <v>0</v>
      </c>
      <c r="LM66" s="158">
        <v>0</v>
      </c>
      <c r="LN66" s="158">
        <v>0</v>
      </c>
      <c r="LO66" s="158">
        <v>0</v>
      </c>
      <c r="LP66" s="158">
        <v>0</v>
      </c>
      <c r="LQ66" s="158">
        <v>0</v>
      </c>
      <c r="LR66" s="158">
        <v>0</v>
      </c>
      <c r="LS66" s="158">
        <v>0</v>
      </c>
      <c r="LT66" s="158">
        <v>0</v>
      </c>
      <c r="LU66" s="158">
        <v>0</v>
      </c>
      <c r="LV66" s="158">
        <v>0</v>
      </c>
      <c r="LW66" s="292"/>
      <c r="LX66" s="292"/>
      <c r="LY66" s="292"/>
      <c r="LZ66" s="292"/>
      <c r="MA66" s="8"/>
      <c r="MB66" s="158">
        <v>0</v>
      </c>
      <c r="MC66" s="158">
        <v>0</v>
      </c>
      <c r="MD66" s="158">
        <v>0</v>
      </c>
      <c r="ME66" s="158">
        <v>0</v>
      </c>
      <c r="MF66" s="158">
        <v>0</v>
      </c>
      <c r="MG66" s="158">
        <v>0</v>
      </c>
      <c r="MH66" s="158">
        <v>0</v>
      </c>
      <c r="MI66" s="158">
        <v>0</v>
      </c>
      <c r="MJ66" s="158">
        <v>0</v>
      </c>
      <c r="MK66" s="158">
        <v>0</v>
      </c>
      <c r="ML66" s="158">
        <v>0</v>
      </c>
      <c r="MM66" s="158">
        <v>0</v>
      </c>
      <c r="MN66" s="292">
        <v>0</v>
      </c>
      <c r="MO66" s="370">
        <v>0</v>
      </c>
      <c r="MP66" s="292"/>
      <c r="MQ66" s="8"/>
      <c r="MR66" s="158">
        <v>0</v>
      </c>
      <c r="MS66" s="158">
        <v>0</v>
      </c>
      <c r="MT66" s="158">
        <v>0</v>
      </c>
      <c r="MU66" s="158">
        <v>0</v>
      </c>
      <c r="MV66" s="158">
        <v>0</v>
      </c>
      <c r="MW66" s="158">
        <v>0</v>
      </c>
      <c r="MX66" s="158">
        <v>0</v>
      </c>
      <c r="MY66" s="158">
        <v>0</v>
      </c>
      <c r="MZ66" s="158">
        <v>0</v>
      </c>
      <c r="NA66" s="158">
        <v>0</v>
      </c>
      <c r="NB66" s="292">
        <v>0</v>
      </c>
      <c r="NC66" s="292">
        <v>0</v>
      </c>
      <c r="ND66" s="292">
        <v>0</v>
      </c>
      <c r="NE66" s="292">
        <v>0</v>
      </c>
      <c r="NF66" s="292"/>
      <c r="NG66" s="8"/>
      <c r="NH66" s="158"/>
      <c r="NI66" s="158"/>
      <c r="NJ66" s="158"/>
      <c r="NK66" s="158"/>
      <c r="NL66" s="158"/>
      <c r="NM66" s="158"/>
      <c r="NN66" s="158"/>
      <c r="NO66" s="158"/>
      <c r="NP66" s="158"/>
      <c r="NQ66" s="158"/>
      <c r="NR66" s="292"/>
      <c r="NS66" s="292"/>
      <c r="NT66" s="292"/>
      <c r="NU66" s="292"/>
      <c r="NV66" s="292"/>
      <c r="NW66" s="8"/>
      <c r="NX66" s="158">
        <v>0</v>
      </c>
      <c r="NY66" s="158">
        <v>0</v>
      </c>
      <c r="NZ66" s="158">
        <v>0</v>
      </c>
      <c r="OA66" s="158">
        <v>0</v>
      </c>
      <c r="OB66" s="158">
        <v>0</v>
      </c>
      <c r="OC66" s="158">
        <v>0</v>
      </c>
      <c r="OD66" s="158">
        <v>0</v>
      </c>
      <c r="OE66" s="158">
        <v>0</v>
      </c>
      <c r="OF66" s="158">
        <v>0</v>
      </c>
      <c r="OG66" s="158">
        <v>0</v>
      </c>
      <c r="OH66" s="158">
        <v>0</v>
      </c>
      <c r="OI66" s="292"/>
      <c r="OJ66" s="292"/>
      <c r="OK66" s="292"/>
      <c r="OL66" s="292"/>
      <c r="OM66" s="8"/>
      <c r="ON66" s="158">
        <v>0</v>
      </c>
      <c r="OO66" s="158">
        <v>0</v>
      </c>
      <c r="OP66" s="158">
        <v>0</v>
      </c>
      <c r="OQ66" s="158">
        <v>0</v>
      </c>
      <c r="OR66" s="158">
        <v>0</v>
      </c>
      <c r="OS66" s="158">
        <v>0</v>
      </c>
      <c r="OT66" s="158">
        <v>0</v>
      </c>
      <c r="OU66" s="158">
        <v>0</v>
      </c>
      <c r="OV66" s="158">
        <v>0</v>
      </c>
      <c r="OW66" s="158">
        <v>0</v>
      </c>
      <c r="OX66" s="292">
        <v>0</v>
      </c>
      <c r="OY66" s="292"/>
      <c r="OZ66" s="292"/>
      <c r="PA66" s="292"/>
      <c r="PB66" s="292"/>
      <c r="PC66" s="8"/>
      <c r="PD66" s="158"/>
      <c r="PE66" s="158"/>
      <c r="PF66" s="158"/>
      <c r="PG66" s="158"/>
      <c r="PH66" s="158"/>
      <c r="PI66" s="158"/>
      <c r="PJ66" s="158"/>
      <c r="PK66" s="158"/>
      <c r="PL66" s="158"/>
      <c r="PM66" s="158"/>
      <c r="PN66" s="292"/>
      <c r="PO66" s="292"/>
      <c r="PP66" s="292"/>
      <c r="PQ66" s="292"/>
      <c r="PR66" s="292"/>
      <c r="PS66" s="8"/>
      <c r="PT66" s="158"/>
      <c r="PU66" s="158"/>
      <c r="PV66" s="158"/>
      <c r="PW66" s="158"/>
      <c r="PX66" s="158"/>
      <c r="PY66" s="158"/>
      <c r="PZ66" s="158"/>
      <c r="QA66" s="158"/>
      <c r="QB66" s="158"/>
      <c r="QC66" s="158"/>
      <c r="QD66" s="292"/>
      <c r="QE66" s="292"/>
      <c r="QF66" s="292"/>
      <c r="QG66" s="292"/>
      <c r="QH66" s="292"/>
      <c r="QI66" s="8"/>
      <c r="QJ66" s="158"/>
      <c r="QK66" s="158"/>
      <c r="QL66" s="158"/>
      <c r="QM66" s="158"/>
      <c r="QN66" s="158"/>
      <c r="QO66" s="158"/>
      <c r="QP66" s="158"/>
      <c r="QQ66" s="158"/>
      <c r="QR66" s="158"/>
      <c r="QS66" s="158"/>
      <c r="QT66" s="158"/>
      <c r="QU66" s="292"/>
      <c r="QV66" s="292"/>
      <c r="QW66" s="292"/>
      <c r="QX66" s="292"/>
      <c r="QY66" s="8"/>
      <c r="QZ66" s="158"/>
      <c r="RA66" s="158"/>
      <c r="RB66" s="158"/>
      <c r="RC66" s="158"/>
      <c r="RD66" s="158"/>
      <c r="RE66" s="158"/>
      <c r="RF66" s="158"/>
      <c r="RG66" s="158"/>
      <c r="RH66" s="158"/>
      <c r="RI66" s="158"/>
      <c r="RJ66" s="158"/>
      <c r="RK66" s="158"/>
      <c r="RL66" s="158"/>
      <c r="RM66" s="158"/>
      <c r="RN66" s="158"/>
    </row>
    <row r="67" spans="1:482" ht="12.75" x14ac:dyDescent="0.2">
      <c r="A67" s="161">
        <v>65</v>
      </c>
      <c r="B67" s="148" t="s">
        <v>103</v>
      </c>
      <c r="C67" s="161">
        <v>65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277">
        <v>0</v>
      </c>
      <c r="Q67" s="277">
        <v>0</v>
      </c>
      <c r="R67" s="277"/>
      <c r="S67" s="16"/>
      <c r="T67" s="103">
        <v>0.39</v>
      </c>
      <c r="U67" s="103">
        <v>0.40100000000000002</v>
      </c>
      <c r="V67" s="103">
        <v>0.439</v>
      </c>
      <c r="W67" s="103">
        <v>0.40500000000000003</v>
      </c>
      <c r="X67" s="103">
        <v>0.10199999999999999</v>
      </c>
      <c r="Y67" s="103">
        <v>3.5000000000000003E-2</v>
      </c>
      <c r="Z67" s="103">
        <v>3.3000000000000002E-2</v>
      </c>
      <c r="AA67" s="103">
        <v>1.0999999999999999E-2</v>
      </c>
      <c r="AB67" s="103">
        <v>1.2E-2</v>
      </c>
      <c r="AC67" s="103">
        <v>0.25</v>
      </c>
      <c r="AD67" s="277">
        <v>8.3000000000000004E-2</v>
      </c>
      <c r="AE67" s="277">
        <v>0</v>
      </c>
      <c r="AF67" s="277">
        <v>0</v>
      </c>
      <c r="AG67" s="277">
        <v>0</v>
      </c>
      <c r="AH67" s="277"/>
      <c r="AI67" s="16"/>
      <c r="AJ67" s="103">
        <v>33.263099561019999</v>
      </c>
      <c r="AK67" s="103">
        <v>0.91450869432000004</v>
      </c>
      <c r="AL67" s="103">
        <v>14.18738615514</v>
      </c>
      <c r="AM67" s="103">
        <v>8.1821971509800004</v>
      </c>
      <c r="AN67" s="103">
        <v>12.029589188799999</v>
      </c>
      <c r="AO67" s="103">
        <v>17.811801366579999</v>
      </c>
      <c r="AP67" s="103">
        <v>67.495233666840008</v>
      </c>
      <c r="AQ67" s="103">
        <v>46.26320651076</v>
      </c>
      <c r="AR67" s="103">
        <v>48.035014134000001</v>
      </c>
      <c r="AS67" s="103">
        <v>45.15926992656</v>
      </c>
      <c r="AT67" s="103">
        <v>48.149998699519998</v>
      </c>
      <c r="AU67" s="103">
        <v>47.29655113522297</v>
      </c>
      <c r="AV67" s="277">
        <v>54.594258285900104</v>
      </c>
      <c r="AW67" s="277">
        <v>52.20868546769394</v>
      </c>
      <c r="AX67" s="277"/>
      <c r="AY67" s="16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277"/>
      <c r="BK67" s="277"/>
      <c r="BL67" s="277"/>
      <c r="BM67" s="277"/>
      <c r="BN67" s="277"/>
      <c r="BO67" s="16"/>
      <c r="BP67" s="103">
        <v>0</v>
      </c>
      <c r="BQ67" s="103">
        <v>0</v>
      </c>
      <c r="BR67" s="103">
        <v>0</v>
      </c>
      <c r="BS67" s="103">
        <v>0</v>
      </c>
      <c r="BT67" s="103">
        <v>0</v>
      </c>
      <c r="BU67" s="103">
        <v>0</v>
      </c>
      <c r="BV67" s="103">
        <v>0</v>
      </c>
      <c r="BW67" s="103">
        <v>0</v>
      </c>
      <c r="BX67" s="103">
        <v>0</v>
      </c>
      <c r="BY67" s="103">
        <v>0</v>
      </c>
      <c r="BZ67" s="277">
        <v>0</v>
      </c>
      <c r="CA67" s="277">
        <v>0</v>
      </c>
      <c r="CB67" s="277">
        <v>0</v>
      </c>
      <c r="CC67" s="277">
        <v>0</v>
      </c>
      <c r="CD67" s="277"/>
      <c r="CE67" s="16"/>
      <c r="CF67" s="103">
        <v>0</v>
      </c>
      <c r="CG67" s="103">
        <v>0</v>
      </c>
      <c r="CH67" s="103">
        <v>0</v>
      </c>
      <c r="CI67" s="103">
        <v>0</v>
      </c>
      <c r="CJ67" s="103">
        <v>0</v>
      </c>
      <c r="CK67" s="103">
        <v>0</v>
      </c>
      <c r="CL67" s="103">
        <v>0</v>
      </c>
      <c r="CM67" s="103">
        <v>0</v>
      </c>
      <c r="CN67" s="103">
        <v>0</v>
      </c>
      <c r="CO67" s="103">
        <v>1.011904761904762E-2</v>
      </c>
      <c r="CP67" s="277">
        <v>0</v>
      </c>
      <c r="CQ67" s="277">
        <v>0</v>
      </c>
      <c r="CR67" s="277">
        <v>0</v>
      </c>
      <c r="CS67" s="277">
        <v>0</v>
      </c>
      <c r="CT67" s="277"/>
      <c r="CU67" s="16"/>
      <c r="CV67" s="103">
        <v>0</v>
      </c>
      <c r="CW67" s="103">
        <v>0</v>
      </c>
      <c r="CX67" s="103">
        <v>0</v>
      </c>
      <c r="CY67" s="103">
        <v>0</v>
      </c>
      <c r="CZ67" s="103">
        <v>0</v>
      </c>
      <c r="DA67" s="103">
        <v>0</v>
      </c>
      <c r="DB67" s="103">
        <v>0</v>
      </c>
      <c r="DC67" s="103">
        <v>0</v>
      </c>
      <c r="DD67" s="103">
        <v>0</v>
      </c>
      <c r="DE67" s="103">
        <v>0</v>
      </c>
      <c r="DF67" s="103">
        <v>0</v>
      </c>
      <c r="DG67" s="277">
        <v>0</v>
      </c>
      <c r="DH67" s="277">
        <v>0</v>
      </c>
      <c r="DI67" s="277">
        <v>0</v>
      </c>
      <c r="DJ67" s="277"/>
      <c r="DK67" s="16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277"/>
      <c r="DW67" s="277"/>
      <c r="DX67" s="277"/>
      <c r="DY67" s="277"/>
      <c r="DZ67" s="277"/>
      <c r="EA67" s="16"/>
      <c r="EB67" s="103">
        <v>0</v>
      </c>
      <c r="EC67" s="103">
        <v>0</v>
      </c>
      <c r="ED67" s="103">
        <v>0</v>
      </c>
      <c r="EE67" s="103">
        <v>0</v>
      </c>
      <c r="EF67" s="103">
        <v>0</v>
      </c>
      <c r="EG67" s="103">
        <v>0</v>
      </c>
      <c r="EH67" s="103">
        <v>0</v>
      </c>
      <c r="EI67" s="103">
        <v>0</v>
      </c>
      <c r="EJ67" s="103">
        <v>0</v>
      </c>
      <c r="EK67" s="103">
        <v>0</v>
      </c>
      <c r="EL67" s="103">
        <v>0</v>
      </c>
      <c r="EM67" s="277"/>
      <c r="EN67" s="277"/>
      <c r="EO67" s="277"/>
      <c r="EP67" s="277"/>
      <c r="EQ67" s="16"/>
      <c r="ER67" s="103">
        <v>0</v>
      </c>
      <c r="ES67" s="103">
        <v>0</v>
      </c>
      <c r="ET67" s="103">
        <v>0</v>
      </c>
      <c r="EU67" s="103">
        <v>0</v>
      </c>
      <c r="EV67" s="103">
        <v>0</v>
      </c>
      <c r="EW67" s="103">
        <v>0</v>
      </c>
      <c r="EX67" s="103">
        <v>0</v>
      </c>
      <c r="EY67" s="103">
        <v>0</v>
      </c>
      <c r="EZ67" s="103">
        <v>0</v>
      </c>
      <c r="FA67" s="103">
        <v>0</v>
      </c>
      <c r="FB67" s="103">
        <v>0</v>
      </c>
      <c r="FC67" s="277"/>
      <c r="FD67" s="277"/>
      <c r="FE67" s="277"/>
      <c r="FF67" s="277"/>
      <c r="FG67" s="16"/>
      <c r="FH67" s="103">
        <v>0</v>
      </c>
      <c r="FI67" s="103">
        <v>0</v>
      </c>
      <c r="FJ67" s="103">
        <v>0</v>
      </c>
      <c r="FK67" s="103">
        <v>0</v>
      </c>
      <c r="FL67" s="103">
        <v>0</v>
      </c>
      <c r="FM67" s="103">
        <v>0</v>
      </c>
      <c r="FN67" s="103">
        <v>0</v>
      </c>
      <c r="FO67" s="103">
        <v>0</v>
      </c>
      <c r="FP67" s="103">
        <v>0</v>
      </c>
      <c r="FQ67" s="103">
        <v>0</v>
      </c>
      <c r="FR67" s="277">
        <v>0</v>
      </c>
      <c r="FS67" s="277">
        <v>0</v>
      </c>
      <c r="FT67" s="277">
        <v>0</v>
      </c>
      <c r="FU67" s="277">
        <v>0</v>
      </c>
      <c r="FV67" s="277"/>
      <c r="FW67" s="16"/>
      <c r="FX67" s="103">
        <v>0.129</v>
      </c>
      <c r="FY67" s="103">
        <v>0</v>
      </c>
      <c r="FZ67" s="103">
        <v>0</v>
      </c>
      <c r="GA67" s="103">
        <v>0</v>
      </c>
      <c r="GB67" s="103">
        <v>0</v>
      </c>
      <c r="GC67" s="103">
        <v>0</v>
      </c>
      <c r="GD67" s="103">
        <v>0</v>
      </c>
      <c r="GE67" s="103">
        <v>0</v>
      </c>
      <c r="GF67" s="103">
        <v>0</v>
      </c>
      <c r="GG67" s="103">
        <v>0</v>
      </c>
      <c r="GH67" s="277">
        <v>0</v>
      </c>
      <c r="GI67" s="277">
        <v>0</v>
      </c>
      <c r="GJ67" s="277">
        <v>0</v>
      </c>
      <c r="GK67" s="277">
        <v>0</v>
      </c>
      <c r="GL67" s="277"/>
      <c r="GM67" s="16"/>
      <c r="GN67" s="103">
        <v>1.1366190476190476</v>
      </c>
      <c r="GO67" s="103">
        <v>0.29028571428571431</v>
      </c>
      <c r="GP67" s="103">
        <v>2.426857142857143</v>
      </c>
      <c r="GQ67" s="103">
        <v>2.5815000000000001</v>
      </c>
      <c r="GR67" s="103">
        <v>3.0502857142857143</v>
      </c>
      <c r="GS67" s="103">
        <v>3.4584285714285716</v>
      </c>
      <c r="GT67" s="103">
        <v>0.78576190476190477</v>
      </c>
      <c r="GU67" s="103">
        <v>0.98645238095238097</v>
      </c>
      <c r="GV67" s="103">
        <v>0.9076428571428572</v>
      </c>
      <c r="GW67" s="103">
        <v>0.9741428571428572</v>
      </c>
      <c r="GX67" s="103">
        <v>0.93797619047619052</v>
      </c>
      <c r="GY67" s="277">
        <v>1.5871904761904763</v>
      </c>
      <c r="GZ67" s="277">
        <v>1.5351428571428571</v>
      </c>
      <c r="HA67" s="277">
        <v>1.7554236031411954</v>
      </c>
      <c r="HB67" s="277"/>
      <c r="HC67" s="16"/>
      <c r="HD67" s="103">
        <v>21.235218</v>
      </c>
      <c r="HE67" s="103">
        <v>22.326991</v>
      </c>
      <c r="HF67" s="103">
        <v>25.805092999999999</v>
      </c>
      <c r="HG67" s="103">
        <v>27.276347999999999</v>
      </c>
      <c r="HH67" s="103">
        <v>29.36965</v>
      </c>
      <c r="HI67" s="103">
        <v>29.753668000000001</v>
      </c>
      <c r="HJ67" s="103">
        <v>27.042662</v>
      </c>
      <c r="HK67" s="103">
        <v>24.885174999999997</v>
      </c>
      <c r="HL67" s="103">
        <v>24.549854319932809</v>
      </c>
      <c r="HM67" s="103">
        <v>25.795964300440478</v>
      </c>
      <c r="HN67" s="103">
        <v>25.4909874693166</v>
      </c>
      <c r="HO67" s="103">
        <v>28.295068066657294</v>
      </c>
      <c r="HP67" s="103">
        <v>25.171965118568373</v>
      </c>
      <c r="HQ67" s="103">
        <v>32.267298855293539</v>
      </c>
      <c r="HR67" s="103"/>
      <c r="HS67" s="16"/>
      <c r="HT67" s="103">
        <v>2.036E-2</v>
      </c>
      <c r="HU67" s="103">
        <v>6.1079999999999997E-3</v>
      </c>
      <c r="HV67" s="103">
        <v>0</v>
      </c>
      <c r="HW67" s="103">
        <v>0</v>
      </c>
      <c r="HX67" s="103">
        <v>0</v>
      </c>
      <c r="HY67" s="103">
        <v>0</v>
      </c>
      <c r="HZ67" s="103">
        <v>0</v>
      </c>
      <c r="IA67" s="103">
        <v>1.44E-2</v>
      </c>
      <c r="IB67" s="103">
        <v>0</v>
      </c>
      <c r="IC67" s="103">
        <v>0</v>
      </c>
      <c r="ID67" s="103">
        <v>0</v>
      </c>
      <c r="IE67" s="103">
        <v>1.6003780170915728E-2</v>
      </c>
      <c r="IF67" s="103">
        <v>0</v>
      </c>
      <c r="IG67" s="103">
        <v>0</v>
      </c>
      <c r="IH67" s="103"/>
      <c r="II67" s="16"/>
      <c r="IJ67" s="103">
        <v>3.2857142857142859E-3</v>
      </c>
      <c r="IK67" s="103">
        <v>3.0714285714285713E-3</v>
      </c>
      <c r="IL67" s="103">
        <v>0</v>
      </c>
      <c r="IM67" s="103">
        <v>0</v>
      </c>
      <c r="IN67" s="103">
        <v>3.5714285714285712E-2</v>
      </c>
      <c r="IO67" s="103">
        <v>2.1688809523809525</v>
      </c>
      <c r="IP67" s="103">
        <v>0</v>
      </c>
      <c r="IQ67" s="103">
        <v>0</v>
      </c>
      <c r="IR67" s="103">
        <v>0</v>
      </c>
      <c r="IS67" s="103">
        <v>0</v>
      </c>
      <c r="IT67" s="103">
        <v>0</v>
      </c>
      <c r="IU67" s="277">
        <v>0</v>
      </c>
      <c r="IV67" s="277">
        <v>0</v>
      </c>
      <c r="IW67" s="277">
        <v>0</v>
      </c>
      <c r="IX67" s="277"/>
      <c r="IY67" s="16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277"/>
      <c r="JK67" s="277"/>
      <c r="JL67" s="277"/>
      <c r="JM67" s="277"/>
      <c r="JN67" s="277"/>
      <c r="JO67" s="16"/>
      <c r="JP67" s="103">
        <v>2.19277055628433</v>
      </c>
      <c r="JQ67" s="103">
        <v>2.2679260706615749</v>
      </c>
      <c r="JR67" s="103">
        <v>1.5149082814272568</v>
      </c>
      <c r="JS67" s="103">
        <v>0.27585391484447547</v>
      </c>
      <c r="JT67" s="103">
        <v>1.0386821309572225</v>
      </c>
      <c r="JU67" s="103">
        <v>3.606603411072685</v>
      </c>
      <c r="JV67" s="103">
        <v>3.8872631610061776</v>
      </c>
      <c r="JW67" s="103">
        <v>3.0981990604414031</v>
      </c>
      <c r="JX67" s="103">
        <v>2.9131056091179386</v>
      </c>
      <c r="JY67" s="103">
        <v>0.35823092266937384</v>
      </c>
      <c r="JZ67" s="103">
        <v>1.6392841089431345</v>
      </c>
      <c r="KA67" s="277">
        <v>0.9276077133907995</v>
      </c>
      <c r="KB67" s="277">
        <v>0.72295966054394112</v>
      </c>
      <c r="KC67" s="277">
        <v>0.82669860093657765</v>
      </c>
      <c r="KD67" s="277"/>
      <c r="KE67" s="16"/>
      <c r="KF67" s="103">
        <v>0.54985714285714282</v>
      </c>
      <c r="KG67" s="103">
        <v>0.2239761904761905</v>
      </c>
      <c r="KH67" s="103">
        <v>0.57852380952380955</v>
      </c>
      <c r="KI67" s="103">
        <v>0.54880952380952386</v>
      </c>
      <c r="KJ67" s="103">
        <v>0.59602380952380951</v>
      </c>
      <c r="KK67" s="103">
        <v>1.0500238095238097</v>
      </c>
      <c r="KL67" s="103">
        <v>0.64428571428571424</v>
      </c>
      <c r="KM67" s="103">
        <v>0.90564285714285719</v>
      </c>
      <c r="KN67" s="103">
        <v>0.75654761904761902</v>
      </c>
      <c r="KO67" s="103">
        <v>0.58107142857142857</v>
      </c>
      <c r="KP67" s="103">
        <v>0.62723809523809526</v>
      </c>
      <c r="KQ67" s="277">
        <v>0.76642857142857146</v>
      </c>
      <c r="KR67" s="277">
        <v>0.88740476190476192</v>
      </c>
      <c r="KS67" s="277">
        <v>1.0147402616892409</v>
      </c>
      <c r="KT67" s="277"/>
      <c r="KU67" s="16"/>
      <c r="KV67" s="103">
        <v>0</v>
      </c>
      <c r="KW67" s="103">
        <v>0</v>
      </c>
      <c r="KX67" s="103">
        <v>0</v>
      </c>
      <c r="KY67" s="103">
        <v>0</v>
      </c>
      <c r="KZ67" s="103">
        <v>0</v>
      </c>
      <c r="LA67" s="103">
        <v>0</v>
      </c>
      <c r="LB67" s="103">
        <v>0</v>
      </c>
      <c r="LC67" s="103">
        <v>0</v>
      </c>
      <c r="LD67" s="103">
        <v>0</v>
      </c>
      <c r="LE67" s="103">
        <v>0</v>
      </c>
      <c r="LF67" s="103">
        <v>0</v>
      </c>
      <c r="LG67" s="103">
        <v>0</v>
      </c>
      <c r="LH67" s="103">
        <v>0</v>
      </c>
      <c r="LI67" s="103">
        <v>0</v>
      </c>
      <c r="LJ67" s="103"/>
      <c r="LL67" s="68">
        <v>0</v>
      </c>
      <c r="LM67" s="68">
        <v>0</v>
      </c>
      <c r="LN67" s="68">
        <v>0</v>
      </c>
      <c r="LO67" s="68">
        <v>0</v>
      </c>
      <c r="LP67" s="68">
        <v>0</v>
      </c>
      <c r="LQ67" s="68">
        <v>0</v>
      </c>
      <c r="LR67" s="68">
        <v>0</v>
      </c>
      <c r="LS67" s="68">
        <v>0</v>
      </c>
      <c r="LT67" s="68">
        <v>0</v>
      </c>
      <c r="LU67" s="68">
        <v>0</v>
      </c>
      <c r="LV67" s="68">
        <v>0</v>
      </c>
      <c r="LW67" s="285"/>
      <c r="LX67" s="285"/>
      <c r="LY67" s="285"/>
      <c r="LZ67" s="285"/>
      <c r="MA67" s="8"/>
      <c r="MB67" s="68">
        <v>0</v>
      </c>
      <c r="MC67" s="68">
        <v>0</v>
      </c>
      <c r="MD67" s="68">
        <v>0</v>
      </c>
      <c r="ME67" s="68">
        <v>0</v>
      </c>
      <c r="MF67" s="68">
        <v>0</v>
      </c>
      <c r="MG67" s="68">
        <v>0</v>
      </c>
      <c r="MH67" s="68">
        <v>0</v>
      </c>
      <c r="MI67" s="68">
        <v>0</v>
      </c>
      <c r="MJ67" s="68">
        <v>0</v>
      </c>
      <c r="MK67" s="68">
        <v>0</v>
      </c>
      <c r="ML67" s="68">
        <v>0</v>
      </c>
      <c r="MM67" s="68">
        <v>0</v>
      </c>
      <c r="MN67" s="285">
        <v>0</v>
      </c>
      <c r="MO67" s="369">
        <v>0</v>
      </c>
      <c r="MP67" s="285"/>
      <c r="MQ67" s="8"/>
      <c r="MR67" s="68">
        <v>0</v>
      </c>
      <c r="MS67" s="68">
        <v>0</v>
      </c>
      <c r="MT67" s="68">
        <v>0</v>
      </c>
      <c r="MU67" s="68">
        <v>0</v>
      </c>
      <c r="MV67" s="68">
        <v>0</v>
      </c>
      <c r="MW67" s="68">
        <v>0</v>
      </c>
      <c r="MX67" s="68">
        <v>0</v>
      </c>
      <c r="MY67" s="68">
        <v>0</v>
      </c>
      <c r="MZ67" s="68">
        <v>0</v>
      </c>
      <c r="NA67" s="68">
        <v>0</v>
      </c>
      <c r="NB67" s="285">
        <v>0</v>
      </c>
      <c r="NC67" s="285">
        <v>0</v>
      </c>
      <c r="ND67" s="285">
        <v>0</v>
      </c>
      <c r="NE67" s="285">
        <v>0</v>
      </c>
      <c r="NF67" s="285"/>
      <c r="NG67" s="8"/>
      <c r="NH67" s="68"/>
      <c r="NI67" s="68"/>
      <c r="NJ67" s="68"/>
      <c r="NK67" s="68"/>
      <c r="NL67" s="68"/>
      <c r="NM67" s="68"/>
      <c r="NN67" s="68"/>
      <c r="NO67" s="68"/>
      <c r="NP67" s="68"/>
      <c r="NQ67" s="68"/>
      <c r="NR67" s="285"/>
      <c r="NS67" s="285"/>
      <c r="NT67" s="285"/>
      <c r="NU67" s="285"/>
      <c r="NV67" s="285"/>
      <c r="NW67" s="8"/>
      <c r="NX67" s="68">
        <v>0</v>
      </c>
      <c r="NY67" s="68">
        <v>0</v>
      </c>
      <c r="NZ67" s="68">
        <v>0</v>
      </c>
      <c r="OA67" s="68">
        <v>0</v>
      </c>
      <c r="OB67" s="68">
        <v>0</v>
      </c>
      <c r="OC67" s="68">
        <v>0</v>
      </c>
      <c r="OD67" s="68">
        <v>0</v>
      </c>
      <c r="OE67" s="68">
        <v>0</v>
      </c>
      <c r="OF67" s="68">
        <v>0</v>
      </c>
      <c r="OG67" s="68">
        <v>0</v>
      </c>
      <c r="OH67" s="68">
        <v>0</v>
      </c>
      <c r="OI67" s="285"/>
      <c r="OJ67" s="285"/>
      <c r="OK67" s="285"/>
      <c r="OL67" s="285"/>
      <c r="OM67" s="8"/>
      <c r="ON67" s="68">
        <v>0</v>
      </c>
      <c r="OO67" s="68">
        <v>0</v>
      </c>
      <c r="OP67" s="68">
        <v>0</v>
      </c>
      <c r="OQ67" s="68">
        <v>0</v>
      </c>
      <c r="OR67" s="68">
        <v>0</v>
      </c>
      <c r="OS67" s="68">
        <v>0</v>
      </c>
      <c r="OT67" s="68">
        <v>0</v>
      </c>
      <c r="OU67" s="68">
        <v>0</v>
      </c>
      <c r="OV67" s="68">
        <v>0</v>
      </c>
      <c r="OW67" s="68">
        <v>0</v>
      </c>
      <c r="OX67" s="285">
        <v>0</v>
      </c>
      <c r="OY67" s="285"/>
      <c r="OZ67" s="285"/>
      <c r="PA67" s="285"/>
      <c r="PB67" s="285"/>
      <c r="PC67" s="8"/>
      <c r="PD67" s="68"/>
      <c r="PE67" s="68"/>
      <c r="PF67" s="68"/>
      <c r="PG67" s="68"/>
      <c r="PH67" s="68"/>
      <c r="PI67" s="68"/>
      <c r="PJ67" s="68"/>
      <c r="PK67" s="68"/>
      <c r="PL67" s="68"/>
      <c r="PM67" s="68"/>
      <c r="PN67" s="285"/>
      <c r="PO67" s="285"/>
      <c r="PP67" s="285"/>
      <c r="PQ67" s="285"/>
      <c r="PR67" s="285"/>
      <c r="PS67" s="8"/>
      <c r="PT67" s="68"/>
      <c r="PU67" s="68"/>
      <c r="PV67" s="68"/>
      <c r="PW67" s="68"/>
      <c r="PX67" s="68"/>
      <c r="PY67" s="68"/>
      <c r="PZ67" s="68"/>
      <c r="QA67" s="68"/>
      <c r="QB67" s="68"/>
      <c r="QC67" s="68"/>
      <c r="QD67" s="285"/>
      <c r="QE67" s="285"/>
      <c r="QF67" s="285"/>
      <c r="QG67" s="285"/>
      <c r="QH67" s="285"/>
      <c r="QI67" s="8"/>
      <c r="QJ67" s="68"/>
      <c r="QK67" s="68"/>
      <c r="QL67" s="68"/>
      <c r="QM67" s="68"/>
      <c r="QN67" s="68"/>
      <c r="QO67" s="68"/>
      <c r="QP67" s="68"/>
      <c r="QQ67" s="68"/>
      <c r="QR67" s="68"/>
      <c r="QS67" s="68"/>
      <c r="QT67" s="68"/>
      <c r="QU67" s="285"/>
      <c r="QV67" s="285"/>
      <c r="QW67" s="285"/>
      <c r="QX67" s="285"/>
      <c r="QY67" s="8"/>
      <c r="QZ67" s="68"/>
      <c r="RA67" s="68"/>
      <c r="RB67" s="68"/>
      <c r="RC67" s="68"/>
      <c r="RD67" s="68"/>
      <c r="RE67" s="68"/>
      <c r="RF67" s="68"/>
      <c r="RG67" s="68"/>
      <c r="RH67" s="68"/>
      <c r="RI67" s="68"/>
      <c r="RJ67" s="68"/>
      <c r="RK67" s="68"/>
      <c r="RL67" s="68"/>
      <c r="RM67" s="68"/>
      <c r="RN67" s="68"/>
    </row>
    <row r="68" spans="1:482" ht="12.75" x14ac:dyDescent="0.2">
      <c r="A68" s="161">
        <v>66</v>
      </c>
      <c r="B68" s="149" t="s">
        <v>104</v>
      </c>
      <c r="C68" s="161">
        <v>66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278">
        <v>0</v>
      </c>
      <c r="Q68" s="278">
        <v>0</v>
      </c>
      <c r="R68" s="278"/>
      <c r="S68" s="16"/>
      <c r="T68" s="104">
        <v>4.5999999999999999E-2</v>
      </c>
      <c r="U68" s="104">
        <v>0</v>
      </c>
      <c r="V68" s="104">
        <v>4.2000000000000003E-2</v>
      </c>
      <c r="W68" s="104">
        <v>0.03</v>
      </c>
      <c r="X68" s="104">
        <v>0</v>
      </c>
      <c r="Y68" s="104">
        <v>0</v>
      </c>
      <c r="Z68" s="104">
        <v>0</v>
      </c>
      <c r="AA68" s="104">
        <v>0</v>
      </c>
      <c r="AB68" s="104">
        <v>0</v>
      </c>
      <c r="AC68" s="104">
        <v>0</v>
      </c>
      <c r="AD68" s="278">
        <v>0</v>
      </c>
      <c r="AE68" s="278">
        <v>0</v>
      </c>
      <c r="AF68" s="278">
        <v>0</v>
      </c>
      <c r="AG68" s="278">
        <v>0</v>
      </c>
      <c r="AH68" s="278"/>
      <c r="AI68" s="16"/>
      <c r="AJ68" s="104">
        <v>86.966542006059996</v>
      </c>
      <c r="AK68" s="104">
        <v>44.214355301369999</v>
      </c>
      <c r="AL68" s="104">
        <v>127.73203132056</v>
      </c>
      <c r="AM68" s="104">
        <v>133.75971576951</v>
      </c>
      <c r="AN68" s="104">
        <v>149.80553643339999</v>
      </c>
      <c r="AO68" s="104">
        <v>155.55578883483</v>
      </c>
      <c r="AP68" s="104">
        <v>146.69671540396001</v>
      </c>
      <c r="AQ68" s="104">
        <v>112.61555151239</v>
      </c>
      <c r="AR68" s="104">
        <v>89.41593220259</v>
      </c>
      <c r="AS68" s="104">
        <v>126.1238718781</v>
      </c>
      <c r="AT68" s="104">
        <v>88.86738943348</v>
      </c>
      <c r="AU68" s="104">
        <v>81.619764672346903</v>
      </c>
      <c r="AV68" s="278">
        <v>85.894530233557589</v>
      </c>
      <c r="AW68" s="278">
        <v>82.141248057166464</v>
      </c>
      <c r="AX68" s="278"/>
      <c r="AY68" s="16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278"/>
      <c r="BK68" s="278"/>
      <c r="BL68" s="278"/>
      <c r="BM68" s="278"/>
      <c r="BN68" s="278"/>
      <c r="BO68" s="16"/>
      <c r="BP68" s="104">
        <v>2.5000000000000001E-2</v>
      </c>
      <c r="BQ68" s="104">
        <v>0</v>
      </c>
      <c r="BR68" s="104">
        <v>0</v>
      </c>
      <c r="BS68" s="104">
        <v>2.5999999999999999E-2</v>
      </c>
      <c r="BT68" s="104">
        <v>0</v>
      </c>
      <c r="BU68" s="104">
        <v>0.05</v>
      </c>
      <c r="BV68" s="104">
        <v>0</v>
      </c>
      <c r="BW68" s="104">
        <v>0</v>
      </c>
      <c r="BX68" s="104">
        <v>0</v>
      </c>
      <c r="BY68" s="104">
        <v>0</v>
      </c>
      <c r="BZ68" s="278">
        <v>0</v>
      </c>
      <c r="CA68" s="278">
        <v>0</v>
      </c>
      <c r="CB68" s="278">
        <v>0</v>
      </c>
      <c r="CC68" s="278">
        <v>0</v>
      </c>
      <c r="CD68" s="278"/>
      <c r="CE68" s="16"/>
      <c r="CF68" s="104">
        <v>0</v>
      </c>
      <c r="CG68" s="104">
        <v>2.7380952380952381E-2</v>
      </c>
      <c r="CH68" s="104">
        <v>0</v>
      </c>
      <c r="CI68" s="104">
        <v>0</v>
      </c>
      <c r="CJ68" s="104">
        <v>0</v>
      </c>
      <c r="CK68" s="104">
        <v>0</v>
      </c>
      <c r="CL68" s="104">
        <v>3.3857142857142856E-2</v>
      </c>
      <c r="CM68" s="104">
        <v>0</v>
      </c>
      <c r="CN68" s="104">
        <v>0</v>
      </c>
      <c r="CO68" s="104">
        <v>0</v>
      </c>
      <c r="CP68" s="278">
        <v>0</v>
      </c>
      <c r="CQ68" s="278">
        <v>0</v>
      </c>
      <c r="CR68" s="278">
        <v>0</v>
      </c>
      <c r="CS68" s="278">
        <v>0</v>
      </c>
      <c r="CT68" s="278"/>
      <c r="CU68" s="16"/>
      <c r="CV68" s="104">
        <v>0</v>
      </c>
      <c r="CW68" s="104">
        <v>0</v>
      </c>
      <c r="CX68" s="104">
        <v>0</v>
      </c>
      <c r="CY68" s="104">
        <v>0</v>
      </c>
      <c r="CZ68" s="104">
        <v>0</v>
      </c>
      <c r="DA68" s="104">
        <v>0</v>
      </c>
      <c r="DB68" s="104">
        <v>0</v>
      </c>
      <c r="DC68" s="104">
        <v>0</v>
      </c>
      <c r="DD68" s="104">
        <v>0</v>
      </c>
      <c r="DE68" s="104">
        <v>0</v>
      </c>
      <c r="DF68" s="104">
        <v>0</v>
      </c>
      <c r="DG68" s="278">
        <v>0</v>
      </c>
      <c r="DH68" s="278">
        <v>0</v>
      </c>
      <c r="DI68" s="278">
        <v>0</v>
      </c>
      <c r="DJ68" s="278"/>
      <c r="DK68" s="16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278"/>
      <c r="DW68" s="278"/>
      <c r="DX68" s="278"/>
      <c r="DY68" s="278"/>
      <c r="DZ68" s="278"/>
      <c r="EA68" s="16"/>
      <c r="EB68" s="104">
        <v>0</v>
      </c>
      <c r="EC68" s="104">
        <v>0</v>
      </c>
      <c r="ED68" s="104">
        <v>0</v>
      </c>
      <c r="EE68" s="104">
        <v>0</v>
      </c>
      <c r="EF68" s="104">
        <v>0</v>
      </c>
      <c r="EG68" s="104">
        <v>0</v>
      </c>
      <c r="EH68" s="104">
        <v>0</v>
      </c>
      <c r="EI68" s="104">
        <v>0</v>
      </c>
      <c r="EJ68" s="104">
        <v>0</v>
      </c>
      <c r="EK68" s="104">
        <v>0</v>
      </c>
      <c r="EL68" s="104">
        <v>0</v>
      </c>
      <c r="EM68" s="278"/>
      <c r="EN68" s="278"/>
      <c r="EO68" s="278"/>
      <c r="EP68" s="278"/>
      <c r="EQ68" s="16"/>
      <c r="ER68" s="104">
        <v>0</v>
      </c>
      <c r="ES68" s="104">
        <v>0</v>
      </c>
      <c r="ET68" s="104">
        <v>0</v>
      </c>
      <c r="EU68" s="104">
        <v>0</v>
      </c>
      <c r="EV68" s="104">
        <v>0</v>
      </c>
      <c r="EW68" s="104">
        <v>0</v>
      </c>
      <c r="EX68" s="104">
        <v>0</v>
      </c>
      <c r="EY68" s="104">
        <v>0</v>
      </c>
      <c r="EZ68" s="104">
        <v>0</v>
      </c>
      <c r="FA68" s="104">
        <v>0</v>
      </c>
      <c r="FB68" s="104">
        <v>0</v>
      </c>
      <c r="FC68" s="278"/>
      <c r="FD68" s="278"/>
      <c r="FE68" s="278"/>
      <c r="FF68" s="278"/>
      <c r="FG68" s="16"/>
      <c r="FH68" s="104">
        <v>0</v>
      </c>
      <c r="FI68" s="104">
        <v>0</v>
      </c>
      <c r="FJ68" s="104">
        <v>0</v>
      </c>
      <c r="FK68" s="104">
        <v>0</v>
      </c>
      <c r="FL68" s="104">
        <v>0</v>
      </c>
      <c r="FM68" s="104">
        <v>0</v>
      </c>
      <c r="FN68" s="104">
        <v>0</v>
      </c>
      <c r="FO68" s="104">
        <v>0</v>
      </c>
      <c r="FP68" s="104">
        <v>0</v>
      </c>
      <c r="FQ68" s="104">
        <v>0</v>
      </c>
      <c r="FR68" s="278">
        <v>0</v>
      </c>
      <c r="FS68" s="278">
        <v>0</v>
      </c>
      <c r="FT68" s="278">
        <v>0</v>
      </c>
      <c r="FU68" s="278">
        <v>0</v>
      </c>
      <c r="FV68" s="278"/>
      <c r="FW68" s="16"/>
      <c r="FX68" s="104">
        <v>0</v>
      </c>
      <c r="FY68" s="104">
        <v>0</v>
      </c>
      <c r="FZ68" s="104">
        <v>0</v>
      </c>
      <c r="GA68" s="104">
        <v>0.02</v>
      </c>
      <c r="GB68" s="104">
        <v>0.26200000000000001</v>
      </c>
      <c r="GC68" s="104">
        <v>6.6000000000000003E-2</v>
      </c>
      <c r="GD68" s="104">
        <v>0</v>
      </c>
      <c r="GE68" s="104">
        <v>0</v>
      </c>
      <c r="GF68" s="104">
        <v>0</v>
      </c>
      <c r="GG68" s="104">
        <v>0</v>
      </c>
      <c r="GH68" s="278">
        <v>0</v>
      </c>
      <c r="GI68" s="278">
        <v>0</v>
      </c>
      <c r="GJ68" s="278">
        <v>0</v>
      </c>
      <c r="GK68" s="278">
        <v>0</v>
      </c>
      <c r="GL68" s="278"/>
      <c r="GM68" s="16"/>
      <c r="GN68" s="104">
        <v>3.236904761904762</v>
      </c>
      <c r="GO68" s="104">
        <v>1.9999761904761906</v>
      </c>
      <c r="GP68" s="104">
        <v>1.4183095238095238</v>
      </c>
      <c r="GQ68" s="104">
        <v>1.8148571428571429</v>
      </c>
      <c r="GR68" s="104">
        <v>2.0771190476190475</v>
      </c>
      <c r="GS68" s="104">
        <v>4.008690476190476</v>
      </c>
      <c r="GT68" s="104">
        <v>1.5840476190476189</v>
      </c>
      <c r="GU68" s="104">
        <v>1.6093095238095239</v>
      </c>
      <c r="GV68" s="104">
        <v>1.1351666666666667</v>
      </c>
      <c r="GW68" s="104">
        <v>0.87133333333333329</v>
      </c>
      <c r="GX68" s="104">
        <v>1.0031666666666668</v>
      </c>
      <c r="GY68" s="278">
        <v>0.65757142857142858</v>
      </c>
      <c r="GZ68" s="278">
        <v>0.75676190476190475</v>
      </c>
      <c r="HA68" s="278">
        <v>0.7670641076855621</v>
      </c>
      <c r="HB68" s="278"/>
      <c r="HC68" s="16"/>
      <c r="HD68" s="104">
        <v>65.500590000000003</v>
      </c>
      <c r="HE68" s="104">
        <v>81.855035000000001</v>
      </c>
      <c r="HF68" s="104">
        <v>82.354971000000006</v>
      </c>
      <c r="HG68" s="104">
        <v>85.541386000000003</v>
      </c>
      <c r="HH68" s="104">
        <v>92.285984999999997</v>
      </c>
      <c r="HI68" s="104">
        <v>100.71483000000001</v>
      </c>
      <c r="HJ68" s="104">
        <v>97.650756000000001</v>
      </c>
      <c r="HK68" s="104">
        <v>98.204803999999996</v>
      </c>
      <c r="HL68" s="104">
        <v>95.104584258338278</v>
      </c>
      <c r="HM68" s="104">
        <v>88.68272276841256</v>
      </c>
      <c r="HN68" s="104">
        <v>86.02692684993545</v>
      </c>
      <c r="HO68" s="104">
        <v>85.683750030807985</v>
      </c>
      <c r="HP68" s="104">
        <v>82.003090942032401</v>
      </c>
      <c r="HQ68" s="104">
        <v>91.737563888140045</v>
      </c>
      <c r="HR68" s="104"/>
      <c r="HS68" s="16"/>
      <c r="HT68" s="104">
        <v>2.2654000000000001E-2</v>
      </c>
      <c r="HU68" s="104">
        <v>0.25101699999999999</v>
      </c>
      <c r="HV68" s="104">
        <v>5.8215000000000003E-2</v>
      </c>
      <c r="HW68" s="104">
        <v>1.7434000000000002E-2</v>
      </c>
      <c r="HX68" s="104">
        <v>0.14610500000000001</v>
      </c>
      <c r="HY68" s="104">
        <v>4.5138999999999999E-2</v>
      </c>
      <c r="HZ68" s="104">
        <v>0</v>
      </c>
      <c r="IA68" s="104">
        <v>5.0687999999999997E-2</v>
      </c>
      <c r="IB68" s="104">
        <v>2.9568000000000001E-2</v>
      </c>
      <c r="IC68" s="104">
        <v>4.4352000000000003E-2</v>
      </c>
      <c r="ID68" s="104">
        <v>2.7779769828361549E-2</v>
      </c>
      <c r="IE68" s="104">
        <v>1.0724281654932501E-2</v>
      </c>
      <c r="IF68" s="104">
        <v>5.2667738460877189E-2</v>
      </c>
      <c r="IG68" s="104">
        <v>6.5070966349345227E-2</v>
      </c>
      <c r="IH68" s="104"/>
      <c r="II68" s="16"/>
      <c r="IJ68" s="104">
        <v>2.3809523809523812E-3</v>
      </c>
      <c r="IK68" s="104">
        <v>3.2380952380952383E-3</v>
      </c>
      <c r="IL68" s="104">
        <v>5.7142857142857143E-3</v>
      </c>
      <c r="IM68" s="104">
        <v>2.142857142857143E-3</v>
      </c>
      <c r="IN68" s="104">
        <v>0</v>
      </c>
      <c r="IO68" s="104">
        <v>0</v>
      </c>
      <c r="IP68" s="104">
        <v>0</v>
      </c>
      <c r="IQ68" s="104">
        <v>0</v>
      </c>
      <c r="IR68" s="104">
        <v>0</v>
      </c>
      <c r="IS68" s="104">
        <v>0</v>
      </c>
      <c r="IT68" s="104">
        <v>0</v>
      </c>
      <c r="IU68" s="278">
        <v>0</v>
      </c>
      <c r="IV68" s="278">
        <v>4.3333333333333331E-3</v>
      </c>
      <c r="IW68" s="278">
        <v>4.3923253082926092E-3</v>
      </c>
      <c r="IX68" s="278"/>
      <c r="IY68" s="16"/>
      <c r="IZ68" s="104"/>
      <c r="JA68" s="104"/>
      <c r="JB68" s="104"/>
      <c r="JC68" s="104"/>
      <c r="JD68" s="104"/>
      <c r="JE68" s="104"/>
      <c r="JF68" s="104"/>
      <c r="JG68" s="104"/>
      <c r="JH68" s="104"/>
      <c r="JI68" s="104"/>
      <c r="JJ68" s="278"/>
      <c r="JK68" s="278"/>
      <c r="JL68" s="278"/>
      <c r="JM68" s="278"/>
      <c r="JN68" s="278"/>
      <c r="JO68" s="16"/>
      <c r="JP68" s="104">
        <v>1.9890857089855358</v>
      </c>
      <c r="JQ68" s="104">
        <v>2.1926380518174007</v>
      </c>
      <c r="JR68" s="104">
        <v>5.6010963215740723</v>
      </c>
      <c r="JS68" s="104">
        <v>6.9368585637127342</v>
      </c>
      <c r="JT68" s="104">
        <v>6.8282660567384132</v>
      </c>
      <c r="JU68" s="104">
        <v>6.7764822917972607</v>
      </c>
      <c r="JV68" s="104">
        <v>5.4129807491394857</v>
      </c>
      <c r="JW68" s="104">
        <v>7.7358044397150545</v>
      </c>
      <c r="JX68" s="104">
        <v>3.4625506702177868</v>
      </c>
      <c r="JY68" s="104">
        <v>4.7343336401321379</v>
      </c>
      <c r="JZ68" s="104">
        <v>3.7252509685566899</v>
      </c>
      <c r="KA68" s="278">
        <v>2.8857740146509174</v>
      </c>
      <c r="KB68" s="278">
        <v>4.16548686727843</v>
      </c>
      <c r="KC68" s="278">
        <v>4.2221938588863566</v>
      </c>
      <c r="KD68" s="278"/>
      <c r="KE68" s="16"/>
      <c r="KF68" s="104">
        <v>1.1656666666666666</v>
      </c>
      <c r="KG68" s="104">
        <v>0.40535714285714286</v>
      </c>
      <c r="KH68" s="104">
        <v>2.5002380952380951</v>
      </c>
      <c r="KI68" s="104">
        <v>1.9142142857142859</v>
      </c>
      <c r="KJ68" s="104">
        <v>2.6260238095238098</v>
      </c>
      <c r="KK68" s="104">
        <v>1.9520952380952381</v>
      </c>
      <c r="KL68" s="104">
        <v>1.8205</v>
      </c>
      <c r="KM68" s="104">
        <v>2.2291428571428571</v>
      </c>
      <c r="KN68" s="104">
        <v>2.0542857142857143</v>
      </c>
      <c r="KO68" s="104">
        <v>1.697357142857143</v>
      </c>
      <c r="KP68" s="104">
        <v>1.8556428571428571</v>
      </c>
      <c r="KQ68" s="278">
        <v>1.8666428571428573</v>
      </c>
      <c r="KR68" s="278">
        <v>1.5294047619047619</v>
      </c>
      <c r="KS68" s="278">
        <v>1.5502253636163503</v>
      </c>
      <c r="KT68" s="278"/>
      <c r="KU68" s="16"/>
      <c r="KV68" s="104">
        <v>0</v>
      </c>
      <c r="KW68" s="104">
        <v>0</v>
      </c>
      <c r="KX68" s="104">
        <v>0</v>
      </c>
      <c r="KY68" s="104">
        <v>0</v>
      </c>
      <c r="KZ68" s="104">
        <v>0</v>
      </c>
      <c r="LA68" s="104">
        <v>0</v>
      </c>
      <c r="LB68" s="104">
        <v>0</v>
      </c>
      <c r="LC68" s="104">
        <v>0</v>
      </c>
      <c r="LD68" s="104">
        <v>0</v>
      </c>
      <c r="LE68" s="104">
        <v>0</v>
      </c>
      <c r="LF68" s="104">
        <v>0</v>
      </c>
      <c r="LG68" s="104">
        <v>0</v>
      </c>
      <c r="LH68" s="104">
        <v>0</v>
      </c>
      <c r="LI68" s="104">
        <v>0</v>
      </c>
      <c r="LJ68" s="104"/>
      <c r="LL68" s="158">
        <v>0</v>
      </c>
      <c r="LM68" s="158">
        <v>0</v>
      </c>
      <c r="LN68" s="158">
        <v>0</v>
      </c>
      <c r="LO68" s="158">
        <v>0</v>
      </c>
      <c r="LP68" s="158">
        <v>0</v>
      </c>
      <c r="LQ68" s="158">
        <v>0</v>
      </c>
      <c r="LR68" s="158">
        <v>0</v>
      </c>
      <c r="LS68" s="158">
        <v>0</v>
      </c>
      <c r="LT68" s="158">
        <v>0</v>
      </c>
      <c r="LU68" s="158">
        <v>0</v>
      </c>
      <c r="LV68" s="158">
        <v>0</v>
      </c>
      <c r="LW68" s="292"/>
      <c r="LX68" s="292"/>
      <c r="LY68" s="292"/>
      <c r="LZ68" s="292"/>
      <c r="MA68" s="8"/>
      <c r="MB68" s="158">
        <v>0</v>
      </c>
      <c r="MC68" s="158">
        <v>0</v>
      </c>
      <c r="MD68" s="158">
        <v>0</v>
      </c>
      <c r="ME68" s="158">
        <v>0</v>
      </c>
      <c r="MF68" s="158">
        <v>0</v>
      </c>
      <c r="MG68" s="158">
        <v>0</v>
      </c>
      <c r="MH68" s="158">
        <v>0</v>
      </c>
      <c r="MI68" s="158">
        <v>0</v>
      </c>
      <c r="MJ68" s="158">
        <v>0</v>
      </c>
      <c r="MK68" s="158">
        <v>0</v>
      </c>
      <c r="ML68" s="158">
        <v>0</v>
      </c>
      <c r="MM68" s="158">
        <v>0</v>
      </c>
      <c r="MN68" s="292">
        <v>0</v>
      </c>
      <c r="MO68" s="370">
        <v>0</v>
      </c>
      <c r="MP68" s="292"/>
      <c r="MQ68" s="8"/>
      <c r="MR68" s="158">
        <v>0</v>
      </c>
      <c r="MS68" s="158">
        <v>0</v>
      </c>
      <c r="MT68" s="158">
        <v>0</v>
      </c>
      <c r="MU68" s="158">
        <v>0</v>
      </c>
      <c r="MV68" s="158">
        <v>0</v>
      </c>
      <c r="MW68" s="158">
        <v>0</v>
      </c>
      <c r="MX68" s="158">
        <v>0</v>
      </c>
      <c r="MY68" s="158">
        <v>0</v>
      </c>
      <c r="MZ68" s="158">
        <v>0</v>
      </c>
      <c r="NA68" s="158">
        <v>0</v>
      </c>
      <c r="NB68" s="292">
        <v>0</v>
      </c>
      <c r="NC68" s="292">
        <v>0</v>
      </c>
      <c r="ND68" s="292">
        <v>0</v>
      </c>
      <c r="NE68" s="292">
        <v>0</v>
      </c>
      <c r="NF68" s="292"/>
      <c r="NG68" s="8"/>
      <c r="NH68" s="158"/>
      <c r="NI68" s="158"/>
      <c r="NJ68" s="158"/>
      <c r="NK68" s="158"/>
      <c r="NL68" s="158"/>
      <c r="NM68" s="158"/>
      <c r="NN68" s="158"/>
      <c r="NO68" s="158"/>
      <c r="NP68" s="158"/>
      <c r="NQ68" s="158"/>
      <c r="NR68" s="292"/>
      <c r="NS68" s="292"/>
      <c r="NT68" s="292"/>
      <c r="NU68" s="292"/>
      <c r="NV68" s="292"/>
      <c r="NW68" s="8"/>
      <c r="NX68" s="158">
        <v>0</v>
      </c>
      <c r="NY68" s="158">
        <v>0</v>
      </c>
      <c r="NZ68" s="158">
        <v>0</v>
      </c>
      <c r="OA68" s="158">
        <v>0</v>
      </c>
      <c r="OB68" s="158">
        <v>0</v>
      </c>
      <c r="OC68" s="158">
        <v>0</v>
      </c>
      <c r="OD68" s="158">
        <v>0</v>
      </c>
      <c r="OE68" s="158">
        <v>0</v>
      </c>
      <c r="OF68" s="158">
        <v>0</v>
      </c>
      <c r="OG68" s="158">
        <v>0</v>
      </c>
      <c r="OH68" s="158">
        <v>0</v>
      </c>
      <c r="OI68" s="292"/>
      <c r="OJ68" s="292"/>
      <c r="OK68" s="292"/>
      <c r="OL68" s="292"/>
      <c r="OM68" s="8"/>
      <c r="ON68" s="158">
        <v>0</v>
      </c>
      <c r="OO68" s="158">
        <v>0</v>
      </c>
      <c r="OP68" s="158">
        <v>0</v>
      </c>
      <c r="OQ68" s="158">
        <v>0</v>
      </c>
      <c r="OR68" s="158">
        <v>0</v>
      </c>
      <c r="OS68" s="158">
        <v>0</v>
      </c>
      <c r="OT68" s="158">
        <v>0</v>
      </c>
      <c r="OU68" s="158">
        <v>0</v>
      </c>
      <c r="OV68" s="158">
        <v>0</v>
      </c>
      <c r="OW68" s="158">
        <v>0</v>
      </c>
      <c r="OX68" s="292">
        <v>0</v>
      </c>
      <c r="OY68" s="292"/>
      <c r="OZ68" s="292"/>
      <c r="PA68" s="292"/>
      <c r="PB68" s="292"/>
      <c r="PC68" s="8"/>
      <c r="PD68" s="158"/>
      <c r="PE68" s="158"/>
      <c r="PF68" s="158"/>
      <c r="PG68" s="158"/>
      <c r="PH68" s="158"/>
      <c r="PI68" s="158"/>
      <c r="PJ68" s="158"/>
      <c r="PK68" s="158"/>
      <c r="PL68" s="158"/>
      <c r="PM68" s="158"/>
      <c r="PN68" s="292"/>
      <c r="PO68" s="292"/>
      <c r="PP68" s="292"/>
      <c r="PQ68" s="292"/>
      <c r="PR68" s="292"/>
      <c r="PS68" s="8"/>
      <c r="PT68" s="158"/>
      <c r="PU68" s="158"/>
      <c r="PV68" s="158"/>
      <c r="PW68" s="158"/>
      <c r="PX68" s="158"/>
      <c r="PY68" s="158"/>
      <c r="PZ68" s="158"/>
      <c r="QA68" s="158"/>
      <c r="QB68" s="158"/>
      <c r="QC68" s="158"/>
      <c r="QD68" s="292"/>
      <c r="QE68" s="292"/>
      <c r="QF68" s="292"/>
      <c r="QG68" s="292"/>
      <c r="QH68" s="292"/>
      <c r="QI68" s="8"/>
      <c r="QJ68" s="158"/>
      <c r="QK68" s="158"/>
      <c r="QL68" s="158"/>
      <c r="QM68" s="158"/>
      <c r="QN68" s="158"/>
      <c r="QO68" s="158"/>
      <c r="QP68" s="158"/>
      <c r="QQ68" s="158"/>
      <c r="QR68" s="158"/>
      <c r="QS68" s="158"/>
      <c r="QT68" s="158"/>
      <c r="QU68" s="292"/>
      <c r="QV68" s="292"/>
      <c r="QW68" s="292"/>
      <c r="QX68" s="292"/>
      <c r="QY68" s="8"/>
      <c r="QZ68" s="158"/>
      <c r="RA68" s="158"/>
      <c r="RB68" s="158"/>
      <c r="RC68" s="158"/>
      <c r="RD68" s="158"/>
      <c r="RE68" s="158"/>
      <c r="RF68" s="158"/>
      <c r="RG68" s="158"/>
      <c r="RH68" s="158"/>
      <c r="RI68" s="158"/>
      <c r="RJ68" s="158"/>
      <c r="RK68" s="158"/>
      <c r="RL68" s="158"/>
      <c r="RM68" s="158"/>
      <c r="RN68" s="158"/>
    </row>
    <row r="69" spans="1:482" ht="12.75" x14ac:dyDescent="0.2">
      <c r="A69" s="161">
        <v>67</v>
      </c>
      <c r="B69" s="148" t="s">
        <v>105</v>
      </c>
      <c r="C69" s="161">
        <v>67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277">
        <v>0</v>
      </c>
      <c r="Q69" s="277">
        <v>0</v>
      </c>
      <c r="R69" s="277"/>
      <c r="S69" s="16"/>
      <c r="T69" s="103">
        <v>0</v>
      </c>
      <c r="U69" s="103">
        <v>0</v>
      </c>
      <c r="V69" s="103">
        <v>0.55600000000000005</v>
      </c>
      <c r="W69" s="103">
        <v>2.4359999999999999</v>
      </c>
      <c r="X69" s="103">
        <v>2.0489999999999999</v>
      </c>
      <c r="Y69" s="103">
        <v>2.3330000000000002</v>
      </c>
      <c r="Z69" s="103">
        <v>3.8029999999999999</v>
      </c>
      <c r="AA69" s="103">
        <v>3.956</v>
      </c>
      <c r="AB69" s="103">
        <v>2.1219999999999999</v>
      </c>
      <c r="AC69" s="103">
        <v>2.3029999999999999</v>
      </c>
      <c r="AD69" s="277">
        <v>1.5409999999999999</v>
      </c>
      <c r="AE69" s="277">
        <v>83.081999999999994</v>
      </c>
      <c r="AF69" s="277">
        <v>86.48</v>
      </c>
      <c r="AG69" s="277">
        <v>86.885943801841208</v>
      </c>
      <c r="AH69" s="277"/>
      <c r="AI69" s="16"/>
      <c r="AJ69" s="103">
        <v>163.80646113093999</v>
      </c>
      <c r="AK69" s="103">
        <v>125.39822603894</v>
      </c>
      <c r="AL69" s="103">
        <v>180.60095279882998</v>
      </c>
      <c r="AM69" s="103">
        <v>178.19471712903999</v>
      </c>
      <c r="AN69" s="103">
        <v>212.4760092555</v>
      </c>
      <c r="AO69" s="103">
        <v>233.73727695834</v>
      </c>
      <c r="AP69" s="103">
        <v>5.1495145500600001</v>
      </c>
      <c r="AQ69" s="103">
        <v>5.4523731599800005</v>
      </c>
      <c r="AR69" s="103">
        <v>6.2478007870600001</v>
      </c>
      <c r="AS69" s="103">
        <v>334.30893684058003</v>
      </c>
      <c r="AT69" s="103">
        <v>342.72452864559</v>
      </c>
      <c r="AU69" s="103">
        <v>406.95554088175766</v>
      </c>
      <c r="AV69" s="277">
        <v>443.12170021135819</v>
      </c>
      <c r="AW69" s="277">
        <v>423.75887495516213</v>
      </c>
      <c r="AX69" s="277"/>
      <c r="AY69" s="16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277"/>
      <c r="BK69" s="277"/>
      <c r="BL69" s="277"/>
      <c r="BM69" s="277"/>
      <c r="BN69" s="277"/>
      <c r="BO69" s="16"/>
      <c r="BP69" s="103">
        <v>0</v>
      </c>
      <c r="BQ69" s="103">
        <v>0</v>
      </c>
      <c r="BR69" s="103">
        <v>1.68</v>
      </c>
      <c r="BS69" s="103">
        <v>0</v>
      </c>
      <c r="BT69" s="103">
        <v>0</v>
      </c>
      <c r="BU69" s="103">
        <v>0</v>
      </c>
      <c r="BV69" s="103">
        <v>0</v>
      </c>
      <c r="BW69" s="103">
        <v>0</v>
      </c>
      <c r="BX69" s="103">
        <v>0</v>
      </c>
      <c r="BY69" s="103">
        <v>0</v>
      </c>
      <c r="BZ69" s="277">
        <v>0</v>
      </c>
      <c r="CA69" s="277">
        <v>0</v>
      </c>
      <c r="CB69" s="277">
        <v>7.3999999999999996E-2</v>
      </c>
      <c r="CC69" s="277">
        <v>6.2056787877251926E-2</v>
      </c>
      <c r="CD69" s="277"/>
      <c r="CE69" s="16"/>
      <c r="CF69" s="103">
        <v>5.1071428571428573E-2</v>
      </c>
      <c r="CG69" s="103">
        <v>0</v>
      </c>
      <c r="CH69" s="103">
        <v>0</v>
      </c>
      <c r="CI69" s="103">
        <v>0</v>
      </c>
      <c r="CJ69" s="103">
        <v>0</v>
      </c>
      <c r="CK69" s="103">
        <v>4.816666666666667E-2</v>
      </c>
      <c r="CL69" s="103">
        <v>0.57804761904761903</v>
      </c>
      <c r="CM69" s="103">
        <v>0</v>
      </c>
      <c r="CN69" s="103">
        <v>0</v>
      </c>
      <c r="CO69" s="103">
        <v>0</v>
      </c>
      <c r="CP69" s="277">
        <v>0</v>
      </c>
      <c r="CQ69" s="277">
        <v>0</v>
      </c>
      <c r="CR69" s="277">
        <v>0</v>
      </c>
      <c r="CS69" s="277">
        <v>0</v>
      </c>
      <c r="CT69" s="277"/>
      <c r="CU69" s="16"/>
      <c r="CV69" s="103">
        <v>0</v>
      </c>
      <c r="CW69" s="103">
        <v>0</v>
      </c>
      <c r="CX69" s="103">
        <v>0</v>
      </c>
      <c r="CY69" s="103">
        <v>0</v>
      </c>
      <c r="CZ69" s="103">
        <v>0</v>
      </c>
      <c r="DA69" s="103">
        <v>0</v>
      </c>
      <c r="DB69" s="103">
        <v>0</v>
      </c>
      <c r="DC69" s="103">
        <v>0</v>
      </c>
      <c r="DD69" s="103">
        <v>0</v>
      </c>
      <c r="DE69" s="103">
        <v>0</v>
      </c>
      <c r="DF69" s="103">
        <v>0</v>
      </c>
      <c r="DG69" s="277">
        <v>0</v>
      </c>
      <c r="DH69" s="277">
        <v>0</v>
      </c>
      <c r="DI69" s="277">
        <v>0</v>
      </c>
      <c r="DJ69" s="277"/>
      <c r="DK69" s="16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277"/>
      <c r="DW69" s="277"/>
      <c r="DX69" s="277"/>
      <c r="DY69" s="277"/>
      <c r="DZ69" s="277"/>
      <c r="EA69" s="16"/>
      <c r="EB69" s="103">
        <v>0</v>
      </c>
      <c r="EC69" s="103">
        <v>0</v>
      </c>
      <c r="ED69" s="103">
        <v>0</v>
      </c>
      <c r="EE69" s="103">
        <v>0</v>
      </c>
      <c r="EF69" s="103">
        <v>0</v>
      </c>
      <c r="EG69" s="103">
        <v>0</v>
      </c>
      <c r="EH69" s="103">
        <v>0</v>
      </c>
      <c r="EI69" s="103">
        <v>0</v>
      </c>
      <c r="EJ69" s="103">
        <v>0</v>
      </c>
      <c r="EK69" s="103">
        <v>0</v>
      </c>
      <c r="EL69" s="103">
        <v>0</v>
      </c>
      <c r="EM69" s="277"/>
      <c r="EN69" s="277"/>
      <c r="EO69" s="277"/>
      <c r="EP69" s="277"/>
      <c r="EQ69" s="16"/>
      <c r="ER69" s="103">
        <v>0</v>
      </c>
      <c r="ES69" s="103">
        <v>0</v>
      </c>
      <c r="ET69" s="103">
        <v>0</v>
      </c>
      <c r="EU69" s="103">
        <v>0</v>
      </c>
      <c r="EV69" s="103">
        <v>0</v>
      </c>
      <c r="EW69" s="103">
        <v>0</v>
      </c>
      <c r="EX69" s="103">
        <v>0</v>
      </c>
      <c r="EY69" s="103">
        <v>0</v>
      </c>
      <c r="EZ69" s="103">
        <v>0</v>
      </c>
      <c r="FA69" s="103">
        <v>0</v>
      </c>
      <c r="FB69" s="103">
        <v>0</v>
      </c>
      <c r="FC69" s="277"/>
      <c r="FD69" s="277"/>
      <c r="FE69" s="277"/>
      <c r="FF69" s="277"/>
      <c r="FG69" s="16"/>
      <c r="FH69" s="103">
        <v>0</v>
      </c>
      <c r="FI69" s="103">
        <v>0</v>
      </c>
      <c r="FJ69" s="103">
        <v>0</v>
      </c>
      <c r="FK69" s="103">
        <v>0</v>
      </c>
      <c r="FL69" s="103">
        <v>0</v>
      </c>
      <c r="FM69" s="103">
        <v>0</v>
      </c>
      <c r="FN69" s="103">
        <v>0</v>
      </c>
      <c r="FO69" s="103">
        <v>0</v>
      </c>
      <c r="FP69" s="103">
        <v>0</v>
      </c>
      <c r="FQ69" s="103">
        <v>0</v>
      </c>
      <c r="FR69" s="277">
        <v>0</v>
      </c>
      <c r="FS69" s="277">
        <v>0</v>
      </c>
      <c r="FT69" s="277">
        <v>0</v>
      </c>
      <c r="FU69" s="277">
        <v>0</v>
      </c>
      <c r="FV69" s="277"/>
      <c r="FW69" s="16"/>
      <c r="FX69" s="103">
        <v>0</v>
      </c>
      <c r="FY69" s="103">
        <v>0</v>
      </c>
      <c r="FZ69" s="103">
        <v>1.857</v>
      </c>
      <c r="GA69" s="103">
        <v>0</v>
      </c>
      <c r="GB69" s="103">
        <v>0</v>
      </c>
      <c r="GC69" s="103">
        <v>0.1</v>
      </c>
      <c r="GD69" s="103">
        <v>0.107</v>
      </c>
      <c r="GE69" s="103">
        <v>9.0999999999999998E-2</v>
      </c>
      <c r="GF69" s="103">
        <v>0.111</v>
      </c>
      <c r="GG69" s="103">
        <v>0.17799999999999999</v>
      </c>
      <c r="GH69" s="277">
        <v>0</v>
      </c>
      <c r="GI69" s="277">
        <v>0</v>
      </c>
      <c r="GJ69" s="277">
        <v>0</v>
      </c>
      <c r="GK69" s="277">
        <v>0</v>
      </c>
      <c r="GL69" s="277"/>
      <c r="GM69" s="16"/>
      <c r="GN69" s="103">
        <v>2.4430952380952382</v>
      </c>
      <c r="GO69" s="103">
        <v>0.42814285714285716</v>
      </c>
      <c r="GP69" s="103">
        <v>3.077547619047619</v>
      </c>
      <c r="GQ69" s="103">
        <v>2.7505238095238096</v>
      </c>
      <c r="GR69" s="103">
        <v>3.4453095238095237</v>
      </c>
      <c r="GS69" s="103">
        <v>4.4308809523809529</v>
      </c>
      <c r="GT69" s="103">
        <v>2.4532380952380954</v>
      </c>
      <c r="GU69" s="103">
        <v>0.99433333333333329</v>
      </c>
      <c r="GV69" s="103">
        <v>1.1379047619047618</v>
      </c>
      <c r="GW69" s="103">
        <v>0.84990476190476194</v>
      </c>
      <c r="GX69" s="103">
        <v>3.9966190476190477</v>
      </c>
      <c r="GY69" s="277">
        <v>3.2888571428571427</v>
      </c>
      <c r="GZ69" s="277">
        <v>3.0250476190476192</v>
      </c>
      <c r="HA69" s="277">
        <v>2.5368207893760015</v>
      </c>
      <c r="HB69" s="277"/>
      <c r="HC69" s="16"/>
      <c r="HD69" s="103">
        <v>118.708952</v>
      </c>
      <c r="HE69" s="103">
        <v>277.28708699999999</v>
      </c>
      <c r="HF69" s="103">
        <v>142.17824200000001</v>
      </c>
      <c r="HG69" s="103">
        <v>153.54010299999999</v>
      </c>
      <c r="HH69" s="103">
        <v>156.270715</v>
      </c>
      <c r="HI69" s="103">
        <v>143.41023000000001</v>
      </c>
      <c r="HJ69" s="103">
        <v>130.39771400000001</v>
      </c>
      <c r="HK69" s="103">
        <v>131.981054</v>
      </c>
      <c r="HL69" s="103">
        <v>120.55370430214562</v>
      </c>
      <c r="HM69" s="103">
        <v>143.17821332983971</v>
      </c>
      <c r="HN69" s="103">
        <v>131.00038684792077</v>
      </c>
      <c r="HO69" s="103">
        <v>156.95978110237644</v>
      </c>
      <c r="HP69" s="103">
        <v>138.19265479595182</v>
      </c>
      <c r="HQ69" s="103">
        <v>158.24708121717219</v>
      </c>
      <c r="HR69" s="103"/>
      <c r="HS69" s="16"/>
      <c r="HT69" s="103">
        <v>0.80157</v>
      </c>
      <c r="HU69" s="103">
        <v>0.9</v>
      </c>
      <c r="HV69" s="103">
        <v>0.90647299999999997</v>
      </c>
      <c r="HW69" s="103">
        <v>0.69262699999999999</v>
      </c>
      <c r="HX69" s="103">
        <v>0.79727800000000004</v>
      </c>
      <c r="HY69" s="103">
        <v>0.76338799999999996</v>
      </c>
      <c r="HZ69" s="103">
        <v>0.64386100000000002</v>
      </c>
      <c r="IA69" s="103">
        <v>0.52609600000000001</v>
      </c>
      <c r="IB69" s="103">
        <v>94.466652999999994</v>
      </c>
      <c r="IC69" s="103">
        <v>16.124105</v>
      </c>
      <c r="ID69" s="103">
        <v>31.305389203238082</v>
      </c>
      <c r="IE69" s="103">
        <v>0.44527318368066671</v>
      </c>
      <c r="IF69" s="103">
        <v>126.10978243436803</v>
      </c>
      <c r="IG69" s="103">
        <v>136.87549997394993</v>
      </c>
      <c r="IH69" s="103"/>
      <c r="II69" s="16"/>
      <c r="IJ69" s="103">
        <v>4.6476190476190476E-2</v>
      </c>
      <c r="IK69" s="103">
        <v>0</v>
      </c>
      <c r="IL69" s="103">
        <v>5.673809523809524E-2</v>
      </c>
      <c r="IM69" s="103">
        <v>8.0714285714285711E-2</v>
      </c>
      <c r="IN69" s="103">
        <v>0</v>
      </c>
      <c r="IO69" s="103">
        <v>3.3095238095238095E-3</v>
      </c>
      <c r="IP69" s="103">
        <v>1.2182142857142857</v>
      </c>
      <c r="IQ69" s="103">
        <v>0.38923809523809522</v>
      </c>
      <c r="IR69" s="103">
        <v>0.58150000000000002</v>
      </c>
      <c r="IS69" s="103">
        <v>2.9285714285714286E-2</v>
      </c>
      <c r="IT69" s="103">
        <v>0.14250000000000002</v>
      </c>
      <c r="IU69" s="277">
        <v>0.20800000000000002</v>
      </c>
      <c r="IV69" s="277">
        <v>0.31054761904761907</v>
      </c>
      <c r="IW69" s="277">
        <v>0.26042686109491536</v>
      </c>
      <c r="IX69" s="277"/>
      <c r="IY69" s="16"/>
      <c r="IZ69" s="103"/>
      <c r="JA69" s="103"/>
      <c r="JB69" s="103"/>
      <c r="JC69" s="103"/>
      <c r="JD69" s="103"/>
      <c r="JE69" s="103"/>
      <c r="JF69" s="103"/>
      <c r="JG69" s="103"/>
      <c r="JH69" s="103"/>
      <c r="JI69" s="103"/>
      <c r="JJ69" s="277"/>
      <c r="JK69" s="277"/>
      <c r="JL69" s="277"/>
      <c r="JM69" s="277"/>
      <c r="JN69" s="277"/>
      <c r="JO69" s="16"/>
      <c r="JP69" s="103">
        <v>0.95081638040605498</v>
      </c>
      <c r="JQ69" s="103">
        <v>3.3696905205285094E-2</v>
      </c>
      <c r="JR69" s="103">
        <v>0.65636597326059865</v>
      </c>
      <c r="JS69" s="103">
        <v>0.71363338460236947</v>
      </c>
      <c r="JT69" s="103">
        <v>0.67629260655652501</v>
      </c>
      <c r="JU69" s="103">
        <v>0.34163219002363682</v>
      </c>
      <c r="JV69" s="103">
        <v>1.6077684311165337</v>
      </c>
      <c r="JW69" s="103">
        <v>1.6552559935337821</v>
      </c>
      <c r="JX69" s="103">
        <v>1.8546497346343234</v>
      </c>
      <c r="JY69" s="103">
        <v>1.493192837827783</v>
      </c>
      <c r="JZ69" s="103">
        <v>1.7926886073678601</v>
      </c>
      <c r="KA69" s="277">
        <v>2.124209687299651</v>
      </c>
      <c r="KB69" s="277">
        <v>1.9657037668981419</v>
      </c>
      <c r="KC69" s="277">
        <v>1.6484494823231495</v>
      </c>
      <c r="KD69" s="277"/>
      <c r="KE69" s="16"/>
      <c r="KF69" s="103">
        <v>0.38902380952380955</v>
      </c>
      <c r="KG69" s="103">
        <v>5.9499999999999997E-2</v>
      </c>
      <c r="KH69" s="103">
        <v>1.4206666666666667</v>
      </c>
      <c r="KI69" s="103">
        <v>0.59192857142857147</v>
      </c>
      <c r="KJ69" s="103">
        <v>1.0296666666666667</v>
      </c>
      <c r="KK69" s="103">
        <v>1.4769761904761904</v>
      </c>
      <c r="KL69" s="103">
        <v>0.65719047619047621</v>
      </c>
      <c r="KM69" s="103">
        <v>0.60359523809523807</v>
      </c>
      <c r="KN69" s="103">
        <v>0.80928571428571427</v>
      </c>
      <c r="KO69" s="103">
        <v>0.31402380952380948</v>
      </c>
      <c r="KP69" s="103">
        <v>0.85583333333333333</v>
      </c>
      <c r="KQ69" s="277">
        <v>1.6163571428571428</v>
      </c>
      <c r="KR69" s="277">
        <v>2.3831904761904763</v>
      </c>
      <c r="KS69" s="277">
        <v>1.9985560250275596</v>
      </c>
      <c r="KT69" s="277"/>
      <c r="KU69" s="16"/>
      <c r="KV69" s="103">
        <v>1.9285714285714286E-3</v>
      </c>
      <c r="KW69" s="103">
        <v>0</v>
      </c>
      <c r="KX69" s="103">
        <v>2.2380952380952382E-3</v>
      </c>
      <c r="KY69" s="103">
        <v>1.2857142857142856E-3</v>
      </c>
      <c r="KZ69" s="103">
        <v>0</v>
      </c>
      <c r="LA69" s="103">
        <v>0</v>
      </c>
      <c r="LB69" s="103">
        <v>0</v>
      </c>
      <c r="LC69" s="103">
        <v>0</v>
      </c>
      <c r="LD69" s="103">
        <v>0</v>
      </c>
      <c r="LE69" s="103">
        <v>0</v>
      </c>
      <c r="LF69" s="103">
        <v>0</v>
      </c>
      <c r="LG69" s="103">
        <v>0</v>
      </c>
      <c r="LH69" s="103">
        <v>0</v>
      </c>
      <c r="LI69" s="103">
        <v>0</v>
      </c>
      <c r="LJ69" s="103"/>
      <c r="LL69" s="68">
        <v>0</v>
      </c>
      <c r="LM69" s="68">
        <v>0</v>
      </c>
      <c r="LN69" s="68">
        <v>0</v>
      </c>
      <c r="LO69" s="68">
        <v>0</v>
      </c>
      <c r="LP69" s="68">
        <v>0</v>
      </c>
      <c r="LQ69" s="68">
        <v>0</v>
      </c>
      <c r="LR69" s="68">
        <v>0</v>
      </c>
      <c r="LS69" s="68">
        <v>0</v>
      </c>
      <c r="LT69" s="68">
        <v>0</v>
      </c>
      <c r="LU69" s="68">
        <v>0</v>
      </c>
      <c r="LV69" s="68">
        <v>0</v>
      </c>
      <c r="LW69" s="285"/>
      <c r="LX69" s="285"/>
      <c r="LY69" s="285"/>
      <c r="LZ69" s="285"/>
      <c r="MA69" s="8"/>
      <c r="MB69" s="68">
        <v>0</v>
      </c>
      <c r="MC69" s="68">
        <v>0</v>
      </c>
      <c r="MD69" s="68">
        <v>0</v>
      </c>
      <c r="ME69" s="68">
        <v>0</v>
      </c>
      <c r="MF69" s="68">
        <v>0</v>
      </c>
      <c r="MG69" s="68">
        <v>0</v>
      </c>
      <c r="MH69" s="68">
        <v>0</v>
      </c>
      <c r="MI69" s="68">
        <v>0</v>
      </c>
      <c r="MJ69" s="68">
        <v>0</v>
      </c>
      <c r="MK69" s="68">
        <v>0</v>
      </c>
      <c r="ML69" s="68">
        <v>0</v>
      </c>
      <c r="MM69" s="68">
        <v>0</v>
      </c>
      <c r="MN69" s="285">
        <v>0</v>
      </c>
      <c r="MO69" s="369">
        <v>0</v>
      </c>
      <c r="MP69" s="285"/>
      <c r="MQ69" s="8"/>
      <c r="MR69" s="68">
        <v>0</v>
      </c>
      <c r="MS69" s="68">
        <v>0</v>
      </c>
      <c r="MT69" s="68">
        <v>0</v>
      </c>
      <c r="MU69" s="68">
        <v>0</v>
      </c>
      <c r="MV69" s="68">
        <v>0</v>
      </c>
      <c r="MW69" s="68">
        <v>0</v>
      </c>
      <c r="MX69" s="68">
        <v>0</v>
      </c>
      <c r="MY69" s="68">
        <v>0</v>
      </c>
      <c r="MZ69" s="68">
        <v>0</v>
      </c>
      <c r="NA69" s="68">
        <v>0</v>
      </c>
      <c r="NB69" s="285">
        <v>0</v>
      </c>
      <c r="NC69" s="285">
        <v>0</v>
      </c>
      <c r="ND69" s="285">
        <v>0</v>
      </c>
      <c r="NE69" s="285">
        <v>0</v>
      </c>
      <c r="NF69" s="285"/>
      <c r="NG69" s="8"/>
      <c r="NH69" s="68"/>
      <c r="NI69" s="68"/>
      <c r="NJ69" s="68"/>
      <c r="NK69" s="68"/>
      <c r="NL69" s="68"/>
      <c r="NM69" s="68"/>
      <c r="NN69" s="68"/>
      <c r="NO69" s="68"/>
      <c r="NP69" s="68"/>
      <c r="NQ69" s="68"/>
      <c r="NR69" s="285"/>
      <c r="NS69" s="285"/>
      <c r="NT69" s="285"/>
      <c r="NU69" s="285"/>
      <c r="NV69" s="285"/>
      <c r="NW69" s="8"/>
      <c r="NX69" s="68">
        <v>0</v>
      </c>
      <c r="NY69" s="68">
        <v>0</v>
      </c>
      <c r="NZ69" s="68">
        <v>0</v>
      </c>
      <c r="OA69" s="68">
        <v>0</v>
      </c>
      <c r="OB69" s="68">
        <v>0</v>
      </c>
      <c r="OC69" s="68">
        <v>0</v>
      </c>
      <c r="OD69" s="68">
        <v>0</v>
      </c>
      <c r="OE69" s="68">
        <v>0</v>
      </c>
      <c r="OF69" s="68">
        <v>0</v>
      </c>
      <c r="OG69" s="68">
        <v>0</v>
      </c>
      <c r="OH69" s="68">
        <v>0</v>
      </c>
      <c r="OI69" s="285"/>
      <c r="OJ69" s="285"/>
      <c r="OK69" s="285"/>
      <c r="OL69" s="285"/>
      <c r="OM69" s="8"/>
      <c r="ON69" s="68">
        <v>0</v>
      </c>
      <c r="OO69" s="68">
        <v>0</v>
      </c>
      <c r="OP69" s="68">
        <v>0</v>
      </c>
      <c r="OQ69" s="68">
        <v>0</v>
      </c>
      <c r="OR69" s="68">
        <v>0</v>
      </c>
      <c r="OS69" s="68">
        <v>0</v>
      </c>
      <c r="OT69" s="68">
        <v>0</v>
      </c>
      <c r="OU69" s="68">
        <v>0</v>
      </c>
      <c r="OV69" s="68">
        <v>0</v>
      </c>
      <c r="OW69" s="68">
        <v>0</v>
      </c>
      <c r="OX69" s="285">
        <v>0</v>
      </c>
      <c r="OY69" s="285"/>
      <c r="OZ69" s="285"/>
      <c r="PA69" s="285"/>
      <c r="PB69" s="285"/>
      <c r="PC69" s="8"/>
      <c r="PD69" s="68"/>
      <c r="PE69" s="68"/>
      <c r="PF69" s="68"/>
      <c r="PG69" s="68"/>
      <c r="PH69" s="68"/>
      <c r="PI69" s="68"/>
      <c r="PJ69" s="68"/>
      <c r="PK69" s="68"/>
      <c r="PL69" s="68"/>
      <c r="PM69" s="68"/>
      <c r="PN69" s="285"/>
      <c r="PO69" s="285"/>
      <c r="PP69" s="285"/>
      <c r="PQ69" s="285"/>
      <c r="PR69" s="285"/>
      <c r="PS69" s="8"/>
      <c r="PT69" s="68"/>
      <c r="PU69" s="68"/>
      <c r="PV69" s="68"/>
      <c r="PW69" s="68"/>
      <c r="PX69" s="68"/>
      <c r="PY69" s="68"/>
      <c r="PZ69" s="68"/>
      <c r="QA69" s="68"/>
      <c r="QB69" s="68"/>
      <c r="QC69" s="68"/>
      <c r="QD69" s="285"/>
      <c r="QE69" s="285"/>
      <c r="QF69" s="285"/>
      <c r="QG69" s="285"/>
      <c r="QH69" s="285"/>
      <c r="QI69" s="8"/>
      <c r="QJ69" s="68"/>
      <c r="QK69" s="68"/>
      <c r="QL69" s="68"/>
      <c r="QM69" s="68"/>
      <c r="QN69" s="68"/>
      <c r="QO69" s="68"/>
      <c r="QP69" s="68"/>
      <c r="QQ69" s="68"/>
      <c r="QR69" s="68"/>
      <c r="QS69" s="68"/>
      <c r="QT69" s="68"/>
      <c r="QU69" s="285"/>
      <c r="QV69" s="285"/>
      <c r="QW69" s="285"/>
      <c r="QX69" s="285"/>
      <c r="QY69" s="8"/>
      <c r="QZ69" s="68"/>
      <c r="RA69" s="68"/>
      <c r="RB69" s="68"/>
      <c r="RC69" s="68"/>
      <c r="RD69" s="68"/>
      <c r="RE69" s="68"/>
      <c r="RF69" s="68"/>
      <c r="RG69" s="68"/>
      <c r="RH69" s="68"/>
      <c r="RI69" s="68"/>
      <c r="RJ69" s="68"/>
      <c r="RK69" s="68"/>
      <c r="RL69" s="68"/>
      <c r="RM69" s="68"/>
      <c r="RN69" s="68"/>
    </row>
    <row r="70" spans="1:482" ht="12.75" x14ac:dyDescent="0.2">
      <c r="A70" s="161">
        <v>68</v>
      </c>
      <c r="B70" s="155" t="s">
        <v>16</v>
      </c>
      <c r="C70" s="161">
        <v>68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276"/>
      <c r="Q70" s="276"/>
      <c r="R70" s="276"/>
      <c r="S70" s="16"/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276"/>
      <c r="AE70" s="276"/>
      <c r="AF70" s="276">
        <v>0</v>
      </c>
      <c r="AG70" s="276">
        <v>0</v>
      </c>
      <c r="AH70" s="276"/>
      <c r="AI70" s="16"/>
      <c r="AJ70" s="101">
        <f>SUM(AJ71:AJ81)</f>
        <v>18171.86169015829</v>
      </c>
      <c r="AK70" s="101">
        <f t="shared" ref="AK70:AS70" si="99">SUM(AK71:AK81)</f>
        <v>25651.288357830988</v>
      </c>
      <c r="AL70" s="101">
        <f t="shared" si="99"/>
        <v>28712.565952723136</v>
      </c>
      <c r="AM70" s="101">
        <f t="shared" si="99"/>
        <v>27013.54458627231</v>
      </c>
      <c r="AN70" s="101">
        <f t="shared" si="99"/>
        <v>25406.815147237583</v>
      </c>
      <c r="AO70" s="101">
        <f t="shared" si="99"/>
        <v>25451.40883723948</v>
      </c>
      <c r="AP70" s="101">
        <f t="shared" si="99"/>
        <v>25552.104260741336</v>
      </c>
      <c r="AQ70" s="101">
        <f t="shared" si="99"/>
        <v>28294.570413095011</v>
      </c>
      <c r="AR70" s="101">
        <f t="shared" si="99"/>
        <v>29499.718196865029</v>
      </c>
      <c r="AS70" s="101">
        <f t="shared" si="99"/>
        <v>29187.874734570665</v>
      </c>
      <c r="AT70" s="101">
        <f>+AT71+AT78+AT79+AT80+AT81</f>
        <v>24421.311059117656</v>
      </c>
      <c r="AU70" s="101">
        <f>+AU71+AU78+AU79+AU80+AU81</f>
        <v>20653.72694192551</v>
      </c>
      <c r="AV70" s="276">
        <v>19246.584544090474</v>
      </c>
      <c r="AW70" s="276">
        <v>18452.37742045067</v>
      </c>
      <c r="AX70" s="276"/>
      <c r="AY70" s="16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276"/>
      <c r="BK70" s="276"/>
      <c r="BL70" s="276"/>
      <c r="BM70" s="276"/>
      <c r="BN70" s="276"/>
      <c r="BO70" s="16"/>
      <c r="BP70" s="101">
        <v>0</v>
      </c>
      <c r="BQ70" s="101">
        <v>0</v>
      </c>
      <c r="BR70" s="101">
        <v>0</v>
      </c>
      <c r="BS70" s="101">
        <v>0</v>
      </c>
      <c r="BT70" s="101">
        <v>0</v>
      </c>
      <c r="BU70" s="101">
        <v>0</v>
      </c>
      <c r="BV70" s="101">
        <v>0</v>
      </c>
      <c r="BW70" s="101">
        <v>0</v>
      </c>
      <c r="BX70" s="101">
        <v>0</v>
      </c>
      <c r="BY70" s="101">
        <v>0</v>
      </c>
      <c r="BZ70" s="276"/>
      <c r="CA70" s="276"/>
      <c r="CB70" s="276"/>
      <c r="CC70" s="276"/>
      <c r="CD70" s="276"/>
      <c r="CE70" s="16"/>
      <c r="CF70" s="101">
        <v>0</v>
      </c>
      <c r="CG70" s="101">
        <v>0</v>
      </c>
      <c r="CH70" s="101">
        <v>0</v>
      </c>
      <c r="CI70" s="101">
        <v>0</v>
      </c>
      <c r="CJ70" s="101">
        <v>0</v>
      </c>
      <c r="CK70" s="101">
        <v>0</v>
      </c>
      <c r="CL70" s="101">
        <v>0</v>
      </c>
      <c r="CM70" s="101">
        <v>0</v>
      </c>
      <c r="CN70" s="101">
        <v>0</v>
      </c>
      <c r="CO70" s="101">
        <v>0</v>
      </c>
      <c r="CP70" s="276"/>
      <c r="CQ70" s="276"/>
      <c r="CR70" s="276"/>
      <c r="CS70" s="276"/>
      <c r="CT70" s="276"/>
      <c r="CU70" s="16"/>
      <c r="CV70" s="101">
        <v>0</v>
      </c>
      <c r="CW70" s="101">
        <v>0</v>
      </c>
      <c r="CX70" s="101">
        <v>0</v>
      </c>
      <c r="CY70" s="101">
        <v>0</v>
      </c>
      <c r="CZ70" s="101">
        <v>0</v>
      </c>
      <c r="DA70" s="101">
        <v>0</v>
      </c>
      <c r="DB70" s="101">
        <v>0</v>
      </c>
      <c r="DC70" s="101">
        <v>0</v>
      </c>
      <c r="DD70" s="101">
        <v>0</v>
      </c>
      <c r="DE70" s="101">
        <v>0</v>
      </c>
      <c r="DF70" s="101">
        <v>0</v>
      </c>
      <c r="DG70" s="276"/>
      <c r="DH70" s="276"/>
      <c r="DI70" s="276"/>
      <c r="DJ70" s="276"/>
      <c r="DK70" s="16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276"/>
      <c r="DW70" s="276"/>
      <c r="DX70" s="276"/>
      <c r="DY70" s="276"/>
      <c r="DZ70" s="276"/>
      <c r="EA70" s="16"/>
      <c r="EB70" s="101">
        <v>0</v>
      </c>
      <c r="EC70" s="101">
        <v>0</v>
      </c>
      <c r="ED70" s="101">
        <v>0</v>
      </c>
      <c r="EE70" s="101">
        <v>0</v>
      </c>
      <c r="EF70" s="101">
        <v>0</v>
      </c>
      <c r="EG70" s="101">
        <v>0</v>
      </c>
      <c r="EH70" s="101">
        <v>0</v>
      </c>
      <c r="EI70" s="101">
        <v>0</v>
      </c>
      <c r="EJ70" s="101">
        <v>0</v>
      </c>
      <c r="EK70" s="101">
        <v>0</v>
      </c>
      <c r="EL70" s="101">
        <v>0</v>
      </c>
      <c r="EM70" s="276"/>
      <c r="EN70" s="276"/>
      <c r="EO70" s="276"/>
      <c r="EP70" s="276"/>
      <c r="EQ70" s="16"/>
      <c r="ER70" s="101">
        <v>0</v>
      </c>
      <c r="ES70" s="101">
        <v>0</v>
      </c>
      <c r="ET70" s="101">
        <v>0</v>
      </c>
      <c r="EU70" s="101">
        <v>0</v>
      </c>
      <c r="EV70" s="101">
        <v>0</v>
      </c>
      <c r="EW70" s="101">
        <v>0</v>
      </c>
      <c r="EX70" s="101">
        <v>0</v>
      </c>
      <c r="EY70" s="101">
        <v>0</v>
      </c>
      <c r="EZ70" s="101">
        <v>0</v>
      </c>
      <c r="FA70" s="101">
        <v>0</v>
      </c>
      <c r="FB70" s="101">
        <v>0</v>
      </c>
      <c r="FC70" s="276"/>
      <c r="FD70" s="276"/>
      <c r="FE70" s="276"/>
      <c r="FF70" s="276"/>
      <c r="FG70" s="16"/>
      <c r="FH70" s="101">
        <v>0</v>
      </c>
      <c r="FI70" s="101">
        <v>0</v>
      </c>
      <c r="FJ70" s="101">
        <v>0</v>
      </c>
      <c r="FK70" s="101">
        <v>0</v>
      </c>
      <c r="FL70" s="101">
        <v>0</v>
      </c>
      <c r="FM70" s="101">
        <v>0</v>
      </c>
      <c r="FN70" s="101">
        <v>0</v>
      </c>
      <c r="FO70" s="101">
        <v>0</v>
      </c>
      <c r="FP70" s="101">
        <v>0</v>
      </c>
      <c r="FQ70" s="101">
        <v>0</v>
      </c>
      <c r="FR70" s="276"/>
      <c r="FS70" s="276"/>
      <c r="FT70" s="276"/>
      <c r="FU70" s="276"/>
      <c r="FV70" s="276"/>
      <c r="FW70" s="16"/>
      <c r="FX70" s="101">
        <v>0</v>
      </c>
      <c r="FY70" s="101">
        <v>0</v>
      </c>
      <c r="FZ70" s="101">
        <v>0</v>
      </c>
      <c r="GA70" s="101">
        <v>0</v>
      </c>
      <c r="GB70" s="101">
        <v>0</v>
      </c>
      <c r="GC70" s="101">
        <v>0</v>
      </c>
      <c r="GD70" s="101">
        <v>0</v>
      </c>
      <c r="GE70" s="101">
        <v>0</v>
      </c>
      <c r="GF70" s="101">
        <v>0</v>
      </c>
      <c r="GG70" s="101">
        <v>0</v>
      </c>
      <c r="GH70" s="276"/>
      <c r="GI70" s="276"/>
      <c r="GJ70" s="276"/>
      <c r="GK70" s="276"/>
      <c r="GL70" s="276"/>
      <c r="GM70" s="16"/>
      <c r="GN70" s="101">
        <v>23962.28486515296</v>
      </c>
      <c r="GO70" s="101">
        <v>25588.132964975935</v>
      </c>
      <c r="GP70" s="101">
        <v>26638.117100007596</v>
      </c>
      <c r="GQ70" s="101">
        <v>28128.280008063746</v>
      </c>
      <c r="GR70" s="101">
        <v>29216.984022142853</v>
      </c>
      <c r="GS70" s="101">
        <v>32102.82384928572</v>
      </c>
      <c r="GT70" s="101">
        <v>32934.469536904762</v>
      </c>
      <c r="GU70" s="101">
        <v>33432.534755476183</v>
      </c>
      <c r="GV70" s="101">
        <v>34407.079371904758</v>
      </c>
      <c r="GW70" s="101">
        <v>36186.440886666664</v>
      </c>
      <c r="GX70" s="101">
        <v>36190.661410476197</v>
      </c>
      <c r="GY70" s="276">
        <f t="shared" ref="GY70:GZ70" si="100">+GY71+GY79+GY80</f>
        <v>35740.577602142846</v>
      </c>
      <c r="GZ70" s="276">
        <f t="shared" si="100"/>
        <v>37059.674304523716</v>
      </c>
      <c r="HA70" s="276">
        <f>+HA71+HA79+HA80</f>
        <v>38554.691764523886</v>
      </c>
      <c r="HB70" s="276"/>
      <c r="HC70" s="16"/>
      <c r="HD70" s="101">
        <v>57.578810479994331</v>
      </c>
      <c r="HE70" s="101">
        <v>59.955948779994344</v>
      </c>
      <c r="HF70" s="101">
        <v>66.075040289995826</v>
      </c>
      <c r="HG70" s="101">
        <v>67.805854179992295</v>
      </c>
      <c r="HH70" s="101">
        <v>70.394592639989867</v>
      </c>
      <c r="HI70" s="101">
        <v>72.44970470998976</v>
      </c>
      <c r="HJ70" s="101">
        <v>75.300833299989336</v>
      </c>
      <c r="HK70" s="101">
        <v>82.066364499999509</v>
      </c>
      <c r="HL70" s="101">
        <v>85.310231899999621</v>
      </c>
      <c r="HM70" s="101">
        <v>91.217093659999648</v>
      </c>
      <c r="HN70" s="101">
        <v>95.626975169999895</v>
      </c>
      <c r="HO70" s="101">
        <v>96.791362329999998</v>
      </c>
      <c r="HP70" s="101">
        <v>104.44673819</v>
      </c>
      <c r="HQ70" s="101">
        <v>105.44673819</v>
      </c>
      <c r="HR70" s="101"/>
      <c r="HS70" s="16"/>
      <c r="HT70" s="101">
        <v>0</v>
      </c>
      <c r="HU70" s="101">
        <v>0</v>
      </c>
      <c r="HV70" s="101">
        <v>0</v>
      </c>
      <c r="HW70" s="101">
        <v>0</v>
      </c>
      <c r="HX70" s="101">
        <v>0</v>
      </c>
      <c r="HY70" s="101">
        <v>0</v>
      </c>
      <c r="HZ70" s="101">
        <v>0</v>
      </c>
      <c r="IA70" s="101">
        <v>0</v>
      </c>
      <c r="IB70" s="101">
        <v>0</v>
      </c>
      <c r="IC70" s="101">
        <v>0</v>
      </c>
      <c r="ID70" s="101">
        <v>0</v>
      </c>
      <c r="IE70" s="101"/>
      <c r="IF70" s="101">
        <v>0</v>
      </c>
      <c r="IG70" s="101">
        <v>0</v>
      </c>
      <c r="IH70" s="101"/>
      <c r="II70" s="16"/>
      <c r="IJ70" s="101">
        <v>0</v>
      </c>
      <c r="IK70" s="101">
        <v>0</v>
      </c>
      <c r="IL70" s="101">
        <v>0</v>
      </c>
      <c r="IM70" s="101">
        <v>0</v>
      </c>
      <c r="IN70" s="101">
        <v>1.4676666666666667</v>
      </c>
      <c r="IO70" s="101">
        <v>0</v>
      </c>
      <c r="IP70" s="101">
        <v>2.898309523809524</v>
      </c>
      <c r="IQ70" s="101">
        <v>28.198928571428574</v>
      </c>
      <c r="IR70" s="101">
        <v>798.66527904761892</v>
      </c>
      <c r="IS70" s="101">
        <v>1241.2378095238096</v>
      </c>
      <c r="IT70" s="101">
        <v>1443.1332964285714</v>
      </c>
      <c r="IU70" s="276">
        <f>+IU80</f>
        <v>1180.6784026190476</v>
      </c>
      <c r="IV70" s="276"/>
      <c r="IW70" s="276"/>
      <c r="IX70" s="276"/>
      <c r="IY70" s="16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276"/>
      <c r="JK70" s="276"/>
      <c r="JL70" s="276"/>
      <c r="JM70" s="276"/>
      <c r="JN70" s="276"/>
      <c r="JO70" s="16"/>
      <c r="JP70" s="101"/>
      <c r="JQ70" s="101"/>
      <c r="JR70" s="101"/>
      <c r="JS70" s="101"/>
      <c r="JT70" s="101"/>
      <c r="JU70" s="101"/>
      <c r="JV70" s="101"/>
      <c r="JW70" s="101"/>
      <c r="JX70" s="101"/>
      <c r="JY70" s="101"/>
      <c r="JZ70" s="101"/>
      <c r="KA70" s="276"/>
      <c r="KB70" s="276"/>
      <c r="KC70" s="276"/>
      <c r="KD70" s="276"/>
      <c r="KE70" s="16"/>
      <c r="KF70" s="101">
        <v>29567.142482239651</v>
      </c>
      <c r="KG70" s="101">
        <v>28786.89197079873</v>
      </c>
      <c r="KH70" s="101">
        <v>27561.599982861419</v>
      </c>
      <c r="KI70" s="101">
        <v>27511.973594887309</v>
      </c>
      <c r="KJ70" s="101">
        <v>28213.772582380945</v>
      </c>
      <c r="KK70" s="101">
        <v>29309.642575000005</v>
      </c>
      <c r="KL70" s="101">
        <v>30409.127358095237</v>
      </c>
      <c r="KM70" s="101">
        <v>31833.433726904768</v>
      </c>
      <c r="KN70" s="101">
        <v>34007.575822380961</v>
      </c>
      <c r="KO70" s="101">
        <v>38464.210394761911</v>
      </c>
      <c r="KP70" s="101">
        <v>42559.199199523813</v>
      </c>
      <c r="KQ70" s="276">
        <v>43079.148190952386</v>
      </c>
      <c r="KR70" s="276"/>
      <c r="KS70" s="276"/>
      <c r="KT70" s="276"/>
      <c r="KU70" s="16"/>
      <c r="KV70" s="101">
        <v>5947.31</v>
      </c>
      <c r="KW70" s="101">
        <v>6040.2735714285718</v>
      </c>
      <c r="KX70" s="101">
        <v>6230.6671904285704</v>
      </c>
      <c r="KY70" s="101">
        <v>6269.5445</v>
      </c>
      <c r="KZ70" s="101">
        <v>6274.1038700000008</v>
      </c>
      <c r="LA70" s="101">
        <v>6609.7340780952372</v>
      </c>
      <c r="LB70" s="101">
        <v>7071.0270276190467</v>
      </c>
      <c r="LC70" s="101">
        <v>7372.2801902380988</v>
      </c>
      <c r="LD70" s="101">
        <v>9349.9544290476188</v>
      </c>
      <c r="LE70" s="101">
        <v>10129.949079523811</v>
      </c>
      <c r="LF70" s="101">
        <v>10168.416116904762</v>
      </c>
      <c r="LG70" s="101"/>
      <c r="LH70" s="101"/>
      <c r="LI70" s="101"/>
      <c r="LJ70" s="101"/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291"/>
      <c r="LX70" s="291"/>
      <c r="LY70" s="291"/>
      <c r="LZ70" s="291"/>
      <c r="MA70" s="8"/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/>
      <c r="MN70" s="291">
        <v>0</v>
      </c>
      <c r="MO70" s="291"/>
      <c r="MP70" s="291"/>
      <c r="MQ70" s="8"/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291">
        <v>0</v>
      </c>
      <c r="NC70" s="291"/>
      <c r="ND70" s="291">
        <v>0</v>
      </c>
      <c r="NE70" s="291"/>
      <c r="NF70" s="291"/>
      <c r="NG70" s="8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291"/>
      <c r="NS70" s="291"/>
      <c r="NT70" s="291"/>
      <c r="NU70" s="291"/>
      <c r="NV70" s="291"/>
      <c r="NW70" s="8"/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291"/>
      <c r="OJ70" s="291"/>
      <c r="OK70" s="291"/>
      <c r="OL70" s="291"/>
      <c r="OM70" s="8"/>
      <c r="ON70" s="77">
        <v>0</v>
      </c>
      <c r="OO70" s="77">
        <v>0</v>
      </c>
      <c r="OP70" s="77">
        <v>0</v>
      </c>
      <c r="OQ70" s="77">
        <v>0</v>
      </c>
      <c r="OR70" s="77">
        <v>0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291"/>
      <c r="OY70" s="291"/>
      <c r="OZ70" s="291"/>
      <c r="PA70" s="291"/>
      <c r="PB70" s="291"/>
      <c r="PC70" s="8"/>
      <c r="PD70" s="77">
        <v>0</v>
      </c>
      <c r="PE70" s="77">
        <v>0</v>
      </c>
      <c r="PF70" s="77">
        <v>0</v>
      </c>
      <c r="PG70" s="77">
        <v>0</v>
      </c>
      <c r="PH70" s="77">
        <v>0</v>
      </c>
      <c r="PI70" s="77">
        <v>0</v>
      </c>
      <c r="PJ70" s="77">
        <v>0</v>
      </c>
      <c r="PK70" s="77">
        <v>0</v>
      </c>
      <c r="PL70" s="77">
        <v>0</v>
      </c>
      <c r="PM70" s="77">
        <v>0</v>
      </c>
      <c r="PN70" s="291"/>
      <c r="PO70" s="291"/>
      <c r="PP70" s="291"/>
      <c r="PQ70" s="291"/>
      <c r="PR70" s="291"/>
      <c r="PS70" s="8"/>
      <c r="PT70" s="77">
        <v>0</v>
      </c>
      <c r="PU70" s="77">
        <v>0</v>
      </c>
      <c r="PV70" s="77">
        <v>0</v>
      </c>
      <c r="PW70" s="77">
        <v>0</v>
      </c>
      <c r="PX70" s="77">
        <v>0</v>
      </c>
      <c r="PY70" s="77">
        <v>0</v>
      </c>
      <c r="PZ70" s="77">
        <v>0</v>
      </c>
      <c r="QA70" s="77">
        <v>0</v>
      </c>
      <c r="QB70" s="77">
        <v>0</v>
      </c>
      <c r="QC70" s="77">
        <v>0</v>
      </c>
      <c r="QD70" s="291"/>
      <c r="QE70" s="291"/>
      <c r="QF70" s="291"/>
      <c r="QG70" s="291"/>
      <c r="QH70" s="291"/>
      <c r="QI70" s="8"/>
      <c r="QJ70" s="77">
        <v>0</v>
      </c>
      <c r="QK70" s="77">
        <v>0</v>
      </c>
      <c r="QL70" s="77">
        <v>0</v>
      </c>
      <c r="QM70" s="77">
        <v>0</v>
      </c>
      <c r="QN70" s="77">
        <v>0</v>
      </c>
      <c r="QO70" s="77">
        <v>0</v>
      </c>
      <c r="QP70" s="77">
        <v>0</v>
      </c>
      <c r="QQ70" s="77">
        <v>0</v>
      </c>
      <c r="QR70" s="77">
        <v>0</v>
      </c>
      <c r="QS70" s="77">
        <v>0</v>
      </c>
      <c r="QT70" s="77">
        <v>0</v>
      </c>
      <c r="QU70" s="291"/>
      <c r="QV70" s="291"/>
      <c r="QW70" s="291"/>
      <c r="QX70" s="291"/>
      <c r="QY70" s="8"/>
      <c r="QZ70" s="77">
        <v>0</v>
      </c>
      <c r="RA70" s="77">
        <v>0</v>
      </c>
      <c r="RB70" s="77">
        <v>0</v>
      </c>
      <c r="RC70" s="77">
        <v>0</v>
      </c>
      <c r="RD70" s="77">
        <v>0</v>
      </c>
      <c r="RE70" s="77">
        <v>0</v>
      </c>
      <c r="RF70" s="77">
        <v>0</v>
      </c>
      <c r="RG70" s="77">
        <v>0</v>
      </c>
      <c r="RH70" s="77">
        <v>0</v>
      </c>
      <c r="RI70" s="77">
        <v>0</v>
      </c>
      <c r="RJ70" s="77">
        <v>0</v>
      </c>
      <c r="RK70" s="77"/>
      <c r="RL70" s="77"/>
      <c r="RM70" s="77"/>
      <c r="RN70" s="77"/>
    </row>
    <row r="71" spans="1:482" ht="12.75" x14ac:dyDescent="0.2">
      <c r="A71" s="161">
        <v>69</v>
      </c>
      <c r="B71" s="148" t="s">
        <v>136</v>
      </c>
      <c r="C71" s="161">
        <v>69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277"/>
      <c r="Q71" s="277"/>
      <c r="R71" s="277"/>
      <c r="S71" s="16"/>
      <c r="T71" s="103">
        <v>0</v>
      </c>
      <c r="U71" s="103">
        <v>0</v>
      </c>
      <c r="V71" s="103">
        <v>0</v>
      </c>
      <c r="W71" s="103">
        <v>0</v>
      </c>
      <c r="X71" s="103">
        <v>0</v>
      </c>
      <c r="Y71" s="103">
        <v>0</v>
      </c>
      <c r="Z71" s="103">
        <v>0</v>
      </c>
      <c r="AA71" s="103">
        <v>0</v>
      </c>
      <c r="AB71" s="103">
        <v>0</v>
      </c>
      <c r="AC71" s="103">
        <v>0</v>
      </c>
      <c r="AD71" s="277"/>
      <c r="AE71" s="277"/>
      <c r="AF71" s="277">
        <v>0</v>
      </c>
      <c r="AG71" s="277">
        <v>0</v>
      </c>
      <c r="AH71" s="277"/>
      <c r="AI71" s="16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>
        <f>+SUM(AT72:AT77)</f>
        <v>24421.311059117656</v>
      </c>
      <c r="AU71" s="103">
        <f>+SUM(AU72:AU77)</f>
        <v>20653.72694192551</v>
      </c>
      <c r="AV71" s="277">
        <v>19246.584544090474</v>
      </c>
      <c r="AW71" s="277">
        <v>18452.37742045067</v>
      </c>
      <c r="AX71" s="277"/>
      <c r="AY71" s="16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277"/>
      <c r="BK71" s="277"/>
      <c r="BL71" s="277"/>
      <c r="BM71" s="277"/>
      <c r="BN71" s="277"/>
      <c r="BO71" s="16"/>
      <c r="BP71" s="103">
        <v>0</v>
      </c>
      <c r="BQ71" s="103">
        <v>0</v>
      </c>
      <c r="BR71" s="103">
        <v>0</v>
      </c>
      <c r="BS71" s="103">
        <v>0</v>
      </c>
      <c r="BT71" s="103">
        <v>0</v>
      </c>
      <c r="BU71" s="103">
        <v>0</v>
      </c>
      <c r="BV71" s="103">
        <v>0</v>
      </c>
      <c r="BW71" s="103">
        <v>0</v>
      </c>
      <c r="BX71" s="103">
        <v>0</v>
      </c>
      <c r="BY71" s="103">
        <v>0</v>
      </c>
      <c r="BZ71" s="277"/>
      <c r="CA71" s="277"/>
      <c r="CB71" s="277"/>
      <c r="CC71" s="277"/>
      <c r="CD71" s="277"/>
      <c r="CE71" s="16"/>
      <c r="CF71" s="103">
        <v>0</v>
      </c>
      <c r="CG71" s="103">
        <v>0</v>
      </c>
      <c r="CH71" s="103">
        <v>0</v>
      </c>
      <c r="CI71" s="103">
        <v>0</v>
      </c>
      <c r="CJ71" s="103">
        <v>0</v>
      </c>
      <c r="CK71" s="103">
        <v>0</v>
      </c>
      <c r="CL71" s="103">
        <v>0</v>
      </c>
      <c r="CM71" s="103">
        <v>0</v>
      </c>
      <c r="CN71" s="103">
        <v>0</v>
      </c>
      <c r="CO71" s="103">
        <v>0</v>
      </c>
      <c r="CP71" s="277"/>
      <c r="CQ71" s="277"/>
      <c r="CR71" s="277"/>
      <c r="CS71" s="277"/>
      <c r="CT71" s="277"/>
      <c r="CU71" s="16"/>
      <c r="CV71" s="103">
        <v>0</v>
      </c>
      <c r="CW71" s="103">
        <v>0</v>
      </c>
      <c r="CX71" s="103">
        <v>0</v>
      </c>
      <c r="CY71" s="103">
        <v>0</v>
      </c>
      <c r="CZ71" s="103">
        <v>0</v>
      </c>
      <c r="DA71" s="103">
        <v>0</v>
      </c>
      <c r="DB71" s="103">
        <v>0</v>
      </c>
      <c r="DC71" s="103">
        <v>0</v>
      </c>
      <c r="DD71" s="103">
        <v>0</v>
      </c>
      <c r="DE71" s="103">
        <v>0</v>
      </c>
      <c r="DF71" s="103">
        <v>0</v>
      </c>
      <c r="DG71" s="277"/>
      <c r="DH71" s="277"/>
      <c r="DI71" s="277"/>
      <c r="DJ71" s="277"/>
      <c r="DK71" s="16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277"/>
      <c r="DW71" s="277"/>
      <c r="DX71" s="277"/>
      <c r="DY71" s="277"/>
      <c r="DZ71" s="277"/>
      <c r="EA71" s="16"/>
      <c r="EB71" s="103">
        <v>0</v>
      </c>
      <c r="EC71" s="103">
        <v>0</v>
      </c>
      <c r="ED71" s="103">
        <v>0</v>
      </c>
      <c r="EE71" s="103">
        <v>0</v>
      </c>
      <c r="EF71" s="103">
        <v>0</v>
      </c>
      <c r="EG71" s="103">
        <v>0</v>
      </c>
      <c r="EH71" s="103">
        <v>0</v>
      </c>
      <c r="EI71" s="103">
        <v>0</v>
      </c>
      <c r="EJ71" s="103">
        <v>0</v>
      </c>
      <c r="EK71" s="103">
        <v>0</v>
      </c>
      <c r="EL71" s="103">
        <v>0</v>
      </c>
      <c r="EM71" s="277"/>
      <c r="EN71" s="277"/>
      <c r="EO71" s="277"/>
      <c r="EP71" s="277"/>
      <c r="EQ71" s="16"/>
      <c r="ER71" s="103">
        <v>0</v>
      </c>
      <c r="ES71" s="103">
        <v>0</v>
      </c>
      <c r="ET71" s="103">
        <v>0</v>
      </c>
      <c r="EU71" s="103">
        <v>0</v>
      </c>
      <c r="EV71" s="103">
        <v>0</v>
      </c>
      <c r="EW71" s="103">
        <v>0</v>
      </c>
      <c r="EX71" s="103">
        <v>0</v>
      </c>
      <c r="EY71" s="103">
        <v>0</v>
      </c>
      <c r="EZ71" s="103">
        <v>0</v>
      </c>
      <c r="FA71" s="103">
        <v>0</v>
      </c>
      <c r="FB71" s="103">
        <v>0</v>
      </c>
      <c r="FC71" s="277"/>
      <c r="FD71" s="277"/>
      <c r="FE71" s="277"/>
      <c r="FF71" s="277"/>
      <c r="FG71" s="16"/>
      <c r="FH71" s="103">
        <v>0</v>
      </c>
      <c r="FI71" s="103">
        <v>0</v>
      </c>
      <c r="FJ71" s="103">
        <v>0</v>
      </c>
      <c r="FK71" s="103">
        <v>0</v>
      </c>
      <c r="FL71" s="103">
        <v>0</v>
      </c>
      <c r="FM71" s="103">
        <v>0</v>
      </c>
      <c r="FN71" s="103">
        <v>0</v>
      </c>
      <c r="FO71" s="103">
        <v>0</v>
      </c>
      <c r="FP71" s="103">
        <v>0</v>
      </c>
      <c r="FQ71" s="103">
        <v>0</v>
      </c>
      <c r="FR71" s="277"/>
      <c r="FS71" s="277"/>
      <c r="FT71" s="277"/>
      <c r="FU71" s="277"/>
      <c r="FV71" s="277"/>
      <c r="FW71" s="16"/>
      <c r="FX71" s="103">
        <v>0</v>
      </c>
      <c r="FY71" s="103">
        <v>0</v>
      </c>
      <c r="FZ71" s="103">
        <v>0</v>
      </c>
      <c r="GA71" s="103">
        <v>0</v>
      </c>
      <c r="GB71" s="103">
        <v>0</v>
      </c>
      <c r="GC71" s="103">
        <v>0</v>
      </c>
      <c r="GD71" s="103">
        <v>0</v>
      </c>
      <c r="GE71" s="103">
        <v>0</v>
      </c>
      <c r="GF71" s="103">
        <v>0</v>
      </c>
      <c r="GG71" s="103">
        <v>0</v>
      </c>
      <c r="GH71" s="277"/>
      <c r="GI71" s="277"/>
      <c r="GJ71" s="277"/>
      <c r="GK71" s="277"/>
      <c r="GL71" s="277"/>
      <c r="GM71" s="16"/>
      <c r="GN71" s="103">
        <v>23618.442540995715</v>
      </c>
      <c r="GO71" s="103">
        <v>25220.960837650266</v>
      </c>
      <c r="GP71" s="103">
        <v>26255.87842175203</v>
      </c>
      <c r="GQ71" s="103">
        <v>27724.658515916999</v>
      </c>
      <c r="GR71" s="103">
        <v>28952.189331666665</v>
      </c>
      <c r="GS71" s="103">
        <v>31670.521039761908</v>
      </c>
      <c r="GT71" s="103">
        <v>32430.069608333331</v>
      </c>
      <c r="GU71" s="103">
        <v>33070.823945952376</v>
      </c>
      <c r="GV71" s="103">
        <v>33894.06189571428</v>
      </c>
      <c r="GW71" s="103">
        <v>35350.647815238095</v>
      </c>
      <c r="GX71" s="103">
        <v>35335.791172380959</v>
      </c>
      <c r="GY71" s="277">
        <v>35066.823028333325</v>
      </c>
      <c r="GZ71" s="277">
        <v>36352.279325714189</v>
      </c>
      <c r="HA71" s="277">
        <v>37708.661404761981</v>
      </c>
      <c r="HB71" s="277"/>
      <c r="HC71" s="16"/>
      <c r="HD71" s="103">
        <v>0</v>
      </c>
      <c r="HE71" s="103">
        <v>0</v>
      </c>
      <c r="HF71" s="103">
        <v>0</v>
      </c>
      <c r="HG71" s="103">
        <v>0</v>
      </c>
      <c r="HH71" s="103">
        <v>0</v>
      </c>
      <c r="HI71" s="103">
        <v>0</v>
      </c>
      <c r="HJ71" s="103">
        <v>0</v>
      </c>
      <c r="HK71" s="103">
        <v>0</v>
      </c>
      <c r="HL71" s="103">
        <v>0</v>
      </c>
      <c r="HM71" s="103">
        <v>0</v>
      </c>
      <c r="HN71" s="103">
        <v>0</v>
      </c>
      <c r="HO71" s="103">
        <v>0</v>
      </c>
      <c r="HP71" s="103">
        <v>0</v>
      </c>
      <c r="HQ71" s="103">
        <v>0</v>
      </c>
      <c r="HR71" s="103"/>
      <c r="HS71" s="16"/>
      <c r="HT71" s="103">
        <v>0</v>
      </c>
      <c r="HU71" s="103">
        <v>0</v>
      </c>
      <c r="HV71" s="103">
        <v>0</v>
      </c>
      <c r="HW71" s="103">
        <v>0</v>
      </c>
      <c r="HX71" s="103">
        <v>0</v>
      </c>
      <c r="HY71" s="103">
        <v>0</v>
      </c>
      <c r="HZ71" s="103">
        <v>0</v>
      </c>
      <c r="IA71" s="103">
        <v>0</v>
      </c>
      <c r="IB71" s="103">
        <v>0</v>
      </c>
      <c r="IC71" s="103">
        <v>0</v>
      </c>
      <c r="ID71" s="103">
        <v>0</v>
      </c>
      <c r="IE71" s="103"/>
      <c r="IF71" s="103">
        <v>0</v>
      </c>
      <c r="IG71" s="103">
        <v>0</v>
      </c>
      <c r="IH71" s="103"/>
      <c r="II71" s="16"/>
      <c r="IJ71" s="103">
        <v>0</v>
      </c>
      <c r="IK71" s="103">
        <v>0</v>
      </c>
      <c r="IL71" s="103">
        <v>0</v>
      </c>
      <c r="IM71" s="103">
        <v>0</v>
      </c>
      <c r="IN71" s="103">
        <v>0</v>
      </c>
      <c r="IO71" s="103">
        <v>0</v>
      </c>
      <c r="IP71" s="103">
        <v>0</v>
      </c>
      <c r="IQ71" s="103">
        <v>0</v>
      </c>
      <c r="IR71" s="103">
        <v>0</v>
      </c>
      <c r="IS71" s="103">
        <v>0</v>
      </c>
      <c r="IT71" s="103">
        <v>0</v>
      </c>
      <c r="IU71" s="277"/>
      <c r="IV71" s="277"/>
      <c r="IW71" s="277"/>
      <c r="IX71" s="277"/>
      <c r="IY71" s="16"/>
      <c r="IZ71" s="103"/>
      <c r="JA71" s="103"/>
      <c r="JB71" s="103"/>
      <c r="JC71" s="103"/>
      <c r="JD71" s="103"/>
      <c r="JE71" s="103"/>
      <c r="JF71" s="103"/>
      <c r="JG71" s="103"/>
      <c r="JH71" s="103"/>
      <c r="JI71" s="103"/>
      <c r="JJ71" s="277"/>
      <c r="JK71" s="277"/>
      <c r="JL71" s="277"/>
      <c r="JM71" s="277"/>
      <c r="JN71" s="277"/>
      <c r="JO71" s="16"/>
      <c r="JP71" s="103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277"/>
      <c r="KB71" s="277"/>
      <c r="KC71" s="277"/>
      <c r="KD71" s="277"/>
      <c r="KE71" s="16"/>
      <c r="KF71" s="103">
        <v>29477.150641985463</v>
      </c>
      <c r="KG71" s="103">
        <v>28699.110222435174</v>
      </c>
      <c r="KH71" s="103">
        <v>27471.012307443296</v>
      </c>
      <c r="KI71" s="103">
        <v>27423.311736094918</v>
      </c>
      <c r="KJ71" s="103">
        <v>28118.732197380945</v>
      </c>
      <c r="KK71" s="103">
        <v>29228.479352380957</v>
      </c>
      <c r="KL71" s="103">
        <v>30321.698172380948</v>
      </c>
      <c r="KM71" s="103">
        <v>31741.928226904769</v>
      </c>
      <c r="KN71" s="103">
        <v>33890.398401428574</v>
      </c>
      <c r="KO71" s="103">
        <v>38362.320420952383</v>
      </c>
      <c r="KP71" s="103">
        <v>42443.114178571435</v>
      </c>
      <c r="KQ71" s="277">
        <v>42953.682695476193</v>
      </c>
      <c r="KR71" s="277">
        <v>44570.947190952422</v>
      </c>
      <c r="KS71" s="277">
        <f>47278.8394547618</f>
        <v>47278.839454761801</v>
      </c>
      <c r="KT71" s="277"/>
      <c r="KU71" s="16"/>
      <c r="KV71" s="103">
        <v>0</v>
      </c>
      <c r="KW71" s="103">
        <v>0</v>
      </c>
      <c r="KX71" s="103">
        <v>0</v>
      </c>
      <c r="KY71" s="103">
        <v>0</v>
      </c>
      <c r="KZ71" s="103">
        <v>0</v>
      </c>
      <c r="LA71" s="103">
        <v>0</v>
      </c>
      <c r="LB71" s="103">
        <v>0</v>
      </c>
      <c r="LC71" s="103">
        <v>0</v>
      </c>
      <c r="LD71" s="103">
        <v>0</v>
      </c>
      <c r="LE71" s="103">
        <v>0</v>
      </c>
      <c r="LF71" s="103"/>
      <c r="LG71" s="103"/>
      <c r="LH71" s="103"/>
      <c r="LI71" s="103"/>
      <c r="LJ71" s="103"/>
      <c r="LL71" s="68">
        <v>0</v>
      </c>
      <c r="LM71" s="68">
        <v>0</v>
      </c>
      <c r="LN71" s="68">
        <v>0</v>
      </c>
      <c r="LO71" s="68">
        <v>0</v>
      </c>
      <c r="LP71" s="68">
        <v>0</v>
      </c>
      <c r="LQ71" s="68">
        <v>0</v>
      </c>
      <c r="LR71" s="68">
        <v>0</v>
      </c>
      <c r="LS71" s="68">
        <v>0</v>
      </c>
      <c r="LT71" s="68">
        <v>0</v>
      </c>
      <c r="LU71" s="68">
        <v>0</v>
      </c>
      <c r="LV71" s="68">
        <v>0</v>
      </c>
      <c r="LW71" s="285"/>
      <c r="LX71" s="285"/>
      <c r="LY71" s="285"/>
      <c r="LZ71" s="285"/>
      <c r="MA71" s="8"/>
      <c r="MB71" s="68">
        <v>0</v>
      </c>
      <c r="MC71" s="68">
        <v>0</v>
      </c>
      <c r="MD71" s="68">
        <v>0</v>
      </c>
      <c r="ME71" s="68">
        <v>0</v>
      </c>
      <c r="MF71" s="68">
        <v>0</v>
      </c>
      <c r="MG71" s="68">
        <v>0</v>
      </c>
      <c r="MH71" s="68">
        <v>0</v>
      </c>
      <c r="MI71" s="68">
        <v>0</v>
      </c>
      <c r="MJ71" s="68">
        <v>0</v>
      </c>
      <c r="MK71" s="68">
        <v>0</v>
      </c>
      <c r="ML71" s="68">
        <v>0</v>
      </c>
      <c r="MM71" s="68"/>
      <c r="MN71" s="285">
        <v>0</v>
      </c>
      <c r="MO71" s="285"/>
      <c r="MP71" s="285"/>
      <c r="MQ71" s="8"/>
      <c r="MR71" s="68">
        <v>0</v>
      </c>
      <c r="MS71" s="68">
        <v>0</v>
      </c>
      <c r="MT71" s="68">
        <v>0</v>
      </c>
      <c r="MU71" s="68">
        <v>0</v>
      </c>
      <c r="MV71" s="68">
        <v>0</v>
      </c>
      <c r="MW71" s="68">
        <v>0</v>
      </c>
      <c r="MX71" s="68">
        <v>0</v>
      </c>
      <c r="MY71" s="68">
        <v>0</v>
      </c>
      <c r="MZ71" s="68">
        <v>0</v>
      </c>
      <c r="NA71" s="68">
        <v>0</v>
      </c>
      <c r="NB71" s="285">
        <v>0</v>
      </c>
      <c r="NC71" s="285"/>
      <c r="ND71" s="285"/>
      <c r="NE71" s="285"/>
      <c r="NF71" s="285"/>
      <c r="NG71" s="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285"/>
      <c r="NS71" s="285"/>
      <c r="NT71" s="285"/>
      <c r="NU71" s="285"/>
      <c r="NV71" s="285"/>
      <c r="NW71" s="8"/>
      <c r="NX71" s="68">
        <v>0</v>
      </c>
      <c r="NY71" s="68">
        <v>0</v>
      </c>
      <c r="NZ71" s="68">
        <v>0</v>
      </c>
      <c r="OA71" s="68">
        <v>0</v>
      </c>
      <c r="OB71" s="68">
        <v>0</v>
      </c>
      <c r="OC71" s="68">
        <v>0</v>
      </c>
      <c r="OD71" s="68">
        <v>0</v>
      </c>
      <c r="OE71" s="68">
        <v>0</v>
      </c>
      <c r="OF71" s="68">
        <v>0</v>
      </c>
      <c r="OG71" s="68">
        <v>0</v>
      </c>
      <c r="OH71" s="68">
        <v>0</v>
      </c>
      <c r="OI71" s="285"/>
      <c r="OJ71" s="285"/>
      <c r="OK71" s="285"/>
      <c r="OL71" s="285"/>
      <c r="OM71" s="8"/>
      <c r="ON71" s="68">
        <v>0</v>
      </c>
      <c r="OO71" s="68">
        <v>0</v>
      </c>
      <c r="OP71" s="68">
        <v>0</v>
      </c>
      <c r="OQ71" s="68">
        <v>0</v>
      </c>
      <c r="OR71" s="68">
        <v>0</v>
      </c>
      <c r="OS71" s="68">
        <v>0</v>
      </c>
      <c r="OT71" s="68">
        <v>0</v>
      </c>
      <c r="OU71" s="68">
        <v>0</v>
      </c>
      <c r="OV71" s="68">
        <v>0</v>
      </c>
      <c r="OW71" s="68">
        <v>0</v>
      </c>
      <c r="OX71" s="285"/>
      <c r="OY71" s="285"/>
      <c r="OZ71" s="285"/>
      <c r="PA71" s="285"/>
      <c r="PB71" s="285"/>
      <c r="PC71" s="8"/>
      <c r="PD71" s="68">
        <v>0</v>
      </c>
      <c r="PE71" s="68">
        <v>0</v>
      </c>
      <c r="PF71" s="68">
        <v>0</v>
      </c>
      <c r="PG71" s="68">
        <v>0</v>
      </c>
      <c r="PH71" s="68">
        <v>0</v>
      </c>
      <c r="PI71" s="68">
        <v>0</v>
      </c>
      <c r="PJ71" s="68">
        <v>0</v>
      </c>
      <c r="PK71" s="68">
        <v>0</v>
      </c>
      <c r="PL71" s="68">
        <v>0</v>
      </c>
      <c r="PM71" s="68">
        <v>0</v>
      </c>
      <c r="PN71" s="285"/>
      <c r="PO71" s="285"/>
      <c r="PP71" s="285"/>
      <c r="PQ71" s="285"/>
      <c r="PR71" s="285"/>
      <c r="PS71" s="8"/>
      <c r="PT71" s="68">
        <v>0</v>
      </c>
      <c r="PU71" s="68">
        <v>0</v>
      </c>
      <c r="PV71" s="68">
        <v>0</v>
      </c>
      <c r="PW71" s="68">
        <v>0</v>
      </c>
      <c r="PX71" s="68">
        <v>0</v>
      </c>
      <c r="PY71" s="68">
        <v>0</v>
      </c>
      <c r="PZ71" s="68">
        <v>0</v>
      </c>
      <c r="QA71" s="68">
        <v>0</v>
      </c>
      <c r="QB71" s="68">
        <v>0</v>
      </c>
      <c r="QC71" s="68">
        <v>0</v>
      </c>
      <c r="QD71" s="285"/>
      <c r="QE71" s="285"/>
      <c r="QF71" s="285"/>
      <c r="QG71" s="285"/>
      <c r="QH71" s="285"/>
      <c r="QI71" s="8"/>
      <c r="QJ71" s="68">
        <v>0</v>
      </c>
      <c r="QK71" s="68">
        <v>0</v>
      </c>
      <c r="QL71" s="68">
        <v>0</v>
      </c>
      <c r="QM71" s="68">
        <v>0</v>
      </c>
      <c r="QN71" s="68">
        <v>0</v>
      </c>
      <c r="QO71" s="68">
        <v>0</v>
      </c>
      <c r="QP71" s="68">
        <v>0</v>
      </c>
      <c r="QQ71" s="68">
        <v>0</v>
      </c>
      <c r="QR71" s="68">
        <v>0</v>
      </c>
      <c r="QS71" s="68">
        <v>0</v>
      </c>
      <c r="QT71" s="68">
        <v>0</v>
      </c>
      <c r="QU71" s="285"/>
      <c r="QV71" s="285"/>
      <c r="QW71" s="285"/>
      <c r="QX71" s="285"/>
      <c r="QY71" s="8"/>
      <c r="QZ71" s="68">
        <v>0</v>
      </c>
      <c r="RA71" s="68">
        <v>0</v>
      </c>
      <c r="RB71" s="68">
        <v>0</v>
      </c>
      <c r="RC71" s="68">
        <v>0</v>
      </c>
      <c r="RD71" s="68">
        <v>0</v>
      </c>
      <c r="RE71" s="68">
        <v>0</v>
      </c>
      <c r="RF71" s="68">
        <v>0</v>
      </c>
      <c r="RG71" s="68">
        <v>0</v>
      </c>
      <c r="RH71" s="68">
        <v>0</v>
      </c>
      <c r="RI71" s="68">
        <v>0</v>
      </c>
      <c r="RJ71" s="68">
        <v>0</v>
      </c>
      <c r="RK71" s="68"/>
      <c r="RL71" s="68"/>
      <c r="RM71" s="68"/>
      <c r="RN71" s="68"/>
    </row>
    <row r="72" spans="1:482" ht="12.75" x14ac:dyDescent="0.2">
      <c r="A72" s="161">
        <v>70</v>
      </c>
      <c r="B72" s="150" t="s">
        <v>137</v>
      </c>
      <c r="C72" s="161">
        <v>70</v>
      </c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279"/>
      <c r="Q72" s="279"/>
      <c r="R72" s="279"/>
      <c r="S72" s="16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279"/>
      <c r="AE72" s="279"/>
      <c r="AF72" s="279"/>
      <c r="AG72" s="279"/>
      <c r="AH72" s="279"/>
      <c r="AI72" s="16"/>
      <c r="AJ72" s="102">
        <v>0</v>
      </c>
      <c r="AK72" s="102">
        <v>0</v>
      </c>
      <c r="AL72" s="102">
        <v>0</v>
      </c>
      <c r="AM72" s="102">
        <v>0</v>
      </c>
      <c r="AN72" s="102">
        <v>3293.0581741544897</v>
      </c>
      <c r="AO72" s="102">
        <v>3298.8381042451147</v>
      </c>
      <c r="AP72" s="102">
        <v>3311.8895585710925</v>
      </c>
      <c r="AQ72" s="102">
        <v>3667.3493250948877</v>
      </c>
      <c r="AR72" s="102">
        <v>3823.552365004025</v>
      </c>
      <c r="AS72" s="102">
        <v>4138.4381088670852</v>
      </c>
      <c r="AT72" s="102">
        <v>3462.6051151249167</v>
      </c>
      <c r="AU72" s="102">
        <v>2928.4136458678904</v>
      </c>
      <c r="AV72" s="279">
        <v>2728.9002596840792</v>
      </c>
      <c r="AW72" s="279">
        <v>2616.2926424219777</v>
      </c>
      <c r="AX72" s="279"/>
      <c r="AY72" s="16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279"/>
      <c r="BK72" s="279"/>
      <c r="BL72" s="279"/>
      <c r="BM72" s="279"/>
      <c r="BN72" s="279"/>
      <c r="BO72" s="16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279"/>
      <c r="CA72" s="279"/>
      <c r="CB72" s="279"/>
      <c r="CC72" s="279"/>
      <c r="CD72" s="279"/>
      <c r="CE72" s="16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279"/>
      <c r="CQ72" s="279"/>
      <c r="CR72" s="279"/>
      <c r="CS72" s="279"/>
      <c r="CT72" s="279"/>
      <c r="CU72" s="16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279"/>
      <c r="DH72" s="279"/>
      <c r="DI72" s="279"/>
      <c r="DJ72" s="279"/>
      <c r="DK72" s="16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279"/>
      <c r="DW72" s="279"/>
      <c r="DX72" s="279"/>
      <c r="DY72" s="279"/>
      <c r="DZ72" s="279"/>
      <c r="EA72" s="16"/>
      <c r="EB72" s="102">
        <v>0</v>
      </c>
      <c r="EC72" s="102">
        <v>0</v>
      </c>
      <c r="ED72" s="102">
        <v>0</v>
      </c>
      <c r="EE72" s="102">
        <v>0</v>
      </c>
      <c r="EF72" s="102">
        <v>0</v>
      </c>
      <c r="EG72" s="102">
        <v>0</v>
      </c>
      <c r="EH72" s="102">
        <v>0</v>
      </c>
      <c r="EI72" s="102">
        <v>0</v>
      </c>
      <c r="EJ72" s="102">
        <v>0</v>
      </c>
      <c r="EK72" s="102">
        <v>0</v>
      </c>
      <c r="EL72" s="102">
        <v>0</v>
      </c>
      <c r="EM72" s="279"/>
      <c r="EN72" s="279"/>
      <c r="EO72" s="279"/>
      <c r="EP72" s="279"/>
      <c r="EQ72" s="16"/>
      <c r="ER72" s="102">
        <v>0</v>
      </c>
      <c r="ES72" s="102">
        <v>0</v>
      </c>
      <c r="ET72" s="102">
        <v>0</v>
      </c>
      <c r="EU72" s="102">
        <v>0</v>
      </c>
      <c r="EV72" s="102">
        <v>0</v>
      </c>
      <c r="EW72" s="102">
        <v>0</v>
      </c>
      <c r="EX72" s="102">
        <v>0</v>
      </c>
      <c r="EY72" s="102">
        <v>0</v>
      </c>
      <c r="EZ72" s="102">
        <v>0</v>
      </c>
      <c r="FA72" s="102">
        <v>0</v>
      </c>
      <c r="FB72" s="102">
        <v>0</v>
      </c>
      <c r="FC72" s="279"/>
      <c r="FD72" s="279"/>
      <c r="FE72" s="279"/>
      <c r="FF72" s="279"/>
      <c r="FG72" s="16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279"/>
      <c r="FS72" s="279"/>
      <c r="FT72" s="279"/>
      <c r="FU72" s="279"/>
      <c r="FV72" s="279"/>
      <c r="FW72" s="16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279"/>
      <c r="GI72" s="279"/>
      <c r="GJ72" s="279"/>
      <c r="GK72" s="279"/>
      <c r="GL72" s="279"/>
      <c r="GM72" s="16"/>
      <c r="GN72" s="102">
        <v>0</v>
      </c>
      <c r="GO72" s="102">
        <v>0</v>
      </c>
      <c r="GP72" s="102">
        <v>0</v>
      </c>
      <c r="GQ72" s="102">
        <v>1147.683624186845</v>
      </c>
      <c r="GR72" s="102">
        <v>1198.4982091387858</v>
      </c>
      <c r="GS72" s="102">
        <v>1311.0256469320293</v>
      </c>
      <c r="GT72" s="102">
        <v>1342.4677457922737</v>
      </c>
      <c r="GU72" s="102">
        <v>1368.9922658324349</v>
      </c>
      <c r="GV72" s="102">
        <v>3072.9916558023187</v>
      </c>
      <c r="GW72" s="102">
        <v>3205.0524395002976</v>
      </c>
      <c r="GX72" s="102">
        <v>3203.7054678781392</v>
      </c>
      <c r="GY72" s="102">
        <f>+$GY$71*GX72/$GX$71</f>
        <v>3179.3195779580074</v>
      </c>
      <c r="GZ72" s="279">
        <v>3295.8649624534969</v>
      </c>
      <c r="HA72" s="279">
        <v>3418.8408047652943</v>
      </c>
      <c r="HB72" s="279"/>
      <c r="HC72" s="16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6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6"/>
      <c r="IJ72" s="102">
        <v>0</v>
      </c>
      <c r="IK72" s="102">
        <v>0</v>
      </c>
      <c r="IL72" s="102">
        <v>0</v>
      </c>
      <c r="IM72" s="102">
        <v>0</v>
      </c>
      <c r="IN72" s="102">
        <v>0</v>
      </c>
      <c r="IO72" s="102">
        <v>0</v>
      </c>
      <c r="IP72" s="102">
        <v>0</v>
      </c>
      <c r="IQ72" s="102">
        <v>0</v>
      </c>
      <c r="IR72" s="102">
        <v>0</v>
      </c>
      <c r="IS72" s="102">
        <v>0</v>
      </c>
      <c r="IT72" s="102"/>
      <c r="IU72" s="279"/>
      <c r="IV72" s="279"/>
      <c r="IW72" s="279"/>
      <c r="IX72" s="279"/>
      <c r="IY72" s="16"/>
      <c r="IZ72" s="102"/>
      <c r="JA72" s="102"/>
      <c r="JB72" s="102"/>
      <c r="JC72" s="102"/>
      <c r="JD72" s="102"/>
      <c r="JE72" s="102"/>
      <c r="JF72" s="102"/>
      <c r="JG72" s="102"/>
      <c r="JH72" s="102"/>
      <c r="JI72" s="102"/>
      <c r="JJ72" s="279"/>
      <c r="JK72" s="279"/>
      <c r="JL72" s="279"/>
      <c r="JM72" s="279"/>
      <c r="JN72" s="279"/>
      <c r="JO72" s="16"/>
      <c r="JP72" s="102"/>
      <c r="JQ72" s="102"/>
      <c r="JR72" s="102"/>
      <c r="JS72" s="102"/>
      <c r="JT72" s="102"/>
      <c r="JU72" s="102"/>
      <c r="JV72" s="102"/>
      <c r="JW72" s="102"/>
      <c r="JX72" s="102"/>
      <c r="JY72" s="102"/>
      <c r="JZ72" s="102"/>
      <c r="KA72" s="279"/>
      <c r="KB72" s="279"/>
      <c r="KC72" s="279"/>
      <c r="KD72" s="279"/>
      <c r="KE72" s="16"/>
      <c r="KF72" s="102">
        <v>0</v>
      </c>
      <c r="KG72" s="102">
        <v>0</v>
      </c>
      <c r="KH72" s="102">
        <v>0</v>
      </c>
      <c r="KI72" s="102">
        <v>5384.9329046372422</v>
      </c>
      <c r="KJ72" s="102">
        <v>5521.4879845114283</v>
      </c>
      <c r="KK72" s="102">
        <v>5739.401635068868</v>
      </c>
      <c r="KL72" s="102">
        <v>5954.069726670592</v>
      </c>
      <c r="KM72" s="102">
        <v>6232.950834333963</v>
      </c>
      <c r="KN72" s="102">
        <v>15036.991141417724</v>
      </c>
      <c r="KO72" s="102">
        <v>17021.159370902325</v>
      </c>
      <c r="KP72" s="102">
        <v>18831.786052136144</v>
      </c>
      <c r="KQ72" s="102">
        <f>+KP72*$KQ$71/$KP$71</f>
        <v>19058.322611985495</v>
      </c>
      <c r="KR72" s="279">
        <v>19775.894344360891</v>
      </c>
      <c r="KS72" s="279">
        <v>20977.371869071787</v>
      </c>
      <c r="KT72" s="279"/>
      <c r="KU72" s="16"/>
      <c r="KV72" s="102">
        <v>0</v>
      </c>
      <c r="KW72" s="102">
        <v>0</v>
      </c>
      <c r="KX72" s="102">
        <v>0</v>
      </c>
      <c r="KY72" s="102">
        <v>0</v>
      </c>
      <c r="KZ72" s="102">
        <v>0</v>
      </c>
      <c r="LA72" s="102">
        <v>0</v>
      </c>
      <c r="LB72" s="102">
        <v>0</v>
      </c>
      <c r="LC72" s="102">
        <v>0</v>
      </c>
      <c r="LD72" s="102">
        <v>0</v>
      </c>
      <c r="LE72" s="102">
        <v>0</v>
      </c>
      <c r="LF72" s="102"/>
      <c r="LG72" s="102"/>
      <c r="LH72" s="102"/>
      <c r="LI72" s="102"/>
      <c r="LJ72" s="102"/>
      <c r="LL72" s="158"/>
      <c r="LM72" s="158"/>
      <c r="LN72" s="158"/>
      <c r="LO72" s="158"/>
      <c r="LP72" s="158"/>
      <c r="LQ72" s="158"/>
      <c r="LR72" s="158"/>
      <c r="LS72" s="158"/>
      <c r="LT72" s="158"/>
      <c r="LU72" s="158"/>
      <c r="LV72" s="292"/>
      <c r="LW72" s="292"/>
      <c r="LX72" s="292"/>
      <c r="LY72" s="292"/>
      <c r="LZ72" s="292"/>
      <c r="MA72" s="8"/>
      <c r="MB72" s="158"/>
      <c r="MC72" s="158"/>
      <c r="MD72" s="158"/>
      <c r="ME72" s="158"/>
      <c r="MF72" s="158"/>
      <c r="MG72" s="158"/>
      <c r="MH72" s="158"/>
      <c r="MI72" s="158"/>
      <c r="MJ72" s="158"/>
      <c r="MK72" s="158"/>
      <c r="ML72" s="158"/>
      <c r="MM72" s="158"/>
      <c r="MN72" s="292"/>
      <c r="MO72" s="292"/>
      <c r="MP72" s="292"/>
      <c r="MQ72" s="8"/>
      <c r="MR72" s="158"/>
      <c r="MS72" s="158"/>
      <c r="MT72" s="158"/>
      <c r="MU72" s="158"/>
      <c r="MV72" s="158"/>
      <c r="MW72" s="158"/>
      <c r="MX72" s="158"/>
      <c r="MY72" s="158"/>
      <c r="MZ72" s="158"/>
      <c r="NA72" s="158"/>
      <c r="NB72" s="292"/>
      <c r="NC72" s="292"/>
      <c r="ND72" s="292"/>
      <c r="NE72" s="292"/>
      <c r="NF72" s="292"/>
      <c r="NG72" s="8"/>
      <c r="NH72" s="158"/>
      <c r="NI72" s="158"/>
      <c r="NJ72" s="158"/>
      <c r="NK72" s="158"/>
      <c r="NL72" s="158"/>
      <c r="NM72" s="158"/>
      <c r="NN72" s="158"/>
      <c r="NO72" s="158"/>
      <c r="NP72" s="158"/>
      <c r="NQ72" s="158"/>
      <c r="NR72" s="292"/>
      <c r="NS72" s="292"/>
      <c r="NT72" s="292"/>
      <c r="NU72" s="292"/>
      <c r="NV72" s="292"/>
      <c r="NW72" s="8"/>
      <c r="NX72" s="158"/>
      <c r="NY72" s="158"/>
      <c r="NZ72" s="158"/>
      <c r="OA72" s="158"/>
      <c r="OB72" s="158"/>
      <c r="OC72" s="158"/>
      <c r="OD72" s="158"/>
      <c r="OE72" s="158"/>
      <c r="OF72" s="158"/>
      <c r="OG72" s="158"/>
      <c r="OH72" s="292"/>
      <c r="OI72" s="292"/>
      <c r="OJ72" s="292"/>
      <c r="OK72" s="292"/>
      <c r="OL72" s="292"/>
      <c r="OM72" s="8"/>
      <c r="ON72" s="158"/>
      <c r="OO72" s="158"/>
      <c r="OP72" s="158"/>
      <c r="OQ72" s="158"/>
      <c r="OR72" s="158"/>
      <c r="OS72" s="158"/>
      <c r="OT72" s="158"/>
      <c r="OU72" s="158"/>
      <c r="OV72" s="158"/>
      <c r="OW72" s="158"/>
      <c r="OX72" s="292"/>
      <c r="OY72" s="292"/>
      <c r="OZ72" s="292"/>
      <c r="PA72" s="292"/>
      <c r="PB72" s="292"/>
      <c r="PC72" s="8"/>
      <c r="PD72" s="158"/>
      <c r="PE72" s="158"/>
      <c r="PF72" s="158"/>
      <c r="PG72" s="158"/>
      <c r="PH72" s="158"/>
      <c r="PI72" s="158"/>
      <c r="PJ72" s="158"/>
      <c r="PK72" s="158"/>
      <c r="PL72" s="158"/>
      <c r="PM72" s="158"/>
      <c r="PN72" s="292"/>
      <c r="PO72" s="292"/>
      <c r="PP72" s="292"/>
      <c r="PQ72" s="292"/>
      <c r="PR72" s="292"/>
      <c r="PS72" s="8"/>
      <c r="PT72" s="158"/>
      <c r="PU72" s="158"/>
      <c r="PV72" s="158"/>
      <c r="PW72" s="158"/>
      <c r="PX72" s="158"/>
      <c r="PY72" s="158"/>
      <c r="PZ72" s="158"/>
      <c r="QA72" s="158"/>
      <c r="QB72" s="158"/>
      <c r="QC72" s="158"/>
      <c r="QD72" s="292"/>
      <c r="QE72" s="292"/>
      <c r="QF72" s="292"/>
      <c r="QG72" s="292"/>
      <c r="QH72" s="292"/>
      <c r="QI72" s="8"/>
      <c r="QJ72" s="158"/>
      <c r="QK72" s="158"/>
      <c r="QL72" s="158"/>
      <c r="QM72" s="158"/>
      <c r="QN72" s="158"/>
      <c r="QO72" s="158"/>
      <c r="QP72" s="158"/>
      <c r="QQ72" s="158"/>
      <c r="QR72" s="158"/>
      <c r="QS72" s="158"/>
      <c r="QT72" s="158"/>
      <c r="QU72" s="292"/>
      <c r="QV72" s="292"/>
      <c r="QW72" s="292"/>
      <c r="QX72" s="292"/>
      <c r="QY72" s="8"/>
      <c r="QZ72" s="158"/>
      <c r="RA72" s="158"/>
      <c r="RB72" s="158"/>
      <c r="RC72" s="158"/>
      <c r="RD72" s="158"/>
      <c r="RE72" s="158"/>
      <c r="RF72" s="158"/>
      <c r="RG72" s="158"/>
      <c r="RH72" s="158"/>
      <c r="RI72" s="158"/>
      <c r="RJ72" s="158"/>
      <c r="RK72" s="158"/>
      <c r="RL72" s="158"/>
      <c r="RM72" s="158"/>
      <c r="RN72" s="158"/>
    </row>
    <row r="73" spans="1:482" ht="12.75" x14ac:dyDescent="0.2">
      <c r="A73" s="161">
        <v>71</v>
      </c>
      <c r="B73" s="151" t="s">
        <v>138</v>
      </c>
      <c r="C73" s="161">
        <v>71</v>
      </c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277"/>
      <c r="Q73" s="277"/>
      <c r="R73" s="277"/>
      <c r="S73" s="16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277"/>
      <c r="AE73" s="277"/>
      <c r="AF73" s="277"/>
      <c r="AG73" s="277"/>
      <c r="AH73" s="277"/>
      <c r="AI73" s="16"/>
      <c r="AJ73" s="103">
        <v>2996.613962823566</v>
      </c>
      <c r="AK73" s="103">
        <v>4230.0018659684374</v>
      </c>
      <c r="AL73" s="103">
        <v>4734.8190025582999</v>
      </c>
      <c r="AM73" s="103">
        <v>4454.643463218843</v>
      </c>
      <c r="AN73" s="103">
        <v>6028.863553146206</v>
      </c>
      <c r="AO73" s="103">
        <v>6039.4453309406572</v>
      </c>
      <c r="AP73" s="103">
        <v>6063.339666582523</v>
      </c>
      <c r="AQ73" s="103">
        <v>6714.1081370045194</v>
      </c>
      <c r="AR73" s="103">
        <v>7000.0814676884311</v>
      </c>
      <c r="AS73" s="103">
        <v>3890.9455529351717</v>
      </c>
      <c r="AT73" s="103">
        <v>3255.5296514882789</v>
      </c>
      <c r="AU73" s="103">
        <v>2753.2846336715129</v>
      </c>
      <c r="AV73" s="277">
        <v>2565.7028208470961</v>
      </c>
      <c r="AW73" s="277">
        <v>2459.8295188702436</v>
      </c>
      <c r="AX73" s="277"/>
      <c r="AY73" s="16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277"/>
      <c r="BK73" s="277"/>
      <c r="BL73" s="277"/>
      <c r="BM73" s="277"/>
      <c r="BN73" s="277"/>
      <c r="BO73" s="16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277"/>
      <c r="CA73" s="277"/>
      <c r="CB73" s="277"/>
      <c r="CC73" s="277"/>
      <c r="CD73" s="277"/>
      <c r="CE73" s="16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277"/>
      <c r="CQ73" s="277"/>
      <c r="CR73" s="277"/>
      <c r="CS73" s="277"/>
      <c r="CT73" s="277"/>
      <c r="CU73" s="16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277"/>
      <c r="DH73" s="277"/>
      <c r="DI73" s="277"/>
      <c r="DJ73" s="277"/>
      <c r="DK73" s="16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277"/>
      <c r="DW73" s="277"/>
      <c r="DX73" s="277"/>
      <c r="DY73" s="277"/>
      <c r="DZ73" s="277"/>
      <c r="EA73" s="16"/>
      <c r="EB73" s="103">
        <v>0</v>
      </c>
      <c r="EC73" s="103">
        <v>0</v>
      </c>
      <c r="ED73" s="103">
        <v>0</v>
      </c>
      <c r="EE73" s="103">
        <v>0</v>
      </c>
      <c r="EF73" s="103">
        <v>0</v>
      </c>
      <c r="EG73" s="103">
        <v>0</v>
      </c>
      <c r="EH73" s="103">
        <v>0</v>
      </c>
      <c r="EI73" s="103">
        <v>0</v>
      </c>
      <c r="EJ73" s="103">
        <v>0</v>
      </c>
      <c r="EK73" s="103">
        <v>0</v>
      </c>
      <c r="EL73" s="103">
        <v>0</v>
      </c>
      <c r="EM73" s="277"/>
      <c r="EN73" s="277"/>
      <c r="EO73" s="277"/>
      <c r="EP73" s="277"/>
      <c r="EQ73" s="16"/>
      <c r="ER73" s="103">
        <v>0</v>
      </c>
      <c r="ES73" s="103">
        <v>0</v>
      </c>
      <c r="ET73" s="103">
        <v>0</v>
      </c>
      <c r="EU73" s="103">
        <v>0</v>
      </c>
      <c r="EV73" s="103">
        <v>0</v>
      </c>
      <c r="EW73" s="103">
        <v>0</v>
      </c>
      <c r="EX73" s="103">
        <v>0</v>
      </c>
      <c r="EY73" s="103">
        <v>0</v>
      </c>
      <c r="EZ73" s="103">
        <v>0</v>
      </c>
      <c r="FA73" s="103">
        <v>0</v>
      </c>
      <c r="FB73" s="103">
        <v>0</v>
      </c>
      <c r="FC73" s="277"/>
      <c r="FD73" s="277"/>
      <c r="FE73" s="277"/>
      <c r="FF73" s="277"/>
      <c r="FG73" s="16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277"/>
      <c r="FS73" s="277"/>
      <c r="FT73" s="277"/>
      <c r="FU73" s="277"/>
      <c r="FV73" s="277"/>
      <c r="FW73" s="16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277"/>
      <c r="GI73" s="277"/>
      <c r="GJ73" s="277"/>
      <c r="GK73" s="277"/>
      <c r="GL73" s="277"/>
      <c r="GM73" s="16"/>
      <c r="GN73" s="103">
        <v>632.12937074816944</v>
      </c>
      <c r="GO73" s="103">
        <v>675.01953510673604</v>
      </c>
      <c r="GP73" s="103">
        <v>702.71830483208669</v>
      </c>
      <c r="GQ73" s="103">
        <v>2025.1287776847178</v>
      </c>
      <c r="GR73" s="103">
        <v>2114.7929291490996</v>
      </c>
      <c r="GS73" s="103">
        <v>2313.3516153163637</v>
      </c>
      <c r="GT73" s="103">
        <v>2368.8323226217444</v>
      </c>
      <c r="GU73" s="103">
        <v>2415.6357863251355</v>
      </c>
      <c r="GV73" s="103">
        <v>916.37383256721648</v>
      </c>
      <c r="GW73" s="103">
        <v>955.7546900650384</v>
      </c>
      <c r="GX73" s="103">
        <v>955.35301974308163</v>
      </c>
      <c r="GY73" s="103">
        <f>+$GY$71*GX73/$GX$71</f>
        <v>948.08108610002103</v>
      </c>
      <c r="GZ73" s="277">
        <v>982.83521257364714</v>
      </c>
      <c r="HA73" s="277">
        <v>1019.5069177244446</v>
      </c>
      <c r="HB73" s="277"/>
      <c r="HC73" s="16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6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6"/>
      <c r="IJ73" s="103">
        <v>0</v>
      </c>
      <c r="IK73" s="103">
        <v>0</v>
      </c>
      <c r="IL73" s="103">
        <v>0</v>
      </c>
      <c r="IM73" s="103">
        <v>0</v>
      </c>
      <c r="IN73" s="103">
        <v>0</v>
      </c>
      <c r="IO73" s="103">
        <v>0</v>
      </c>
      <c r="IP73" s="103">
        <v>0</v>
      </c>
      <c r="IQ73" s="103">
        <v>0</v>
      </c>
      <c r="IR73" s="103">
        <v>0</v>
      </c>
      <c r="IS73" s="103">
        <v>0</v>
      </c>
      <c r="IT73" s="103"/>
      <c r="IU73" s="277"/>
      <c r="IV73" s="277"/>
      <c r="IW73" s="277"/>
      <c r="IX73" s="277"/>
      <c r="IY73" s="16"/>
      <c r="IZ73" s="103"/>
      <c r="JA73" s="103"/>
      <c r="JB73" s="103"/>
      <c r="JC73" s="103"/>
      <c r="JD73" s="103"/>
      <c r="JE73" s="103"/>
      <c r="JF73" s="103"/>
      <c r="JG73" s="103"/>
      <c r="JH73" s="103"/>
      <c r="JI73" s="103"/>
      <c r="JJ73" s="277"/>
      <c r="JK73" s="277"/>
      <c r="JL73" s="277"/>
      <c r="JM73" s="277"/>
      <c r="JN73" s="277"/>
      <c r="JO73" s="16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277"/>
      <c r="KB73" s="277"/>
      <c r="KC73" s="277"/>
      <c r="KD73" s="277"/>
      <c r="KE73" s="16"/>
      <c r="KF73" s="103">
        <v>19221.588025598801</v>
      </c>
      <c r="KG73" s="103">
        <v>18714.240059932185</v>
      </c>
      <c r="KH73" s="103">
        <v>17913.416653905693</v>
      </c>
      <c r="KI73" s="103">
        <v>15795.639110958331</v>
      </c>
      <c r="KJ73" s="103">
        <v>16196.196517830242</v>
      </c>
      <c r="KK73" s="103">
        <v>16835.403253088291</v>
      </c>
      <c r="KL73" s="103">
        <v>17465.089780966653</v>
      </c>
      <c r="KM73" s="103">
        <v>18283.13253275683</v>
      </c>
      <c r="KN73" s="103">
        <v>13147.761672451636</v>
      </c>
      <c r="KO73" s="103">
        <v>14882.641393665217</v>
      </c>
      <c r="KP73" s="103">
        <v>16465.783117881183</v>
      </c>
      <c r="KQ73" s="103">
        <f t="shared" ref="KQ73:KQ77" si="101">+KP73*$KQ$71/$KP$71</f>
        <v>16663.857897003221</v>
      </c>
      <c r="KR73" s="277">
        <v>17291.274780569362</v>
      </c>
      <c r="KS73" s="277">
        <v>18341.800115135506</v>
      </c>
      <c r="KT73" s="277"/>
      <c r="KU73" s="16"/>
      <c r="KV73" s="103">
        <v>0</v>
      </c>
      <c r="KW73" s="103">
        <v>0</v>
      </c>
      <c r="KX73" s="103">
        <v>0</v>
      </c>
      <c r="KY73" s="103">
        <v>0</v>
      </c>
      <c r="KZ73" s="103">
        <v>0</v>
      </c>
      <c r="LA73" s="103">
        <v>0</v>
      </c>
      <c r="LB73" s="103">
        <v>0</v>
      </c>
      <c r="LC73" s="103">
        <v>0</v>
      </c>
      <c r="LD73" s="103">
        <v>0</v>
      </c>
      <c r="LE73" s="103">
        <v>0</v>
      </c>
      <c r="LF73" s="103"/>
      <c r="LG73" s="103"/>
      <c r="LH73" s="103"/>
      <c r="LI73" s="103"/>
      <c r="LJ73" s="103"/>
      <c r="LL73" s="68"/>
      <c r="LM73" s="68"/>
      <c r="LN73" s="68"/>
      <c r="LO73" s="68"/>
      <c r="LP73" s="68"/>
      <c r="LQ73" s="68"/>
      <c r="LR73" s="68"/>
      <c r="LS73" s="68"/>
      <c r="LT73" s="68"/>
      <c r="LU73" s="68"/>
      <c r="LV73" s="285"/>
      <c r="LW73" s="285"/>
      <c r="LX73" s="285"/>
      <c r="LY73" s="285"/>
      <c r="LZ73" s="285"/>
      <c r="MA73" s="8"/>
      <c r="MB73" s="68"/>
      <c r="MC73" s="68"/>
      <c r="MD73" s="68"/>
      <c r="ME73" s="68"/>
      <c r="MF73" s="68"/>
      <c r="MG73" s="68"/>
      <c r="MH73" s="68"/>
      <c r="MI73" s="68"/>
      <c r="MJ73" s="68"/>
      <c r="MK73" s="68"/>
      <c r="ML73" s="68"/>
      <c r="MM73" s="68"/>
      <c r="MN73" s="285"/>
      <c r="MO73" s="285"/>
      <c r="MP73" s="285"/>
      <c r="MQ73" s="8"/>
      <c r="MR73" s="68"/>
      <c r="MS73" s="68"/>
      <c r="MT73" s="68"/>
      <c r="MU73" s="68"/>
      <c r="MV73" s="68"/>
      <c r="MW73" s="68"/>
      <c r="MX73" s="68"/>
      <c r="MY73" s="68"/>
      <c r="MZ73" s="68"/>
      <c r="NA73" s="68"/>
      <c r="NB73" s="285"/>
      <c r="NC73" s="285"/>
      <c r="ND73" s="285"/>
      <c r="NE73" s="285"/>
      <c r="NF73" s="285"/>
      <c r="NG73" s="8"/>
      <c r="NH73" s="68"/>
      <c r="NI73" s="68"/>
      <c r="NJ73" s="68"/>
      <c r="NK73" s="68"/>
      <c r="NL73" s="68"/>
      <c r="NM73" s="68"/>
      <c r="NN73" s="68"/>
      <c r="NO73" s="68"/>
      <c r="NP73" s="68"/>
      <c r="NQ73" s="68"/>
      <c r="NR73" s="285"/>
      <c r="NS73" s="285"/>
      <c r="NT73" s="285"/>
      <c r="NU73" s="285"/>
      <c r="NV73" s="285"/>
      <c r="NW73" s="8"/>
      <c r="NX73" s="68"/>
      <c r="NY73" s="68"/>
      <c r="NZ73" s="68"/>
      <c r="OA73" s="68"/>
      <c r="OB73" s="68"/>
      <c r="OC73" s="68"/>
      <c r="OD73" s="68"/>
      <c r="OE73" s="68"/>
      <c r="OF73" s="68"/>
      <c r="OG73" s="68"/>
      <c r="OH73" s="285"/>
      <c r="OI73" s="285"/>
      <c r="OJ73" s="285"/>
      <c r="OK73" s="285"/>
      <c r="OL73" s="285"/>
      <c r="OM73" s="8"/>
      <c r="ON73" s="68"/>
      <c r="OO73" s="68"/>
      <c r="OP73" s="68"/>
      <c r="OQ73" s="68"/>
      <c r="OR73" s="68"/>
      <c r="OS73" s="68"/>
      <c r="OT73" s="68"/>
      <c r="OU73" s="68"/>
      <c r="OV73" s="68"/>
      <c r="OW73" s="68"/>
      <c r="OX73" s="285"/>
      <c r="OY73" s="285"/>
      <c r="OZ73" s="285"/>
      <c r="PA73" s="285"/>
      <c r="PB73" s="285"/>
      <c r="PC73" s="8"/>
      <c r="PD73" s="68"/>
      <c r="PE73" s="68"/>
      <c r="PF73" s="68"/>
      <c r="PG73" s="68"/>
      <c r="PH73" s="68"/>
      <c r="PI73" s="68"/>
      <c r="PJ73" s="68"/>
      <c r="PK73" s="68"/>
      <c r="PL73" s="68"/>
      <c r="PM73" s="68"/>
      <c r="PN73" s="285"/>
      <c r="PO73" s="285"/>
      <c r="PP73" s="285"/>
      <c r="PQ73" s="285"/>
      <c r="PR73" s="285"/>
      <c r="PS73" s="8"/>
      <c r="PT73" s="68"/>
      <c r="PU73" s="68"/>
      <c r="PV73" s="68"/>
      <c r="PW73" s="68"/>
      <c r="PX73" s="68"/>
      <c r="PY73" s="68"/>
      <c r="PZ73" s="68"/>
      <c r="QA73" s="68"/>
      <c r="QB73" s="68"/>
      <c r="QC73" s="68"/>
      <c r="QD73" s="285"/>
      <c r="QE73" s="285"/>
      <c r="QF73" s="285"/>
      <c r="QG73" s="285"/>
      <c r="QH73" s="285"/>
      <c r="QI73" s="8"/>
      <c r="QJ73" s="68"/>
      <c r="QK73" s="68"/>
      <c r="QL73" s="68"/>
      <c r="QM73" s="68"/>
      <c r="QN73" s="68"/>
      <c r="QO73" s="68"/>
      <c r="QP73" s="68"/>
      <c r="QQ73" s="68"/>
      <c r="QR73" s="68"/>
      <c r="QS73" s="68"/>
      <c r="QT73" s="68"/>
      <c r="QU73" s="285"/>
      <c r="QV73" s="285"/>
      <c r="QW73" s="285"/>
      <c r="QX73" s="285"/>
      <c r="QY73" s="8"/>
      <c r="QZ73" s="68"/>
      <c r="RA73" s="68"/>
      <c r="RB73" s="68"/>
      <c r="RC73" s="68"/>
      <c r="RD73" s="68"/>
      <c r="RE73" s="68"/>
      <c r="RF73" s="68"/>
      <c r="RG73" s="68"/>
      <c r="RH73" s="68"/>
      <c r="RI73" s="68"/>
      <c r="RJ73" s="68"/>
      <c r="RK73" s="68"/>
      <c r="RL73" s="68"/>
      <c r="RM73" s="68"/>
      <c r="RN73" s="68"/>
    </row>
    <row r="74" spans="1:482" ht="12.75" x14ac:dyDescent="0.2">
      <c r="A74" s="161">
        <v>72</v>
      </c>
      <c r="B74" s="150" t="s">
        <v>139</v>
      </c>
      <c r="C74" s="161">
        <v>72</v>
      </c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279"/>
      <c r="Q74" s="279"/>
      <c r="R74" s="279"/>
      <c r="S74" s="16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279"/>
      <c r="AE74" s="279"/>
      <c r="AF74" s="279"/>
      <c r="AG74" s="279"/>
      <c r="AH74" s="279"/>
      <c r="AI74" s="16"/>
      <c r="AJ74" s="102">
        <v>2962.2268235415772</v>
      </c>
      <c r="AK74" s="102">
        <v>4181.4611913494509</v>
      </c>
      <c r="AL74" s="102">
        <v>4680.485383835331</v>
      </c>
      <c r="AM74" s="102">
        <v>4403.5249517516631</v>
      </c>
      <c r="AN74" s="102">
        <v>393.45059812056394</v>
      </c>
      <c r="AO74" s="102">
        <v>394.14117716016301</v>
      </c>
      <c r="AP74" s="102">
        <v>395.70054909935368</v>
      </c>
      <c r="AQ74" s="102">
        <v>438.1704510416393</v>
      </c>
      <c r="AR74" s="102">
        <v>456.83340086829401</v>
      </c>
      <c r="AS74" s="102">
        <v>3340.5479771514129</v>
      </c>
      <c r="AT74" s="102">
        <v>2795.0154644625554</v>
      </c>
      <c r="AU74" s="102">
        <v>2363.8160155171627</v>
      </c>
      <c r="AV74" s="279">
        <v>2202.7687747228783</v>
      </c>
      <c r="AW74" s="279">
        <v>2111.8718860510962</v>
      </c>
      <c r="AX74" s="279"/>
      <c r="AY74" s="16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279"/>
      <c r="BK74" s="279"/>
      <c r="BL74" s="279"/>
      <c r="BM74" s="279"/>
      <c r="BN74" s="279"/>
      <c r="BO74" s="16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279"/>
      <c r="CA74" s="279"/>
      <c r="CB74" s="279"/>
      <c r="CC74" s="279"/>
      <c r="CD74" s="279"/>
      <c r="CE74" s="16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279"/>
      <c r="CQ74" s="279"/>
      <c r="CR74" s="279"/>
      <c r="CS74" s="279"/>
      <c r="CT74" s="279"/>
      <c r="CU74" s="16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279"/>
      <c r="DH74" s="279"/>
      <c r="DI74" s="279"/>
      <c r="DJ74" s="279"/>
      <c r="DK74" s="16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279"/>
      <c r="DW74" s="279"/>
      <c r="DX74" s="279"/>
      <c r="DY74" s="279"/>
      <c r="DZ74" s="279"/>
      <c r="EA74" s="16"/>
      <c r="EB74" s="102">
        <v>0</v>
      </c>
      <c r="EC74" s="102">
        <v>0</v>
      </c>
      <c r="ED74" s="102">
        <v>0</v>
      </c>
      <c r="EE74" s="102">
        <v>0</v>
      </c>
      <c r="EF74" s="102">
        <v>0</v>
      </c>
      <c r="EG74" s="102">
        <v>0</v>
      </c>
      <c r="EH74" s="102">
        <v>0</v>
      </c>
      <c r="EI74" s="102">
        <v>0</v>
      </c>
      <c r="EJ74" s="102">
        <v>0</v>
      </c>
      <c r="EK74" s="102">
        <v>0</v>
      </c>
      <c r="EL74" s="102">
        <v>0</v>
      </c>
      <c r="EM74" s="279"/>
      <c r="EN74" s="279"/>
      <c r="EO74" s="279"/>
      <c r="EP74" s="279"/>
      <c r="EQ74" s="16"/>
      <c r="ER74" s="102">
        <v>0</v>
      </c>
      <c r="ES74" s="102">
        <v>0</v>
      </c>
      <c r="ET74" s="102">
        <v>0</v>
      </c>
      <c r="EU74" s="102">
        <v>0</v>
      </c>
      <c r="EV74" s="102">
        <v>0</v>
      </c>
      <c r="EW74" s="102">
        <v>0</v>
      </c>
      <c r="EX74" s="102">
        <v>0</v>
      </c>
      <c r="EY74" s="102">
        <v>0</v>
      </c>
      <c r="EZ74" s="102">
        <v>0</v>
      </c>
      <c r="FA74" s="102">
        <v>0</v>
      </c>
      <c r="FB74" s="102">
        <v>0</v>
      </c>
      <c r="FC74" s="279"/>
      <c r="FD74" s="279"/>
      <c r="FE74" s="279"/>
      <c r="FF74" s="279"/>
      <c r="FG74" s="16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279"/>
      <c r="FS74" s="279"/>
      <c r="FT74" s="279"/>
      <c r="FU74" s="279"/>
      <c r="FV74" s="279"/>
      <c r="FW74" s="16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279"/>
      <c r="GI74" s="279"/>
      <c r="GJ74" s="279"/>
      <c r="GK74" s="279"/>
      <c r="GL74" s="279"/>
      <c r="GM74" s="16"/>
      <c r="GN74" s="102">
        <v>5357.6463665704205</v>
      </c>
      <c r="GO74" s="102">
        <v>5721.1642536847467</v>
      </c>
      <c r="GP74" s="102">
        <v>5955.9266612625706</v>
      </c>
      <c r="GQ74" s="102">
        <v>1275.4992793630206</v>
      </c>
      <c r="GR74" s="102">
        <v>1331.9730018431626</v>
      </c>
      <c r="GS74" s="102">
        <v>1457.0324370298777</v>
      </c>
      <c r="GT74" s="102">
        <v>1491.9761912080533</v>
      </c>
      <c r="GU74" s="102">
        <v>1521.4547038257149</v>
      </c>
      <c r="GV74" s="102">
        <v>5741.2050830721419</v>
      </c>
      <c r="GW74" s="102">
        <v>5987.93144212676</v>
      </c>
      <c r="GX74" s="102">
        <v>5985.4149236359635</v>
      </c>
      <c r="GY74" s="102">
        <f t="shared" ref="GY74:GY77" si="102">+$GY$71*GX74/$GX$71</f>
        <v>5939.8552831142115</v>
      </c>
      <c r="GZ74" s="279">
        <v>6157.5945511694008</v>
      </c>
      <c r="HA74" s="279">
        <v>6387.3477070696026</v>
      </c>
      <c r="HB74" s="279"/>
      <c r="HC74" s="16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6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6"/>
      <c r="IJ74" s="102">
        <v>0</v>
      </c>
      <c r="IK74" s="102">
        <v>0</v>
      </c>
      <c r="IL74" s="102">
        <v>0</v>
      </c>
      <c r="IM74" s="102">
        <v>0</v>
      </c>
      <c r="IN74" s="102">
        <v>0</v>
      </c>
      <c r="IO74" s="102">
        <v>0</v>
      </c>
      <c r="IP74" s="102">
        <v>0</v>
      </c>
      <c r="IQ74" s="102">
        <v>0</v>
      </c>
      <c r="IR74" s="102">
        <v>0</v>
      </c>
      <c r="IS74" s="102">
        <v>0</v>
      </c>
      <c r="IT74" s="102"/>
      <c r="IU74" s="279"/>
      <c r="IV74" s="279"/>
      <c r="IW74" s="279"/>
      <c r="IX74" s="279"/>
      <c r="IY74" s="16"/>
      <c r="IZ74" s="102"/>
      <c r="JA74" s="102"/>
      <c r="JB74" s="102"/>
      <c r="JC74" s="102"/>
      <c r="JD74" s="102"/>
      <c r="JE74" s="102"/>
      <c r="JF74" s="102"/>
      <c r="JG74" s="102"/>
      <c r="JH74" s="102"/>
      <c r="JI74" s="102"/>
      <c r="JJ74" s="279"/>
      <c r="JK74" s="279"/>
      <c r="JL74" s="279"/>
      <c r="JM74" s="279"/>
      <c r="JN74" s="279"/>
      <c r="JO74" s="16"/>
      <c r="JP74" s="102"/>
      <c r="JQ74" s="102"/>
      <c r="JR74" s="102"/>
      <c r="JS74" s="102"/>
      <c r="JT74" s="102"/>
      <c r="JU74" s="102"/>
      <c r="JV74" s="102"/>
      <c r="JW74" s="102"/>
      <c r="JX74" s="102"/>
      <c r="JY74" s="102"/>
      <c r="JZ74" s="102"/>
      <c r="KA74" s="279"/>
      <c r="KB74" s="279"/>
      <c r="KC74" s="279"/>
      <c r="KD74" s="279"/>
      <c r="KE74" s="16"/>
      <c r="KF74" s="102">
        <v>1516.1729028304351</v>
      </c>
      <c r="KG74" s="102">
        <v>1476.1539805215482</v>
      </c>
      <c r="KH74" s="102">
        <v>1412.9861118442714</v>
      </c>
      <c r="KI74" s="102">
        <v>450.4063436412078</v>
      </c>
      <c r="KJ74" s="102">
        <v>461.82807819593177</v>
      </c>
      <c r="KK74" s="102">
        <v>480.0548030809461</v>
      </c>
      <c r="KL74" s="102">
        <v>498.01006305298876</v>
      </c>
      <c r="KM74" s="102">
        <v>521.33622555820773</v>
      </c>
      <c r="KN74" s="102">
        <v>1933.9113045660188</v>
      </c>
      <c r="KO74" s="102">
        <v>2189.0956917265498</v>
      </c>
      <c r="KP74" s="102">
        <v>2421.960855658328</v>
      </c>
      <c r="KQ74" s="102">
        <f t="shared" si="101"/>
        <v>2451.095780981484</v>
      </c>
      <c r="KR74" s="279">
        <v>2543.3828663449567</v>
      </c>
      <c r="KS74" s="279">
        <v>2697.9052003257516</v>
      </c>
      <c r="KT74" s="279"/>
      <c r="KU74" s="16"/>
      <c r="KV74" s="102">
        <v>0</v>
      </c>
      <c r="KW74" s="102">
        <v>0</v>
      </c>
      <c r="KX74" s="102">
        <v>0</v>
      </c>
      <c r="KY74" s="102">
        <v>0</v>
      </c>
      <c r="KZ74" s="102">
        <v>0</v>
      </c>
      <c r="LA74" s="102">
        <v>0</v>
      </c>
      <c r="LB74" s="102">
        <v>0</v>
      </c>
      <c r="LC74" s="102">
        <v>0</v>
      </c>
      <c r="LD74" s="102">
        <v>0</v>
      </c>
      <c r="LE74" s="102">
        <v>0</v>
      </c>
      <c r="LF74" s="102"/>
      <c r="LG74" s="102"/>
      <c r="LH74" s="102"/>
      <c r="LI74" s="102"/>
      <c r="LJ74" s="102"/>
      <c r="LL74" s="158"/>
      <c r="LM74" s="158"/>
      <c r="LN74" s="158"/>
      <c r="LO74" s="158"/>
      <c r="LP74" s="158"/>
      <c r="LQ74" s="158"/>
      <c r="LR74" s="158"/>
      <c r="LS74" s="158"/>
      <c r="LT74" s="158"/>
      <c r="LU74" s="158"/>
      <c r="LV74" s="292"/>
      <c r="LW74" s="292"/>
      <c r="LX74" s="292"/>
      <c r="LY74" s="292"/>
      <c r="LZ74" s="292"/>
      <c r="MA74" s="8"/>
      <c r="MB74" s="158"/>
      <c r="MC74" s="158"/>
      <c r="MD74" s="158"/>
      <c r="ME74" s="158"/>
      <c r="MF74" s="158"/>
      <c r="MG74" s="158"/>
      <c r="MH74" s="158"/>
      <c r="MI74" s="158"/>
      <c r="MJ74" s="158"/>
      <c r="MK74" s="158"/>
      <c r="ML74" s="158"/>
      <c r="MM74" s="158"/>
      <c r="MN74" s="292"/>
      <c r="MO74" s="292"/>
      <c r="MP74" s="292"/>
      <c r="MQ74" s="8"/>
      <c r="MR74" s="158"/>
      <c r="MS74" s="158"/>
      <c r="MT74" s="158"/>
      <c r="MU74" s="158"/>
      <c r="MV74" s="158"/>
      <c r="MW74" s="158"/>
      <c r="MX74" s="158"/>
      <c r="MY74" s="158"/>
      <c r="MZ74" s="158"/>
      <c r="NA74" s="158"/>
      <c r="NB74" s="292"/>
      <c r="NC74" s="292"/>
      <c r="ND74" s="292"/>
      <c r="NE74" s="292"/>
      <c r="NF74" s="292"/>
      <c r="NG74" s="8"/>
      <c r="NH74" s="158"/>
      <c r="NI74" s="158"/>
      <c r="NJ74" s="158"/>
      <c r="NK74" s="158"/>
      <c r="NL74" s="158"/>
      <c r="NM74" s="158"/>
      <c r="NN74" s="158"/>
      <c r="NO74" s="158"/>
      <c r="NP74" s="158"/>
      <c r="NQ74" s="158"/>
      <c r="NR74" s="292"/>
      <c r="NS74" s="292"/>
      <c r="NT74" s="292"/>
      <c r="NU74" s="292"/>
      <c r="NV74" s="292"/>
      <c r="NW74" s="8"/>
      <c r="NX74" s="158"/>
      <c r="NY74" s="158"/>
      <c r="NZ74" s="158"/>
      <c r="OA74" s="158"/>
      <c r="OB74" s="158"/>
      <c r="OC74" s="158"/>
      <c r="OD74" s="158"/>
      <c r="OE74" s="158"/>
      <c r="OF74" s="158"/>
      <c r="OG74" s="158"/>
      <c r="OH74" s="292"/>
      <c r="OI74" s="292"/>
      <c r="OJ74" s="292"/>
      <c r="OK74" s="292"/>
      <c r="OL74" s="292"/>
      <c r="OM74" s="8"/>
      <c r="ON74" s="158"/>
      <c r="OO74" s="158"/>
      <c r="OP74" s="158"/>
      <c r="OQ74" s="158"/>
      <c r="OR74" s="158"/>
      <c r="OS74" s="158"/>
      <c r="OT74" s="158"/>
      <c r="OU74" s="158"/>
      <c r="OV74" s="158"/>
      <c r="OW74" s="158"/>
      <c r="OX74" s="292"/>
      <c r="OY74" s="292"/>
      <c r="OZ74" s="292"/>
      <c r="PA74" s="292"/>
      <c r="PB74" s="292"/>
      <c r="PC74" s="8"/>
      <c r="PD74" s="158"/>
      <c r="PE74" s="158"/>
      <c r="PF74" s="158"/>
      <c r="PG74" s="158"/>
      <c r="PH74" s="158"/>
      <c r="PI74" s="158"/>
      <c r="PJ74" s="158"/>
      <c r="PK74" s="158"/>
      <c r="PL74" s="158"/>
      <c r="PM74" s="158"/>
      <c r="PN74" s="292"/>
      <c r="PO74" s="292"/>
      <c r="PP74" s="292"/>
      <c r="PQ74" s="292"/>
      <c r="PR74" s="292"/>
      <c r="PS74" s="8"/>
      <c r="PT74" s="158"/>
      <c r="PU74" s="158"/>
      <c r="PV74" s="158"/>
      <c r="PW74" s="158"/>
      <c r="PX74" s="158"/>
      <c r="PY74" s="158"/>
      <c r="PZ74" s="158"/>
      <c r="QA74" s="158"/>
      <c r="QB74" s="158"/>
      <c r="QC74" s="158"/>
      <c r="QD74" s="292"/>
      <c r="QE74" s="292"/>
      <c r="QF74" s="292"/>
      <c r="QG74" s="292"/>
      <c r="QH74" s="292"/>
      <c r="QI74" s="8"/>
      <c r="QJ74" s="158"/>
      <c r="QK74" s="158"/>
      <c r="QL74" s="158"/>
      <c r="QM74" s="158"/>
      <c r="QN74" s="158"/>
      <c r="QO74" s="158"/>
      <c r="QP74" s="158"/>
      <c r="QQ74" s="158"/>
      <c r="QR74" s="158"/>
      <c r="QS74" s="158"/>
      <c r="QT74" s="158"/>
      <c r="QU74" s="292"/>
      <c r="QV74" s="292"/>
      <c r="QW74" s="292"/>
      <c r="QX74" s="292"/>
      <c r="QY74" s="8"/>
      <c r="QZ74" s="158"/>
      <c r="RA74" s="158"/>
      <c r="RB74" s="158"/>
      <c r="RC74" s="158"/>
      <c r="RD74" s="158"/>
      <c r="RE74" s="158"/>
      <c r="RF74" s="158"/>
      <c r="RG74" s="158"/>
      <c r="RH74" s="158"/>
      <c r="RI74" s="158"/>
      <c r="RJ74" s="158"/>
      <c r="RK74" s="158"/>
      <c r="RL74" s="158"/>
      <c r="RM74" s="158"/>
      <c r="RN74" s="158"/>
    </row>
    <row r="75" spans="1:482" ht="12.75" x14ac:dyDescent="0.2">
      <c r="A75" s="161">
        <v>73</v>
      </c>
      <c r="B75" s="151" t="s">
        <v>140</v>
      </c>
      <c r="C75" s="161">
        <v>73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277"/>
      <c r="Q75" s="277"/>
      <c r="R75" s="277"/>
      <c r="S75" s="16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277"/>
      <c r="AE75" s="277"/>
      <c r="AF75" s="277"/>
      <c r="AG75" s="277"/>
      <c r="AH75" s="277"/>
      <c r="AI75" s="16"/>
      <c r="AJ75" s="103">
        <v>9068.5517701988629</v>
      </c>
      <c r="AK75" s="103">
        <v>12801.111983549521</v>
      </c>
      <c r="AL75" s="103">
        <v>14328.823058263704</v>
      </c>
      <c r="AM75" s="103">
        <v>13480.937272919104</v>
      </c>
      <c r="AN75" s="103">
        <v>11680.170873342808</v>
      </c>
      <c r="AO75" s="103">
        <v>11700.671747461683</v>
      </c>
      <c r="AP75" s="103">
        <v>11746.964041314703</v>
      </c>
      <c r="AQ75" s="103">
        <v>13007.746752103732</v>
      </c>
      <c r="AR75" s="103">
        <v>13561.78439753426</v>
      </c>
      <c r="AS75" s="103">
        <v>12944.142396218544</v>
      </c>
      <c r="AT75" s="103">
        <v>10830.28246236632</v>
      </c>
      <c r="AU75" s="103">
        <v>9159.4466873688125</v>
      </c>
      <c r="AV75" s="277">
        <v>8535.4118189527253</v>
      </c>
      <c r="AW75" s="277">
        <v>8183.1994638575943</v>
      </c>
      <c r="AX75" s="277"/>
      <c r="AY75" s="16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277"/>
      <c r="BK75" s="277"/>
      <c r="BL75" s="277"/>
      <c r="BM75" s="277"/>
      <c r="BN75" s="277"/>
      <c r="BO75" s="16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277"/>
      <c r="CA75" s="277"/>
      <c r="CB75" s="277"/>
      <c r="CC75" s="277"/>
      <c r="CD75" s="277"/>
      <c r="CE75" s="16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277"/>
      <c r="CQ75" s="277"/>
      <c r="CR75" s="277"/>
      <c r="CS75" s="277"/>
      <c r="CT75" s="277"/>
      <c r="CU75" s="16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277"/>
      <c r="DH75" s="277"/>
      <c r="DI75" s="277"/>
      <c r="DJ75" s="277"/>
      <c r="DK75" s="16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277"/>
      <c r="DW75" s="277"/>
      <c r="DX75" s="277"/>
      <c r="DY75" s="277"/>
      <c r="DZ75" s="277"/>
      <c r="EA75" s="16"/>
      <c r="EB75" s="103">
        <v>0</v>
      </c>
      <c r="EC75" s="103">
        <v>0</v>
      </c>
      <c r="ED75" s="103">
        <v>0</v>
      </c>
      <c r="EE75" s="103">
        <v>0</v>
      </c>
      <c r="EF75" s="103">
        <v>0</v>
      </c>
      <c r="EG75" s="103">
        <v>0</v>
      </c>
      <c r="EH75" s="103">
        <v>0</v>
      </c>
      <c r="EI75" s="103">
        <v>0</v>
      </c>
      <c r="EJ75" s="103">
        <v>0</v>
      </c>
      <c r="EK75" s="103">
        <v>0</v>
      </c>
      <c r="EL75" s="103">
        <v>0</v>
      </c>
      <c r="EM75" s="277"/>
      <c r="EN75" s="277"/>
      <c r="EO75" s="277"/>
      <c r="EP75" s="277"/>
      <c r="EQ75" s="16"/>
      <c r="ER75" s="103">
        <v>0</v>
      </c>
      <c r="ES75" s="103">
        <v>0</v>
      </c>
      <c r="ET75" s="103">
        <v>0</v>
      </c>
      <c r="EU75" s="103">
        <v>0</v>
      </c>
      <c r="EV75" s="103">
        <v>0</v>
      </c>
      <c r="EW75" s="103">
        <v>0</v>
      </c>
      <c r="EX75" s="103">
        <v>0</v>
      </c>
      <c r="EY75" s="103">
        <v>0</v>
      </c>
      <c r="EZ75" s="103">
        <v>0</v>
      </c>
      <c r="FA75" s="103">
        <v>0</v>
      </c>
      <c r="FB75" s="103">
        <v>0</v>
      </c>
      <c r="FC75" s="277"/>
      <c r="FD75" s="277"/>
      <c r="FE75" s="277"/>
      <c r="FF75" s="277"/>
      <c r="FG75" s="16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277"/>
      <c r="FS75" s="277"/>
      <c r="FT75" s="277"/>
      <c r="FU75" s="277"/>
      <c r="FV75" s="277"/>
      <c r="FW75" s="16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277"/>
      <c r="GI75" s="277"/>
      <c r="GJ75" s="277"/>
      <c r="GK75" s="277"/>
      <c r="GL75" s="277"/>
      <c r="GM75" s="16"/>
      <c r="GN75" s="103">
        <v>3052.5212141401266</v>
      </c>
      <c r="GO75" s="103">
        <v>3259.6356793761347</v>
      </c>
      <c r="GP75" s="103">
        <v>3393.3916573528309</v>
      </c>
      <c r="GQ75" s="103">
        <v>4283.7969745259306</v>
      </c>
      <c r="GR75" s="103">
        <v>4473.4654168487396</v>
      </c>
      <c r="GS75" s="103">
        <v>4893.4807306608436</v>
      </c>
      <c r="GT75" s="103">
        <v>5010.8402234092846</v>
      </c>
      <c r="GU75" s="103">
        <v>5109.8445625008189</v>
      </c>
      <c r="GV75" s="103">
        <v>5444.5477829841238</v>
      </c>
      <c r="GW75" s="103">
        <v>5678.5253942621639</v>
      </c>
      <c r="GX75" s="103">
        <v>5676.1389083290442</v>
      </c>
      <c r="GY75" s="103">
        <f t="shared" si="102"/>
        <v>5632.9334077055537</v>
      </c>
      <c r="GZ75" s="277">
        <v>5839.4217375953667</v>
      </c>
      <c r="HA75" s="277">
        <v>6057.3031784235855</v>
      </c>
      <c r="HB75" s="277"/>
      <c r="HC75" s="16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6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6"/>
      <c r="IJ75" s="103">
        <v>0</v>
      </c>
      <c r="IK75" s="103">
        <v>0</v>
      </c>
      <c r="IL75" s="103">
        <v>0</v>
      </c>
      <c r="IM75" s="103">
        <v>0</v>
      </c>
      <c r="IN75" s="103">
        <v>0</v>
      </c>
      <c r="IO75" s="103">
        <v>0</v>
      </c>
      <c r="IP75" s="103">
        <v>0</v>
      </c>
      <c r="IQ75" s="103">
        <v>0</v>
      </c>
      <c r="IR75" s="103">
        <v>0</v>
      </c>
      <c r="IS75" s="103">
        <v>0</v>
      </c>
      <c r="IT75" s="103"/>
      <c r="IU75" s="277"/>
      <c r="IV75" s="277"/>
      <c r="IW75" s="277"/>
      <c r="IX75" s="277"/>
      <c r="IY75" s="16"/>
      <c r="IZ75" s="103"/>
      <c r="JA75" s="103"/>
      <c r="JB75" s="103"/>
      <c r="JC75" s="103"/>
      <c r="JD75" s="103"/>
      <c r="JE75" s="103"/>
      <c r="JF75" s="103"/>
      <c r="JG75" s="103"/>
      <c r="JH75" s="103"/>
      <c r="JI75" s="103"/>
      <c r="JJ75" s="277"/>
      <c r="JK75" s="277"/>
      <c r="JL75" s="277"/>
      <c r="JM75" s="277"/>
      <c r="JN75" s="277"/>
      <c r="JO75" s="16"/>
      <c r="JP75" s="103"/>
      <c r="JQ75" s="103"/>
      <c r="JR75" s="103"/>
      <c r="JS75" s="103"/>
      <c r="JT75" s="103"/>
      <c r="JU75" s="103"/>
      <c r="JV75" s="103"/>
      <c r="JW75" s="103"/>
      <c r="JX75" s="103"/>
      <c r="JY75" s="103"/>
      <c r="JZ75" s="103"/>
      <c r="KA75" s="277"/>
      <c r="KB75" s="277"/>
      <c r="KC75" s="277"/>
      <c r="KD75" s="277"/>
      <c r="KE75" s="16"/>
      <c r="KF75" s="103">
        <v>3821.9510139680383</v>
      </c>
      <c r="KG75" s="103">
        <v>3721.0717802006848</v>
      </c>
      <c r="KH75" s="103">
        <v>3561.8389517477954</v>
      </c>
      <c r="KI75" s="103">
        <v>3094.0487689779452</v>
      </c>
      <c r="KJ75" s="103">
        <v>3172.5099279681649</v>
      </c>
      <c r="KK75" s="103">
        <v>3297.7177019907754</v>
      </c>
      <c r="KL75" s="103">
        <v>3421.0606584066641</v>
      </c>
      <c r="KM75" s="103">
        <v>3581.2988197984237</v>
      </c>
      <c r="KN75" s="103">
        <v>2162.0420254637611</v>
      </c>
      <c r="KO75" s="103">
        <v>2447.3288263530567</v>
      </c>
      <c r="KP75" s="103">
        <v>2707.6635529241867</v>
      </c>
      <c r="KQ75" s="103">
        <f t="shared" si="101"/>
        <v>2740.2353326168163</v>
      </c>
      <c r="KR75" s="277">
        <v>2843.4089148241787</v>
      </c>
      <c r="KS75" s="277">
        <v>3016.159226149442</v>
      </c>
      <c r="KT75" s="277"/>
      <c r="KU75" s="16"/>
      <c r="KV75" s="103">
        <v>0</v>
      </c>
      <c r="KW75" s="103">
        <v>0</v>
      </c>
      <c r="KX75" s="103">
        <v>0</v>
      </c>
      <c r="KY75" s="103">
        <v>0</v>
      </c>
      <c r="KZ75" s="103">
        <v>0</v>
      </c>
      <c r="LA75" s="103">
        <v>0</v>
      </c>
      <c r="LB75" s="103">
        <v>0</v>
      </c>
      <c r="LC75" s="103">
        <v>0</v>
      </c>
      <c r="LD75" s="103">
        <v>0</v>
      </c>
      <c r="LE75" s="103">
        <v>0</v>
      </c>
      <c r="LF75" s="103"/>
      <c r="LG75" s="103"/>
      <c r="LH75" s="103"/>
      <c r="LI75" s="103"/>
      <c r="LJ75" s="103"/>
      <c r="LL75" s="68"/>
      <c r="LM75" s="68"/>
      <c r="LN75" s="68"/>
      <c r="LO75" s="68"/>
      <c r="LP75" s="68"/>
      <c r="LQ75" s="68"/>
      <c r="LR75" s="68"/>
      <c r="LS75" s="68"/>
      <c r="LT75" s="68"/>
      <c r="LU75" s="68"/>
      <c r="LV75" s="285"/>
      <c r="LW75" s="285"/>
      <c r="LX75" s="285"/>
      <c r="LY75" s="285"/>
      <c r="LZ75" s="285"/>
      <c r="MA75" s="8"/>
      <c r="MB75" s="68"/>
      <c r="MC75" s="68"/>
      <c r="MD75" s="68"/>
      <c r="ME75" s="68"/>
      <c r="MF75" s="68"/>
      <c r="MG75" s="68"/>
      <c r="MH75" s="68"/>
      <c r="MI75" s="68"/>
      <c r="MJ75" s="68"/>
      <c r="MK75" s="68"/>
      <c r="ML75" s="68"/>
      <c r="MM75" s="68"/>
      <c r="MN75" s="285"/>
      <c r="MO75" s="285"/>
      <c r="MP75" s="285"/>
      <c r="MQ75" s="8"/>
      <c r="MR75" s="68"/>
      <c r="MS75" s="68"/>
      <c r="MT75" s="68"/>
      <c r="MU75" s="68"/>
      <c r="MV75" s="68"/>
      <c r="MW75" s="68"/>
      <c r="MX75" s="68"/>
      <c r="MY75" s="68"/>
      <c r="MZ75" s="68"/>
      <c r="NA75" s="68"/>
      <c r="NB75" s="285"/>
      <c r="NC75" s="285"/>
      <c r="ND75" s="285"/>
      <c r="NE75" s="285"/>
      <c r="NF75" s="285"/>
      <c r="NG75" s="8"/>
      <c r="NH75" s="68"/>
      <c r="NI75" s="68"/>
      <c r="NJ75" s="68"/>
      <c r="NK75" s="68"/>
      <c r="NL75" s="68"/>
      <c r="NM75" s="68"/>
      <c r="NN75" s="68"/>
      <c r="NO75" s="68"/>
      <c r="NP75" s="68"/>
      <c r="NQ75" s="68"/>
      <c r="NR75" s="285"/>
      <c r="NS75" s="285"/>
      <c r="NT75" s="285"/>
      <c r="NU75" s="285"/>
      <c r="NV75" s="285"/>
      <c r="NW75" s="8"/>
      <c r="NX75" s="68"/>
      <c r="NY75" s="68"/>
      <c r="NZ75" s="68"/>
      <c r="OA75" s="68"/>
      <c r="OB75" s="68"/>
      <c r="OC75" s="68"/>
      <c r="OD75" s="68"/>
      <c r="OE75" s="68"/>
      <c r="OF75" s="68"/>
      <c r="OG75" s="68"/>
      <c r="OH75" s="285"/>
      <c r="OI75" s="285"/>
      <c r="OJ75" s="285"/>
      <c r="OK75" s="285"/>
      <c r="OL75" s="285"/>
      <c r="OM75" s="8"/>
      <c r="ON75" s="68"/>
      <c r="OO75" s="68"/>
      <c r="OP75" s="68"/>
      <c r="OQ75" s="68"/>
      <c r="OR75" s="68"/>
      <c r="OS75" s="68"/>
      <c r="OT75" s="68"/>
      <c r="OU75" s="68"/>
      <c r="OV75" s="68"/>
      <c r="OW75" s="68"/>
      <c r="OX75" s="285"/>
      <c r="OY75" s="285"/>
      <c r="OZ75" s="285"/>
      <c r="PA75" s="285"/>
      <c r="PB75" s="285"/>
      <c r="PC75" s="8"/>
      <c r="PD75" s="68"/>
      <c r="PE75" s="68"/>
      <c r="PF75" s="68"/>
      <c r="PG75" s="68"/>
      <c r="PH75" s="68"/>
      <c r="PI75" s="68"/>
      <c r="PJ75" s="68"/>
      <c r="PK75" s="68"/>
      <c r="PL75" s="68"/>
      <c r="PM75" s="68"/>
      <c r="PN75" s="285"/>
      <c r="PO75" s="285"/>
      <c r="PP75" s="285"/>
      <c r="PQ75" s="285"/>
      <c r="PR75" s="285"/>
      <c r="PS75" s="8"/>
      <c r="PT75" s="68"/>
      <c r="PU75" s="68"/>
      <c r="PV75" s="68"/>
      <c r="PW75" s="68"/>
      <c r="PX75" s="68"/>
      <c r="PY75" s="68"/>
      <c r="PZ75" s="68"/>
      <c r="QA75" s="68"/>
      <c r="QB75" s="68"/>
      <c r="QC75" s="68"/>
      <c r="QD75" s="285"/>
      <c r="QE75" s="285"/>
      <c r="QF75" s="285"/>
      <c r="QG75" s="285"/>
      <c r="QH75" s="285"/>
      <c r="QI75" s="8"/>
      <c r="QJ75" s="68"/>
      <c r="QK75" s="68"/>
      <c r="QL75" s="68"/>
      <c r="QM75" s="68"/>
      <c r="QN75" s="68"/>
      <c r="QO75" s="68"/>
      <c r="QP75" s="68"/>
      <c r="QQ75" s="68"/>
      <c r="QR75" s="68"/>
      <c r="QS75" s="68"/>
      <c r="QT75" s="68"/>
      <c r="QU75" s="285"/>
      <c r="QV75" s="285"/>
      <c r="QW75" s="285"/>
      <c r="QX75" s="285"/>
      <c r="QY75" s="8"/>
      <c r="QZ75" s="68"/>
      <c r="RA75" s="68"/>
      <c r="RB75" s="68"/>
      <c r="RC75" s="68"/>
      <c r="RD75" s="68"/>
      <c r="RE75" s="68"/>
      <c r="RF75" s="68"/>
      <c r="RG75" s="68"/>
      <c r="RH75" s="68"/>
      <c r="RI75" s="68"/>
      <c r="RJ75" s="68"/>
      <c r="RK75" s="68"/>
      <c r="RL75" s="68"/>
      <c r="RM75" s="68"/>
      <c r="RN75" s="68"/>
    </row>
    <row r="76" spans="1:482" ht="12.75" x14ac:dyDescent="0.2">
      <c r="A76" s="161">
        <v>74</v>
      </c>
      <c r="B76" s="150" t="s">
        <v>141</v>
      </c>
      <c r="C76" s="161">
        <v>74</v>
      </c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279"/>
      <c r="Q76" s="279"/>
      <c r="R76" s="279"/>
      <c r="S76" s="16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279"/>
      <c r="AE76" s="279"/>
      <c r="AF76" s="279"/>
      <c r="AG76" s="279"/>
      <c r="AH76" s="279"/>
      <c r="AI76" s="16"/>
      <c r="AJ76" s="102">
        <v>2831.6384799106631</v>
      </c>
      <c r="AK76" s="102">
        <v>3997.1234874992019</v>
      </c>
      <c r="AL76" s="102">
        <v>4474.1484386675065</v>
      </c>
      <c r="AM76" s="102">
        <v>4209.3976739157506</v>
      </c>
      <c r="AN76" s="102">
        <v>3387.5617915115222</v>
      </c>
      <c r="AO76" s="102">
        <v>3393.5075930422336</v>
      </c>
      <c r="AP76" s="102">
        <v>3406.9335957607223</v>
      </c>
      <c r="AQ76" s="102">
        <v>3772.5942855554858</v>
      </c>
      <c r="AR76" s="102">
        <v>3933.2800134503486</v>
      </c>
      <c r="AS76" s="102">
        <v>4481.6229129253534</v>
      </c>
      <c r="AT76" s="102">
        <v>3749.7456804070712</v>
      </c>
      <c r="AU76" s="102">
        <v>3171.2557608932257</v>
      </c>
      <c r="AV76" s="279">
        <v>2955.197494601678</v>
      </c>
      <c r="AW76" s="279">
        <v>2833.2517594194946</v>
      </c>
      <c r="AX76" s="279"/>
      <c r="AY76" s="16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279"/>
      <c r="BK76" s="279"/>
      <c r="BL76" s="279"/>
      <c r="BM76" s="279"/>
      <c r="BN76" s="279"/>
      <c r="BO76" s="16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279"/>
      <c r="CA76" s="279"/>
      <c r="CB76" s="279"/>
      <c r="CC76" s="279"/>
      <c r="CD76" s="279"/>
      <c r="CE76" s="16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279"/>
      <c r="CQ76" s="279"/>
      <c r="CR76" s="279"/>
      <c r="CS76" s="279"/>
      <c r="CT76" s="279"/>
      <c r="CU76" s="16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279"/>
      <c r="DH76" s="279"/>
      <c r="DI76" s="279"/>
      <c r="DJ76" s="279"/>
      <c r="DK76" s="16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279"/>
      <c r="DW76" s="279"/>
      <c r="DX76" s="279"/>
      <c r="DY76" s="279"/>
      <c r="DZ76" s="279"/>
      <c r="EA76" s="16"/>
      <c r="EB76" s="102">
        <v>0</v>
      </c>
      <c r="EC76" s="102">
        <v>0</v>
      </c>
      <c r="ED76" s="102">
        <v>0</v>
      </c>
      <c r="EE76" s="102">
        <v>0</v>
      </c>
      <c r="EF76" s="102">
        <v>0</v>
      </c>
      <c r="EG76" s="102">
        <v>0</v>
      </c>
      <c r="EH76" s="102">
        <v>0</v>
      </c>
      <c r="EI76" s="102">
        <v>0</v>
      </c>
      <c r="EJ76" s="102">
        <v>0</v>
      </c>
      <c r="EK76" s="102">
        <v>0</v>
      </c>
      <c r="EL76" s="102">
        <v>0</v>
      </c>
      <c r="EM76" s="279"/>
      <c r="EN76" s="279"/>
      <c r="EO76" s="279"/>
      <c r="EP76" s="279"/>
      <c r="EQ76" s="16"/>
      <c r="ER76" s="102">
        <v>0</v>
      </c>
      <c r="ES76" s="102">
        <v>0</v>
      </c>
      <c r="ET76" s="102">
        <v>0</v>
      </c>
      <c r="EU76" s="102">
        <v>0</v>
      </c>
      <c r="EV76" s="102">
        <v>0</v>
      </c>
      <c r="EW76" s="102">
        <v>0</v>
      </c>
      <c r="EX76" s="102">
        <v>0</v>
      </c>
      <c r="EY76" s="102">
        <v>0</v>
      </c>
      <c r="EZ76" s="102">
        <v>0</v>
      </c>
      <c r="FA76" s="102">
        <v>0</v>
      </c>
      <c r="FB76" s="102">
        <v>0</v>
      </c>
      <c r="FC76" s="279"/>
      <c r="FD76" s="279"/>
      <c r="FE76" s="279"/>
      <c r="FF76" s="279"/>
      <c r="FG76" s="16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279"/>
      <c r="FS76" s="279"/>
      <c r="FT76" s="279"/>
      <c r="FU76" s="279"/>
      <c r="FV76" s="279"/>
      <c r="FW76" s="16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279"/>
      <c r="GI76" s="279"/>
      <c r="GJ76" s="279"/>
      <c r="GK76" s="279"/>
      <c r="GL76" s="279"/>
      <c r="GM76" s="16"/>
      <c r="GN76" s="102">
        <v>5655.4400265964523</v>
      </c>
      <c r="GO76" s="102">
        <v>6039.1633014280724</v>
      </c>
      <c r="GP76" s="102">
        <v>6286.9744904680956</v>
      </c>
      <c r="GQ76" s="102">
        <v>6656.3510520598902</v>
      </c>
      <c r="GR76" s="102">
        <v>6951.0661711716448</v>
      </c>
      <c r="GS76" s="102">
        <v>7603.7043313365211</v>
      </c>
      <c r="GT76" s="102">
        <v>7786.0626428229689</v>
      </c>
      <c r="GU76" s="102">
        <v>7939.8999139610005</v>
      </c>
      <c r="GV76" s="102">
        <v>7431.3837587395401</v>
      </c>
      <c r="GW76" s="102">
        <v>7750.7449783792154</v>
      </c>
      <c r="GX76" s="102">
        <v>7747.4876109153329</v>
      </c>
      <c r="GY76" s="102">
        <f t="shared" si="102"/>
        <v>7688.5154669615085</v>
      </c>
      <c r="GZ76" s="279">
        <v>7970.3559580869914</v>
      </c>
      <c r="HA76" s="279">
        <v>8267.7471584658306</v>
      </c>
      <c r="HB76" s="279"/>
      <c r="HC76" s="16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6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6"/>
      <c r="IJ76" s="102">
        <v>0</v>
      </c>
      <c r="IK76" s="102">
        <v>0</v>
      </c>
      <c r="IL76" s="102">
        <v>0</v>
      </c>
      <c r="IM76" s="102">
        <v>0</v>
      </c>
      <c r="IN76" s="102">
        <v>0</v>
      </c>
      <c r="IO76" s="102">
        <v>0</v>
      </c>
      <c r="IP76" s="102">
        <v>0</v>
      </c>
      <c r="IQ76" s="102">
        <v>0</v>
      </c>
      <c r="IR76" s="102">
        <v>0</v>
      </c>
      <c r="IS76" s="102">
        <v>0</v>
      </c>
      <c r="IT76" s="102"/>
      <c r="IU76" s="279"/>
      <c r="IV76" s="279"/>
      <c r="IW76" s="279"/>
      <c r="IX76" s="279"/>
      <c r="IY76" s="16"/>
      <c r="IZ76" s="102"/>
      <c r="JA76" s="102"/>
      <c r="JB76" s="102"/>
      <c r="JC76" s="102"/>
      <c r="JD76" s="102"/>
      <c r="JE76" s="102"/>
      <c r="JF76" s="102"/>
      <c r="JG76" s="102"/>
      <c r="JH76" s="102"/>
      <c r="JI76" s="102"/>
      <c r="JJ76" s="279"/>
      <c r="JK76" s="279"/>
      <c r="JL76" s="279"/>
      <c r="JM76" s="279"/>
      <c r="JN76" s="279"/>
      <c r="JO76" s="16"/>
      <c r="JP76" s="102"/>
      <c r="JQ76" s="102"/>
      <c r="JR76" s="102"/>
      <c r="JS76" s="102"/>
      <c r="JT76" s="102"/>
      <c r="JU76" s="102"/>
      <c r="JV76" s="102"/>
      <c r="JW76" s="102"/>
      <c r="JX76" s="102"/>
      <c r="JY76" s="102"/>
      <c r="JZ76" s="102"/>
      <c r="KA76" s="279"/>
      <c r="KB76" s="279"/>
      <c r="KC76" s="279"/>
      <c r="KD76" s="279"/>
      <c r="KE76" s="16"/>
      <c r="KF76" s="102">
        <v>4025.7484805890813</v>
      </c>
      <c r="KG76" s="102">
        <v>3919.4900747179195</v>
      </c>
      <c r="KH76" s="102">
        <v>3751.7664919557774</v>
      </c>
      <c r="KI76" s="102">
        <v>2136.5724926684011</v>
      </c>
      <c r="KJ76" s="102">
        <v>2190.7532656808321</v>
      </c>
      <c r="KK76" s="102">
        <v>2277.2145679483197</v>
      </c>
      <c r="KL76" s="102">
        <v>2362.3881342103791</v>
      </c>
      <c r="KM76" s="102">
        <v>2473.039411377702</v>
      </c>
      <c r="KN76" s="102">
        <v>1187.4739341029479</v>
      </c>
      <c r="KO76" s="102">
        <v>1344.1640612187653</v>
      </c>
      <c r="KP76" s="102">
        <v>1487.1495806046448</v>
      </c>
      <c r="KQ76" s="102">
        <f t="shared" si="101"/>
        <v>1505.0392140700467</v>
      </c>
      <c r="KR76" s="279">
        <v>1561.7059847046235</v>
      </c>
      <c r="KS76" s="279">
        <v>1656.5868840538935</v>
      </c>
      <c r="KT76" s="279"/>
      <c r="KU76" s="16"/>
      <c r="KV76" s="102">
        <v>0</v>
      </c>
      <c r="KW76" s="102">
        <v>0</v>
      </c>
      <c r="KX76" s="102">
        <v>0</v>
      </c>
      <c r="KY76" s="102">
        <v>0</v>
      </c>
      <c r="KZ76" s="102">
        <v>0</v>
      </c>
      <c r="LA76" s="102">
        <v>0</v>
      </c>
      <c r="LB76" s="102">
        <v>0</v>
      </c>
      <c r="LC76" s="102">
        <v>0</v>
      </c>
      <c r="LD76" s="102">
        <v>0</v>
      </c>
      <c r="LE76" s="102">
        <v>0</v>
      </c>
      <c r="LF76" s="102"/>
      <c r="LG76" s="102"/>
      <c r="LH76" s="102"/>
      <c r="LI76" s="102"/>
      <c r="LJ76" s="102"/>
      <c r="LL76" s="158"/>
      <c r="LM76" s="158"/>
      <c r="LN76" s="158"/>
      <c r="LO76" s="158"/>
      <c r="LP76" s="158"/>
      <c r="LQ76" s="158"/>
      <c r="LR76" s="158"/>
      <c r="LS76" s="158"/>
      <c r="LT76" s="158"/>
      <c r="LU76" s="158"/>
      <c r="LV76" s="292"/>
      <c r="LW76" s="292"/>
      <c r="LX76" s="292"/>
      <c r="LY76" s="292"/>
      <c r="LZ76" s="292"/>
      <c r="MA76" s="8"/>
      <c r="MB76" s="158"/>
      <c r="MC76" s="158"/>
      <c r="MD76" s="158"/>
      <c r="ME76" s="158"/>
      <c r="MF76" s="158"/>
      <c r="MG76" s="158"/>
      <c r="MH76" s="158"/>
      <c r="MI76" s="158"/>
      <c r="MJ76" s="158"/>
      <c r="MK76" s="158"/>
      <c r="ML76" s="158"/>
      <c r="MM76" s="158"/>
      <c r="MN76" s="292"/>
      <c r="MO76" s="292"/>
      <c r="MP76" s="292"/>
      <c r="MQ76" s="8"/>
      <c r="MR76" s="158"/>
      <c r="MS76" s="158"/>
      <c r="MT76" s="158"/>
      <c r="MU76" s="158"/>
      <c r="MV76" s="158"/>
      <c r="MW76" s="158"/>
      <c r="MX76" s="158"/>
      <c r="MY76" s="158"/>
      <c r="MZ76" s="158"/>
      <c r="NA76" s="158"/>
      <c r="NB76" s="292"/>
      <c r="NC76" s="292"/>
      <c r="ND76" s="292"/>
      <c r="NE76" s="292"/>
      <c r="NF76" s="292"/>
      <c r="NG76" s="8"/>
      <c r="NH76" s="158"/>
      <c r="NI76" s="158"/>
      <c r="NJ76" s="158"/>
      <c r="NK76" s="158"/>
      <c r="NL76" s="158"/>
      <c r="NM76" s="158"/>
      <c r="NN76" s="158"/>
      <c r="NO76" s="158"/>
      <c r="NP76" s="158"/>
      <c r="NQ76" s="158"/>
      <c r="NR76" s="292"/>
      <c r="NS76" s="292"/>
      <c r="NT76" s="292"/>
      <c r="NU76" s="292"/>
      <c r="NV76" s="292"/>
      <c r="NW76" s="8"/>
      <c r="NX76" s="158"/>
      <c r="NY76" s="158"/>
      <c r="NZ76" s="158"/>
      <c r="OA76" s="158"/>
      <c r="OB76" s="158"/>
      <c r="OC76" s="158"/>
      <c r="OD76" s="158"/>
      <c r="OE76" s="158"/>
      <c r="OF76" s="158"/>
      <c r="OG76" s="158"/>
      <c r="OH76" s="292"/>
      <c r="OI76" s="292"/>
      <c r="OJ76" s="292"/>
      <c r="OK76" s="292"/>
      <c r="OL76" s="292"/>
      <c r="OM76" s="8"/>
      <c r="ON76" s="158"/>
      <c r="OO76" s="158"/>
      <c r="OP76" s="158"/>
      <c r="OQ76" s="158"/>
      <c r="OR76" s="158"/>
      <c r="OS76" s="158"/>
      <c r="OT76" s="158"/>
      <c r="OU76" s="158"/>
      <c r="OV76" s="158"/>
      <c r="OW76" s="158"/>
      <c r="OX76" s="292"/>
      <c r="OY76" s="292"/>
      <c r="OZ76" s="292"/>
      <c r="PA76" s="292"/>
      <c r="PB76" s="292"/>
      <c r="PC76" s="8"/>
      <c r="PD76" s="158"/>
      <c r="PE76" s="158"/>
      <c r="PF76" s="158"/>
      <c r="PG76" s="158"/>
      <c r="PH76" s="158"/>
      <c r="PI76" s="158"/>
      <c r="PJ76" s="158"/>
      <c r="PK76" s="158"/>
      <c r="PL76" s="158"/>
      <c r="PM76" s="158"/>
      <c r="PN76" s="292"/>
      <c r="PO76" s="292"/>
      <c r="PP76" s="292"/>
      <c r="PQ76" s="292"/>
      <c r="PR76" s="292"/>
      <c r="PS76" s="8"/>
      <c r="PT76" s="158"/>
      <c r="PU76" s="158"/>
      <c r="PV76" s="158"/>
      <c r="PW76" s="158"/>
      <c r="PX76" s="158"/>
      <c r="PY76" s="158"/>
      <c r="PZ76" s="158"/>
      <c r="QA76" s="158"/>
      <c r="QB76" s="158"/>
      <c r="QC76" s="158"/>
      <c r="QD76" s="292"/>
      <c r="QE76" s="292"/>
      <c r="QF76" s="292"/>
      <c r="QG76" s="292"/>
      <c r="QH76" s="292"/>
      <c r="QI76" s="8"/>
      <c r="QJ76" s="158"/>
      <c r="QK76" s="158"/>
      <c r="QL76" s="158"/>
      <c r="QM76" s="158"/>
      <c r="QN76" s="158"/>
      <c r="QO76" s="158"/>
      <c r="QP76" s="158"/>
      <c r="QQ76" s="158"/>
      <c r="QR76" s="158"/>
      <c r="QS76" s="158"/>
      <c r="QT76" s="158"/>
      <c r="QU76" s="292"/>
      <c r="QV76" s="292"/>
      <c r="QW76" s="292"/>
      <c r="QX76" s="292"/>
      <c r="QY76" s="8"/>
      <c r="QZ76" s="158"/>
      <c r="RA76" s="158"/>
      <c r="RB76" s="158"/>
      <c r="RC76" s="158"/>
      <c r="RD76" s="158"/>
      <c r="RE76" s="158"/>
      <c r="RF76" s="158"/>
      <c r="RG76" s="158"/>
      <c r="RH76" s="158"/>
      <c r="RI76" s="158"/>
      <c r="RJ76" s="158"/>
      <c r="RK76" s="158"/>
      <c r="RL76" s="158"/>
      <c r="RM76" s="158"/>
      <c r="RN76" s="158"/>
    </row>
    <row r="77" spans="1:482" ht="12.75" x14ac:dyDescent="0.2">
      <c r="A77" s="161">
        <v>75</v>
      </c>
      <c r="B77" s="151" t="s">
        <v>142</v>
      </c>
      <c r="C77" s="161">
        <v>75</v>
      </c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277"/>
      <c r="Q77" s="277"/>
      <c r="R77" s="277"/>
      <c r="S77" s="16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277"/>
      <c r="AE77" s="277"/>
      <c r="AF77" s="277"/>
      <c r="AG77" s="277"/>
      <c r="AH77" s="277"/>
      <c r="AI77" s="16"/>
      <c r="AJ77" s="103">
        <v>312.83065368362173</v>
      </c>
      <c r="AK77" s="103">
        <v>441.58982946438255</v>
      </c>
      <c r="AL77" s="103">
        <v>494.2900693982906</v>
      </c>
      <c r="AM77" s="103">
        <v>465.0412244669476</v>
      </c>
      <c r="AN77" s="103">
        <v>623.7101569619914</v>
      </c>
      <c r="AO77" s="103">
        <v>624.80488438962902</v>
      </c>
      <c r="AP77" s="103">
        <v>627.2768494129399</v>
      </c>
      <c r="AQ77" s="103">
        <v>694.60146229474924</v>
      </c>
      <c r="AR77" s="103">
        <v>724.18655231967193</v>
      </c>
      <c r="AS77" s="103">
        <v>392.17778647309933</v>
      </c>
      <c r="AT77" s="103">
        <v>328.13268526851732</v>
      </c>
      <c r="AU77" s="103">
        <v>277.51019860690474</v>
      </c>
      <c r="AV77" s="277">
        <v>258.60337528202007</v>
      </c>
      <c r="AW77" s="277">
        <v>247.93214983026368</v>
      </c>
      <c r="AX77" s="277"/>
      <c r="AY77" s="16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277"/>
      <c r="BK77" s="277"/>
      <c r="BL77" s="277"/>
      <c r="BM77" s="277"/>
      <c r="BN77" s="277"/>
      <c r="BO77" s="16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277"/>
      <c r="CA77" s="277"/>
      <c r="CB77" s="277"/>
      <c r="CC77" s="277"/>
      <c r="CD77" s="277"/>
      <c r="CE77" s="16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277"/>
      <c r="CQ77" s="277"/>
      <c r="CR77" s="277"/>
      <c r="CS77" s="277"/>
      <c r="CT77" s="277"/>
      <c r="CU77" s="16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277"/>
      <c r="DH77" s="277"/>
      <c r="DI77" s="277"/>
      <c r="DJ77" s="277"/>
      <c r="DK77" s="16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277"/>
      <c r="DW77" s="277"/>
      <c r="DX77" s="277"/>
      <c r="DY77" s="277"/>
      <c r="DZ77" s="277"/>
      <c r="EA77" s="16"/>
      <c r="EB77" s="103">
        <v>0</v>
      </c>
      <c r="EC77" s="103">
        <v>0</v>
      </c>
      <c r="ED77" s="103">
        <v>0</v>
      </c>
      <c r="EE77" s="103">
        <v>0</v>
      </c>
      <c r="EF77" s="103">
        <v>0</v>
      </c>
      <c r="EG77" s="103">
        <v>0</v>
      </c>
      <c r="EH77" s="103">
        <v>0</v>
      </c>
      <c r="EI77" s="103">
        <v>0</v>
      </c>
      <c r="EJ77" s="103">
        <v>0</v>
      </c>
      <c r="EK77" s="103">
        <v>0</v>
      </c>
      <c r="EL77" s="103">
        <v>0</v>
      </c>
      <c r="EM77" s="277"/>
      <c r="EN77" s="277"/>
      <c r="EO77" s="277"/>
      <c r="EP77" s="277"/>
      <c r="EQ77" s="16"/>
      <c r="ER77" s="103">
        <v>0</v>
      </c>
      <c r="ES77" s="103">
        <v>0</v>
      </c>
      <c r="ET77" s="103">
        <v>0</v>
      </c>
      <c r="EU77" s="103">
        <v>0</v>
      </c>
      <c r="EV77" s="103">
        <v>0</v>
      </c>
      <c r="EW77" s="103">
        <v>0</v>
      </c>
      <c r="EX77" s="103">
        <v>0</v>
      </c>
      <c r="EY77" s="103">
        <v>0</v>
      </c>
      <c r="EZ77" s="103">
        <v>0</v>
      </c>
      <c r="FA77" s="103">
        <v>0</v>
      </c>
      <c r="FB77" s="103">
        <v>0</v>
      </c>
      <c r="FC77" s="277"/>
      <c r="FD77" s="277"/>
      <c r="FE77" s="277"/>
      <c r="FF77" s="277"/>
      <c r="FG77" s="16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277"/>
      <c r="FS77" s="277"/>
      <c r="FT77" s="277"/>
      <c r="FU77" s="277"/>
      <c r="FV77" s="277"/>
      <c r="FW77" s="16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277"/>
      <c r="GI77" s="277"/>
      <c r="GJ77" s="277"/>
      <c r="GK77" s="277"/>
      <c r="GL77" s="277"/>
      <c r="GM77" s="16"/>
      <c r="GN77" s="103">
        <v>8920.7055629405422</v>
      </c>
      <c r="GO77" s="103">
        <v>9525.9780680545737</v>
      </c>
      <c r="GP77" s="103">
        <v>9916.8673078364427</v>
      </c>
      <c r="GQ77" s="103">
        <v>12336.198808096595</v>
      </c>
      <c r="GR77" s="103">
        <v>12882.393603515231</v>
      </c>
      <c r="GS77" s="103">
        <v>14091.926278486273</v>
      </c>
      <c r="GT77" s="103">
        <v>14429.890482479006</v>
      </c>
      <c r="GU77" s="103">
        <v>14714.996713507271</v>
      </c>
      <c r="GV77" s="103">
        <v>11287.559782548935</v>
      </c>
      <c r="GW77" s="103">
        <v>11772.638870904615</v>
      </c>
      <c r="GX77" s="103">
        <v>11767.691241879393</v>
      </c>
      <c r="GY77" s="103">
        <f t="shared" si="102"/>
        <v>11678.118206494019</v>
      </c>
      <c r="GZ77" s="277">
        <v>12106.206903835282</v>
      </c>
      <c r="HA77" s="277">
        <v>12557.915638313218</v>
      </c>
      <c r="HB77" s="277"/>
      <c r="HC77" s="16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6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6"/>
      <c r="IJ77" s="103">
        <v>0</v>
      </c>
      <c r="IK77" s="103">
        <v>0</v>
      </c>
      <c r="IL77" s="103">
        <v>0</v>
      </c>
      <c r="IM77" s="103">
        <v>0</v>
      </c>
      <c r="IN77" s="103">
        <v>0</v>
      </c>
      <c r="IO77" s="103">
        <v>0</v>
      </c>
      <c r="IP77" s="103">
        <v>0</v>
      </c>
      <c r="IQ77" s="103">
        <v>0</v>
      </c>
      <c r="IR77" s="103">
        <v>0</v>
      </c>
      <c r="IS77" s="103">
        <v>0</v>
      </c>
      <c r="IT77" s="103"/>
      <c r="IU77" s="277"/>
      <c r="IV77" s="277"/>
      <c r="IW77" s="277"/>
      <c r="IX77" s="277"/>
      <c r="IY77" s="16"/>
      <c r="IZ77" s="103"/>
      <c r="JA77" s="103"/>
      <c r="JB77" s="103"/>
      <c r="JC77" s="103"/>
      <c r="JD77" s="103"/>
      <c r="JE77" s="103"/>
      <c r="JF77" s="103"/>
      <c r="JG77" s="103"/>
      <c r="JH77" s="103"/>
      <c r="JI77" s="103"/>
      <c r="JJ77" s="277"/>
      <c r="JK77" s="277"/>
      <c r="JL77" s="277"/>
      <c r="JM77" s="277"/>
      <c r="JN77" s="277"/>
      <c r="JO77" s="16"/>
      <c r="JP77" s="103"/>
      <c r="JQ77" s="103"/>
      <c r="JR77" s="103"/>
      <c r="JS77" s="103"/>
      <c r="JT77" s="103"/>
      <c r="JU77" s="103"/>
      <c r="JV77" s="103"/>
      <c r="JW77" s="103"/>
      <c r="JX77" s="103"/>
      <c r="JY77" s="103"/>
      <c r="JZ77" s="103"/>
      <c r="KA77" s="277"/>
      <c r="KB77" s="277"/>
      <c r="KC77" s="277"/>
      <c r="KD77" s="277"/>
      <c r="KE77" s="16"/>
      <c r="KF77" s="103">
        <v>891.69021899911138</v>
      </c>
      <c r="KG77" s="103">
        <v>868.15432706284014</v>
      </c>
      <c r="KH77" s="103">
        <v>831.00409798975966</v>
      </c>
      <c r="KI77" s="103">
        <v>561.71211521179066</v>
      </c>
      <c r="KJ77" s="103">
        <v>575.95642319434501</v>
      </c>
      <c r="KK77" s="103">
        <v>598.68739120375756</v>
      </c>
      <c r="KL77" s="103">
        <v>621.07980907367084</v>
      </c>
      <c r="KM77" s="103">
        <v>650.17040307964237</v>
      </c>
      <c r="KN77" s="103">
        <v>422.21832342648594</v>
      </c>
      <c r="KO77" s="103">
        <v>477.93107708646471</v>
      </c>
      <c r="KP77" s="103">
        <v>528.77101936694726</v>
      </c>
      <c r="KQ77" s="103">
        <f t="shared" si="101"/>
        <v>535.13185881912636</v>
      </c>
      <c r="KR77" s="277">
        <v>555.28030014840783</v>
      </c>
      <c r="KS77" s="277">
        <v>589.01616002537332</v>
      </c>
      <c r="KT77" s="277"/>
      <c r="KU77" s="16"/>
      <c r="KV77" s="103">
        <v>0</v>
      </c>
      <c r="KW77" s="103">
        <v>0</v>
      </c>
      <c r="KX77" s="103">
        <v>0</v>
      </c>
      <c r="KY77" s="103">
        <v>0</v>
      </c>
      <c r="KZ77" s="103">
        <v>0</v>
      </c>
      <c r="LA77" s="103">
        <v>0</v>
      </c>
      <c r="LB77" s="103">
        <v>0</v>
      </c>
      <c r="LC77" s="103">
        <v>0</v>
      </c>
      <c r="LD77" s="103">
        <v>0</v>
      </c>
      <c r="LE77" s="103">
        <v>0</v>
      </c>
      <c r="LF77" s="103"/>
      <c r="LG77" s="103"/>
      <c r="LH77" s="103"/>
      <c r="LI77" s="103"/>
      <c r="LJ77" s="103"/>
      <c r="LL77" s="68"/>
      <c r="LM77" s="68"/>
      <c r="LN77" s="68"/>
      <c r="LO77" s="68"/>
      <c r="LP77" s="68"/>
      <c r="LQ77" s="68"/>
      <c r="LR77" s="68"/>
      <c r="LS77" s="68"/>
      <c r="LT77" s="68"/>
      <c r="LU77" s="68"/>
      <c r="LV77" s="285"/>
      <c r="LW77" s="285"/>
      <c r="LX77" s="285"/>
      <c r="LY77" s="285"/>
      <c r="LZ77" s="285"/>
      <c r="MA77" s="8"/>
      <c r="MB77" s="68"/>
      <c r="MC77" s="68"/>
      <c r="MD77" s="68"/>
      <c r="ME77" s="68"/>
      <c r="MF77" s="68"/>
      <c r="MG77" s="68"/>
      <c r="MH77" s="68"/>
      <c r="MI77" s="68"/>
      <c r="MJ77" s="68"/>
      <c r="MK77" s="68"/>
      <c r="ML77" s="68"/>
      <c r="MM77" s="68"/>
      <c r="MN77" s="285"/>
      <c r="MO77" s="285"/>
      <c r="MP77" s="285"/>
      <c r="MQ77" s="8"/>
      <c r="MR77" s="68"/>
      <c r="MS77" s="68"/>
      <c r="MT77" s="68"/>
      <c r="MU77" s="68"/>
      <c r="MV77" s="68"/>
      <c r="MW77" s="68"/>
      <c r="MX77" s="68"/>
      <c r="MY77" s="68"/>
      <c r="MZ77" s="68"/>
      <c r="NA77" s="68"/>
      <c r="NB77" s="285"/>
      <c r="NC77" s="285"/>
      <c r="ND77" s="285"/>
      <c r="NE77" s="285"/>
      <c r="NF77" s="285"/>
      <c r="NG77" s="8"/>
      <c r="NH77" s="68"/>
      <c r="NI77" s="68"/>
      <c r="NJ77" s="68"/>
      <c r="NK77" s="68"/>
      <c r="NL77" s="68"/>
      <c r="NM77" s="68"/>
      <c r="NN77" s="68"/>
      <c r="NO77" s="68"/>
      <c r="NP77" s="68"/>
      <c r="NQ77" s="68"/>
      <c r="NR77" s="285"/>
      <c r="NS77" s="285"/>
      <c r="NT77" s="285"/>
      <c r="NU77" s="285"/>
      <c r="NV77" s="285"/>
      <c r="NW77" s="8"/>
      <c r="NX77" s="68"/>
      <c r="NY77" s="68"/>
      <c r="NZ77" s="68"/>
      <c r="OA77" s="68"/>
      <c r="OB77" s="68"/>
      <c r="OC77" s="68"/>
      <c r="OD77" s="68"/>
      <c r="OE77" s="68"/>
      <c r="OF77" s="68"/>
      <c r="OG77" s="68"/>
      <c r="OH77" s="285"/>
      <c r="OI77" s="285"/>
      <c r="OJ77" s="285"/>
      <c r="OK77" s="285"/>
      <c r="OL77" s="285"/>
      <c r="OM77" s="8"/>
      <c r="ON77" s="68"/>
      <c r="OO77" s="68"/>
      <c r="OP77" s="68"/>
      <c r="OQ77" s="68"/>
      <c r="OR77" s="68"/>
      <c r="OS77" s="68"/>
      <c r="OT77" s="68"/>
      <c r="OU77" s="68"/>
      <c r="OV77" s="68"/>
      <c r="OW77" s="68"/>
      <c r="OX77" s="285"/>
      <c r="OY77" s="285"/>
      <c r="OZ77" s="285"/>
      <c r="PA77" s="285"/>
      <c r="PB77" s="285"/>
      <c r="PC77" s="8"/>
      <c r="PD77" s="68"/>
      <c r="PE77" s="68"/>
      <c r="PF77" s="68"/>
      <c r="PG77" s="68"/>
      <c r="PH77" s="68"/>
      <c r="PI77" s="68"/>
      <c r="PJ77" s="68"/>
      <c r="PK77" s="68"/>
      <c r="PL77" s="68"/>
      <c r="PM77" s="68"/>
      <c r="PN77" s="285"/>
      <c r="PO77" s="285"/>
      <c r="PP77" s="285"/>
      <c r="PQ77" s="285"/>
      <c r="PR77" s="285"/>
      <c r="PS77" s="8"/>
      <c r="PT77" s="68"/>
      <c r="PU77" s="68"/>
      <c r="PV77" s="68"/>
      <c r="PW77" s="68"/>
      <c r="PX77" s="68"/>
      <c r="PY77" s="68"/>
      <c r="PZ77" s="68"/>
      <c r="QA77" s="68"/>
      <c r="QB77" s="68"/>
      <c r="QC77" s="68"/>
      <c r="QD77" s="285"/>
      <c r="QE77" s="285"/>
      <c r="QF77" s="285"/>
      <c r="QG77" s="285"/>
      <c r="QH77" s="285"/>
      <c r="QI77" s="8"/>
      <c r="QJ77" s="68"/>
      <c r="QK77" s="68"/>
      <c r="QL77" s="68"/>
      <c r="QM77" s="68"/>
      <c r="QN77" s="68"/>
      <c r="QO77" s="68"/>
      <c r="QP77" s="68"/>
      <c r="QQ77" s="68"/>
      <c r="QR77" s="68"/>
      <c r="QS77" s="68"/>
      <c r="QT77" s="68"/>
      <c r="QU77" s="285"/>
      <c r="QV77" s="285"/>
      <c r="QW77" s="285"/>
      <c r="QX77" s="285"/>
      <c r="QY77" s="8"/>
      <c r="QZ77" s="68"/>
      <c r="RA77" s="68"/>
      <c r="RB77" s="68"/>
      <c r="RC77" s="68"/>
      <c r="RD77" s="68"/>
      <c r="RE77" s="68"/>
      <c r="RF77" s="68"/>
      <c r="RG77" s="68"/>
      <c r="RH77" s="68"/>
      <c r="RI77" s="68"/>
      <c r="RJ77" s="68"/>
      <c r="RK77" s="68"/>
      <c r="RL77" s="68"/>
      <c r="RM77" s="68"/>
      <c r="RN77" s="68"/>
    </row>
    <row r="78" spans="1:482" ht="12.75" x14ac:dyDescent="0.2">
      <c r="A78" s="161">
        <v>76</v>
      </c>
      <c r="B78" s="149" t="s">
        <v>143</v>
      </c>
      <c r="C78" s="161">
        <v>76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279"/>
      <c r="Q78" s="279"/>
      <c r="R78" s="279"/>
      <c r="S78" s="16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279"/>
      <c r="AE78" s="279"/>
      <c r="AF78" s="279"/>
      <c r="AG78" s="279"/>
      <c r="AH78" s="279"/>
      <c r="AI78" s="16"/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  <c r="AQ78" s="102">
        <v>0</v>
      </c>
      <c r="AR78" s="102">
        <v>0</v>
      </c>
      <c r="AS78" s="102">
        <v>0</v>
      </c>
      <c r="AT78" s="102"/>
      <c r="AU78" s="102"/>
      <c r="AV78" s="279">
        <v>0</v>
      </c>
      <c r="AW78" s="279">
        <v>0</v>
      </c>
      <c r="AX78" s="279"/>
      <c r="AY78" s="16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279"/>
      <c r="BK78" s="279"/>
      <c r="BL78" s="279"/>
      <c r="BM78" s="279"/>
      <c r="BN78" s="279"/>
      <c r="BO78" s="16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279"/>
      <c r="CA78" s="279"/>
      <c r="CB78" s="279"/>
      <c r="CC78" s="279"/>
      <c r="CD78" s="279"/>
      <c r="CE78" s="16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279"/>
      <c r="CQ78" s="279"/>
      <c r="CR78" s="279"/>
      <c r="CS78" s="279"/>
      <c r="CT78" s="279"/>
      <c r="CU78" s="16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279"/>
      <c r="DH78" s="279"/>
      <c r="DI78" s="279"/>
      <c r="DJ78" s="279"/>
      <c r="DK78" s="16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279"/>
      <c r="DW78" s="279"/>
      <c r="DX78" s="279"/>
      <c r="DY78" s="279"/>
      <c r="DZ78" s="279"/>
      <c r="EA78" s="16"/>
      <c r="EB78" s="102">
        <v>0</v>
      </c>
      <c r="EC78" s="102">
        <v>0</v>
      </c>
      <c r="ED78" s="102">
        <v>0</v>
      </c>
      <c r="EE78" s="102">
        <v>0</v>
      </c>
      <c r="EF78" s="102">
        <v>0</v>
      </c>
      <c r="EG78" s="102">
        <v>0</v>
      </c>
      <c r="EH78" s="102">
        <v>0</v>
      </c>
      <c r="EI78" s="102">
        <v>0</v>
      </c>
      <c r="EJ78" s="102">
        <v>0</v>
      </c>
      <c r="EK78" s="102">
        <v>0</v>
      </c>
      <c r="EL78" s="102">
        <v>0</v>
      </c>
      <c r="EM78" s="279"/>
      <c r="EN78" s="279"/>
      <c r="EO78" s="279"/>
      <c r="EP78" s="279"/>
      <c r="EQ78" s="16"/>
      <c r="ER78" s="102">
        <v>0</v>
      </c>
      <c r="ES78" s="102">
        <v>0</v>
      </c>
      <c r="ET78" s="102">
        <v>0</v>
      </c>
      <c r="EU78" s="102">
        <v>0</v>
      </c>
      <c r="EV78" s="102">
        <v>0</v>
      </c>
      <c r="EW78" s="102">
        <v>0</v>
      </c>
      <c r="EX78" s="102">
        <v>0</v>
      </c>
      <c r="EY78" s="102">
        <v>0</v>
      </c>
      <c r="EZ78" s="102">
        <v>0</v>
      </c>
      <c r="FA78" s="102">
        <v>0</v>
      </c>
      <c r="FB78" s="102">
        <v>0</v>
      </c>
      <c r="FC78" s="279"/>
      <c r="FD78" s="279"/>
      <c r="FE78" s="279"/>
      <c r="FF78" s="279"/>
      <c r="FG78" s="16"/>
      <c r="FH78" s="102"/>
      <c r="FI78" s="102"/>
      <c r="FJ78" s="102"/>
      <c r="FK78" s="102"/>
      <c r="FL78" s="102"/>
      <c r="FM78" s="102"/>
      <c r="FN78" s="102"/>
      <c r="FO78" s="102"/>
      <c r="FP78" s="102"/>
      <c r="FQ78" s="102"/>
      <c r="FR78" s="279"/>
      <c r="FS78" s="279"/>
      <c r="FT78" s="279"/>
      <c r="FU78" s="279"/>
      <c r="FV78" s="279"/>
      <c r="FW78" s="16"/>
      <c r="FX78" s="102"/>
      <c r="FY78" s="102"/>
      <c r="FZ78" s="102"/>
      <c r="GA78" s="102"/>
      <c r="GB78" s="102"/>
      <c r="GC78" s="102"/>
      <c r="GD78" s="102"/>
      <c r="GE78" s="102"/>
      <c r="GF78" s="102"/>
      <c r="GG78" s="102"/>
      <c r="GH78" s="279"/>
      <c r="GI78" s="279"/>
      <c r="GJ78" s="279"/>
      <c r="GK78" s="279"/>
      <c r="GL78" s="279"/>
      <c r="GM78" s="16"/>
      <c r="GN78" s="102"/>
      <c r="GO78" s="102"/>
      <c r="GP78" s="102"/>
      <c r="GQ78" s="102"/>
      <c r="GR78" s="102"/>
      <c r="GS78" s="102"/>
      <c r="GT78" s="102"/>
      <c r="GU78" s="102"/>
      <c r="GV78" s="102"/>
      <c r="GW78" s="102"/>
      <c r="GX78" s="102"/>
      <c r="GY78" s="102"/>
      <c r="GZ78" s="279"/>
      <c r="HA78" s="279"/>
      <c r="HB78" s="279"/>
      <c r="HC78" s="16"/>
      <c r="HD78" s="102"/>
      <c r="HE78" s="102"/>
      <c r="HF78" s="102"/>
      <c r="HG78" s="102"/>
      <c r="HH78" s="102"/>
      <c r="HI78" s="102"/>
      <c r="HJ78" s="102"/>
      <c r="HK78" s="102"/>
      <c r="HL78" s="102"/>
      <c r="HM78" s="102"/>
      <c r="HN78" s="102"/>
      <c r="HO78" s="102"/>
      <c r="HP78" s="102"/>
      <c r="HQ78" s="102"/>
      <c r="HR78" s="102"/>
      <c r="HS78" s="16"/>
      <c r="HT78" s="102"/>
      <c r="HU78" s="102"/>
      <c r="HV78" s="102"/>
      <c r="HW78" s="102"/>
      <c r="HX78" s="102"/>
      <c r="HY78" s="102"/>
      <c r="HZ78" s="102"/>
      <c r="IA78" s="102"/>
      <c r="IB78" s="102"/>
      <c r="IC78" s="102"/>
      <c r="ID78" s="102"/>
      <c r="IE78" s="102"/>
      <c r="IF78" s="102"/>
      <c r="IG78" s="102"/>
      <c r="IH78" s="102"/>
      <c r="II78" s="16"/>
      <c r="IJ78" s="102">
        <v>0</v>
      </c>
      <c r="IK78" s="102">
        <v>0</v>
      </c>
      <c r="IL78" s="102">
        <v>0</v>
      </c>
      <c r="IM78" s="102">
        <v>0</v>
      </c>
      <c r="IN78" s="102">
        <v>0</v>
      </c>
      <c r="IO78" s="102">
        <v>0</v>
      </c>
      <c r="IP78" s="102">
        <v>0</v>
      </c>
      <c r="IQ78" s="102">
        <v>0</v>
      </c>
      <c r="IR78" s="102">
        <v>0</v>
      </c>
      <c r="IS78" s="102">
        <v>0</v>
      </c>
      <c r="IT78" s="102"/>
      <c r="IU78" s="279"/>
      <c r="IV78" s="279"/>
      <c r="IW78" s="279"/>
      <c r="IX78" s="279"/>
      <c r="IY78" s="16"/>
      <c r="IZ78" s="102"/>
      <c r="JA78" s="102"/>
      <c r="JB78" s="102"/>
      <c r="JC78" s="102"/>
      <c r="JD78" s="102"/>
      <c r="JE78" s="102"/>
      <c r="JF78" s="102"/>
      <c r="JG78" s="102"/>
      <c r="JH78" s="102"/>
      <c r="JI78" s="102"/>
      <c r="JJ78" s="279"/>
      <c r="JK78" s="279"/>
      <c r="JL78" s="279"/>
      <c r="JM78" s="279"/>
      <c r="JN78" s="279"/>
      <c r="JO78" s="16"/>
      <c r="JP78" s="102"/>
      <c r="JQ78" s="102"/>
      <c r="JR78" s="102"/>
      <c r="JS78" s="102"/>
      <c r="JT78" s="102"/>
      <c r="JU78" s="102"/>
      <c r="JV78" s="102"/>
      <c r="JW78" s="102"/>
      <c r="JX78" s="102"/>
      <c r="JY78" s="102"/>
      <c r="JZ78" s="102"/>
      <c r="KA78" s="279"/>
      <c r="KB78" s="279"/>
      <c r="KC78" s="279"/>
      <c r="KD78" s="279"/>
      <c r="KE78" s="16"/>
      <c r="KF78" s="102">
        <v>64.194709366613836</v>
      </c>
      <c r="KG78" s="102">
        <v>62.665524894164115</v>
      </c>
      <c r="KH78" s="102">
        <v>66.546230275869448</v>
      </c>
      <c r="KI78" s="102">
        <v>64.662159132848302</v>
      </c>
      <c r="KJ78" s="102">
        <v>59.870146904761903</v>
      </c>
      <c r="KK78" s="102">
        <v>59.274603571428578</v>
      </c>
      <c r="KL78" s="102">
        <v>52.508804761904756</v>
      </c>
      <c r="KM78" s="102">
        <v>58.756119047619045</v>
      </c>
      <c r="KN78" s="102">
        <v>93.323778095238097</v>
      </c>
      <c r="KO78" s="102">
        <v>87.839307142857137</v>
      </c>
      <c r="KP78" s="102">
        <v>87.180639999999997</v>
      </c>
      <c r="KQ78" s="102">
        <v>81.504900238095232</v>
      </c>
      <c r="KR78" s="279">
        <v>75.084697380952377</v>
      </c>
      <c r="KS78" s="279">
        <f>77.7469076190476+20.6434835714286</f>
        <v>98.390391190476208</v>
      </c>
      <c r="KT78" s="279"/>
      <c r="KU78" s="16"/>
      <c r="KV78" s="102">
        <v>5947.31</v>
      </c>
      <c r="KW78" s="102">
        <v>6040.2735714285718</v>
      </c>
      <c r="KX78" s="102">
        <v>6230.6671904285704</v>
      </c>
      <c r="KY78" s="102">
        <v>6269.5445</v>
      </c>
      <c r="KZ78" s="102">
        <v>6273.8324414285726</v>
      </c>
      <c r="LA78" s="102">
        <v>6609.6886019047606</v>
      </c>
      <c r="LB78" s="102">
        <v>7071.0270276190467</v>
      </c>
      <c r="LC78" s="102">
        <v>7372.2801902380988</v>
      </c>
      <c r="LD78" s="102">
        <v>9349.9544290476188</v>
      </c>
      <c r="LE78" s="102">
        <v>10129.949079523811</v>
      </c>
      <c r="LF78" s="102">
        <v>10168.416116904762</v>
      </c>
      <c r="LG78" s="102">
        <v>10090.103520714287</v>
      </c>
      <c r="LH78" s="102">
        <v>11557.623186428571</v>
      </c>
      <c r="LI78" s="102">
        <v>12549.240628809524</v>
      </c>
      <c r="LJ78" s="102"/>
      <c r="LL78" s="158"/>
      <c r="LM78" s="158"/>
      <c r="LN78" s="158"/>
      <c r="LO78" s="158"/>
      <c r="LP78" s="158"/>
      <c r="LQ78" s="158"/>
      <c r="LR78" s="158"/>
      <c r="LS78" s="158"/>
      <c r="LT78" s="158"/>
      <c r="LU78" s="158"/>
      <c r="LV78" s="292"/>
      <c r="LW78" s="292"/>
      <c r="LX78" s="292"/>
      <c r="LY78" s="292"/>
      <c r="LZ78" s="292"/>
      <c r="MA78" s="8"/>
      <c r="MB78" s="158"/>
      <c r="MC78" s="158"/>
      <c r="MD78" s="158"/>
      <c r="ME78" s="158"/>
      <c r="MF78" s="158"/>
      <c r="MG78" s="158"/>
      <c r="MH78" s="158"/>
      <c r="MI78" s="158"/>
      <c r="MJ78" s="158"/>
      <c r="MK78" s="158"/>
      <c r="ML78" s="158"/>
      <c r="MM78" s="158"/>
      <c r="MN78" s="292"/>
      <c r="MO78" s="292"/>
      <c r="MP78" s="292"/>
      <c r="MQ78" s="8"/>
      <c r="MR78" s="158"/>
      <c r="MS78" s="158"/>
      <c r="MT78" s="158"/>
      <c r="MU78" s="158"/>
      <c r="MV78" s="158"/>
      <c r="MW78" s="158"/>
      <c r="MX78" s="158"/>
      <c r="MY78" s="158"/>
      <c r="MZ78" s="158"/>
      <c r="NA78" s="158"/>
      <c r="NB78" s="292"/>
      <c r="NC78" s="292"/>
      <c r="ND78" s="292"/>
      <c r="NE78" s="292"/>
      <c r="NF78" s="292"/>
      <c r="NG78" s="8"/>
      <c r="NH78" s="158"/>
      <c r="NI78" s="158"/>
      <c r="NJ78" s="158"/>
      <c r="NK78" s="158"/>
      <c r="NL78" s="158"/>
      <c r="NM78" s="158"/>
      <c r="NN78" s="158"/>
      <c r="NO78" s="158"/>
      <c r="NP78" s="158"/>
      <c r="NQ78" s="158"/>
      <c r="NR78" s="292"/>
      <c r="NS78" s="292"/>
      <c r="NT78" s="292"/>
      <c r="NU78" s="292"/>
      <c r="NV78" s="292"/>
      <c r="NW78" s="8"/>
      <c r="NX78" s="158"/>
      <c r="NY78" s="158"/>
      <c r="NZ78" s="158"/>
      <c r="OA78" s="158"/>
      <c r="OB78" s="158"/>
      <c r="OC78" s="158"/>
      <c r="OD78" s="158"/>
      <c r="OE78" s="158"/>
      <c r="OF78" s="158"/>
      <c r="OG78" s="158"/>
      <c r="OH78" s="292"/>
      <c r="OI78" s="292"/>
      <c r="OJ78" s="292"/>
      <c r="OK78" s="292"/>
      <c r="OL78" s="292"/>
      <c r="OM78" s="8"/>
      <c r="ON78" s="158"/>
      <c r="OO78" s="158"/>
      <c r="OP78" s="158"/>
      <c r="OQ78" s="158"/>
      <c r="OR78" s="158"/>
      <c r="OS78" s="158"/>
      <c r="OT78" s="158"/>
      <c r="OU78" s="158"/>
      <c r="OV78" s="158"/>
      <c r="OW78" s="158"/>
      <c r="OX78" s="292"/>
      <c r="OY78" s="292"/>
      <c r="OZ78" s="292"/>
      <c r="PA78" s="292"/>
      <c r="PB78" s="292"/>
      <c r="PC78" s="8"/>
      <c r="PD78" s="158"/>
      <c r="PE78" s="158"/>
      <c r="PF78" s="158"/>
      <c r="PG78" s="158"/>
      <c r="PH78" s="158"/>
      <c r="PI78" s="158"/>
      <c r="PJ78" s="158"/>
      <c r="PK78" s="158"/>
      <c r="PL78" s="158"/>
      <c r="PM78" s="158"/>
      <c r="PN78" s="292"/>
      <c r="PO78" s="292"/>
      <c r="PP78" s="292"/>
      <c r="PQ78" s="292"/>
      <c r="PR78" s="292"/>
      <c r="PS78" s="8"/>
      <c r="PT78" s="158"/>
      <c r="PU78" s="158"/>
      <c r="PV78" s="158"/>
      <c r="PW78" s="158"/>
      <c r="PX78" s="158"/>
      <c r="PY78" s="158"/>
      <c r="PZ78" s="158"/>
      <c r="QA78" s="158"/>
      <c r="QB78" s="158"/>
      <c r="QC78" s="158"/>
      <c r="QD78" s="292"/>
      <c r="QE78" s="292"/>
      <c r="QF78" s="292"/>
      <c r="QG78" s="292"/>
      <c r="QH78" s="292"/>
      <c r="QI78" s="8"/>
      <c r="QJ78" s="158"/>
      <c r="QK78" s="158"/>
      <c r="QL78" s="158"/>
      <c r="QM78" s="158"/>
      <c r="QN78" s="158"/>
      <c r="QO78" s="158"/>
      <c r="QP78" s="158"/>
      <c r="QQ78" s="158"/>
      <c r="QR78" s="158"/>
      <c r="QS78" s="158"/>
      <c r="QT78" s="158"/>
      <c r="QU78" s="292"/>
      <c r="QV78" s="292"/>
      <c r="QW78" s="292"/>
      <c r="QX78" s="292"/>
      <c r="QY78" s="8"/>
      <c r="QZ78" s="158"/>
      <c r="RA78" s="158"/>
      <c r="RB78" s="158"/>
      <c r="RC78" s="158"/>
      <c r="RD78" s="158"/>
      <c r="RE78" s="158"/>
      <c r="RF78" s="158"/>
      <c r="RG78" s="158"/>
      <c r="RH78" s="158"/>
      <c r="RI78" s="158"/>
      <c r="RJ78" s="158"/>
      <c r="RK78" s="158"/>
      <c r="RL78" s="158"/>
      <c r="RM78" s="158"/>
      <c r="RN78" s="158"/>
    </row>
    <row r="79" spans="1:482" ht="12.75" x14ac:dyDescent="0.2">
      <c r="A79" s="161">
        <v>77</v>
      </c>
      <c r="B79" s="148" t="s">
        <v>144</v>
      </c>
      <c r="C79" s="161">
        <v>77</v>
      </c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277"/>
      <c r="Q79" s="277"/>
      <c r="R79" s="277"/>
      <c r="S79" s="16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277"/>
      <c r="AE79" s="277"/>
      <c r="AF79" s="277"/>
      <c r="AG79" s="277"/>
      <c r="AH79" s="277"/>
      <c r="AI79" s="16"/>
      <c r="AJ79" s="103">
        <v>0</v>
      </c>
      <c r="AK79" s="103">
        <v>0</v>
      </c>
      <c r="AL79" s="103">
        <v>0</v>
      </c>
      <c r="AM79" s="103">
        <v>0</v>
      </c>
      <c r="AN79" s="103">
        <v>0</v>
      </c>
      <c r="AO79" s="103">
        <v>0</v>
      </c>
      <c r="AP79" s="103">
        <v>0</v>
      </c>
      <c r="AQ79" s="103">
        <v>0</v>
      </c>
      <c r="AR79" s="103">
        <v>0</v>
      </c>
      <c r="AS79" s="103">
        <v>0</v>
      </c>
      <c r="AT79" s="103"/>
      <c r="AU79" s="103"/>
      <c r="AV79" s="277">
        <v>0</v>
      </c>
      <c r="AW79" s="277">
        <v>0</v>
      </c>
      <c r="AX79" s="277"/>
      <c r="AY79" s="16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277"/>
      <c r="BK79" s="277"/>
      <c r="BL79" s="277"/>
      <c r="BM79" s="277"/>
      <c r="BN79" s="277"/>
      <c r="BO79" s="16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277"/>
      <c r="CA79" s="277"/>
      <c r="CB79" s="277"/>
      <c r="CC79" s="277"/>
      <c r="CD79" s="277"/>
      <c r="CE79" s="16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277"/>
      <c r="CQ79" s="277"/>
      <c r="CR79" s="277"/>
      <c r="CS79" s="277"/>
      <c r="CT79" s="277"/>
      <c r="CU79" s="16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277"/>
      <c r="DH79" s="277"/>
      <c r="DI79" s="277"/>
      <c r="DJ79" s="277"/>
      <c r="DK79" s="16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277"/>
      <c r="DW79" s="277"/>
      <c r="DX79" s="277"/>
      <c r="DY79" s="277"/>
      <c r="DZ79" s="277"/>
      <c r="EA79" s="16"/>
      <c r="EB79" s="103">
        <v>0</v>
      </c>
      <c r="EC79" s="103">
        <v>0</v>
      </c>
      <c r="ED79" s="103">
        <v>0</v>
      </c>
      <c r="EE79" s="103">
        <v>0</v>
      </c>
      <c r="EF79" s="103">
        <v>0</v>
      </c>
      <c r="EG79" s="103">
        <v>0</v>
      </c>
      <c r="EH79" s="103">
        <v>0</v>
      </c>
      <c r="EI79" s="103">
        <v>0</v>
      </c>
      <c r="EJ79" s="103">
        <v>0</v>
      </c>
      <c r="EK79" s="103">
        <v>0</v>
      </c>
      <c r="EL79" s="103">
        <v>0</v>
      </c>
      <c r="EM79" s="277"/>
      <c r="EN79" s="277"/>
      <c r="EO79" s="277"/>
      <c r="EP79" s="277"/>
      <c r="EQ79" s="16"/>
      <c r="ER79" s="103">
        <v>0</v>
      </c>
      <c r="ES79" s="103">
        <v>0</v>
      </c>
      <c r="ET79" s="103">
        <v>0</v>
      </c>
      <c r="EU79" s="103">
        <v>0</v>
      </c>
      <c r="EV79" s="103">
        <v>0</v>
      </c>
      <c r="EW79" s="103">
        <v>0</v>
      </c>
      <c r="EX79" s="103">
        <v>0</v>
      </c>
      <c r="EY79" s="103">
        <v>0</v>
      </c>
      <c r="EZ79" s="103">
        <v>0</v>
      </c>
      <c r="FA79" s="103">
        <v>0</v>
      </c>
      <c r="FB79" s="103">
        <v>0</v>
      </c>
      <c r="FC79" s="277"/>
      <c r="FD79" s="277"/>
      <c r="FE79" s="277"/>
      <c r="FF79" s="277"/>
      <c r="FG79" s="16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277"/>
      <c r="FS79" s="277"/>
      <c r="FT79" s="277"/>
      <c r="FU79" s="277"/>
      <c r="FV79" s="277"/>
      <c r="FW79" s="16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277"/>
      <c r="GI79" s="277"/>
      <c r="GJ79" s="277"/>
      <c r="GK79" s="277"/>
      <c r="GL79" s="277"/>
      <c r="GM79" s="16"/>
      <c r="GN79" s="103">
        <v>17.93127870512243</v>
      </c>
      <c r="GO79" s="103">
        <v>19.147921257123635</v>
      </c>
      <c r="GP79" s="103">
        <v>19.933637572039391</v>
      </c>
      <c r="GQ79" s="103">
        <v>21.048745190981386</v>
      </c>
      <c r="GR79" s="103">
        <v>28.672999999999998</v>
      </c>
      <c r="GS79" s="103">
        <v>32.192190476190476</v>
      </c>
      <c r="GT79" s="103">
        <v>32.495880952380951</v>
      </c>
      <c r="GU79" s="103">
        <v>22.13</v>
      </c>
      <c r="GV79" s="103">
        <v>13.974976190476191</v>
      </c>
      <c r="GW79" s="103">
        <v>17.853190476190477</v>
      </c>
      <c r="GX79" s="103">
        <v>17.853190476190477</v>
      </c>
      <c r="GY79" s="103">
        <v>35.868904761904766</v>
      </c>
      <c r="GZ79" s="277">
        <v>35.953785714285708</v>
      </c>
      <c r="HA79" s="277">
        <v>38.22849999999999</v>
      </c>
      <c r="HB79" s="277"/>
      <c r="HC79" s="16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6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6"/>
      <c r="IJ79" s="103">
        <v>0</v>
      </c>
      <c r="IK79" s="103">
        <v>0</v>
      </c>
      <c r="IL79" s="103">
        <v>0</v>
      </c>
      <c r="IM79" s="103">
        <v>0</v>
      </c>
      <c r="IN79" s="103">
        <v>0</v>
      </c>
      <c r="IO79" s="103">
        <v>0</v>
      </c>
      <c r="IP79" s="103">
        <v>0</v>
      </c>
      <c r="IQ79" s="103">
        <v>0</v>
      </c>
      <c r="IR79" s="103">
        <v>0</v>
      </c>
      <c r="IS79" s="103">
        <v>0</v>
      </c>
      <c r="IT79" s="103"/>
      <c r="IU79" s="277"/>
      <c r="IV79" s="277"/>
      <c r="IW79" s="277"/>
      <c r="IX79" s="277"/>
      <c r="IY79" s="16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277"/>
      <c r="JK79" s="277"/>
      <c r="JL79" s="277"/>
      <c r="JM79" s="277"/>
      <c r="JN79" s="277"/>
      <c r="JO79" s="16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277"/>
      <c r="KB79" s="277"/>
      <c r="KC79" s="277"/>
      <c r="KD79" s="277"/>
      <c r="KE79" s="16"/>
      <c r="KF79" s="103">
        <v>25.797130887573466</v>
      </c>
      <c r="KG79" s="103">
        <v>25.116223469392647</v>
      </c>
      <c r="KH79" s="103">
        <v>24.041445142254187</v>
      </c>
      <c r="KI79" s="103">
        <v>23.99969965954347</v>
      </c>
      <c r="KJ79" s="103">
        <v>35.170238095238091</v>
      </c>
      <c r="KK79" s="103">
        <v>21.888619047619045</v>
      </c>
      <c r="KL79" s="103">
        <v>34.920380952380953</v>
      </c>
      <c r="KM79" s="103">
        <v>32.749380952380953</v>
      </c>
      <c r="KN79" s="103">
        <v>23.853642857142859</v>
      </c>
      <c r="KO79" s="103">
        <v>14.050666666666666</v>
      </c>
      <c r="KP79" s="103">
        <v>28.904380952380954</v>
      </c>
      <c r="KQ79" s="103">
        <v>43.960595238095237</v>
      </c>
      <c r="KR79" s="277">
        <v>48.835857142857144</v>
      </c>
      <c r="KS79" s="277">
        <v>60.115523809523808</v>
      </c>
      <c r="KT79" s="277"/>
      <c r="KU79" s="16"/>
      <c r="KV79" s="103">
        <v>0</v>
      </c>
      <c r="KW79" s="103">
        <v>0</v>
      </c>
      <c r="KX79" s="103">
        <v>0</v>
      </c>
      <c r="KY79" s="103">
        <v>0</v>
      </c>
      <c r="KZ79" s="103">
        <v>0.27142857142857146</v>
      </c>
      <c r="LA79" s="103">
        <v>4.5476190476190476E-2</v>
      </c>
      <c r="LB79" s="103">
        <v>0</v>
      </c>
      <c r="LC79" s="103">
        <v>0</v>
      </c>
      <c r="LD79" s="103">
        <v>0</v>
      </c>
      <c r="LE79" s="103">
        <v>0</v>
      </c>
      <c r="LF79" s="103">
        <v>0</v>
      </c>
      <c r="LG79" s="103"/>
      <c r="LH79" s="103"/>
      <c r="LI79" s="103"/>
      <c r="LJ79" s="103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285"/>
      <c r="LW79" s="285"/>
      <c r="LX79" s="285"/>
      <c r="LY79" s="285"/>
      <c r="LZ79" s="285"/>
      <c r="MA79" s="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285"/>
      <c r="MO79" s="285"/>
      <c r="MP79" s="285"/>
      <c r="MQ79" s="8"/>
      <c r="MR79" s="68"/>
      <c r="MS79" s="68"/>
      <c r="MT79" s="68"/>
      <c r="MU79" s="68"/>
      <c r="MV79" s="68"/>
      <c r="MW79" s="68"/>
      <c r="MX79" s="68"/>
      <c r="MY79" s="68"/>
      <c r="MZ79" s="68"/>
      <c r="NA79" s="68"/>
      <c r="NB79" s="285"/>
      <c r="NC79" s="285"/>
      <c r="ND79" s="285"/>
      <c r="NE79" s="285"/>
      <c r="NF79" s="285"/>
      <c r="NG79" s="8"/>
      <c r="NH79" s="68"/>
      <c r="NI79" s="68"/>
      <c r="NJ79" s="68"/>
      <c r="NK79" s="68"/>
      <c r="NL79" s="68"/>
      <c r="NM79" s="68"/>
      <c r="NN79" s="68"/>
      <c r="NO79" s="68"/>
      <c r="NP79" s="68"/>
      <c r="NQ79" s="68"/>
      <c r="NR79" s="285"/>
      <c r="NS79" s="285"/>
      <c r="NT79" s="285"/>
      <c r="NU79" s="285"/>
      <c r="NV79" s="285"/>
      <c r="NW79" s="8"/>
      <c r="NX79" s="68"/>
      <c r="NY79" s="68"/>
      <c r="NZ79" s="68"/>
      <c r="OA79" s="68"/>
      <c r="OB79" s="68"/>
      <c r="OC79" s="68"/>
      <c r="OD79" s="68"/>
      <c r="OE79" s="68"/>
      <c r="OF79" s="68"/>
      <c r="OG79" s="68"/>
      <c r="OH79" s="285"/>
      <c r="OI79" s="285"/>
      <c r="OJ79" s="285"/>
      <c r="OK79" s="285"/>
      <c r="OL79" s="285"/>
      <c r="OM79" s="8"/>
      <c r="ON79" s="68"/>
      <c r="OO79" s="68"/>
      <c r="OP79" s="68"/>
      <c r="OQ79" s="68"/>
      <c r="OR79" s="68"/>
      <c r="OS79" s="68"/>
      <c r="OT79" s="68"/>
      <c r="OU79" s="68"/>
      <c r="OV79" s="68"/>
      <c r="OW79" s="68"/>
      <c r="OX79" s="285"/>
      <c r="OY79" s="285"/>
      <c r="OZ79" s="285"/>
      <c r="PA79" s="285"/>
      <c r="PB79" s="285"/>
      <c r="PC79" s="8"/>
      <c r="PD79" s="68"/>
      <c r="PE79" s="68"/>
      <c r="PF79" s="68"/>
      <c r="PG79" s="68"/>
      <c r="PH79" s="68"/>
      <c r="PI79" s="68"/>
      <c r="PJ79" s="68"/>
      <c r="PK79" s="68"/>
      <c r="PL79" s="68"/>
      <c r="PM79" s="68"/>
      <c r="PN79" s="285"/>
      <c r="PO79" s="285"/>
      <c r="PP79" s="285"/>
      <c r="PQ79" s="285"/>
      <c r="PR79" s="285"/>
      <c r="PS79" s="8"/>
      <c r="PT79" s="68"/>
      <c r="PU79" s="68"/>
      <c r="PV79" s="68"/>
      <c r="PW79" s="68"/>
      <c r="PX79" s="68"/>
      <c r="PY79" s="68"/>
      <c r="PZ79" s="68"/>
      <c r="QA79" s="68"/>
      <c r="QB79" s="68"/>
      <c r="QC79" s="68"/>
      <c r="QD79" s="285"/>
      <c r="QE79" s="285"/>
      <c r="QF79" s="285"/>
      <c r="QG79" s="285"/>
      <c r="QH79" s="285"/>
      <c r="QI79" s="8"/>
      <c r="QJ79" s="68"/>
      <c r="QK79" s="68"/>
      <c r="QL79" s="68"/>
      <c r="QM79" s="68"/>
      <c r="QN79" s="68"/>
      <c r="QO79" s="68"/>
      <c r="QP79" s="68"/>
      <c r="QQ79" s="68"/>
      <c r="QR79" s="68"/>
      <c r="QS79" s="68"/>
      <c r="QT79" s="68"/>
      <c r="QU79" s="285"/>
      <c r="QV79" s="285"/>
      <c r="QW79" s="285"/>
      <c r="QX79" s="285"/>
      <c r="QY79" s="8"/>
      <c r="QZ79" s="68"/>
      <c r="RA79" s="68"/>
      <c r="RB79" s="68"/>
      <c r="RC79" s="68"/>
      <c r="RD79" s="68"/>
      <c r="RE79" s="68"/>
      <c r="RF79" s="68"/>
      <c r="RG79" s="68"/>
      <c r="RH79" s="68"/>
      <c r="RI79" s="68"/>
      <c r="RJ79" s="68"/>
      <c r="RK79" s="68"/>
      <c r="RL79" s="68"/>
      <c r="RM79" s="68"/>
      <c r="RN79" s="68"/>
    </row>
    <row r="80" spans="1:482" ht="12.75" x14ac:dyDescent="0.2">
      <c r="A80" s="161">
        <v>78</v>
      </c>
      <c r="B80" s="149" t="s">
        <v>145</v>
      </c>
      <c r="C80" s="161">
        <v>78</v>
      </c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279"/>
      <c r="Q80" s="279"/>
      <c r="R80" s="279"/>
      <c r="S80" s="16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279"/>
      <c r="AE80" s="279"/>
      <c r="AF80" s="279"/>
      <c r="AG80" s="279"/>
      <c r="AH80" s="279"/>
      <c r="AI80" s="16"/>
      <c r="AJ80" s="102">
        <v>0</v>
      </c>
      <c r="AK80" s="102">
        <v>0</v>
      </c>
      <c r="AL80" s="102">
        <v>0</v>
      </c>
      <c r="AM80" s="102">
        <v>0</v>
      </c>
      <c r="AN80" s="102">
        <v>0</v>
      </c>
      <c r="AO80" s="102">
        <v>0</v>
      </c>
      <c r="AP80" s="102">
        <v>0</v>
      </c>
      <c r="AQ80" s="102">
        <v>0</v>
      </c>
      <c r="AR80" s="102">
        <v>0</v>
      </c>
      <c r="AS80" s="102">
        <v>0</v>
      </c>
      <c r="AT80" s="102"/>
      <c r="AU80" s="102"/>
      <c r="AV80" s="279">
        <v>0</v>
      </c>
      <c r="AW80" s="279">
        <v>0</v>
      </c>
      <c r="AX80" s="279"/>
      <c r="AY80" s="16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279"/>
      <c r="BK80" s="279"/>
      <c r="BL80" s="279"/>
      <c r="BM80" s="279"/>
      <c r="BN80" s="279"/>
      <c r="BO80" s="16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279"/>
      <c r="CA80" s="279"/>
      <c r="CB80" s="279"/>
      <c r="CC80" s="279"/>
      <c r="CD80" s="279"/>
      <c r="CE80" s="16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279"/>
      <c r="CQ80" s="279"/>
      <c r="CR80" s="279"/>
      <c r="CS80" s="279"/>
      <c r="CT80" s="279"/>
      <c r="CU80" s="16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279"/>
      <c r="DH80" s="279"/>
      <c r="DI80" s="279"/>
      <c r="DJ80" s="279"/>
      <c r="DK80" s="16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279"/>
      <c r="DW80" s="279"/>
      <c r="DX80" s="279"/>
      <c r="DY80" s="279"/>
      <c r="DZ80" s="279"/>
      <c r="EA80" s="16"/>
      <c r="EB80" s="102">
        <v>0</v>
      </c>
      <c r="EC80" s="102">
        <v>0</v>
      </c>
      <c r="ED80" s="102">
        <v>0</v>
      </c>
      <c r="EE80" s="102">
        <v>0</v>
      </c>
      <c r="EF80" s="102">
        <v>0</v>
      </c>
      <c r="EG80" s="102">
        <v>0</v>
      </c>
      <c r="EH80" s="102">
        <v>0</v>
      </c>
      <c r="EI80" s="102">
        <v>0</v>
      </c>
      <c r="EJ80" s="102">
        <v>0</v>
      </c>
      <c r="EK80" s="102">
        <v>0</v>
      </c>
      <c r="EL80" s="102">
        <v>0</v>
      </c>
      <c r="EM80" s="279"/>
      <c r="EN80" s="279"/>
      <c r="EO80" s="279"/>
      <c r="EP80" s="279"/>
      <c r="EQ80" s="16"/>
      <c r="ER80" s="102">
        <v>0</v>
      </c>
      <c r="ES80" s="102">
        <v>0</v>
      </c>
      <c r="ET80" s="102">
        <v>0</v>
      </c>
      <c r="EU80" s="102">
        <v>0</v>
      </c>
      <c r="EV80" s="102">
        <v>0</v>
      </c>
      <c r="EW80" s="102">
        <v>0</v>
      </c>
      <c r="EX80" s="102">
        <v>0</v>
      </c>
      <c r="EY80" s="102">
        <v>0</v>
      </c>
      <c r="EZ80" s="102">
        <v>0</v>
      </c>
      <c r="FA80" s="102">
        <v>0</v>
      </c>
      <c r="FB80" s="102">
        <v>0</v>
      </c>
      <c r="FC80" s="279"/>
      <c r="FD80" s="279"/>
      <c r="FE80" s="279"/>
      <c r="FF80" s="279"/>
      <c r="FG80" s="16"/>
      <c r="FH80" s="102"/>
      <c r="FI80" s="102"/>
      <c r="FJ80" s="102"/>
      <c r="FK80" s="102"/>
      <c r="FL80" s="102"/>
      <c r="FM80" s="102"/>
      <c r="FN80" s="102"/>
      <c r="FO80" s="102"/>
      <c r="FP80" s="102"/>
      <c r="FQ80" s="102"/>
      <c r="FR80" s="279"/>
      <c r="FS80" s="279"/>
      <c r="FT80" s="279"/>
      <c r="FU80" s="279"/>
      <c r="FV80" s="279"/>
      <c r="FW80" s="16"/>
      <c r="FX80" s="102"/>
      <c r="FY80" s="102"/>
      <c r="FZ80" s="102"/>
      <c r="GA80" s="102"/>
      <c r="GB80" s="102"/>
      <c r="GC80" s="102"/>
      <c r="GD80" s="102"/>
      <c r="GE80" s="102"/>
      <c r="GF80" s="102"/>
      <c r="GG80" s="102"/>
      <c r="GH80" s="279"/>
      <c r="GI80" s="279"/>
      <c r="GJ80" s="279"/>
      <c r="GK80" s="279"/>
      <c r="GL80" s="279"/>
      <c r="GM80" s="16"/>
      <c r="GN80" s="102">
        <v>325.91104545212153</v>
      </c>
      <c r="GO80" s="102">
        <v>348.02420606854633</v>
      </c>
      <c r="GP80" s="102">
        <v>362.30504068352724</v>
      </c>
      <c r="GQ80" s="102">
        <v>382.57274695576263</v>
      </c>
      <c r="GR80" s="102">
        <v>236.12169047619048</v>
      </c>
      <c r="GS80" s="102">
        <v>400.11061904761902</v>
      </c>
      <c r="GT80" s="102">
        <v>471.90404761904762</v>
      </c>
      <c r="GU80" s="102">
        <v>339.58080952380953</v>
      </c>
      <c r="GV80" s="102">
        <v>499.04250000000002</v>
      </c>
      <c r="GW80" s="102">
        <v>817.93988095238092</v>
      </c>
      <c r="GX80" s="102">
        <v>837.01704761904762</v>
      </c>
      <c r="GY80" s="102">
        <v>637.88566904761899</v>
      </c>
      <c r="GZ80" s="279">
        <v>671.44119309523819</v>
      </c>
      <c r="HA80" s="279">
        <f>802.538121666667+5.26373809523809</f>
        <v>807.80185976190512</v>
      </c>
      <c r="HB80" s="279"/>
      <c r="HC80" s="16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6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IH80" s="102"/>
      <c r="II80" s="16"/>
      <c r="IJ80" s="102">
        <v>0</v>
      </c>
      <c r="IK80" s="102">
        <v>0</v>
      </c>
      <c r="IL80" s="102">
        <v>0</v>
      </c>
      <c r="IM80" s="102">
        <v>0</v>
      </c>
      <c r="IN80" s="102">
        <v>1.4676666666666667</v>
      </c>
      <c r="IO80" s="102">
        <v>0</v>
      </c>
      <c r="IP80" s="102">
        <v>2.898309523809524</v>
      </c>
      <c r="IQ80" s="102">
        <v>28.198928571428574</v>
      </c>
      <c r="IR80" s="102">
        <v>798.66527904761892</v>
      </c>
      <c r="IS80" s="102">
        <v>1241.2378095238096</v>
      </c>
      <c r="IT80" s="102">
        <v>1443.1332964285714</v>
      </c>
      <c r="IU80" s="279">
        <v>1180.6784026190476</v>
      </c>
      <c r="IV80" s="279">
        <v>286.95826190476186</v>
      </c>
      <c r="IW80" s="279">
        <v>136.37260880952383</v>
      </c>
      <c r="IX80" s="279"/>
      <c r="IY80" s="16"/>
      <c r="IZ80" s="102"/>
      <c r="JA80" s="102"/>
      <c r="JB80" s="102"/>
      <c r="JC80" s="102"/>
      <c r="JD80" s="102"/>
      <c r="JE80" s="102"/>
      <c r="JF80" s="102"/>
      <c r="JG80" s="102"/>
      <c r="JH80" s="102"/>
      <c r="JI80" s="102"/>
      <c r="JJ80" s="279"/>
      <c r="JK80" s="279"/>
      <c r="JL80" s="279"/>
      <c r="JM80" s="279"/>
      <c r="JN80" s="279"/>
      <c r="JO80" s="16"/>
      <c r="JP80" s="102"/>
      <c r="JQ80" s="102"/>
      <c r="JR80" s="102"/>
      <c r="JS80" s="102"/>
      <c r="JT80" s="102"/>
      <c r="JU80" s="102"/>
      <c r="JV80" s="102"/>
      <c r="JW80" s="102"/>
      <c r="JX80" s="102"/>
      <c r="JY80" s="102"/>
      <c r="JZ80" s="102"/>
      <c r="KA80" s="279"/>
      <c r="KB80" s="279"/>
      <c r="KC80" s="279"/>
      <c r="KD80" s="279"/>
      <c r="KE80" s="16"/>
      <c r="KF80" s="102"/>
      <c r="KG80" s="102"/>
      <c r="KH80" s="102"/>
      <c r="KI80" s="102"/>
      <c r="KJ80" s="102"/>
      <c r="KK80" s="102"/>
      <c r="KL80" s="102"/>
      <c r="KM80" s="102"/>
      <c r="KN80" s="102"/>
      <c r="KO80" s="102"/>
      <c r="KP80" s="102"/>
      <c r="KQ80" s="279"/>
      <c r="KR80" s="279"/>
      <c r="KS80" s="279"/>
      <c r="KT80" s="279"/>
      <c r="KU80" s="16"/>
      <c r="KV80" s="102">
        <v>0</v>
      </c>
      <c r="KW80" s="102">
        <v>0</v>
      </c>
      <c r="KX80" s="102">
        <v>0</v>
      </c>
      <c r="KY80" s="102">
        <v>0</v>
      </c>
      <c r="KZ80" s="102">
        <v>0</v>
      </c>
      <c r="LA80" s="102">
        <v>0</v>
      </c>
      <c r="LB80" s="102">
        <v>0</v>
      </c>
      <c r="LC80" s="102">
        <v>0</v>
      </c>
      <c r="LD80" s="102">
        <v>0</v>
      </c>
      <c r="LE80" s="102">
        <v>0</v>
      </c>
      <c r="LF80" s="102"/>
      <c r="LG80" s="102"/>
      <c r="LH80" s="102"/>
      <c r="LI80" s="102">
        <v>0.23333333333333334</v>
      </c>
      <c r="LJ80" s="102"/>
      <c r="LL80" s="158"/>
      <c r="LM80" s="158"/>
      <c r="LN80" s="158"/>
      <c r="LO80" s="158"/>
      <c r="LP80" s="158"/>
      <c r="LQ80" s="158"/>
      <c r="LR80" s="158"/>
      <c r="LS80" s="158"/>
      <c r="LT80" s="158"/>
      <c r="LU80" s="158"/>
      <c r="LV80" s="292"/>
      <c r="LW80" s="292"/>
      <c r="LX80" s="292"/>
      <c r="LY80" s="292"/>
      <c r="LZ80" s="292"/>
      <c r="MA80" s="8"/>
      <c r="MB80" s="158"/>
      <c r="MC80" s="158"/>
      <c r="MD80" s="158"/>
      <c r="ME80" s="158"/>
      <c r="MF80" s="158"/>
      <c r="MG80" s="158"/>
      <c r="MH80" s="158"/>
      <c r="MI80" s="158"/>
      <c r="MJ80" s="158"/>
      <c r="MK80" s="158"/>
      <c r="ML80" s="158"/>
      <c r="MM80" s="158"/>
      <c r="MN80" s="292"/>
      <c r="MO80" s="292"/>
      <c r="MP80" s="292"/>
      <c r="MQ80" s="8"/>
      <c r="MR80" s="158"/>
      <c r="MS80" s="158"/>
      <c r="MT80" s="158"/>
      <c r="MU80" s="158"/>
      <c r="MV80" s="158"/>
      <c r="MW80" s="158"/>
      <c r="MX80" s="158"/>
      <c r="MY80" s="158"/>
      <c r="MZ80" s="158"/>
      <c r="NA80" s="158"/>
      <c r="NB80" s="292"/>
      <c r="NC80" s="292"/>
      <c r="ND80" s="292"/>
      <c r="NE80" s="292"/>
      <c r="NF80" s="292"/>
      <c r="NG80" s="8"/>
      <c r="NH80" s="158"/>
      <c r="NI80" s="158"/>
      <c r="NJ80" s="158"/>
      <c r="NK80" s="158"/>
      <c r="NL80" s="158"/>
      <c r="NM80" s="158"/>
      <c r="NN80" s="158"/>
      <c r="NO80" s="158"/>
      <c r="NP80" s="158"/>
      <c r="NQ80" s="158"/>
      <c r="NR80" s="292"/>
      <c r="NS80" s="292"/>
      <c r="NT80" s="292"/>
      <c r="NU80" s="292"/>
      <c r="NV80" s="292"/>
      <c r="NW80" s="8"/>
      <c r="NX80" s="158"/>
      <c r="NY80" s="158"/>
      <c r="NZ80" s="158"/>
      <c r="OA80" s="158"/>
      <c r="OB80" s="158"/>
      <c r="OC80" s="158"/>
      <c r="OD80" s="158"/>
      <c r="OE80" s="158"/>
      <c r="OF80" s="158"/>
      <c r="OG80" s="158"/>
      <c r="OH80" s="292"/>
      <c r="OI80" s="292"/>
      <c r="OJ80" s="292"/>
      <c r="OK80" s="292"/>
      <c r="OL80" s="292"/>
      <c r="OM80" s="8"/>
      <c r="ON80" s="158"/>
      <c r="OO80" s="158"/>
      <c r="OP80" s="158"/>
      <c r="OQ80" s="158"/>
      <c r="OR80" s="158"/>
      <c r="OS80" s="158"/>
      <c r="OT80" s="158"/>
      <c r="OU80" s="158"/>
      <c r="OV80" s="158"/>
      <c r="OW80" s="158"/>
      <c r="OX80" s="292"/>
      <c r="OY80" s="292"/>
      <c r="OZ80" s="292"/>
      <c r="PA80" s="292"/>
      <c r="PB80" s="292"/>
      <c r="PC80" s="8"/>
      <c r="PD80" s="158"/>
      <c r="PE80" s="158"/>
      <c r="PF80" s="158"/>
      <c r="PG80" s="158"/>
      <c r="PH80" s="158"/>
      <c r="PI80" s="158"/>
      <c r="PJ80" s="158"/>
      <c r="PK80" s="158"/>
      <c r="PL80" s="158"/>
      <c r="PM80" s="158"/>
      <c r="PN80" s="292"/>
      <c r="PO80" s="292"/>
      <c r="PP80" s="292"/>
      <c r="PQ80" s="292"/>
      <c r="PR80" s="292"/>
      <c r="PS80" s="8"/>
      <c r="PT80" s="158"/>
      <c r="PU80" s="158"/>
      <c r="PV80" s="158"/>
      <c r="PW80" s="158"/>
      <c r="PX80" s="158"/>
      <c r="PY80" s="158"/>
      <c r="PZ80" s="158"/>
      <c r="QA80" s="158"/>
      <c r="QB80" s="158"/>
      <c r="QC80" s="158"/>
      <c r="QD80" s="292"/>
      <c r="QE80" s="292"/>
      <c r="QF80" s="292"/>
      <c r="QG80" s="292"/>
      <c r="QH80" s="292"/>
      <c r="QI80" s="8"/>
      <c r="QJ80" s="158"/>
      <c r="QK80" s="158"/>
      <c r="QL80" s="158"/>
      <c r="QM80" s="158"/>
      <c r="QN80" s="158"/>
      <c r="QO80" s="158"/>
      <c r="QP80" s="158"/>
      <c r="QQ80" s="158"/>
      <c r="QR80" s="158"/>
      <c r="QS80" s="158"/>
      <c r="QT80" s="158"/>
      <c r="QU80" s="292"/>
      <c r="QV80" s="292"/>
      <c r="QW80" s="292"/>
      <c r="QX80" s="292"/>
      <c r="QY80" s="8"/>
      <c r="QZ80" s="158"/>
      <c r="RA80" s="158"/>
      <c r="RB80" s="158"/>
      <c r="RC80" s="158"/>
      <c r="RD80" s="158"/>
      <c r="RE80" s="158"/>
      <c r="RF80" s="158"/>
      <c r="RG80" s="158"/>
      <c r="RH80" s="158"/>
      <c r="RI80" s="158"/>
      <c r="RJ80" s="158"/>
      <c r="RK80" s="158"/>
      <c r="RL80" s="158"/>
      <c r="RM80" s="158"/>
      <c r="RN80" s="158"/>
    </row>
    <row r="81" spans="1:482" ht="12.75" x14ac:dyDescent="0.2">
      <c r="A81" s="161">
        <v>79</v>
      </c>
      <c r="B81" s="148" t="s">
        <v>146</v>
      </c>
      <c r="C81" s="161">
        <v>79</v>
      </c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277"/>
      <c r="Q81" s="277"/>
      <c r="R81" s="277"/>
      <c r="S81" s="16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277"/>
      <c r="AE81" s="277"/>
      <c r="AF81" s="277"/>
      <c r="AG81" s="277"/>
      <c r="AH81" s="277"/>
      <c r="AI81" s="16"/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0</v>
      </c>
      <c r="AQ81" s="103">
        <v>0</v>
      </c>
      <c r="AR81" s="103">
        <v>0</v>
      </c>
      <c r="AS81" s="103">
        <v>0</v>
      </c>
      <c r="AT81" s="103"/>
      <c r="AU81" s="103"/>
      <c r="AV81" s="277">
        <v>0</v>
      </c>
      <c r="AW81" s="277">
        <v>0</v>
      </c>
      <c r="AX81" s="277"/>
      <c r="AY81" s="16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277"/>
      <c r="BK81" s="277"/>
      <c r="BL81" s="277"/>
      <c r="BM81" s="277"/>
      <c r="BN81" s="277"/>
      <c r="BO81" s="16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277"/>
      <c r="CA81" s="277"/>
      <c r="CB81" s="277"/>
      <c r="CC81" s="277"/>
      <c r="CD81" s="277"/>
      <c r="CE81" s="16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277"/>
      <c r="CQ81" s="277"/>
      <c r="CR81" s="277"/>
      <c r="CS81" s="277"/>
      <c r="CT81" s="277"/>
      <c r="CU81" s="16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277"/>
      <c r="DH81" s="277"/>
      <c r="DI81" s="277"/>
      <c r="DJ81" s="277"/>
      <c r="DK81" s="16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277"/>
      <c r="DW81" s="277"/>
      <c r="DX81" s="277"/>
      <c r="DY81" s="277"/>
      <c r="DZ81" s="277"/>
      <c r="EA81" s="16"/>
      <c r="EB81" s="103">
        <v>0</v>
      </c>
      <c r="EC81" s="103">
        <v>0</v>
      </c>
      <c r="ED81" s="103">
        <v>0</v>
      </c>
      <c r="EE81" s="103">
        <v>0</v>
      </c>
      <c r="EF81" s="103">
        <v>0</v>
      </c>
      <c r="EG81" s="103">
        <v>0</v>
      </c>
      <c r="EH81" s="103">
        <v>0</v>
      </c>
      <c r="EI81" s="103">
        <v>0</v>
      </c>
      <c r="EJ81" s="103">
        <v>0</v>
      </c>
      <c r="EK81" s="103">
        <v>0</v>
      </c>
      <c r="EL81" s="103">
        <v>0</v>
      </c>
      <c r="EM81" s="277"/>
      <c r="EN81" s="277"/>
      <c r="EO81" s="277"/>
      <c r="EP81" s="277"/>
      <c r="EQ81" s="16"/>
      <c r="ER81" s="103">
        <v>0</v>
      </c>
      <c r="ES81" s="103">
        <v>0</v>
      </c>
      <c r="ET81" s="103">
        <v>0</v>
      </c>
      <c r="EU81" s="103">
        <v>0</v>
      </c>
      <c r="EV81" s="103">
        <v>0</v>
      </c>
      <c r="EW81" s="103">
        <v>0</v>
      </c>
      <c r="EX81" s="103">
        <v>0</v>
      </c>
      <c r="EY81" s="103">
        <v>0</v>
      </c>
      <c r="EZ81" s="103">
        <v>0</v>
      </c>
      <c r="FA81" s="103">
        <v>0</v>
      </c>
      <c r="FB81" s="103">
        <v>0</v>
      </c>
      <c r="FC81" s="277"/>
      <c r="FD81" s="277"/>
      <c r="FE81" s="277"/>
      <c r="FF81" s="277"/>
      <c r="FG81" s="16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277"/>
      <c r="FS81" s="277"/>
      <c r="FT81" s="277"/>
      <c r="FU81" s="277"/>
      <c r="FV81" s="277"/>
      <c r="FW81" s="16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277"/>
      <c r="GI81" s="277"/>
      <c r="GJ81" s="277"/>
      <c r="GK81" s="277"/>
      <c r="GL81" s="277"/>
      <c r="GM81" s="16"/>
      <c r="GN81" s="103">
        <v>0</v>
      </c>
      <c r="GO81" s="103">
        <v>0</v>
      </c>
      <c r="GP81" s="103">
        <v>0</v>
      </c>
      <c r="GQ81" s="103">
        <v>0</v>
      </c>
      <c r="GR81" s="103">
        <v>0</v>
      </c>
      <c r="GS81" s="103">
        <v>0</v>
      </c>
      <c r="GT81" s="103">
        <v>0</v>
      </c>
      <c r="GU81" s="103">
        <v>0</v>
      </c>
      <c r="GV81" s="103">
        <v>0</v>
      </c>
      <c r="GW81" s="103">
        <v>0</v>
      </c>
      <c r="GX81" s="103"/>
      <c r="GY81" s="103"/>
      <c r="GZ81" s="277"/>
      <c r="HA81" s="277"/>
      <c r="HB81" s="277"/>
      <c r="HC81" s="16"/>
      <c r="HD81" s="103">
        <v>57.578810479994331</v>
      </c>
      <c r="HE81" s="103">
        <v>59.955948779994344</v>
      </c>
      <c r="HF81" s="103">
        <v>66.075040289995826</v>
      </c>
      <c r="HG81" s="103">
        <v>67.805854179992295</v>
      </c>
      <c r="HH81" s="103">
        <v>70.394592639989867</v>
      </c>
      <c r="HI81" s="103">
        <v>72.44970470998976</v>
      </c>
      <c r="HJ81" s="103">
        <v>75.300833299989336</v>
      </c>
      <c r="HK81" s="103">
        <v>82.066364499999509</v>
      </c>
      <c r="HL81" s="103">
        <v>85.310231899999621</v>
      </c>
      <c r="HM81" s="103">
        <v>91.217093659999648</v>
      </c>
      <c r="HN81" s="103">
        <v>95.626975169999895</v>
      </c>
      <c r="HO81" s="103">
        <v>96.791362329999998</v>
      </c>
      <c r="HP81" s="103">
        <v>104.44673819</v>
      </c>
      <c r="HQ81" s="103">
        <v>105.44673819</v>
      </c>
      <c r="HR81" s="103"/>
      <c r="HS81" s="16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6"/>
      <c r="IJ81" s="103">
        <v>0</v>
      </c>
      <c r="IK81" s="103">
        <v>0</v>
      </c>
      <c r="IL81" s="103">
        <v>0</v>
      </c>
      <c r="IM81" s="103">
        <v>0</v>
      </c>
      <c r="IN81" s="103">
        <v>0</v>
      </c>
      <c r="IO81" s="103">
        <v>0</v>
      </c>
      <c r="IP81" s="103">
        <v>0</v>
      </c>
      <c r="IQ81" s="103">
        <v>0</v>
      </c>
      <c r="IR81" s="103">
        <v>0</v>
      </c>
      <c r="IS81" s="103">
        <v>0</v>
      </c>
      <c r="IT81" s="103"/>
      <c r="IU81" s="277"/>
      <c r="IV81" s="277"/>
      <c r="IW81" s="277"/>
      <c r="IX81" s="277"/>
      <c r="IY81" s="16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277"/>
      <c r="JK81" s="277"/>
      <c r="JL81" s="277"/>
      <c r="JM81" s="277"/>
      <c r="JN81" s="277"/>
      <c r="JO81" s="16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277"/>
      <c r="KB81" s="277"/>
      <c r="KC81" s="277"/>
      <c r="KD81" s="277"/>
      <c r="KE81" s="16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277"/>
      <c r="KR81" s="277"/>
      <c r="KS81" s="277"/>
      <c r="KT81" s="277"/>
      <c r="KU81" s="16"/>
      <c r="KV81" s="103">
        <v>0</v>
      </c>
      <c r="KW81" s="103">
        <v>0</v>
      </c>
      <c r="KX81" s="103">
        <v>0</v>
      </c>
      <c r="KY81" s="103">
        <v>0</v>
      </c>
      <c r="KZ81" s="103">
        <v>0</v>
      </c>
      <c r="LA81" s="103">
        <v>0</v>
      </c>
      <c r="LB81" s="103">
        <v>0</v>
      </c>
      <c r="LC81" s="103">
        <v>0</v>
      </c>
      <c r="LD81" s="103">
        <v>0</v>
      </c>
      <c r="LE81" s="103">
        <v>0</v>
      </c>
      <c r="LF81" s="103"/>
      <c r="LG81" s="103"/>
      <c r="LH81" s="103"/>
      <c r="LI81" s="103"/>
      <c r="LJ81" s="103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285"/>
      <c r="LW81" s="285"/>
      <c r="LX81" s="285"/>
      <c r="LY81" s="285"/>
      <c r="LZ81" s="285"/>
      <c r="MA81" s="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285"/>
      <c r="MO81" s="285"/>
      <c r="MP81" s="285"/>
      <c r="MQ81" s="8"/>
      <c r="MR81" s="68"/>
      <c r="MS81" s="68"/>
      <c r="MT81" s="68"/>
      <c r="MU81" s="68"/>
      <c r="MV81" s="68"/>
      <c r="MW81" s="68"/>
      <c r="MX81" s="68"/>
      <c r="MY81" s="68"/>
      <c r="MZ81" s="68"/>
      <c r="NA81" s="68"/>
      <c r="NB81" s="285"/>
      <c r="NC81" s="285"/>
      <c r="ND81" s="285"/>
      <c r="NE81" s="285"/>
      <c r="NF81" s="285"/>
      <c r="NG81" s="8"/>
      <c r="NH81" s="68"/>
      <c r="NI81" s="68"/>
      <c r="NJ81" s="68"/>
      <c r="NK81" s="68"/>
      <c r="NL81" s="68"/>
      <c r="NM81" s="68"/>
      <c r="NN81" s="68"/>
      <c r="NO81" s="68"/>
      <c r="NP81" s="68"/>
      <c r="NQ81" s="68"/>
      <c r="NR81" s="285"/>
      <c r="NS81" s="285"/>
      <c r="NT81" s="285"/>
      <c r="NU81" s="285"/>
      <c r="NV81" s="285"/>
      <c r="NW81" s="8"/>
      <c r="NX81" s="68"/>
      <c r="NY81" s="68"/>
      <c r="NZ81" s="68"/>
      <c r="OA81" s="68"/>
      <c r="OB81" s="68"/>
      <c r="OC81" s="68"/>
      <c r="OD81" s="68"/>
      <c r="OE81" s="68"/>
      <c r="OF81" s="68"/>
      <c r="OG81" s="68"/>
      <c r="OH81" s="285"/>
      <c r="OI81" s="285"/>
      <c r="OJ81" s="285"/>
      <c r="OK81" s="285"/>
      <c r="OL81" s="285"/>
      <c r="OM81" s="8"/>
      <c r="ON81" s="68"/>
      <c r="OO81" s="68"/>
      <c r="OP81" s="68"/>
      <c r="OQ81" s="68"/>
      <c r="OR81" s="68"/>
      <c r="OS81" s="68"/>
      <c r="OT81" s="68"/>
      <c r="OU81" s="68"/>
      <c r="OV81" s="68"/>
      <c r="OW81" s="68"/>
      <c r="OX81" s="285"/>
      <c r="OY81" s="285"/>
      <c r="OZ81" s="285"/>
      <c r="PA81" s="285"/>
      <c r="PB81" s="285"/>
      <c r="PC81" s="8"/>
      <c r="PD81" s="68"/>
      <c r="PE81" s="68"/>
      <c r="PF81" s="68"/>
      <c r="PG81" s="68"/>
      <c r="PH81" s="68"/>
      <c r="PI81" s="68"/>
      <c r="PJ81" s="68"/>
      <c r="PK81" s="68"/>
      <c r="PL81" s="68"/>
      <c r="PM81" s="68"/>
      <c r="PN81" s="285"/>
      <c r="PO81" s="285"/>
      <c r="PP81" s="285"/>
      <c r="PQ81" s="285"/>
      <c r="PR81" s="285"/>
      <c r="PS81" s="8"/>
      <c r="PT81" s="68"/>
      <c r="PU81" s="68"/>
      <c r="PV81" s="68"/>
      <c r="PW81" s="68"/>
      <c r="PX81" s="68"/>
      <c r="PY81" s="68"/>
      <c r="PZ81" s="68"/>
      <c r="QA81" s="68"/>
      <c r="QB81" s="68"/>
      <c r="QC81" s="68"/>
      <c r="QD81" s="285"/>
      <c r="QE81" s="285"/>
      <c r="QF81" s="285"/>
      <c r="QG81" s="285"/>
      <c r="QH81" s="285"/>
      <c r="QI81" s="8"/>
      <c r="QJ81" s="68"/>
      <c r="QK81" s="68"/>
      <c r="QL81" s="68"/>
      <c r="QM81" s="68"/>
      <c r="QN81" s="68"/>
      <c r="QO81" s="68"/>
      <c r="QP81" s="68"/>
      <c r="QQ81" s="68"/>
      <c r="QR81" s="68"/>
      <c r="QS81" s="68"/>
      <c r="QT81" s="68"/>
      <c r="QU81" s="285"/>
      <c r="QV81" s="285"/>
      <c r="QW81" s="285"/>
      <c r="QX81" s="285"/>
      <c r="QY81" s="8"/>
      <c r="QZ81" s="68"/>
      <c r="RA81" s="68"/>
      <c r="RB81" s="68"/>
      <c r="RC81" s="68"/>
      <c r="RD81" s="68"/>
      <c r="RE81" s="68"/>
      <c r="RF81" s="68"/>
      <c r="RG81" s="68"/>
      <c r="RH81" s="68"/>
      <c r="RI81" s="68"/>
      <c r="RJ81" s="68"/>
      <c r="RK81" s="68"/>
      <c r="RL81" s="68"/>
      <c r="RM81" s="68"/>
      <c r="RN81" s="68"/>
    </row>
    <row r="82" spans="1:482" ht="12.75" x14ac:dyDescent="0.2">
      <c r="A82" s="161">
        <v>80</v>
      </c>
      <c r="B82" s="155" t="s">
        <v>108</v>
      </c>
      <c r="C82" s="161">
        <v>80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276"/>
      <c r="Q82" s="276"/>
      <c r="R82" s="276"/>
      <c r="S82" s="16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276"/>
      <c r="AE82" s="276"/>
      <c r="AF82" s="276"/>
      <c r="AG82" s="276"/>
      <c r="AH82" s="276"/>
      <c r="AI82" s="16"/>
      <c r="AJ82" s="101">
        <v>0</v>
      </c>
      <c r="AK82" s="101">
        <v>184.22384831201978</v>
      </c>
      <c r="AL82" s="101">
        <v>183.43546774917527</v>
      </c>
      <c r="AM82" s="101">
        <v>182.64708718633077</v>
      </c>
      <c r="AN82" s="101">
        <v>181.85870662348631</v>
      </c>
      <c r="AO82" s="101">
        <v>181.0703260606418</v>
      </c>
      <c r="AP82" s="101">
        <v>180.28194549779712</v>
      </c>
      <c r="AQ82" s="101">
        <v>179.49356493495267</v>
      </c>
      <c r="AR82" s="101">
        <v>148.80179500231566</v>
      </c>
      <c r="AS82" s="101">
        <v>179.44004461784863</v>
      </c>
      <c r="AT82" s="101">
        <v>205.50857180762685</v>
      </c>
      <c r="AU82" s="101">
        <v>205.23859811017388</v>
      </c>
      <c r="AV82" s="276">
        <v>222.52762500420801</v>
      </c>
      <c r="AW82" s="276">
        <v>226.8684682230575</v>
      </c>
      <c r="AX82" s="276"/>
      <c r="AY82" s="16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276"/>
      <c r="BK82" s="276"/>
      <c r="BL82" s="276"/>
      <c r="BM82" s="276"/>
      <c r="BN82" s="276"/>
      <c r="BO82" s="16"/>
      <c r="BP82" s="101">
        <v>1076.558</v>
      </c>
      <c r="BQ82" s="101">
        <v>1050.252</v>
      </c>
      <c r="BR82" s="101">
        <v>1023.946</v>
      </c>
      <c r="BS82" s="101">
        <v>997.6400000000001</v>
      </c>
      <c r="BT82" s="101">
        <v>971.33400000000006</v>
      </c>
      <c r="BU82" s="101">
        <v>945.02800000000002</v>
      </c>
      <c r="BV82" s="101">
        <v>918.72199999999998</v>
      </c>
      <c r="BW82" s="101">
        <v>892.41600000000005</v>
      </c>
      <c r="BX82" s="101">
        <v>866.11</v>
      </c>
      <c r="BY82" s="101">
        <v>839.80400000000009</v>
      </c>
      <c r="BZ82" s="276">
        <v>813.49800000000005</v>
      </c>
      <c r="CA82" s="101">
        <v>787.19200000000001</v>
      </c>
      <c r="CB82" s="101">
        <v>760.88599999999997</v>
      </c>
      <c r="CC82" s="101">
        <v>734.57999999999902</v>
      </c>
      <c r="CD82" s="276"/>
      <c r="CE82" s="16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276"/>
      <c r="CQ82" s="276"/>
      <c r="CR82" s="276"/>
      <c r="CS82" s="276"/>
      <c r="CT82" s="276"/>
      <c r="CU82" s="16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276"/>
      <c r="DH82" s="276"/>
      <c r="DI82" s="276"/>
      <c r="DJ82" s="276"/>
      <c r="DK82" s="16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276"/>
      <c r="DW82" s="276"/>
      <c r="DX82" s="276"/>
      <c r="DY82" s="276"/>
      <c r="DZ82" s="276"/>
      <c r="EA82" s="16"/>
      <c r="EB82" s="101">
        <v>0</v>
      </c>
      <c r="EC82" s="101">
        <v>0</v>
      </c>
      <c r="ED82" s="101">
        <v>0</v>
      </c>
      <c r="EE82" s="101">
        <v>0</v>
      </c>
      <c r="EF82" s="101">
        <v>0</v>
      </c>
      <c r="EG82" s="101">
        <v>0</v>
      </c>
      <c r="EH82" s="101">
        <v>0</v>
      </c>
      <c r="EI82" s="101">
        <v>0</v>
      </c>
      <c r="EJ82" s="101">
        <v>0</v>
      </c>
      <c r="EK82" s="101">
        <v>0</v>
      </c>
      <c r="EL82" s="101">
        <v>0</v>
      </c>
      <c r="EM82" s="276"/>
      <c r="EN82" s="276"/>
      <c r="EO82" s="276"/>
      <c r="EP82" s="276"/>
      <c r="EQ82" s="16"/>
      <c r="ER82" s="101">
        <v>0</v>
      </c>
      <c r="ES82" s="101">
        <v>0</v>
      </c>
      <c r="ET82" s="101">
        <v>0</v>
      </c>
      <c r="EU82" s="101">
        <v>0</v>
      </c>
      <c r="EV82" s="101">
        <v>0</v>
      </c>
      <c r="EW82" s="101">
        <v>0</v>
      </c>
      <c r="EX82" s="101">
        <v>0</v>
      </c>
      <c r="EY82" s="101">
        <v>0</v>
      </c>
      <c r="EZ82" s="101">
        <v>0</v>
      </c>
      <c r="FA82" s="101">
        <v>0</v>
      </c>
      <c r="FB82" s="101">
        <v>0</v>
      </c>
      <c r="FC82" s="276"/>
      <c r="FD82" s="276"/>
      <c r="FE82" s="276"/>
      <c r="FF82" s="276"/>
      <c r="FG82" s="16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276"/>
      <c r="FS82" s="276"/>
      <c r="FT82" s="276"/>
      <c r="FU82" s="276"/>
      <c r="FV82" s="276"/>
      <c r="FW82" s="16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276"/>
      <c r="GI82" s="276"/>
      <c r="GJ82" s="276"/>
      <c r="GK82" s="276"/>
      <c r="GL82" s="276"/>
      <c r="GM82" s="16"/>
      <c r="GN82" s="101">
        <v>658.23662359083346</v>
      </c>
      <c r="GO82" s="101">
        <v>660.88340314863797</v>
      </c>
      <c r="GP82" s="101">
        <v>711.12025962540542</v>
      </c>
      <c r="GQ82" s="101">
        <v>606.66174614571844</v>
      </c>
      <c r="GR82" s="101">
        <v>633.67530405503089</v>
      </c>
      <c r="GS82" s="101">
        <v>695.33803626049189</v>
      </c>
      <c r="GT82" s="101">
        <v>702.58548444593259</v>
      </c>
      <c r="GU82" s="101">
        <v>706.46047287227532</v>
      </c>
      <c r="GV82" s="101">
        <v>718.00058462941877</v>
      </c>
      <c r="GW82" s="101">
        <v>689.66020034066821</v>
      </c>
      <c r="GX82" s="101">
        <v>522.26769047619041</v>
      </c>
      <c r="GY82" s="101">
        <v>484.98597619047615</v>
      </c>
      <c r="GZ82" s="276">
        <v>613.0289988292667</v>
      </c>
      <c r="HA82" s="372">
        <f>+HA93</f>
        <v>606.32223882900576</v>
      </c>
      <c r="HB82" s="276"/>
      <c r="HC82" s="16"/>
      <c r="HD82" s="101">
        <v>384.11706086708557</v>
      </c>
      <c r="HE82" s="101">
        <v>395.03648682370334</v>
      </c>
      <c r="HF82" s="101">
        <v>420.98591399338841</v>
      </c>
      <c r="HG82" s="101">
        <v>461.61825641130997</v>
      </c>
      <c r="HH82" s="101">
        <v>456.86092479471495</v>
      </c>
      <c r="HI82" s="101">
        <v>457.07533072690143</v>
      </c>
      <c r="HJ82" s="101">
        <v>507.96434882576671</v>
      </c>
      <c r="HK82" s="101">
        <v>549.55409433940099</v>
      </c>
      <c r="HL82" s="101">
        <v>547.61876956383344</v>
      </c>
      <c r="HM82" s="101">
        <v>588.72706343891241</v>
      </c>
      <c r="HN82" s="101">
        <v>597.40629454895213</v>
      </c>
      <c r="HO82" s="101">
        <v>620.93244153012165</v>
      </c>
      <c r="HP82" s="101">
        <v>773.11340774999985</v>
      </c>
      <c r="HQ82" s="101">
        <v>838.58870454999976</v>
      </c>
      <c r="HR82" s="101"/>
      <c r="HS82" s="16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6"/>
      <c r="IJ82" s="101">
        <v>0</v>
      </c>
      <c r="IK82" s="101">
        <v>0</v>
      </c>
      <c r="IL82" s="101">
        <v>0</v>
      </c>
      <c r="IM82" s="101">
        <v>0</v>
      </c>
      <c r="IN82" s="101">
        <v>0</v>
      </c>
      <c r="IO82" s="101">
        <v>0</v>
      </c>
      <c r="IP82" s="101">
        <v>0</v>
      </c>
      <c r="IQ82" s="101">
        <v>0</v>
      </c>
      <c r="IR82" s="101">
        <v>0</v>
      </c>
      <c r="IS82" s="101">
        <v>0</v>
      </c>
      <c r="IT82" s="101"/>
      <c r="IU82" s="276"/>
      <c r="IV82" s="276"/>
      <c r="IW82" s="276"/>
      <c r="IX82" s="276"/>
      <c r="IY82" s="16"/>
      <c r="IZ82" s="101"/>
      <c r="JA82" s="101"/>
      <c r="JB82" s="101"/>
      <c r="JC82" s="101"/>
      <c r="JD82" s="101"/>
      <c r="JE82" s="101"/>
      <c r="JF82" s="101"/>
      <c r="JG82" s="101"/>
      <c r="JH82" s="101"/>
      <c r="JI82" s="101"/>
      <c r="JJ82" s="276"/>
      <c r="JK82" s="276"/>
      <c r="JL82" s="276"/>
      <c r="JM82" s="276"/>
      <c r="JN82" s="276"/>
      <c r="JO82" s="16"/>
      <c r="JP82" s="101"/>
      <c r="JQ82" s="101"/>
      <c r="JR82" s="101"/>
      <c r="JS82" s="101"/>
      <c r="JT82" s="101"/>
      <c r="JU82" s="101"/>
      <c r="JV82" s="101"/>
      <c r="JW82" s="101"/>
      <c r="JX82" s="101"/>
      <c r="JY82" s="101"/>
      <c r="JZ82" s="101"/>
      <c r="KA82" s="276"/>
      <c r="KB82" s="276"/>
      <c r="KC82" s="276"/>
      <c r="KD82" s="276"/>
      <c r="KE82" s="16"/>
      <c r="KF82" s="101">
        <v>0</v>
      </c>
      <c r="KG82" s="101">
        <v>0</v>
      </c>
      <c r="KH82" s="101">
        <v>0</v>
      </c>
      <c r="KI82" s="101">
        <v>0</v>
      </c>
      <c r="KJ82" s="101">
        <v>50.270404761904757</v>
      </c>
      <c r="KK82" s="101">
        <v>58.572619047619042</v>
      </c>
      <c r="KL82" s="101">
        <v>72.022738095238097</v>
      </c>
      <c r="KM82" s="101">
        <v>72.975023809523819</v>
      </c>
      <c r="KN82" s="101">
        <v>66.218809523809526</v>
      </c>
      <c r="KO82" s="101">
        <v>62.822023809523806</v>
      </c>
      <c r="KP82" s="101">
        <v>49.319571428571429</v>
      </c>
      <c r="KQ82" s="276">
        <v>45.974619047619043</v>
      </c>
      <c r="KR82" s="276">
        <v>36.90730226131766</v>
      </c>
      <c r="KS82" s="372">
        <f>+KS92</f>
        <v>28.981964904367068</v>
      </c>
      <c r="KT82" s="276"/>
      <c r="KU82" s="16"/>
      <c r="KV82" s="101">
        <v>0</v>
      </c>
      <c r="KW82" s="101">
        <v>0</v>
      </c>
      <c r="KX82" s="101">
        <v>0</v>
      </c>
      <c r="KY82" s="101">
        <v>0</v>
      </c>
      <c r="KZ82" s="101">
        <v>0</v>
      </c>
      <c r="LA82" s="101">
        <v>0</v>
      </c>
      <c r="LB82" s="101">
        <v>0</v>
      </c>
      <c r="LC82" s="101">
        <v>0</v>
      </c>
      <c r="LD82" s="101">
        <v>0</v>
      </c>
      <c r="LE82" s="101">
        <v>0</v>
      </c>
      <c r="LF82" s="101"/>
      <c r="LG82" s="101"/>
      <c r="LH82" s="101"/>
      <c r="LI82" s="101"/>
      <c r="LJ82" s="101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291"/>
      <c r="LW82" s="291"/>
      <c r="LX82" s="291"/>
      <c r="LY82" s="291"/>
      <c r="LZ82" s="291"/>
      <c r="MA82" s="8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291"/>
      <c r="MO82" s="291"/>
      <c r="MP82" s="291"/>
      <c r="MQ82" s="8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291"/>
      <c r="NC82" s="291"/>
      <c r="ND82" s="291"/>
      <c r="NE82" s="291"/>
      <c r="NF82" s="291"/>
      <c r="NG82" s="8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291"/>
      <c r="NS82" s="291"/>
      <c r="NT82" s="291"/>
      <c r="NU82" s="291"/>
      <c r="NV82" s="291"/>
      <c r="NW82" s="8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291"/>
      <c r="OI82" s="291"/>
      <c r="OJ82" s="291"/>
      <c r="OK82" s="291"/>
      <c r="OL82" s="291"/>
      <c r="OM82" s="8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291"/>
      <c r="OY82" s="291"/>
      <c r="OZ82" s="291"/>
      <c r="PA82" s="291"/>
      <c r="PB82" s="291"/>
      <c r="PC82" s="8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291"/>
      <c r="PO82" s="291"/>
      <c r="PP82" s="291"/>
      <c r="PQ82" s="291"/>
      <c r="PR82" s="291"/>
      <c r="PS82" s="8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291"/>
      <c r="QE82" s="291"/>
      <c r="QF82" s="291"/>
      <c r="QG82" s="291"/>
      <c r="QH82" s="291"/>
      <c r="QI82" s="8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291"/>
      <c r="QV82" s="291"/>
      <c r="QW82" s="291"/>
      <c r="QX82" s="291"/>
      <c r="QY82" s="8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</row>
    <row r="83" spans="1:482" ht="12.75" x14ac:dyDescent="0.2">
      <c r="A83" s="161">
        <v>81</v>
      </c>
      <c r="B83" s="145" t="s">
        <v>107</v>
      </c>
      <c r="C83" s="161">
        <v>81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68"/>
      <c r="Q83" s="268"/>
      <c r="R83" s="268"/>
      <c r="S83" s="16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68"/>
      <c r="AE83" s="268"/>
      <c r="AF83" s="268"/>
      <c r="AG83" s="268"/>
      <c r="AH83" s="268"/>
      <c r="AI83" s="16"/>
      <c r="AJ83" s="22">
        <v>0</v>
      </c>
      <c r="AK83" s="22">
        <v>9543.4937558112633</v>
      </c>
      <c r="AL83" s="22">
        <v>9502.6526538168764</v>
      </c>
      <c r="AM83" s="22">
        <v>9461.8115518224913</v>
      </c>
      <c r="AN83" s="22">
        <v>9420.9704498281062</v>
      </c>
      <c r="AO83" s="22">
        <v>9380.1293478337211</v>
      </c>
      <c r="AP83" s="22">
        <v>9339.2882458393269</v>
      </c>
      <c r="AQ83" s="22">
        <v>9298.4471438449418</v>
      </c>
      <c r="AR83" s="22">
        <v>9543.8382922079036</v>
      </c>
      <c r="AS83" s="22">
        <v>8649.4700810261002</v>
      </c>
      <c r="AT83" s="22">
        <v>9456.9864463345184</v>
      </c>
      <c r="AU83" s="22">
        <v>9457.9387975838436</v>
      </c>
      <c r="AV83" s="268">
        <v>9996.6004915392004</v>
      </c>
      <c r="AW83" s="268">
        <v>9294.6397165807157</v>
      </c>
      <c r="AX83" s="268"/>
      <c r="AY83" s="16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68"/>
      <c r="BK83" s="268"/>
      <c r="BL83" s="268"/>
      <c r="BM83" s="268"/>
      <c r="BN83" s="268"/>
      <c r="BO83" s="16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68"/>
      <c r="CA83" s="268"/>
      <c r="CB83" s="268"/>
      <c r="CC83" s="268"/>
      <c r="CD83" s="268"/>
      <c r="CE83" s="16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68"/>
      <c r="CQ83" s="268"/>
      <c r="CR83" s="268"/>
      <c r="CS83" s="268"/>
      <c r="CT83" s="268"/>
      <c r="CU83" s="16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68"/>
      <c r="DH83" s="268"/>
      <c r="DI83" s="268"/>
      <c r="DJ83" s="268"/>
      <c r="DK83" s="16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68"/>
      <c r="DW83" s="268"/>
      <c r="DX83" s="268"/>
      <c r="DY83" s="268"/>
      <c r="DZ83" s="268"/>
      <c r="EA83" s="16"/>
      <c r="EB83" s="22">
        <v>0</v>
      </c>
      <c r="EC83" s="22">
        <v>0</v>
      </c>
      <c r="ED83" s="22">
        <v>0</v>
      </c>
      <c r="EE83" s="22">
        <v>0</v>
      </c>
      <c r="EF83" s="22">
        <v>0</v>
      </c>
      <c r="EG83" s="22">
        <v>0</v>
      </c>
      <c r="EH83" s="22">
        <v>0</v>
      </c>
      <c r="EI83" s="22">
        <v>0</v>
      </c>
      <c r="EJ83" s="22">
        <v>0</v>
      </c>
      <c r="EK83" s="22">
        <v>0</v>
      </c>
      <c r="EL83" s="22">
        <v>0</v>
      </c>
      <c r="EM83" s="268"/>
      <c r="EN83" s="268"/>
      <c r="EO83" s="268"/>
      <c r="EP83" s="268"/>
      <c r="EQ83" s="16"/>
      <c r="ER83" s="22">
        <v>0</v>
      </c>
      <c r="ES83" s="22">
        <v>0</v>
      </c>
      <c r="ET83" s="22">
        <v>0</v>
      </c>
      <c r="EU83" s="22">
        <v>0</v>
      </c>
      <c r="EV83" s="22">
        <v>0</v>
      </c>
      <c r="EW83" s="22">
        <v>0</v>
      </c>
      <c r="EX83" s="22">
        <v>0</v>
      </c>
      <c r="EY83" s="22">
        <v>0</v>
      </c>
      <c r="EZ83" s="22">
        <v>0</v>
      </c>
      <c r="FA83" s="22">
        <v>0</v>
      </c>
      <c r="FB83" s="22">
        <v>0</v>
      </c>
      <c r="FC83" s="268"/>
      <c r="FD83" s="268"/>
      <c r="FE83" s="268"/>
      <c r="FF83" s="268"/>
      <c r="FG83" s="16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68"/>
      <c r="FS83" s="268"/>
      <c r="FT83" s="268"/>
      <c r="FU83" s="268"/>
      <c r="FV83" s="268"/>
      <c r="FW83" s="16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68"/>
      <c r="GI83" s="268"/>
      <c r="GJ83" s="268"/>
      <c r="GK83" s="268"/>
      <c r="GL83" s="268"/>
      <c r="GM83" s="16"/>
      <c r="GN83" s="22">
        <v>720.71490431821655</v>
      </c>
      <c r="GO83" s="22">
        <v>724.48613555606732</v>
      </c>
      <c r="GP83" s="22">
        <v>985.96808881189611</v>
      </c>
      <c r="GQ83" s="22">
        <v>918.25409248717028</v>
      </c>
      <c r="GR83" s="22">
        <v>996.05995736604098</v>
      </c>
      <c r="GS83" s="22">
        <v>1070.681618266146</v>
      </c>
      <c r="GT83" s="22">
        <v>1145.4056955199012</v>
      </c>
      <c r="GU83" s="22">
        <v>1103.7790975075707</v>
      </c>
      <c r="GV83" s="22">
        <v>1106.5209075228238</v>
      </c>
      <c r="GW83" s="22">
        <v>1130.8768573246987</v>
      </c>
      <c r="GX83" s="22">
        <f>+AVERAGE(GW83,GY83)</f>
        <v>2002.2201218766354</v>
      </c>
      <c r="GY83" s="22">
        <v>2873.5633864285719</v>
      </c>
      <c r="GZ83" s="268">
        <v>3632.2239659212178</v>
      </c>
      <c r="HA83" s="280">
        <f>+HA94</f>
        <v>3592.4861159122429</v>
      </c>
      <c r="HB83" s="268"/>
      <c r="HC83" s="16"/>
      <c r="HD83" s="22">
        <v>2422.4852138487481</v>
      </c>
      <c r="HE83" s="22">
        <v>2429.2576920806137</v>
      </c>
      <c r="HF83" s="22">
        <v>2794.6128889607385</v>
      </c>
      <c r="HG83" s="22">
        <v>2973.6506825901488</v>
      </c>
      <c r="HH83" s="22">
        <v>3243.958891987771</v>
      </c>
      <c r="HI83" s="22">
        <v>3087.4800075010667</v>
      </c>
      <c r="HJ83" s="22">
        <v>3742.5085525680702</v>
      </c>
      <c r="HK83" s="22">
        <v>3839.9779609299253</v>
      </c>
      <c r="HL83" s="22">
        <v>3984.448756670583</v>
      </c>
      <c r="HM83" s="22">
        <v>4153.0816337300748</v>
      </c>
      <c r="HN83" s="22">
        <v>4196.7523411029124</v>
      </c>
      <c r="HO83" s="22">
        <v>4239.9709963185414</v>
      </c>
      <c r="HP83" s="22">
        <v>5310.4100101500017</v>
      </c>
      <c r="HQ83" s="22">
        <v>5542.038021430003</v>
      </c>
      <c r="HR83" s="22"/>
      <c r="HS83" s="16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16"/>
      <c r="IJ83" s="22">
        <v>0</v>
      </c>
      <c r="IK83" s="22">
        <v>0</v>
      </c>
      <c r="IL83" s="22">
        <v>0</v>
      </c>
      <c r="IM83" s="22">
        <v>0</v>
      </c>
      <c r="IN83" s="22">
        <v>0</v>
      </c>
      <c r="IO83" s="22">
        <v>0</v>
      </c>
      <c r="IP83" s="22">
        <v>0</v>
      </c>
      <c r="IQ83" s="22">
        <v>0</v>
      </c>
      <c r="IR83" s="22">
        <v>0</v>
      </c>
      <c r="IS83" s="22">
        <v>0</v>
      </c>
      <c r="IT83" s="22"/>
      <c r="IU83" s="268"/>
      <c r="IV83" s="268"/>
      <c r="IW83" s="268"/>
      <c r="IX83" s="268"/>
      <c r="IY83" s="16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68"/>
      <c r="JK83" s="268"/>
      <c r="JL83" s="268"/>
      <c r="JM83" s="268"/>
      <c r="JN83" s="268"/>
      <c r="JO83" s="16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68"/>
      <c r="KB83" s="268"/>
      <c r="KC83" s="268"/>
      <c r="KD83" s="268"/>
      <c r="KE83" s="16"/>
      <c r="KF83" s="22">
        <v>0</v>
      </c>
      <c r="KG83" s="22">
        <v>0</v>
      </c>
      <c r="KH83" s="22">
        <v>0</v>
      </c>
      <c r="KI83" s="22">
        <v>0</v>
      </c>
      <c r="KJ83" s="22">
        <v>97.067428571428565</v>
      </c>
      <c r="KK83" s="22">
        <v>63.941571428571429</v>
      </c>
      <c r="KL83" s="22">
        <v>62.108785714285709</v>
      </c>
      <c r="KM83" s="22">
        <v>55.884690476190478</v>
      </c>
      <c r="KN83" s="22">
        <v>51.38395238095238</v>
      </c>
      <c r="KO83" s="22">
        <v>48.084166666666668</v>
      </c>
      <c r="KP83" s="22">
        <v>38.885214285714291</v>
      </c>
      <c r="KQ83" s="268">
        <v>37.653714285714287</v>
      </c>
      <c r="KR83" s="268">
        <v>30.227482971957812</v>
      </c>
      <c r="KS83" s="280">
        <f>+KS93</f>
        <v>23.736545262448498</v>
      </c>
      <c r="KT83" s="268"/>
      <c r="KU83" s="16"/>
      <c r="KV83" s="22">
        <v>0</v>
      </c>
      <c r="KW83" s="22">
        <v>0</v>
      </c>
      <c r="KX83" s="22">
        <v>0</v>
      </c>
      <c r="KY83" s="22">
        <v>0</v>
      </c>
      <c r="KZ83" s="22">
        <v>0</v>
      </c>
      <c r="LA83" s="22">
        <v>0</v>
      </c>
      <c r="LB83" s="22">
        <v>0</v>
      </c>
      <c r="LC83" s="22">
        <v>0</v>
      </c>
      <c r="LD83" s="22">
        <v>0</v>
      </c>
      <c r="LE83" s="22">
        <v>0</v>
      </c>
      <c r="LF83" s="22"/>
      <c r="LG83" s="22"/>
      <c r="LH83" s="22"/>
      <c r="LI83" s="22"/>
      <c r="LJ83" s="22"/>
      <c r="LL83" s="68"/>
      <c r="LM83" s="68"/>
      <c r="LN83" s="68"/>
      <c r="LO83" s="68"/>
      <c r="LP83" s="68"/>
      <c r="LQ83" s="68"/>
      <c r="LR83" s="68"/>
      <c r="LS83" s="68"/>
      <c r="LT83" s="68"/>
      <c r="LU83" s="68"/>
      <c r="LV83" s="285"/>
      <c r="LW83" s="285"/>
      <c r="LX83" s="285"/>
      <c r="LY83" s="285"/>
      <c r="LZ83" s="285"/>
      <c r="MA83" s="8"/>
      <c r="MB83" s="68"/>
      <c r="MC83" s="68"/>
      <c r="MD83" s="68"/>
      <c r="ME83" s="68"/>
      <c r="MF83" s="68"/>
      <c r="MG83" s="68"/>
      <c r="MH83" s="68"/>
      <c r="MI83" s="68"/>
      <c r="MJ83" s="68"/>
      <c r="MK83" s="68"/>
      <c r="ML83" s="68"/>
      <c r="MM83" s="68"/>
      <c r="MN83" s="285"/>
      <c r="MO83" s="285"/>
      <c r="MP83" s="285"/>
      <c r="MQ83" s="8"/>
      <c r="MR83" s="68"/>
      <c r="MS83" s="68"/>
      <c r="MT83" s="68"/>
      <c r="MU83" s="68"/>
      <c r="MV83" s="68"/>
      <c r="MW83" s="68"/>
      <c r="MX83" s="68"/>
      <c r="MY83" s="68"/>
      <c r="MZ83" s="68"/>
      <c r="NA83" s="68"/>
      <c r="NB83" s="285"/>
      <c r="NC83" s="285"/>
      <c r="ND83" s="285"/>
      <c r="NE83" s="285"/>
      <c r="NF83" s="285"/>
      <c r="NG83" s="8"/>
      <c r="NH83" s="68"/>
      <c r="NI83" s="68"/>
      <c r="NJ83" s="68"/>
      <c r="NK83" s="68"/>
      <c r="NL83" s="68"/>
      <c r="NM83" s="68"/>
      <c r="NN83" s="68"/>
      <c r="NO83" s="68"/>
      <c r="NP83" s="68"/>
      <c r="NQ83" s="68"/>
      <c r="NR83" s="285"/>
      <c r="NS83" s="285"/>
      <c r="NT83" s="285"/>
      <c r="NU83" s="285"/>
      <c r="NV83" s="285"/>
      <c r="NW83" s="8"/>
      <c r="NX83" s="68"/>
      <c r="NY83" s="68"/>
      <c r="NZ83" s="68"/>
      <c r="OA83" s="68"/>
      <c r="OB83" s="68"/>
      <c r="OC83" s="68"/>
      <c r="OD83" s="68"/>
      <c r="OE83" s="68"/>
      <c r="OF83" s="68"/>
      <c r="OG83" s="68"/>
      <c r="OH83" s="285"/>
      <c r="OI83" s="285"/>
      <c r="OJ83" s="285"/>
      <c r="OK83" s="285"/>
      <c r="OL83" s="285"/>
      <c r="OM83" s="8"/>
      <c r="ON83" s="68"/>
      <c r="OO83" s="68"/>
      <c r="OP83" s="68"/>
      <c r="OQ83" s="68"/>
      <c r="OR83" s="68"/>
      <c r="OS83" s="68"/>
      <c r="OT83" s="68"/>
      <c r="OU83" s="68"/>
      <c r="OV83" s="68"/>
      <c r="OW83" s="68"/>
      <c r="OX83" s="285"/>
      <c r="OY83" s="285"/>
      <c r="OZ83" s="285"/>
      <c r="PA83" s="285"/>
      <c r="PB83" s="285"/>
      <c r="PC83" s="8"/>
      <c r="PD83" s="68"/>
      <c r="PE83" s="68"/>
      <c r="PF83" s="68"/>
      <c r="PG83" s="68"/>
      <c r="PH83" s="68"/>
      <c r="PI83" s="68"/>
      <c r="PJ83" s="68"/>
      <c r="PK83" s="68"/>
      <c r="PL83" s="68"/>
      <c r="PM83" s="68"/>
      <c r="PN83" s="285"/>
      <c r="PO83" s="285"/>
      <c r="PP83" s="285"/>
      <c r="PQ83" s="285"/>
      <c r="PR83" s="285"/>
      <c r="PS83" s="8"/>
      <c r="PT83" s="68"/>
      <c r="PU83" s="68"/>
      <c r="PV83" s="68"/>
      <c r="PW83" s="68"/>
      <c r="PX83" s="68"/>
      <c r="PY83" s="68"/>
      <c r="PZ83" s="68"/>
      <c r="QA83" s="68"/>
      <c r="QB83" s="68"/>
      <c r="QC83" s="68"/>
      <c r="QD83" s="285"/>
      <c r="QE83" s="285"/>
      <c r="QF83" s="285"/>
      <c r="QG83" s="285"/>
      <c r="QH83" s="285"/>
      <c r="QI83" s="8"/>
      <c r="QJ83" s="68"/>
      <c r="QK83" s="68"/>
      <c r="QL83" s="68"/>
      <c r="QM83" s="68"/>
      <c r="QN83" s="68"/>
      <c r="QO83" s="68"/>
      <c r="QP83" s="68"/>
      <c r="QQ83" s="68"/>
      <c r="QR83" s="68"/>
      <c r="QS83" s="68"/>
      <c r="QT83" s="68"/>
      <c r="QU83" s="285"/>
      <c r="QV83" s="285"/>
      <c r="QW83" s="285"/>
      <c r="QX83" s="285"/>
      <c r="QY83" s="8"/>
      <c r="QZ83" s="68"/>
      <c r="RA83" s="68"/>
      <c r="RB83" s="68"/>
      <c r="RC83" s="68"/>
      <c r="RD83" s="68"/>
      <c r="RE83" s="68"/>
      <c r="RF83" s="68"/>
      <c r="RG83" s="68"/>
      <c r="RH83" s="68"/>
      <c r="RI83" s="68"/>
      <c r="RJ83" s="68"/>
      <c r="RK83" s="68"/>
      <c r="RL83" s="68"/>
      <c r="RM83" s="68"/>
      <c r="RN83" s="68"/>
    </row>
    <row r="84" spans="1:482" ht="12.75" x14ac:dyDescent="0.2">
      <c r="A84" s="161">
        <v>82</v>
      </c>
      <c r="B84" s="155" t="s">
        <v>17</v>
      </c>
      <c r="C84" s="161">
        <v>82</v>
      </c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276"/>
      <c r="Q84" s="276"/>
      <c r="R84" s="276"/>
      <c r="S84" s="16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276"/>
      <c r="AE84" s="276"/>
      <c r="AF84" s="276"/>
      <c r="AG84" s="276"/>
      <c r="AH84" s="276"/>
      <c r="AI84" s="16"/>
      <c r="AJ84" s="101">
        <v>0</v>
      </c>
      <c r="AK84" s="101">
        <v>158.03147706502784</v>
      </c>
      <c r="AL84" s="101">
        <v>157.35518598774746</v>
      </c>
      <c r="AM84" s="101">
        <v>156.67889491046705</v>
      </c>
      <c r="AN84" s="101">
        <v>156.0026038331867</v>
      </c>
      <c r="AO84" s="101">
        <v>155.32631275590632</v>
      </c>
      <c r="AP84" s="101">
        <v>154.65002167862579</v>
      </c>
      <c r="AQ84" s="101">
        <v>153.97373060134541</v>
      </c>
      <c r="AR84" s="101">
        <v>173.12688449077368</v>
      </c>
      <c r="AS84" s="101">
        <v>166.07615455975525</v>
      </c>
      <c r="AT84" s="101">
        <v>118.66040628982519</v>
      </c>
      <c r="AU84" s="101">
        <v>99.826617856098864</v>
      </c>
      <c r="AV84" s="276">
        <v>61.938189531570004</v>
      </c>
      <c r="AW84" s="276">
        <v>148.93780415614475</v>
      </c>
      <c r="AX84" s="276"/>
      <c r="AY84" s="16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276"/>
      <c r="BK84" s="276"/>
      <c r="BL84" s="276"/>
      <c r="BM84" s="276"/>
      <c r="BN84" s="276"/>
      <c r="BO84" s="16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276"/>
      <c r="CA84" s="276"/>
      <c r="CB84" s="276"/>
      <c r="CC84" s="276"/>
      <c r="CD84" s="276"/>
      <c r="CE84" s="16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276"/>
      <c r="CQ84" s="276"/>
      <c r="CR84" s="276"/>
      <c r="CS84" s="276"/>
      <c r="CT84" s="276"/>
      <c r="CU84" s="16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276"/>
      <c r="DH84" s="276"/>
      <c r="DI84" s="276"/>
      <c r="DJ84" s="276"/>
      <c r="DK84" s="16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276"/>
      <c r="DW84" s="276"/>
      <c r="DX84" s="276"/>
      <c r="DY84" s="276"/>
      <c r="DZ84" s="276"/>
      <c r="EA84" s="16"/>
      <c r="EB84" s="101">
        <v>0</v>
      </c>
      <c r="EC84" s="101">
        <v>0</v>
      </c>
      <c r="ED84" s="101">
        <v>0</v>
      </c>
      <c r="EE84" s="101">
        <v>0</v>
      </c>
      <c r="EF84" s="101">
        <v>0</v>
      </c>
      <c r="EG84" s="101">
        <v>0</v>
      </c>
      <c r="EH84" s="101">
        <v>0</v>
      </c>
      <c r="EI84" s="101">
        <v>0</v>
      </c>
      <c r="EJ84" s="101">
        <v>0</v>
      </c>
      <c r="EK84" s="101">
        <v>0</v>
      </c>
      <c r="EL84" s="101">
        <v>0</v>
      </c>
      <c r="EM84" s="276"/>
      <c r="EN84" s="276"/>
      <c r="EO84" s="276"/>
      <c r="EP84" s="276"/>
      <c r="EQ84" s="16"/>
      <c r="ER84" s="101">
        <v>0</v>
      </c>
      <c r="ES84" s="101">
        <v>0</v>
      </c>
      <c r="ET84" s="101">
        <v>0</v>
      </c>
      <c r="EU84" s="101">
        <v>0</v>
      </c>
      <c r="EV84" s="101">
        <v>0</v>
      </c>
      <c r="EW84" s="101">
        <v>0</v>
      </c>
      <c r="EX84" s="101">
        <v>0</v>
      </c>
      <c r="EY84" s="101">
        <v>0</v>
      </c>
      <c r="EZ84" s="101">
        <v>0</v>
      </c>
      <c r="FA84" s="101">
        <v>0</v>
      </c>
      <c r="FB84" s="101">
        <v>0</v>
      </c>
      <c r="FC84" s="276"/>
      <c r="FD84" s="276"/>
      <c r="FE84" s="276"/>
      <c r="FF84" s="276"/>
      <c r="FG84" s="16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276"/>
      <c r="FS84" s="276"/>
      <c r="FT84" s="276"/>
      <c r="FU84" s="276"/>
      <c r="FV84" s="276"/>
      <c r="FW84" s="16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276"/>
      <c r="GI84" s="276"/>
      <c r="GJ84" s="276"/>
      <c r="GK84" s="276"/>
      <c r="GL84" s="276"/>
      <c r="GM84" s="16"/>
      <c r="GN84" s="101">
        <v>557.82748854663578</v>
      </c>
      <c r="GO84" s="101">
        <v>612.1308044740872</v>
      </c>
      <c r="GP84" s="101">
        <v>934.63036404359946</v>
      </c>
      <c r="GQ84" s="101">
        <v>858.05191689166941</v>
      </c>
      <c r="GR84" s="101">
        <v>881.8088733773161</v>
      </c>
      <c r="GS84" s="101">
        <v>1111.2338397143164</v>
      </c>
      <c r="GT84" s="101">
        <v>1147.6651870295925</v>
      </c>
      <c r="GU84" s="101">
        <v>1297.7412488648772</v>
      </c>
      <c r="GV84" s="101">
        <v>1482.5784281507197</v>
      </c>
      <c r="GW84" s="101">
        <v>1549.7714332524197</v>
      </c>
      <c r="GX84" s="101">
        <v>470.32311904761906</v>
      </c>
      <c r="GY84" s="101">
        <v>440.55792857142853</v>
      </c>
      <c r="GZ84" s="276">
        <v>556.87133058950076</v>
      </c>
      <c r="HA84" s="372">
        <f>+HA95</f>
        <v>550.7789558854945</v>
      </c>
      <c r="HB84" s="276"/>
      <c r="HC84" s="16"/>
      <c r="HD84" s="101">
        <v>18.802599042082264</v>
      </c>
      <c r="HE84" s="101">
        <v>31.037497134397313</v>
      </c>
      <c r="HF84" s="101">
        <v>59.22795679084529</v>
      </c>
      <c r="HG84" s="101">
        <v>66.246979012744958</v>
      </c>
      <c r="HH84" s="101">
        <v>53.797230939145706</v>
      </c>
      <c r="HI84" s="101">
        <v>44.12953388023935</v>
      </c>
      <c r="HJ84" s="101">
        <v>58.137395331055188</v>
      </c>
      <c r="HK84" s="101">
        <v>66.141637394296978</v>
      </c>
      <c r="HL84" s="101">
        <v>72.286386299946059</v>
      </c>
      <c r="HM84" s="101">
        <v>93.275699687157342</v>
      </c>
      <c r="HN84" s="101">
        <v>104.82303960925496</v>
      </c>
      <c r="HO84" s="101">
        <v>167.12870100000001</v>
      </c>
      <c r="HP84" s="101">
        <v>95.813631749999956</v>
      </c>
      <c r="HQ84" s="101">
        <v>191.21622400000001</v>
      </c>
      <c r="HR84" s="101"/>
      <c r="HS84" s="16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6"/>
      <c r="IJ84" s="101">
        <v>0</v>
      </c>
      <c r="IK84" s="101">
        <v>0</v>
      </c>
      <c r="IL84" s="101">
        <v>0</v>
      </c>
      <c r="IM84" s="101">
        <v>0</v>
      </c>
      <c r="IN84" s="101">
        <v>0</v>
      </c>
      <c r="IO84" s="101">
        <v>0</v>
      </c>
      <c r="IP84" s="101">
        <v>0</v>
      </c>
      <c r="IQ84" s="101">
        <v>0</v>
      </c>
      <c r="IR84" s="101">
        <v>0</v>
      </c>
      <c r="IS84" s="101">
        <v>0</v>
      </c>
      <c r="IT84" s="101"/>
      <c r="IU84" s="276"/>
      <c r="IV84" s="276"/>
      <c r="IW84" s="276"/>
      <c r="IX84" s="276"/>
      <c r="IY84" s="16"/>
      <c r="IZ84" s="101"/>
      <c r="JA84" s="101"/>
      <c r="JB84" s="101"/>
      <c r="JC84" s="101"/>
      <c r="JD84" s="101"/>
      <c r="JE84" s="101"/>
      <c r="JF84" s="101"/>
      <c r="JG84" s="101"/>
      <c r="JH84" s="101"/>
      <c r="JI84" s="101"/>
      <c r="JJ84" s="276"/>
      <c r="JK84" s="276"/>
      <c r="JL84" s="276"/>
      <c r="JM84" s="276"/>
      <c r="JN84" s="276"/>
      <c r="JO84" s="16"/>
      <c r="JP84" s="101"/>
      <c r="JQ84" s="101"/>
      <c r="JR84" s="101"/>
      <c r="JS84" s="101"/>
      <c r="JT84" s="101"/>
      <c r="JU84" s="101"/>
      <c r="JV84" s="101"/>
      <c r="JW84" s="101"/>
      <c r="JX84" s="101"/>
      <c r="JY84" s="101"/>
      <c r="JZ84" s="101"/>
      <c r="KA84" s="276"/>
      <c r="KB84" s="276"/>
      <c r="KC84" s="276"/>
      <c r="KD84" s="276"/>
      <c r="KE84" s="16"/>
      <c r="KF84" s="101">
        <v>0</v>
      </c>
      <c r="KG84" s="101">
        <v>0</v>
      </c>
      <c r="KH84" s="101">
        <v>0</v>
      </c>
      <c r="KI84" s="101">
        <v>0</v>
      </c>
      <c r="KJ84" s="101">
        <v>3.350309523809524</v>
      </c>
      <c r="KK84" s="101">
        <v>2.5004999999999997</v>
      </c>
      <c r="KL84" s="101">
        <v>1.8058571428571428</v>
      </c>
      <c r="KM84" s="101">
        <v>2.464142857142857</v>
      </c>
      <c r="KN84" s="101">
        <v>2.6595000000000004</v>
      </c>
      <c r="KO84" s="101">
        <v>1.9065238095238097</v>
      </c>
      <c r="KP84" s="101">
        <v>2.1203809523809523</v>
      </c>
      <c r="KQ84" s="276">
        <v>0.86952380952380959</v>
      </c>
      <c r="KR84" s="276">
        <v>0.69803249545728696</v>
      </c>
      <c r="KS84" s="372">
        <f>+KS94</f>
        <v>0.54813958338684043</v>
      </c>
      <c r="KT84" s="276"/>
      <c r="KU84" s="16"/>
      <c r="KV84" s="101">
        <v>0</v>
      </c>
      <c r="KW84" s="101">
        <v>0</v>
      </c>
      <c r="KX84" s="101">
        <v>0</v>
      </c>
      <c r="KY84" s="101">
        <v>0</v>
      </c>
      <c r="KZ84" s="101">
        <v>0</v>
      </c>
      <c r="LA84" s="101">
        <v>0</v>
      </c>
      <c r="LB84" s="101">
        <v>0</v>
      </c>
      <c r="LC84" s="101">
        <v>0</v>
      </c>
      <c r="LD84" s="101">
        <v>0</v>
      </c>
      <c r="LE84" s="101">
        <v>0</v>
      </c>
      <c r="LF84" s="101"/>
      <c r="LG84" s="101"/>
      <c r="LH84" s="101"/>
      <c r="LI84" s="101"/>
      <c r="LJ84" s="101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291"/>
      <c r="LW84" s="291"/>
      <c r="LX84" s="291"/>
      <c r="LY84" s="291"/>
      <c r="LZ84" s="291"/>
      <c r="MA84" s="8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291"/>
      <c r="MO84" s="291"/>
      <c r="MP84" s="291"/>
      <c r="MQ84" s="8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291"/>
      <c r="NC84" s="291"/>
      <c r="ND84" s="291"/>
      <c r="NE84" s="291"/>
      <c r="NF84" s="291"/>
      <c r="NG84" s="8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291"/>
      <c r="NS84" s="291"/>
      <c r="NT84" s="291"/>
      <c r="NU84" s="291"/>
      <c r="NV84" s="291"/>
      <c r="NW84" s="8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291"/>
      <c r="OI84" s="291"/>
      <c r="OJ84" s="291"/>
      <c r="OK84" s="291"/>
      <c r="OL84" s="291"/>
      <c r="OM84" s="8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291"/>
      <c r="OY84" s="291"/>
      <c r="OZ84" s="291"/>
      <c r="PA84" s="291"/>
      <c r="PB84" s="291"/>
      <c r="PC84" s="8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291"/>
      <c r="PO84" s="291"/>
      <c r="PP84" s="291"/>
      <c r="PQ84" s="291"/>
      <c r="PR84" s="291"/>
      <c r="PS84" s="8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291"/>
      <c r="QE84" s="291"/>
      <c r="QF84" s="291"/>
      <c r="QG84" s="291"/>
      <c r="QH84" s="291"/>
      <c r="QI84" s="8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291"/>
      <c r="QV84" s="291"/>
      <c r="QW84" s="291"/>
      <c r="QX84" s="291"/>
      <c r="QY84" s="8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</row>
    <row r="85" spans="1:482" ht="12.75" x14ac:dyDescent="0.2">
      <c r="A85" s="161">
        <v>83</v>
      </c>
      <c r="B85" s="145" t="s">
        <v>18</v>
      </c>
      <c r="C85" s="161">
        <v>83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68"/>
      <c r="Q85" s="268"/>
      <c r="R85" s="268"/>
      <c r="S85" s="16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68"/>
      <c r="AE85" s="268"/>
      <c r="AF85" s="268"/>
      <c r="AG85" s="268"/>
      <c r="AH85" s="268"/>
      <c r="AI85" s="16"/>
      <c r="AJ85" s="22">
        <v>-16127.970109811722</v>
      </c>
      <c r="AK85" s="22">
        <v>862.75404791993788</v>
      </c>
      <c r="AL85" s="22">
        <v>35102.729709506995</v>
      </c>
      <c r="AM85" s="22">
        <v>8572.5679364431999</v>
      </c>
      <c r="AN85" s="22">
        <v>4832.7959525237675</v>
      </c>
      <c r="AO85" s="22">
        <v>15926.585491648468</v>
      </c>
      <c r="AP85" s="22">
        <v>11063.497566189501</v>
      </c>
      <c r="AQ85" s="22">
        <v>9060.2723330190638</v>
      </c>
      <c r="AR85" s="22">
        <v>13845.665632835298</v>
      </c>
      <c r="AS85" s="22">
        <v>2756.5500146238483</v>
      </c>
      <c r="AT85" s="22">
        <v>743.60905193450162</v>
      </c>
      <c r="AU85" s="22">
        <v>0</v>
      </c>
      <c r="AV85" s="268">
        <v>0</v>
      </c>
      <c r="AW85" s="268">
        <v>0</v>
      </c>
      <c r="AX85" s="268"/>
      <c r="AY85" s="16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68"/>
      <c r="BK85" s="268"/>
      <c r="BL85" s="268"/>
      <c r="BM85" s="268"/>
      <c r="BN85" s="268"/>
      <c r="BO85" s="16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68"/>
      <c r="CA85" s="268"/>
      <c r="CB85" s="268"/>
      <c r="CC85" s="268"/>
      <c r="CD85" s="268"/>
      <c r="CE85" s="16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68"/>
      <c r="CQ85" s="268"/>
      <c r="CR85" s="268"/>
      <c r="CS85" s="268"/>
      <c r="CT85" s="268"/>
      <c r="CU85" s="16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68"/>
      <c r="DH85" s="268"/>
      <c r="DI85" s="268"/>
      <c r="DJ85" s="268"/>
      <c r="DK85" s="16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68"/>
      <c r="DW85" s="268"/>
      <c r="DX85" s="268"/>
      <c r="DY85" s="268"/>
      <c r="DZ85" s="268"/>
      <c r="EA85" s="16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68"/>
      <c r="EN85" s="268"/>
      <c r="EO85" s="268"/>
      <c r="EP85" s="268"/>
      <c r="EQ85" s="16"/>
      <c r="ER85" s="22">
        <v>0</v>
      </c>
      <c r="ES85" s="22">
        <v>0</v>
      </c>
      <c r="ET85" s="22">
        <v>0</v>
      </c>
      <c r="EU85" s="22">
        <v>0</v>
      </c>
      <c r="EV85" s="22">
        <v>0</v>
      </c>
      <c r="EW85" s="22">
        <v>0</v>
      </c>
      <c r="EX85" s="22">
        <v>0</v>
      </c>
      <c r="EY85" s="22">
        <v>0</v>
      </c>
      <c r="EZ85" s="22">
        <v>0</v>
      </c>
      <c r="FA85" s="22">
        <v>0</v>
      </c>
      <c r="FB85" s="22">
        <v>0</v>
      </c>
      <c r="FC85" s="268"/>
      <c r="FD85" s="268"/>
      <c r="FE85" s="268"/>
      <c r="FF85" s="268"/>
      <c r="FG85" s="16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68"/>
      <c r="FS85" s="268"/>
      <c r="FT85" s="268"/>
      <c r="FU85" s="268"/>
      <c r="FV85" s="268"/>
      <c r="FW85" s="16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68"/>
      <c r="GI85" s="268"/>
      <c r="GJ85" s="268"/>
      <c r="GK85" s="268"/>
      <c r="GL85" s="268"/>
      <c r="GM85" s="16"/>
      <c r="GN85" s="22">
        <f>+GN89-SUM(GN82:GN84)</f>
        <v>8975.9817710962216</v>
      </c>
      <c r="GO85" s="22">
        <f t="shared" ref="GO85:GW85" si="103">+GO89-SUM(GO82:GO84)</f>
        <v>9962.9884290761674</v>
      </c>
      <c r="GP85" s="22">
        <f t="shared" si="103"/>
        <v>9574.2865374722405</v>
      </c>
      <c r="GQ85" s="22">
        <f t="shared" si="103"/>
        <v>10558.89311643052</v>
      </c>
      <c r="GR85" s="22">
        <f t="shared" si="103"/>
        <v>12122.5268388572</v>
      </c>
      <c r="GS85" s="22">
        <f t="shared" si="103"/>
        <v>12714.681169520205</v>
      </c>
      <c r="GT85" s="22">
        <f t="shared" si="103"/>
        <v>15323.046975656831</v>
      </c>
      <c r="GU85" s="22">
        <f t="shared" si="103"/>
        <v>15225.04945997936</v>
      </c>
      <c r="GV85" s="22">
        <f t="shared" si="103"/>
        <v>15515.807041125614</v>
      </c>
      <c r="GW85" s="22">
        <f t="shared" si="103"/>
        <v>10785.27399771381</v>
      </c>
      <c r="GX85" s="22">
        <f>+GX89-SUM(GX82:GX84)</f>
        <v>10891.323867016401</v>
      </c>
      <c r="GY85" s="22">
        <f>+GY89-SUM(GY82:GY84,GY70,GY46)</f>
        <v>5862.3424876190547</v>
      </c>
      <c r="GZ85" s="268">
        <v>7410.0821929084759</v>
      </c>
      <c r="HA85" s="280">
        <f>+HA96</f>
        <v>7329.0132011561218</v>
      </c>
      <c r="HB85" s="268"/>
      <c r="HC85" s="16"/>
      <c r="HD85" s="22">
        <v>826.85486957708781</v>
      </c>
      <c r="HE85" s="22">
        <v>483.59721947037906</v>
      </c>
      <c r="HF85" s="22">
        <v>1721.6899648908002</v>
      </c>
      <c r="HG85" s="22">
        <v>2078.5288264943665</v>
      </c>
      <c r="HH85" s="22">
        <v>2078.1236122304981</v>
      </c>
      <c r="HI85" s="22">
        <v>2515.2267726386053</v>
      </c>
      <c r="HJ85" s="22">
        <v>3584.4678837863394</v>
      </c>
      <c r="HK85" s="22">
        <v>3881.8443893699732</v>
      </c>
      <c r="HL85" s="22">
        <v>4472.8058962096547</v>
      </c>
      <c r="HM85" s="22">
        <v>4881.8609950267855</v>
      </c>
      <c r="HN85" s="22">
        <v>4616.7202152319369</v>
      </c>
      <c r="HO85" s="22">
        <v>2149.0678367202927</v>
      </c>
      <c r="HP85" s="22">
        <v>3022.4736934660978</v>
      </c>
      <c r="HQ85" s="22">
        <v>2770.4846459042892</v>
      </c>
      <c r="HR85" s="22"/>
      <c r="HS85" s="16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16"/>
      <c r="IJ85" s="22">
        <v>150.86419047619052</v>
      </c>
      <c r="IK85" s="22">
        <v>316.49324599999989</v>
      </c>
      <c r="IL85" s="22">
        <v>511.15092785714285</v>
      </c>
      <c r="IM85" s="22">
        <v>308.15288500000008</v>
      </c>
      <c r="IN85" s="22">
        <v>292.15576190476179</v>
      </c>
      <c r="IO85" s="22">
        <v>213.98519047619038</v>
      </c>
      <c r="IP85" s="22">
        <v>397.75430952380952</v>
      </c>
      <c r="IQ85" s="22">
        <v>308.7812180952381</v>
      </c>
      <c r="IR85" s="22">
        <v>263.23308404761906</v>
      </c>
      <c r="IS85" s="22">
        <v>1306.5150578571429</v>
      </c>
      <c r="IT85" s="22">
        <v>553.71818829305835</v>
      </c>
      <c r="IU85" s="268">
        <f>1208.67869166667-IU46</f>
        <v>1122.6353345238128</v>
      </c>
      <c r="IV85" s="268">
        <v>1227.208574088447</v>
      </c>
      <c r="IW85" s="268">
        <v>22.603851234239571</v>
      </c>
      <c r="IX85" s="268"/>
      <c r="IY85" s="16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68"/>
      <c r="JK85" s="268"/>
      <c r="JL85" s="268"/>
      <c r="JM85" s="268"/>
      <c r="JN85" s="268"/>
      <c r="JO85" s="16"/>
      <c r="JP85" s="22">
        <v>1296.2342002549094</v>
      </c>
      <c r="JQ85" s="22">
        <v>1421.0809527314136</v>
      </c>
      <c r="JR85" s="22">
        <v>1316.4714940372417</v>
      </c>
      <c r="JS85" s="22">
        <v>1481.2449998826146</v>
      </c>
      <c r="JT85" s="22">
        <v>1375.1067106773341</v>
      </c>
      <c r="JU85" s="22">
        <v>1296.5140051238309</v>
      </c>
      <c r="JV85" s="22">
        <v>1223.3021135428073</v>
      </c>
      <c r="JW85" s="22">
        <v>1003.5546237671676</v>
      </c>
      <c r="JX85" s="22">
        <v>1064.4622823186255</v>
      </c>
      <c r="JY85" s="22">
        <v>1176.6106798715168</v>
      </c>
      <c r="JZ85" s="22">
        <v>1395.9295283216245</v>
      </c>
      <c r="KA85" s="268">
        <v>3025.4220359023557</v>
      </c>
      <c r="KB85" s="268">
        <v>366.88351587301588</v>
      </c>
      <c r="KC85" s="268">
        <v>1924.9677349940775</v>
      </c>
      <c r="KD85" s="268"/>
      <c r="KE85" s="16"/>
      <c r="KF85" s="22">
        <v>4761.5619077263946</v>
      </c>
      <c r="KG85" s="22">
        <v>4687.5216412845939</v>
      </c>
      <c r="KH85" s="22">
        <v>4509.4991743968694</v>
      </c>
      <c r="KI85" s="22">
        <v>4430.4723122698688</v>
      </c>
      <c r="KJ85" s="22">
        <f>+KJ89-SUM(KJ82:KJ84,KJ70,KJ46)</f>
        <v>4580.9979950550187</v>
      </c>
      <c r="KK85" s="22">
        <f t="shared" ref="KK85:KQ85" si="104">+KK89-SUM(KK82:KK84,KK70,KK46)</f>
        <v>4926.6526416521192</v>
      </c>
      <c r="KL85" s="22">
        <f t="shared" si="104"/>
        <v>5171.2599622466078</v>
      </c>
      <c r="KM85" s="22">
        <f t="shared" si="104"/>
        <v>5496.0924592318224</v>
      </c>
      <c r="KN85" s="22">
        <f t="shared" si="104"/>
        <v>5830.5685985714226</v>
      </c>
      <c r="KO85" s="22">
        <f t="shared" si="104"/>
        <v>6407.6918049039814</v>
      </c>
      <c r="KP85" s="22">
        <f t="shared" si="104"/>
        <v>7180.4011682346027</v>
      </c>
      <c r="KQ85" s="268">
        <f t="shared" si="104"/>
        <v>280.67256142857514</v>
      </c>
      <c r="KR85" s="268">
        <v>225.31708311434372</v>
      </c>
      <c r="KS85" s="280">
        <f>+KS95</f>
        <v>176.9333274195568</v>
      </c>
      <c r="KT85" s="268"/>
      <c r="KU85" s="16"/>
      <c r="KV85" s="22">
        <v>63.428833333332477</v>
      </c>
      <c r="KW85" s="22">
        <v>37.93961904761909</v>
      </c>
      <c r="KX85" s="22">
        <v>38.427119047619271</v>
      </c>
      <c r="KY85" s="22">
        <v>69.03688095238067</v>
      </c>
      <c r="KZ85" s="22">
        <v>340.13398357142796</v>
      </c>
      <c r="LA85" s="22">
        <v>394.91111928571536</v>
      </c>
      <c r="LB85" s="22">
        <v>441.81859523809544</v>
      </c>
      <c r="LC85" s="22">
        <v>452.89618238095227</v>
      </c>
      <c r="LD85" s="22">
        <v>431.59759166666481</v>
      </c>
      <c r="LE85" s="22">
        <v>465.55298154562661</v>
      </c>
      <c r="LF85" s="22">
        <v>421.38683178759675</v>
      </c>
      <c r="LG85" s="22">
        <f>219.995142857143-LG46</f>
        <v>219.26261904761921</v>
      </c>
      <c r="LH85" s="22"/>
      <c r="LI85" s="22"/>
      <c r="LJ85" s="22"/>
      <c r="LL85" s="68"/>
      <c r="LM85" s="68"/>
      <c r="LN85" s="68"/>
      <c r="LO85" s="68"/>
      <c r="LP85" s="68"/>
      <c r="LQ85" s="68"/>
      <c r="LR85" s="68"/>
      <c r="LS85" s="68"/>
      <c r="LT85" s="68"/>
      <c r="LU85" s="68"/>
      <c r="LV85" s="285"/>
      <c r="LW85" s="285"/>
      <c r="LX85" s="285"/>
      <c r="LY85" s="285"/>
      <c r="LZ85" s="285"/>
      <c r="MA85" s="8"/>
      <c r="MB85" s="68"/>
      <c r="MC85" s="68"/>
      <c r="MD85" s="68"/>
      <c r="ME85" s="68"/>
      <c r="MF85" s="68"/>
      <c r="MG85" s="68"/>
      <c r="MH85" s="68"/>
      <c r="MI85" s="68"/>
      <c r="MJ85" s="68"/>
      <c r="MK85" s="68"/>
      <c r="ML85" s="68"/>
      <c r="MM85" s="68"/>
      <c r="MN85" s="285"/>
      <c r="MO85" s="285"/>
      <c r="MP85" s="285"/>
      <c r="MQ85" s="8"/>
      <c r="MR85" s="68"/>
      <c r="MS85" s="68"/>
      <c r="MT85" s="68"/>
      <c r="MU85" s="68"/>
      <c r="MV85" s="68"/>
      <c r="MW85" s="68"/>
      <c r="MX85" s="68"/>
      <c r="MY85" s="68"/>
      <c r="MZ85" s="68"/>
      <c r="NA85" s="68"/>
      <c r="NB85" s="285"/>
      <c r="NC85" s="285"/>
      <c r="ND85" s="285"/>
      <c r="NE85" s="285"/>
      <c r="NF85" s="285"/>
      <c r="NG85" s="8"/>
      <c r="NH85" s="68"/>
      <c r="NI85" s="68"/>
      <c r="NJ85" s="68"/>
      <c r="NK85" s="68"/>
      <c r="NL85" s="68"/>
      <c r="NM85" s="68"/>
      <c r="NN85" s="68"/>
      <c r="NO85" s="68"/>
      <c r="NP85" s="68"/>
      <c r="NQ85" s="68"/>
      <c r="NR85" s="285"/>
      <c r="NS85" s="285"/>
      <c r="NT85" s="285"/>
      <c r="NU85" s="285"/>
      <c r="NV85" s="285"/>
      <c r="NW85" s="8"/>
      <c r="NX85" s="68"/>
      <c r="NY85" s="68"/>
      <c r="NZ85" s="68"/>
      <c r="OA85" s="68"/>
      <c r="OB85" s="68"/>
      <c r="OC85" s="68"/>
      <c r="OD85" s="68"/>
      <c r="OE85" s="68"/>
      <c r="OF85" s="68"/>
      <c r="OG85" s="68"/>
      <c r="OH85" s="285"/>
      <c r="OI85" s="285"/>
      <c r="OJ85" s="285"/>
      <c r="OK85" s="285"/>
      <c r="OL85" s="285"/>
      <c r="OM85" s="8"/>
      <c r="ON85" s="68"/>
      <c r="OO85" s="68"/>
      <c r="OP85" s="68"/>
      <c r="OQ85" s="68"/>
      <c r="OR85" s="68"/>
      <c r="OS85" s="68"/>
      <c r="OT85" s="68"/>
      <c r="OU85" s="68"/>
      <c r="OV85" s="68"/>
      <c r="OW85" s="68"/>
      <c r="OX85" s="285"/>
      <c r="OY85" s="285"/>
      <c r="OZ85" s="285"/>
      <c r="PA85" s="285"/>
      <c r="PB85" s="285"/>
      <c r="PC85" s="8"/>
      <c r="PD85" s="68">
        <v>-1712.370574415223</v>
      </c>
      <c r="PE85" s="68">
        <v>-1686.8998295059289</v>
      </c>
      <c r="PF85" s="68">
        <v>-1694.5173854995935</v>
      </c>
      <c r="PG85" s="68">
        <v>-1741.4138652949605</v>
      </c>
      <c r="PH85" s="68">
        <v>-1842.7260746134884</v>
      </c>
      <c r="PI85" s="68">
        <v>-1869.4065181399867</v>
      </c>
      <c r="PJ85" s="68">
        <v>-1887.7870049864855</v>
      </c>
      <c r="PK85" s="68">
        <v>-1897.2332180048895</v>
      </c>
      <c r="PL85" s="68">
        <v>-1956.4833950649047</v>
      </c>
      <c r="PM85" s="68">
        <v>-2000.3120721297555</v>
      </c>
      <c r="PN85" s="285">
        <v>-2169.9149691657681</v>
      </c>
      <c r="PO85" s="285">
        <v>-2307.3189475285012</v>
      </c>
      <c r="PP85" s="285">
        <v>-2339.666079794556</v>
      </c>
      <c r="PQ85" s="285">
        <v>-2502.2721443602204</v>
      </c>
      <c r="PR85" s="285"/>
      <c r="PS85" s="8"/>
      <c r="PT85" s="68">
        <v>-244.04306309494834</v>
      </c>
      <c r="PU85" s="68">
        <v>-235.62766635982791</v>
      </c>
      <c r="PV85" s="68">
        <v>-234.18321768227</v>
      </c>
      <c r="PW85" s="68">
        <v>-232.11176239621466</v>
      </c>
      <c r="PX85" s="68">
        <v>-236.88007906056319</v>
      </c>
      <c r="PY85" s="68">
        <v>-250.0038133173658</v>
      </c>
      <c r="PZ85" s="68">
        <v>-242.25780948328298</v>
      </c>
      <c r="QA85" s="68">
        <v>-257.23233222310523</v>
      </c>
      <c r="QB85" s="68">
        <v>-263.41528165965298</v>
      </c>
      <c r="QC85" s="68">
        <v>-255.76282796806677</v>
      </c>
      <c r="QD85" s="285">
        <v>-267.07261273501877</v>
      </c>
      <c r="QE85" s="285">
        <v>-306.56655662264808</v>
      </c>
      <c r="QF85" s="285">
        <v>-301.35304394295298</v>
      </c>
      <c r="QG85" s="285">
        <v>-307.1997492189044</v>
      </c>
      <c r="QH85" s="285"/>
      <c r="QI85" s="8"/>
      <c r="QJ85" s="68">
        <v>-110.29666529965138</v>
      </c>
      <c r="QK85" s="68">
        <v>-78.117298920465075</v>
      </c>
      <c r="QL85" s="68">
        <v>-43.028919493357002</v>
      </c>
      <c r="QM85" s="68">
        <v>-211.74991748369408</v>
      </c>
      <c r="QN85" s="68">
        <v>-388.81125134585295</v>
      </c>
      <c r="QO85" s="68">
        <v>-307.01061299412117</v>
      </c>
      <c r="QP85" s="68">
        <v>-450.31519371719372</v>
      </c>
      <c r="QQ85" s="68">
        <v>-305.6406879602273</v>
      </c>
      <c r="QR85" s="68">
        <v>-257.37914144463014</v>
      </c>
      <c r="QS85" s="68">
        <v>-1217.7837324819379</v>
      </c>
      <c r="QT85" s="68"/>
      <c r="QU85" s="285"/>
      <c r="QV85" s="285"/>
      <c r="QW85" s="285"/>
      <c r="QX85" s="285"/>
      <c r="QY85" s="8"/>
      <c r="QZ85" s="68">
        <v>-0.36450453055150117</v>
      </c>
      <c r="RA85" s="68">
        <v>0</v>
      </c>
      <c r="RB85" s="68">
        <v>0</v>
      </c>
      <c r="RC85" s="68">
        <v>-11.952184776250308</v>
      </c>
      <c r="RD85" s="68">
        <v>-2.466585632690915</v>
      </c>
      <c r="RE85" s="68">
        <v>0</v>
      </c>
      <c r="RF85" s="68">
        <v>-15.217126244862635</v>
      </c>
      <c r="RG85" s="68">
        <v>-17.588690061047949</v>
      </c>
      <c r="RH85" s="68">
        <v>-5.462107492149479</v>
      </c>
      <c r="RI85" s="68">
        <v>-86.151072632766997</v>
      </c>
      <c r="RJ85" s="68">
        <v>-133.10352547312331</v>
      </c>
      <c r="RK85" s="68"/>
      <c r="RL85" s="68"/>
      <c r="RM85" s="68"/>
      <c r="RN85" s="68"/>
    </row>
    <row r="86" spans="1:482" x14ac:dyDescent="0.25">
      <c r="A86" s="161">
        <v>84</v>
      </c>
      <c r="B86" s="155" t="s">
        <v>375</v>
      </c>
      <c r="C86" s="161">
        <v>84</v>
      </c>
      <c r="D86" s="101">
        <v>881.72299999999996</v>
      </c>
      <c r="E86" s="101">
        <v>385.209</v>
      </c>
      <c r="F86" s="101">
        <v>836.58799999999997</v>
      </c>
      <c r="G86" s="101">
        <v>746.84900000000005</v>
      </c>
      <c r="H86" s="101">
        <v>729.56200000000001</v>
      </c>
      <c r="I86" s="101">
        <v>833.74800000000005</v>
      </c>
      <c r="J86" s="101">
        <v>927.05399999999997</v>
      </c>
      <c r="K86" s="101">
        <v>861.82</v>
      </c>
      <c r="L86" s="101">
        <v>904.04917999999998</v>
      </c>
      <c r="M86" s="101">
        <v>1015.003</v>
      </c>
      <c r="N86" s="101">
        <v>1009.3253524942265</v>
      </c>
      <c r="O86" s="101">
        <v>1033.2873819942608</v>
      </c>
      <c r="P86" s="276">
        <v>1118.802834737071</v>
      </c>
      <c r="Q86" s="276">
        <v>536.73268539033688</v>
      </c>
      <c r="R86" s="276"/>
      <c r="S86" s="16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276"/>
      <c r="AE86" s="276"/>
      <c r="AF86" s="276"/>
      <c r="AG86" s="276"/>
      <c r="AH86" s="276"/>
      <c r="AI86" s="16"/>
      <c r="AJ86" s="101">
        <v>4495.0244913440774</v>
      </c>
      <c r="AK86" s="101">
        <v>4868.9886496488116</v>
      </c>
      <c r="AL86" s="101">
        <v>4120.9260981165089</v>
      </c>
      <c r="AM86" s="101">
        <v>7402.0588212360071</v>
      </c>
      <c r="AN86" s="101">
        <v>7958.199191382535</v>
      </c>
      <c r="AO86" s="101">
        <v>8282.4582859599504</v>
      </c>
      <c r="AP86" s="101">
        <v>6920.2827145788187</v>
      </c>
      <c r="AQ86" s="101">
        <v>8068.398027242416</v>
      </c>
      <c r="AR86" s="101">
        <v>7393.1473381608594</v>
      </c>
      <c r="AS86" s="101">
        <v>6346.5423761840966</v>
      </c>
      <c r="AT86" s="101">
        <v>6156.3269483421745</v>
      </c>
      <c r="AU86" s="101">
        <v>6560.5307564533268</v>
      </c>
      <c r="AV86" s="276">
        <v>6537.3292079330058</v>
      </c>
      <c r="AW86" s="276">
        <v>6506.5923338154198</v>
      </c>
      <c r="AX86" s="276"/>
      <c r="AY86" s="16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276"/>
      <c r="BK86" s="276"/>
      <c r="BL86" s="276"/>
      <c r="BM86" s="276"/>
      <c r="BN86" s="276"/>
      <c r="BO86" s="16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276"/>
      <c r="CA86" s="276"/>
      <c r="CB86" s="276"/>
      <c r="CC86" s="276"/>
      <c r="CD86" s="276"/>
      <c r="CE86" s="16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276"/>
      <c r="CQ86" s="276"/>
      <c r="CR86" s="276"/>
      <c r="CS86" s="276"/>
      <c r="CT86" s="276"/>
      <c r="CU86" s="16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276"/>
      <c r="DH86" s="276"/>
      <c r="DI86" s="276"/>
      <c r="DJ86" s="276"/>
      <c r="DK86" s="16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276"/>
      <c r="DW86" s="276"/>
      <c r="DX86" s="276"/>
      <c r="DY86" s="276"/>
      <c r="DZ86" s="276"/>
      <c r="EA86" s="16"/>
      <c r="EB86" s="101">
        <v>0</v>
      </c>
      <c r="EC86" s="101">
        <v>0</v>
      </c>
      <c r="ED86" s="101">
        <v>0</v>
      </c>
      <c r="EE86" s="101">
        <v>0</v>
      </c>
      <c r="EF86" s="101">
        <v>0</v>
      </c>
      <c r="EG86" s="101">
        <v>0</v>
      </c>
      <c r="EH86" s="101">
        <v>0</v>
      </c>
      <c r="EI86" s="101">
        <v>0</v>
      </c>
      <c r="EJ86" s="101">
        <v>0</v>
      </c>
      <c r="EK86" s="101">
        <v>0</v>
      </c>
      <c r="EL86" s="101">
        <v>0</v>
      </c>
      <c r="EM86" s="276"/>
      <c r="EN86" s="276"/>
      <c r="EO86" s="276"/>
      <c r="EP86" s="276"/>
      <c r="EQ86" s="16"/>
      <c r="ER86" s="101">
        <v>0</v>
      </c>
      <c r="ES86" s="101">
        <v>0</v>
      </c>
      <c r="ET86" s="101">
        <v>0</v>
      </c>
      <c r="EU86" s="101">
        <v>0</v>
      </c>
      <c r="EV86" s="101">
        <v>0</v>
      </c>
      <c r="EW86" s="101">
        <v>0</v>
      </c>
      <c r="EX86" s="101">
        <v>0</v>
      </c>
      <c r="EY86" s="101">
        <v>0</v>
      </c>
      <c r="EZ86" s="101">
        <v>0</v>
      </c>
      <c r="FA86" s="101">
        <v>0</v>
      </c>
      <c r="FB86" s="101">
        <v>0</v>
      </c>
      <c r="FC86" s="276"/>
      <c r="FD86" s="276"/>
      <c r="FE86" s="276"/>
      <c r="FF86" s="276"/>
      <c r="FG86" s="16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276"/>
      <c r="FS86" s="276"/>
      <c r="FT86" s="276"/>
      <c r="FU86" s="276"/>
      <c r="FV86" s="276"/>
      <c r="FW86" s="16"/>
      <c r="FX86" s="101">
        <v>230.40799999999999</v>
      </c>
      <c r="FY86" s="101">
        <v>6.282</v>
      </c>
      <c r="FZ86" s="101">
        <v>10.691000000000001</v>
      </c>
      <c r="GA86" s="101">
        <v>1012.527</v>
      </c>
      <c r="GB86" s="101">
        <v>11.12</v>
      </c>
      <c r="GC86" s="101">
        <v>7.774</v>
      </c>
      <c r="GD86" s="101">
        <v>6.5819999999999999</v>
      </c>
      <c r="GE86" s="101">
        <v>65.83</v>
      </c>
      <c r="GF86" s="101"/>
      <c r="GG86" s="101"/>
      <c r="GH86" s="276"/>
      <c r="GI86" s="276"/>
      <c r="GJ86" s="276"/>
      <c r="GK86" s="276"/>
      <c r="GL86" s="276"/>
      <c r="GM86" s="16"/>
      <c r="GN86" s="101">
        <v>0</v>
      </c>
      <c r="GO86" s="101">
        <v>0</v>
      </c>
      <c r="GP86" s="101">
        <v>0</v>
      </c>
      <c r="GQ86" s="101">
        <v>0</v>
      </c>
      <c r="GR86" s="101">
        <v>0</v>
      </c>
      <c r="GS86" s="101">
        <v>0</v>
      </c>
      <c r="GT86" s="101">
        <v>0</v>
      </c>
      <c r="GU86" s="101">
        <v>0</v>
      </c>
      <c r="GV86" s="101">
        <v>0</v>
      </c>
      <c r="GW86" s="101">
        <v>0</v>
      </c>
      <c r="GX86" s="101">
        <v>0</v>
      </c>
      <c r="GY86" s="101"/>
      <c r="GZ86" s="276"/>
      <c r="HA86" s="276"/>
      <c r="HB86" s="276"/>
      <c r="HC86" s="16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6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6"/>
      <c r="IJ86" s="101">
        <v>0</v>
      </c>
      <c r="IK86" s="101">
        <v>0</v>
      </c>
      <c r="IL86" s="101">
        <v>0</v>
      </c>
      <c r="IM86" s="101">
        <v>0</v>
      </c>
      <c r="IN86" s="101">
        <v>0</v>
      </c>
      <c r="IO86" s="101">
        <v>0</v>
      </c>
      <c r="IP86" s="101">
        <v>0</v>
      </c>
      <c r="IQ86" s="101">
        <v>0</v>
      </c>
      <c r="IR86" s="101">
        <v>0</v>
      </c>
      <c r="IS86" s="101">
        <v>0</v>
      </c>
      <c r="IT86" s="101"/>
      <c r="IU86" s="276"/>
      <c r="IV86" s="276"/>
      <c r="IW86" s="276"/>
      <c r="IX86" s="276"/>
      <c r="IY86" s="16"/>
      <c r="IZ86" s="101"/>
      <c r="JA86" s="101"/>
      <c r="JB86" s="101"/>
      <c r="JC86" s="101"/>
      <c r="JD86" s="101"/>
      <c r="JE86" s="101"/>
      <c r="JF86" s="101"/>
      <c r="JG86" s="101"/>
      <c r="JH86" s="101"/>
      <c r="JI86" s="101"/>
      <c r="JJ86" s="276"/>
      <c r="JK86" s="276"/>
      <c r="JL86" s="276"/>
      <c r="JM86" s="276"/>
      <c r="JN86" s="276"/>
      <c r="JO86" s="16"/>
      <c r="JP86" s="101"/>
      <c r="JQ86" s="101"/>
      <c r="JR86" s="101"/>
      <c r="JS86" s="101"/>
      <c r="JT86" s="101"/>
      <c r="JU86" s="101"/>
      <c r="JV86" s="101"/>
      <c r="JW86" s="101"/>
      <c r="JX86" s="101"/>
      <c r="JY86" s="101"/>
      <c r="JZ86" s="101"/>
      <c r="KA86" s="276"/>
      <c r="KB86" s="276"/>
      <c r="KC86" s="276"/>
      <c r="KD86" s="276"/>
      <c r="KE86" s="16"/>
      <c r="KF86" s="101">
        <v>0</v>
      </c>
      <c r="KG86" s="101">
        <v>0</v>
      </c>
      <c r="KH86" s="101">
        <v>0</v>
      </c>
      <c r="KI86" s="101">
        <v>0</v>
      </c>
      <c r="KJ86" s="101">
        <v>0</v>
      </c>
      <c r="KK86" s="101">
        <v>0</v>
      </c>
      <c r="KL86" s="101">
        <v>0</v>
      </c>
      <c r="KM86" s="101">
        <v>0</v>
      </c>
      <c r="KN86" s="101">
        <v>0</v>
      </c>
      <c r="KO86" s="101">
        <v>0</v>
      </c>
      <c r="KP86" s="101"/>
      <c r="KQ86" s="276"/>
      <c r="KR86" s="276"/>
      <c r="KS86" s="276"/>
      <c r="KT86" s="276"/>
      <c r="KU86" s="16"/>
      <c r="KV86" s="101">
        <v>0</v>
      </c>
      <c r="KW86" s="101">
        <v>0</v>
      </c>
      <c r="KX86" s="101">
        <v>0</v>
      </c>
      <c r="KY86" s="101">
        <v>0</v>
      </c>
      <c r="KZ86" s="101">
        <v>0</v>
      </c>
      <c r="LA86" s="101">
        <v>0</v>
      </c>
      <c r="LB86" s="101">
        <v>0</v>
      </c>
      <c r="LC86" s="101">
        <v>0</v>
      </c>
      <c r="LD86" s="101">
        <v>0</v>
      </c>
      <c r="LE86" s="101">
        <v>0</v>
      </c>
      <c r="LF86" s="101"/>
      <c r="LG86" s="101"/>
      <c r="LH86" s="101"/>
      <c r="LI86" s="101"/>
      <c r="LJ86" s="101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291"/>
      <c r="LW86" s="291"/>
      <c r="LX86" s="291"/>
      <c r="LY86" s="291"/>
      <c r="LZ86" s="291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291"/>
      <c r="MO86" s="291"/>
      <c r="MP86" s="291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291"/>
      <c r="NC86" s="291"/>
      <c r="ND86" s="291"/>
      <c r="NE86" s="291"/>
      <c r="NF86" s="291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291"/>
      <c r="NS86" s="291"/>
      <c r="NT86" s="291"/>
      <c r="NU86" s="291"/>
      <c r="NV86" s="291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291"/>
      <c r="OI86" s="291"/>
      <c r="OJ86" s="291"/>
      <c r="OK86" s="291"/>
      <c r="OL86" s="291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291"/>
      <c r="OY86" s="291"/>
      <c r="OZ86" s="291"/>
      <c r="PA86" s="291"/>
      <c r="PB86" s="291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291"/>
      <c r="PO86" s="291"/>
      <c r="PP86" s="291"/>
      <c r="PQ86" s="291"/>
      <c r="PR86" s="291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291"/>
      <c r="QE86" s="291"/>
      <c r="QF86" s="291"/>
      <c r="QG86" s="291"/>
      <c r="QH86" s="291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291"/>
      <c r="QU86" s="291"/>
      <c r="QV86" s="291"/>
      <c r="QW86" s="291"/>
      <c r="QX86" s="291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</row>
    <row r="87" spans="1:482" x14ac:dyDescent="0.25">
      <c r="S87" s="16"/>
      <c r="IW87" s="8">
        <v>339.68965071428573</v>
      </c>
      <c r="LI87" s="8">
        <v>12607.677700238095</v>
      </c>
    </row>
    <row r="88" spans="1:482" x14ac:dyDescent="0.25">
      <c r="BS88" s="8">
        <v>8219.5955088271912</v>
      </c>
      <c r="BT88" s="8">
        <v>8037.1188820200077</v>
      </c>
      <c r="BU88" s="8">
        <v>7843.8181351739422</v>
      </c>
      <c r="BV88" s="8">
        <v>7639.6932682926736</v>
      </c>
      <c r="BW88" s="8">
        <v>7424.7442813761436</v>
      </c>
      <c r="BX88" s="8">
        <v>7198.9711744242995</v>
      </c>
      <c r="BY88" s="8">
        <v>6962.3739474336835</v>
      </c>
      <c r="BZ88" s="8">
        <v>6721.43</v>
      </c>
      <c r="CA88" s="8">
        <v>6082.1770353283318</v>
      </c>
      <c r="CB88" s="8">
        <v>6122.7398862025602</v>
      </c>
      <c r="CC88" s="8">
        <v>2195.123465966708</v>
      </c>
      <c r="IV88" s="8">
        <v>1601.6441261904761</v>
      </c>
      <c r="IW88" s="118">
        <f>+IW80+IW46</f>
        <v>222.28492348004616</v>
      </c>
      <c r="LH88" s="8">
        <v>32.529714285714292</v>
      </c>
      <c r="LI88" s="118">
        <f>+LI87-LI78-LI46</f>
        <v>57.27398345420098</v>
      </c>
    </row>
    <row r="89" spans="1:482" x14ac:dyDescent="0.25">
      <c r="CA89" s="8">
        <f>+CA43/$CA$42</f>
        <v>8.8390737908117509E-2</v>
      </c>
      <c r="CB89" s="8">
        <f>+$CB$88*CA89</f>
        <v>541.19349656090776</v>
      </c>
      <c r="GN89" s="8">
        <v>10912.760787551908</v>
      </c>
      <c r="GO89" s="8">
        <v>11960.488772254959</v>
      </c>
      <c r="GP89" s="8">
        <v>12206.005249953141</v>
      </c>
      <c r="GQ89" s="8">
        <v>12941.860871955078</v>
      </c>
      <c r="GR89" s="8">
        <v>14634.070973655587</v>
      </c>
      <c r="GS89" s="8">
        <v>15591.93466376116</v>
      </c>
      <c r="GT89" s="8">
        <v>18318.703342652258</v>
      </c>
      <c r="GU89" s="8">
        <v>18333.030279224084</v>
      </c>
      <c r="GV89" s="8">
        <v>18822.906961428576</v>
      </c>
      <c r="GW89" s="8">
        <v>14155.582488631597</v>
      </c>
      <c r="GX89" s="8">
        <v>13886.134798416846</v>
      </c>
      <c r="GY89" s="118">
        <v>45888</v>
      </c>
      <c r="GZ89" s="8">
        <v>49757.18841666657</v>
      </c>
      <c r="HA89" s="8">
        <v>51073.115853333402</v>
      </c>
      <c r="IV89" s="118">
        <f>+IV88-IV80-IV46</f>
        <v>1229.8147214285714</v>
      </c>
      <c r="IW89" s="118">
        <v>94.800876000000002</v>
      </c>
      <c r="KJ89" s="8">
        <v>33031.985220293107</v>
      </c>
      <c r="KK89" s="8">
        <v>34449.422597604505</v>
      </c>
      <c r="KL89" s="8">
        <v>35794.289772722797</v>
      </c>
      <c r="KM89" s="8">
        <v>37535.373662327067</v>
      </c>
      <c r="KN89" s="8">
        <v>40034.143849523811</v>
      </c>
      <c r="KO89" s="8">
        <v>45048.654604427793</v>
      </c>
      <c r="KP89" s="8">
        <v>49919.044296329848</v>
      </c>
      <c r="KQ89" s="8">
        <v>43510.811966666675</v>
      </c>
      <c r="KR89" s="8">
        <v>45055.576694523857</v>
      </c>
      <c r="KS89" s="8">
        <f>47640.8082671427+98.3903911904762</f>
        <v>47739.198658333175</v>
      </c>
      <c r="LG89" s="8">
        <f>+LG43/$LG$42</f>
        <v>0.20029842885982624</v>
      </c>
      <c r="LH89" s="8">
        <f>+$LH$88*LG89</f>
        <v>6.5156506626876176</v>
      </c>
    </row>
    <row r="90" spans="1:482" x14ac:dyDescent="0.25">
      <c r="CA90" s="8">
        <f>+CA44/$CA$42</f>
        <v>0.91160926209188264</v>
      </c>
      <c r="CB90" s="8">
        <f>+$CB$88*CA90</f>
        <v>5581.5463896416531</v>
      </c>
      <c r="GW90" s="8">
        <v>50925</v>
      </c>
      <c r="GZ90" s="118">
        <f>+GZ89-GZ80-GZ79-GZ71-GZ46</f>
        <v>12254.30810943633</v>
      </c>
      <c r="HA90" s="118">
        <f>+HA89-HA80-HA79-HA71-HA46</f>
        <v>12078.600511782866</v>
      </c>
      <c r="IW90" s="118">
        <f>+IW87-IW88-IW89</f>
        <v>22.603851234239571</v>
      </c>
      <c r="LG90" s="8">
        <f>+LG44/$LG$42</f>
        <v>0.79970157114017382</v>
      </c>
      <c r="LH90" s="8">
        <f>+$LH$88*LG90</f>
        <v>26.014063623026676</v>
      </c>
    </row>
    <row r="91" spans="1:482" x14ac:dyDescent="0.25">
      <c r="KQ91" s="118">
        <f>+SUM(KQ82:KQ85)</f>
        <v>365.17041857143226</v>
      </c>
      <c r="KR91" s="118">
        <f>+KR89-SUM(KR46,KR71,KR78,KR79)</f>
        <v>289.50338307629863</v>
      </c>
      <c r="KS91" s="118">
        <f>+KS89-SUM(KS46,KS71,KS78,KS79)</f>
        <v>230.19997716975922</v>
      </c>
    </row>
    <row r="92" spans="1:482" x14ac:dyDescent="0.25">
      <c r="CB92" s="8">
        <v>760.88599999999997</v>
      </c>
      <c r="CC92" s="8">
        <v>734.57999999999902</v>
      </c>
      <c r="GY92" s="118">
        <f>+SUM(GY82:GY85)</f>
        <v>9661.4497788095323</v>
      </c>
      <c r="KQ92" s="8">
        <f>+KQ82/$KQ$91</f>
        <v>0.12589907810023168</v>
      </c>
      <c r="KR92" s="8">
        <f>+$KR$91*KQ92</f>
        <v>36.448209036204211</v>
      </c>
      <c r="KS92" s="8">
        <f>+$KS$91*KQ92</f>
        <v>28.981964904367068</v>
      </c>
    </row>
    <row r="93" spans="1:482" x14ac:dyDescent="0.25">
      <c r="GY93" s="8">
        <f>+GY82/$GY$92</f>
        <v>5.0198053842208691E-2</v>
      </c>
      <c r="GZ93" s="8">
        <f>+$GZ$90*GY93</f>
        <v>615.14241827649948</v>
      </c>
      <c r="HA93" s="8">
        <f>+$HA$90*GY93</f>
        <v>606.32223882900576</v>
      </c>
      <c r="HD93" s="8">
        <v>459.8</v>
      </c>
      <c r="HE93" s="8" t="s">
        <v>424</v>
      </c>
      <c r="KQ93" s="8">
        <f t="shared" ref="KQ93:KQ95" si="105">+KQ83/$KQ$91</f>
        <v>0.10311271770867364</v>
      </c>
      <c r="KR93" s="8">
        <f t="shared" ref="KR93:KR95" si="106">+$KR$91*KQ93</f>
        <v>29.851480614852388</v>
      </c>
      <c r="KS93" s="8">
        <f t="shared" ref="KS93:KS95" si="107">+$KS$91*KQ93</f>
        <v>23.736545262448498</v>
      </c>
    </row>
    <row r="94" spans="1:482" x14ac:dyDescent="0.25">
      <c r="GY94" s="8">
        <f t="shared" ref="GY94:GY95" si="108">+GY83/$GY$92</f>
        <v>0.29742569202514113</v>
      </c>
      <c r="GZ94" s="8">
        <f t="shared" ref="GZ94:GZ96" si="109">+$GZ$90*GY94</f>
        <v>3644.7460697383995</v>
      </c>
      <c r="HA94" s="8">
        <f t="shared" ref="HA94:HA96" si="110">+$HA$90*GY94</f>
        <v>3592.4861159122429</v>
      </c>
      <c r="HB94" s="8">
        <v>5918.6346911904766</v>
      </c>
      <c r="HD94" s="8">
        <f>31.92*1000000</f>
        <v>31920000</v>
      </c>
      <c r="KQ94" s="8">
        <f t="shared" si="105"/>
        <v>2.3811452552083404E-3</v>
      </c>
      <c r="KR94" s="8">
        <f t="shared" si="106"/>
        <v>0.68934960697889103</v>
      </c>
      <c r="KS94" s="8">
        <f t="shared" si="107"/>
        <v>0.54813958338684043</v>
      </c>
    </row>
    <row r="95" spans="1:482" x14ac:dyDescent="0.25">
      <c r="GY95" s="8">
        <f t="shared" si="108"/>
        <v>4.5599567213784484E-2</v>
      </c>
      <c r="GZ95" s="8">
        <f t="shared" si="109"/>
        <v>558.79114629466619</v>
      </c>
      <c r="HA95" s="8">
        <f t="shared" si="110"/>
        <v>550.7789558854945</v>
      </c>
      <c r="HB95" s="8">
        <v>184.41649999999998</v>
      </c>
      <c r="HD95" s="8">
        <f>+HD94/42000</f>
        <v>760</v>
      </c>
      <c r="KQ95" s="8">
        <f t="shared" si="105"/>
        <v>0.76860705893588632</v>
      </c>
      <c r="KR95" s="8">
        <f t="shared" si="106"/>
        <v>222.51434381826314</v>
      </c>
      <c r="KS95" s="8">
        <f t="shared" si="107"/>
        <v>176.9333274195568</v>
      </c>
    </row>
    <row r="96" spans="1:482" x14ac:dyDescent="0.25">
      <c r="GY96" s="8">
        <f>+GY85/$GY$92</f>
        <v>0.60677668691886555</v>
      </c>
      <c r="GZ96" s="8">
        <f t="shared" si="109"/>
        <v>7435.6284751267631</v>
      </c>
      <c r="HA96" s="8">
        <f t="shared" si="110"/>
        <v>7329.0132011561218</v>
      </c>
    </row>
    <row r="97" spans="4:304" x14ac:dyDescent="0.25">
      <c r="KQ97" s="8">
        <f>+KQ72/$KQ$71</f>
        <v>0.44369472920636638</v>
      </c>
      <c r="KR97" s="8">
        <f>+$KR$71*KQ97</f>
        <v>19775.894344360891</v>
      </c>
    </row>
    <row r="98" spans="4:304" x14ac:dyDescent="0.25">
      <c r="KQ98" s="8">
        <f t="shared" ref="KQ98:KQ101" si="111">+KQ73/$KQ$71</f>
        <v>0.38794945744566461</v>
      </c>
      <c r="KR98" s="8">
        <f t="shared" ref="KR98:KR102" si="112">+$KR$71*KQ98</f>
        <v>17291.274780569362</v>
      </c>
    </row>
    <row r="99" spans="4:304" x14ac:dyDescent="0.25">
      <c r="GY99" s="8">
        <f>+GY72/$GY$71</f>
        <v>9.0664602704076669E-2</v>
      </c>
      <c r="GZ99" s="8">
        <f>+$GZ$71*GY99</f>
        <v>3295.8649624534969</v>
      </c>
      <c r="KQ99" s="8">
        <f t="shared" si="111"/>
        <v>5.7063693429006711E-2</v>
      </c>
      <c r="KR99" s="8">
        <f t="shared" si="112"/>
        <v>2543.3828663449567</v>
      </c>
    </row>
    <row r="100" spans="4:304" x14ac:dyDescent="0.25">
      <c r="D100" s="1"/>
      <c r="GY100" s="8">
        <f t="shared" ref="GY100:GY103" si="113">+GY73/$GY$71</f>
        <v>2.7036412318674822E-2</v>
      </c>
      <c r="GZ100" s="8">
        <f t="shared" ref="GZ100:GZ104" si="114">+$GZ$71*GY100</f>
        <v>982.83521257364714</v>
      </c>
      <c r="KQ100" s="8">
        <f t="shared" si="111"/>
        <v>6.3795119781555151E-2</v>
      </c>
      <c r="KR100" s="8">
        <f t="shared" si="112"/>
        <v>2843.4089148241787</v>
      </c>
    </row>
    <row r="101" spans="4:304" x14ac:dyDescent="0.25">
      <c r="D101" s="1"/>
      <c r="GY101" s="8">
        <f t="shared" si="113"/>
        <v>0.16938675278096682</v>
      </c>
      <c r="GZ101" s="8">
        <f t="shared" si="114"/>
        <v>6157.5945511694008</v>
      </c>
      <c r="KQ101" s="8">
        <f t="shared" si="111"/>
        <v>3.503865372243286E-2</v>
      </c>
      <c r="KR101" s="8">
        <f t="shared" si="112"/>
        <v>1561.7059847046235</v>
      </c>
    </row>
    <row r="102" spans="4:304" x14ac:dyDescent="0.25">
      <c r="D102" s="1"/>
      <c r="GY102" s="8">
        <f t="shared" si="113"/>
        <v>0.16063426684402665</v>
      </c>
      <c r="GZ102" s="8">
        <f t="shared" si="114"/>
        <v>5839.4217375953667</v>
      </c>
      <c r="KQ102" s="8">
        <f>+KQ77/$KQ$71</f>
        <v>1.2458346414974229E-2</v>
      </c>
      <c r="KR102" s="8">
        <f t="shared" si="112"/>
        <v>555.28030014840783</v>
      </c>
    </row>
    <row r="103" spans="4:304" x14ac:dyDescent="0.25">
      <c r="D103" s="1"/>
      <c r="GY103" s="8">
        <f t="shared" si="113"/>
        <v>0.21925326570785539</v>
      </c>
      <c r="GZ103" s="8">
        <f t="shared" si="114"/>
        <v>7970.3559580869914</v>
      </c>
    </row>
    <row r="104" spans="4:304" x14ac:dyDescent="0.25">
      <c r="D104" s="1"/>
      <c r="GY104" s="8">
        <f>+GY77/$GY$71</f>
        <v>0.33302469964439951</v>
      </c>
      <c r="GZ104" s="8">
        <f t="shared" si="114"/>
        <v>12106.206903835282</v>
      </c>
    </row>
    <row r="105" spans="4:304" x14ac:dyDescent="0.25">
      <c r="D105" s="1"/>
    </row>
    <row r="106" spans="4:304" x14ac:dyDescent="0.25">
      <c r="D106" s="1"/>
    </row>
    <row r="107" spans="4:304" x14ac:dyDescent="0.25">
      <c r="D107" s="1"/>
    </row>
  </sheetData>
  <mergeCells count="10">
    <mergeCell ref="PD2:PM2"/>
    <mergeCell ref="PT2:QC2"/>
    <mergeCell ref="QJ2:QS2"/>
    <mergeCell ref="QZ2:RN2"/>
    <mergeCell ref="LL2:LU2"/>
    <mergeCell ref="MB2:MK2"/>
    <mergeCell ref="MR2:NA2"/>
    <mergeCell ref="NH2:NQ2"/>
    <mergeCell ref="NX2:OG2"/>
    <mergeCell ref="ON2:OW2"/>
  </mergeCells>
  <pageMargins left="0.7" right="0.7" top="1.1000000000000001" bottom="0.75" header="0.3" footer="0.3"/>
  <pageSetup paperSize="5" scale="10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4"/>
  <sheetViews>
    <sheetView workbookViewId="0">
      <selection activeCell="CM51" sqref="CM51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20" width="11.42578125" style="95" hidden="1" customWidth="1"/>
    <col min="21" max="21" width="14.42578125" style="95" hidden="1" customWidth="1"/>
    <col min="22" max="22" width="52.140625" style="183" customWidth="1"/>
    <col min="23" max="16384" width="9.140625" style="8"/>
  </cols>
  <sheetData>
    <row r="1" spans="1:23" s="12" customFormat="1" ht="15.75" x14ac:dyDescent="0.25">
      <c r="A1" s="86"/>
      <c r="B1" s="90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168"/>
    </row>
    <row r="2" spans="1:23" s="12" customFormat="1" ht="15.75" x14ac:dyDescent="0.25">
      <c r="A2" s="86"/>
      <c r="B2" s="90"/>
      <c r="C2" s="91"/>
      <c r="D2" s="9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168"/>
    </row>
    <row r="3" spans="1:23" s="12" customFormat="1" x14ac:dyDescent="0.25">
      <c r="A3" s="86"/>
      <c r="B3" s="86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168"/>
    </row>
    <row r="4" spans="1:23" s="9" customFormat="1" ht="15" customHeight="1" x14ac:dyDescent="0.2">
      <c r="A4" s="54"/>
      <c r="B4" s="386" t="s">
        <v>292</v>
      </c>
      <c r="C4" s="94" t="s">
        <v>21</v>
      </c>
      <c r="D4" s="94" t="s">
        <v>22</v>
      </c>
      <c r="E4" s="94" t="s">
        <v>23</v>
      </c>
      <c r="F4" s="94" t="s">
        <v>24</v>
      </c>
      <c r="G4" s="94" t="s">
        <v>25</v>
      </c>
      <c r="H4" s="94" t="s">
        <v>26</v>
      </c>
      <c r="I4" s="94" t="s">
        <v>27</v>
      </c>
      <c r="J4" s="94" t="s">
        <v>113</v>
      </c>
      <c r="K4" s="15" t="s">
        <v>28</v>
      </c>
      <c r="L4" s="15" t="s">
        <v>29</v>
      </c>
      <c r="M4" s="15" t="s">
        <v>30</v>
      </c>
      <c r="N4" s="15" t="s">
        <v>31</v>
      </c>
      <c r="O4" s="15" t="s">
        <v>32</v>
      </c>
      <c r="P4" s="15" t="s">
        <v>33</v>
      </c>
      <c r="Q4" s="15" t="s">
        <v>118</v>
      </c>
      <c r="R4" s="15" t="s">
        <v>34</v>
      </c>
      <c r="S4" s="15" t="s">
        <v>36</v>
      </c>
      <c r="T4" s="15" t="s">
        <v>37</v>
      </c>
      <c r="U4" s="15" t="s">
        <v>39</v>
      </c>
      <c r="V4" s="169"/>
    </row>
    <row r="5" spans="1:23" s="9" customFormat="1" ht="12.75" customHeight="1" x14ac:dyDescent="0.25">
      <c r="A5" s="54"/>
      <c r="B5" s="387"/>
      <c r="C5" s="419" t="str">
        <f>VLOOKUP(C4,'Bases de Cálculo'!$B$9:$C$38,2,FALSE)</f>
        <v>BAGAZO</v>
      </c>
      <c r="D5" s="419" t="str">
        <f>VLOOKUP(D4,'Bases de Cálculo'!$B$9:$C$38,2,FALSE)</f>
        <v>CARBÓN MINERAL</v>
      </c>
      <c r="E5" s="419" t="str">
        <f>VLOOKUP(E4,'Bases de Cálculo'!$B$9:$C$38,2,FALSE)</f>
        <v>GAS NATURAL</v>
      </c>
      <c r="F5" s="419" t="str">
        <f>VLOOKUP(F4,'Bases de Cálculo'!$B$9:$C$38,2,FALSE)</f>
        <v>HIDROENERGÍA</v>
      </c>
      <c r="G5" s="419" t="str">
        <f>VLOOKUP(G4,'Bases de Cálculo'!$B$9:$C$38,2,FALSE)</f>
        <v>LEÑA</v>
      </c>
      <c r="H5" s="419" t="str">
        <f>VLOOKUP(H4,'Bases de Cálculo'!$B$9:$C$38,2,FALSE)</f>
        <v>PETROLEO</v>
      </c>
      <c r="I5" s="419" t="str">
        <f>VLOOKUP(I4,'Bases de Cálculo'!$B$9:$C$38,2,FALSE)</f>
        <v>RECUPERACIÓN / RESIDUOS</v>
      </c>
      <c r="J5" s="419" t="str">
        <f>VLOOKUP(J4,'Bases de Cálculo'!$B$9:$C$38,2,FALSE)</f>
        <v>OTROS RENOVABLES</v>
      </c>
      <c r="K5" s="417" t="str">
        <f>VLOOKUP(K4,'Bases de Cálculo'!$B$9:$C$38,2,FALSE)</f>
        <v>ALCOHOL CARBURANTE</v>
      </c>
      <c r="L5" s="417" t="str">
        <f>VLOOKUP(L4,'Bases de Cálculo'!$B$9:$C$38,2,FALSE)</f>
        <v>BIODIESEL</v>
      </c>
      <c r="M5" s="417" t="str">
        <f>VLOOKUP(M4,'Bases de Cálculo'!$B$9:$C$38,2,FALSE)</f>
        <v>CARBÓN LEÑA</v>
      </c>
      <c r="N5" s="417" t="str">
        <f>VLOOKUP(N4,'Bases de Cálculo'!$B$9:$C$38,2,FALSE)</f>
        <v>COQUE</v>
      </c>
      <c r="O5" s="417" t="str">
        <f>VLOOKUP(O4,'Bases de Cálculo'!$B$9:$C$38,2,FALSE)</f>
        <v>DIESEL OIL</v>
      </c>
      <c r="P5" s="417" t="str">
        <f>VLOOKUP(P4,'Bases de Cálculo'!$B$9:$C$38,2,FALSE)</f>
        <v>ENERGÍA ELECTRICA SIN</v>
      </c>
      <c r="Q5" s="417" t="str">
        <f>VLOOKUP(Q4,'Bases de Cálculo'!$B$9:$C$38,2,FALSE)</f>
        <v>AUTO &amp; COGENERACIÓN</v>
      </c>
      <c r="R5" s="417" t="str">
        <f>VLOOKUP(R4,'Bases de Cálculo'!$B$9:$C$38,2,FALSE)</f>
        <v>FUEL OIL</v>
      </c>
      <c r="S5" s="417" t="str">
        <f>VLOOKUP(S4,'Bases de Cálculo'!$B$9:$C$38,2,FALSE)</f>
        <v>GAS LICUADO DE PETRÓLEO</v>
      </c>
      <c r="T5" s="417" t="str">
        <f>VLOOKUP(T4,'Bases de Cálculo'!$B$9:$C$38,2,FALSE)</f>
        <v>GASOLINA MOTOR</v>
      </c>
      <c r="U5" s="417" t="str">
        <f>VLOOKUP(U4,'Bases de Cálculo'!$B$9:$C$38,2,FALSE)</f>
        <v>KEROSENE Y JET FUEL</v>
      </c>
      <c r="V5" s="415"/>
    </row>
    <row r="6" spans="1:23" s="9" customFormat="1" x14ac:dyDescent="0.25">
      <c r="A6" s="54"/>
      <c r="B6" s="388"/>
      <c r="C6" s="420"/>
      <c r="D6" s="420"/>
      <c r="E6" s="420"/>
      <c r="F6" s="420"/>
      <c r="G6" s="420"/>
      <c r="H6" s="420"/>
      <c r="I6" s="420"/>
      <c r="J6" s="420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6"/>
    </row>
    <row r="7" spans="1:23" s="9" customFormat="1" x14ac:dyDescent="0.25">
      <c r="A7" s="54"/>
      <c r="B7" s="157" t="s">
        <v>374</v>
      </c>
      <c r="C7" s="96" t="s">
        <v>283</v>
      </c>
      <c r="D7" s="96" t="s">
        <v>283</v>
      </c>
      <c r="E7" s="96" t="s">
        <v>283</v>
      </c>
      <c r="F7" s="96" t="s">
        <v>283</v>
      </c>
      <c r="G7" s="96" t="s">
        <v>283</v>
      </c>
      <c r="H7" s="96" t="s">
        <v>283</v>
      </c>
      <c r="I7" s="96" t="s">
        <v>283</v>
      </c>
      <c r="J7" s="96" t="s">
        <v>283</v>
      </c>
      <c r="K7" s="96" t="s">
        <v>283</v>
      </c>
      <c r="L7" s="96" t="s">
        <v>283</v>
      </c>
      <c r="M7" s="96" t="s">
        <v>283</v>
      </c>
      <c r="N7" s="96" t="s">
        <v>283</v>
      </c>
      <c r="O7" s="96" t="s">
        <v>283</v>
      </c>
      <c r="P7" s="96" t="s">
        <v>283</v>
      </c>
      <c r="Q7" s="96" t="s">
        <v>283</v>
      </c>
      <c r="R7" s="96" t="s">
        <v>283</v>
      </c>
      <c r="S7" s="96" t="s">
        <v>283</v>
      </c>
      <c r="T7" s="96" t="s">
        <v>283</v>
      </c>
      <c r="U7" s="96" t="s">
        <v>283</v>
      </c>
      <c r="V7" s="170" t="s">
        <v>378</v>
      </c>
    </row>
    <row r="8" spans="1:23" x14ac:dyDescent="0.25">
      <c r="A8" s="54"/>
      <c r="B8" s="145" t="s">
        <v>371</v>
      </c>
      <c r="C8" s="22" t="s">
        <v>308</v>
      </c>
      <c r="D8" s="22" t="s">
        <v>309</v>
      </c>
      <c r="E8" s="22" t="s">
        <v>281</v>
      </c>
      <c r="F8" s="22" t="s">
        <v>305</v>
      </c>
      <c r="G8" s="22" t="s">
        <v>270</v>
      </c>
      <c r="H8" s="22" t="s">
        <v>267</v>
      </c>
      <c r="I8" s="22" t="s">
        <v>286</v>
      </c>
      <c r="J8" s="22" t="s">
        <v>305</v>
      </c>
      <c r="K8" s="22" t="s">
        <v>266</v>
      </c>
      <c r="L8" s="22" t="s">
        <v>266</v>
      </c>
      <c r="M8" s="22" t="s">
        <v>266</v>
      </c>
      <c r="N8" s="22" t="s">
        <v>266</v>
      </c>
      <c r="O8" s="22" t="s">
        <v>283</v>
      </c>
      <c r="P8" s="22" t="s">
        <v>283</v>
      </c>
      <c r="Q8" s="22" t="s">
        <v>283</v>
      </c>
      <c r="R8" s="22" t="s">
        <v>283</v>
      </c>
      <c r="S8" s="22" t="s">
        <v>283</v>
      </c>
      <c r="T8" s="22" t="s">
        <v>283</v>
      </c>
      <c r="U8" s="22" t="s">
        <v>283</v>
      </c>
      <c r="V8" s="171" t="s">
        <v>379</v>
      </c>
    </row>
    <row r="9" spans="1:23" x14ac:dyDescent="0.25">
      <c r="A9" s="54"/>
      <c r="B9" s="146" t="s">
        <v>1</v>
      </c>
      <c r="C9" s="97" t="s">
        <v>266</v>
      </c>
      <c r="D9" s="97" t="s">
        <v>278</v>
      </c>
      <c r="E9" s="97" t="s">
        <v>275</v>
      </c>
      <c r="F9" s="97" t="s">
        <v>266</v>
      </c>
      <c r="G9" s="97" t="s">
        <v>278</v>
      </c>
      <c r="H9" s="97" t="s">
        <v>278</v>
      </c>
      <c r="I9" s="97" t="s">
        <v>266</v>
      </c>
      <c r="J9" s="97" t="s">
        <v>266</v>
      </c>
      <c r="K9" s="97" t="s">
        <v>266</v>
      </c>
      <c r="L9" s="97" t="s">
        <v>266</v>
      </c>
      <c r="M9" s="97" t="s">
        <v>278</v>
      </c>
      <c r="N9" s="97" t="s">
        <v>278</v>
      </c>
      <c r="O9" s="97" t="s">
        <v>280</v>
      </c>
      <c r="P9" s="97" t="s">
        <v>306</v>
      </c>
      <c r="Q9" s="97" t="s">
        <v>266</v>
      </c>
      <c r="R9" s="97" t="s">
        <v>279</v>
      </c>
      <c r="S9" s="97" t="s">
        <v>278</v>
      </c>
      <c r="T9" s="97" t="s">
        <v>282</v>
      </c>
      <c r="U9" s="97" t="s">
        <v>282</v>
      </c>
      <c r="V9" s="172" t="s">
        <v>384</v>
      </c>
      <c r="W9" s="118"/>
    </row>
    <row r="10" spans="1:23" x14ac:dyDescent="0.25">
      <c r="A10" s="54"/>
      <c r="B10" s="145" t="s">
        <v>114</v>
      </c>
      <c r="C10" s="22" t="s">
        <v>266</v>
      </c>
      <c r="D10" s="22" t="s">
        <v>266</v>
      </c>
      <c r="E10" s="22" t="s">
        <v>266</v>
      </c>
      <c r="F10" s="22" t="s">
        <v>266</v>
      </c>
      <c r="G10" s="22" t="s">
        <v>266</v>
      </c>
      <c r="H10" s="22" t="s">
        <v>266</v>
      </c>
      <c r="I10" s="22" t="s">
        <v>266</v>
      </c>
      <c r="J10" s="22" t="s">
        <v>266</v>
      </c>
      <c r="K10" s="22" t="s">
        <v>274</v>
      </c>
      <c r="L10" s="22" t="s">
        <v>274</v>
      </c>
      <c r="M10" s="22" t="s">
        <v>266</v>
      </c>
      <c r="N10" s="22" t="s">
        <v>266</v>
      </c>
      <c r="O10" s="22" t="s">
        <v>274</v>
      </c>
      <c r="P10" s="22" t="s">
        <v>266</v>
      </c>
      <c r="Q10" s="22" t="s">
        <v>266</v>
      </c>
      <c r="R10" s="22" t="s">
        <v>266</v>
      </c>
      <c r="S10" s="22" t="s">
        <v>266</v>
      </c>
      <c r="T10" s="22" t="s">
        <v>274</v>
      </c>
      <c r="U10" s="22" t="s">
        <v>266</v>
      </c>
      <c r="V10" s="171" t="s">
        <v>380</v>
      </c>
    </row>
    <row r="11" spans="1:23" x14ac:dyDescent="0.25">
      <c r="A11" s="54"/>
      <c r="B11" s="146" t="s">
        <v>2</v>
      </c>
      <c r="C11" s="97" t="s">
        <v>266</v>
      </c>
      <c r="D11" s="97" t="s">
        <v>310</v>
      </c>
      <c r="E11" s="97" t="s">
        <v>275</v>
      </c>
      <c r="F11" s="97" t="s">
        <v>266</v>
      </c>
      <c r="G11" s="97" t="s">
        <v>278</v>
      </c>
      <c r="H11" s="97" t="s">
        <v>276</v>
      </c>
      <c r="I11" s="97" t="s">
        <v>266</v>
      </c>
      <c r="J11" s="97" t="s">
        <v>266</v>
      </c>
      <c r="K11" s="97" t="s">
        <v>266</v>
      </c>
      <c r="L11" s="97" t="s">
        <v>266</v>
      </c>
      <c r="M11" s="97" t="s">
        <v>278</v>
      </c>
      <c r="N11" s="97" t="s">
        <v>278</v>
      </c>
      <c r="O11" s="97" t="s">
        <v>279</v>
      </c>
      <c r="P11" s="97" t="s">
        <v>306</v>
      </c>
      <c r="Q11" s="97" t="s">
        <v>266</v>
      </c>
      <c r="R11" s="97" t="s">
        <v>279</v>
      </c>
      <c r="S11" s="97" t="s">
        <v>278</v>
      </c>
      <c r="T11" s="97" t="s">
        <v>279</v>
      </c>
      <c r="U11" s="97" t="s">
        <v>279</v>
      </c>
      <c r="V11" s="172" t="s">
        <v>385</v>
      </c>
    </row>
    <row r="12" spans="1:23" x14ac:dyDescent="0.25">
      <c r="A12" s="54"/>
      <c r="B12" s="145" t="s">
        <v>45</v>
      </c>
      <c r="C12" s="22" t="s">
        <v>266</v>
      </c>
      <c r="D12" s="22" t="s">
        <v>277</v>
      </c>
      <c r="E12" s="22" t="s">
        <v>266</v>
      </c>
      <c r="F12" s="22" t="s">
        <v>266</v>
      </c>
      <c r="G12" s="22" t="s">
        <v>266</v>
      </c>
      <c r="H12" s="22" t="s">
        <v>270</v>
      </c>
      <c r="I12" s="22" t="s">
        <v>266</v>
      </c>
      <c r="J12" s="22" t="s">
        <v>266</v>
      </c>
      <c r="K12" s="22" t="s">
        <v>266</v>
      </c>
      <c r="L12" s="22" t="s">
        <v>266</v>
      </c>
      <c r="M12" s="22" t="s">
        <v>266</v>
      </c>
      <c r="N12" s="22" t="s">
        <v>266</v>
      </c>
      <c r="O12" s="22" t="s">
        <v>270</v>
      </c>
      <c r="P12" s="22" t="s">
        <v>266</v>
      </c>
      <c r="Q12" s="22" t="s">
        <v>266</v>
      </c>
      <c r="R12" s="22" t="s">
        <v>270</v>
      </c>
      <c r="S12" s="22" t="s">
        <v>270</v>
      </c>
      <c r="T12" s="22" t="s">
        <v>270</v>
      </c>
      <c r="U12" s="22" t="s">
        <v>270</v>
      </c>
      <c r="V12" s="171" t="s">
        <v>381</v>
      </c>
    </row>
    <row r="13" spans="1:23" x14ac:dyDescent="0.25">
      <c r="A13" s="54"/>
      <c r="B13" s="146" t="s">
        <v>46</v>
      </c>
      <c r="C13" s="97" t="s">
        <v>277</v>
      </c>
      <c r="D13" s="97" t="s">
        <v>266</v>
      </c>
      <c r="E13" s="97" t="s">
        <v>281</v>
      </c>
      <c r="F13" s="97" t="s">
        <v>269</v>
      </c>
      <c r="G13" s="97" t="s">
        <v>266</v>
      </c>
      <c r="H13" s="97" t="s">
        <v>268</v>
      </c>
      <c r="I13" s="97" t="s">
        <v>266</v>
      </c>
      <c r="J13" s="97" t="s">
        <v>266</v>
      </c>
      <c r="K13" s="97" t="s">
        <v>266</v>
      </c>
      <c r="L13" s="97" t="s">
        <v>266</v>
      </c>
      <c r="M13" s="97" t="s">
        <v>266</v>
      </c>
      <c r="N13" s="97" t="s">
        <v>266</v>
      </c>
      <c r="O13" s="97" t="s">
        <v>266</v>
      </c>
      <c r="P13" s="97" t="s">
        <v>266</v>
      </c>
      <c r="Q13" s="97" t="s">
        <v>266</v>
      </c>
      <c r="R13" s="97" t="s">
        <v>266</v>
      </c>
      <c r="S13" s="97" t="s">
        <v>266</v>
      </c>
      <c r="T13" s="97" t="s">
        <v>266</v>
      </c>
      <c r="U13" s="97" t="s">
        <v>266</v>
      </c>
      <c r="V13" s="172" t="s">
        <v>382</v>
      </c>
    </row>
    <row r="14" spans="1:23" x14ac:dyDescent="0.25">
      <c r="A14" s="54"/>
      <c r="B14" s="145" t="s">
        <v>44</v>
      </c>
      <c r="C14" s="22" t="s">
        <v>266</v>
      </c>
      <c r="D14" s="22" t="s">
        <v>270</v>
      </c>
      <c r="E14" s="22" t="s">
        <v>281</v>
      </c>
      <c r="F14" s="22" t="s">
        <v>266</v>
      </c>
      <c r="G14" s="22" t="s">
        <v>266</v>
      </c>
      <c r="H14" s="22" t="s">
        <v>270</v>
      </c>
      <c r="I14" s="22" t="s">
        <v>266</v>
      </c>
      <c r="J14" s="22" t="s">
        <v>266</v>
      </c>
      <c r="K14" s="22" t="s">
        <v>266</v>
      </c>
      <c r="L14" s="22" t="s">
        <v>266</v>
      </c>
      <c r="M14" s="22" t="s">
        <v>266</v>
      </c>
      <c r="N14" s="22" t="s">
        <v>266</v>
      </c>
      <c r="O14" s="22" t="s">
        <v>270</v>
      </c>
      <c r="P14" s="22" t="s">
        <v>307</v>
      </c>
      <c r="Q14" s="22" t="s">
        <v>266</v>
      </c>
      <c r="R14" s="22" t="s">
        <v>270</v>
      </c>
      <c r="S14" s="22" t="s">
        <v>270</v>
      </c>
      <c r="T14" s="22" t="s">
        <v>270</v>
      </c>
      <c r="U14" s="22" t="s">
        <v>270</v>
      </c>
      <c r="V14" s="171" t="s">
        <v>383</v>
      </c>
    </row>
    <row r="15" spans="1:23" x14ac:dyDescent="0.25">
      <c r="A15" s="54"/>
      <c r="B15" s="146" t="s">
        <v>133</v>
      </c>
      <c r="C15" s="97" t="s">
        <v>266</v>
      </c>
      <c r="D15" s="97" t="s">
        <v>266</v>
      </c>
      <c r="E15" s="97" t="s">
        <v>266</v>
      </c>
      <c r="F15" s="97" t="s">
        <v>266</v>
      </c>
      <c r="G15" s="97" t="s">
        <v>266</v>
      </c>
      <c r="H15" s="97" t="s">
        <v>266</v>
      </c>
      <c r="I15" s="97" t="s">
        <v>266</v>
      </c>
      <c r="J15" s="97" t="s">
        <v>266</v>
      </c>
      <c r="K15" s="97" t="s">
        <v>266</v>
      </c>
      <c r="L15" s="97" t="s">
        <v>266</v>
      </c>
      <c r="M15" s="97" t="s">
        <v>266</v>
      </c>
      <c r="N15" s="97" t="s">
        <v>266</v>
      </c>
      <c r="O15" s="97" t="s">
        <v>277</v>
      </c>
      <c r="P15" s="97" t="s">
        <v>266</v>
      </c>
      <c r="Q15" s="97" t="s">
        <v>266</v>
      </c>
      <c r="R15" s="97" t="s">
        <v>266</v>
      </c>
      <c r="S15" s="97" t="s">
        <v>266</v>
      </c>
      <c r="T15" s="97" t="s">
        <v>277</v>
      </c>
      <c r="U15" s="97" t="s">
        <v>266</v>
      </c>
      <c r="V15" s="172" t="s">
        <v>386</v>
      </c>
    </row>
    <row r="16" spans="1:23" x14ac:dyDescent="0.25">
      <c r="A16" s="54"/>
      <c r="B16" s="145" t="s">
        <v>111</v>
      </c>
      <c r="C16" s="22" t="s">
        <v>266</v>
      </c>
      <c r="D16" s="22" t="s">
        <v>266</v>
      </c>
      <c r="E16" s="22" t="s">
        <v>281</v>
      </c>
      <c r="F16" s="22" t="s">
        <v>266</v>
      </c>
      <c r="G16" s="22" t="s">
        <v>266</v>
      </c>
      <c r="H16" s="22" t="s">
        <v>266</v>
      </c>
      <c r="I16" s="22" t="s">
        <v>266</v>
      </c>
      <c r="J16" s="22" t="s">
        <v>266</v>
      </c>
      <c r="K16" s="22" t="s">
        <v>266</v>
      </c>
      <c r="L16" s="22" t="s">
        <v>266</v>
      </c>
      <c r="M16" s="22" t="s">
        <v>266</v>
      </c>
      <c r="N16" s="22" t="s">
        <v>266</v>
      </c>
      <c r="O16" s="22" t="s">
        <v>266</v>
      </c>
      <c r="P16" s="22" t="s">
        <v>266</v>
      </c>
      <c r="Q16" s="22" t="s">
        <v>266</v>
      </c>
      <c r="R16" s="22" t="s">
        <v>266</v>
      </c>
      <c r="S16" s="22" t="s">
        <v>266</v>
      </c>
      <c r="T16" s="22" t="s">
        <v>266</v>
      </c>
      <c r="U16" s="22" t="s">
        <v>266</v>
      </c>
      <c r="V16" s="171" t="s">
        <v>388</v>
      </c>
    </row>
    <row r="17" spans="1:22" x14ac:dyDescent="0.25">
      <c r="A17" s="54"/>
      <c r="B17" s="146" t="s">
        <v>112</v>
      </c>
      <c r="C17" s="97" t="s">
        <v>266</v>
      </c>
      <c r="D17" s="97" t="s">
        <v>266</v>
      </c>
      <c r="E17" s="97" t="s">
        <v>266</v>
      </c>
      <c r="F17" s="97" t="s">
        <v>266</v>
      </c>
      <c r="G17" s="97" t="s">
        <v>266</v>
      </c>
      <c r="H17" s="97" t="s">
        <v>270</v>
      </c>
      <c r="I17" s="97" t="s">
        <v>266</v>
      </c>
      <c r="J17" s="97" t="s">
        <v>266</v>
      </c>
      <c r="K17" s="97" t="s">
        <v>266</v>
      </c>
      <c r="L17" s="97" t="s">
        <v>266</v>
      </c>
      <c r="M17" s="97" t="s">
        <v>266</v>
      </c>
      <c r="N17" s="97" t="s">
        <v>266</v>
      </c>
      <c r="O17" s="97" t="s">
        <v>270</v>
      </c>
      <c r="P17" s="97" t="s">
        <v>266</v>
      </c>
      <c r="Q17" s="97" t="s">
        <v>266</v>
      </c>
      <c r="R17" s="97" t="s">
        <v>270</v>
      </c>
      <c r="S17" s="97" t="s">
        <v>266</v>
      </c>
      <c r="T17" s="97" t="s">
        <v>270</v>
      </c>
      <c r="U17" s="97" t="s">
        <v>270</v>
      </c>
      <c r="V17" s="172" t="s">
        <v>387</v>
      </c>
    </row>
    <row r="18" spans="1:22" x14ac:dyDescent="0.25">
      <c r="A18" s="54"/>
      <c r="B18" s="145" t="s">
        <v>12</v>
      </c>
      <c r="C18" s="22" t="s">
        <v>283</v>
      </c>
      <c r="D18" s="22" t="s">
        <v>283</v>
      </c>
      <c r="E18" s="22" t="s">
        <v>283</v>
      </c>
      <c r="F18" s="22" t="s">
        <v>283</v>
      </c>
      <c r="G18" s="22" t="s">
        <v>283</v>
      </c>
      <c r="H18" s="22" t="s">
        <v>283</v>
      </c>
      <c r="I18" s="22" t="s">
        <v>283</v>
      </c>
      <c r="J18" s="22" t="s">
        <v>283</v>
      </c>
      <c r="K18" s="22" t="s">
        <v>283</v>
      </c>
      <c r="L18" s="22" t="s">
        <v>283</v>
      </c>
      <c r="M18" s="22" t="s">
        <v>283</v>
      </c>
      <c r="N18" s="22" t="s">
        <v>283</v>
      </c>
      <c r="O18" s="22" t="s">
        <v>283</v>
      </c>
      <c r="P18" s="22" t="s">
        <v>283</v>
      </c>
      <c r="Q18" s="22" t="s">
        <v>283</v>
      </c>
      <c r="R18" s="22" t="s">
        <v>283</v>
      </c>
      <c r="S18" s="22" t="s">
        <v>283</v>
      </c>
      <c r="T18" s="22" t="s">
        <v>283</v>
      </c>
      <c r="U18" s="22" t="s">
        <v>283</v>
      </c>
      <c r="V18" s="171" t="s">
        <v>389</v>
      </c>
    </row>
    <row r="19" spans="1:22" x14ac:dyDescent="0.25">
      <c r="A19" s="54"/>
      <c r="B19" s="147" t="s">
        <v>110</v>
      </c>
      <c r="C19" s="98" t="s">
        <v>266</v>
      </c>
      <c r="D19" s="98" t="s">
        <v>266</v>
      </c>
      <c r="E19" s="98" t="s">
        <v>266</v>
      </c>
      <c r="F19" s="98" t="s">
        <v>266</v>
      </c>
      <c r="G19" s="98" t="s">
        <v>266</v>
      </c>
      <c r="H19" s="98" t="s">
        <v>266</v>
      </c>
      <c r="I19" s="98" t="s">
        <v>266</v>
      </c>
      <c r="J19" s="98" t="s">
        <v>266</v>
      </c>
      <c r="K19" s="98" t="s">
        <v>266</v>
      </c>
      <c r="L19" s="98" t="s">
        <v>266</v>
      </c>
      <c r="M19" s="98" t="s">
        <v>266</v>
      </c>
      <c r="N19" s="98" t="s">
        <v>266</v>
      </c>
      <c r="O19" s="98" t="s">
        <v>266</v>
      </c>
      <c r="P19" s="98" t="s">
        <v>269</v>
      </c>
      <c r="Q19" s="98" t="s">
        <v>266</v>
      </c>
      <c r="R19" s="98" t="s">
        <v>266</v>
      </c>
      <c r="S19" s="98" t="s">
        <v>266</v>
      </c>
      <c r="T19" s="98" t="s">
        <v>266</v>
      </c>
      <c r="U19" s="98" t="s">
        <v>266</v>
      </c>
      <c r="V19" s="173" t="s">
        <v>390</v>
      </c>
    </row>
    <row r="20" spans="1:22" x14ac:dyDescent="0.25">
      <c r="A20" s="54"/>
      <c r="B20" s="105" t="s">
        <v>116</v>
      </c>
      <c r="C20" s="22" t="s">
        <v>266</v>
      </c>
      <c r="D20" s="22" t="s">
        <v>266</v>
      </c>
      <c r="E20" s="22" t="s">
        <v>281</v>
      </c>
      <c r="F20" s="22" t="s">
        <v>266</v>
      </c>
      <c r="G20" s="22" t="s">
        <v>266</v>
      </c>
      <c r="H20" s="22" t="s">
        <v>281</v>
      </c>
      <c r="I20" s="22" t="s">
        <v>266</v>
      </c>
      <c r="J20" s="22" t="s">
        <v>266</v>
      </c>
      <c r="K20" s="22" t="s">
        <v>266</v>
      </c>
      <c r="L20" s="22" t="s">
        <v>266</v>
      </c>
      <c r="M20" s="22" t="s">
        <v>266</v>
      </c>
      <c r="N20" s="22" t="s">
        <v>266</v>
      </c>
      <c r="O20" s="22" t="s">
        <v>284</v>
      </c>
      <c r="P20" s="22" t="s">
        <v>266</v>
      </c>
      <c r="Q20" s="22" t="s">
        <v>266</v>
      </c>
      <c r="R20" s="22" t="s">
        <v>266</v>
      </c>
      <c r="S20" s="22" t="s">
        <v>266</v>
      </c>
      <c r="T20" s="22" t="s">
        <v>266</v>
      </c>
      <c r="U20" s="22" t="s">
        <v>266</v>
      </c>
      <c r="V20" s="171" t="s">
        <v>391</v>
      </c>
    </row>
    <row r="21" spans="1:22" x14ac:dyDescent="0.25">
      <c r="A21" s="54"/>
      <c r="B21" s="147" t="s">
        <v>115</v>
      </c>
      <c r="C21" s="98" t="s">
        <v>266</v>
      </c>
      <c r="D21" s="98" t="s">
        <v>266</v>
      </c>
      <c r="E21" s="98" t="s">
        <v>275</v>
      </c>
      <c r="F21" s="98" t="s">
        <v>266</v>
      </c>
      <c r="G21" s="98" t="s">
        <v>266</v>
      </c>
      <c r="H21" s="98" t="s">
        <v>266</v>
      </c>
      <c r="I21" s="98" t="s">
        <v>266</v>
      </c>
      <c r="J21" s="98" t="s">
        <v>266</v>
      </c>
      <c r="K21" s="98" t="s">
        <v>266</v>
      </c>
      <c r="L21" s="98" t="s">
        <v>266</v>
      </c>
      <c r="M21" s="98" t="s">
        <v>266</v>
      </c>
      <c r="N21" s="98" t="s">
        <v>266</v>
      </c>
      <c r="O21" s="98" t="s">
        <v>266</v>
      </c>
      <c r="P21" s="98" t="s">
        <v>266</v>
      </c>
      <c r="Q21" s="98" t="s">
        <v>266</v>
      </c>
      <c r="R21" s="98" t="s">
        <v>266</v>
      </c>
      <c r="S21" s="98" t="s">
        <v>266</v>
      </c>
      <c r="T21" s="98" t="s">
        <v>266</v>
      </c>
      <c r="U21" s="98" t="s">
        <v>266</v>
      </c>
      <c r="V21" s="173" t="s">
        <v>392</v>
      </c>
    </row>
    <row r="22" spans="1:22" x14ac:dyDescent="0.25">
      <c r="A22" s="54"/>
      <c r="B22" s="105" t="s">
        <v>109</v>
      </c>
      <c r="C22" s="22" t="s">
        <v>266</v>
      </c>
      <c r="D22" s="22" t="s">
        <v>266</v>
      </c>
      <c r="E22" s="22" t="s">
        <v>266</v>
      </c>
      <c r="F22" s="22" t="s">
        <v>266</v>
      </c>
      <c r="G22" s="22" t="s">
        <v>266</v>
      </c>
      <c r="H22" s="22" t="s">
        <v>266</v>
      </c>
      <c r="I22" s="22" t="s">
        <v>266</v>
      </c>
      <c r="J22" s="22" t="s">
        <v>266</v>
      </c>
      <c r="K22" s="22" t="s">
        <v>266</v>
      </c>
      <c r="L22" s="22" t="s">
        <v>266</v>
      </c>
      <c r="M22" s="22" t="s">
        <v>266</v>
      </c>
      <c r="N22" s="22" t="s">
        <v>266</v>
      </c>
      <c r="O22" s="22" t="s">
        <v>266</v>
      </c>
      <c r="P22" s="22" t="s">
        <v>266</v>
      </c>
      <c r="Q22" s="22" t="s">
        <v>266</v>
      </c>
      <c r="R22" s="22" t="s">
        <v>266</v>
      </c>
      <c r="S22" s="22" t="s">
        <v>266</v>
      </c>
      <c r="T22" s="22" t="s">
        <v>266</v>
      </c>
      <c r="U22" s="22" t="s">
        <v>266</v>
      </c>
      <c r="V22" s="171" t="s">
        <v>393</v>
      </c>
    </row>
    <row r="23" spans="1:22" x14ac:dyDescent="0.25">
      <c r="A23" s="54"/>
      <c r="B23" s="153" t="s">
        <v>372</v>
      </c>
      <c r="C23" s="99" t="s">
        <v>283</v>
      </c>
      <c r="D23" s="99" t="s">
        <v>283</v>
      </c>
      <c r="E23" s="99" t="s">
        <v>283</v>
      </c>
      <c r="F23" s="99" t="s">
        <v>283</v>
      </c>
      <c r="G23" s="99" t="s">
        <v>283</v>
      </c>
      <c r="H23" s="99" t="s">
        <v>283</v>
      </c>
      <c r="I23" s="99" t="s">
        <v>283</v>
      </c>
      <c r="J23" s="99" t="s">
        <v>283</v>
      </c>
      <c r="K23" s="99" t="s">
        <v>283</v>
      </c>
      <c r="L23" s="99" t="s">
        <v>283</v>
      </c>
      <c r="M23" s="99" t="s">
        <v>283</v>
      </c>
      <c r="N23" s="99" t="s">
        <v>283</v>
      </c>
      <c r="O23" s="99" t="s">
        <v>283</v>
      </c>
      <c r="P23" s="99" t="s">
        <v>283</v>
      </c>
      <c r="Q23" s="99" t="s">
        <v>283</v>
      </c>
      <c r="R23" s="99" t="s">
        <v>283</v>
      </c>
      <c r="S23" s="99" t="s">
        <v>283</v>
      </c>
      <c r="T23" s="99" t="s">
        <v>283</v>
      </c>
      <c r="U23" s="99" t="s">
        <v>283</v>
      </c>
      <c r="V23" s="174"/>
    </row>
    <row r="24" spans="1:22" x14ac:dyDescent="0.25">
      <c r="A24" s="54"/>
      <c r="B24" s="145" t="s">
        <v>3</v>
      </c>
      <c r="C24" s="22" t="s">
        <v>266</v>
      </c>
      <c r="D24" s="22" t="s">
        <v>266</v>
      </c>
      <c r="E24" s="22" t="s">
        <v>266</v>
      </c>
      <c r="F24" s="22" t="s">
        <v>305</v>
      </c>
      <c r="G24" s="22" t="s">
        <v>266</v>
      </c>
      <c r="H24" s="22" t="s">
        <v>266</v>
      </c>
      <c r="I24" s="22" t="s">
        <v>266</v>
      </c>
      <c r="J24" s="22" t="s">
        <v>266</v>
      </c>
      <c r="K24" s="22" t="s">
        <v>266</v>
      </c>
      <c r="L24" s="22" t="s">
        <v>266</v>
      </c>
      <c r="M24" s="22" t="s">
        <v>266</v>
      </c>
      <c r="N24" s="22" t="s">
        <v>266</v>
      </c>
      <c r="O24" s="22" t="s">
        <v>266</v>
      </c>
      <c r="P24" s="22" t="s">
        <v>305</v>
      </c>
      <c r="Q24" s="22" t="s">
        <v>287</v>
      </c>
      <c r="R24" s="22" t="s">
        <v>266</v>
      </c>
      <c r="S24" s="22" t="s">
        <v>266</v>
      </c>
      <c r="T24" s="22" t="s">
        <v>266</v>
      </c>
      <c r="U24" s="22" t="s">
        <v>266</v>
      </c>
      <c r="V24" s="171"/>
    </row>
    <row r="25" spans="1:22" x14ac:dyDescent="0.25">
      <c r="A25" s="54"/>
      <c r="B25" s="152" t="s">
        <v>4</v>
      </c>
      <c r="C25" s="113" t="s">
        <v>305</v>
      </c>
      <c r="D25" s="113" t="s">
        <v>305</v>
      </c>
      <c r="E25" s="113" t="s">
        <v>305</v>
      </c>
      <c r="F25" s="113" t="s">
        <v>266</v>
      </c>
      <c r="G25" s="113" t="s">
        <v>266</v>
      </c>
      <c r="H25" s="113" t="s">
        <v>266</v>
      </c>
      <c r="I25" s="113" t="s">
        <v>305</v>
      </c>
      <c r="J25" s="113" t="s">
        <v>305</v>
      </c>
      <c r="K25" s="113" t="s">
        <v>266</v>
      </c>
      <c r="L25" s="113" t="s">
        <v>266</v>
      </c>
      <c r="M25" s="113" t="s">
        <v>266</v>
      </c>
      <c r="N25" s="113" t="s">
        <v>266</v>
      </c>
      <c r="O25" s="113" t="s">
        <v>305</v>
      </c>
      <c r="P25" s="113" t="s">
        <v>305</v>
      </c>
      <c r="Q25" s="113" t="s">
        <v>305</v>
      </c>
      <c r="R25" s="113" t="s">
        <v>305</v>
      </c>
      <c r="S25" s="113" t="s">
        <v>266</v>
      </c>
      <c r="T25" s="113" t="s">
        <v>266</v>
      </c>
      <c r="U25" s="113" t="s">
        <v>305</v>
      </c>
      <c r="V25" s="175"/>
    </row>
    <row r="26" spans="1:22" x14ac:dyDescent="0.25">
      <c r="A26" s="54"/>
      <c r="B26" s="145" t="s">
        <v>20</v>
      </c>
      <c r="C26" s="22" t="s">
        <v>266</v>
      </c>
      <c r="D26" s="22" t="s">
        <v>266</v>
      </c>
      <c r="E26" s="22" t="s">
        <v>266</v>
      </c>
      <c r="F26" s="22" t="s">
        <v>266</v>
      </c>
      <c r="G26" s="22" t="s">
        <v>266</v>
      </c>
      <c r="H26" s="22" t="s">
        <v>266</v>
      </c>
      <c r="I26" s="22" t="s">
        <v>266</v>
      </c>
      <c r="J26" s="22" t="s">
        <v>305</v>
      </c>
      <c r="K26" s="22" t="s">
        <v>266</v>
      </c>
      <c r="L26" s="22" t="s">
        <v>266</v>
      </c>
      <c r="M26" s="22" t="s">
        <v>266</v>
      </c>
      <c r="N26" s="22" t="s">
        <v>266</v>
      </c>
      <c r="O26" s="22" t="s">
        <v>266</v>
      </c>
      <c r="P26" s="22" t="s">
        <v>305</v>
      </c>
      <c r="Q26" s="22" t="s">
        <v>287</v>
      </c>
      <c r="R26" s="22" t="s">
        <v>266</v>
      </c>
      <c r="S26" s="22" t="s">
        <v>266</v>
      </c>
      <c r="T26" s="22" t="s">
        <v>266</v>
      </c>
      <c r="U26" s="22" t="s">
        <v>266</v>
      </c>
      <c r="V26" s="171"/>
    </row>
    <row r="27" spans="1:22" x14ac:dyDescent="0.25">
      <c r="A27" s="54"/>
      <c r="B27" s="152" t="s">
        <v>19</v>
      </c>
      <c r="C27" s="113" t="s">
        <v>266</v>
      </c>
      <c r="D27" s="113" t="s">
        <v>266</v>
      </c>
      <c r="E27" s="113" t="s">
        <v>266</v>
      </c>
      <c r="F27" s="113" t="s">
        <v>266</v>
      </c>
      <c r="G27" s="113" t="s">
        <v>266</v>
      </c>
      <c r="H27" s="113" t="s">
        <v>266</v>
      </c>
      <c r="I27" s="113" t="s">
        <v>266</v>
      </c>
      <c r="J27" s="113" t="s">
        <v>305</v>
      </c>
      <c r="K27" s="113" t="s">
        <v>266</v>
      </c>
      <c r="L27" s="113" t="s">
        <v>266</v>
      </c>
      <c r="M27" s="113" t="s">
        <v>266</v>
      </c>
      <c r="N27" s="113" t="s">
        <v>266</v>
      </c>
      <c r="O27" s="113" t="s">
        <v>266</v>
      </c>
      <c r="P27" s="113" t="s">
        <v>305</v>
      </c>
      <c r="Q27" s="113" t="s">
        <v>287</v>
      </c>
      <c r="R27" s="113" t="s">
        <v>266</v>
      </c>
      <c r="S27" s="113" t="s">
        <v>266</v>
      </c>
      <c r="T27" s="113" t="s">
        <v>266</v>
      </c>
      <c r="U27" s="113" t="s">
        <v>266</v>
      </c>
      <c r="V27" s="175"/>
    </row>
    <row r="28" spans="1:22" x14ac:dyDescent="0.25">
      <c r="A28" s="54"/>
      <c r="B28" s="145" t="s">
        <v>117</v>
      </c>
      <c r="C28" s="22" t="s">
        <v>266</v>
      </c>
      <c r="D28" s="22" t="s">
        <v>266</v>
      </c>
      <c r="E28" s="22" t="s">
        <v>266</v>
      </c>
      <c r="F28" s="22" t="s">
        <v>266</v>
      </c>
      <c r="G28" s="22" t="s">
        <v>266</v>
      </c>
      <c r="H28" s="22" t="s">
        <v>266</v>
      </c>
      <c r="I28" s="22" t="s">
        <v>266</v>
      </c>
      <c r="J28" s="22" t="s">
        <v>305</v>
      </c>
      <c r="K28" s="22" t="s">
        <v>266</v>
      </c>
      <c r="L28" s="22" t="s">
        <v>266</v>
      </c>
      <c r="M28" s="22" t="s">
        <v>266</v>
      </c>
      <c r="N28" s="22" t="s">
        <v>266</v>
      </c>
      <c r="O28" s="22" t="s">
        <v>266</v>
      </c>
      <c r="P28" s="22" t="s">
        <v>266</v>
      </c>
      <c r="Q28" s="22" t="s">
        <v>266</v>
      </c>
      <c r="R28" s="22" t="s">
        <v>266</v>
      </c>
      <c r="S28" s="22" t="s">
        <v>266</v>
      </c>
      <c r="T28" s="22" t="s">
        <v>266</v>
      </c>
      <c r="U28" s="22" t="s">
        <v>266</v>
      </c>
      <c r="V28" s="171"/>
    </row>
    <row r="29" spans="1:22" x14ac:dyDescent="0.25">
      <c r="A29" s="54"/>
      <c r="B29" s="152" t="s">
        <v>5</v>
      </c>
      <c r="C29" s="113" t="s">
        <v>266</v>
      </c>
      <c r="D29" s="113" t="s">
        <v>266</v>
      </c>
      <c r="E29" s="113" t="s">
        <v>270</v>
      </c>
      <c r="F29" s="113" t="s">
        <v>266</v>
      </c>
      <c r="G29" s="113" t="s">
        <v>266</v>
      </c>
      <c r="H29" s="113" t="s">
        <v>266</v>
      </c>
      <c r="I29" s="113" t="s">
        <v>266</v>
      </c>
      <c r="J29" s="113" t="s">
        <v>266</v>
      </c>
      <c r="K29" s="113" t="s">
        <v>266</v>
      </c>
      <c r="L29" s="113" t="s">
        <v>266</v>
      </c>
      <c r="M29" s="113" t="s">
        <v>266</v>
      </c>
      <c r="N29" s="113" t="s">
        <v>266</v>
      </c>
      <c r="O29" s="113" t="s">
        <v>270</v>
      </c>
      <c r="P29" s="113" t="s">
        <v>266</v>
      </c>
      <c r="Q29" s="113" t="s">
        <v>266</v>
      </c>
      <c r="R29" s="113" t="s">
        <v>270</v>
      </c>
      <c r="S29" s="113" t="s">
        <v>270</v>
      </c>
      <c r="T29" s="113" t="s">
        <v>270</v>
      </c>
      <c r="U29" s="113" t="s">
        <v>270</v>
      </c>
      <c r="V29" s="175"/>
    </row>
    <row r="30" spans="1:22" x14ac:dyDescent="0.25">
      <c r="A30" s="54"/>
      <c r="B30" s="145" t="s">
        <v>6</v>
      </c>
      <c r="C30" s="22" t="s">
        <v>266</v>
      </c>
      <c r="D30" s="22" t="s">
        <v>266</v>
      </c>
      <c r="E30" s="22" t="s">
        <v>266</v>
      </c>
      <c r="F30" s="22" t="s">
        <v>266</v>
      </c>
      <c r="G30" s="22" t="s">
        <v>266</v>
      </c>
      <c r="H30" s="22" t="s">
        <v>289</v>
      </c>
      <c r="I30" s="22" t="s">
        <v>266</v>
      </c>
      <c r="J30" s="22" t="s">
        <v>266</v>
      </c>
      <c r="K30" s="22" t="s">
        <v>266</v>
      </c>
      <c r="L30" s="22" t="s">
        <v>266</v>
      </c>
      <c r="M30" s="22" t="s">
        <v>266</v>
      </c>
      <c r="N30" s="22" t="s">
        <v>271</v>
      </c>
      <c r="O30" s="22" t="s">
        <v>289</v>
      </c>
      <c r="P30" s="22" t="s">
        <v>266</v>
      </c>
      <c r="Q30" s="22" t="s">
        <v>266</v>
      </c>
      <c r="R30" s="22" t="s">
        <v>289</v>
      </c>
      <c r="S30" s="22" t="s">
        <v>272</v>
      </c>
      <c r="T30" s="22" t="s">
        <v>289</v>
      </c>
      <c r="U30" s="22" t="s">
        <v>289</v>
      </c>
      <c r="V30" s="171"/>
    </row>
    <row r="31" spans="1:22" x14ac:dyDescent="0.25">
      <c r="A31" s="54"/>
      <c r="B31" s="152" t="s">
        <v>7</v>
      </c>
      <c r="C31" s="113" t="s">
        <v>266</v>
      </c>
      <c r="D31" s="113" t="s">
        <v>288</v>
      </c>
      <c r="E31" s="113" t="s">
        <v>266</v>
      </c>
      <c r="F31" s="113" t="s">
        <v>266</v>
      </c>
      <c r="G31" s="113" t="s">
        <v>266</v>
      </c>
      <c r="H31" s="113" t="s">
        <v>266</v>
      </c>
      <c r="I31" s="113" t="s">
        <v>266</v>
      </c>
      <c r="J31" s="113" t="s">
        <v>266</v>
      </c>
      <c r="K31" s="113" t="s">
        <v>266</v>
      </c>
      <c r="L31" s="113" t="s">
        <v>266</v>
      </c>
      <c r="M31" s="113" t="s">
        <v>273</v>
      </c>
      <c r="N31" s="113" t="s">
        <v>288</v>
      </c>
      <c r="O31" s="113" t="s">
        <v>266</v>
      </c>
      <c r="P31" s="113" t="s">
        <v>266</v>
      </c>
      <c r="Q31" s="113" t="s">
        <v>266</v>
      </c>
      <c r="R31" s="113" t="s">
        <v>266</v>
      </c>
      <c r="S31" s="113" t="s">
        <v>266</v>
      </c>
      <c r="T31" s="113" t="s">
        <v>266</v>
      </c>
      <c r="U31" s="113" t="s">
        <v>266</v>
      </c>
      <c r="V31" s="175"/>
    </row>
    <row r="32" spans="1:22" x14ac:dyDescent="0.25">
      <c r="A32" s="54"/>
      <c r="B32" s="145" t="s">
        <v>8</v>
      </c>
      <c r="C32" s="22" t="s">
        <v>266</v>
      </c>
      <c r="D32" s="22" t="s">
        <v>266</v>
      </c>
      <c r="E32" s="22" t="s">
        <v>266</v>
      </c>
      <c r="F32" s="22" t="s">
        <v>266</v>
      </c>
      <c r="G32" s="22" t="s">
        <v>277</v>
      </c>
      <c r="H32" s="22" t="s">
        <v>266</v>
      </c>
      <c r="I32" s="22" t="s">
        <v>266</v>
      </c>
      <c r="J32" s="22" t="s">
        <v>266</v>
      </c>
      <c r="K32" s="22" t="s">
        <v>266</v>
      </c>
      <c r="L32" s="22" t="s">
        <v>266</v>
      </c>
      <c r="M32" s="22" t="s">
        <v>277</v>
      </c>
      <c r="N32" s="22" t="s">
        <v>266</v>
      </c>
      <c r="O32" s="22" t="s">
        <v>266</v>
      </c>
      <c r="P32" s="22" t="s">
        <v>266</v>
      </c>
      <c r="Q32" s="22" t="s">
        <v>266</v>
      </c>
      <c r="R32" s="22" t="s">
        <v>266</v>
      </c>
      <c r="S32" s="22" t="s">
        <v>266</v>
      </c>
      <c r="T32" s="22" t="s">
        <v>266</v>
      </c>
      <c r="U32" s="22" t="s">
        <v>266</v>
      </c>
      <c r="V32" s="171"/>
    </row>
    <row r="33" spans="1:22" x14ac:dyDescent="0.25">
      <c r="A33" s="54"/>
      <c r="B33" s="152" t="s">
        <v>9</v>
      </c>
      <c r="C33" s="113" t="s">
        <v>266</v>
      </c>
      <c r="D33" s="113" t="s">
        <v>266</v>
      </c>
      <c r="E33" s="113" t="s">
        <v>266</v>
      </c>
      <c r="F33" s="113" t="s">
        <v>266</v>
      </c>
      <c r="G33" s="113" t="s">
        <v>266</v>
      </c>
      <c r="H33" s="113" t="s">
        <v>266</v>
      </c>
      <c r="I33" s="113" t="s">
        <v>266</v>
      </c>
      <c r="J33" s="113" t="s">
        <v>266</v>
      </c>
      <c r="K33" s="113" t="s">
        <v>266</v>
      </c>
      <c r="L33" s="113" t="s">
        <v>274</v>
      </c>
      <c r="M33" s="113" t="s">
        <v>266</v>
      </c>
      <c r="N33" s="113" t="s">
        <v>266</v>
      </c>
      <c r="O33" s="113" t="s">
        <v>266</v>
      </c>
      <c r="P33" s="113" t="s">
        <v>266</v>
      </c>
      <c r="Q33" s="113" t="s">
        <v>266</v>
      </c>
      <c r="R33" s="113" t="s">
        <v>266</v>
      </c>
      <c r="S33" s="113" t="s">
        <v>266</v>
      </c>
      <c r="T33" s="113" t="s">
        <v>266</v>
      </c>
      <c r="U33" s="113" t="s">
        <v>266</v>
      </c>
      <c r="V33" s="175"/>
    </row>
    <row r="34" spans="1:22" x14ac:dyDescent="0.25">
      <c r="A34" s="54"/>
      <c r="B34" s="145" t="s">
        <v>10</v>
      </c>
      <c r="C34" s="22" t="s">
        <v>266</v>
      </c>
      <c r="D34" s="22" t="s">
        <v>266</v>
      </c>
      <c r="E34" s="22" t="s">
        <v>266</v>
      </c>
      <c r="F34" s="22" t="s">
        <v>266</v>
      </c>
      <c r="G34" s="22" t="s">
        <v>266</v>
      </c>
      <c r="H34" s="22" t="s">
        <v>266</v>
      </c>
      <c r="I34" s="22" t="s">
        <v>266</v>
      </c>
      <c r="J34" s="22" t="s">
        <v>266</v>
      </c>
      <c r="K34" s="22" t="s">
        <v>274</v>
      </c>
      <c r="L34" s="22" t="s">
        <v>266</v>
      </c>
      <c r="M34" s="22" t="s">
        <v>266</v>
      </c>
      <c r="N34" s="22" t="s">
        <v>266</v>
      </c>
      <c r="O34" s="22" t="s">
        <v>266</v>
      </c>
      <c r="P34" s="22" t="s">
        <v>266</v>
      </c>
      <c r="Q34" s="22" t="s">
        <v>266</v>
      </c>
      <c r="R34" s="22" t="s">
        <v>266</v>
      </c>
      <c r="S34" s="22" t="s">
        <v>266</v>
      </c>
      <c r="T34" s="22" t="s">
        <v>266</v>
      </c>
      <c r="U34" s="22" t="s">
        <v>266</v>
      </c>
      <c r="V34" s="171"/>
    </row>
    <row r="35" spans="1:22" x14ac:dyDescent="0.25">
      <c r="A35" s="54"/>
      <c r="B35" s="153" t="s">
        <v>373</v>
      </c>
      <c r="C35" s="99" t="s">
        <v>283</v>
      </c>
      <c r="D35" s="99" t="s">
        <v>283</v>
      </c>
      <c r="E35" s="99" t="s">
        <v>283</v>
      </c>
      <c r="F35" s="99" t="s">
        <v>283</v>
      </c>
      <c r="G35" s="99" t="s">
        <v>283</v>
      </c>
      <c r="H35" s="99" t="s">
        <v>283</v>
      </c>
      <c r="I35" s="99" t="s">
        <v>283</v>
      </c>
      <c r="J35" s="99" t="s">
        <v>283</v>
      </c>
      <c r="K35" s="99" t="s">
        <v>283</v>
      </c>
      <c r="L35" s="99" t="s">
        <v>283</v>
      </c>
      <c r="M35" s="99" t="s">
        <v>283</v>
      </c>
      <c r="N35" s="99" t="s">
        <v>283</v>
      </c>
      <c r="O35" s="99" t="s">
        <v>283</v>
      </c>
      <c r="P35" s="99" t="s">
        <v>283</v>
      </c>
      <c r="Q35" s="99" t="s">
        <v>283</v>
      </c>
      <c r="R35" s="99" t="s">
        <v>283</v>
      </c>
      <c r="S35" s="99" t="s">
        <v>283</v>
      </c>
      <c r="T35" s="99" t="s">
        <v>283</v>
      </c>
      <c r="U35" s="99" t="s">
        <v>283</v>
      </c>
      <c r="V35" s="174"/>
    </row>
    <row r="36" spans="1:22" x14ac:dyDescent="0.25">
      <c r="A36" s="54"/>
      <c r="B36" s="157" t="s">
        <v>376</v>
      </c>
      <c r="C36" s="96" t="s">
        <v>283</v>
      </c>
      <c r="D36" s="96" t="s">
        <v>283</v>
      </c>
      <c r="E36" s="96" t="s">
        <v>283</v>
      </c>
      <c r="F36" s="96" t="s">
        <v>283</v>
      </c>
      <c r="G36" s="96" t="s">
        <v>283</v>
      </c>
      <c r="H36" s="96" t="s">
        <v>283</v>
      </c>
      <c r="I36" s="96" t="s">
        <v>283</v>
      </c>
      <c r="J36" s="96" t="s">
        <v>283</v>
      </c>
      <c r="K36" s="96" t="s">
        <v>283</v>
      </c>
      <c r="L36" s="96" t="s">
        <v>283</v>
      </c>
      <c r="M36" s="96" t="s">
        <v>283</v>
      </c>
      <c r="N36" s="96" t="s">
        <v>283</v>
      </c>
      <c r="O36" s="96" t="s">
        <v>283</v>
      </c>
      <c r="P36" s="96" t="s">
        <v>283</v>
      </c>
      <c r="Q36" s="96" t="s">
        <v>283</v>
      </c>
      <c r="R36" s="96" t="s">
        <v>283</v>
      </c>
      <c r="S36" s="96" t="s">
        <v>283</v>
      </c>
      <c r="T36" s="96" t="s">
        <v>283</v>
      </c>
      <c r="U36" s="96" t="s">
        <v>283</v>
      </c>
      <c r="V36" s="170"/>
    </row>
    <row r="37" spans="1:22" s="9" customFormat="1" x14ac:dyDescent="0.25">
      <c r="A37" s="54"/>
      <c r="B37" s="114" t="s">
        <v>147</v>
      </c>
      <c r="C37" s="115" t="s">
        <v>283</v>
      </c>
      <c r="D37" s="115" t="s">
        <v>283</v>
      </c>
      <c r="E37" s="115" t="s">
        <v>283</v>
      </c>
      <c r="F37" s="115" t="s">
        <v>283</v>
      </c>
      <c r="G37" s="115" t="s">
        <v>283</v>
      </c>
      <c r="H37" s="115" t="s">
        <v>283</v>
      </c>
      <c r="I37" s="115" t="s">
        <v>283</v>
      </c>
      <c r="J37" s="115" t="s">
        <v>283</v>
      </c>
      <c r="K37" s="115" t="s">
        <v>283</v>
      </c>
      <c r="L37" s="115" t="s">
        <v>283</v>
      </c>
      <c r="M37" s="115" t="s">
        <v>283</v>
      </c>
      <c r="N37" s="115" t="s">
        <v>283</v>
      </c>
      <c r="O37" s="115" t="s">
        <v>283</v>
      </c>
      <c r="P37" s="115" t="s">
        <v>283</v>
      </c>
      <c r="Q37" s="115" t="s">
        <v>283</v>
      </c>
      <c r="R37" s="115" t="s">
        <v>283</v>
      </c>
      <c r="S37" s="115" t="s">
        <v>283</v>
      </c>
      <c r="T37" s="115" t="s">
        <v>283</v>
      </c>
      <c r="U37" s="115" t="s">
        <v>283</v>
      </c>
      <c r="V37" s="176"/>
    </row>
    <row r="38" spans="1:22" s="9" customFormat="1" x14ac:dyDescent="0.25">
      <c r="A38" s="54"/>
      <c r="B38" s="116" t="s">
        <v>11</v>
      </c>
      <c r="C38" s="117" t="s">
        <v>283</v>
      </c>
      <c r="D38" s="117" t="s">
        <v>283</v>
      </c>
      <c r="E38" s="117" t="s">
        <v>283</v>
      </c>
      <c r="F38" s="117" t="s">
        <v>283</v>
      </c>
      <c r="G38" s="117" t="s">
        <v>283</v>
      </c>
      <c r="H38" s="117" t="s">
        <v>283</v>
      </c>
      <c r="I38" s="117" t="s">
        <v>283</v>
      </c>
      <c r="J38" s="117" t="s">
        <v>283</v>
      </c>
      <c r="K38" s="117" t="s">
        <v>283</v>
      </c>
      <c r="L38" s="117" t="s">
        <v>283</v>
      </c>
      <c r="M38" s="117" t="s">
        <v>283</v>
      </c>
      <c r="N38" s="117" t="s">
        <v>283</v>
      </c>
      <c r="O38" s="117" t="s">
        <v>283</v>
      </c>
      <c r="P38" s="117" t="s">
        <v>283</v>
      </c>
      <c r="Q38" s="117" t="s">
        <v>283</v>
      </c>
      <c r="R38" s="117" t="s">
        <v>283</v>
      </c>
      <c r="S38" s="117" t="s">
        <v>283</v>
      </c>
      <c r="T38" s="117" t="s">
        <v>283</v>
      </c>
      <c r="U38" s="117" t="s">
        <v>283</v>
      </c>
      <c r="V38" s="177"/>
    </row>
    <row r="39" spans="1:22" x14ac:dyDescent="0.25">
      <c r="A39" s="54"/>
      <c r="B39" s="154" t="s">
        <v>302</v>
      </c>
      <c r="C39" s="100" t="s">
        <v>283</v>
      </c>
      <c r="D39" s="100" t="s">
        <v>283</v>
      </c>
      <c r="E39" s="100" t="s">
        <v>283</v>
      </c>
      <c r="F39" s="100" t="s">
        <v>283</v>
      </c>
      <c r="G39" s="100" t="s">
        <v>283</v>
      </c>
      <c r="H39" s="100" t="s">
        <v>283</v>
      </c>
      <c r="I39" s="100" t="s">
        <v>283</v>
      </c>
      <c r="J39" s="100" t="s">
        <v>283</v>
      </c>
      <c r="K39" s="100" t="s">
        <v>283</v>
      </c>
      <c r="L39" s="100" t="s">
        <v>283</v>
      </c>
      <c r="M39" s="100" t="s">
        <v>283</v>
      </c>
      <c r="N39" s="100" t="s">
        <v>283</v>
      </c>
      <c r="O39" s="100" t="s">
        <v>283</v>
      </c>
      <c r="P39" s="100" t="s">
        <v>283</v>
      </c>
      <c r="Q39" s="100" t="s">
        <v>283</v>
      </c>
      <c r="R39" s="100" t="s">
        <v>283</v>
      </c>
      <c r="S39" s="100" t="s">
        <v>283</v>
      </c>
      <c r="T39" s="100" t="s">
        <v>283</v>
      </c>
      <c r="U39" s="100" t="s">
        <v>283</v>
      </c>
      <c r="V39" s="178"/>
    </row>
    <row r="40" spans="1:22" x14ac:dyDescent="0.25">
      <c r="A40" s="54"/>
      <c r="B40" s="155" t="s">
        <v>13</v>
      </c>
      <c r="C40" s="101" t="s">
        <v>283</v>
      </c>
      <c r="D40" s="101" t="s">
        <v>283</v>
      </c>
      <c r="E40" s="101" t="s">
        <v>283</v>
      </c>
      <c r="F40" s="101" t="s">
        <v>283</v>
      </c>
      <c r="G40" s="101" t="s">
        <v>283</v>
      </c>
      <c r="H40" s="101" t="s">
        <v>283</v>
      </c>
      <c r="I40" s="101" t="s">
        <v>283</v>
      </c>
      <c r="J40" s="101" t="s">
        <v>283</v>
      </c>
      <c r="K40" s="101" t="s">
        <v>283</v>
      </c>
      <c r="L40" s="101" t="s">
        <v>283</v>
      </c>
      <c r="M40" s="101" t="s">
        <v>283</v>
      </c>
      <c r="N40" s="101" t="s">
        <v>283</v>
      </c>
      <c r="O40" s="101" t="s">
        <v>283</v>
      </c>
      <c r="P40" s="101" t="s">
        <v>283</v>
      </c>
      <c r="Q40" s="101" t="s">
        <v>283</v>
      </c>
      <c r="R40" s="101" t="s">
        <v>283</v>
      </c>
      <c r="S40" s="101" t="s">
        <v>283</v>
      </c>
      <c r="T40" s="101" t="s">
        <v>283</v>
      </c>
      <c r="U40" s="101" t="s">
        <v>283</v>
      </c>
      <c r="V40" s="179"/>
    </row>
    <row r="41" spans="1:22" x14ac:dyDescent="0.25">
      <c r="A41" s="54"/>
      <c r="B41" s="148" t="s">
        <v>134</v>
      </c>
      <c r="C41" s="103" t="s">
        <v>266</v>
      </c>
      <c r="D41" s="103" t="s">
        <v>285</v>
      </c>
      <c r="E41" s="103" t="s">
        <v>275</v>
      </c>
      <c r="F41" s="103" t="s">
        <v>266</v>
      </c>
      <c r="G41" s="103" t="s">
        <v>277</v>
      </c>
      <c r="H41" s="103" t="s">
        <v>266</v>
      </c>
      <c r="I41" s="103" t="s">
        <v>277</v>
      </c>
      <c r="J41" s="103" t="s">
        <v>266</v>
      </c>
      <c r="K41" s="103" t="s">
        <v>266</v>
      </c>
      <c r="L41" s="103" t="s">
        <v>266</v>
      </c>
      <c r="M41" s="103" t="s">
        <v>277</v>
      </c>
      <c r="N41" s="103" t="s">
        <v>266</v>
      </c>
      <c r="O41" s="103" t="s">
        <v>266</v>
      </c>
      <c r="P41" s="103" t="s">
        <v>290</v>
      </c>
      <c r="Q41" s="103" t="s">
        <v>266</v>
      </c>
      <c r="R41" s="103" t="s">
        <v>266</v>
      </c>
      <c r="S41" s="103" t="s">
        <v>272</v>
      </c>
      <c r="T41" s="103" t="s">
        <v>266</v>
      </c>
      <c r="U41" s="103" t="s">
        <v>277</v>
      </c>
      <c r="V41" s="180"/>
    </row>
    <row r="42" spans="1:22" x14ac:dyDescent="0.25">
      <c r="A42" s="54"/>
      <c r="B42" s="149" t="s">
        <v>135</v>
      </c>
      <c r="C42" s="104" t="s">
        <v>266</v>
      </c>
      <c r="D42" s="104" t="s">
        <v>285</v>
      </c>
      <c r="E42" s="104" t="s">
        <v>275</v>
      </c>
      <c r="F42" s="104" t="s">
        <v>266</v>
      </c>
      <c r="G42" s="104" t="s">
        <v>277</v>
      </c>
      <c r="H42" s="104" t="s">
        <v>266</v>
      </c>
      <c r="I42" s="104" t="s">
        <v>277</v>
      </c>
      <c r="J42" s="104" t="s">
        <v>266</v>
      </c>
      <c r="K42" s="104" t="s">
        <v>266</v>
      </c>
      <c r="L42" s="104" t="s">
        <v>266</v>
      </c>
      <c r="M42" s="104" t="s">
        <v>277</v>
      </c>
      <c r="N42" s="104" t="s">
        <v>266</v>
      </c>
      <c r="O42" s="104" t="s">
        <v>266</v>
      </c>
      <c r="P42" s="104" t="s">
        <v>290</v>
      </c>
      <c r="Q42" s="104" t="s">
        <v>266</v>
      </c>
      <c r="R42" s="104" t="s">
        <v>266</v>
      </c>
      <c r="S42" s="104" t="s">
        <v>272</v>
      </c>
      <c r="T42" s="104" t="s">
        <v>266</v>
      </c>
      <c r="U42" s="104" t="s">
        <v>277</v>
      </c>
      <c r="V42" s="181"/>
    </row>
    <row r="43" spans="1:22" x14ac:dyDescent="0.25">
      <c r="A43" s="54"/>
      <c r="B43" s="145" t="s">
        <v>14</v>
      </c>
      <c r="C43" s="22" t="s">
        <v>266</v>
      </c>
      <c r="D43" s="22" t="s">
        <v>270</v>
      </c>
      <c r="E43" s="22" t="s">
        <v>275</v>
      </c>
      <c r="F43" s="22" t="s">
        <v>266</v>
      </c>
      <c r="G43" s="22" t="s">
        <v>270</v>
      </c>
      <c r="H43" s="22" t="s">
        <v>266</v>
      </c>
      <c r="I43" s="22" t="s">
        <v>270</v>
      </c>
      <c r="J43" s="22" t="s">
        <v>270</v>
      </c>
      <c r="K43" s="22" t="s">
        <v>266</v>
      </c>
      <c r="L43" s="22" t="s">
        <v>266</v>
      </c>
      <c r="M43" s="22" t="s">
        <v>270</v>
      </c>
      <c r="N43" s="22" t="s">
        <v>266</v>
      </c>
      <c r="O43" s="22" t="s">
        <v>270</v>
      </c>
      <c r="P43" s="22" t="s">
        <v>290</v>
      </c>
      <c r="Q43" s="22" t="s">
        <v>270</v>
      </c>
      <c r="R43" s="22" t="s">
        <v>270</v>
      </c>
      <c r="S43" s="22" t="s">
        <v>272</v>
      </c>
      <c r="T43" s="22" t="s">
        <v>270</v>
      </c>
      <c r="U43" s="22" t="s">
        <v>270</v>
      </c>
      <c r="V43" s="171"/>
    </row>
    <row r="44" spans="1:22" x14ac:dyDescent="0.25">
      <c r="A44" s="54"/>
      <c r="B44" s="155" t="s">
        <v>15</v>
      </c>
      <c r="C44" s="101" t="s">
        <v>283</v>
      </c>
      <c r="D44" s="101" t="s">
        <v>283</v>
      </c>
      <c r="E44" s="101" t="s">
        <v>283</v>
      </c>
      <c r="F44" s="101" t="s">
        <v>283</v>
      </c>
      <c r="G44" s="101" t="s">
        <v>283</v>
      </c>
      <c r="H44" s="101" t="s">
        <v>283</v>
      </c>
      <c r="I44" s="101" t="s">
        <v>283</v>
      </c>
      <c r="J44" s="101" t="s">
        <v>283</v>
      </c>
      <c r="K44" s="101" t="s">
        <v>283</v>
      </c>
      <c r="L44" s="101" t="s">
        <v>283</v>
      </c>
      <c r="M44" s="101" t="s">
        <v>283</v>
      </c>
      <c r="N44" s="101" t="s">
        <v>283</v>
      </c>
      <c r="O44" s="101" t="s">
        <v>283</v>
      </c>
      <c r="P44" s="101" t="s">
        <v>283</v>
      </c>
      <c r="Q44" s="101" t="s">
        <v>283</v>
      </c>
      <c r="R44" s="101" t="s">
        <v>283</v>
      </c>
      <c r="S44" s="101" t="s">
        <v>283</v>
      </c>
      <c r="T44" s="101" t="s">
        <v>283</v>
      </c>
      <c r="U44" s="101" t="s">
        <v>283</v>
      </c>
      <c r="V44" s="179"/>
    </row>
    <row r="45" spans="1:22" x14ac:dyDescent="0.25">
      <c r="A45" s="54"/>
      <c r="B45" s="148" t="s">
        <v>83</v>
      </c>
      <c r="C45" s="103" t="s">
        <v>286</v>
      </c>
      <c r="D45" s="103" t="s">
        <v>286</v>
      </c>
      <c r="E45" s="103" t="s">
        <v>286</v>
      </c>
      <c r="F45" s="103" t="s">
        <v>266</v>
      </c>
      <c r="G45" s="103" t="s">
        <v>286</v>
      </c>
      <c r="H45" s="103" t="s">
        <v>286</v>
      </c>
      <c r="I45" s="103" t="s">
        <v>286</v>
      </c>
      <c r="J45" s="103" t="s">
        <v>270</v>
      </c>
      <c r="K45" s="103" t="s">
        <v>266</v>
      </c>
      <c r="L45" s="103" t="s">
        <v>266</v>
      </c>
      <c r="M45" s="103" t="s">
        <v>286</v>
      </c>
      <c r="N45" s="103" t="s">
        <v>286</v>
      </c>
      <c r="O45" s="103" t="s">
        <v>286</v>
      </c>
      <c r="P45" s="103" t="s">
        <v>290</v>
      </c>
      <c r="Q45" s="103" t="s">
        <v>286</v>
      </c>
      <c r="R45" s="103" t="s">
        <v>286</v>
      </c>
      <c r="S45" s="103" t="s">
        <v>286</v>
      </c>
      <c r="T45" s="103" t="s">
        <v>286</v>
      </c>
      <c r="U45" s="103" t="s">
        <v>286</v>
      </c>
      <c r="V45" s="180"/>
    </row>
    <row r="46" spans="1:22" x14ac:dyDescent="0.25">
      <c r="A46" s="54"/>
      <c r="B46" s="149" t="s">
        <v>84</v>
      </c>
      <c r="C46" s="104" t="s">
        <v>286</v>
      </c>
      <c r="D46" s="104" t="s">
        <v>286</v>
      </c>
      <c r="E46" s="104" t="s">
        <v>286</v>
      </c>
      <c r="F46" s="104" t="s">
        <v>266</v>
      </c>
      <c r="G46" s="104" t="s">
        <v>286</v>
      </c>
      <c r="H46" s="104" t="s">
        <v>286</v>
      </c>
      <c r="I46" s="104" t="s">
        <v>286</v>
      </c>
      <c r="J46" s="104" t="s">
        <v>270</v>
      </c>
      <c r="K46" s="104" t="s">
        <v>266</v>
      </c>
      <c r="L46" s="104" t="s">
        <v>266</v>
      </c>
      <c r="M46" s="104" t="s">
        <v>286</v>
      </c>
      <c r="N46" s="104" t="s">
        <v>286</v>
      </c>
      <c r="O46" s="104" t="s">
        <v>286</v>
      </c>
      <c r="P46" s="104" t="s">
        <v>290</v>
      </c>
      <c r="Q46" s="104" t="s">
        <v>286</v>
      </c>
      <c r="R46" s="104" t="s">
        <v>286</v>
      </c>
      <c r="S46" s="104" t="s">
        <v>286</v>
      </c>
      <c r="T46" s="104" t="s">
        <v>286</v>
      </c>
      <c r="U46" s="104" t="s">
        <v>286</v>
      </c>
      <c r="V46" s="181"/>
    </row>
    <row r="47" spans="1:22" x14ac:dyDescent="0.25">
      <c r="A47" s="54"/>
      <c r="B47" s="148" t="s">
        <v>85</v>
      </c>
      <c r="C47" s="103" t="s">
        <v>286</v>
      </c>
      <c r="D47" s="103" t="s">
        <v>286</v>
      </c>
      <c r="E47" s="103" t="s">
        <v>286</v>
      </c>
      <c r="F47" s="103" t="s">
        <v>266</v>
      </c>
      <c r="G47" s="103" t="s">
        <v>286</v>
      </c>
      <c r="H47" s="103" t="s">
        <v>286</v>
      </c>
      <c r="I47" s="103" t="s">
        <v>286</v>
      </c>
      <c r="J47" s="103" t="s">
        <v>270</v>
      </c>
      <c r="K47" s="103" t="s">
        <v>266</v>
      </c>
      <c r="L47" s="103" t="s">
        <v>266</v>
      </c>
      <c r="M47" s="103" t="s">
        <v>286</v>
      </c>
      <c r="N47" s="103" t="s">
        <v>286</v>
      </c>
      <c r="O47" s="103" t="s">
        <v>286</v>
      </c>
      <c r="P47" s="103" t="s">
        <v>290</v>
      </c>
      <c r="Q47" s="103" t="s">
        <v>286</v>
      </c>
      <c r="R47" s="103" t="s">
        <v>286</v>
      </c>
      <c r="S47" s="103" t="s">
        <v>286</v>
      </c>
      <c r="T47" s="103" t="s">
        <v>286</v>
      </c>
      <c r="U47" s="103" t="s">
        <v>286</v>
      </c>
      <c r="V47" s="180"/>
    </row>
    <row r="48" spans="1:22" x14ac:dyDescent="0.25">
      <c r="A48" s="54"/>
      <c r="B48" s="149" t="s">
        <v>86</v>
      </c>
      <c r="C48" s="104" t="s">
        <v>286</v>
      </c>
      <c r="D48" s="104" t="s">
        <v>286</v>
      </c>
      <c r="E48" s="104" t="s">
        <v>286</v>
      </c>
      <c r="F48" s="104" t="s">
        <v>266</v>
      </c>
      <c r="G48" s="104" t="s">
        <v>286</v>
      </c>
      <c r="H48" s="104" t="s">
        <v>286</v>
      </c>
      <c r="I48" s="104" t="s">
        <v>286</v>
      </c>
      <c r="J48" s="104" t="s">
        <v>270</v>
      </c>
      <c r="K48" s="104" t="s">
        <v>266</v>
      </c>
      <c r="L48" s="104" t="s">
        <v>266</v>
      </c>
      <c r="M48" s="104" t="s">
        <v>286</v>
      </c>
      <c r="N48" s="104" t="s">
        <v>286</v>
      </c>
      <c r="O48" s="104" t="s">
        <v>286</v>
      </c>
      <c r="P48" s="104" t="s">
        <v>290</v>
      </c>
      <c r="Q48" s="104" t="s">
        <v>286</v>
      </c>
      <c r="R48" s="104" t="s">
        <v>286</v>
      </c>
      <c r="S48" s="104" t="s">
        <v>286</v>
      </c>
      <c r="T48" s="104" t="s">
        <v>286</v>
      </c>
      <c r="U48" s="104" t="s">
        <v>286</v>
      </c>
      <c r="V48" s="181"/>
    </row>
    <row r="49" spans="1:22" x14ac:dyDescent="0.25">
      <c r="A49" s="54"/>
      <c r="B49" s="148" t="s">
        <v>87</v>
      </c>
      <c r="C49" s="103" t="s">
        <v>286</v>
      </c>
      <c r="D49" s="103" t="s">
        <v>286</v>
      </c>
      <c r="E49" s="103" t="s">
        <v>286</v>
      </c>
      <c r="F49" s="103" t="s">
        <v>266</v>
      </c>
      <c r="G49" s="103" t="s">
        <v>286</v>
      </c>
      <c r="H49" s="103" t="s">
        <v>286</v>
      </c>
      <c r="I49" s="103" t="s">
        <v>286</v>
      </c>
      <c r="J49" s="103" t="s">
        <v>270</v>
      </c>
      <c r="K49" s="103" t="s">
        <v>266</v>
      </c>
      <c r="L49" s="103" t="s">
        <v>266</v>
      </c>
      <c r="M49" s="103" t="s">
        <v>286</v>
      </c>
      <c r="N49" s="103" t="s">
        <v>286</v>
      </c>
      <c r="O49" s="103" t="s">
        <v>286</v>
      </c>
      <c r="P49" s="103" t="s">
        <v>290</v>
      </c>
      <c r="Q49" s="103" t="s">
        <v>286</v>
      </c>
      <c r="R49" s="103" t="s">
        <v>286</v>
      </c>
      <c r="S49" s="103" t="s">
        <v>286</v>
      </c>
      <c r="T49" s="103" t="s">
        <v>286</v>
      </c>
      <c r="U49" s="103" t="s">
        <v>286</v>
      </c>
      <c r="V49" s="180"/>
    </row>
    <row r="50" spans="1:22" x14ac:dyDescent="0.25">
      <c r="A50" s="54"/>
      <c r="B50" s="149" t="s">
        <v>88</v>
      </c>
      <c r="C50" s="104" t="s">
        <v>286</v>
      </c>
      <c r="D50" s="104" t="s">
        <v>286</v>
      </c>
      <c r="E50" s="104" t="s">
        <v>286</v>
      </c>
      <c r="F50" s="104" t="s">
        <v>266</v>
      </c>
      <c r="G50" s="104" t="s">
        <v>286</v>
      </c>
      <c r="H50" s="104" t="s">
        <v>286</v>
      </c>
      <c r="I50" s="104" t="s">
        <v>286</v>
      </c>
      <c r="J50" s="104" t="s">
        <v>270</v>
      </c>
      <c r="K50" s="104" t="s">
        <v>266</v>
      </c>
      <c r="L50" s="104" t="s">
        <v>266</v>
      </c>
      <c r="M50" s="104" t="s">
        <v>286</v>
      </c>
      <c r="N50" s="104" t="s">
        <v>286</v>
      </c>
      <c r="O50" s="104" t="s">
        <v>286</v>
      </c>
      <c r="P50" s="104" t="s">
        <v>290</v>
      </c>
      <c r="Q50" s="104" t="s">
        <v>286</v>
      </c>
      <c r="R50" s="104" t="s">
        <v>286</v>
      </c>
      <c r="S50" s="104" t="s">
        <v>286</v>
      </c>
      <c r="T50" s="104" t="s">
        <v>286</v>
      </c>
      <c r="U50" s="104" t="s">
        <v>286</v>
      </c>
      <c r="V50" s="181"/>
    </row>
    <row r="51" spans="1:22" x14ac:dyDescent="0.25">
      <c r="A51" s="54"/>
      <c r="B51" s="148" t="s">
        <v>89</v>
      </c>
      <c r="C51" s="103" t="s">
        <v>286</v>
      </c>
      <c r="D51" s="103" t="s">
        <v>286</v>
      </c>
      <c r="E51" s="103" t="s">
        <v>286</v>
      </c>
      <c r="F51" s="103" t="s">
        <v>266</v>
      </c>
      <c r="G51" s="103" t="s">
        <v>286</v>
      </c>
      <c r="H51" s="103" t="s">
        <v>286</v>
      </c>
      <c r="I51" s="103" t="s">
        <v>286</v>
      </c>
      <c r="J51" s="103" t="s">
        <v>270</v>
      </c>
      <c r="K51" s="103" t="s">
        <v>266</v>
      </c>
      <c r="L51" s="103" t="s">
        <v>266</v>
      </c>
      <c r="M51" s="103" t="s">
        <v>286</v>
      </c>
      <c r="N51" s="103" t="s">
        <v>286</v>
      </c>
      <c r="O51" s="103" t="s">
        <v>286</v>
      </c>
      <c r="P51" s="103" t="s">
        <v>290</v>
      </c>
      <c r="Q51" s="103" t="s">
        <v>286</v>
      </c>
      <c r="R51" s="103" t="s">
        <v>286</v>
      </c>
      <c r="S51" s="103" t="s">
        <v>286</v>
      </c>
      <c r="T51" s="103" t="s">
        <v>286</v>
      </c>
      <c r="U51" s="103" t="s">
        <v>286</v>
      </c>
      <c r="V51" s="180"/>
    </row>
    <row r="52" spans="1:22" x14ac:dyDescent="0.25">
      <c r="A52" s="54"/>
      <c r="B52" s="149" t="s">
        <v>90</v>
      </c>
      <c r="C52" s="104" t="s">
        <v>286</v>
      </c>
      <c r="D52" s="104" t="s">
        <v>286</v>
      </c>
      <c r="E52" s="104" t="s">
        <v>286</v>
      </c>
      <c r="F52" s="104" t="s">
        <v>266</v>
      </c>
      <c r="G52" s="104" t="s">
        <v>286</v>
      </c>
      <c r="H52" s="104" t="s">
        <v>286</v>
      </c>
      <c r="I52" s="104" t="s">
        <v>286</v>
      </c>
      <c r="J52" s="104" t="s">
        <v>270</v>
      </c>
      <c r="K52" s="104" t="s">
        <v>266</v>
      </c>
      <c r="L52" s="104" t="s">
        <v>266</v>
      </c>
      <c r="M52" s="104" t="s">
        <v>286</v>
      </c>
      <c r="N52" s="104" t="s">
        <v>286</v>
      </c>
      <c r="O52" s="104" t="s">
        <v>286</v>
      </c>
      <c r="P52" s="104" t="s">
        <v>290</v>
      </c>
      <c r="Q52" s="104" t="s">
        <v>286</v>
      </c>
      <c r="R52" s="104" t="s">
        <v>286</v>
      </c>
      <c r="S52" s="104" t="s">
        <v>286</v>
      </c>
      <c r="T52" s="104" t="s">
        <v>286</v>
      </c>
      <c r="U52" s="104" t="s">
        <v>286</v>
      </c>
      <c r="V52" s="181"/>
    </row>
    <row r="53" spans="1:22" x14ac:dyDescent="0.25">
      <c r="A53" s="54"/>
      <c r="B53" s="148" t="s">
        <v>91</v>
      </c>
      <c r="C53" s="103" t="s">
        <v>286</v>
      </c>
      <c r="D53" s="103" t="s">
        <v>286</v>
      </c>
      <c r="E53" s="103" t="s">
        <v>286</v>
      </c>
      <c r="F53" s="103" t="s">
        <v>266</v>
      </c>
      <c r="G53" s="103" t="s">
        <v>286</v>
      </c>
      <c r="H53" s="103" t="s">
        <v>286</v>
      </c>
      <c r="I53" s="103" t="s">
        <v>286</v>
      </c>
      <c r="J53" s="103" t="s">
        <v>270</v>
      </c>
      <c r="K53" s="103" t="s">
        <v>266</v>
      </c>
      <c r="L53" s="103" t="s">
        <v>266</v>
      </c>
      <c r="M53" s="103" t="s">
        <v>286</v>
      </c>
      <c r="N53" s="103" t="s">
        <v>286</v>
      </c>
      <c r="O53" s="103" t="s">
        <v>286</v>
      </c>
      <c r="P53" s="103" t="s">
        <v>290</v>
      </c>
      <c r="Q53" s="103" t="s">
        <v>286</v>
      </c>
      <c r="R53" s="103" t="s">
        <v>286</v>
      </c>
      <c r="S53" s="103" t="s">
        <v>286</v>
      </c>
      <c r="T53" s="103" t="s">
        <v>286</v>
      </c>
      <c r="U53" s="103" t="s">
        <v>286</v>
      </c>
      <c r="V53" s="180"/>
    </row>
    <row r="54" spans="1:22" x14ac:dyDescent="0.25">
      <c r="A54" s="54"/>
      <c r="B54" s="149" t="s">
        <v>92</v>
      </c>
      <c r="C54" s="104" t="s">
        <v>286</v>
      </c>
      <c r="D54" s="104" t="s">
        <v>286</v>
      </c>
      <c r="E54" s="104" t="s">
        <v>286</v>
      </c>
      <c r="F54" s="104" t="s">
        <v>266</v>
      </c>
      <c r="G54" s="104" t="s">
        <v>286</v>
      </c>
      <c r="H54" s="104" t="s">
        <v>286</v>
      </c>
      <c r="I54" s="104" t="s">
        <v>286</v>
      </c>
      <c r="J54" s="104" t="s">
        <v>270</v>
      </c>
      <c r="K54" s="104" t="s">
        <v>266</v>
      </c>
      <c r="L54" s="104" t="s">
        <v>266</v>
      </c>
      <c r="M54" s="104" t="s">
        <v>286</v>
      </c>
      <c r="N54" s="104" t="s">
        <v>286</v>
      </c>
      <c r="O54" s="104" t="s">
        <v>286</v>
      </c>
      <c r="P54" s="104" t="s">
        <v>290</v>
      </c>
      <c r="Q54" s="104" t="s">
        <v>286</v>
      </c>
      <c r="R54" s="104" t="s">
        <v>286</v>
      </c>
      <c r="S54" s="104" t="s">
        <v>286</v>
      </c>
      <c r="T54" s="104" t="s">
        <v>286</v>
      </c>
      <c r="U54" s="104" t="s">
        <v>286</v>
      </c>
      <c r="V54" s="181"/>
    </row>
    <row r="55" spans="1:22" x14ac:dyDescent="0.25">
      <c r="A55" s="54"/>
      <c r="B55" s="148" t="s">
        <v>93</v>
      </c>
      <c r="C55" s="103" t="s">
        <v>286</v>
      </c>
      <c r="D55" s="103" t="s">
        <v>286</v>
      </c>
      <c r="E55" s="103" t="s">
        <v>286</v>
      </c>
      <c r="F55" s="103" t="s">
        <v>266</v>
      </c>
      <c r="G55" s="103" t="s">
        <v>286</v>
      </c>
      <c r="H55" s="103" t="s">
        <v>286</v>
      </c>
      <c r="I55" s="103" t="s">
        <v>286</v>
      </c>
      <c r="J55" s="103" t="s">
        <v>270</v>
      </c>
      <c r="K55" s="103" t="s">
        <v>266</v>
      </c>
      <c r="L55" s="103" t="s">
        <v>266</v>
      </c>
      <c r="M55" s="103" t="s">
        <v>286</v>
      </c>
      <c r="N55" s="103" t="s">
        <v>286</v>
      </c>
      <c r="O55" s="103" t="s">
        <v>286</v>
      </c>
      <c r="P55" s="103" t="s">
        <v>290</v>
      </c>
      <c r="Q55" s="103" t="s">
        <v>286</v>
      </c>
      <c r="R55" s="103" t="s">
        <v>286</v>
      </c>
      <c r="S55" s="103" t="s">
        <v>286</v>
      </c>
      <c r="T55" s="103" t="s">
        <v>286</v>
      </c>
      <c r="U55" s="103" t="s">
        <v>286</v>
      </c>
      <c r="V55" s="180"/>
    </row>
    <row r="56" spans="1:22" x14ac:dyDescent="0.25">
      <c r="A56" s="54"/>
      <c r="B56" s="149" t="s">
        <v>94</v>
      </c>
      <c r="C56" s="104" t="s">
        <v>286</v>
      </c>
      <c r="D56" s="104" t="s">
        <v>286</v>
      </c>
      <c r="E56" s="104" t="s">
        <v>286</v>
      </c>
      <c r="F56" s="104" t="s">
        <v>266</v>
      </c>
      <c r="G56" s="104" t="s">
        <v>286</v>
      </c>
      <c r="H56" s="104" t="s">
        <v>286</v>
      </c>
      <c r="I56" s="104" t="s">
        <v>286</v>
      </c>
      <c r="J56" s="104" t="s">
        <v>270</v>
      </c>
      <c r="K56" s="104" t="s">
        <v>266</v>
      </c>
      <c r="L56" s="104" t="s">
        <v>266</v>
      </c>
      <c r="M56" s="104" t="s">
        <v>286</v>
      </c>
      <c r="N56" s="104" t="s">
        <v>286</v>
      </c>
      <c r="O56" s="104" t="s">
        <v>286</v>
      </c>
      <c r="P56" s="104" t="s">
        <v>290</v>
      </c>
      <c r="Q56" s="104" t="s">
        <v>286</v>
      </c>
      <c r="R56" s="104" t="s">
        <v>286</v>
      </c>
      <c r="S56" s="104" t="s">
        <v>286</v>
      </c>
      <c r="T56" s="104" t="s">
        <v>286</v>
      </c>
      <c r="U56" s="104" t="s">
        <v>286</v>
      </c>
      <c r="V56" s="181"/>
    </row>
    <row r="57" spans="1:22" x14ac:dyDescent="0.25">
      <c r="A57" s="54"/>
      <c r="B57" s="148" t="s">
        <v>95</v>
      </c>
      <c r="C57" s="103" t="s">
        <v>286</v>
      </c>
      <c r="D57" s="103" t="s">
        <v>286</v>
      </c>
      <c r="E57" s="103" t="s">
        <v>286</v>
      </c>
      <c r="F57" s="103" t="s">
        <v>266</v>
      </c>
      <c r="G57" s="103" t="s">
        <v>286</v>
      </c>
      <c r="H57" s="103" t="s">
        <v>286</v>
      </c>
      <c r="I57" s="103" t="s">
        <v>286</v>
      </c>
      <c r="J57" s="103" t="s">
        <v>270</v>
      </c>
      <c r="K57" s="103" t="s">
        <v>266</v>
      </c>
      <c r="L57" s="103" t="s">
        <v>266</v>
      </c>
      <c r="M57" s="103" t="s">
        <v>286</v>
      </c>
      <c r="N57" s="103" t="s">
        <v>286</v>
      </c>
      <c r="O57" s="103" t="s">
        <v>286</v>
      </c>
      <c r="P57" s="103" t="s">
        <v>290</v>
      </c>
      <c r="Q57" s="103" t="s">
        <v>286</v>
      </c>
      <c r="R57" s="103" t="s">
        <v>286</v>
      </c>
      <c r="S57" s="103" t="s">
        <v>286</v>
      </c>
      <c r="T57" s="103" t="s">
        <v>286</v>
      </c>
      <c r="U57" s="103" t="s">
        <v>286</v>
      </c>
      <c r="V57" s="180"/>
    </row>
    <row r="58" spans="1:22" x14ac:dyDescent="0.25">
      <c r="A58" s="54"/>
      <c r="B58" s="149" t="s">
        <v>96</v>
      </c>
      <c r="C58" s="104" t="s">
        <v>286</v>
      </c>
      <c r="D58" s="104" t="s">
        <v>286</v>
      </c>
      <c r="E58" s="104" t="s">
        <v>286</v>
      </c>
      <c r="F58" s="104" t="s">
        <v>266</v>
      </c>
      <c r="G58" s="104" t="s">
        <v>286</v>
      </c>
      <c r="H58" s="104" t="s">
        <v>286</v>
      </c>
      <c r="I58" s="104" t="s">
        <v>286</v>
      </c>
      <c r="J58" s="104" t="s">
        <v>270</v>
      </c>
      <c r="K58" s="104" t="s">
        <v>266</v>
      </c>
      <c r="L58" s="104" t="s">
        <v>266</v>
      </c>
      <c r="M58" s="104" t="s">
        <v>286</v>
      </c>
      <c r="N58" s="104" t="s">
        <v>286</v>
      </c>
      <c r="O58" s="104" t="s">
        <v>286</v>
      </c>
      <c r="P58" s="104" t="s">
        <v>290</v>
      </c>
      <c r="Q58" s="104" t="s">
        <v>286</v>
      </c>
      <c r="R58" s="104" t="s">
        <v>286</v>
      </c>
      <c r="S58" s="104" t="s">
        <v>286</v>
      </c>
      <c r="T58" s="104" t="s">
        <v>286</v>
      </c>
      <c r="U58" s="104" t="s">
        <v>286</v>
      </c>
      <c r="V58" s="181"/>
    </row>
    <row r="59" spans="1:22" x14ac:dyDescent="0.25">
      <c r="A59" s="54"/>
      <c r="B59" s="148" t="s">
        <v>97</v>
      </c>
      <c r="C59" s="103" t="s">
        <v>286</v>
      </c>
      <c r="D59" s="103" t="s">
        <v>286</v>
      </c>
      <c r="E59" s="103" t="s">
        <v>286</v>
      </c>
      <c r="F59" s="103" t="s">
        <v>266</v>
      </c>
      <c r="G59" s="103" t="s">
        <v>286</v>
      </c>
      <c r="H59" s="103" t="s">
        <v>286</v>
      </c>
      <c r="I59" s="103" t="s">
        <v>286</v>
      </c>
      <c r="J59" s="103" t="s">
        <v>270</v>
      </c>
      <c r="K59" s="103" t="s">
        <v>266</v>
      </c>
      <c r="L59" s="103" t="s">
        <v>266</v>
      </c>
      <c r="M59" s="103" t="s">
        <v>286</v>
      </c>
      <c r="N59" s="103" t="s">
        <v>286</v>
      </c>
      <c r="O59" s="103" t="s">
        <v>286</v>
      </c>
      <c r="P59" s="103" t="s">
        <v>290</v>
      </c>
      <c r="Q59" s="103" t="s">
        <v>286</v>
      </c>
      <c r="R59" s="103" t="s">
        <v>286</v>
      </c>
      <c r="S59" s="103" t="s">
        <v>286</v>
      </c>
      <c r="T59" s="103" t="s">
        <v>286</v>
      </c>
      <c r="U59" s="103" t="s">
        <v>286</v>
      </c>
      <c r="V59" s="180"/>
    </row>
    <row r="60" spans="1:22" x14ac:dyDescent="0.25">
      <c r="A60" s="54"/>
      <c r="B60" s="149" t="s">
        <v>98</v>
      </c>
      <c r="C60" s="104" t="s">
        <v>286</v>
      </c>
      <c r="D60" s="104" t="s">
        <v>286</v>
      </c>
      <c r="E60" s="104" t="s">
        <v>286</v>
      </c>
      <c r="F60" s="104" t="s">
        <v>266</v>
      </c>
      <c r="G60" s="104" t="s">
        <v>286</v>
      </c>
      <c r="H60" s="104" t="s">
        <v>286</v>
      </c>
      <c r="I60" s="104" t="s">
        <v>286</v>
      </c>
      <c r="J60" s="104" t="s">
        <v>270</v>
      </c>
      <c r="K60" s="104" t="s">
        <v>266</v>
      </c>
      <c r="L60" s="104" t="s">
        <v>266</v>
      </c>
      <c r="M60" s="104" t="s">
        <v>286</v>
      </c>
      <c r="N60" s="104" t="s">
        <v>286</v>
      </c>
      <c r="O60" s="104" t="s">
        <v>286</v>
      </c>
      <c r="P60" s="104" t="s">
        <v>290</v>
      </c>
      <c r="Q60" s="104" t="s">
        <v>286</v>
      </c>
      <c r="R60" s="104" t="s">
        <v>286</v>
      </c>
      <c r="S60" s="104" t="s">
        <v>286</v>
      </c>
      <c r="T60" s="104" t="s">
        <v>286</v>
      </c>
      <c r="U60" s="104" t="s">
        <v>286</v>
      </c>
      <c r="V60" s="181"/>
    </row>
    <row r="61" spans="1:22" x14ac:dyDescent="0.25">
      <c r="A61" s="54"/>
      <c r="B61" s="148" t="s">
        <v>99</v>
      </c>
      <c r="C61" s="103" t="s">
        <v>286</v>
      </c>
      <c r="D61" s="103" t="s">
        <v>286</v>
      </c>
      <c r="E61" s="103" t="s">
        <v>286</v>
      </c>
      <c r="F61" s="103" t="s">
        <v>266</v>
      </c>
      <c r="G61" s="103" t="s">
        <v>286</v>
      </c>
      <c r="H61" s="103" t="s">
        <v>286</v>
      </c>
      <c r="I61" s="103" t="s">
        <v>286</v>
      </c>
      <c r="J61" s="103" t="s">
        <v>270</v>
      </c>
      <c r="K61" s="103" t="s">
        <v>266</v>
      </c>
      <c r="L61" s="103" t="s">
        <v>266</v>
      </c>
      <c r="M61" s="103" t="s">
        <v>286</v>
      </c>
      <c r="N61" s="103" t="s">
        <v>286</v>
      </c>
      <c r="O61" s="103" t="s">
        <v>286</v>
      </c>
      <c r="P61" s="103" t="s">
        <v>290</v>
      </c>
      <c r="Q61" s="103" t="s">
        <v>286</v>
      </c>
      <c r="R61" s="103" t="s">
        <v>286</v>
      </c>
      <c r="S61" s="103" t="s">
        <v>286</v>
      </c>
      <c r="T61" s="103" t="s">
        <v>286</v>
      </c>
      <c r="U61" s="103" t="s">
        <v>286</v>
      </c>
      <c r="V61" s="180"/>
    </row>
    <row r="62" spans="1:22" x14ac:dyDescent="0.25">
      <c r="A62" s="54"/>
      <c r="B62" s="149" t="s">
        <v>100</v>
      </c>
      <c r="C62" s="104" t="s">
        <v>286</v>
      </c>
      <c r="D62" s="104" t="s">
        <v>286</v>
      </c>
      <c r="E62" s="104" t="s">
        <v>286</v>
      </c>
      <c r="F62" s="104" t="s">
        <v>266</v>
      </c>
      <c r="G62" s="104" t="s">
        <v>286</v>
      </c>
      <c r="H62" s="104" t="s">
        <v>286</v>
      </c>
      <c r="I62" s="104" t="s">
        <v>286</v>
      </c>
      <c r="J62" s="104" t="s">
        <v>270</v>
      </c>
      <c r="K62" s="104" t="s">
        <v>266</v>
      </c>
      <c r="L62" s="104" t="s">
        <v>266</v>
      </c>
      <c r="M62" s="104" t="s">
        <v>286</v>
      </c>
      <c r="N62" s="104" t="s">
        <v>286</v>
      </c>
      <c r="O62" s="104" t="s">
        <v>286</v>
      </c>
      <c r="P62" s="104" t="s">
        <v>290</v>
      </c>
      <c r="Q62" s="104" t="s">
        <v>286</v>
      </c>
      <c r="R62" s="104" t="s">
        <v>286</v>
      </c>
      <c r="S62" s="104" t="s">
        <v>286</v>
      </c>
      <c r="T62" s="104" t="s">
        <v>286</v>
      </c>
      <c r="U62" s="104" t="s">
        <v>286</v>
      </c>
      <c r="V62" s="181"/>
    </row>
    <row r="63" spans="1:22" x14ac:dyDescent="0.25">
      <c r="A63" s="54"/>
      <c r="B63" s="148" t="s">
        <v>101</v>
      </c>
      <c r="C63" s="103" t="s">
        <v>286</v>
      </c>
      <c r="D63" s="103" t="s">
        <v>286</v>
      </c>
      <c r="E63" s="103" t="s">
        <v>286</v>
      </c>
      <c r="F63" s="103" t="s">
        <v>266</v>
      </c>
      <c r="G63" s="103" t="s">
        <v>286</v>
      </c>
      <c r="H63" s="103" t="s">
        <v>286</v>
      </c>
      <c r="I63" s="103" t="s">
        <v>286</v>
      </c>
      <c r="J63" s="103" t="s">
        <v>270</v>
      </c>
      <c r="K63" s="103" t="s">
        <v>266</v>
      </c>
      <c r="L63" s="103" t="s">
        <v>266</v>
      </c>
      <c r="M63" s="103" t="s">
        <v>286</v>
      </c>
      <c r="N63" s="103" t="s">
        <v>286</v>
      </c>
      <c r="O63" s="103" t="s">
        <v>286</v>
      </c>
      <c r="P63" s="103" t="s">
        <v>290</v>
      </c>
      <c r="Q63" s="103" t="s">
        <v>286</v>
      </c>
      <c r="R63" s="103" t="s">
        <v>286</v>
      </c>
      <c r="S63" s="103" t="s">
        <v>286</v>
      </c>
      <c r="T63" s="103" t="s">
        <v>286</v>
      </c>
      <c r="U63" s="103" t="s">
        <v>286</v>
      </c>
      <c r="V63" s="180"/>
    </row>
    <row r="64" spans="1:22" x14ac:dyDescent="0.25">
      <c r="A64" s="54"/>
      <c r="B64" s="149" t="s">
        <v>102</v>
      </c>
      <c r="C64" s="104" t="s">
        <v>286</v>
      </c>
      <c r="D64" s="104" t="s">
        <v>286</v>
      </c>
      <c r="E64" s="104" t="s">
        <v>286</v>
      </c>
      <c r="F64" s="104" t="s">
        <v>266</v>
      </c>
      <c r="G64" s="104" t="s">
        <v>286</v>
      </c>
      <c r="H64" s="104" t="s">
        <v>286</v>
      </c>
      <c r="I64" s="104" t="s">
        <v>286</v>
      </c>
      <c r="J64" s="104" t="s">
        <v>270</v>
      </c>
      <c r="K64" s="104" t="s">
        <v>266</v>
      </c>
      <c r="L64" s="104" t="s">
        <v>266</v>
      </c>
      <c r="M64" s="104" t="s">
        <v>286</v>
      </c>
      <c r="N64" s="104" t="s">
        <v>286</v>
      </c>
      <c r="O64" s="104" t="s">
        <v>286</v>
      </c>
      <c r="P64" s="104" t="s">
        <v>290</v>
      </c>
      <c r="Q64" s="104" t="s">
        <v>286</v>
      </c>
      <c r="R64" s="104" t="s">
        <v>286</v>
      </c>
      <c r="S64" s="104" t="s">
        <v>286</v>
      </c>
      <c r="T64" s="104" t="s">
        <v>286</v>
      </c>
      <c r="U64" s="104" t="s">
        <v>286</v>
      </c>
      <c r="V64" s="181"/>
    </row>
    <row r="65" spans="1:22" x14ac:dyDescent="0.25">
      <c r="A65" s="54"/>
      <c r="B65" s="148" t="s">
        <v>103</v>
      </c>
      <c r="C65" s="103" t="s">
        <v>286</v>
      </c>
      <c r="D65" s="103" t="s">
        <v>286</v>
      </c>
      <c r="E65" s="103" t="s">
        <v>286</v>
      </c>
      <c r="F65" s="103" t="s">
        <v>266</v>
      </c>
      <c r="G65" s="103" t="s">
        <v>286</v>
      </c>
      <c r="H65" s="103" t="s">
        <v>286</v>
      </c>
      <c r="I65" s="103" t="s">
        <v>286</v>
      </c>
      <c r="J65" s="103" t="s">
        <v>270</v>
      </c>
      <c r="K65" s="103" t="s">
        <v>266</v>
      </c>
      <c r="L65" s="103" t="s">
        <v>266</v>
      </c>
      <c r="M65" s="103" t="s">
        <v>286</v>
      </c>
      <c r="N65" s="103" t="s">
        <v>286</v>
      </c>
      <c r="O65" s="103" t="s">
        <v>286</v>
      </c>
      <c r="P65" s="103" t="s">
        <v>290</v>
      </c>
      <c r="Q65" s="103" t="s">
        <v>286</v>
      </c>
      <c r="R65" s="103" t="s">
        <v>286</v>
      </c>
      <c r="S65" s="103" t="s">
        <v>286</v>
      </c>
      <c r="T65" s="103" t="s">
        <v>286</v>
      </c>
      <c r="U65" s="103" t="s">
        <v>286</v>
      </c>
      <c r="V65" s="180"/>
    </row>
    <row r="66" spans="1:22" x14ac:dyDescent="0.25">
      <c r="A66" s="54"/>
      <c r="B66" s="149" t="s">
        <v>104</v>
      </c>
      <c r="C66" s="104" t="s">
        <v>286</v>
      </c>
      <c r="D66" s="104" t="s">
        <v>286</v>
      </c>
      <c r="E66" s="104" t="s">
        <v>286</v>
      </c>
      <c r="F66" s="104" t="s">
        <v>266</v>
      </c>
      <c r="G66" s="104" t="s">
        <v>286</v>
      </c>
      <c r="H66" s="104" t="s">
        <v>286</v>
      </c>
      <c r="I66" s="104" t="s">
        <v>286</v>
      </c>
      <c r="J66" s="104" t="s">
        <v>270</v>
      </c>
      <c r="K66" s="104" t="s">
        <v>266</v>
      </c>
      <c r="L66" s="104" t="s">
        <v>266</v>
      </c>
      <c r="M66" s="104" t="s">
        <v>286</v>
      </c>
      <c r="N66" s="104" t="s">
        <v>286</v>
      </c>
      <c r="O66" s="104" t="s">
        <v>286</v>
      </c>
      <c r="P66" s="104" t="s">
        <v>290</v>
      </c>
      <c r="Q66" s="104" t="s">
        <v>286</v>
      </c>
      <c r="R66" s="104" t="s">
        <v>286</v>
      </c>
      <c r="S66" s="104" t="s">
        <v>286</v>
      </c>
      <c r="T66" s="104" t="s">
        <v>286</v>
      </c>
      <c r="U66" s="104" t="s">
        <v>286</v>
      </c>
      <c r="V66" s="181"/>
    </row>
    <row r="67" spans="1:22" x14ac:dyDescent="0.25">
      <c r="A67" s="54"/>
      <c r="B67" s="148" t="s">
        <v>105</v>
      </c>
      <c r="C67" s="103" t="s">
        <v>286</v>
      </c>
      <c r="D67" s="103" t="s">
        <v>286</v>
      </c>
      <c r="E67" s="103" t="s">
        <v>286</v>
      </c>
      <c r="F67" s="103" t="s">
        <v>266</v>
      </c>
      <c r="G67" s="103" t="s">
        <v>286</v>
      </c>
      <c r="H67" s="103" t="s">
        <v>286</v>
      </c>
      <c r="I67" s="103" t="s">
        <v>286</v>
      </c>
      <c r="J67" s="103" t="s">
        <v>270</v>
      </c>
      <c r="K67" s="103" t="s">
        <v>266</v>
      </c>
      <c r="L67" s="103" t="s">
        <v>266</v>
      </c>
      <c r="M67" s="103" t="s">
        <v>286</v>
      </c>
      <c r="N67" s="103" t="s">
        <v>286</v>
      </c>
      <c r="O67" s="103" t="s">
        <v>286</v>
      </c>
      <c r="P67" s="103" t="s">
        <v>290</v>
      </c>
      <c r="Q67" s="103" t="s">
        <v>286</v>
      </c>
      <c r="R67" s="103" t="s">
        <v>286</v>
      </c>
      <c r="S67" s="103" t="s">
        <v>286</v>
      </c>
      <c r="T67" s="103" t="s">
        <v>286</v>
      </c>
      <c r="U67" s="103" t="s">
        <v>286</v>
      </c>
      <c r="V67" s="180"/>
    </row>
    <row r="68" spans="1:22" x14ac:dyDescent="0.25">
      <c r="A68" s="54"/>
      <c r="B68" s="155" t="s">
        <v>16</v>
      </c>
      <c r="C68" s="101" t="s">
        <v>283</v>
      </c>
      <c r="D68" s="101" t="s">
        <v>283</v>
      </c>
      <c r="E68" s="101" t="s">
        <v>283</v>
      </c>
      <c r="F68" s="101" t="s">
        <v>283</v>
      </c>
      <c r="G68" s="101" t="s">
        <v>283</v>
      </c>
      <c r="H68" s="101" t="s">
        <v>283</v>
      </c>
      <c r="I68" s="101" t="s">
        <v>283</v>
      </c>
      <c r="J68" s="101" t="s">
        <v>283</v>
      </c>
      <c r="K68" s="101" t="s">
        <v>283</v>
      </c>
      <c r="L68" s="101" t="s">
        <v>283</v>
      </c>
      <c r="M68" s="101" t="s">
        <v>283</v>
      </c>
      <c r="N68" s="101" t="s">
        <v>283</v>
      </c>
      <c r="O68" s="101" t="s">
        <v>283</v>
      </c>
      <c r="P68" s="101" t="s">
        <v>283</v>
      </c>
      <c r="Q68" s="101" t="s">
        <v>283</v>
      </c>
      <c r="R68" s="101" t="s">
        <v>283</v>
      </c>
      <c r="S68" s="101" t="s">
        <v>283</v>
      </c>
      <c r="T68" s="101" t="s">
        <v>283</v>
      </c>
      <c r="U68" s="101" t="s">
        <v>283</v>
      </c>
      <c r="V68" s="179"/>
    </row>
    <row r="69" spans="1:22" ht="22.5" x14ac:dyDescent="0.25">
      <c r="A69" s="54"/>
      <c r="B69" s="148" t="s">
        <v>136</v>
      </c>
      <c r="C69" s="103" t="s">
        <v>283</v>
      </c>
      <c r="D69" s="103" t="s">
        <v>283</v>
      </c>
      <c r="E69" s="103" t="s">
        <v>275</v>
      </c>
      <c r="F69" s="103" t="s">
        <v>283</v>
      </c>
      <c r="G69" s="103" t="s">
        <v>283</v>
      </c>
      <c r="H69" s="103" t="s">
        <v>283</v>
      </c>
      <c r="I69" s="103" t="s">
        <v>283</v>
      </c>
      <c r="J69" s="103" t="s">
        <v>283</v>
      </c>
      <c r="K69" s="103" t="s">
        <v>283</v>
      </c>
      <c r="L69" s="103" t="s">
        <v>283</v>
      </c>
      <c r="M69" s="103" t="s">
        <v>283</v>
      </c>
      <c r="N69" s="103" t="s">
        <v>283</v>
      </c>
      <c r="O69" s="103" t="s">
        <v>289</v>
      </c>
      <c r="P69" s="103" t="s">
        <v>283</v>
      </c>
      <c r="Q69" s="103" t="s">
        <v>283</v>
      </c>
      <c r="R69" s="103" t="s">
        <v>289</v>
      </c>
      <c r="S69" s="103" t="s">
        <v>283</v>
      </c>
      <c r="T69" s="103" t="s">
        <v>289</v>
      </c>
      <c r="U69" s="103" t="s">
        <v>289</v>
      </c>
      <c r="V69" s="180"/>
    </row>
    <row r="70" spans="1:22" x14ac:dyDescent="0.25">
      <c r="A70" s="54"/>
      <c r="B70" s="150" t="s">
        <v>137</v>
      </c>
      <c r="C70" s="102" t="s">
        <v>266</v>
      </c>
      <c r="D70" s="102" t="s">
        <v>266</v>
      </c>
      <c r="E70" s="102" t="s">
        <v>277</v>
      </c>
      <c r="F70" s="102" t="s">
        <v>266</v>
      </c>
      <c r="G70" s="102" t="s">
        <v>266</v>
      </c>
      <c r="H70" s="102" t="s">
        <v>266</v>
      </c>
      <c r="I70" s="102" t="s">
        <v>266</v>
      </c>
      <c r="J70" s="102" t="s">
        <v>266</v>
      </c>
      <c r="K70" s="102" t="s">
        <v>266</v>
      </c>
      <c r="L70" s="102" t="s">
        <v>266</v>
      </c>
      <c r="M70" s="102" t="s">
        <v>266</v>
      </c>
      <c r="N70" s="102" t="s">
        <v>266</v>
      </c>
      <c r="O70" s="102" t="s">
        <v>277</v>
      </c>
      <c r="P70" s="102" t="s">
        <v>277</v>
      </c>
      <c r="Q70" s="102" t="s">
        <v>266</v>
      </c>
      <c r="R70" s="102" t="s">
        <v>277</v>
      </c>
      <c r="S70" s="102" t="s">
        <v>266</v>
      </c>
      <c r="T70" s="102" t="s">
        <v>277</v>
      </c>
      <c r="U70" s="102" t="s">
        <v>277</v>
      </c>
      <c r="V70" s="182"/>
    </row>
    <row r="71" spans="1:22" x14ac:dyDescent="0.25">
      <c r="A71" s="54"/>
      <c r="B71" s="151" t="s">
        <v>138</v>
      </c>
      <c r="C71" s="103" t="s">
        <v>266</v>
      </c>
      <c r="D71" s="103" t="s">
        <v>266</v>
      </c>
      <c r="E71" s="103" t="s">
        <v>277</v>
      </c>
      <c r="F71" s="103" t="s">
        <v>266</v>
      </c>
      <c r="G71" s="103" t="s">
        <v>266</v>
      </c>
      <c r="H71" s="103" t="s">
        <v>266</v>
      </c>
      <c r="I71" s="103" t="s">
        <v>266</v>
      </c>
      <c r="J71" s="103" t="s">
        <v>266</v>
      </c>
      <c r="K71" s="103" t="s">
        <v>266</v>
      </c>
      <c r="L71" s="103" t="s">
        <v>266</v>
      </c>
      <c r="M71" s="103" t="s">
        <v>266</v>
      </c>
      <c r="N71" s="103" t="s">
        <v>266</v>
      </c>
      <c r="O71" s="103" t="s">
        <v>277</v>
      </c>
      <c r="P71" s="103" t="s">
        <v>277</v>
      </c>
      <c r="Q71" s="103" t="s">
        <v>266</v>
      </c>
      <c r="R71" s="103" t="s">
        <v>277</v>
      </c>
      <c r="S71" s="103" t="s">
        <v>266</v>
      </c>
      <c r="T71" s="103" t="s">
        <v>277</v>
      </c>
      <c r="U71" s="103" t="s">
        <v>277</v>
      </c>
      <c r="V71" s="180"/>
    </row>
    <row r="72" spans="1:22" x14ac:dyDescent="0.25">
      <c r="A72" s="54"/>
      <c r="B72" s="150" t="s">
        <v>139</v>
      </c>
      <c r="C72" s="102" t="s">
        <v>266</v>
      </c>
      <c r="D72" s="102" t="s">
        <v>266</v>
      </c>
      <c r="E72" s="102" t="s">
        <v>277</v>
      </c>
      <c r="F72" s="102" t="s">
        <v>266</v>
      </c>
      <c r="G72" s="102" t="s">
        <v>266</v>
      </c>
      <c r="H72" s="102" t="s">
        <v>266</v>
      </c>
      <c r="I72" s="102" t="s">
        <v>266</v>
      </c>
      <c r="J72" s="102" t="s">
        <v>266</v>
      </c>
      <c r="K72" s="102" t="s">
        <v>266</v>
      </c>
      <c r="L72" s="102" t="s">
        <v>266</v>
      </c>
      <c r="M72" s="102" t="s">
        <v>266</v>
      </c>
      <c r="N72" s="102" t="s">
        <v>266</v>
      </c>
      <c r="O72" s="102" t="s">
        <v>277</v>
      </c>
      <c r="P72" s="102" t="s">
        <v>277</v>
      </c>
      <c r="Q72" s="102" t="s">
        <v>266</v>
      </c>
      <c r="R72" s="102" t="s">
        <v>277</v>
      </c>
      <c r="S72" s="102" t="s">
        <v>266</v>
      </c>
      <c r="T72" s="102" t="s">
        <v>277</v>
      </c>
      <c r="U72" s="102" t="s">
        <v>277</v>
      </c>
      <c r="V72" s="182"/>
    </row>
    <row r="73" spans="1:22" x14ac:dyDescent="0.25">
      <c r="A73" s="54"/>
      <c r="B73" s="151" t="s">
        <v>140</v>
      </c>
      <c r="C73" s="103" t="s">
        <v>266</v>
      </c>
      <c r="D73" s="103" t="s">
        <v>266</v>
      </c>
      <c r="E73" s="103" t="s">
        <v>277</v>
      </c>
      <c r="F73" s="103" t="s">
        <v>266</v>
      </c>
      <c r="G73" s="103" t="s">
        <v>266</v>
      </c>
      <c r="H73" s="103" t="s">
        <v>266</v>
      </c>
      <c r="I73" s="103" t="s">
        <v>266</v>
      </c>
      <c r="J73" s="103" t="s">
        <v>266</v>
      </c>
      <c r="K73" s="103" t="s">
        <v>266</v>
      </c>
      <c r="L73" s="103" t="s">
        <v>266</v>
      </c>
      <c r="M73" s="103" t="s">
        <v>266</v>
      </c>
      <c r="N73" s="103" t="s">
        <v>266</v>
      </c>
      <c r="O73" s="103" t="s">
        <v>277</v>
      </c>
      <c r="P73" s="103" t="s">
        <v>277</v>
      </c>
      <c r="Q73" s="103" t="s">
        <v>266</v>
      </c>
      <c r="R73" s="103" t="s">
        <v>277</v>
      </c>
      <c r="S73" s="103" t="s">
        <v>266</v>
      </c>
      <c r="T73" s="103" t="s">
        <v>277</v>
      </c>
      <c r="U73" s="103" t="s">
        <v>277</v>
      </c>
      <c r="V73" s="180"/>
    </row>
    <row r="74" spans="1:22" x14ac:dyDescent="0.25">
      <c r="A74" s="54"/>
      <c r="B74" s="150" t="s">
        <v>141</v>
      </c>
      <c r="C74" s="102" t="s">
        <v>266</v>
      </c>
      <c r="D74" s="102" t="s">
        <v>266</v>
      </c>
      <c r="E74" s="102" t="s">
        <v>277</v>
      </c>
      <c r="F74" s="102" t="s">
        <v>266</v>
      </c>
      <c r="G74" s="102" t="s">
        <v>266</v>
      </c>
      <c r="H74" s="102" t="s">
        <v>266</v>
      </c>
      <c r="I74" s="102" t="s">
        <v>266</v>
      </c>
      <c r="J74" s="102" t="s">
        <v>266</v>
      </c>
      <c r="K74" s="102" t="s">
        <v>266</v>
      </c>
      <c r="L74" s="102" t="s">
        <v>266</v>
      </c>
      <c r="M74" s="102" t="s">
        <v>266</v>
      </c>
      <c r="N74" s="102" t="s">
        <v>266</v>
      </c>
      <c r="O74" s="102" t="s">
        <v>277</v>
      </c>
      <c r="P74" s="102" t="s">
        <v>277</v>
      </c>
      <c r="Q74" s="102" t="s">
        <v>266</v>
      </c>
      <c r="R74" s="102" t="s">
        <v>277</v>
      </c>
      <c r="S74" s="102" t="s">
        <v>266</v>
      </c>
      <c r="T74" s="102" t="s">
        <v>277</v>
      </c>
      <c r="U74" s="102" t="s">
        <v>277</v>
      </c>
      <c r="V74" s="182"/>
    </row>
    <row r="75" spans="1:22" x14ac:dyDescent="0.25">
      <c r="A75" s="54"/>
      <c r="B75" s="151" t="s">
        <v>142</v>
      </c>
      <c r="C75" s="103" t="s">
        <v>266</v>
      </c>
      <c r="D75" s="103" t="s">
        <v>266</v>
      </c>
      <c r="E75" s="103" t="s">
        <v>277</v>
      </c>
      <c r="F75" s="103" t="s">
        <v>266</v>
      </c>
      <c r="G75" s="103" t="s">
        <v>266</v>
      </c>
      <c r="H75" s="103" t="s">
        <v>266</v>
      </c>
      <c r="I75" s="103" t="s">
        <v>266</v>
      </c>
      <c r="J75" s="103" t="s">
        <v>266</v>
      </c>
      <c r="K75" s="103" t="s">
        <v>266</v>
      </c>
      <c r="L75" s="103" t="s">
        <v>266</v>
      </c>
      <c r="M75" s="103" t="s">
        <v>266</v>
      </c>
      <c r="N75" s="103" t="s">
        <v>266</v>
      </c>
      <c r="O75" s="103" t="s">
        <v>277</v>
      </c>
      <c r="P75" s="103" t="s">
        <v>277</v>
      </c>
      <c r="Q75" s="103" t="s">
        <v>266</v>
      </c>
      <c r="R75" s="103" t="s">
        <v>277</v>
      </c>
      <c r="S75" s="103" t="s">
        <v>266</v>
      </c>
      <c r="T75" s="103" t="s">
        <v>277</v>
      </c>
      <c r="U75" s="103" t="s">
        <v>277</v>
      </c>
      <c r="V75" s="180"/>
    </row>
    <row r="76" spans="1:22" x14ac:dyDescent="0.25">
      <c r="A76" s="54"/>
      <c r="B76" s="149" t="s">
        <v>143</v>
      </c>
      <c r="C76" s="102" t="s">
        <v>266</v>
      </c>
      <c r="D76" s="102" t="s">
        <v>266</v>
      </c>
      <c r="E76" s="102" t="s">
        <v>277</v>
      </c>
      <c r="F76" s="102" t="s">
        <v>266</v>
      </c>
      <c r="G76" s="102" t="s">
        <v>266</v>
      </c>
      <c r="H76" s="102" t="s">
        <v>266</v>
      </c>
      <c r="I76" s="102" t="s">
        <v>266</v>
      </c>
      <c r="J76" s="102" t="s">
        <v>266</v>
      </c>
      <c r="K76" s="102" t="s">
        <v>266</v>
      </c>
      <c r="L76" s="102" t="s">
        <v>266</v>
      </c>
      <c r="M76" s="102" t="s">
        <v>266</v>
      </c>
      <c r="N76" s="102" t="s">
        <v>266</v>
      </c>
      <c r="O76" s="102" t="s">
        <v>277</v>
      </c>
      <c r="P76" s="102" t="s">
        <v>277</v>
      </c>
      <c r="Q76" s="102" t="s">
        <v>266</v>
      </c>
      <c r="R76" s="102" t="s">
        <v>277</v>
      </c>
      <c r="S76" s="102" t="s">
        <v>266</v>
      </c>
      <c r="T76" s="102" t="s">
        <v>277</v>
      </c>
      <c r="U76" s="102" t="s">
        <v>277</v>
      </c>
      <c r="V76" s="182"/>
    </row>
    <row r="77" spans="1:22" x14ac:dyDescent="0.25">
      <c r="A77" s="54"/>
      <c r="B77" s="148" t="s">
        <v>144</v>
      </c>
      <c r="C77" s="103" t="s">
        <v>266</v>
      </c>
      <c r="D77" s="103" t="s">
        <v>266</v>
      </c>
      <c r="E77" s="103" t="s">
        <v>277</v>
      </c>
      <c r="F77" s="103" t="s">
        <v>266</v>
      </c>
      <c r="G77" s="103" t="s">
        <v>266</v>
      </c>
      <c r="H77" s="103" t="s">
        <v>266</v>
      </c>
      <c r="I77" s="103" t="s">
        <v>266</v>
      </c>
      <c r="J77" s="103" t="s">
        <v>266</v>
      </c>
      <c r="K77" s="103" t="s">
        <v>266</v>
      </c>
      <c r="L77" s="103" t="s">
        <v>266</v>
      </c>
      <c r="M77" s="103" t="s">
        <v>266</v>
      </c>
      <c r="N77" s="103" t="s">
        <v>266</v>
      </c>
      <c r="O77" s="103" t="s">
        <v>277</v>
      </c>
      <c r="P77" s="103" t="s">
        <v>277</v>
      </c>
      <c r="Q77" s="103" t="s">
        <v>266</v>
      </c>
      <c r="R77" s="103" t="s">
        <v>277</v>
      </c>
      <c r="S77" s="103" t="s">
        <v>266</v>
      </c>
      <c r="T77" s="103" t="s">
        <v>277</v>
      </c>
      <c r="U77" s="103" t="s">
        <v>277</v>
      </c>
      <c r="V77" s="180"/>
    </row>
    <row r="78" spans="1:22" x14ac:dyDescent="0.25">
      <c r="A78" s="54"/>
      <c r="B78" s="149" t="s">
        <v>145</v>
      </c>
      <c r="C78" s="102" t="s">
        <v>266</v>
      </c>
      <c r="D78" s="102" t="s">
        <v>266</v>
      </c>
      <c r="E78" s="102" t="s">
        <v>277</v>
      </c>
      <c r="F78" s="102" t="s">
        <v>266</v>
      </c>
      <c r="G78" s="102" t="s">
        <v>266</v>
      </c>
      <c r="H78" s="102" t="s">
        <v>266</v>
      </c>
      <c r="I78" s="102" t="s">
        <v>266</v>
      </c>
      <c r="J78" s="102" t="s">
        <v>266</v>
      </c>
      <c r="K78" s="102" t="s">
        <v>266</v>
      </c>
      <c r="L78" s="102" t="s">
        <v>266</v>
      </c>
      <c r="M78" s="102" t="s">
        <v>266</v>
      </c>
      <c r="N78" s="102" t="s">
        <v>266</v>
      </c>
      <c r="O78" s="102" t="s">
        <v>277</v>
      </c>
      <c r="P78" s="102" t="s">
        <v>277</v>
      </c>
      <c r="Q78" s="102" t="s">
        <v>266</v>
      </c>
      <c r="R78" s="102" t="s">
        <v>277</v>
      </c>
      <c r="S78" s="102" t="s">
        <v>266</v>
      </c>
      <c r="T78" s="102" t="s">
        <v>277</v>
      </c>
      <c r="U78" s="102" t="s">
        <v>277</v>
      </c>
      <c r="V78" s="182"/>
    </row>
    <row r="79" spans="1:22" x14ac:dyDescent="0.25">
      <c r="A79" s="54"/>
      <c r="B79" s="148" t="s">
        <v>146</v>
      </c>
      <c r="C79" s="103" t="s">
        <v>266</v>
      </c>
      <c r="D79" s="103" t="s">
        <v>266</v>
      </c>
      <c r="E79" s="103" t="s">
        <v>277</v>
      </c>
      <c r="F79" s="103" t="s">
        <v>266</v>
      </c>
      <c r="G79" s="103" t="s">
        <v>266</v>
      </c>
      <c r="H79" s="103" t="s">
        <v>266</v>
      </c>
      <c r="I79" s="103" t="s">
        <v>266</v>
      </c>
      <c r="J79" s="103" t="s">
        <v>266</v>
      </c>
      <c r="K79" s="103" t="s">
        <v>266</v>
      </c>
      <c r="L79" s="103" t="s">
        <v>266</v>
      </c>
      <c r="M79" s="103" t="s">
        <v>266</v>
      </c>
      <c r="N79" s="103" t="s">
        <v>266</v>
      </c>
      <c r="O79" s="103" t="s">
        <v>277</v>
      </c>
      <c r="P79" s="103" t="s">
        <v>291</v>
      </c>
      <c r="Q79" s="103" t="s">
        <v>266</v>
      </c>
      <c r="R79" s="103" t="s">
        <v>277</v>
      </c>
      <c r="S79" s="103" t="s">
        <v>266</v>
      </c>
      <c r="T79" s="103" t="s">
        <v>277</v>
      </c>
      <c r="U79" s="103" t="s">
        <v>277</v>
      </c>
      <c r="V79" s="180"/>
    </row>
    <row r="80" spans="1:22" x14ac:dyDescent="0.25">
      <c r="A80" s="54"/>
      <c r="B80" s="155" t="s">
        <v>108</v>
      </c>
      <c r="C80" s="101" t="s">
        <v>270</v>
      </c>
      <c r="D80" s="101" t="s">
        <v>270</v>
      </c>
      <c r="E80" s="101" t="s">
        <v>275</v>
      </c>
      <c r="F80" s="101" t="s">
        <v>270</v>
      </c>
      <c r="G80" s="101" t="s">
        <v>270</v>
      </c>
      <c r="H80" s="101" t="s">
        <v>270</v>
      </c>
      <c r="I80" s="101" t="s">
        <v>270</v>
      </c>
      <c r="J80" s="101" t="s">
        <v>270</v>
      </c>
      <c r="K80" s="101" t="s">
        <v>270</v>
      </c>
      <c r="L80" s="101" t="s">
        <v>270</v>
      </c>
      <c r="M80" s="101" t="s">
        <v>270</v>
      </c>
      <c r="N80" s="101" t="s">
        <v>270</v>
      </c>
      <c r="O80" s="101" t="s">
        <v>270</v>
      </c>
      <c r="P80" s="101" t="s">
        <v>290</v>
      </c>
      <c r="Q80" s="101" t="s">
        <v>270</v>
      </c>
      <c r="R80" s="101" t="s">
        <v>270</v>
      </c>
      <c r="S80" s="101" t="s">
        <v>270</v>
      </c>
      <c r="T80" s="101" t="s">
        <v>270</v>
      </c>
      <c r="U80" s="101" t="s">
        <v>270</v>
      </c>
      <c r="V80" s="179"/>
    </row>
    <row r="81" spans="1:22" x14ac:dyDescent="0.25">
      <c r="A81" s="54"/>
      <c r="B81" s="145" t="s">
        <v>107</v>
      </c>
      <c r="C81" s="22" t="s">
        <v>270</v>
      </c>
      <c r="D81" s="22" t="s">
        <v>270</v>
      </c>
      <c r="E81" s="22" t="s">
        <v>275</v>
      </c>
      <c r="F81" s="22" t="s">
        <v>270</v>
      </c>
      <c r="G81" s="22" t="s">
        <v>270</v>
      </c>
      <c r="H81" s="22" t="s">
        <v>270</v>
      </c>
      <c r="I81" s="22" t="s">
        <v>270</v>
      </c>
      <c r="J81" s="22" t="s">
        <v>270</v>
      </c>
      <c r="K81" s="22" t="s">
        <v>270</v>
      </c>
      <c r="L81" s="22" t="s">
        <v>270</v>
      </c>
      <c r="M81" s="22" t="s">
        <v>270</v>
      </c>
      <c r="N81" s="22" t="s">
        <v>270</v>
      </c>
      <c r="O81" s="22" t="s">
        <v>270</v>
      </c>
      <c r="P81" s="22" t="s">
        <v>290</v>
      </c>
      <c r="Q81" s="22" t="s">
        <v>270</v>
      </c>
      <c r="R81" s="22" t="s">
        <v>270</v>
      </c>
      <c r="S81" s="22" t="s">
        <v>270</v>
      </c>
      <c r="T81" s="22" t="s">
        <v>270</v>
      </c>
      <c r="U81" s="22" t="s">
        <v>270</v>
      </c>
      <c r="V81" s="171"/>
    </row>
    <row r="82" spans="1:22" x14ac:dyDescent="0.25">
      <c r="A82" s="54"/>
      <c r="B82" s="155" t="s">
        <v>17</v>
      </c>
      <c r="C82" s="101" t="s">
        <v>270</v>
      </c>
      <c r="D82" s="101" t="s">
        <v>270</v>
      </c>
      <c r="E82" s="101" t="s">
        <v>275</v>
      </c>
      <c r="F82" s="101" t="s">
        <v>270</v>
      </c>
      <c r="G82" s="101" t="s">
        <v>270</v>
      </c>
      <c r="H82" s="101" t="s">
        <v>270</v>
      </c>
      <c r="I82" s="101" t="s">
        <v>270</v>
      </c>
      <c r="J82" s="101" t="s">
        <v>270</v>
      </c>
      <c r="K82" s="101" t="s">
        <v>270</v>
      </c>
      <c r="L82" s="101" t="s">
        <v>270</v>
      </c>
      <c r="M82" s="101" t="s">
        <v>270</v>
      </c>
      <c r="N82" s="101" t="s">
        <v>270</v>
      </c>
      <c r="O82" s="101" t="s">
        <v>270</v>
      </c>
      <c r="P82" s="101" t="s">
        <v>290</v>
      </c>
      <c r="Q82" s="101" t="s">
        <v>270</v>
      </c>
      <c r="R82" s="101" t="s">
        <v>270</v>
      </c>
      <c r="S82" s="101" t="s">
        <v>270</v>
      </c>
      <c r="T82" s="101" t="s">
        <v>270</v>
      </c>
      <c r="U82" s="101" t="s">
        <v>270</v>
      </c>
      <c r="V82" s="179"/>
    </row>
    <row r="83" spans="1:22" x14ac:dyDescent="0.25">
      <c r="A83" s="54"/>
      <c r="B83" s="145" t="s">
        <v>18</v>
      </c>
      <c r="C83" s="22" t="s">
        <v>270</v>
      </c>
      <c r="D83" s="22" t="s">
        <v>270</v>
      </c>
      <c r="E83" s="22" t="s">
        <v>275</v>
      </c>
      <c r="F83" s="22" t="s">
        <v>270</v>
      </c>
      <c r="G83" s="22" t="s">
        <v>270</v>
      </c>
      <c r="H83" s="22" t="s">
        <v>270</v>
      </c>
      <c r="I83" s="22" t="s">
        <v>270</v>
      </c>
      <c r="J83" s="22" t="s">
        <v>270</v>
      </c>
      <c r="K83" s="22" t="s">
        <v>270</v>
      </c>
      <c r="L83" s="22" t="s">
        <v>270</v>
      </c>
      <c r="M83" s="22" t="s">
        <v>270</v>
      </c>
      <c r="N83" s="22" t="s">
        <v>270</v>
      </c>
      <c r="O83" s="22" t="s">
        <v>270</v>
      </c>
      <c r="P83" s="22" t="s">
        <v>290</v>
      </c>
      <c r="Q83" s="22" t="s">
        <v>270</v>
      </c>
      <c r="R83" s="22" t="s">
        <v>270</v>
      </c>
      <c r="S83" s="22" t="s">
        <v>270</v>
      </c>
      <c r="T83" s="22" t="s">
        <v>270</v>
      </c>
      <c r="U83" s="22" t="s">
        <v>270</v>
      </c>
      <c r="V83" s="171"/>
    </row>
    <row r="84" spans="1:22" x14ac:dyDescent="0.25">
      <c r="A84" s="54"/>
      <c r="B84" s="155" t="s">
        <v>375</v>
      </c>
      <c r="C84" s="101" t="s">
        <v>286</v>
      </c>
      <c r="D84" s="101" t="s">
        <v>286</v>
      </c>
      <c r="E84" s="101" t="s">
        <v>286</v>
      </c>
      <c r="F84" s="101" t="s">
        <v>266</v>
      </c>
      <c r="G84" s="101" t="s">
        <v>286</v>
      </c>
      <c r="H84" s="101" t="s">
        <v>286</v>
      </c>
      <c r="I84" s="101" t="s">
        <v>286</v>
      </c>
      <c r="J84" s="101" t="s">
        <v>266</v>
      </c>
      <c r="K84" s="101" t="s">
        <v>266</v>
      </c>
      <c r="L84" s="101" t="s">
        <v>266</v>
      </c>
      <c r="M84" s="101" t="s">
        <v>286</v>
      </c>
      <c r="N84" s="101" t="s">
        <v>286</v>
      </c>
      <c r="O84" s="101" t="s">
        <v>286</v>
      </c>
      <c r="P84" s="101" t="s">
        <v>266</v>
      </c>
      <c r="Q84" s="101" t="s">
        <v>266</v>
      </c>
      <c r="R84" s="101" t="s">
        <v>286</v>
      </c>
      <c r="S84" s="101" t="s">
        <v>286</v>
      </c>
      <c r="T84" s="101" t="s">
        <v>286</v>
      </c>
      <c r="U84" s="101" t="s">
        <v>286</v>
      </c>
      <c r="V84" s="179"/>
    </row>
  </sheetData>
  <mergeCells count="21"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V5:V6"/>
    <mergeCell ref="L5:L6"/>
    <mergeCell ref="M5:M6"/>
    <mergeCell ref="N5:N6"/>
    <mergeCell ref="T5:T6"/>
    <mergeCell ref="U5:U6"/>
    <mergeCell ref="O5:O6"/>
    <mergeCell ref="P5:P6"/>
    <mergeCell ref="Q5:Q6"/>
    <mergeCell ref="R5:R6"/>
    <mergeCell ref="S5:S6"/>
  </mergeCells>
  <pageMargins left="0.7" right="0.7" top="1.1000000000000001" bottom="0.75" header="0.3" footer="0.3"/>
  <pageSetup paperSize="5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C63"/>
  <sheetViews>
    <sheetView showGridLines="0" topLeftCell="B1" zoomScaleNormal="100" workbookViewId="0">
      <selection activeCell="B6" sqref="B6:B8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2" width="10" style="8" customWidth="1"/>
    <col min="13" max="13" width="10.7109375" style="8" customWidth="1"/>
    <col min="14" max="26" width="10" style="8" customWidth="1"/>
    <col min="27" max="16384" width="9.140625" style="8"/>
  </cols>
  <sheetData>
    <row r="1" spans="1:27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27" s="12" customFormat="1" ht="15.75" x14ac:dyDescent="0.25">
      <c r="A2" s="86"/>
      <c r="B2" s="106" t="s">
        <v>80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27" s="12" customFormat="1" ht="15.75" x14ac:dyDescent="0.25">
      <c r="A3" s="86"/>
      <c r="B3" s="106" t="s">
        <v>81</v>
      </c>
      <c r="D3" s="297"/>
      <c r="E3" s="91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</row>
    <row r="4" spans="1:27" s="12" customFormat="1" ht="12" customHeight="1" x14ac:dyDescent="0.25">
      <c r="A4" s="86"/>
      <c r="B4" s="86"/>
      <c r="C4" s="320"/>
      <c r="D4" s="321"/>
      <c r="E4" s="321"/>
      <c r="F4" s="321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</row>
    <row r="5" spans="1:27" s="109" customFormat="1" hidden="1" x14ac:dyDescent="0.25">
      <c r="B5" s="110">
        <v>1</v>
      </c>
      <c r="C5" s="110">
        <v>1</v>
      </c>
      <c r="D5" s="110">
        <f>VLOOKUP(D7,'Bases de Cálculo'!$B$9:$K$38,$C$5+3,FALSE)</f>
        <v>1</v>
      </c>
      <c r="E5" s="110">
        <f>VLOOKUP(E7,'Bases de Cálculo'!$B$9:$K$38,$C$5+3,FALSE)</f>
        <v>1</v>
      </c>
      <c r="F5" s="110">
        <f>VLOOKUP(F7,'Bases de Cálculo'!$B$9:$K$38,$C$5+3,FALSE)</f>
        <v>1</v>
      </c>
      <c r="G5" s="110">
        <f>VLOOKUP(G7,'Bases de Cálculo'!$B$9:$K$38,$C$5+3,FALSE)</f>
        <v>1</v>
      </c>
      <c r="H5" s="110">
        <f>VLOOKUP(H7,'Bases de Cálculo'!$B$9:$K$38,$C$5+3,FALSE)</f>
        <v>1</v>
      </c>
      <c r="I5" s="110">
        <f>VLOOKUP(I7,'Bases de Cálculo'!$B$9:$K$38,$C$5+3,FALSE)</f>
        <v>1</v>
      </c>
      <c r="J5" s="110">
        <f>VLOOKUP(J7,'Bases de Cálculo'!$B$9:$K$38,$C$5+3,FALSE)</f>
        <v>1</v>
      </c>
      <c r="K5" s="110">
        <f>VLOOKUP(K7,'Bases de Cálculo'!$B$9:$K$38,$C$5+3,FALSE)</f>
        <v>1</v>
      </c>
      <c r="L5" s="110">
        <f>VLOOKUP(L7,'Bases de Cálculo'!$B$9:$K$38,$C$5+3,FALSE)</f>
        <v>1</v>
      </c>
      <c r="M5" s="110">
        <f>1974+B5</f>
        <v>1975</v>
      </c>
      <c r="N5" s="110">
        <f>VLOOKUP(N7,'Bases de Cálculo'!$B$9:$K$38,$C$5+3,FALSE)</f>
        <v>1</v>
      </c>
      <c r="O5" s="110">
        <f>VLOOKUP(O7,'Bases de Cálculo'!$B$9:$K$38,$C$5+3,FALSE)</f>
        <v>1</v>
      </c>
      <c r="P5" s="110">
        <f>VLOOKUP(P7,'Bases de Cálculo'!$B$9:$K$38,$C$5+3,FALSE)</f>
        <v>1</v>
      </c>
      <c r="Q5" s="110">
        <f>VLOOKUP(Q7,'Bases de Cálculo'!$B$9:$K$38,$C$5+3,FALSE)</f>
        <v>1</v>
      </c>
      <c r="R5" s="110">
        <f>VLOOKUP(R7,'Bases de Cálculo'!$B$9:$K$38,$C$5+3,FALSE)</f>
        <v>1</v>
      </c>
      <c r="S5" s="110">
        <f>VLOOKUP(S7,'Bases de Cálculo'!$B$9:$K$38,$C$5+3,FALSE)</f>
        <v>1</v>
      </c>
      <c r="T5" s="110">
        <f>VLOOKUP(T7,'Bases de Cálculo'!$B$9:$K$38,$C$5+3,FALSE)</f>
        <v>1</v>
      </c>
      <c r="U5" s="110">
        <f>VLOOKUP(U7,'Bases de Cálculo'!$B$9:$K$38,$C$5+3,FALSE)</f>
        <v>1</v>
      </c>
      <c r="V5" s="110">
        <f>VLOOKUP(V7,'Bases de Cálculo'!$B$9:$K$38,$C$5+3,FALSE)</f>
        <v>1</v>
      </c>
      <c r="W5" s="110">
        <f>VLOOKUP(W7,'Bases de Cálculo'!$B$9:$K$38,$C$5+3,FALSE)</f>
        <v>1</v>
      </c>
      <c r="X5" s="110">
        <f>VLOOKUP(X7,'Bases de Cálculo'!$B$9:$K$38,$C$5+3,FALSE)</f>
        <v>1</v>
      </c>
      <c r="Y5" s="110">
        <f>VLOOKUP(Y7,'Bases de Cálculo'!$B$9:$K$38,$C$5+3,FALSE)</f>
        <v>1</v>
      </c>
      <c r="Z5" s="110">
        <f>VLOOKUP(Z7,'Bases de Cálculo'!$B$9:$K$38,$C$5+3,FALSE)</f>
        <v>1</v>
      </c>
      <c r="AA5" s="110">
        <f>VLOOKUP(AA7,'Bases de Cálculo'!$B$9:$K$38,$C$5+3,FALSE)</f>
        <v>1</v>
      </c>
    </row>
    <row r="6" spans="1:27" s="9" customFormat="1" x14ac:dyDescent="0.25">
      <c r="A6" s="54"/>
      <c r="B6" s="386" t="str">
        <f>CONCATENATE("Balance energético Colombiano ",M5,"
",VLOOKUP($C$8,'Bases de Cálculo'!$B$41:$C$47,2,FALSE),"/año")</f>
        <v>Balance energético Colombiano 1975
Unidades Originales */año</v>
      </c>
      <c r="C6" s="391" t="s">
        <v>41</v>
      </c>
      <c r="D6" s="392"/>
      <c r="E6" s="392"/>
      <c r="F6" s="392"/>
      <c r="G6" s="392"/>
      <c r="H6" s="392"/>
      <c r="I6" s="392"/>
      <c r="J6" s="392"/>
      <c r="K6" s="392"/>
      <c r="L6" s="393"/>
      <c r="M6" s="389" t="s">
        <v>42</v>
      </c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</row>
    <row r="7" spans="1:27" s="9" customFormat="1" x14ac:dyDescent="0.25">
      <c r="A7" s="54"/>
      <c r="B7" s="387"/>
      <c r="C7" s="184" t="s">
        <v>43</v>
      </c>
      <c r="D7" s="189" t="s">
        <v>21</v>
      </c>
      <c r="E7" s="189" t="s">
        <v>22</v>
      </c>
      <c r="F7" s="189" t="s">
        <v>23</v>
      </c>
      <c r="G7" s="189" t="s">
        <v>24</v>
      </c>
      <c r="H7" s="189" t="s">
        <v>25</v>
      </c>
      <c r="I7" s="189" t="s">
        <v>26</v>
      </c>
      <c r="J7" s="189" t="s">
        <v>27</v>
      </c>
      <c r="K7" s="189" t="s">
        <v>350</v>
      </c>
      <c r="L7" s="189" t="s">
        <v>396</v>
      </c>
      <c r="M7" s="15" t="s">
        <v>43</v>
      </c>
      <c r="N7" s="15" t="s">
        <v>28</v>
      </c>
      <c r="O7" s="15" t="s">
        <v>29</v>
      </c>
      <c r="P7" s="15" t="s">
        <v>30</v>
      </c>
      <c r="Q7" s="15" t="s">
        <v>31</v>
      </c>
      <c r="R7" s="15" t="s">
        <v>32</v>
      </c>
      <c r="S7" s="15" t="s">
        <v>33</v>
      </c>
      <c r="T7" s="15" t="s">
        <v>34</v>
      </c>
      <c r="U7" s="15" t="s">
        <v>35</v>
      </c>
      <c r="V7" s="15" t="s">
        <v>36</v>
      </c>
      <c r="W7" s="15" t="s">
        <v>37</v>
      </c>
      <c r="X7" s="15" t="s">
        <v>38</v>
      </c>
      <c r="Y7" s="15" t="s">
        <v>39</v>
      </c>
      <c r="Z7" s="15" t="s">
        <v>351</v>
      </c>
      <c r="AA7" s="15" t="s">
        <v>40</v>
      </c>
    </row>
    <row r="8" spans="1:27" s="9" customFormat="1" x14ac:dyDescent="0.25">
      <c r="A8" s="54"/>
      <c r="B8" s="388"/>
      <c r="C8" s="184" t="str">
        <f>IF($C$5=1,"UO",HLOOKUP("UO",'Bases de Cálculo'!$B$41:$B$47,$C$5))</f>
        <v>UO</v>
      </c>
      <c r="D8" s="184" t="str">
        <f ca="1">IF($C$5=1,VLOOKUP(D7,'Bases de Cálculo'!$B$9:$D$38,3,FALSE),INDIRECT(CONCATENATE("'Bases de Cálculo'!B",40+$C$5)))</f>
        <v>kTon</v>
      </c>
      <c r="E8" s="229" t="str">
        <f ca="1">IF($C$5=1,VLOOKUP(E7,'Bases de Cálculo'!$B$9:$D$38,3,FALSE),INDIRECT(CONCATENATE("'Bases de Cálculo'!B",40+$C$5)))</f>
        <v>kTon</v>
      </c>
      <c r="F8" s="229" t="str">
        <f ca="1">IF($C$5=1,VLOOKUP(F7,'Bases de Cálculo'!$B$9:$D$38,3,FALSE),INDIRECT(CONCATENATE("'Bases de Cálculo'!B",40+$C$5)))</f>
        <v>Mpc</v>
      </c>
      <c r="G8" s="229" t="str">
        <f ca="1">IF($C$5=1,VLOOKUP(G7,'Bases de Cálculo'!$B$9:$D$38,3,FALSE),INDIRECT(CONCATENATE("'Bases de Cálculo'!B",40+$C$5)))</f>
        <v>GWh</v>
      </c>
      <c r="H8" s="229" t="str">
        <f ca="1">IF($C$5=1,VLOOKUP(H7,'Bases de Cálculo'!$B$9:$D$38,3,FALSE),INDIRECT(CONCATENATE("'Bases de Cálculo'!B",40+$C$5)))</f>
        <v>kTon</v>
      </c>
      <c r="I8" s="229" t="str">
        <f ca="1">IF($C$5=1,VLOOKUP(I7,'Bases de Cálculo'!$B$9:$D$38,3,FALSE),INDIRECT(CONCATENATE("'Bases de Cálculo'!B",40+$C$5)))</f>
        <v>kBL</v>
      </c>
      <c r="J8" s="229" t="str">
        <f ca="1">IF($C$5=1,VLOOKUP(J7,'Bases de Cálculo'!$B$9:$D$38,3,FALSE),INDIRECT(CONCATENATE("'Bases de Cálculo'!B",40+$C$5)))</f>
        <v>TJ</v>
      </c>
      <c r="K8" s="229" t="str">
        <f ca="1">IF($C$5=1,VLOOKUP(K7,'Bases de Cálculo'!$B$9:$D$38,3,FALSE),INDIRECT(CONCATENATE("'Bases de Cálculo'!B",40+$C$5)))</f>
        <v>Tcal</v>
      </c>
      <c r="L8" s="229" t="str">
        <f ca="1">IF($C$5=1,VLOOKUP(L7,'Bases de Cálculo'!$B$9:$D$38,3,FALSE),INDIRECT(CONCATENATE("'Bases de Cálculo'!B",40+$C$5)))</f>
        <v>Tcal</v>
      </c>
      <c r="M8" s="185" t="str">
        <f>IF($C$5=1,"UO",HLOOKUP("UO",'Bases de Cálculo'!$B$41:$B$47,$C$5))</f>
        <v>UO</v>
      </c>
      <c r="N8" s="185" t="str">
        <f ca="1">IF($C$5=1,VLOOKUP(N7,'Bases de Cálculo'!$B$9:$D$38,3,FALSE),INDIRECT(CONCATENATE("'Bases de Cálculo'!B",40+$C$5)))</f>
        <v>kBL</v>
      </c>
      <c r="O8" s="230" t="str">
        <f ca="1">IF($C$5=1,VLOOKUP(O7,'Bases de Cálculo'!$B$9:$D$38,3,FALSE),INDIRECT(CONCATENATE("'Bases de Cálculo'!B",40+$C$5)))</f>
        <v>kBL</v>
      </c>
      <c r="P8" s="230" t="str">
        <f ca="1">IF($C$5=1,VLOOKUP(P7,'Bases de Cálculo'!$B$9:$D$38,3,FALSE),INDIRECT(CONCATENATE("'Bases de Cálculo'!B",40+$C$5)))</f>
        <v>kTon</v>
      </c>
      <c r="Q8" s="230" t="str">
        <f ca="1">IF($C$5=1,VLOOKUP(Q7,'Bases de Cálculo'!$B$9:$D$38,3,FALSE),INDIRECT(CONCATENATE("'Bases de Cálculo'!B",40+$C$5)))</f>
        <v>kTon</v>
      </c>
      <c r="R8" s="230" t="str">
        <f ca="1">IF($C$5=1,VLOOKUP(R7,'Bases de Cálculo'!$B$9:$D$38,3,FALSE),INDIRECT(CONCATENATE("'Bases de Cálculo'!B",40+$C$5)))</f>
        <v>kBL</v>
      </c>
      <c r="S8" s="230" t="str">
        <f ca="1">IF($C$5=1,VLOOKUP(S7,'Bases de Cálculo'!$B$9:$D$38,3,FALSE),INDIRECT(CONCATENATE("'Bases de Cálculo'!B",40+$C$5)))</f>
        <v>GWh</v>
      </c>
      <c r="T8" s="230" t="str">
        <f ca="1">IF($C$5=1,VLOOKUP(T7,'Bases de Cálculo'!$B$9:$D$38,3,FALSE),INDIRECT(CONCATENATE("'Bases de Cálculo'!B",40+$C$5)))</f>
        <v>kBL</v>
      </c>
      <c r="U8" s="230" t="str">
        <f ca="1">IF($C$5=1,VLOOKUP(U7,'Bases de Cálculo'!$B$9:$D$38,3,FALSE),INDIRECT(CONCATENATE("'Bases de Cálculo'!B",40+$C$5)))</f>
        <v>Tcal</v>
      </c>
      <c r="V8" s="230" t="str">
        <f ca="1">IF($C$5=1,VLOOKUP(V7,'Bases de Cálculo'!$B$9:$D$38,3,FALSE),INDIRECT(CONCATENATE("'Bases de Cálculo'!B",40+$C$5)))</f>
        <v>kBL</v>
      </c>
      <c r="W8" s="230" t="str">
        <f ca="1">IF($C$5=1,VLOOKUP(W7,'Bases de Cálculo'!$B$9:$D$38,3,FALSE),INDIRECT(CONCATENATE("'Bases de Cálculo'!B",40+$C$5)))</f>
        <v>kBL</v>
      </c>
      <c r="X8" s="230" t="str">
        <f ca="1">IF($C$5=1,VLOOKUP(X7,'Bases de Cálculo'!$B$9:$D$38,3,FALSE),INDIRECT(CONCATENATE("'Bases de Cálculo'!B",40+$C$5)))</f>
        <v>Tcal</v>
      </c>
      <c r="Y8" s="230" t="str">
        <f ca="1">IF($C$5=1,VLOOKUP(Y7,'Bases de Cálculo'!$B$9:$D$38,3,FALSE),INDIRECT(CONCATENATE("'Bases de Cálculo'!B",40+$C$5)))</f>
        <v>kBL</v>
      </c>
      <c r="Z8" s="230" t="str">
        <f ca="1">IF($C$5=1,VLOOKUP(Z7,'Bases de Cálculo'!$B$9:$D$38,3,FALSE),INDIRECT(CONCATENATE("'Bases de Cálculo'!B",40+$C$5)))</f>
        <v>Tcal</v>
      </c>
      <c r="AA8" s="230" t="str">
        <f ca="1">IF($C$5=1,VLOOKUP(AA7,'Bases de Cálculo'!$B$9:$D$38,3,FALSE),INDIRECT(CONCATENATE("'Bases de Cálculo'!B",40+$C$5)))</f>
        <v>kBl</v>
      </c>
    </row>
    <row r="9" spans="1:27" s="9" customFormat="1" x14ac:dyDescent="0.25">
      <c r="A9" s="54"/>
      <c r="B9" s="157" t="s">
        <v>374</v>
      </c>
      <c r="C9" s="156" t="str">
        <f>IF($C$5=1,"No aplica",_xlfn.AGGREGATE(9,6,D9:L9))</f>
        <v>No aplica</v>
      </c>
      <c r="D9" s="96">
        <f>D10+D11-D12-D13-D14-D15-D16-D17</f>
        <v>4565.1000000000004</v>
      </c>
      <c r="E9" s="96">
        <f t="shared" ref="E9:L9" si="0">E10+E11-E12-E13-E14-E15-E16-E17</f>
        <v>3490.2537000000002</v>
      </c>
      <c r="F9" s="96">
        <f t="shared" si="0"/>
        <v>57864.570135474496</v>
      </c>
      <c r="G9" s="96">
        <f t="shared" si="0"/>
        <v>11586.071428571429</v>
      </c>
      <c r="H9" s="96">
        <f t="shared" si="0"/>
        <v>17842.321210929298</v>
      </c>
      <c r="I9" s="96">
        <f t="shared" si="0"/>
        <v>57305.3</v>
      </c>
      <c r="J9" s="96">
        <f t="shared" si="0"/>
        <v>494.4</v>
      </c>
      <c r="K9" s="96">
        <f t="shared" si="0"/>
        <v>0</v>
      </c>
      <c r="L9" s="96">
        <f t="shared" si="0"/>
        <v>0</v>
      </c>
      <c r="M9" s="156" t="str">
        <f>IF($C$5=1,"No aplica",_xlfn.AGGREGATE(9,6,N9:AA9))</f>
        <v>No aplica</v>
      </c>
      <c r="N9" s="96">
        <f>N10+N11-N12-N13-N14-N15-N16-N17</f>
        <v>0</v>
      </c>
      <c r="O9" s="96">
        <f t="shared" ref="O9:AA9" si="1">O10+O11-O12-O13-O14-O15-O16-O17</f>
        <v>0</v>
      </c>
      <c r="P9" s="96">
        <f t="shared" si="1"/>
        <v>137.6</v>
      </c>
      <c r="Q9" s="96">
        <f t="shared" si="1"/>
        <v>392.47924107969482</v>
      </c>
      <c r="R9" s="96">
        <f t="shared" si="1"/>
        <v>6894.2389999999996</v>
      </c>
      <c r="S9" s="96">
        <f t="shared" si="1"/>
        <v>10662.987999999999</v>
      </c>
      <c r="T9" s="96">
        <f t="shared" si="1"/>
        <v>8274.2049999999981</v>
      </c>
      <c r="U9" s="96">
        <f t="shared" si="1"/>
        <v>657.59999999999991</v>
      </c>
      <c r="V9" s="96">
        <f t="shared" si="1"/>
        <v>2896.1518333333333</v>
      </c>
      <c r="W9" s="96">
        <f t="shared" si="1"/>
        <v>23431.294999999998</v>
      </c>
      <c r="X9" s="96">
        <f t="shared" si="1"/>
        <v>0</v>
      </c>
      <c r="Y9" s="96">
        <f t="shared" si="1"/>
        <v>5690.5019999999986</v>
      </c>
      <c r="Z9" s="96">
        <f t="shared" si="1"/>
        <v>1519.3343271428571</v>
      </c>
      <c r="AA9" s="96">
        <f t="shared" si="1"/>
        <v>2162.8019999999997</v>
      </c>
    </row>
    <row r="10" spans="1:27" s="9" customFormat="1" x14ac:dyDescent="0.25">
      <c r="A10" s="54"/>
      <c r="B10" s="145" t="s">
        <v>263</v>
      </c>
      <c r="C10" s="22" t="str">
        <f>IF($C$5=1,"No aplica",_xlfn.AGGREGATE(9,6,D10:L10))</f>
        <v>No aplica</v>
      </c>
      <c r="D10" s="191">
        <f>HLOOKUP(CONCATENATE($M$5,D$7),'BECO_Datos 1975-2005'!$C$5:$AGH$51,'BECO_Datos 1975-2005'!$A6,FALSE)*D$5</f>
        <v>4805</v>
      </c>
      <c r="E10" s="191">
        <f>HLOOKUP(CONCATENATE($M$5,E$7),'BECO_Datos 1975-2005'!$C$5:$AGH$51,'BECO_Datos 1975-2005'!$A6,FALSE)*E$5</f>
        <v>3800</v>
      </c>
      <c r="F10" s="191">
        <f>HLOOKUP(CONCATENATE($M$5,F$7),'BECO_Datos 1975-2005'!$C$5:$AGH$51,'BECO_Datos 1975-2005'!$A6,FALSE)*F$5</f>
        <v>136317.5701354745</v>
      </c>
      <c r="G10" s="191">
        <f>HLOOKUP(CONCATENATE($M$5,G$7),'BECO_Datos 1975-2005'!$C$5:$AGH$51,'BECO_Datos 1975-2005'!$A6,FALSE)*G$5</f>
        <v>11586.071428571429</v>
      </c>
      <c r="H10" s="191">
        <f>HLOOKUP(CONCATENATE($M$5,H$7),'BECO_Datos 1975-2005'!$C$5:$AGH$51,'BECO_Datos 1975-2005'!$A6,FALSE)*H$5</f>
        <v>17842.321210929298</v>
      </c>
      <c r="I10" s="191">
        <f>HLOOKUP(CONCATENATE($M$5,I$7),'BECO_Datos 1975-2005'!$C$5:$AGH$51,'BECO_Datos 1975-2005'!$A6,FALSE)*I$5</f>
        <v>56743.417000000001</v>
      </c>
      <c r="J10" s="191">
        <f>HLOOKUP(CONCATENATE($M$5,J$7),'BECO_Datos 1975-2005'!$C$5:$AGH$51,'BECO_Datos 1975-2005'!$A6,FALSE)*J$5</f>
        <v>494.4</v>
      </c>
      <c r="K10" s="191">
        <f>HLOOKUP(CONCATENATE($M$5,K$7),'BECO_Datos 1975-2005'!$C$5:$AGH$51,'BECO_Datos 1975-2005'!$A6,FALSE)*K$5</f>
        <v>0</v>
      </c>
      <c r="L10" s="191">
        <f>HLOOKUP(CONCATENATE($M$5,L$7),'BECO_Datos 1975-2005'!$C$5:$AGH$51,'BECO_Datos 1975-2005'!$A6,FALSE)*L$5</f>
        <v>0</v>
      </c>
      <c r="M10" s="22" t="str">
        <f>IF($C$5=1,"No aplica",_xlfn.AGGREGATE(9,6,N10:AA10))</f>
        <v>No aplica</v>
      </c>
      <c r="N10" s="191">
        <f>HLOOKUP(CONCATENATE($M$5,N$7),'BECO_Datos 1975-2005'!$C$5:$AGH$51,'BECO_Datos 1975-2005'!$A6,FALSE)*N$5</f>
        <v>0</v>
      </c>
      <c r="O10" s="191">
        <f>HLOOKUP(CONCATENATE($M$5,O$7),'BECO_Datos 1975-2005'!$C$5:$AGH$51,'BECO_Datos 1975-2005'!$A6,FALSE)*O$5</f>
        <v>0</v>
      </c>
      <c r="P10" s="191">
        <f>HLOOKUP(CONCATENATE($M$5,P$7),'BECO_Datos 1975-2005'!$C$5:$AGH$51,'BECO_Datos 1975-2005'!$A6,FALSE)*P$5</f>
        <v>137.6</v>
      </c>
      <c r="Q10" s="191">
        <f>HLOOKUP(CONCATENATE($M$5,Q$7),'BECO_Datos 1975-2005'!$C$5:$AGH$51,'BECO_Datos 1975-2005'!$A6,FALSE)*Q$5</f>
        <v>454.18720313367953</v>
      </c>
      <c r="R10" s="191">
        <f>HLOOKUP(CONCATENATE($M$5,R$7),'BECO_Datos 1975-2005'!$C$5:$AGH$51,'BECO_Datos 1975-2005'!$A6,FALSE)*R$5</f>
        <v>6619.2</v>
      </c>
      <c r="S10" s="191">
        <f>HLOOKUP(CONCATENATE($M$5,S$7),'BECO_Datos 1975-2005'!$C$5:$AGH$51,'BECO_Datos 1975-2005'!$A6,FALSE)*S$5</f>
        <v>13299.430949299371</v>
      </c>
      <c r="T10" s="191">
        <f>HLOOKUP(CONCATENATE($M$5,T$7),'BECO_Datos 1975-2005'!$C$5:$AGH$51,'BECO_Datos 1975-2005'!$A6,FALSE)*T$5</f>
        <v>17495.599999999999</v>
      </c>
      <c r="U10" s="191">
        <f>HLOOKUP(CONCATENATE($M$5,U$7),'BECO_Datos 1975-2005'!$C$5:$AGH$51,'BECO_Datos 1975-2005'!$A6,FALSE)*U$5</f>
        <v>1102.8</v>
      </c>
      <c r="V10" s="191">
        <f>HLOOKUP(CONCATENATE($M$5,V$7),'BECO_Datos 1975-2005'!$C$5:$AGH$51,'BECO_Datos 1975-2005'!$A6,FALSE)*V$5</f>
        <v>2987.3170952380951</v>
      </c>
      <c r="W10" s="191">
        <f>HLOOKUP(CONCATENATE($M$5,W$7),'BECO_Datos 1975-2005'!$C$5:$AGH$51,'BECO_Datos 1975-2005'!$A6,FALSE)*W$5</f>
        <v>21788.707928571432</v>
      </c>
      <c r="X10" s="191">
        <f>HLOOKUP(CONCATENATE($M$5,X$7),'BECO_Datos 1975-2005'!$C$5:$AGH$51,'BECO_Datos 1975-2005'!$A6,FALSE)*X$5</f>
        <v>3096.405084</v>
      </c>
      <c r="Y10" s="191">
        <f>HLOOKUP(CONCATENATE($M$5,Y$7),'BECO_Datos 1975-2005'!$C$5:$AGH$51,'BECO_Datos 1975-2005'!$A6,FALSE)*Y$5</f>
        <v>5839.2819999999992</v>
      </c>
      <c r="Z10" s="191">
        <f>HLOOKUP(CONCATENATE($M$5,Z$7),'BECO_Datos 1975-2005'!$C$5:$AGH$51,'BECO_Datos 1975-2005'!$A6,FALSE)*Z$5</f>
        <v>1519.3343271428571</v>
      </c>
      <c r="AA10" s="191">
        <f>HLOOKUP(CONCATENATE($M$5,AA$7),'BECO_Datos 1975-2005'!$C$5:$AGH$51,'BECO_Datos 1975-2005'!$A6,FALSE)*AA$5</f>
        <v>2842.5189999999998</v>
      </c>
    </row>
    <row r="11" spans="1:27" x14ac:dyDescent="0.25">
      <c r="A11" s="54"/>
      <c r="B11" s="146" t="s">
        <v>1</v>
      </c>
      <c r="C11" s="23" t="str">
        <f t="shared" ref="C11:C54" si="2">IF($C$5=1,"No aplica",_xlfn.AGGREGATE(9,6,D11:L11))</f>
        <v>No aplica</v>
      </c>
      <c r="D11" s="192">
        <f>HLOOKUP(CONCATENATE($M$5,D$7),'BECO_Datos 1975-2005'!$C$5:$AGH$51,'BECO_Datos 1975-2005'!$A7,FALSE)*D$5</f>
        <v>0</v>
      </c>
      <c r="E11" s="192">
        <f>HLOOKUP(CONCATENATE($M$5,E$7),'BECO_Datos 1975-2005'!$C$5:$AGH$51,'BECO_Datos 1975-2005'!$A7,FALSE)*E$5</f>
        <v>0</v>
      </c>
      <c r="F11" s="192">
        <f>HLOOKUP(CONCATENATE($M$5,F$7),'BECO_Datos 1975-2005'!$C$5:$AGH$51,'BECO_Datos 1975-2005'!$A7,FALSE)*F$5</f>
        <v>0</v>
      </c>
      <c r="G11" s="192">
        <f>HLOOKUP(CONCATENATE($M$5,G$7),'BECO_Datos 1975-2005'!$C$5:$AGH$51,'BECO_Datos 1975-2005'!$A7,FALSE)*G$5</f>
        <v>0</v>
      </c>
      <c r="H11" s="192">
        <f>HLOOKUP(CONCATENATE($M$5,H$7),'BECO_Datos 1975-2005'!$C$5:$AGH$51,'BECO_Datos 1975-2005'!$A7,FALSE)*H$5</f>
        <v>0</v>
      </c>
      <c r="I11" s="192">
        <f>HLOOKUP(CONCATENATE($M$5,I$7),'BECO_Datos 1975-2005'!$C$5:$AGH$51,'BECO_Datos 1975-2005'!$A7,FALSE)*I$5</f>
        <v>0</v>
      </c>
      <c r="J11" s="192">
        <f>HLOOKUP(CONCATENATE($M$5,J$7),'BECO_Datos 1975-2005'!$C$5:$AGH$51,'BECO_Datos 1975-2005'!$A7,FALSE)*J$5</f>
        <v>0</v>
      </c>
      <c r="K11" s="192">
        <f>HLOOKUP(CONCATENATE($M$5,K$7),'BECO_Datos 1975-2005'!$C$5:$AGH$51,'BECO_Datos 1975-2005'!$A7,FALSE)*K$5</f>
        <v>0</v>
      </c>
      <c r="L11" s="192">
        <f>HLOOKUP(CONCATENATE($M$5,L$7),'BECO_Datos 1975-2005'!$C$5:$AGH$51,'BECO_Datos 1975-2005'!$A7,FALSE)*L$5</f>
        <v>0</v>
      </c>
      <c r="M11" s="23" t="str">
        <f t="shared" ref="M11:M55" si="3">IF($C$5=1,"No aplica",_xlfn.AGGREGATE(9,6,N11:AA11))</f>
        <v>No aplica</v>
      </c>
      <c r="N11" s="192">
        <f>HLOOKUP(CONCATENATE($M$5,N$7),'BECO_Datos 1975-2005'!$C$5:$AGH$51,'BECO_Datos 1975-2005'!$A7,FALSE)*N$5</f>
        <v>0</v>
      </c>
      <c r="O11" s="192">
        <f>HLOOKUP(CONCATENATE($M$5,O$7),'BECO_Datos 1975-2005'!$C$5:$AGH$51,'BECO_Datos 1975-2005'!$A7,FALSE)*O$5</f>
        <v>0</v>
      </c>
      <c r="P11" s="192">
        <f>HLOOKUP(CONCATENATE($M$5,P$7),'BECO_Datos 1975-2005'!$C$5:$AGH$51,'BECO_Datos 1975-2005'!$A7,FALSE)*P$5</f>
        <v>0</v>
      </c>
      <c r="Q11" s="192">
        <f>HLOOKUP(CONCATENATE($M$5,Q$7),'BECO_Datos 1975-2005'!$C$5:$AGH$51,'BECO_Datos 1975-2005'!$A7,FALSE)*Q$5</f>
        <v>0</v>
      </c>
      <c r="R11" s="192">
        <f>HLOOKUP(CONCATENATE($M$5,R$7),'BECO_Datos 1975-2005'!$C$5:$AGH$51,'BECO_Datos 1975-2005'!$A7,FALSE)*R$5</f>
        <v>0</v>
      </c>
      <c r="S11" s="192">
        <f>HLOOKUP(CONCATENATE($M$5,S$7),'BECO_Datos 1975-2005'!$C$5:$AGH$51,'BECO_Datos 1975-2005'!$A7,FALSE)*S$5</f>
        <v>18</v>
      </c>
      <c r="T11" s="192">
        <f>HLOOKUP(CONCATENATE($M$5,T$7),'BECO_Datos 1975-2005'!$C$5:$AGH$51,'BECO_Datos 1975-2005'!$A7,FALSE)*T$5</f>
        <v>0</v>
      </c>
      <c r="U11" s="192">
        <f>HLOOKUP(CONCATENATE($M$5,U$7),'BECO_Datos 1975-2005'!$C$5:$AGH$51,'BECO_Datos 1975-2005'!$A7,FALSE)*U$5</f>
        <v>0</v>
      </c>
      <c r="V11" s="192">
        <f>HLOOKUP(CONCATENATE($M$5,V$7),'BECO_Datos 1975-2005'!$C$5:$AGH$51,'BECO_Datos 1975-2005'!$A7,FALSE)*V$5</f>
        <v>0</v>
      </c>
      <c r="W11" s="192">
        <f>HLOOKUP(CONCATENATE($M$5,W$7),'BECO_Datos 1975-2005'!$C$5:$AGH$51,'BECO_Datos 1975-2005'!$A7,FALSE)*W$5</f>
        <v>1773.3240000000001</v>
      </c>
      <c r="X11" s="192">
        <f>HLOOKUP(CONCATENATE($M$5,X$7),'BECO_Datos 1975-2005'!$C$5:$AGH$51,'BECO_Datos 1975-2005'!$A7,FALSE)*X$5</f>
        <v>0</v>
      </c>
      <c r="Y11" s="192">
        <f>HLOOKUP(CONCATENATE($M$5,Y$7),'BECO_Datos 1975-2005'!$C$5:$AGH$51,'BECO_Datos 1975-2005'!$A7,FALSE)*Y$5</f>
        <v>0</v>
      </c>
      <c r="Z11" s="192">
        <f>HLOOKUP(CONCATENATE($M$5,Z$7),'BECO_Datos 1975-2005'!$C$5:$AGH$51,'BECO_Datos 1975-2005'!$A7,FALSE)*Z$5</f>
        <v>0</v>
      </c>
      <c r="AA11" s="192">
        <f>HLOOKUP(CONCATENATE($M$5,AA$7),'BECO_Datos 1975-2005'!$C$5:$AGH$51,'BECO_Datos 1975-2005'!$A7,FALSE)*AA$5</f>
        <v>0</v>
      </c>
    </row>
    <row r="12" spans="1:27" x14ac:dyDescent="0.25">
      <c r="A12" s="54"/>
      <c r="B12" s="145" t="s">
        <v>2</v>
      </c>
      <c r="C12" s="22" t="str">
        <f t="shared" si="2"/>
        <v>No aplica</v>
      </c>
      <c r="D12" s="191">
        <f>HLOOKUP(CONCATENATE($M$5,D$7),'BECO_Datos 1975-2005'!$C$5:$AGH$51,'BECO_Datos 1975-2005'!$A8,FALSE)*D$5</f>
        <v>0</v>
      </c>
      <c r="E12" s="191">
        <f>HLOOKUP(CONCATENATE($M$5,E$7),'BECO_Datos 1975-2005'!$C$5:$AGH$51,'BECO_Datos 1975-2005'!$A8,FALSE)*E$5</f>
        <v>1.7</v>
      </c>
      <c r="F12" s="191">
        <f>HLOOKUP(CONCATENATE($M$5,F$7),'BECO_Datos 1975-2005'!$C$5:$AGH$51,'BECO_Datos 1975-2005'!$A8,FALSE)*F$5</f>
        <v>0</v>
      </c>
      <c r="G12" s="191">
        <f>HLOOKUP(CONCATENATE($M$5,G$7),'BECO_Datos 1975-2005'!$C$5:$AGH$51,'BECO_Datos 1975-2005'!$A8,FALSE)*G$5</f>
        <v>0</v>
      </c>
      <c r="H12" s="191">
        <f>HLOOKUP(CONCATENATE($M$5,H$7),'BECO_Datos 1975-2005'!$C$5:$AGH$51,'BECO_Datos 1975-2005'!$A8,FALSE)*H$5</f>
        <v>0</v>
      </c>
      <c r="I12" s="191">
        <f>HLOOKUP(CONCATENATE($M$5,I$7),'BECO_Datos 1975-2005'!$C$5:$AGH$51,'BECO_Datos 1975-2005'!$A8,FALSE)*I$5</f>
        <v>0</v>
      </c>
      <c r="J12" s="191">
        <f>HLOOKUP(CONCATENATE($M$5,J$7),'BECO_Datos 1975-2005'!$C$5:$AGH$51,'BECO_Datos 1975-2005'!$A8,FALSE)*J$5</f>
        <v>0</v>
      </c>
      <c r="K12" s="191">
        <f>HLOOKUP(CONCATENATE($M$5,K$7),'BECO_Datos 1975-2005'!$C$5:$AGH$51,'BECO_Datos 1975-2005'!$A8,FALSE)*K$5</f>
        <v>0</v>
      </c>
      <c r="L12" s="191">
        <f>HLOOKUP(CONCATENATE($M$5,L$7),'BECO_Datos 1975-2005'!$C$5:$AGH$51,'BECO_Datos 1975-2005'!$A8,FALSE)*L$5</f>
        <v>0</v>
      </c>
      <c r="M12" s="22" t="str">
        <f t="shared" si="3"/>
        <v>No aplica</v>
      </c>
      <c r="N12" s="191">
        <f>HLOOKUP(CONCATENATE($M$5,N$7),'BECO_Datos 1975-2005'!$C$5:$AGH$51,'BECO_Datos 1975-2005'!$A8,FALSE)*N$5</f>
        <v>0</v>
      </c>
      <c r="O12" s="191">
        <f>HLOOKUP(CONCATENATE($M$5,O$7),'BECO_Datos 1975-2005'!$C$5:$AGH$51,'BECO_Datos 1975-2005'!$A8,FALSE)*O$5</f>
        <v>0</v>
      </c>
      <c r="P12" s="191">
        <f>HLOOKUP(CONCATENATE($M$5,P$7),'BECO_Datos 1975-2005'!$C$5:$AGH$51,'BECO_Datos 1975-2005'!$A8,FALSE)*P$5</f>
        <v>0</v>
      </c>
      <c r="Q12" s="191">
        <f>HLOOKUP(CONCATENATE($M$5,Q$7),'BECO_Datos 1975-2005'!$C$5:$AGH$51,'BECO_Datos 1975-2005'!$A8,FALSE)*Q$5</f>
        <v>42.084000000000003</v>
      </c>
      <c r="R12" s="191">
        <f>HLOOKUP(CONCATENATE($M$5,R$7),'BECO_Datos 1975-2005'!$C$5:$AGH$51,'BECO_Datos 1975-2005'!$A8,FALSE)*R$5</f>
        <v>0</v>
      </c>
      <c r="S12" s="191">
        <f>HLOOKUP(CONCATENATE($M$5,S$7),'BECO_Datos 1975-2005'!$C$5:$AGH$51,'BECO_Datos 1975-2005'!$A8,FALSE)*S$5</f>
        <v>0</v>
      </c>
      <c r="T12" s="191">
        <f>HLOOKUP(CONCATENATE($M$5,T$7),'BECO_Datos 1975-2005'!$C$5:$AGH$51,'BECO_Datos 1975-2005'!$A8,FALSE)*T$5</f>
        <v>8691.0149999999994</v>
      </c>
      <c r="U12" s="191">
        <f>HLOOKUP(CONCATENATE($M$5,U$7),'BECO_Datos 1975-2005'!$C$5:$AGH$51,'BECO_Datos 1975-2005'!$A8,FALSE)*U$5</f>
        <v>0</v>
      </c>
      <c r="V12" s="191">
        <f>HLOOKUP(CONCATENATE($M$5,V$7),'BECO_Datos 1975-2005'!$C$5:$AGH$51,'BECO_Datos 1975-2005'!$A8,FALSE)*V$5</f>
        <v>0</v>
      </c>
      <c r="W12" s="191">
        <f>HLOOKUP(CONCATENATE($M$5,W$7),'BECO_Datos 1975-2005'!$C$5:$AGH$51,'BECO_Datos 1975-2005'!$A8,FALSE)*W$5</f>
        <v>0</v>
      </c>
      <c r="X12" s="191">
        <f>HLOOKUP(CONCATENATE($M$5,X$7),'BECO_Datos 1975-2005'!$C$5:$AGH$51,'BECO_Datos 1975-2005'!$A8,FALSE)*X$5</f>
        <v>0</v>
      </c>
      <c r="Y12" s="191">
        <f>HLOOKUP(CONCATENATE($M$5,Y$7),'BECO_Datos 1975-2005'!$C$5:$AGH$51,'BECO_Datos 1975-2005'!$A8,FALSE)*Y$5</f>
        <v>0</v>
      </c>
      <c r="Z12" s="191">
        <f>HLOOKUP(CONCATENATE($M$5,Z$7),'BECO_Datos 1975-2005'!$C$5:$AGH$51,'BECO_Datos 1975-2005'!$A8,FALSE)*Z$5</f>
        <v>0</v>
      </c>
      <c r="AA12" s="191">
        <f>HLOOKUP(CONCATENATE($M$5,AA$7),'BECO_Datos 1975-2005'!$C$5:$AGH$51,'BECO_Datos 1975-2005'!$A8,FALSE)*AA$5</f>
        <v>94.3</v>
      </c>
    </row>
    <row r="13" spans="1:27" x14ac:dyDescent="0.25">
      <c r="A13" s="54"/>
      <c r="B13" s="146" t="s">
        <v>45</v>
      </c>
      <c r="C13" s="23" t="str">
        <f t="shared" si="2"/>
        <v>No aplica</v>
      </c>
      <c r="D13" s="192">
        <f>HLOOKUP(CONCATENATE($M$5,D$7),'BECO_Datos 1975-2005'!$C$5:$AGH$51,'BECO_Datos 1975-2005'!$A9,FALSE)*D$5</f>
        <v>0</v>
      </c>
      <c r="E13" s="192">
        <f>HLOOKUP(CONCATENATE($M$5,E$7),'BECO_Datos 1975-2005'!$C$5:$AGH$51,'BECO_Datos 1975-2005'!$A9,FALSE)*E$5</f>
        <v>188</v>
      </c>
      <c r="F13" s="192">
        <f>HLOOKUP(CONCATENATE($M$5,F$7),'BECO_Datos 1975-2005'!$C$5:$AGH$51,'BECO_Datos 1975-2005'!$A9,FALSE)*F$5</f>
        <v>0</v>
      </c>
      <c r="G13" s="192">
        <f>HLOOKUP(CONCATENATE($M$5,G$7),'BECO_Datos 1975-2005'!$C$5:$AGH$51,'BECO_Datos 1975-2005'!$A9,FALSE)*G$5</f>
        <v>0</v>
      </c>
      <c r="H13" s="192">
        <f>HLOOKUP(CONCATENATE($M$5,H$7),'BECO_Datos 1975-2005'!$C$5:$AGH$51,'BECO_Datos 1975-2005'!$A9,FALSE)*H$5</f>
        <v>0</v>
      </c>
      <c r="I13" s="192">
        <f>HLOOKUP(CONCATENATE($M$5,I$7),'BECO_Datos 1975-2005'!$C$5:$AGH$51,'BECO_Datos 1975-2005'!$A9,FALSE)*I$5</f>
        <v>-675.6830000000009</v>
      </c>
      <c r="J13" s="192">
        <f>HLOOKUP(CONCATENATE($M$5,J$7),'BECO_Datos 1975-2005'!$C$5:$AGH$51,'BECO_Datos 1975-2005'!$A9,FALSE)*J$5</f>
        <v>0</v>
      </c>
      <c r="K13" s="192">
        <f>HLOOKUP(CONCATENATE($M$5,K$7),'BECO_Datos 1975-2005'!$C$5:$AGH$51,'BECO_Datos 1975-2005'!$A9,FALSE)*K$5</f>
        <v>0</v>
      </c>
      <c r="L13" s="192">
        <f>HLOOKUP(CONCATENATE($M$5,L$7),'BECO_Datos 1975-2005'!$C$5:$AGH$51,'BECO_Datos 1975-2005'!$A9,FALSE)*L$5</f>
        <v>0</v>
      </c>
      <c r="M13" s="23" t="str">
        <f t="shared" si="3"/>
        <v>No aplica</v>
      </c>
      <c r="N13" s="192">
        <f>HLOOKUP(CONCATENATE($M$5,N$7),'BECO_Datos 1975-2005'!$C$5:$AGH$51,'BECO_Datos 1975-2005'!$A9,FALSE)*N$5</f>
        <v>0</v>
      </c>
      <c r="O13" s="192">
        <f>HLOOKUP(CONCATENATE($M$5,O$7),'BECO_Datos 1975-2005'!$C$5:$AGH$51,'BECO_Datos 1975-2005'!$A9,FALSE)*O$5</f>
        <v>0</v>
      </c>
      <c r="P13" s="192">
        <f>HLOOKUP(CONCATENATE($M$5,P$7),'BECO_Datos 1975-2005'!$C$5:$AGH$51,'BECO_Datos 1975-2005'!$A9,FALSE)*P$5</f>
        <v>0</v>
      </c>
      <c r="Q13" s="192">
        <f>HLOOKUP(CONCATENATE($M$5,Q$7),'BECO_Datos 1975-2005'!$C$5:$AGH$51,'BECO_Datos 1975-2005'!$A9,FALSE)*Q$5</f>
        <v>0</v>
      </c>
      <c r="R13" s="192">
        <f>HLOOKUP(CONCATENATE($M$5,R$7),'BECO_Datos 1975-2005'!$C$5:$AGH$51,'BECO_Datos 1975-2005'!$A9,FALSE)*R$5</f>
        <v>-358.33899999999994</v>
      </c>
      <c r="S13" s="192">
        <f>HLOOKUP(CONCATENATE($M$5,S$7),'BECO_Datos 1975-2005'!$C$5:$AGH$51,'BECO_Datos 1975-2005'!$A9,FALSE)*S$5</f>
        <v>0</v>
      </c>
      <c r="T13" s="192">
        <f>HLOOKUP(CONCATENATE($M$5,T$7),'BECO_Datos 1975-2005'!$C$5:$AGH$51,'BECO_Datos 1975-2005'!$A9,FALSE)*T$5</f>
        <v>-87.019999999998618</v>
      </c>
      <c r="U13" s="192">
        <f>HLOOKUP(CONCATENATE($M$5,U$7),'BECO_Datos 1975-2005'!$C$5:$AGH$51,'BECO_Datos 1975-2005'!$A9,FALSE)*U$5</f>
        <v>0</v>
      </c>
      <c r="V13" s="192">
        <f>HLOOKUP(CONCATENATE($M$5,V$7),'BECO_Datos 1975-2005'!$C$5:$AGH$51,'BECO_Datos 1975-2005'!$A9,FALSE)*V$5</f>
        <v>0</v>
      </c>
      <c r="W13" s="192">
        <f>HLOOKUP(CONCATENATE($M$5,W$7),'BECO_Datos 1975-2005'!$C$5:$AGH$51,'BECO_Datos 1975-2005'!$A9,FALSE)*W$5</f>
        <v>48.336928571432509</v>
      </c>
      <c r="X13" s="192">
        <f>HLOOKUP(CONCATENATE($M$5,X$7),'BECO_Datos 1975-2005'!$C$5:$AGH$51,'BECO_Datos 1975-2005'!$A9,FALSE)*X$5</f>
        <v>0</v>
      </c>
      <c r="Y13" s="192">
        <f>HLOOKUP(CONCATENATE($M$5,Y$7),'BECO_Datos 1975-2005'!$C$5:$AGH$51,'BECO_Datos 1975-2005'!$A9,FALSE)*Y$5</f>
        <v>109.89800000000105</v>
      </c>
      <c r="Z13" s="192">
        <f>HLOOKUP(CONCATENATE($M$5,Z$7),'BECO_Datos 1975-2005'!$C$5:$AGH$51,'BECO_Datos 1975-2005'!$A9,FALSE)*Z$5</f>
        <v>0</v>
      </c>
      <c r="AA13" s="192">
        <f>HLOOKUP(CONCATENATE($M$5,AA$7),'BECO_Datos 1975-2005'!$C$5:$AGH$51,'BECO_Datos 1975-2005'!$A9,FALSE)*AA$5</f>
        <v>0</v>
      </c>
    </row>
    <row r="14" spans="1:27" x14ac:dyDescent="0.25">
      <c r="A14" s="54"/>
      <c r="B14" s="145" t="s">
        <v>46</v>
      </c>
      <c r="C14" s="22" t="str">
        <f t="shared" si="2"/>
        <v>No aplica</v>
      </c>
      <c r="D14" s="191">
        <f>HLOOKUP(CONCATENATE($M$5,D$7),'BECO_Datos 1975-2005'!$C$5:$AGH$51,'BECO_Datos 1975-2005'!$A10,FALSE)*D$5</f>
        <v>239.89999999999964</v>
      </c>
      <c r="E14" s="191">
        <f>HLOOKUP(CONCATENATE($M$5,E$7),'BECO_Datos 1975-2005'!$C$5:$AGH$51,'BECO_Datos 1975-2005'!$A10,FALSE)*E$5</f>
        <v>0</v>
      </c>
      <c r="F14" s="191">
        <f>HLOOKUP(CONCATENATE($M$5,F$7),'BECO_Datos 1975-2005'!$C$5:$AGH$51,'BECO_Datos 1975-2005'!$A10,FALSE)*F$5</f>
        <v>24580</v>
      </c>
      <c r="G14" s="191">
        <f>HLOOKUP(CONCATENATE($M$5,G$7),'BECO_Datos 1975-2005'!$C$5:$AGH$51,'BECO_Datos 1975-2005'!$A10,FALSE)*G$5</f>
        <v>0</v>
      </c>
      <c r="H14" s="191">
        <f>HLOOKUP(CONCATENATE($M$5,H$7),'BECO_Datos 1975-2005'!$C$5:$AGH$51,'BECO_Datos 1975-2005'!$A10,FALSE)*H$5</f>
        <v>0</v>
      </c>
      <c r="I14" s="191">
        <f>HLOOKUP(CONCATENATE($M$5,I$7),'BECO_Datos 1975-2005'!$C$5:$AGH$51,'BECO_Datos 1975-2005'!$A10,FALSE)*I$5</f>
        <v>0</v>
      </c>
      <c r="J14" s="191">
        <f>HLOOKUP(CONCATENATE($M$5,J$7),'BECO_Datos 1975-2005'!$C$5:$AGH$51,'BECO_Datos 1975-2005'!$A10,FALSE)*J$5</f>
        <v>0</v>
      </c>
      <c r="K14" s="191">
        <f>HLOOKUP(CONCATENATE($M$5,K$7),'BECO_Datos 1975-2005'!$C$5:$AGH$51,'BECO_Datos 1975-2005'!$A10,FALSE)*K$5</f>
        <v>0</v>
      </c>
      <c r="L14" s="191">
        <f>HLOOKUP(CONCATENATE($M$5,L$7),'BECO_Datos 1975-2005'!$C$5:$AGH$51,'BECO_Datos 1975-2005'!$A10,FALSE)*L$5</f>
        <v>0</v>
      </c>
      <c r="M14" s="22" t="str">
        <f t="shared" si="3"/>
        <v>No aplica</v>
      </c>
      <c r="N14" s="191">
        <f>HLOOKUP(CONCATENATE($M$5,N$7),'BECO_Datos 1975-2005'!$C$5:$AGH$51,'BECO_Datos 1975-2005'!$A10,FALSE)*N$5</f>
        <v>0</v>
      </c>
      <c r="O14" s="191">
        <f>HLOOKUP(CONCATENATE($M$5,O$7),'BECO_Datos 1975-2005'!$C$5:$AGH$51,'BECO_Datos 1975-2005'!$A10,FALSE)*O$5</f>
        <v>0</v>
      </c>
      <c r="P14" s="191">
        <f>HLOOKUP(CONCATENATE($M$5,P$7),'BECO_Datos 1975-2005'!$C$5:$AGH$51,'BECO_Datos 1975-2005'!$A10,FALSE)*P$5</f>
        <v>0</v>
      </c>
      <c r="Q14" s="191">
        <f>HLOOKUP(CONCATENATE($M$5,Q$7),'BECO_Datos 1975-2005'!$C$5:$AGH$51,'BECO_Datos 1975-2005'!$A10,FALSE)*Q$5</f>
        <v>0</v>
      </c>
      <c r="R14" s="191">
        <f>HLOOKUP(CONCATENATE($M$5,R$7),'BECO_Datos 1975-2005'!$C$5:$AGH$51,'BECO_Datos 1975-2005'!$A10,FALSE)*R$5</f>
        <v>0</v>
      </c>
      <c r="S14" s="191">
        <f>HLOOKUP(CONCATENATE($M$5,S$7),'BECO_Datos 1975-2005'!$C$5:$AGH$51,'BECO_Datos 1975-2005'!$A10,FALSE)*S$5</f>
        <v>0</v>
      </c>
      <c r="T14" s="191">
        <f>HLOOKUP(CONCATENATE($M$5,T$7),'BECO_Datos 1975-2005'!$C$5:$AGH$51,'BECO_Datos 1975-2005'!$A10,FALSE)*T$5</f>
        <v>0</v>
      </c>
      <c r="U14" s="191">
        <f>HLOOKUP(CONCATENATE($M$5,U$7),'BECO_Datos 1975-2005'!$C$5:$AGH$51,'BECO_Datos 1975-2005'!$A10,FALSE)*U$5</f>
        <v>0</v>
      </c>
      <c r="V14" s="191">
        <f>HLOOKUP(CONCATENATE($M$5,V$7),'BECO_Datos 1975-2005'!$C$5:$AGH$51,'BECO_Datos 1975-2005'!$A10,FALSE)*V$5</f>
        <v>0</v>
      </c>
      <c r="W14" s="191">
        <f>HLOOKUP(CONCATENATE($M$5,W$7),'BECO_Datos 1975-2005'!$C$5:$AGH$51,'BECO_Datos 1975-2005'!$A10,FALSE)*W$5</f>
        <v>0</v>
      </c>
      <c r="X14" s="191">
        <f>HLOOKUP(CONCATENATE($M$5,X$7),'BECO_Datos 1975-2005'!$C$5:$AGH$51,'BECO_Datos 1975-2005'!$A10,FALSE)*X$5</f>
        <v>0</v>
      </c>
      <c r="Y14" s="191">
        <f>HLOOKUP(CONCATENATE($M$5,Y$7),'BECO_Datos 1975-2005'!$C$5:$AGH$51,'BECO_Datos 1975-2005'!$A10,FALSE)*Y$5</f>
        <v>0</v>
      </c>
      <c r="Z14" s="191">
        <f>HLOOKUP(CONCATENATE($M$5,Z$7),'BECO_Datos 1975-2005'!$C$5:$AGH$51,'BECO_Datos 1975-2005'!$A10,FALSE)*Z$5</f>
        <v>0</v>
      </c>
      <c r="AA14" s="191">
        <f>HLOOKUP(CONCATENATE($M$5,AA$7),'BECO_Datos 1975-2005'!$C$5:$AGH$51,'BECO_Datos 1975-2005'!$A10,FALSE)*AA$5</f>
        <v>0</v>
      </c>
    </row>
    <row r="15" spans="1:27" x14ac:dyDescent="0.25">
      <c r="A15" s="54"/>
      <c r="B15" s="146" t="s">
        <v>44</v>
      </c>
      <c r="C15" s="23" t="str">
        <f t="shared" si="2"/>
        <v>No aplica</v>
      </c>
      <c r="D15" s="192">
        <f>HLOOKUP(CONCATENATE($M$5,D$7),'BECO_Datos 1975-2005'!$C$5:$AGH$51,'BECO_Datos 1975-2005'!$A11,FALSE)*D$5</f>
        <v>0</v>
      </c>
      <c r="E15" s="192">
        <f>HLOOKUP(CONCATENATE($M$5,E$7),'BECO_Datos 1975-2005'!$C$5:$AGH$51,'BECO_Datos 1975-2005'!$A11,FALSE)*E$5</f>
        <v>120.04630000000002</v>
      </c>
      <c r="F15" s="192">
        <f>HLOOKUP(CONCATENATE($M$5,F$7),'BECO_Datos 1975-2005'!$C$5:$AGH$51,'BECO_Datos 1975-2005'!$A11,FALSE)*F$5</f>
        <v>0</v>
      </c>
      <c r="G15" s="192">
        <f>HLOOKUP(CONCATENATE($M$5,G$7),'BECO_Datos 1975-2005'!$C$5:$AGH$51,'BECO_Datos 1975-2005'!$A11,FALSE)*G$5</f>
        <v>0</v>
      </c>
      <c r="H15" s="192">
        <f>HLOOKUP(CONCATENATE($M$5,H$7),'BECO_Datos 1975-2005'!$C$5:$AGH$51,'BECO_Datos 1975-2005'!$A11,FALSE)*H$5</f>
        <v>0</v>
      </c>
      <c r="I15" s="192">
        <f>HLOOKUP(CONCATENATE($M$5,I$7),'BECO_Datos 1975-2005'!$C$5:$AGH$51,'BECO_Datos 1975-2005'!$A11,FALSE)*I$5</f>
        <v>0</v>
      </c>
      <c r="J15" s="192">
        <f>HLOOKUP(CONCATENATE($M$5,J$7),'BECO_Datos 1975-2005'!$C$5:$AGH$51,'BECO_Datos 1975-2005'!$A11,FALSE)*J$5</f>
        <v>0</v>
      </c>
      <c r="K15" s="192">
        <f>HLOOKUP(CONCATENATE($M$5,K$7),'BECO_Datos 1975-2005'!$C$5:$AGH$51,'BECO_Datos 1975-2005'!$A11,FALSE)*K$5</f>
        <v>0</v>
      </c>
      <c r="L15" s="192">
        <f>HLOOKUP(CONCATENATE($M$5,L$7),'BECO_Datos 1975-2005'!$C$5:$AGH$51,'BECO_Datos 1975-2005'!$A11,FALSE)*L$5</f>
        <v>0</v>
      </c>
      <c r="M15" s="23" t="str">
        <f t="shared" si="3"/>
        <v>No aplica</v>
      </c>
      <c r="N15" s="192">
        <f>HLOOKUP(CONCATENATE($M$5,N$7),'BECO_Datos 1975-2005'!$C$5:$AGH$51,'BECO_Datos 1975-2005'!$A11,FALSE)*N$5</f>
        <v>0</v>
      </c>
      <c r="O15" s="192">
        <f>HLOOKUP(CONCATENATE($M$5,O$7),'BECO_Datos 1975-2005'!$C$5:$AGH$51,'BECO_Datos 1975-2005'!$A11,FALSE)*O$5</f>
        <v>0</v>
      </c>
      <c r="P15" s="192">
        <f>HLOOKUP(CONCATENATE($M$5,P$7),'BECO_Datos 1975-2005'!$C$5:$AGH$51,'BECO_Datos 1975-2005'!$A11,FALSE)*P$5</f>
        <v>0</v>
      </c>
      <c r="Q15" s="192">
        <f>HLOOKUP(CONCATENATE($M$5,Q$7),'BECO_Datos 1975-2005'!$C$5:$AGH$51,'BECO_Datos 1975-2005'!$A11,FALSE)*Q$5</f>
        <v>19.623962053984741</v>
      </c>
      <c r="R15" s="192">
        <f>HLOOKUP(CONCATENATE($M$5,R$7),'BECO_Datos 1975-2005'!$C$5:$AGH$51,'BECO_Datos 1975-2005'!$A11,FALSE)*R$5</f>
        <v>0</v>
      </c>
      <c r="S15" s="192">
        <f>HLOOKUP(CONCATENATE($M$5,S$7),'BECO_Datos 1975-2005'!$C$5:$AGH$51,'BECO_Datos 1975-2005'!$A11,FALSE)*S$5</f>
        <v>2470.4429492993713</v>
      </c>
      <c r="T15" s="192">
        <f>HLOOKUP(CONCATENATE($M$5,T$7),'BECO_Datos 1975-2005'!$C$5:$AGH$51,'BECO_Datos 1975-2005'!$A11,FALSE)*T$5</f>
        <v>0</v>
      </c>
      <c r="U15" s="192">
        <f>HLOOKUP(CONCATENATE($M$5,U$7),'BECO_Datos 1975-2005'!$C$5:$AGH$51,'BECO_Datos 1975-2005'!$A11,FALSE)*U$5</f>
        <v>21</v>
      </c>
      <c r="V15" s="192">
        <f>HLOOKUP(CONCATENATE($M$5,V$7),'BECO_Datos 1975-2005'!$C$5:$AGH$51,'BECO_Datos 1975-2005'!$A11,FALSE)*V$5</f>
        <v>0</v>
      </c>
      <c r="W15" s="192">
        <f>HLOOKUP(CONCATENATE($M$5,W$7),'BECO_Datos 1975-2005'!$C$5:$AGH$51,'BECO_Datos 1975-2005'!$A11,FALSE)*W$5</f>
        <v>0</v>
      </c>
      <c r="X15" s="192">
        <f>HLOOKUP(CONCATENATE($M$5,X$7),'BECO_Datos 1975-2005'!$C$5:$AGH$51,'BECO_Datos 1975-2005'!$A11,FALSE)*X$5</f>
        <v>0</v>
      </c>
      <c r="Y15" s="192">
        <f>HLOOKUP(CONCATENATE($M$5,Y$7),'BECO_Datos 1975-2005'!$C$5:$AGH$51,'BECO_Datos 1975-2005'!$A11,FALSE)*Y$5</f>
        <v>0</v>
      </c>
      <c r="Z15" s="192">
        <f>HLOOKUP(CONCATENATE($M$5,Z$7),'BECO_Datos 1975-2005'!$C$5:$AGH$51,'BECO_Datos 1975-2005'!$A11,FALSE)*Z$5</f>
        <v>0</v>
      </c>
      <c r="AA15" s="192">
        <f>HLOOKUP(CONCATENATE($M$5,AA$7),'BECO_Datos 1975-2005'!$C$5:$AGH$51,'BECO_Datos 1975-2005'!$A11,FALSE)*AA$5</f>
        <v>0</v>
      </c>
    </row>
    <row r="16" spans="1:27" x14ac:dyDescent="0.25">
      <c r="A16" s="54"/>
      <c r="B16" s="145" t="s">
        <v>111</v>
      </c>
      <c r="C16" s="22" t="str">
        <f t="shared" si="2"/>
        <v>No aplica</v>
      </c>
      <c r="D16" s="191">
        <f>HLOOKUP(CONCATENATE($M$5,D$7),'BECO_Datos 1975-2005'!$C$5:$AGH$51,'BECO_Datos 1975-2005'!$A12,FALSE)*D$5</f>
        <v>0</v>
      </c>
      <c r="E16" s="191">
        <f>HLOOKUP(CONCATENATE($M$5,E$7),'BECO_Datos 1975-2005'!$C$5:$AGH$51,'BECO_Datos 1975-2005'!$A12,FALSE)*E$5</f>
        <v>0</v>
      </c>
      <c r="F16" s="191">
        <f>HLOOKUP(CONCATENATE($M$5,F$7),'BECO_Datos 1975-2005'!$C$5:$AGH$51,'BECO_Datos 1975-2005'!$A12,FALSE)*F$5</f>
        <v>40820</v>
      </c>
      <c r="G16" s="191">
        <f>HLOOKUP(CONCATENATE($M$5,G$7),'BECO_Datos 1975-2005'!$C$5:$AGH$51,'BECO_Datos 1975-2005'!$A12,FALSE)*G$5</f>
        <v>0</v>
      </c>
      <c r="H16" s="191">
        <f>HLOOKUP(CONCATENATE($M$5,H$7),'BECO_Datos 1975-2005'!$C$5:$AGH$51,'BECO_Datos 1975-2005'!$A12,FALSE)*H$5</f>
        <v>0</v>
      </c>
      <c r="I16" s="191">
        <f>HLOOKUP(CONCATENATE($M$5,I$7),'BECO_Datos 1975-2005'!$C$5:$AGH$51,'BECO_Datos 1975-2005'!$A12,FALSE)*I$5</f>
        <v>0</v>
      </c>
      <c r="J16" s="191">
        <f>HLOOKUP(CONCATENATE($M$5,J$7),'BECO_Datos 1975-2005'!$C$5:$AGH$51,'BECO_Datos 1975-2005'!$A12,FALSE)*J$5</f>
        <v>0</v>
      </c>
      <c r="K16" s="191">
        <f>HLOOKUP(CONCATENATE($M$5,K$7),'BECO_Datos 1975-2005'!$C$5:$AGH$51,'BECO_Datos 1975-2005'!$A12,FALSE)*K$5</f>
        <v>0</v>
      </c>
      <c r="L16" s="191">
        <f>HLOOKUP(CONCATENATE($M$5,L$7),'BECO_Datos 1975-2005'!$C$5:$AGH$51,'BECO_Datos 1975-2005'!$A12,FALSE)*L$5</f>
        <v>0</v>
      </c>
      <c r="M16" s="22" t="str">
        <f t="shared" si="3"/>
        <v>No aplica</v>
      </c>
      <c r="N16" s="191">
        <f>HLOOKUP(CONCATENATE($M$5,N$7),'BECO_Datos 1975-2005'!$C$5:$AGH$51,'BECO_Datos 1975-2005'!$A12,FALSE)*N$5</f>
        <v>0</v>
      </c>
      <c r="O16" s="191">
        <f>HLOOKUP(CONCATENATE($M$5,O$7),'BECO_Datos 1975-2005'!$C$5:$AGH$51,'BECO_Datos 1975-2005'!$A12,FALSE)*O$5</f>
        <v>0</v>
      </c>
      <c r="P16" s="191">
        <f>HLOOKUP(CONCATENATE($M$5,P$7),'BECO_Datos 1975-2005'!$C$5:$AGH$51,'BECO_Datos 1975-2005'!$A12,FALSE)*P$5</f>
        <v>0</v>
      </c>
      <c r="Q16" s="191">
        <f>HLOOKUP(CONCATENATE($M$5,Q$7),'BECO_Datos 1975-2005'!$C$5:$AGH$51,'BECO_Datos 1975-2005'!$A12,FALSE)*Q$5</f>
        <v>0</v>
      </c>
      <c r="R16" s="191">
        <f>HLOOKUP(CONCATENATE($M$5,R$7),'BECO_Datos 1975-2005'!$C$5:$AGH$51,'BECO_Datos 1975-2005'!$A12,FALSE)*R$5</f>
        <v>0</v>
      </c>
      <c r="S16" s="191">
        <f>HLOOKUP(CONCATENATE($M$5,S$7),'BECO_Datos 1975-2005'!$C$5:$AGH$51,'BECO_Datos 1975-2005'!$A12,FALSE)*S$5</f>
        <v>0</v>
      </c>
      <c r="T16" s="191">
        <f>HLOOKUP(CONCATENATE($M$5,T$7),'BECO_Datos 1975-2005'!$C$5:$AGH$51,'BECO_Datos 1975-2005'!$A12,FALSE)*T$5</f>
        <v>0</v>
      </c>
      <c r="U16" s="191">
        <f>HLOOKUP(CONCATENATE($M$5,U$7),'BECO_Datos 1975-2005'!$C$5:$AGH$51,'BECO_Datos 1975-2005'!$A12,FALSE)*U$5</f>
        <v>0</v>
      </c>
      <c r="V16" s="191">
        <f>HLOOKUP(CONCATENATE($M$5,V$7),'BECO_Datos 1975-2005'!$C$5:$AGH$51,'BECO_Datos 1975-2005'!$A12,FALSE)*V$5</f>
        <v>0</v>
      </c>
      <c r="W16" s="191">
        <f>HLOOKUP(CONCATENATE($M$5,W$7),'BECO_Datos 1975-2005'!$C$5:$AGH$51,'BECO_Datos 1975-2005'!$A12,FALSE)*W$5</f>
        <v>0</v>
      </c>
      <c r="X16" s="191">
        <f>HLOOKUP(CONCATENATE($M$5,X$7),'BECO_Datos 1975-2005'!$C$5:$AGH$51,'BECO_Datos 1975-2005'!$A12,FALSE)*X$5</f>
        <v>0</v>
      </c>
      <c r="Y16" s="191">
        <f>HLOOKUP(CONCATENATE($M$5,Y$7),'BECO_Datos 1975-2005'!$C$5:$AGH$51,'BECO_Datos 1975-2005'!$A12,FALSE)*Y$5</f>
        <v>0</v>
      </c>
      <c r="Z16" s="191">
        <f>HLOOKUP(CONCATENATE($M$5,Z$7),'BECO_Datos 1975-2005'!$C$5:$AGH$51,'BECO_Datos 1975-2005'!$A12,FALSE)*Z$5</f>
        <v>0</v>
      </c>
      <c r="AA16" s="191">
        <f>HLOOKUP(CONCATENATE($M$5,AA$7),'BECO_Datos 1975-2005'!$C$5:$AGH$51,'BECO_Datos 1975-2005'!$A12,FALSE)*AA$5</f>
        <v>0</v>
      </c>
    </row>
    <row r="17" spans="1:29" x14ac:dyDescent="0.25">
      <c r="A17" s="54"/>
      <c r="B17" s="146" t="s">
        <v>295</v>
      </c>
      <c r="C17" s="23" t="str">
        <f>IF($C$5=1,"No aplica",_xlfn.AGGREGATE(9,6,D17:L17))</f>
        <v>No aplica</v>
      </c>
      <c r="D17" s="192">
        <f>HLOOKUP(CONCATENATE($M$5,D$7),'BECO_Datos 1975-2005'!$C$5:$AGH$51,'BECO_Datos 1975-2005'!$A25,FALSE)*D$5</f>
        <v>0</v>
      </c>
      <c r="E17" s="192">
        <f>HLOOKUP(CONCATENATE($M$5,E$7),'BECO_Datos 1975-2005'!$C$5:$AGH$51,'BECO_Datos 1975-2005'!$A25,FALSE)*E$5</f>
        <v>0</v>
      </c>
      <c r="F17" s="192">
        <f>HLOOKUP(CONCATENATE($M$5,F$7),'BECO_Datos 1975-2005'!$C$5:$AGH$51,'BECO_Datos 1975-2005'!$A25,FALSE)*F$5</f>
        <v>13053</v>
      </c>
      <c r="G17" s="192">
        <f>HLOOKUP(CONCATENATE($M$5,G$7),'BECO_Datos 1975-2005'!$C$5:$AGH$51,'BECO_Datos 1975-2005'!$A25,FALSE)*G$5</f>
        <v>0</v>
      </c>
      <c r="H17" s="192">
        <f>HLOOKUP(CONCATENATE($M$5,H$7),'BECO_Datos 1975-2005'!$C$5:$AGH$51,'BECO_Datos 1975-2005'!$A25,FALSE)*H$5</f>
        <v>0</v>
      </c>
      <c r="I17" s="192">
        <f>HLOOKUP(CONCATENATE($M$5,I$7),'BECO_Datos 1975-2005'!$C$5:$AGH$51,'BECO_Datos 1975-2005'!$A25,FALSE)*I$5</f>
        <v>113.8</v>
      </c>
      <c r="J17" s="192">
        <f>HLOOKUP(CONCATENATE($M$5,J$7),'BECO_Datos 1975-2005'!$C$5:$AGH$51,'BECO_Datos 1975-2005'!$A25,FALSE)*J$5</f>
        <v>0</v>
      </c>
      <c r="K17" s="192">
        <f>HLOOKUP(CONCATENATE($M$5,K$7),'BECO_Datos 1975-2005'!$C$5:$AGH$51,'BECO_Datos 1975-2005'!$A25,FALSE)*K$5</f>
        <v>0</v>
      </c>
      <c r="L17" s="192">
        <f>HLOOKUP(CONCATENATE($M$5,L$7),'BECO_Datos 1975-2005'!$C$5:$AGH$51,'BECO_Datos 1975-2005'!$A25,FALSE)*L$5</f>
        <v>0</v>
      </c>
      <c r="M17" s="23" t="str">
        <f t="shared" si="3"/>
        <v>No aplica</v>
      </c>
      <c r="N17" s="192">
        <f>HLOOKUP(CONCATENATE($M$5,N$7),'BECO_Datos 1975-2005'!$C$5:$AGH$51,'BECO_Datos 1975-2005'!$A25,FALSE)*N$5</f>
        <v>0</v>
      </c>
      <c r="O17" s="192">
        <f>HLOOKUP(CONCATENATE($M$5,O$7),'BECO_Datos 1975-2005'!$C$5:$AGH$51,'BECO_Datos 1975-2005'!$A25,FALSE)*O$5</f>
        <v>0</v>
      </c>
      <c r="P17" s="192">
        <f>HLOOKUP(CONCATENATE($M$5,P$7),'BECO_Datos 1975-2005'!$C$5:$AGH$51,'BECO_Datos 1975-2005'!$A25,FALSE)*P$5</f>
        <v>0</v>
      </c>
      <c r="Q17" s="192">
        <f>HLOOKUP(CONCATENATE($M$5,Q$7),'BECO_Datos 1975-2005'!$C$5:$AGH$51,'BECO_Datos 1975-2005'!$A25,FALSE)*Q$5</f>
        <v>0</v>
      </c>
      <c r="R17" s="192">
        <f>HLOOKUP(CONCATENATE($M$5,R$7),'BECO_Datos 1975-2005'!$C$5:$AGH$51,'BECO_Datos 1975-2005'!$A25,FALSE)*R$5</f>
        <v>83.3</v>
      </c>
      <c r="S17" s="192">
        <f>HLOOKUP(CONCATENATE($M$5,S$7),'BECO_Datos 1975-2005'!$C$5:$AGH$51,'BECO_Datos 1975-2005'!$A25,FALSE)*S$5</f>
        <v>184</v>
      </c>
      <c r="T17" s="192">
        <f>HLOOKUP(CONCATENATE($M$5,T$7),'BECO_Datos 1975-2005'!$C$5:$AGH$51,'BECO_Datos 1975-2005'!$A25,FALSE)*T$5</f>
        <v>617.4</v>
      </c>
      <c r="U17" s="192">
        <f>HLOOKUP(CONCATENATE($M$5,U$7),'BECO_Datos 1975-2005'!$C$5:$AGH$51,'BECO_Datos 1975-2005'!$A25,FALSE)*U$5</f>
        <v>424.2</v>
      </c>
      <c r="V17" s="192">
        <f>HLOOKUP(CONCATENATE($M$5,V$7),'BECO_Datos 1975-2005'!$C$5:$AGH$51,'BECO_Datos 1975-2005'!$A25,FALSE)*V$5</f>
        <v>91.165261904761905</v>
      </c>
      <c r="W17" s="192">
        <f>HLOOKUP(CONCATENATE($M$5,W$7),'BECO_Datos 1975-2005'!$C$5:$AGH$51,'BECO_Datos 1975-2005'!$A25,FALSE)*W$5</f>
        <v>82.4</v>
      </c>
      <c r="X17" s="192">
        <f>HLOOKUP(CONCATENATE($M$5,X$7),'BECO_Datos 1975-2005'!$C$5:$AGH$51,'BECO_Datos 1975-2005'!$A25,FALSE)*X$5</f>
        <v>3096.405084</v>
      </c>
      <c r="Y17" s="192">
        <f>HLOOKUP(CONCATENATE($M$5,Y$7),'BECO_Datos 1975-2005'!$C$5:$AGH$51,'BECO_Datos 1975-2005'!$A25,FALSE)*Y$5</f>
        <v>38.881999999999998</v>
      </c>
      <c r="Z17" s="192">
        <f>HLOOKUP(CONCATENATE($M$5,Z$7),'BECO_Datos 1975-2005'!$C$5:$AGH$51,'BECO_Datos 1975-2005'!$A25,FALSE)*Z$5</f>
        <v>0</v>
      </c>
      <c r="AA17" s="192">
        <f>HLOOKUP(CONCATENATE($M$5,AA$7),'BECO_Datos 1975-2005'!$C$5:$AGH$51,'BECO_Datos 1975-2005'!$A25,FALSE)*AA$5</f>
        <v>585.41700000000003</v>
      </c>
    </row>
    <row r="18" spans="1:29" x14ac:dyDescent="0.25">
      <c r="A18" s="54"/>
      <c r="B18" s="153" t="s">
        <v>372</v>
      </c>
      <c r="C18" s="156" t="str">
        <f>IF($C$5=1,"No aplica",_xlfn.AGGREGATE(9,6,D18:L18))</f>
        <v>No aplica</v>
      </c>
      <c r="D18" s="99">
        <f>SUMIF(D19:D27,"&gt;0")</f>
        <v>0</v>
      </c>
      <c r="E18" s="99">
        <f t="shared" ref="E18:L18" si="4">SUMIF(E19:E27,"&gt;0")</f>
        <v>0</v>
      </c>
      <c r="F18" s="99">
        <f t="shared" si="4"/>
        <v>0</v>
      </c>
      <c r="G18" s="99">
        <f t="shared" si="4"/>
        <v>0</v>
      </c>
      <c r="H18" s="99">
        <f t="shared" si="4"/>
        <v>0</v>
      </c>
      <c r="I18" s="99">
        <f t="shared" si="4"/>
        <v>0</v>
      </c>
      <c r="J18" s="99">
        <f t="shared" si="4"/>
        <v>0</v>
      </c>
      <c r="K18" s="99">
        <f t="shared" si="4"/>
        <v>0</v>
      </c>
      <c r="L18" s="99">
        <f t="shared" si="4"/>
        <v>0</v>
      </c>
      <c r="M18" s="156" t="str">
        <f t="shared" si="3"/>
        <v>No aplica</v>
      </c>
      <c r="N18" s="99">
        <f>SUMIF(N19:N27,"&gt;0")</f>
        <v>0</v>
      </c>
      <c r="O18" s="99">
        <f t="shared" ref="O18:AA18" si="5">SUMIF(O19:O27,"&gt;0")</f>
        <v>0</v>
      </c>
      <c r="P18" s="99">
        <f t="shared" si="5"/>
        <v>137.6</v>
      </c>
      <c r="Q18" s="99">
        <f t="shared" si="5"/>
        <v>454.18720313367953</v>
      </c>
      <c r="R18" s="99">
        <f t="shared" si="5"/>
        <v>6619.2</v>
      </c>
      <c r="S18" s="99">
        <f t="shared" si="5"/>
        <v>13299.430949299371</v>
      </c>
      <c r="T18" s="99">
        <f t="shared" si="5"/>
        <v>17495.599999999999</v>
      </c>
      <c r="U18" s="99">
        <f t="shared" si="5"/>
        <v>1102.8</v>
      </c>
      <c r="V18" s="99">
        <f t="shared" si="5"/>
        <v>2987.3170952380951</v>
      </c>
      <c r="W18" s="99">
        <f t="shared" si="5"/>
        <v>21788.707928571432</v>
      </c>
      <c r="X18" s="99">
        <f t="shared" si="5"/>
        <v>3096.405084</v>
      </c>
      <c r="Y18" s="99">
        <f t="shared" si="5"/>
        <v>5839.2819999999992</v>
      </c>
      <c r="Z18" s="99">
        <f t="shared" si="5"/>
        <v>1519.3343271428571</v>
      </c>
      <c r="AA18" s="99">
        <f t="shared" si="5"/>
        <v>2842.5189999999998</v>
      </c>
    </row>
    <row r="19" spans="1:29" x14ac:dyDescent="0.25">
      <c r="A19" s="54"/>
      <c r="B19" s="145" t="s">
        <v>324</v>
      </c>
      <c r="C19" s="22" t="str">
        <f t="shared" si="2"/>
        <v>No aplica</v>
      </c>
      <c r="D19" s="191">
        <f>HLOOKUP(CONCATENATE($M$5,D$7),'BECO_Datos 1975-2005'!$C$5:$AGH$51,'BECO_Datos 1975-2005'!$A14,FALSE)*D$5</f>
        <v>0</v>
      </c>
      <c r="E19" s="191">
        <f>HLOOKUP(CONCATENATE($M$5,E$7),'BECO_Datos 1975-2005'!$C$5:$AGH$51,'BECO_Datos 1975-2005'!$A14,FALSE)*E$5</f>
        <v>0</v>
      </c>
      <c r="F19" s="191">
        <f>HLOOKUP(CONCATENATE($M$5,F$7),'BECO_Datos 1975-2005'!$C$5:$AGH$51,'BECO_Datos 1975-2005'!$A14,FALSE)*F$5</f>
        <v>-8885.1010327635322</v>
      </c>
      <c r="G19" s="191">
        <f>HLOOKUP(CONCATENATE($M$5,G$7),'BECO_Datos 1975-2005'!$C$5:$AGH$51,'BECO_Datos 1975-2005'!$A14,FALSE)*G$5</f>
        <v>0</v>
      </c>
      <c r="H19" s="191">
        <f>HLOOKUP(CONCATENATE($M$5,H$7),'BECO_Datos 1975-2005'!$C$5:$AGH$51,'BECO_Datos 1975-2005'!$A14,FALSE)*H$5</f>
        <v>0</v>
      </c>
      <c r="I19" s="191">
        <f>HLOOKUP(CONCATENATE($M$5,I$7),'BECO_Datos 1975-2005'!$C$5:$AGH$51,'BECO_Datos 1975-2005'!$A14,FALSE)*I$5</f>
        <v>0</v>
      </c>
      <c r="J19" s="191">
        <f>HLOOKUP(CONCATENATE($M$5,J$7),'BECO_Datos 1975-2005'!$C$5:$AGH$51,'BECO_Datos 1975-2005'!$A14,FALSE)*J$5</f>
        <v>0</v>
      </c>
      <c r="K19" s="191">
        <f>HLOOKUP(CONCATENATE($M$5,K$7),'BECO_Datos 1975-2005'!$C$5:$AGH$51,'BECO_Datos 1975-2005'!$A14,FALSE)*K$5</f>
        <v>0</v>
      </c>
      <c r="L19" s="191">
        <f>HLOOKUP(CONCATENATE($M$5,L$7),'BECO_Datos 1975-2005'!$C$5:$AGH$51,'BECO_Datos 1975-2005'!$A14,FALSE)*L$5</f>
        <v>0</v>
      </c>
      <c r="M19" s="22" t="str">
        <f t="shared" si="3"/>
        <v>No aplica</v>
      </c>
      <c r="N19" s="191">
        <f>HLOOKUP(CONCATENATE($M$5,N$7),'BECO_Datos 1975-2005'!$C$5:$AGH$51,'BECO_Datos 1975-2005'!$A14,FALSE)*N$5</f>
        <v>0</v>
      </c>
      <c r="O19" s="191">
        <f>HLOOKUP(CONCATENATE($M$5,O$7),'BECO_Datos 1975-2005'!$C$5:$AGH$51,'BECO_Datos 1975-2005'!$A14,FALSE)*O$5</f>
        <v>0</v>
      </c>
      <c r="P19" s="191">
        <f>HLOOKUP(CONCATENATE($M$5,P$7),'BECO_Datos 1975-2005'!$C$5:$AGH$51,'BECO_Datos 1975-2005'!$A14,FALSE)*P$5</f>
        <v>0</v>
      </c>
      <c r="Q19" s="191">
        <f>HLOOKUP(CONCATENATE($M$5,Q$7),'BECO_Datos 1975-2005'!$C$5:$AGH$51,'BECO_Datos 1975-2005'!$A14,FALSE)*Q$5</f>
        <v>0</v>
      </c>
      <c r="R19" s="191">
        <f>HLOOKUP(CONCATENATE($M$5,R$7),'BECO_Datos 1975-2005'!$C$5:$AGH$51,'BECO_Datos 1975-2005'!$A14,FALSE)*R$5</f>
        <v>0</v>
      </c>
      <c r="S19" s="191">
        <f>HLOOKUP(CONCATENATE($M$5,S$7),'BECO_Datos 1975-2005'!$C$5:$AGH$51,'BECO_Datos 1975-2005'!$A14,FALSE)*S$5</f>
        <v>0</v>
      </c>
      <c r="T19" s="191">
        <f>HLOOKUP(CONCATENATE($M$5,T$7),'BECO_Datos 1975-2005'!$C$5:$AGH$51,'BECO_Datos 1975-2005'!$A14,FALSE)*T$5</f>
        <v>0</v>
      </c>
      <c r="U19" s="191">
        <f>HLOOKUP(CONCATENATE($M$5,U$7),'BECO_Datos 1975-2005'!$C$5:$AGH$51,'BECO_Datos 1975-2005'!$A14,FALSE)*U$5</f>
        <v>0</v>
      </c>
      <c r="V19" s="191">
        <f>HLOOKUP(CONCATENATE($M$5,V$7),'BECO_Datos 1975-2005'!$C$5:$AGH$51,'BECO_Datos 1975-2005'!$A14,FALSE)*V$5</f>
        <v>513.41783333333353</v>
      </c>
      <c r="W19" s="191">
        <f>HLOOKUP(CONCATENATE($M$5,W$7),'BECO_Datos 1975-2005'!$C$5:$AGH$51,'BECO_Datos 1975-2005'!$A14,FALSE)*W$5</f>
        <v>59.042928571428547</v>
      </c>
      <c r="X19" s="191">
        <f>HLOOKUP(CONCATENATE($M$5,X$7),'BECO_Datos 1975-2005'!$C$5:$AGH$51,'BECO_Datos 1975-2005'!$A14,FALSE)*X$5</f>
        <v>0</v>
      </c>
      <c r="Y19" s="191">
        <f>HLOOKUP(CONCATENATE($M$5,Y$7),'BECO_Datos 1975-2005'!$C$5:$AGH$51,'BECO_Datos 1975-2005'!$A14,FALSE)*Y$5</f>
        <v>0</v>
      </c>
      <c r="Z19" s="191">
        <f>HLOOKUP(CONCATENATE($M$5,Z$7),'BECO_Datos 1975-2005'!$C$5:$AGH$51,'BECO_Datos 1975-2005'!$A14,FALSE)*Z$5</f>
        <v>1519.3343271428571</v>
      </c>
      <c r="AA19" s="191">
        <f>HLOOKUP(CONCATENATE($M$5,AA$7),'BECO_Datos 1975-2005'!$C$5:$AGH$51,'BECO_Datos 1975-2005'!$A14,FALSE)*AA$5</f>
        <v>0</v>
      </c>
    </row>
    <row r="20" spans="1:29" x14ac:dyDescent="0.25">
      <c r="A20" s="54"/>
      <c r="B20" s="152" t="s">
        <v>297</v>
      </c>
      <c r="C20" s="23" t="str">
        <f t="shared" si="2"/>
        <v>No aplica</v>
      </c>
      <c r="D20" s="193">
        <f>HLOOKUP(CONCATENATE($M$5,D$7),'BECO_Datos 1975-2005'!$C$5:$AGH$51,'BECO_Datos 1975-2005'!$A15,FALSE)*D$5</f>
        <v>0</v>
      </c>
      <c r="E20" s="193">
        <f>HLOOKUP(CONCATENATE($M$5,E$7),'BECO_Datos 1975-2005'!$C$5:$AGH$51,'BECO_Datos 1975-2005'!$A15,FALSE)*E$5</f>
        <v>0</v>
      </c>
      <c r="F20" s="193">
        <f>HLOOKUP(CONCATENATE($M$5,F$7),'BECO_Datos 1975-2005'!$C$5:$AGH$51,'BECO_Datos 1975-2005'!$A15,FALSE)*F$5</f>
        <v>-10652</v>
      </c>
      <c r="G20" s="193">
        <f>HLOOKUP(CONCATENATE($M$5,G$7),'BECO_Datos 1975-2005'!$C$5:$AGH$51,'BECO_Datos 1975-2005'!$A15,FALSE)*G$5</f>
        <v>0</v>
      </c>
      <c r="H20" s="193">
        <f>HLOOKUP(CONCATENATE($M$5,H$7),'BECO_Datos 1975-2005'!$C$5:$AGH$51,'BECO_Datos 1975-2005'!$A15,FALSE)*H$5</f>
        <v>0</v>
      </c>
      <c r="I20" s="193">
        <f>HLOOKUP(CONCATENATE($M$5,I$7),'BECO_Datos 1975-2005'!$C$5:$AGH$51,'BECO_Datos 1975-2005'!$A15,FALSE)*I$5</f>
        <v>-56094.294999999998</v>
      </c>
      <c r="J20" s="193">
        <f>HLOOKUP(CONCATENATE($M$5,J$7),'BECO_Datos 1975-2005'!$C$5:$AGH$51,'BECO_Datos 1975-2005'!$A15,FALSE)*J$5</f>
        <v>0</v>
      </c>
      <c r="K20" s="193">
        <f>HLOOKUP(CONCATENATE($M$5,K$7),'BECO_Datos 1975-2005'!$C$5:$AGH$51,'BECO_Datos 1975-2005'!$A15,FALSE)*K$5</f>
        <v>0</v>
      </c>
      <c r="L20" s="193">
        <f>HLOOKUP(CONCATENATE($M$5,L$7),'BECO_Datos 1975-2005'!$C$5:$AGH$51,'BECO_Datos 1975-2005'!$A15,FALSE)*L$5</f>
        <v>0</v>
      </c>
      <c r="M20" s="23" t="str">
        <f t="shared" si="3"/>
        <v>No aplica</v>
      </c>
      <c r="N20" s="193">
        <f>HLOOKUP(CONCATENATE($M$5,N$7),'BECO_Datos 1975-2005'!$C$5:$AGH$51,'BECO_Datos 1975-2005'!$A15,FALSE)*N$5</f>
        <v>0</v>
      </c>
      <c r="O20" s="193">
        <f>HLOOKUP(CONCATENATE($M$5,O$7),'BECO_Datos 1975-2005'!$C$5:$AGH$51,'BECO_Datos 1975-2005'!$A15,FALSE)*O$5</f>
        <v>0</v>
      </c>
      <c r="P20" s="193">
        <f>HLOOKUP(CONCATENATE($M$5,P$7),'BECO_Datos 1975-2005'!$C$5:$AGH$51,'BECO_Datos 1975-2005'!$A15,FALSE)*P$5</f>
        <v>0</v>
      </c>
      <c r="Q20" s="193">
        <f>HLOOKUP(CONCATENATE($M$5,Q$7),'BECO_Datos 1975-2005'!$C$5:$AGH$51,'BECO_Datos 1975-2005'!$A15,FALSE)*Q$5</f>
        <v>0</v>
      </c>
      <c r="R20" s="193">
        <f>HLOOKUP(CONCATENATE($M$5,R$7),'BECO_Datos 1975-2005'!$C$5:$AGH$51,'BECO_Datos 1975-2005'!$A15,FALSE)*R$5</f>
        <v>6619.2</v>
      </c>
      <c r="S20" s="193">
        <f>HLOOKUP(CONCATENATE($M$5,S$7),'BECO_Datos 1975-2005'!$C$5:$AGH$51,'BECO_Datos 1975-2005'!$A15,FALSE)*S$5</f>
        <v>0</v>
      </c>
      <c r="T20" s="193">
        <f>HLOOKUP(CONCATENATE($M$5,T$7),'BECO_Datos 1975-2005'!$C$5:$AGH$51,'BECO_Datos 1975-2005'!$A15,FALSE)*T$5</f>
        <v>17495.599999999999</v>
      </c>
      <c r="U20" s="193">
        <f>HLOOKUP(CONCATENATE($M$5,U$7),'BECO_Datos 1975-2005'!$C$5:$AGH$51,'BECO_Datos 1975-2005'!$A15,FALSE)*U$5</f>
        <v>0</v>
      </c>
      <c r="V20" s="193">
        <f>HLOOKUP(CONCATENATE($M$5,V$7),'BECO_Datos 1975-2005'!$C$5:$AGH$51,'BECO_Datos 1975-2005'!$A15,FALSE)*V$5</f>
        <v>2473.8992619047617</v>
      </c>
      <c r="W20" s="193">
        <f>HLOOKUP(CONCATENATE($M$5,W$7),'BECO_Datos 1975-2005'!$C$5:$AGH$51,'BECO_Datos 1975-2005'!$A15,FALSE)*W$5</f>
        <v>21729.665000000005</v>
      </c>
      <c r="X20" s="193">
        <f>HLOOKUP(CONCATENATE($M$5,X$7),'BECO_Datos 1975-2005'!$C$5:$AGH$51,'BECO_Datos 1975-2005'!$A15,FALSE)*X$5</f>
        <v>3096.405084</v>
      </c>
      <c r="Y20" s="193">
        <f>HLOOKUP(CONCATENATE($M$5,Y$7),'BECO_Datos 1975-2005'!$C$5:$AGH$51,'BECO_Datos 1975-2005'!$A15,FALSE)*Y$5</f>
        <v>5839.2819999999992</v>
      </c>
      <c r="Z20" s="193">
        <f>HLOOKUP(CONCATENATE($M$5,Z$7),'BECO_Datos 1975-2005'!$C$5:$AGH$51,'BECO_Datos 1975-2005'!$A15,FALSE)*Z$5</f>
        <v>-1519.3343271428571</v>
      </c>
      <c r="AA20" s="193">
        <f>HLOOKUP(CONCATENATE($M$5,AA$7),'BECO_Datos 1975-2005'!$C$5:$AGH$51,'BECO_Datos 1975-2005'!$A15,FALSE)*AA$5</f>
        <v>2842.5189999999998</v>
      </c>
      <c r="AC20" s="118"/>
    </row>
    <row r="21" spans="1:29" x14ac:dyDescent="0.25">
      <c r="A21" s="54"/>
      <c r="B21" s="145" t="s">
        <v>300</v>
      </c>
      <c r="C21" s="22" t="str">
        <f t="shared" si="2"/>
        <v>No aplica</v>
      </c>
      <c r="D21" s="191">
        <f>HLOOKUP(CONCATENATE($M$5,D$7),'BECO_Datos 1975-2005'!$C$5:$AGH$51,'BECO_Datos 1975-2005'!$A16,FALSE)*D$5</f>
        <v>0</v>
      </c>
      <c r="E21" s="191">
        <f>HLOOKUP(CONCATENATE($M$5,E$7),'BECO_Datos 1975-2005'!$C$5:$AGH$51,'BECO_Datos 1975-2005'!$A16,FALSE)*E$5</f>
        <v>0</v>
      </c>
      <c r="F21" s="191">
        <f>HLOOKUP(CONCATENATE($M$5,F$7),'BECO_Datos 1975-2005'!$C$5:$AGH$51,'BECO_Datos 1975-2005'!$A16,FALSE)*F$5</f>
        <v>0</v>
      </c>
      <c r="G21" s="191">
        <f>HLOOKUP(CONCATENATE($M$5,G$7),'BECO_Datos 1975-2005'!$C$5:$AGH$51,'BECO_Datos 1975-2005'!$A16,FALSE)*G$5</f>
        <v>0</v>
      </c>
      <c r="H21" s="191">
        <f>HLOOKUP(CONCATENATE($M$5,H$7),'BECO_Datos 1975-2005'!$C$5:$AGH$51,'BECO_Datos 1975-2005'!$A16,FALSE)*H$5</f>
        <v>-344.10587873191747</v>
      </c>
      <c r="I21" s="191">
        <f>HLOOKUP(CONCATENATE($M$5,I$7),'BECO_Datos 1975-2005'!$C$5:$AGH$51,'BECO_Datos 1975-2005'!$A16,FALSE)*I$5</f>
        <v>0</v>
      </c>
      <c r="J21" s="191">
        <f>HLOOKUP(CONCATENATE($M$5,J$7),'BECO_Datos 1975-2005'!$C$5:$AGH$51,'BECO_Datos 1975-2005'!$A16,FALSE)*J$5</f>
        <v>0</v>
      </c>
      <c r="K21" s="191">
        <f>HLOOKUP(CONCATENATE($M$5,K$7),'BECO_Datos 1975-2005'!$C$5:$AGH$51,'BECO_Datos 1975-2005'!$A16,FALSE)*K$5</f>
        <v>0</v>
      </c>
      <c r="L21" s="191">
        <f>HLOOKUP(CONCATENATE($M$5,L$7),'BECO_Datos 1975-2005'!$C$5:$AGH$51,'BECO_Datos 1975-2005'!$A16,FALSE)*L$5</f>
        <v>0</v>
      </c>
      <c r="M21" s="22" t="str">
        <f t="shared" si="3"/>
        <v>No aplica</v>
      </c>
      <c r="N21" s="191">
        <f>HLOOKUP(CONCATENATE($M$5,N$7),'BECO_Datos 1975-2005'!$C$5:$AGH$51,'BECO_Datos 1975-2005'!$A16,FALSE)*N$5</f>
        <v>0</v>
      </c>
      <c r="O21" s="191">
        <f>HLOOKUP(CONCATENATE($M$5,O$7),'BECO_Datos 1975-2005'!$C$5:$AGH$51,'BECO_Datos 1975-2005'!$A16,FALSE)*O$5</f>
        <v>0</v>
      </c>
      <c r="P21" s="191">
        <f>HLOOKUP(CONCATENATE($M$5,P$7),'BECO_Datos 1975-2005'!$C$5:$AGH$51,'BECO_Datos 1975-2005'!$A16,FALSE)*P$5</f>
        <v>137.6</v>
      </c>
      <c r="Q21" s="191">
        <f>HLOOKUP(CONCATENATE($M$5,Q$7),'BECO_Datos 1975-2005'!$C$5:$AGH$51,'BECO_Datos 1975-2005'!$A16,FALSE)*Q$5</f>
        <v>0</v>
      </c>
      <c r="R21" s="191">
        <f>HLOOKUP(CONCATENATE($M$5,R$7),'BECO_Datos 1975-2005'!$C$5:$AGH$51,'BECO_Datos 1975-2005'!$A16,FALSE)*R$5</f>
        <v>0</v>
      </c>
      <c r="S21" s="191">
        <f>HLOOKUP(CONCATENATE($M$5,S$7),'BECO_Datos 1975-2005'!$C$5:$AGH$51,'BECO_Datos 1975-2005'!$A16,FALSE)*S$5</f>
        <v>0</v>
      </c>
      <c r="T21" s="191">
        <f>HLOOKUP(CONCATENATE($M$5,T$7),'BECO_Datos 1975-2005'!$C$5:$AGH$51,'BECO_Datos 1975-2005'!$A16,FALSE)*T$5</f>
        <v>0</v>
      </c>
      <c r="U21" s="191">
        <f>HLOOKUP(CONCATENATE($M$5,U$7),'BECO_Datos 1975-2005'!$C$5:$AGH$51,'BECO_Datos 1975-2005'!$A16,FALSE)*U$5</f>
        <v>0</v>
      </c>
      <c r="V21" s="191">
        <f>HLOOKUP(CONCATENATE($M$5,V$7),'BECO_Datos 1975-2005'!$C$5:$AGH$51,'BECO_Datos 1975-2005'!$A16,FALSE)*V$5</f>
        <v>0</v>
      </c>
      <c r="W21" s="191">
        <f>HLOOKUP(CONCATENATE($M$5,W$7),'BECO_Datos 1975-2005'!$C$5:$AGH$51,'BECO_Datos 1975-2005'!$A16,FALSE)*W$5</f>
        <v>0</v>
      </c>
      <c r="X21" s="191">
        <f>HLOOKUP(CONCATENATE($M$5,X$7),'BECO_Datos 1975-2005'!$C$5:$AGH$51,'BECO_Datos 1975-2005'!$A16,FALSE)*X$5</f>
        <v>0</v>
      </c>
      <c r="Y21" s="191">
        <f>HLOOKUP(CONCATENATE($M$5,Y$7),'BECO_Datos 1975-2005'!$C$5:$AGH$51,'BECO_Datos 1975-2005'!$A16,FALSE)*Y$5</f>
        <v>0</v>
      </c>
      <c r="Z21" s="191">
        <f>HLOOKUP(CONCATENATE($M$5,Z$7),'BECO_Datos 1975-2005'!$C$5:$AGH$51,'BECO_Datos 1975-2005'!$A16,FALSE)*Z$5</f>
        <v>0</v>
      </c>
      <c r="AA21" s="191">
        <f>HLOOKUP(CONCATENATE($M$5,AA$7),'BECO_Datos 1975-2005'!$C$5:$AGH$51,'BECO_Datos 1975-2005'!$A16,FALSE)*AA$5</f>
        <v>0</v>
      </c>
    </row>
    <row r="22" spans="1:29" s="9" customFormat="1" x14ac:dyDescent="0.25">
      <c r="A22" s="144"/>
      <c r="B22" s="152" t="s">
        <v>325</v>
      </c>
      <c r="C22" s="23" t="str">
        <f t="shared" si="2"/>
        <v>No aplica</v>
      </c>
      <c r="D22" s="193">
        <f>HLOOKUP(CONCATENATE($M$5,D$7),'BECO_Datos 1975-2005'!$C$5:$AGH$51,'BECO_Datos 1975-2005'!$A17,FALSE)*D$5</f>
        <v>0</v>
      </c>
      <c r="E22" s="193">
        <f>HLOOKUP(CONCATENATE($M$5,E$7),'BECO_Datos 1975-2005'!$C$5:$AGH$51,'BECO_Datos 1975-2005'!$A17,FALSE)*E$5</f>
        <v>0</v>
      </c>
      <c r="F22" s="193">
        <f>HLOOKUP(CONCATENATE($M$5,F$7),'BECO_Datos 1975-2005'!$C$5:$AGH$51,'BECO_Datos 1975-2005'!$A17,FALSE)*F$5</f>
        <v>0</v>
      </c>
      <c r="G22" s="193">
        <f>HLOOKUP(CONCATENATE($M$5,G$7),'BECO_Datos 1975-2005'!$C$5:$AGH$51,'BECO_Datos 1975-2005'!$A17,FALSE)*G$5</f>
        <v>0</v>
      </c>
      <c r="H22" s="193">
        <f>HLOOKUP(CONCATENATE($M$5,H$7),'BECO_Datos 1975-2005'!$C$5:$AGH$51,'BECO_Datos 1975-2005'!$A17,FALSE)*H$5</f>
        <v>0</v>
      </c>
      <c r="I22" s="193">
        <f>HLOOKUP(CONCATENATE($M$5,I$7),'BECO_Datos 1975-2005'!$C$5:$AGH$51,'BECO_Datos 1975-2005'!$A17,FALSE)*I$5</f>
        <v>0</v>
      </c>
      <c r="J22" s="193">
        <f>HLOOKUP(CONCATENATE($M$5,J$7),'BECO_Datos 1975-2005'!$C$5:$AGH$51,'BECO_Datos 1975-2005'!$A17,FALSE)*J$5</f>
        <v>0</v>
      </c>
      <c r="K22" s="193">
        <f>HLOOKUP(CONCATENATE($M$5,K$7),'BECO_Datos 1975-2005'!$C$5:$AGH$51,'BECO_Datos 1975-2005'!$A17,FALSE)*K$5</f>
        <v>0</v>
      </c>
      <c r="L22" s="193">
        <f>HLOOKUP(CONCATENATE($M$5,L$7),'BECO_Datos 1975-2005'!$C$5:$AGH$51,'BECO_Datos 1975-2005'!$A17,FALSE)*L$5</f>
        <v>0</v>
      </c>
      <c r="M22" s="23" t="str">
        <f t="shared" si="3"/>
        <v>No aplica</v>
      </c>
      <c r="N22" s="193">
        <f>HLOOKUP(CONCATENATE($M$5,N$7),'BECO_Datos 1975-2005'!$C$5:$AGH$51,'BECO_Datos 1975-2005'!$A17,FALSE)*N$5</f>
        <v>0</v>
      </c>
      <c r="O22" s="193">
        <f>HLOOKUP(CONCATENATE($M$5,O$7),'BECO_Datos 1975-2005'!$C$5:$AGH$51,'BECO_Datos 1975-2005'!$A17,FALSE)*O$5</f>
        <v>0</v>
      </c>
      <c r="P22" s="193">
        <f>HLOOKUP(CONCATENATE($M$5,P$7),'BECO_Datos 1975-2005'!$C$5:$AGH$51,'BECO_Datos 1975-2005'!$A17,FALSE)*P$5</f>
        <v>0</v>
      </c>
      <c r="Q22" s="193">
        <f>HLOOKUP(CONCATENATE($M$5,Q$7),'BECO_Datos 1975-2005'!$C$5:$AGH$51,'BECO_Datos 1975-2005'!$A17,FALSE)*Q$5</f>
        <v>0</v>
      </c>
      <c r="R22" s="193">
        <f>HLOOKUP(CONCATENATE($M$5,R$7),'BECO_Datos 1975-2005'!$C$5:$AGH$51,'BECO_Datos 1975-2005'!$A17,FALSE)*R$5</f>
        <v>0</v>
      </c>
      <c r="S22" s="193">
        <f>HLOOKUP(CONCATENATE($M$5,S$7),'BECO_Datos 1975-2005'!$C$5:$AGH$51,'BECO_Datos 1975-2005'!$A17,FALSE)*S$5</f>
        <v>0</v>
      </c>
      <c r="T22" s="193">
        <f>HLOOKUP(CONCATENATE($M$5,T$7),'BECO_Datos 1975-2005'!$C$5:$AGH$51,'BECO_Datos 1975-2005'!$A17,FALSE)*T$5</f>
        <v>0</v>
      </c>
      <c r="U22" s="193">
        <f>HLOOKUP(CONCATENATE($M$5,U$7),'BECO_Datos 1975-2005'!$C$5:$AGH$51,'BECO_Datos 1975-2005'!$A17,FALSE)*U$5</f>
        <v>0</v>
      </c>
      <c r="V22" s="193">
        <f>HLOOKUP(CONCATENATE($M$5,V$7),'BECO_Datos 1975-2005'!$C$5:$AGH$51,'BECO_Datos 1975-2005'!$A17,FALSE)*V$5</f>
        <v>0</v>
      </c>
      <c r="W22" s="193">
        <f>HLOOKUP(CONCATENATE($M$5,W$7),'BECO_Datos 1975-2005'!$C$5:$AGH$51,'BECO_Datos 1975-2005'!$A17,FALSE)*W$5</f>
        <v>0</v>
      </c>
      <c r="X22" s="193">
        <f>HLOOKUP(CONCATENATE($M$5,X$7),'BECO_Datos 1975-2005'!$C$5:$AGH$51,'BECO_Datos 1975-2005'!$A17,FALSE)*X$5</f>
        <v>0</v>
      </c>
      <c r="Y22" s="193">
        <f>HLOOKUP(CONCATENATE($M$5,Y$7),'BECO_Datos 1975-2005'!$C$5:$AGH$51,'BECO_Datos 1975-2005'!$A17,FALSE)*Y$5</f>
        <v>0</v>
      </c>
      <c r="Z22" s="193">
        <f>HLOOKUP(CONCATENATE($M$5,Z$7),'BECO_Datos 1975-2005'!$C$5:$AGH$51,'BECO_Datos 1975-2005'!$A17,FALSE)*Z$5</f>
        <v>0</v>
      </c>
      <c r="AA22" s="193">
        <f>HLOOKUP(CONCATENATE($M$5,AA$7),'BECO_Datos 1975-2005'!$C$5:$AGH$51,'BECO_Datos 1975-2005'!$A17,FALSE)*AA$5</f>
        <v>0</v>
      </c>
    </row>
    <row r="23" spans="1:29" x14ac:dyDescent="0.25">
      <c r="A23" s="54"/>
      <c r="B23" s="145" t="s">
        <v>301</v>
      </c>
      <c r="C23" s="22" t="str">
        <f t="shared" si="2"/>
        <v>No aplica</v>
      </c>
      <c r="D23" s="191">
        <f>HLOOKUP(CONCATENATE($M$5,D$7),'BECO_Datos 1975-2005'!$C$5:$AGH$51,'BECO_Datos 1975-2005'!$A18,FALSE)*D$5</f>
        <v>0</v>
      </c>
      <c r="E23" s="191">
        <f>HLOOKUP(CONCATENATE($M$5,E$7),'BECO_Datos 1975-2005'!$C$5:$AGH$51,'BECO_Datos 1975-2005'!$A18,FALSE)*E$5</f>
        <v>0</v>
      </c>
      <c r="F23" s="191">
        <f>HLOOKUP(CONCATENATE($M$5,F$7),'BECO_Datos 1975-2005'!$C$5:$AGH$51,'BECO_Datos 1975-2005'!$A18,FALSE)*F$5</f>
        <v>0</v>
      </c>
      <c r="G23" s="191">
        <f>HLOOKUP(CONCATENATE($M$5,G$7),'BECO_Datos 1975-2005'!$C$5:$AGH$51,'BECO_Datos 1975-2005'!$A18,FALSE)*G$5</f>
        <v>0</v>
      </c>
      <c r="H23" s="191">
        <f>HLOOKUP(CONCATENATE($M$5,H$7),'BECO_Datos 1975-2005'!$C$5:$AGH$51,'BECO_Datos 1975-2005'!$A18,FALSE)*H$5</f>
        <v>0</v>
      </c>
      <c r="I23" s="191">
        <f>HLOOKUP(CONCATENATE($M$5,I$7),'BECO_Datos 1975-2005'!$C$5:$AGH$51,'BECO_Datos 1975-2005'!$A18,FALSE)*I$5</f>
        <v>0</v>
      </c>
      <c r="J23" s="191">
        <f>HLOOKUP(CONCATENATE($M$5,J$7),'BECO_Datos 1975-2005'!$C$5:$AGH$51,'BECO_Datos 1975-2005'!$A18,FALSE)*J$5</f>
        <v>0</v>
      </c>
      <c r="K23" s="191">
        <f>HLOOKUP(CONCATENATE($M$5,K$7),'BECO_Datos 1975-2005'!$C$5:$AGH$51,'BECO_Datos 1975-2005'!$A18,FALSE)*K$5</f>
        <v>0</v>
      </c>
      <c r="L23" s="191">
        <f>HLOOKUP(CONCATENATE($M$5,L$7),'BECO_Datos 1975-2005'!$C$5:$AGH$51,'BECO_Datos 1975-2005'!$A18,FALSE)*L$5</f>
        <v>0</v>
      </c>
      <c r="M23" s="22" t="str">
        <f t="shared" si="3"/>
        <v>No aplica</v>
      </c>
      <c r="N23" s="191">
        <f>HLOOKUP(CONCATENATE($M$5,N$7),'BECO_Datos 1975-2005'!$C$5:$AGH$51,'BECO_Datos 1975-2005'!$A18,FALSE)*N$5</f>
        <v>0</v>
      </c>
      <c r="O23" s="191">
        <f>HLOOKUP(CONCATENATE($M$5,O$7),'BECO_Datos 1975-2005'!$C$5:$AGH$51,'BECO_Datos 1975-2005'!$A18,FALSE)*O$5</f>
        <v>0</v>
      </c>
      <c r="P23" s="191">
        <f>HLOOKUP(CONCATENATE($M$5,P$7),'BECO_Datos 1975-2005'!$C$5:$AGH$51,'BECO_Datos 1975-2005'!$A18,FALSE)*P$5</f>
        <v>0</v>
      </c>
      <c r="Q23" s="191">
        <f>HLOOKUP(CONCATENATE($M$5,Q$7),'BECO_Datos 1975-2005'!$C$5:$AGH$51,'BECO_Datos 1975-2005'!$A18,FALSE)*Q$5</f>
        <v>0</v>
      </c>
      <c r="R23" s="191">
        <f>HLOOKUP(CONCATENATE($M$5,R$7),'BECO_Datos 1975-2005'!$C$5:$AGH$51,'BECO_Datos 1975-2005'!$A18,FALSE)*R$5</f>
        <v>0</v>
      </c>
      <c r="S23" s="191">
        <f>HLOOKUP(CONCATENATE($M$5,S$7),'BECO_Datos 1975-2005'!$C$5:$AGH$51,'BECO_Datos 1975-2005'!$A18,FALSE)*S$5</f>
        <v>0</v>
      </c>
      <c r="T23" s="191">
        <f>HLOOKUP(CONCATENATE($M$5,T$7),'BECO_Datos 1975-2005'!$C$5:$AGH$51,'BECO_Datos 1975-2005'!$A18,FALSE)*T$5</f>
        <v>0</v>
      </c>
      <c r="U23" s="191">
        <f>HLOOKUP(CONCATENATE($M$5,U$7),'BECO_Datos 1975-2005'!$C$5:$AGH$51,'BECO_Datos 1975-2005'!$A18,FALSE)*U$5</f>
        <v>0</v>
      </c>
      <c r="V23" s="191">
        <f>HLOOKUP(CONCATENATE($M$5,V$7),'BECO_Datos 1975-2005'!$C$5:$AGH$51,'BECO_Datos 1975-2005'!$A18,FALSE)*V$5</f>
        <v>0</v>
      </c>
      <c r="W23" s="191">
        <f>HLOOKUP(CONCATENATE($M$5,W$7),'BECO_Datos 1975-2005'!$C$5:$AGH$51,'BECO_Datos 1975-2005'!$A18,FALSE)*W$5</f>
        <v>0</v>
      </c>
      <c r="X23" s="191">
        <f>HLOOKUP(CONCATENATE($M$5,X$7),'BECO_Datos 1975-2005'!$C$5:$AGH$51,'BECO_Datos 1975-2005'!$A18,FALSE)*X$5</f>
        <v>0</v>
      </c>
      <c r="Y23" s="191">
        <f>HLOOKUP(CONCATENATE($M$5,Y$7),'BECO_Datos 1975-2005'!$C$5:$AGH$51,'BECO_Datos 1975-2005'!$A18,FALSE)*Y$5</f>
        <v>0</v>
      </c>
      <c r="Z23" s="191">
        <f>HLOOKUP(CONCATENATE($M$5,Z$7),'BECO_Datos 1975-2005'!$C$5:$AGH$51,'BECO_Datos 1975-2005'!$A18,FALSE)*Z$5</f>
        <v>0</v>
      </c>
      <c r="AA23" s="191">
        <f>HLOOKUP(CONCATENATE($M$5,AA$7),'BECO_Datos 1975-2005'!$C$5:$AGH$51,'BECO_Datos 1975-2005'!$A18,FALSE)*AA$5</f>
        <v>0</v>
      </c>
    </row>
    <row r="24" spans="1:29" x14ac:dyDescent="0.25">
      <c r="A24" s="54"/>
      <c r="B24" s="152" t="s">
        <v>298</v>
      </c>
      <c r="C24" s="23" t="str">
        <f t="shared" si="2"/>
        <v>No aplica</v>
      </c>
      <c r="D24" s="193">
        <f>HLOOKUP(CONCATENATE($M$5,D$7),'BECO_Datos 1975-2005'!$C$5:$AGH$51,'BECO_Datos 1975-2005'!$A19,FALSE)*D$5</f>
        <v>0</v>
      </c>
      <c r="E24" s="193">
        <f>HLOOKUP(CONCATENATE($M$5,E$7),'BECO_Datos 1975-2005'!$C$5:$AGH$51,'BECO_Datos 1975-2005'!$A19,FALSE)*E$5</f>
        <v>-687.98</v>
      </c>
      <c r="F24" s="193">
        <f>HLOOKUP(CONCATENATE($M$5,F$7),'BECO_Datos 1975-2005'!$C$5:$AGH$51,'BECO_Datos 1975-2005'!$A19,FALSE)*F$5</f>
        <v>0</v>
      </c>
      <c r="G24" s="193">
        <f>HLOOKUP(CONCATENATE($M$5,G$7),'BECO_Datos 1975-2005'!$C$5:$AGH$51,'BECO_Datos 1975-2005'!$A19,FALSE)*G$5</f>
        <v>0</v>
      </c>
      <c r="H24" s="193">
        <f>HLOOKUP(CONCATENATE($M$5,H$7),'BECO_Datos 1975-2005'!$C$5:$AGH$51,'BECO_Datos 1975-2005'!$A19,FALSE)*H$5</f>
        <v>0</v>
      </c>
      <c r="I24" s="193">
        <f>HLOOKUP(CONCATENATE($M$5,I$7),'BECO_Datos 1975-2005'!$C$5:$AGH$51,'BECO_Datos 1975-2005'!$A19,FALSE)*I$5</f>
        <v>0</v>
      </c>
      <c r="J24" s="193">
        <f>HLOOKUP(CONCATENATE($M$5,J$7),'BECO_Datos 1975-2005'!$C$5:$AGH$51,'BECO_Datos 1975-2005'!$A19,FALSE)*J$5</f>
        <v>0</v>
      </c>
      <c r="K24" s="193">
        <f>HLOOKUP(CONCATENATE($M$5,K$7),'BECO_Datos 1975-2005'!$C$5:$AGH$51,'BECO_Datos 1975-2005'!$A19,FALSE)*K$5</f>
        <v>0</v>
      </c>
      <c r="L24" s="193">
        <f>HLOOKUP(CONCATENATE($M$5,L$7),'BECO_Datos 1975-2005'!$C$5:$AGH$51,'BECO_Datos 1975-2005'!$A19,FALSE)*L$5</f>
        <v>0</v>
      </c>
      <c r="M24" s="23" t="str">
        <f t="shared" si="3"/>
        <v>No aplica</v>
      </c>
      <c r="N24" s="193">
        <f>HLOOKUP(CONCATENATE($M$5,N$7),'BECO_Datos 1975-2005'!$C$5:$AGH$51,'BECO_Datos 1975-2005'!$A19,FALSE)*N$5</f>
        <v>0</v>
      </c>
      <c r="O24" s="193">
        <f>HLOOKUP(CONCATENATE($M$5,O$7),'BECO_Datos 1975-2005'!$C$5:$AGH$51,'BECO_Datos 1975-2005'!$A19,FALSE)*O$5</f>
        <v>0</v>
      </c>
      <c r="P24" s="193">
        <f>HLOOKUP(CONCATENATE($M$5,P$7),'BECO_Datos 1975-2005'!$C$5:$AGH$51,'BECO_Datos 1975-2005'!$A19,FALSE)*P$5</f>
        <v>0</v>
      </c>
      <c r="Q24" s="193">
        <f>HLOOKUP(CONCATENATE($M$5,Q$7),'BECO_Datos 1975-2005'!$C$5:$AGH$51,'BECO_Datos 1975-2005'!$A19,FALSE)*Q$5</f>
        <v>454.18720313367953</v>
      </c>
      <c r="R24" s="193">
        <f>HLOOKUP(CONCATENATE($M$5,R$7),'BECO_Datos 1975-2005'!$C$5:$AGH$51,'BECO_Datos 1975-2005'!$A19,FALSE)*R$5</f>
        <v>0</v>
      </c>
      <c r="S24" s="193">
        <f>HLOOKUP(CONCATENATE($M$5,S$7),'BECO_Datos 1975-2005'!$C$5:$AGH$51,'BECO_Datos 1975-2005'!$A19,FALSE)*S$5</f>
        <v>0</v>
      </c>
      <c r="T24" s="193">
        <f>HLOOKUP(CONCATENATE($M$5,T$7),'BECO_Datos 1975-2005'!$C$5:$AGH$51,'BECO_Datos 1975-2005'!$A19,FALSE)*T$5</f>
        <v>0</v>
      </c>
      <c r="U24" s="193">
        <f>HLOOKUP(CONCATENATE($M$5,U$7),'BECO_Datos 1975-2005'!$C$5:$AGH$51,'BECO_Datos 1975-2005'!$A19,FALSE)*U$5</f>
        <v>408.4</v>
      </c>
      <c r="V24" s="193">
        <f>HLOOKUP(CONCATENATE($M$5,V$7),'BECO_Datos 1975-2005'!$C$5:$AGH$51,'BECO_Datos 1975-2005'!$A19,FALSE)*V$5</f>
        <v>0</v>
      </c>
      <c r="W24" s="193">
        <f>HLOOKUP(CONCATENATE($M$5,W$7),'BECO_Datos 1975-2005'!$C$5:$AGH$51,'BECO_Datos 1975-2005'!$A19,FALSE)*W$5</f>
        <v>0</v>
      </c>
      <c r="X24" s="193">
        <f>HLOOKUP(CONCATENATE($M$5,X$7),'BECO_Datos 1975-2005'!$C$5:$AGH$51,'BECO_Datos 1975-2005'!$A19,FALSE)*X$5</f>
        <v>0</v>
      </c>
      <c r="Y24" s="193">
        <f>HLOOKUP(CONCATENATE($M$5,Y$7),'BECO_Datos 1975-2005'!$C$5:$AGH$51,'BECO_Datos 1975-2005'!$A19,FALSE)*Y$5</f>
        <v>0</v>
      </c>
      <c r="Z24" s="193">
        <f>HLOOKUP(CONCATENATE($M$5,Z$7),'BECO_Datos 1975-2005'!$C$5:$AGH$51,'BECO_Datos 1975-2005'!$A19,FALSE)*Z$5</f>
        <v>0</v>
      </c>
      <c r="AA24" s="193">
        <f>HLOOKUP(CONCATENATE($M$5,AA$7),'BECO_Datos 1975-2005'!$C$5:$AGH$51,'BECO_Datos 1975-2005'!$A19,FALSE)*AA$5</f>
        <v>0</v>
      </c>
    </row>
    <row r="25" spans="1:29" x14ac:dyDescent="0.25">
      <c r="A25" s="54"/>
      <c r="B25" s="145" t="s">
        <v>299</v>
      </c>
      <c r="C25" s="22" t="str">
        <f t="shared" si="2"/>
        <v>No aplica</v>
      </c>
      <c r="D25" s="191">
        <f>HLOOKUP(CONCATENATE($M$5,D$7),'BECO_Datos 1975-2005'!$C$5:$AGH$51,'BECO_Datos 1975-2005'!$A20,FALSE)*D$5</f>
        <v>0</v>
      </c>
      <c r="E25" s="191">
        <f>HLOOKUP(CONCATENATE($M$5,E$7),'BECO_Datos 1975-2005'!$C$5:$AGH$51,'BECO_Datos 1975-2005'!$A20,FALSE)*E$5</f>
        <v>-431.98</v>
      </c>
      <c r="F25" s="191">
        <f>HLOOKUP(CONCATENATE($M$5,F$7),'BECO_Datos 1975-2005'!$C$5:$AGH$51,'BECO_Datos 1975-2005'!$A20,FALSE)*F$5</f>
        <v>0</v>
      </c>
      <c r="G25" s="191">
        <f>HLOOKUP(CONCATENATE($M$5,G$7),'BECO_Datos 1975-2005'!$C$5:$AGH$51,'BECO_Datos 1975-2005'!$A20,FALSE)*G$5</f>
        <v>0</v>
      </c>
      <c r="H25" s="191">
        <f>HLOOKUP(CONCATENATE($M$5,H$7),'BECO_Datos 1975-2005'!$C$5:$AGH$51,'BECO_Datos 1975-2005'!$A20,FALSE)*H$5</f>
        <v>0</v>
      </c>
      <c r="I25" s="191">
        <f>HLOOKUP(CONCATENATE($M$5,I$7),'BECO_Datos 1975-2005'!$C$5:$AGH$51,'BECO_Datos 1975-2005'!$A20,FALSE)*I$5</f>
        <v>0</v>
      </c>
      <c r="J25" s="191">
        <f>HLOOKUP(CONCATENATE($M$5,J$7),'BECO_Datos 1975-2005'!$C$5:$AGH$51,'BECO_Datos 1975-2005'!$A20,FALSE)*J$5</f>
        <v>0</v>
      </c>
      <c r="K25" s="191">
        <f>HLOOKUP(CONCATENATE($M$5,K$7),'BECO_Datos 1975-2005'!$C$5:$AGH$51,'BECO_Datos 1975-2005'!$A20,FALSE)*K$5</f>
        <v>0</v>
      </c>
      <c r="L25" s="191">
        <f>HLOOKUP(CONCATENATE($M$5,L$7),'BECO_Datos 1975-2005'!$C$5:$AGH$51,'BECO_Datos 1975-2005'!$A20,FALSE)*L$5</f>
        <v>0</v>
      </c>
      <c r="M25" s="22" t="str">
        <f t="shared" si="3"/>
        <v>No aplica</v>
      </c>
      <c r="N25" s="191">
        <f>HLOOKUP(CONCATENATE($M$5,N$7),'BECO_Datos 1975-2005'!$C$5:$AGH$51,'BECO_Datos 1975-2005'!$A20,FALSE)*N$5</f>
        <v>0</v>
      </c>
      <c r="O25" s="191">
        <f>HLOOKUP(CONCATENATE($M$5,O$7),'BECO_Datos 1975-2005'!$C$5:$AGH$51,'BECO_Datos 1975-2005'!$A20,FALSE)*O$5</f>
        <v>0</v>
      </c>
      <c r="P25" s="191">
        <f>HLOOKUP(CONCATENATE($M$5,P$7),'BECO_Datos 1975-2005'!$C$5:$AGH$51,'BECO_Datos 1975-2005'!$A20,FALSE)*P$5</f>
        <v>0</v>
      </c>
      <c r="Q25" s="191">
        <f>HLOOKUP(CONCATENATE($M$5,Q$7),'BECO_Datos 1975-2005'!$C$5:$AGH$51,'BECO_Datos 1975-2005'!$A20,FALSE)*Q$5</f>
        <v>-367.12874523339599</v>
      </c>
      <c r="R25" s="191">
        <f>HLOOKUP(CONCATENATE($M$5,R$7),'BECO_Datos 1975-2005'!$C$5:$AGH$51,'BECO_Datos 1975-2005'!$A20,FALSE)*R$5</f>
        <v>0</v>
      </c>
      <c r="S25" s="191">
        <f>HLOOKUP(CONCATENATE($M$5,S$7),'BECO_Datos 1975-2005'!$C$5:$AGH$51,'BECO_Datos 1975-2005'!$A20,FALSE)*S$5</f>
        <v>0</v>
      </c>
      <c r="T25" s="191">
        <f>HLOOKUP(CONCATENATE($M$5,T$7),'BECO_Datos 1975-2005'!$C$5:$AGH$51,'BECO_Datos 1975-2005'!$A20,FALSE)*T$5</f>
        <v>0</v>
      </c>
      <c r="U25" s="191">
        <f>HLOOKUP(CONCATENATE($M$5,U$7),'BECO_Datos 1975-2005'!$C$5:$AGH$51,'BECO_Datos 1975-2005'!$A20,FALSE)*U$5</f>
        <v>694.4</v>
      </c>
      <c r="V25" s="191">
        <f>HLOOKUP(CONCATENATE($M$5,V$7),'BECO_Datos 1975-2005'!$C$5:$AGH$51,'BECO_Datos 1975-2005'!$A20,FALSE)*V$5</f>
        <v>0</v>
      </c>
      <c r="W25" s="191">
        <f>HLOOKUP(CONCATENATE($M$5,W$7),'BECO_Datos 1975-2005'!$C$5:$AGH$51,'BECO_Datos 1975-2005'!$A20,FALSE)*W$5</f>
        <v>0</v>
      </c>
      <c r="X25" s="191">
        <f>HLOOKUP(CONCATENATE($M$5,X$7),'BECO_Datos 1975-2005'!$C$5:$AGH$51,'BECO_Datos 1975-2005'!$A20,FALSE)*X$5</f>
        <v>0</v>
      </c>
      <c r="Y25" s="191">
        <f>HLOOKUP(CONCATENATE($M$5,Y$7),'BECO_Datos 1975-2005'!$C$5:$AGH$51,'BECO_Datos 1975-2005'!$A20,FALSE)*Y$5</f>
        <v>0</v>
      </c>
      <c r="Z25" s="191">
        <f>HLOOKUP(CONCATENATE($M$5,Z$7),'BECO_Datos 1975-2005'!$C$5:$AGH$51,'BECO_Datos 1975-2005'!$A20,FALSE)*Z$5</f>
        <v>0</v>
      </c>
      <c r="AA25" s="191">
        <f>HLOOKUP(CONCATENATE($M$5,AA$7),'BECO_Datos 1975-2005'!$C$5:$AGH$51,'BECO_Datos 1975-2005'!$A20,FALSE)*AA$5</f>
        <v>0</v>
      </c>
    </row>
    <row r="26" spans="1:29" x14ac:dyDescent="0.25">
      <c r="A26" s="54"/>
      <c r="B26" s="152" t="s">
        <v>326</v>
      </c>
      <c r="C26" s="23" t="str">
        <f t="shared" si="2"/>
        <v>No aplica</v>
      </c>
      <c r="D26" s="193">
        <f>HLOOKUP(CONCATENATE($M$5,D$7),'BECO_Datos 1975-2005'!$C$5:$AGH$51,'BECO_Datos 1975-2005'!$A21,FALSE)*D$5</f>
        <v>0</v>
      </c>
      <c r="E26" s="193">
        <f>HLOOKUP(CONCATENATE($M$5,E$7),'BECO_Datos 1975-2005'!$C$5:$AGH$51,'BECO_Datos 1975-2005'!$A21,FALSE)*E$5</f>
        <v>-238.6</v>
      </c>
      <c r="F26" s="193">
        <f>HLOOKUP(CONCATENATE($M$5,F$7),'BECO_Datos 1975-2005'!$C$5:$AGH$51,'BECO_Datos 1975-2005'!$A21,FALSE)*F$5</f>
        <v>-29590.27</v>
      </c>
      <c r="G26" s="193">
        <f>HLOOKUP(CONCATENATE($M$5,G$7),'BECO_Datos 1975-2005'!$C$5:$AGH$51,'BECO_Datos 1975-2005'!$A21,FALSE)*G$5</f>
        <v>-11353.571428571429</v>
      </c>
      <c r="H26" s="193">
        <f>HLOOKUP(CONCATENATE($M$5,H$7),'BECO_Datos 1975-2005'!$C$5:$AGH$51,'BECO_Datos 1975-2005'!$A21,FALSE)*H$5</f>
        <v>0</v>
      </c>
      <c r="I26" s="193">
        <f>HLOOKUP(CONCATENATE($M$5,I$7),'BECO_Datos 1975-2005'!$C$5:$AGH$51,'BECO_Datos 1975-2005'!$A21,FALSE)*I$5</f>
        <v>0</v>
      </c>
      <c r="J26" s="193">
        <f>HLOOKUP(CONCATENATE($M$5,J$7),'BECO_Datos 1975-2005'!$C$5:$AGH$51,'BECO_Datos 1975-2005'!$A21,FALSE)*J$5</f>
        <v>0</v>
      </c>
      <c r="K26" s="193">
        <f>HLOOKUP(CONCATENATE($M$5,K$7),'BECO_Datos 1975-2005'!$C$5:$AGH$51,'BECO_Datos 1975-2005'!$A21,FALSE)*K$5</f>
        <v>0</v>
      </c>
      <c r="L26" s="193">
        <f>HLOOKUP(CONCATENATE($M$5,L$7),'BECO_Datos 1975-2005'!$C$5:$AGH$51,'BECO_Datos 1975-2005'!$A21,FALSE)*L$5</f>
        <v>0</v>
      </c>
      <c r="M26" s="23" t="str">
        <f t="shared" si="3"/>
        <v>No aplica</v>
      </c>
      <c r="N26" s="193">
        <f>HLOOKUP(CONCATENATE($M$5,N$7),'BECO_Datos 1975-2005'!$C$5:$AGH$51,'BECO_Datos 1975-2005'!$A21,FALSE)*N$5</f>
        <v>0</v>
      </c>
      <c r="O26" s="193">
        <f>HLOOKUP(CONCATENATE($M$5,O$7),'BECO_Datos 1975-2005'!$C$5:$AGH$51,'BECO_Datos 1975-2005'!$A21,FALSE)*O$5</f>
        <v>0</v>
      </c>
      <c r="P26" s="193">
        <f>HLOOKUP(CONCATENATE($M$5,P$7),'BECO_Datos 1975-2005'!$C$5:$AGH$51,'BECO_Datos 1975-2005'!$A21,FALSE)*P$5</f>
        <v>0</v>
      </c>
      <c r="Q26" s="193">
        <f>HLOOKUP(CONCATENATE($M$5,Q$7),'BECO_Datos 1975-2005'!$C$5:$AGH$51,'BECO_Datos 1975-2005'!$A21,FALSE)*Q$5</f>
        <v>0</v>
      </c>
      <c r="R26" s="193">
        <f>HLOOKUP(CONCATENATE($M$5,R$7),'BECO_Datos 1975-2005'!$C$5:$AGH$51,'BECO_Datos 1975-2005'!$A21,FALSE)*R$5</f>
        <v>-1201.8047996223495</v>
      </c>
      <c r="S26" s="193">
        <f>HLOOKUP(CONCATENATE($M$5,S$7),'BECO_Datos 1975-2005'!$C$5:$AGH$51,'BECO_Datos 1975-2005'!$A21,FALSE)*S$5</f>
        <v>12174</v>
      </c>
      <c r="T26" s="193">
        <f>HLOOKUP(CONCATENATE($M$5,T$7),'BECO_Datos 1975-2005'!$C$5:$AGH$51,'BECO_Datos 1975-2005'!$A21,FALSE)*T$5</f>
        <v>-2181.1952003776505</v>
      </c>
      <c r="U26" s="193">
        <f>HLOOKUP(CONCATENATE($M$5,U$7),'BECO_Datos 1975-2005'!$C$5:$AGH$51,'BECO_Datos 1975-2005'!$A21,FALSE)*U$5</f>
        <v>0</v>
      </c>
      <c r="V26" s="193">
        <f>HLOOKUP(CONCATENATE($M$5,V$7),'BECO_Datos 1975-2005'!$C$5:$AGH$51,'BECO_Datos 1975-2005'!$A21,FALSE)*V$5</f>
        <v>0</v>
      </c>
      <c r="W26" s="193">
        <f>HLOOKUP(CONCATENATE($M$5,W$7),'BECO_Datos 1975-2005'!$C$5:$AGH$51,'BECO_Datos 1975-2005'!$A21,FALSE)*W$5</f>
        <v>0</v>
      </c>
      <c r="X26" s="193">
        <f>HLOOKUP(CONCATENATE($M$5,X$7),'BECO_Datos 1975-2005'!$C$5:$AGH$51,'BECO_Datos 1975-2005'!$A21,FALSE)*X$5</f>
        <v>0</v>
      </c>
      <c r="Y26" s="193">
        <f>HLOOKUP(CONCATENATE($M$5,Y$7),'BECO_Datos 1975-2005'!$C$5:$AGH$51,'BECO_Datos 1975-2005'!$A21,FALSE)*Y$5</f>
        <v>0</v>
      </c>
      <c r="Z26" s="193">
        <f>HLOOKUP(CONCATENATE($M$5,Z$7),'BECO_Datos 1975-2005'!$C$5:$AGH$51,'BECO_Datos 1975-2005'!$A21,FALSE)*Z$5</f>
        <v>0</v>
      </c>
      <c r="AA26" s="193">
        <f>HLOOKUP(CONCATENATE($M$5,AA$7),'BECO_Datos 1975-2005'!$C$5:$AGH$51,'BECO_Datos 1975-2005'!$A21,FALSE)*AA$5</f>
        <v>0</v>
      </c>
    </row>
    <row r="27" spans="1:29" x14ac:dyDescent="0.25">
      <c r="A27" s="54"/>
      <c r="B27" s="145" t="s">
        <v>296</v>
      </c>
      <c r="C27" s="22" t="str">
        <f t="shared" si="2"/>
        <v>No aplica</v>
      </c>
      <c r="D27" s="191">
        <f>HLOOKUP(CONCATENATE($M$5,D$7),'BECO_Datos 1975-2005'!$C$5:$AGH$51,'BECO_Datos 1975-2005'!$A22,FALSE)*D$5</f>
        <v>-289.63906714285713</v>
      </c>
      <c r="E27" s="191">
        <f>HLOOKUP(CONCATENATE($M$5,E$7),'BECO_Datos 1975-2005'!$C$5:$AGH$51,'BECO_Datos 1975-2005'!$A22,FALSE)*E$5</f>
        <v>-144.39844561462542</v>
      </c>
      <c r="F27" s="191">
        <f>HLOOKUP(CONCATENATE($M$5,F$7),'BECO_Datos 1975-2005'!$C$5:$AGH$51,'BECO_Datos 1975-2005'!$A22,FALSE)*F$5</f>
        <v>-1083.0051236550776</v>
      </c>
      <c r="G27" s="191">
        <f>HLOOKUP(CONCATENATE($M$5,G$7),'BECO_Datos 1975-2005'!$C$5:$AGH$51,'BECO_Datos 1975-2005'!$A22,FALSE)*G$5</f>
        <v>-232.5</v>
      </c>
      <c r="H27" s="191">
        <f>HLOOKUP(CONCATENATE($M$5,H$7),'BECO_Datos 1975-2005'!$C$5:$AGH$51,'BECO_Datos 1975-2005'!$A22,FALSE)*H$5</f>
        <v>0</v>
      </c>
      <c r="I27" s="191">
        <f>HLOOKUP(CONCATENATE($M$5,I$7),'BECO_Datos 1975-2005'!$C$5:$AGH$51,'BECO_Datos 1975-2005'!$A22,FALSE)*I$5</f>
        <v>0</v>
      </c>
      <c r="J27" s="191">
        <f>HLOOKUP(CONCATENATE($M$5,J$7),'BECO_Datos 1975-2005'!$C$5:$AGH$51,'BECO_Datos 1975-2005'!$A22,FALSE)*J$5</f>
        <v>-242.13271679999997</v>
      </c>
      <c r="K27" s="191">
        <f>HLOOKUP(CONCATENATE($M$5,K$7),'BECO_Datos 1975-2005'!$C$5:$AGH$51,'BECO_Datos 1975-2005'!$A22,FALSE)*K$5</f>
        <v>0</v>
      </c>
      <c r="L27" s="191">
        <f>HLOOKUP(CONCATENATE($M$5,L$7),'BECO_Datos 1975-2005'!$C$5:$AGH$51,'BECO_Datos 1975-2005'!$A22,FALSE)*L$5</f>
        <v>0</v>
      </c>
      <c r="M27" s="22" t="str">
        <f t="shared" si="3"/>
        <v>No aplica</v>
      </c>
      <c r="N27" s="191">
        <f>HLOOKUP(CONCATENATE($M$5,N$7),'BECO_Datos 1975-2005'!$C$5:$AGH$51,'BECO_Datos 1975-2005'!$A22,FALSE)*N$5</f>
        <v>0</v>
      </c>
      <c r="O27" s="191">
        <f>HLOOKUP(CONCATENATE($M$5,O$7),'BECO_Datos 1975-2005'!$C$5:$AGH$51,'BECO_Datos 1975-2005'!$A22,FALSE)*O$5</f>
        <v>0</v>
      </c>
      <c r="P27" s="191">
        <f>HLOOKUP(CONCATENATE($M$5,P$7),'BECO_Datos 1975-2005'!$C$5:$AGH$51,'BECO_Datos 1975-2005'!$A22,FALSE)*P$5</f>
        <v>0</v>
      </c>
      <c r="Q27" s="191">
        <f>HLOOKUP(CONCATENATE($M$5,Q$7),'BECO_Datos 1975-2005'!$C$5:$AGH$51,'BECO_Datos 1975-2005'!$A22,FALSE)*Q$5</f>
        <v>0</v>
      </c>
      <c r="R27" s="191">
        <f>HLOOKUP(CONCATENATE($M$5,R$7),'BECO_Datos 1975-2005'!$C$5:$AGH$51,'BECO_Datos 1975-2005'!$A22,FALSE)*R$5</f>
        <v>-151.60721797322287</v>
      </c>
      <c r="S27" s="191">
        <f>HLOOKUP(CONCATENATE($M$5,S$7),'BECO_Datos 1975-2005'!$C$5:$AGH$51,'BECO_Datos 1975-2005'!$A22,FALSE)*S$5</f>
        <v>1125.4309492993712</v>
      </c>
      <c r="T27" s="191">
        <f>HLOOKUP(CONCATENATE($M$5,T$7),'BECO_Datos 1975-2005'!$C$5:$AGH$51,'BECO_Datos 1975-2005'!$A22,FALSE)*T$5</f>
        <v>0</v>
      </c>
      <c r="U27" s="191">
        <f>HLOOKUP(CONCATENATE($M$5,U$7),'BECO_Datos 1975-2005'!$C$5:$AGH$51,'BECO_Datos 1975-2005'!$A22,FALSE)*U$5</f>
        <v>-384.7</v>
      </c>
      <c r="V27" s="191">
        <f>HLOOKUP(CONCATENATE($M$5,V$7),'BECO_Datos 1975-2005'!$C$5:$AGH$51,'BECO_Datos 1975-2005'!$A22,FALSE)*V$5</f>
        <v>0</v>
      </c>
      <c r="W27" s="191">
        <f>HLOOKUP(CONCATENATE($M$5,W$7),'BECO_Datos 1975-2005'!$C$5:$AGH$51,'BECO_Datos 1975-2005'!$A22,FALSE)*W$5</f>
        <v>0</v>
      </c>
      <c r="X27" s="191">
        <f>HLOOKUP(CONCATENATE($M$5,X$7),'BECO_Datos 1975-2005'!$C$5:$AGH$51,'BECO_Datos 1975-2005'!$A22,FALSE)*X$5</f>
        <v>0</v>
      </c>
      <c r="Y27" s="191">
        <f>HLOOKUP(CONCATENATE($M$5,Y$7),'BECO_Datos 1975-2005'!$C$5:$AGH$51,'BECO_Datos 1975-2005'!$A22,FALSE)*Y$5</f>
        <v>0</v>
      </c>
      <c r="Z27" s="191">
        <f>HLOOKUP(CONCATENATE($M$5,Z$7),'BECO_Datos 1975-2005'!$C$5:$AGH$51,'BECO_Datos 1975-2005'!$A22,FALSE)*Z$5</f>
        <v>0</v>
      </c>
      <c r="AA27" s="191">
        <f>HLOOKUP(CONCATENATE($M$5,AA$7),'BECO_Datos 1975-2005'!$C$5:$AGH$51,'BECO_Datos 1975-2005'!$A22,FALSE)*AA$5</f>
        <v>0</v>
      </c>
    </row>
    <row r="28" spans="1:29" x14ac:dyDescent="0.25">
      <c r="A28" s="54"/>
      <c r="B28" s="153" t="s">
        <v>373</v>
      </c>
      <c r="C28" s="23" t="str">
        <f>IF($C$5=1,"No aplica",_xlfn.AGGREGATE(9,6,D28:L28))</f>
        <v>No aplica</v>
      </c>
      <c r="D28" s="99">
        <f>SUMIF(D18:D27,"&lt;0")</f>
        <v>-289.63906714285713</v>
      </c>
      <c r="E28" s="99">
        <f t="shared" ref="E28:L28" si="6">SUMIF(E18:E27,"&lt;0")</f>
        <v>-1502.9584456146254</v>
      </c>
      <c r="F28" s="99">
        <f t="shared" si="6"/>
        <v>-50210.376156418613</v>
      </c>
      <c r="G28" s="99">
        <f t="shared" si="6"/>
        <v>-11586.071428571429</v>
      </c>
      <c r="H28" s="99">
        <f t="shared" si="6"/>
        <v>-344.10587873191747</v>
      </c>
      <c r="I28" s="99">
        <f t="shared" si="6"/>
        <v>-56094.294999999998</v>
      </c>
      <c r="J28" s="99">
        <f t="shared" si="6"/>
        <v>-242.13271679999997</v>
      </c>
      <c r="K28" s="99">
        <f t="shared" si="6"/>
        <v>0</v>
      </c>
      <c r="L28" s="99">
        <f t="shared" si="6"/>
        <v>0</v>
      </c>
      <c r="M28" s="23" t="str">
        <f t="shared" si="3"/>
        <v>No aplica</v>
      </c>
      <c r="N28" s="99">
        <f>SUMIF(N18:N27,"&lt;0")</f>
        <v>0</v>
      </c>
      <c r="O28" s="99">
        <f t="shared" ref="O28:AA28" si="7">SUMIF(O18:O27,"&lt;0")</f>
        <v>0</v>
      </c>
      <c r="P28" s="99">
        <f t="shared" si="7"/>
        <v>0</v>
      </c>
      <c r="Q28" s="99">
        <f t="shared" si="7"/>
        <v>-367.12874523339599</v>
      </c>
      <c r="R28" s="99">
        <f t="shared" si="7"/>
        <v>-1353.4120175955723</v>
      </c>
      <c r="S28" s="99">
        <f t="shared" si="7"/>
        <v>0</v>
      </c>
      <c r="T28" s="99">
        <f t="shared" si="7"/>
        <v>-2181.1952003776505</v>
      </c>
      <c r="U28" s="99">
        <f t="shared" si="7"/>
        <v>-384.7</v>
      </c>
      <c r="V28" s="99">
        <f t="shared" si="7"/>
        <v>0</v>
      </c>
      <c r="W28" s="99">
        <f t="shared" si="7"/>
        <v>0</v>
      </c>
      <c r="X28" s="99">
        <f t="shared" si="7"/>
        <v>0</v>
      </c>
      <c r="Y28" s="99">
        <f t="shared" si="7"/>
        <v>0</v>
      </c>
      <c r="Z28" s="99">
        <f t="shared" si="7"/>
        <v>-1519.3343271428571</v>
      </c>
      <c r="AA28" s="99">
        <f t="shared" si="7"/>
        <v>0</v>
      </c>
    </row>
    <row r="29" spans="1:29" x14ac:dyDescent="0.25">
      <c r="A29" s="54"/>
      <c r="B29" s="157" t="s">
        <v>376</v>
      </c>
      <c r="C29" s="156">
        <f>_xlfn.AGGREGATE(9,6,D29:M29)</f>
        <v>32878.437781695786</v>
      </c>
      <c r="D29" s="96">
        <f>D9+D28</f>
        <v>4275.4609328571432</v>
      </c>
      <c r="E29" s="96">
        <f t="shared" ref="E29:L29" si="8">E9+E28</f>
        <v>1987.2952543853748</v>
      </c>
      <c r="F29" s="96">
        <f t="shared" si="8"/>
        <v>7654.1939790558827</v>
      </c>
      <c r="G29" s="96">
        <f t="shared" si="8"/>
        <v>0</v>
      </c>
      <c r="H29" s="96">
        <f t="shared" si="8"/>
        <v>17498.215332197382</v>
      </c>
      <c r="I29" s="96">
        <f t="shared" si="8"/>
        <v>1211.0050000000047</v>
      </c>
      <c r="J29" s="96">
        <f t="shared" si="8"/>
        <v>252.26728320000001</v>
      </c>
      <c r="K29" s="96">
        <f t="shared" si="8"/>
        <v>0</v>
      </c>
      <c r="L29" s="96">
        <f t="shared" si="8"/>
        <v>0</v>
      </c>
      <c r="M29" s="156" t="str">
        <f t="shared" si="3"/>
        <v>No aplica</v>
      </c>
      <c r="N29" s="96">
        <f>N9+N28</f>
        <v>0</v>
      </c>
      <c r="O29" s="96">
        <f t="shared" ref="O29:AA29" si="9">O9+O28</f>
        <v>0</v>
      </c>
      <c r="P29" s="96">
        <f t="shared" si="9"/>
        <v>137.6</v>
      </c>
      <c r="Q29" s="96">
        <f t="shared" si="9"/>
        <v>25.350495846298827</v>
      </c>
      <c r="R29" s="96">
        <f t="shared" si="9"/>
        <v>5540.8269824044273</v>
      </c>
      <c r="S29" s="96">
        <f t="shared" si="9"/>
        <v>10662.987999999999</v>
      </c>
      <c r="T29" s="96">
        <f t="shared" si="9"/>
        <v>6093.0097996223476</v>
      </c>
      <c r="U29" s="96">
        <f t="shared" si="9"/>
        <v>272.89999999999992</v>
      </c>
      <c r="V29" s="96">
        <f t="shared" si="9"/>
        <v>2896.1518333333333</v>
      </c>
      <c r="W29" s="96">
        <f t="shared" si="9"/>
        <v>23431.294999999998</v>
      </c>
      <c r="X29" s="96">
        <f t="shared" si="9"/>
        <v>0</v>
      </c>
      <c r="Y29" s="96">
        <f t="shared" si="9"/>
        <v>5690.5019999999986</v>
      </c>
      <c r="Z29" s="96">
        <f t="shared" si="9"/>
        <v>0</v>
      </c>
      <c r="AA29" s="96">
        <f t="shared" si="9"/>
        <v>2162.8019999999997</v>
      </c>
    </row>
    <row r="30" spans="1:29" x14ac:dyDescent="0.25">
      <c r="A30" s="54"/>
      <c r="B30" s="114" t="s">
        <v>147</v>
      </c>
      <c r="C30" s="22" t="str">
        <f>IF($C$5=1,"No aplica",_xlfn.AGGREGATE(9,6,D30:L30))</f>
        <v>No aplica</v>
      </c>
      <c r="D30" s="115">
        <f>IF(D32=0,0,D31/D29)</f>
        <v>0</v>
      </c>
      <c r="E30" s="115">
        <f t="shared" ref="E30:L30" si="10">IF(E32=0,0,E31/E29)</f>
        <v>0.23005767843868746</v>
      </c>
      <c r="F30" s="115">
        <f t="shared" si="10"/>
        <v>-0.4410017581593037</v>
      </c>
      <c r="G30" s="115">
        <f t="shared" si="10"/>
        <v>0</v>
      </c>
      <c r="H30" s="115">
        <f t="shared" si="10"/>
        <v>0</v>
      </c>
      <c r="I30" s="115">
        <f t="shared" si="10"/>
        <v>0.36062758620759394</v>
      </c>
      <c r="J30" s="115">
        <f t="shared" si="10"/>
        <v>-0.12962441893059554</v>
      </c>
      <c r="K30" s="115">
        <f t="shared" si="10"/>
        <v>0</v>
      </c>
      <c r="L30" s="115">
        <f t="shared" si="10"/>
        <v>0</v>
      </c>
      <c r="M30" s="22" t="str">
        <f t="shared" si="3"/>
        <v>No aplica</v>
      </c>
      <c r="N30" s="115">
        <f>IF(N32=0,0,N31/N29)</f>
        <v>0</v>
      </c>
      <c r="O30" s="115">
        <f t="shared" ref="O30:AA30" si="11">IF(O32=0,0,O31/O29)</f>
        <v>0</v>
      </c>
      <c r="P30" s="115">
        <f t="shared" si="11"/>
        <v>0</v>
      </c>
      <c r="Q30" s="115">
        <f t="shared" si="11"/>
        <v>0</v>
      </c>
      <c r="R30" s="115">
        <f t="shared" si="11"/>
        <v>0.11475470178459181</v>
      </c>
      <c r="S30" s="115">
        <f t="shared" si="11"/>
        <v>0</v>
      </c>
      <c r="T30" s="115">
        <f t="shared" si="11"/>
        <v>-1.488614281265116</v>
      </c>
      <c r="U30" s="115">
        <f t="shared" si="11"/>
        <v>0</v>
      </c>
      <c r="V30" s="115">
        <f t="shared" si="11"/>
        <v>2.6201147027800336E-2</v>
      </c>
      <c r="W30" s="115">
        <f t="shared" si="11"/>
        <v>4.5380217940164384E-2</v>
      </c>
      <c r="X30" s="115">
        <f t="shared" si="11"/>
        <v>0</v>
      </c>
      <c r="Y30" s="115">
        <f t="shared" si="11"/>
        <v>1.0901147209859423E-2</v>
      </c>
      <c r="Z30" s="115">
        <f t="shared" si="11"/>
        <v>0</v>
      </c>
      <c r="AA30" s="115">
        <f t="shared" si="11"/>
        <v>0</v>
      </c>
    </row>
    <row r="31" spans="1:29" x14ac:dyDescent="0.25">
      <c r="A31" s="54"/>
      <c r="B31" s="116" t="s">
        <v>11</v>
      </c>
      <c r="C31" s="156" t="str">
        <f>IF($C$5=1,"No aplica",_xlfn.AGGREGATE(9,6,D31:L31))</f>
        <v>No aplica</v>
      </c>
      <c r="D31" s="117">
        <f>D29-D32</f>
        <v>0</v>
      </c>
      <c r="E31" s="117">
        <f t="shared" ref="E31:L31" si="12">E29-E32</f>
        <v>457.19253259612015</v>
      </c>
      <c r="F31" s="117">
        <f t="shared" si="12"/>
        <v>-3375.5130020560009</v>
      </c>
      <c r="G31" s="117">
        <f t="shared" si="12"/>
        <v>0</v>
      </c>
      <c r="H31" s="117">
        <f t="shared" si="12"/>
        <v>0</v>
      </c>
      <c r="I31" s="117">
        <f t="shared" si="12"/>
        <v>436.72181003532899</v>
      </c>
      <c r="J31" s="117">
        <f t="shared" si="12"/>
        <v>-32.699999999999989</v>
      </c>
      <c r="K31" s="117">
        <f t="shared" si="12"/>
        <v>0</v>
      </c>
      <c r="L31" s="117">
        <f t="shared" si="12"/>
        <v>0</v>
      </c>
      <c r="M31" s="156" t="str">
        <f t="shared" si="3"/>
        <v>No aplica</v>
      </c>
      <c r="N31" s="117">
        <f t="shared" ref="N31:AA31" si="13">N29-N32</f>
        <v>0</v>
      </c>
      <c r="O31" s="117">
        <f t="shared" si="13"/>
        <v>0</v>
      </c>
      <c r="P31" s="117">
        <f t="shared" si="13"/>
        <v>0</v>
      </c>
      <c r="Q31" s="117">
        <f t="shared" si="13"/>
        <v>0</v>
      </c>
      <c r="R31" s="117">
        <f t="shared" si="13"/>
        <v>635.83594800583978</v>
      </c>
      <c r="S31" s="117">
        <f t="shared" si="13"/>
        <v>0</v>
      </c>
      <c r="T31" s="117">
        <f t="shared" si="13"/>
        <v>-9070.1414036061287</v>
      </c>
      <c r="U31" s="117">
        <f t="shared" si="13"/>
        <v>0</v>
      </c>
      <c r="V31" s="117">
        <f t="shared" si="13"/>
        <v>75.882500000000164</v>
      </c>
      <c r="W31" s="117">
        <f t="shared" si="13"/>
        <v>1063.317273720284</v>
      </c>
      <c r="X31" s="117">
        <f t="shared" si="13"/>
        <v>0</v>
      </c>
      <c r="Y31" s="117">
        <f t="shared" si="13"/>
        <v>62.032999999999447</v>
      </c>
      <c r="Z31" s="117">
        <f t="shared" si="13"/>
        <v>0</v>
      </c>
      <c r="AA31" s="117">
        <f t="shared" si="13"/>
        <v>0</v>
      </c>
    </row>
    <row r="32" spans="1:29" x14ac:dyDescent="0.25">
      <c r="A32" s="54"/>
      <c r="B32" s="154" t="s">
        <v>302</v>
      </c>
      <c r="C32" s="22" t="str">
        <f t="shared" si="2"/>
        <v>No aplica</v>
      </c>
      <c r="D32" s="190">
        <f>D33+D36+D37+D46+D51+D52+D53+D54+D55</f>
        <v>4275.4609328571432</v>
      </c>
      <c r="E32" s="190">
        <f t="shared" ref="E32:L32" si="14">E33+E36+E37+E46+E51+E52+E53+E54+E55</f>
        <v>1530.1027217892547</v>
      </c>
      <c r="F32" s="190">
        <f t="shared" si="14"/>
        <v>11029.706981111884</v>
      </c>
      <c r="G32" s="190">
        <f t="shared" si="14"/>
        <v>0</v>
      </c>
      <c r="H32" s="190">
        <f t="shared" si="14"/>
        <v>17498.215332197382</v>
      </c>
      <c r="I32" s="190">
        <f t="shared" si="14"/>
        <v>774.28318996467567</v>
      </c>
      <c r="J32" s="190">
        <f t="shared" si="14"/>
        <v>284.9672832</v>
      </c>
      <c r="K32" s="190">
        <f t="shared" si="14"/>
        <v>0</v>
      </c>
      <c r="L32" s="190">
        <f t="shared" si="14"/>
        <v>0</v>
      </c>
      <c r="M32" s="22" t="str">
        <f t="shared" si="3"/>
        <v>No aplica</v>
      </c>
      <c r="N32" s="190">
        <f>N33+N36+N37+N46+N51+N52+N53+N54+N55</f>
        <v>0</v>
      </c>
      <c r="O32" s="190">
        <f t="shared" ref="O32:AA32" si="15">O33+O36+O37+O46+O51+O52+O53+O54+O55</f>
        <v>0</v>
      </c>
      <c r="P32" s="190">
        <f t="shared" si="15"/>
        <v>137.6</v>
      </c>
      <c r="Q32" s="190">
        <f t="shared" si="15"/>
        <v>25.350495846298802</v>
      </c>
      <c r="R32" s="190">
        <f t="shared" si="15"/>
        <v>4904.9910343985875</v>
      </c>
      <c r="S32" s="190">
        <f t="shared" si="15"/>
        <v>10662.987999999999</v>
      </c>
      <c r="T32" s="190">
        <f t="shared" si="15"/>
        <v>15163.151203228475</v>
      </c>
      <c r="U32" s="190">
        <f t="shared" si="15"/>
        <v>272.89999999999992</v>
      </c>
      <c r="V32" s="190">
        <f t="shared" si="15"/>
        <v>2820.2693333333332</v>
      </c>
      <c r="W32" s="190">
        <f t="shared" si="15"/>
        <v>22367.977726279714</v>
      </c>
      <c r="X32" s="190">
        <f t="shared" si="15"/>
        <v>0</v>
      </c>
      <c r="Y32" s="190">
        <f t="shared" si="15"/>
        <v>5628.4689999999991</v>
      </c>
      <c r="Z32" s="190">
        <f t="shared" si="15"/>
        <v>0</v>
      </c>
      <c r="AA32" s="190">
        <f t="shared" si="15"/>
        <v>2162.8019999999997</v>
      </c>
    </row>
    <row r="33" spans="1:27" s="9" customFormat="1" x14ac:dyDescent="0.25">
      <c r="A33" s="54"/>
      <c r="B33" s="155" t="s">
        <v>13</v>
      </c>
      <c r="C33" s="23" t="str">
        <f t="shared" si="2"/>
        <v>No aplica</v>
      </c>
      <c r="D33" s="195">
        <f t="shared" ref="D33:L33" si="16">SUM(D34:D35)</f>
        <v>0</v>
      </c>
      <c r="E33" s="195">
        <f t="shared" si="16"/>
        <v>239.5</v>
      </c>
      <c r="F33" s="195">
        <f t="shared" si="16"/>
        <v>11.15973475515556</v>
      </c>
      <c r="G33" s="195">
        <f t="shared" si="16"/>
        <v>0</v>
      </c>
      <c r="H33" s="195">
        <f t="shared" si="16"/>
        <v>16562.85562170744</v>
      </c>
      <c r="I33" s="195">
        <f t="shared" si="16"/>
        <v>0</v>
      </c>
      <c r="J33" s="195">
        <f t="shared" si="16"/>
        <v>0</v>
      </c>
      <c r="K33" s="195">
        <f t="shared" si="16"/>
        <v>0</v>
      </c>
      <c r="L33" s="195">
        <f t="shared" si="16"/>
        <v>0</v>
      </c>
      <c r="M33" s="23" t="str">
        <f t="shared" si="3"/>
        <v>No aplica</v>
      </c>
      <c r="N33" s="195">
        <f t="shared" ref="N33:AA33" si="17">SUM(N34:N35)</f>
        <v>0</v>
      </c>
      <c r="O33" s="195">
        <f t="shared" si="17"/>
        <v>0</v>
      </c>
      <c r="P33" s="195">
        <f t="shared" si="17"/>
        <v>132.7244094488189</v>
      </c>
      <c r="Q33" s="195">
        <f t="shared" si="17"/>
        <v>0</v>
      </c>
      <c r="R33" s="195">
        <f t="shared" si="17"/>
        <v>0</v>
      </c>
      <c r="S33" s="195">
        <f t="shared" si="17"/>
        <v>4207</v>
      </c>
      <c r="T33" s="195">
        <f t="shared" si="17"/>
        <v>0</v>
      </c>
      <c r="U33" s="195">
        <f t="shared" si="17"/>
        <v>0</v>
      </c>
      <c r="V33" s="195">
        <f t="shared" si="17"/>
        <v>2736.9928525069431</v>
      </c>
      <c r="W33" s="195">
        <f t="shared" si="17"/>
        <v>1184.1882581356913</v>
      </c>
      <c r="X33" s="195">
        <f t="shared" si="17"/>
        <v>0</v>
      </c>
      <c r="Y33" s="195">
        <f t="shared" si="17"/>
        <v>2613.5207323678828</v>
      </c>
      <c r="Z33" s="195">
        <f t="shared" si="17"/>
        <v>0</v>
      </c>
      <c r="AA33" s="195">
        <f t="shared" si="17"/>
        <v>0</v>
      </c>
    </row>
    <row r="34" spans="1:27" s="9" customFormat="1" x14ac:dyDescent="0.25">
      <c r="A34" s="54"/>
      <c r="B34" s="148" t="s">
        <v>134</v>
      </c>
      <c r="C34" s="22" t="str">
        <f t="shared" si="2"/>
        <v>No aplica</v>
      </c>
      <c r="D34" s="194">
        <f>HLOOKUP(CONCATENATE($M$5,D$7),'BECO_Datos 1975-2005'!$C$5:$AGH$51,'BECO_Datos 1975-2005'!$A30,FALSE)*D$5</f>
        <v>0</v>
      </c>
      <c r="E34" s="194">
        <f>HLOOKUP(CONCATENATE($M$5,E$7),'BECO_Datos 1975-2005'!$C$5:$AGH$51,'BECO_Datos 1975-2005'!$A30,FALSE)*E$5</f>
        <v>84.4</v>
      </c>
      <c r="F34" s="194">
        <f>HLOOKUP(CONCATENATE($M$5,F$7),'BECO_Datos 1975-2005'!$C$5:$AGH$51,'BECO_Datos 1975-2005'!$A30,FALSE)*F$5</f>
        <v>11.15973475515556</v>
      </c>
      <c r="G34" s="194">
        <f>HLOOKUP(CONCATENATE($M$5,G$7),'BECO_Datos 1975-2005'!$C$5:$AGH$51,'BECO_Datos 1975-2005'!$A30,FALSE)*G$5</f>
        <v>0</v>
      </c>
      <c r="H34" s="194">
        <f>HLOOKUP(CONCATENATE($M$5,H$7),'BECO_Datos 1975-2005'!$C$5:$AGH$51,'BECO_Datos 1975-2005'!$A30,FALSE)*H$5</f>
        <v>1354.7160307528532</v>
      </c>
      <c r="I34" s="194">
        <f>HLOOKUP(CONCATENATE($M$5,I$7),'BECO_Datos 1975-2005'!$C$5:$AGH$51,'BECO_Datos 1975-2005'!$A30,FALSE)*I$5</f>
        <v>0</v>
      </c>
      <c r="J34" s="194">
        <f>HLOOKUP(CONCATENATE($M$5,J$7),'BECO_Datos 1975-2005'!$C$5:$AGH$51,'BECO_Datos 1975-2005'!$A30,FALSE)*J$5</f>
        <v>0</v>
      </c>
      <c r="K34" s="194">
        <f>HLOOKUP(CONCATENATE($M$5,K$7),'BECO_Datos 1975-2005'!$C$5:$AGH$51,'BECO_Datos 1975-2005'!$A30,FALSE)*K$5</f>
        <v>0</v>
      </c>
      <c r="L34" s="194">
        <f>HLOOKUP(CONCATENATE($M$5,L$7),'BECO_Datos 1975-2005'!$C$5:$AGH$51,'BECO_Datos 1975-2005'!$A30,FALSE)*L$5</f>
        <v>0</v>
      </c>
      <c r="M34" s="22" t="str">
        <f t="shared" si="3"/>
        <v>No aplica</v>
      </c>
      <c r="N34" s="194">
        <f>HLOOKUP(CONCATENATE($M$5,N$7),'BECO_Datos 1975-2005'!$C$5:$AGH$51,'BECO_Datos 1975-2005'!$A30,FALSE)*N$5</f>
        <v>0</v>
      </c>
      <c r="O34" s="194">
        <f>HLOOKUP(CONCATENATE($M$5,O$7),'BECO_Datos 1975-2005'!$C$5:$AGH$51,'BECO_Datos 1975-2005'!$A30,FALSE)*O$5</f>
        <v>0</v>
      </c>
      <c r="P34" s="194">
        <f>HLOOKUP(CONCATENATE($M$5,P$7),'BECO_Datos 1975-2005'!$C$5:$AGH$51,'BECO_Datos 1975-2005'!$A30,FALSE)*P$5</f>
        <v>7.2230971128609127</v>
      </c>
      <c r="Q34" s="194">
        <f>HLOOKUP(CONCATENATE($M$5,Q$7),'BECO_Datos 1975-2005'!$C$5:$AGH$51,'BECO_Datos 1975-2005'!$A30,FALSE)*Q$5</f>
        <v>0</v>
      </c>
      <c r="R34" s="194">
        <f>HLOOKUP(CONCATENATE($M$5,R$7),'BECO_Datos 1975-2005'!$C$5:$AGH$51,'BECO_Datos 1975-2005'!$A30,FALSE)*R$5</f>
        <v>0</v>
      </c>
      <c r="S34" s="194">
        <f>HLOOKUP(CONCATENATE($M$5,S$7),'BECO_Datos 1975-2005'!$C$5:$AGH$51,'BECO_Datos 1975-2005'!$A30,FALSE)*S$5</f>
        <v>3870.44</v>
      </c>
      <c r="T34" s="194">
        <f>HLOOKUP(CONCATENATE($M$5,T$7),'BECO_Datos 1975-2005'!$C$5:$AGH$51,'BECO_Datos 1975-2005'!$A30,FALSE)*T$5</f>
        <v>0</v>
      </c>
      <c r="U34" s="194">
        <f>HLOOKUP(CONCATENATE($M$5,U$7),'BECO_Datos 1975-2005'!$C$5:$AGH$51,'BECO_Datos 1975-2005'!$A30,FALSE)*U$5</f>
        <v>0</v>
      </c>
      <c r="V34" s="194">
        <f>HLOOKUP(CONCATENATE($M$5,V$7),'BECO_Datos 1975-2005'!$C$5:$AGH$51,'BECO_Datos 1975-2005'!$A30,FALSE)*V$5</f>
        <v>2463.2523412756418</v>
      </c>
      <c r="W34" s="194">
        <f>HLOOKUP(CONCATENATE($M$5,W$7),'BECO_Datos 1975-2005'!$C$5:$AGH$51,'BECO_Datos 1975-2005'!$A30,FALSE)*W$5</f>
        <v>1184.1882581356913</v>
      </c>
      <c r="X34" s="194">
        <f>HLOOKUP(CONCATENATE($M$5,X$7),'BECO_Datos 1975-2005'!$C$5:$AGH$51,'BECO_Datos 1975-2005'!$A30,FALSE)*X$5</f>
        <v>0</v>
      </c>
      <c r="Y34" s="194">
        <f>HLOOKUP(CONCATENATE($M$5,Y$7),'BECO_Datos 1975-2005'!$C$5:$AGH$51,'BECO_Datos 1975-2005'!$A30,FALSE)*Y$5</f>
        <v>1575.8979137965318</v>
      </c>
      <c r="Z34" s="194">
        <f>HLOOKUP(CONCATENATE($M$5,Z$7),'BECO_Datos 1975-2005'!$C$5:$AGH$51,'BECO_Datos 1975-2005'!$A30,FALSE)*Z$5</f>
        <v>0</v>
      </c>
      <c r="AA34" s="194">
        <f>HLOOKUP(CONCATENATE($M$5,AA$7),'BECO_Datos 1975-2005'!$C$5:$AGH$51,'BECO_Datos 1975-2005'!$A30,FALSE)*AA$5</f>
        <v>0</v>
      </c>
    </row>
    <row r="35" spans="1:27" x14ac:dyDescent="0.25">
      <c r="A35" s="54"/>
      <c r="B35" s="149" t="s">
        <v>135</v>
      </c>
      <c r="C35" s="23" t="str">
        <f t="shared" si="2"/>
        <v>No aplica</v>
      </c>
      <c r="D35" s="196">
        <f>HLOOKUP(CONCATENATE($M$5,D$7),'BECO_Datos 1975-2005'!$C$5:$AGH$51,'BECO_Datos 1975-2005'!$A31,FALSE)*D$5</f>
        <v>0</v>
      </c>
      <c r="E35" s="196">
        <f>HLOOKUP(CONCATENATE($M$5,E$7),'BECO_Datos 1975-2005'!$C$5:$AGH$51,'BECO_Datos 1975-2005'!$A31,FALSE)*E$5</f>
        <v>155.1</v>
      </c>
      <c r="F35" s="196">
        <f>HLOOKUP(CONCATENATE($M$5,F$7),'BECO_Datos 1975-2005'!$C$5:$AGH$51,'BECO_Datos 1975-2005'!$A31,FALSE)*F$5</f>
        <v>0</v>
      </c>
      <c r="G35" s="196">
        <f>HLOOKUP(CONCATENATE($M$5,G$7),'BECO_Datos 1975-2005'!$C$5:$AGH$51,'BECO_Datos 1975-2005'!$A31,FALSE)*G$5</f>
        <v>0</v>
      </c>
      <c r="H35" s="196">
        <f>HLOOKUP(CONCATENATE($M$5,H$7),'BECO_Datos 1975-2005'!$C$5:$AGH$51,'BECO_Datos 1975-2005'!$A31,FALSE)*H$5</f>
        <v>15208.139590954588</v>
      </c>
      <c r="I35" s="196">
        <f>HLOOKUP(CONCATENATE($M$5,I$7),'BECO_Datos 1975-2005'!$C$5:$AGH$51,'BECO_Datos 1975-2005'!$A31,FALSE)*I$5</f>
        <v>0</v>
      </c>
      <c r="J35" s="196">
        <f>HLOOKUP(CONCATENATE($M$5,J$7),'BECO_Datos 1975-2005'!$C$5:$AGH$51,'BECO_Datos 1975-2005'!$A31,FALSE)*J$5</f>
        <v>0</v>
      </c>
      <c r="K35" s="196">
        <f>HLOOKUP(CONCATENATE($M$5,K$7),'BECO_Datos 1975-2005'!$C$5:$AGH$51,'BECO_Datos 1975-2005'!$A31,FALSE)*K$5</f>
        <v>0</v>
      </c>
      <c r="L35" s="196">
        <f>HLOOKUP(CONCATENATE($M$5,L$7),'BECO_Datos 1975-2005'!$C$5:$AGH$51,'BECO_Datos 1975-2005'!$A31,FALSE)*L$5</f>
        <v>0</v>
      </c>
      <c r="M35" s="23" t="str">
        <f t="shared" si="3"/>
        <v>No aplica</v>
      </c>
      <c r="N35" s="196">
        <f>HLOOKUP(CONCATENATE($M$5,N$7),'BECO_Datos 1975-2005'!$C$5:$AGH$51,'BECO_Datos 1975-2005'!$A31,FALSE)*N$5</f>
        <v>0</v>
      </c>
      <c r="O35" s="196">
        <f>HLOOKUP(CONCATENATE($M$5,O$7),'BECO_Datos 1975-2005'!$C$5:$AGH$51,'BECO_Datos 1975-2005'!$A31,FALSE)*O$5</f>
        <v>0</v>
      </c>
      <c r="P35" s="196">
        <f>HLOOKUP(CONCATENATE($M$5,P$7),'BECO_Datos 1975-2005'!$C$5:$AGH$51,'BECO_Datos 1975-2005'!$A31,FALSE)*P$5</f>
        <v>125.50131233595799</v>
      </c>
      <c r="Q35" s="196">
        <f>HLOOKUP(CONCATENATE($M$5,Q$7),'BECO_Datos 1975-2005'!$C$5:$AGH$51,'BECO_Datos 1975-2005'!$A31,FALSE)*Q$5</f>
        <v>0</v>
      </c>
      <c r="R35" s="196">
        <f>HLOOKUP(CONCATENATE($M$5,R$7),'BECO_Datos 1975-2005'!$C$5:$AGH$51,'BECO_Datos 1975-2005'!$A31,FALSE)*R$5</f>
        <v>0</v>
      </c>
      <c r="S35" s="196">
        <f>HLOOKUP(CONCATENATE($M$5,S$7),'BECO_Datos 1975-2005'!$C$5:$AGH$51,'BECO_Datos 1975-2005'!$A31,FALSE)*S$5</f>
        <v>336.56</v>
      </c>
      <c r="T35" s="196">
        <f>HLOOKUP(CONCATENATE($M$5,T$7),'BECO_Datos 1975-2005'!$C$5:$AGH$51,'BECO_Datos 1975-2005'!$A31,FALSE)*T$5</f>
        <v>0</v>
      </c>
      <c r="U35" s="196">
        <f>HLOOKUP(CONCATENATE($M$5,U$7),'BECO_Datos 1975-2005'!$C$5:$AGH$51,'BECO_Datos 1975-2005'!$A31,FALSE)*U$5</f>
        <v>0</v>
      </c>
      <c r="V35" s="196">
        <f>HLOOKUP(CONCATENATE($M$5,V$7),'BECO_Datos 1975-2005'!$C$5:$AGH$51,'BECO_Datos 1975-2005'!$A31,FALSE)*V$5</f>
        <v>273.74051123130141</v>
      </c>
      <c r="W35" s="196">
        <f>HLOOKUP(CONCATENATE($M$5,W$7),'BECO_Datos 1975-2005'!$C$5:$AGH$51,'BECO_Datos 1975-2005'!$A31,FALSE)*W$5</f>
        <v>0</v>
      </c>
      <c r="X35" s="196">
        <f>HLOOKUP(CONCATENATE($M$5,X$7),'BECO_Datos 1975-2005'!$C$5:$AGH$51,'BECO_Datos 1975-2005'!$A31,FALSE)*X$5</f>
        <v>0</v>
      </c>
      <c r="Y35" s="196">
        <f>HLOOKUP(CONCATENATE($M$5,Y$7),'BECO_Datos 1975-2005'!$C$5:$AGH$51,'BECO_Datos 1975-2005'!$A31,FALSE)*Y$5</f>
        <v>1037.622818571351</v>
      </c>
      <c r="Z35" s="196">
        <f>HLOOKUP(CONCATENATE($M$5,Z$7),'BECO_Datos 1975-2005'!$C$5:$AGH$51,'BECO_Datos 1975-2005'!$A31,FALSE)*Z$5</f>
        <v>0</v>
      </c>
      <c r="AA35" s="196">
        <f>HLOOKUP(CONCATENATE($M$5,AA$7),'BECO_Datos 1975-2005'!$C$5:$AGH$51,'BECO_Datos 1975-2005'!$A31,FALSE)*AA$5</f>
        <v>0</v>
      </c>
    </row>
    <row r="36" spans="1:27" x14ac:dyDescent="0.25">
      <c r="A36" s="54"/>
      <c r="B36" s="145" t="s">
        <v>14</v>
      </c>
      <c r="C36" s="22" t="str">
        <f t="shared" si="2"/>
        <v>No aplica</v>
      </c>
      <c r="D36" s="191">
        <f>HLOOKUP(CONCATENATE($M$5,D$7),'BECO_Datos 1975-2005'!$C$5:$AGH$51,'BECO_Datos 1975-2005'!$A32,FALSE)*D$5</f>
        <v>0</v>
      </c>
      <c r="E36" s="191">
        <f>HLOOKUP(CONCATENATE($M$5,E$7),'BECO_Datos 1975-2005'!$C$5:$AGH$51,'BECO_Datos 1975-2005'!$A32,FALSE)*E$5</f>
        <v>0</v>
      </c>
      <c r="F36" s="191">
        <f>HLOOKUP(CONCATENATE($M$5,F$7),'BECO_Datos 1975-2005'!$C$5:$AGH$51,'BECO_Datos 1975-2005'!$A32,FALSE)*F$5</f>
        <v>16.739602132733339</v>
      </c>
      <c r="G36" s="191">
        <f>HLOOKUP(CONCATENATE($M$5,G$7),'BECO_Datos 1975-2005'!$C$5:$AGH$51,'BECO_Datos 1975-2005'!$A32,FALSE)*G$5</f>
        <v>0</v>
      </c>
      <c r="H36" s="191">
        <f>HLOOKUP(CONCATENATE($M$5,H$7),'BECO_Datos 1975-2005'!$C$5:$AGH$51,'BECO_Datos 1975-2005'!$A32,FALSE)*H$5</f>
        <v>0</v>
      </c>
      <c r="I36" s="191">
        <f>HLOOKUP(CONCATENATE($M$5,I$7),'BECO_Datos 1975-2005'!$C$5:$AGH$51,'BECO_Datos 1975-2005'!$A32,FALSE)*I$5</f>
        <v>16.597999999999999</v>
      </c>
      <c r="J36" s="191">
        <f>HLOOKUP(CONCATENATE($M$5,J$7),'BECO_Datos 1975-2005'!$C$5:$AGH$51,'BECO_Datos 1975-2005'!$A32,FALSE)*J$5</f>
        <v>0</v>
      </c>
      <c r="K36" s="191">
        <f>HLOOKUP(CONCATENATE($M$5,K$7),'BECO_Datos 1975-2005'!$C$5:$AGH$51,'BECO_Datos 1975-2005'!$A32,FALSE)*K$5</f>
        <v>0</v>
      </c>
      <c r="L36" s="191">
        <f>HLOOKUP(CONCATENATE($M$5,L$7),'BECO_Datos 1975-2005'!$C$5:$AGH$51,'BECO_Datos 1975-2005'!$A32,FALSE)*L$5</f>
        <v>0</v>
      </c>
      <c r="M36" s="22" t="str">
        <f t="shared" si="3"/>
        <v>No aplica</v>
      </c>
      <c r="N36" s="191">
        <f>HLOOKUP(CONCATENATE($M$5,N$7),'BECO_Datos 1975-2005'!$C$5:$AGH$51,'BECO_Datos 1975-2005'!$A32,FALSE)*N$5</f>
        <v>0</v>
      </c>
      <c r="O36" s="191">
        <f>HLOOKUP(CONCATENATE($M$5,O$7),'BECO_Datos 1975-2005'!$C$5:$AGH$51,'BECO_Datos 1975-2005'!$A32,FALSE)*O$5</f>
        <v>0</v>
      </c>
      <c r="P36" s="191">
        <f>HLOOKUP(CONCATENATE($M$5,P$7),'BECO_Datos 1975-2005'!$C$5:$AGH$51,'BECO_Datos 1975-2005'!$A32,FALSE)*P$5</f>
        <v>0</v>
      </c>
      <c r="Q36" s="191">
        <f>HLOOKUP(CONCATENATE($M$5,Q$7),'BECO_Datos 1975-2005'!$C$5:$AGH$51,'BECO_Datos 1975-2005'!$A32,FALSE)*Q$5</f>
        <v>0</v>
      </c>
      <c r="R36" s="191">
        <f>HLOOKUP(CONCATENATE($M$5,R$7),'BECO_Datos 1975-2005'!$C$5:$AGH$51,'BECO_Datos 1975-2005'!$A32,FALSE)*R$5</f>
        <v>444.48725835461971</v>
      </c>
      <c r="S36" s="191">
        <f>HLOOKUP(CONCATENATE($M$5,S$7),'BECO_Datos 1975-2005'!$C$5:$AGH$51,'BECO_Datos 1975-2005'!$A32,FALSE)*S$5</f>
        <v>2226</v>
      </c>
      <c r="T36" s="191">
        <f>HLOOKUP(CONCATENATE($M$5,T$7),'BECO_Datos 1975-2005'!$C$5:$AGH$51,'BECO_Datos 1975-2005'!$A32,FALSE)*T$5</f>
        <v>7968.8989519401148</v>
      </c>
      <c r="U36" s="191">
        <f>HLOOKUP(CONCATENATE($M$5,U$7),'BECO_Datos 1975-2005'!$C$5:$AGH$51,'BECO_Datos 1975-2005'!$A32,FALSE)*U$5</f>
        <v>0</v>
      </c>
      <c r="V36" s="191">
        <f>HLOOKUP(CONCATENATE($M$5,V$7),'BECO_Datos 1975-2005'!$C$5:$AGH$51,'BECO_Datos 1975-2005'!$A32,FALSE)*V$5</f>
        <v>0</v>
      </c>
      <c r="W36" s="191">
        <f>HLOOKUP(CONCATENATE($M$5,W$7),'BECO_Datos 1975-2005'!$C$5:$AGH$51,'BECO_Datos 1975-2005'!$A32,FALSE)*W$5</f>
        <v>0</v>
      </c>
      <c r="X36" s="191">
        <f>HLOOKUP(CONCATENATE($M$5,X$7),'BECO_Datos 1975-2005'!$C$5:$AGH$51,'BECO_Datos 1975-2005'!$A32,FALSE)*X$5</f>
        <v>0</v>
      </c>
      <c r="Y36" s="191">
        <f>HLOOKUP(CONCATENATE($M$5,Y$7),'BECO_Datos 1975-2005'!$C$5:$AGH$51,'BECO_Datos 1975-2005'!$A32,FALSE)*Y$5</f>
        <v>84.359578745638288</v>
      </c>
      <c r="Z36" s="191">
        <f>HLOOKUP(CONCATENATE($M$5,Z$7),'BECO_Datos 1975-2005'!$C$5:$AGH$51,'BECO_Datos 1975-2005'!$A32,FALSE)*Z$5</f>
        <v>0</v>
      </c>
      <c r="AA36" s="191">
        <f>HLOOKUP(CONCATENATE($M$5,AA$7),'BECO_Datos 1975-2005'!$C$5:$AGH$51,'BECO_Datos 1975-2005'!$A32,FALSE)*AA$5</f>
        <v>0</v>
      </c>
    </row>
    <row r="37" spans="1:27" x14ac:dyDescent="0.25">
      <c r="A37" s="54"/>
      <c r="B37" s="155" t="s">
        <v>15</v>
      </c>
      <c r="C37" s="156" t="str">
        <f t="shared" si="2"/>
        <v>No aplica</v>
      </c>
      <c r="D37" s="195">
        <f>SUM(D38:D45)</f>
        <v>2249.7673270094388</v>
      </c>
      <c r="E37" s="195">
        <f t="shared" ref="E37:L37" si="18">SUM(E38:E45)</f>
        <v>1276.4027217892547</v>
      </c>
      <c r="F37" s="195">
        <f t="shared" si="18"/>
        <v>11001.807644223994</v>
      </c>
      <c r="G37" s="195">
        <f t="shared" si="18"/>
        <v>0</v>
      </c>
      <c r="H37" s="195">
        <f t="shared" si="18"/>
        <v>22.643345876209491</v>
      </c>
      <c r="I37" s="195">
        <f t="shared" si="18"/>
        <v>750.98518996467567</v>
      </c>
      <c r="J37" s="195">
        <f t="shared" si="18"/>
        <v>164.96728320000003</v>
      </c>
      <c r="K37" s="195">
        <f t="shared" si="18"/>
        <v>0</v>
      </c>
      <c r="L37" s="195">
        <f t="shared" si="18"/>
        <v>0</v>
      </c>
      <c r="M37" s="156" t="str">
        <f t="shared" si="3"/>
        <v>No aplica</v>
      </c>
      <c r="N37" s="195">
        <f t="shared" ref="N37:AA37" si="19">SUM(N38:N45)</f>
        <v>0</v>
      </c>
      <c r="O37" s="195">
        <f t="shared" si="19"/>
        <v>0</v>
      </c>
      <c r="P37" s="195">
        <f t="shared" si="19"/>
        <v>4.8755905511811024</v>
      </c>
      <c r="Q37" s="195">
        <f>SUM(Q38:Q45)</f>
        <v>25.350495846298802</v>
      </c>
      <c r="R37" s="195">
        <f t="shared" si="19"/>
        <v>417.40124029836522</v>
      </c>
      <c r="S37" s="195">
        <f t="shared" si="19"/>
        <v>4203.6929999999993</v>
      </c>
      <c r="T37" s="195">
        <f t="shared" si="19"/>
        <v>6377.2312630396418</v>
      </c>
      <c r="U37" s="195">
        <f t="shared" si="19"/>
        <v>272.89999999999992</v>
      </c>
      <c r="V37" s="195">
        <f t="shared" si="19"/>
        <v>83.2764808263899</v>
      </c>
      <c r="W37" s="195">
        <f t="shared" si="19"/>
        <v>0</v>
      </c>
      <c r="X37" s="195">
        <f t="shared" si="19"/>
        <v>0</v>
      </c>
      <c r="Y37" s="195">
        <f t="shared" si="19"/>
        <v>540.57002117119544</v>
      </c>
      <c r="Z37" s="195">
        <f t="shared" si="19"/>
        <v>0</v>
      </c>
      <c r="AA37" s="195">
        <f t="shared" si="19"/>
        <v>0</v>
      </c>
    </row>
    <row r="38" spans="1:27" x14ac:dyDescent="0.25">
      <c r="A38" s="54"/>
      <c r="B38" s="148" t="s">
        <v>335</v>
      </c>
      <c r="C38" s="22" t="str">
        <f t="shared" si="2"/>
        <v>No aplica</v>
      </c>
      <c r="D38" s="194">
        <f>HLOOKUP(CONCATENATE($M$5,D$7),'BECO_Datos 1975-2005'!$C$5:$AGH$51,'BECO_Datos 1975-2005'!$A34,FALSE)*D$5</f>
        <v>2249.7673270094388</v>
      </c>
      <c r="E38" s="194">
        <f>HLOOKUP(CONCATENATE($M$5,E$7),'BECO_Datos 1975-2005'!$C$5:$AGH$51,'BECO_Datos 1975-2005'!$A34,FALSE)*E$5</f>
        <v>109.7</v>
      </c>
      <c r="F38" s="194">
        <f>HLOOKUP(CONCATENATE($M$5,F$7),'BECO_Datos 1975-2005'!$C$5:$AGH$51,'BECO_Datos 1975-2005'!$A34,FALSE)*F$5</f>
        <v>176.19581217369253</v>
      </c>
      <c r="G38" s="194">
        <f>HLOOKUP(CONCATENATE($M$5,G$7),'BECO_Datos 1975-2005'!$C$5:$AGH$51,'BECO_Datos 1975-2005'!$A34,FALSE)*G$5</f>
        <v>0</v>
      </c>
      <c r="H38" s="194">
        <f>HLOOKUP(CONCATENATE($M$5,H$7),'BECO_Datos 1975-2005'!$C$5:$AGH$51,'BECO_Datos 1975-2005'!$A34,FALSE)*H$5</f>
        <v>5.3865228075564433</v>
      </c>
      <c r="I38" s="194">
        <f>HLOOKUP(CONCATENATE($M$5,I$7),'BECO_Datos 1975-2005'!$C$5:$AGH$51,'BECO_Datos 1975-2005'!$A34,FALSE)*I$5</f>
        <v>118.01683048019127</v>
      </c>
      <c r="J38" s="194">
        <f>HLOOKUP(CONCATENATE($M$5,J$7),'BECO_Datos 1975-2005'!$C$5:$AGH$51,'BECO_Datos 1975-2005'!$A34,FALSE)*J$5</f>
        <v>0.5</v>
      </c>
      <c r="K38" s="194">
        <f>HLOOKUP(CONCATENATE($M$5,K$7),'BECO_Datos 1975-2005'!$C$5:$AGH$51,'BECO_Datos 1975-2005'!$A34,FALSE)*K$5</f>
        <v>0</v>
      </c>
      <c r="L38" s="194">
        <f>HLOOKUP(CONCATENATE($M$5,L$7),'BECO_Datos 1975-2005'!$C$5:$AGH$51,'BECO_Datos 1975-2005'!$A34,FALSE)*L$5</f>
        <v>0</v>
      </c>
      <c r="M38" s="22" t="str">
        <f t="shared" si="3"/>
        <v>No aplica</v>
      </c>
      <c r="N38" s="194">
        <f>HLOOKUP(CONCATENATE($M$5,N$7),'BECO_Datos 1975-2005'!$C$5:$AGH$51,'BECO_Datos 1975-2005'!$A34,FALSE)*N$5</f>
        <v>0</v>
      </c>
      <c r="O38" s="194">
        <f>HLOOKUP(CONCATENATE($M$5,O$7),'BECO_Datos 1975-2005'!$C$5:$AGH$51,'BECO_Datos 1975-2005'!$A34,FALSE)*O$5</f>
        <v>0</v>
      </c>
      <c r="P38" s="194">
        <f>HLOOKUP(CONCATENATE($M$5,P$7),'BECO_Datos 1975-2005'!$C$5:$AGH$51,'BECO_Datos 1975-2005'!$A34,FALSE)*P$5</f>
        <v>0</v>
      </c>
      <c r="Q38" s="194">
        <f>HLOOKUP(CONCATENATE($M$5,Q$7),'BECO_Datos 1975-2005'!$C$5:$AGH$51,'BECO_Datos 1975-2005'!$A34,FALSE)*Q$5</f>
        <v>0</v>
      </c>
      <c r="R38" s="194">
        <f>HLOOKUP(CONCATENATE($M$5,R$7),'BECO_Datos 1975-2005'!$C$5:$AGH$51,'BECO_Datos 1975-2005'!$A34,FALSE)*R$5</f>
        <v>107.1937876543583</v>
      </c>
      <c r="S38" s="194">
        <f>HLOOKUP(CONCATENATE($M$5,S$7),'BECO_Datos 1975-2005'!$C$5:$AGH$51,'BECO_Datos 1975-2005'!$A34,FALSE)*S$5</f>
        <v>798.70167000000004</v>
      </c>
      <c r="T38" s="194">
        <f>HLOOKUP(CONCATENATE($M$5,T$7),'BECO_Datos 1975-2005'!$C$5:$AGH$51,'BECO_Datos 1975-2005'!$A34,FALSE)*T$5</f>
        <v>1045.9493214928941</v>
      </c>
      <c r="U38" s="194">
        <f>HLOOKUP(CONCATENATE($M$5,U$7),'BECO_Datos 1975-2005'!$C$5:$AGH$51,'BECO_Datos 1975-2005'!$A34,FALSE)*U$5</f>
        <v>0</v>
      </c>
      <c r="V38" s="194">
        <f>HLOOKUP(CONCATENATE($M$5,V$7),'BECO_Datos 1975-2005'!$C$5:$AGH$51,'BECO_Datos 1975-2005'!$A34,FALSE)*V$5</f>
        <v>19.273145933830335</v>
      </c>
      <c r="W38" s="194">
        <f>HLOOKUP(CONCATENATE($M$5,W$7),'BECO_Datos 1975-2005'!$C$5:$AGH$51,'BECO_Datos 1975-2005'!$A34,FALSE)*W$5</f>
        <v>0</v>
      </c>
      <c r="X38" s="194">
        <f>HLOOKUP(CONCATENATE($M$5,X$7),'BECO_Datos 1975-2005'!$C$5:$AGH$51,'BECO_Datos 1975-2005'!$A34,FALSE)*X$5</f>
        <v>0</v>
      </c>
      <c r="Y38" s="194">
        <f>HLOOKUP(CONCATENATE($M$5,Y$7),'BECO_Datos 1975-2005'!$C$5:$AGH$51,'BECO_Datos 1975-2005'!$A34,FALSE)*Y$5</f>
        <v>24.088217063513579</v>
      </c>
      <c r="Z38" s="194">
        <f>HLOOKUP(CONCATENATE($M$5,Z$7),'BECO_Datos 1975-2005'!$C$5:$AGH$51,'BECO_Datos 1975-2005'!$A34,FALSE)*Z$5</f>
        <v>0</v>
      </c>
      <c r="AA38" s="194">
        <f>HLOOKUP(CONCATENATE($M$5,AA$7),'BECO_Datos 1975-2005'!$C$5:$AGH$51,'BECO_Datos 1975-2005'!$A34,FALSE)*AA$5</f>
        <v>0</v>
      </c>
    </row>
    <row r="39" spans="1:27" x14ac:dyDescent="0.25">
      <c r="A39" s="54"/>
      <c r="B39" s="149" t="s">
        <v>336</v>
      </c>
      <c r="C39" s="23" t="str">
        <f t="shared" si="2"/>
        <v>No aplica</v>
      </c>
      <c r="D39" s="196">
        <f>HLOOKUP(CONCATENATE($M$5,D$7),'BECO_Datos 1975-2005'!$C$5:$AGH$51,'BECO_Datos 1975-2005'!$A35,FALSE)*D$5</f>
        <v>0</v>
      </c>
      <c r="E39" s="196">
        <f>HLOOKUP(CONCATENATE($M$5,E$7),'BECO_Datos 1975-2005'!$C$5:$AGH$51,'BECO_Datos 1975-2005'!$A35,FALSE)*E$5</f>
        <v>219.96388984863745</v>
      </c>
      <c r="F39" s="196">
        <f>HLOOKUP(CONCATENATE($M$5,F$7),'BECO_Datos 1975-2005'!$C$5:$AGH$51,'BECO_Datos 1975-2005'!$A35,FALSE)*F$5</f>
        <v>94.397756351853431</v>
      </c>
      <c r="G39" s="196">
        <f>HLOOKUP(CONCATENATE($M$5,G$7),'BECO_Datos 1975-2005'!$C$5:$AGH$51,'BECO_Datos 1975-2005'!$A35,FALSE)*G$5</f>
        <v>0</v>
      </c>
      <c r="H39" s="196">
        <f>HLOOKUP(CONCATENATE($M$5,H$7),'BECO_Datos 1975-2005'!$C$5:$AGH$51,'BECO_Datos 1975-2005'!$A35,FALSE)*H$5</f>
        <v>9.9750422362156352E-2</v>
      </c>
      <c r="I39" s="196">
        <f>HLOOKUP(CONCATENATE($M$5,I$7),'BECO_Datos 1975-2005'!$C$5:$AGH$51,'BECO_Datos 1975-2005'!$A35,FALSE)*I$5</f>
        <v>68.482665976205524</v>
      </c>
      <c r="J39" s="196">
        <f>HLOOKUP(CONCATENATE($M$5,J$7),'BECO_Datos 1975-2005'!$C$5:$AGH$51,'BECO_Datos 1975-2005'!$A35,FALSE)*J$5</f>
        <v>9.1999999999999993</v>
      </c>
      <c r="K39" s="196">
        <f>HLOOKUP(CONCATENATE($M$5,K$7),'BECO_Datos 1975-2005'!$C$5:$AGH$51,'BECO_Datos 1975-2005'!$A35,FALSE)*K$5</f>
        <v>0</v>
      </c>
      <c r="L39" s="196">
        <f>HLOOKUP(CONCATENATE($M$5,L$7),'BECO_Datos 1975-2005'!$C$5:$AGH$51,'BECO_Datos 1975-2005'!$A35,FALSE)*L$5</f>
        <v>0</v>
      </c>
      <c r="M39" s="23" t="str">
        <f t="shared" si="3"/>
        <v>No aplica</v>
      </c>
      <c r="N39" s="196">
        <f>HLOOKUP(CONCATENATE($M$5,N$7),'BECO_Datos 1975-2005'!$C$5:$AGH$51,'BECO_Datos 1975-2005'!$A35,FALSE)*N$5</f>
        <v>0</v>
      </c>
      <c r="O39" s="196">
        <f>HLOOKUP(CONCATENATE($M$5,O$7),'BECO_Datos 1975-2005'!$C$5:$AGH$51,'BECO_Datos 1975-2005'!$A35,FALSE)*O$5</f>
        <v>0</v>
      </c>
      <c r="P39" s="196">
        <f>HLOOKUP(CONCATENATE($M$5,P$7),'BECO_Datos 1975-2005'!$C$5:$AGH$51,'BECO_Datos 1975-2005'!$A35,FALSE)*P$5</f>
        <v>0</v>
      </c>
      <c r="Q39" s="196">
        <f>HLOOKUP(CONCATENATE($M$5,Q$7),'BECO_Datos 1975-2005'!$C$5:$AGH$51,'BECO_Datos 1975-2005'!$A35,FALSE)*Q$5</f>
        <v>0</v>
      </c>
      <c r="R39" s="196">
        <f>HLOOKUP(CONCATENATE($M$5,R$7),'BECO_Datos 1975-2005'!$C$5:$AGH$51,'BECO_Datos 1975-2005'!$A35,FALSE)*R$5</f>
        <v>1.7307861832499645</v>
      </c>
      <c r="S39" s="196">
        <f>HLOOKUP(CONCATENATE($M$5,S$7),'BECO_Datos 1975-2005'!$C$5:$AGH$51,'BECO_Datos 1975-2005'!$A35,FALSE)*S$5</f>
        <v>543.70149489789992</v>
      </c>
      <c r="T39" s="196">
        <f>HLOOKUP(CONCATENATE($M$5,T$7),'BECO_Datos 1975-2005'!$C$5:$AGH$51,'BECO_Datos 1975-2005'!$A35,FALSE)*T$5</f>
        <v>1160.6165587831456</v>
      </c>
      <c r="U39" s="196">
        <f>HLOOKUP(CONCATENATE($M$5,U$7),'BECO_Datos 1975-2005'!$C$5:$AGH$51,'BECO_Datos 1975-2005'!$A35,FALSE)*U$5</f>
        <v>0</v>
      </c>
      <c r="V39" s="196">
        <f>HLOOKUP(CONCATENATE($M$5,V$7),'BECO_Datos 1975-2005'!$C$5:$AGH$51,'BECO_Datos 1975-2005'!$A35,FALSE)*V$5</f>
        <v>11.027949812405593</v>
      </c>
      <c r="W39" s="196">
        <f>HLOOKUP(CONCATENATE($M$5,W$7),'BECO_Datos 1975-2005'!$C$5:$AGH$51,'BECO_Datos 1975-2005'!$A35,FALSE)*W$5</f>
        <v>0</v>
      </c>
      <c r="X39" s="196">
        <f>HLOOKUP(CONCATENATE($M$5,X$7),'BECO_Datos 1975-2005'!$C$5:$AGH$51,'BECO_Datos 1975-2005'!$A35,FALSE)*X$5</f>
        <v>0</v>
      </c>
      <c r="Y39" s="196">
        <f>HLOOKUP(CONCATENATE($M$5,Y$7),'BECO_Datos 1975-2005'!$C$5:$AGH$51,'BECO_Datos 1975-2005'!$A35,FALSE)*Y$5</f>
        <v>34.65857391838874</v>
      </c>
      <c r="Z39" s="196">
        <f>HLOOKUP(CONCATENATE($M$5,Z$7),'BECO_Datos 1975-2005'!$C$5:$AGH$51,'BECO_Datos 1975-2005'!$A35,FALSE)*Z$5</f>
        <v>0</v>
      </c>
      <c r="AA39" s="196">
        <f>HLOOKUP(CONCATENATE($M$5,AA$7),'BECO_Datos 1975-2005'!$C$5:$AGH$51,'BECO_Datos 1975-2005'!$A35,FALSE)*AA$5</f>
        <v>0</v>
      </c>
    </row>
    <row r="40" spans="1:27" x14ac:dyDescent="0.25">
      <c r="A40" s="54"/>
      <c r="B40" s="148" t="s">
        <v>337</v>
      </c>
      <c r="C40" s="22" t="str">
        <f t="shared" si="2"/>
        <v>No aplica</v>
      </c>
      <c r="D40" s="194">
        <f>HLOOKUP(CONCATENATE($M$5,D$7),'BECO_Datos 1975-2005'!$C$5:$AGH$51,'BECO_Datos 1975-2005'!$A36,FALSE)*D$5</f>
        <v>0</v>
      </c>
      <c r="E40" s="194">
        <f>HLOOKUP(CONCATENATE($M$5,E$7),'BECO_Datos 1975-2005'!$C$5:$AGH$51,'BECO_Datos 1975-2005'!$A36,FALSE)*E$5</f>
        <v>145.82404057637982</v>
      </c>
      <c r="F40" s="194">
        <f>HLOOKUP(CONCATENATE($M$5,F$7),'BECO_Datos 1975-2005'!$C$5:$AGH$51,'BECO_Datos 1975-2005'!$A36,FALSE)*F$5</f>
        <v>440.5895280574855</v>
      </c>
      <c r="G40" s="194">
        <f>HLOOKUP(CONCATENATE($M$5,G$7),'BECO_Datos 1975-2005'!$C$5:$AGH$51,'BECO_Datos 1975-2005'!$A36,FALSE)*G$5</f>
        <v>0</v>
      </c>
      <c r="H40" s="194">
        <f>HLOOKUP(CONCATENATE($M$5,H$7),'BECO_Datos 1975-2005'!$C$5:$AGH$51,'BECO_Datos 1975-2005'!$A36,FALSE)*H$5</f>
        <v>0</v>
      </c>
      <c r="I40" s="194">
        <f>HLOOKUP(CONCATENATE($M$5,I$7),'BECO_Datos 1975-2005'!$C$5:$AGH$51,'BECO_Datos 1975-2005'!$A36,FALSE)*I$5</f>
        <v>131.63378290886916</v>
      </c>
      <c r="J40" s="194">
        <f>HLOOKUP(CONCATENATE($M$5,J$7),'BECO_Datos 1975-2005'!$C$5:$AGH$51,'BECO_Datos 1975-2005'!$A36,FALSE)*J$5</f>
        <v>131.16728320000004</v>
      </c>
      <c r="K40" s="194">
        <f>HLOOKUP(CONCATENATE($M$5,K$7),'BECO_Datos 1975-2005'!$C$5:$AGH$51,'BECO_Datos 1975-2005'!$A36,FALSE)*K$5</f>
        <v>0</v>
      </c>
      <c r="L40" s="194">
        <f>HLOOKUP(CONCATENATE($M$5,L$7),'BECO_Datos 1975-2005'!$C$5:$AGH$51,'BECO_Datos 1975-2005'!$A36,FALSE)*L$5</f>
        <v>0</v>
      </c>
      <c r="M40" s="22" t="str">
        <f t="shared" si="3"/>
        <v>No aplica</v>
      </c>
      <c r="N40" s="194">
        <f>HLOOKUP(CONCATENATE($M$5,N$7),'BECO_Datos 1975-2005'!$C$5:$AGH$51,'BECO_Datos 1975-2005'!$A36,FALSE)*N$5</f>
        <v>0</v>
      </c>
      <c r="O40" s="194">
        <f>HLOOKUP(CONCATENATE($M$5,O$7),'BECO_Datos 1975-2005'!$C$5:$AGH$51,'BECO_Datos 1975-2005'!$A36,FALSE)*O$5</f>
        <v>0</v>
      </c>
      <c r="P40" s="194">
        <f>HLOOKUP(CONCATENATE($M$5,P$7),'BECO_Datos 1975-2005'!$C$5:$AGH$51,'BECO_Datos 1975-2005'!$A36,FALSE)*P$5</f>
        <v>0</v>
      </c>
      <c r="Q40" s="194">
        <f>HLOOKUP(CONCATENATE($M$5,Q$7),'BECO_Datos 1975-2005'!$C$5:$AGH$51,'BECO_Datos 1975-2005'!$A36,FALSE)*Q$5</f>
        <v>0</v>
      </c>
      <c r="R40" s="194">
        <f>HLOOKUP(CONCATENATE($M$5,R$7),'BECO_Datos 1975-2005'!$C$5:$AGH$51,'BECO_Datos 1975-2005'!$A36,FALSE)*R$5</f>
        <v>13.02451036108886</v>
      </c>
      <c r="S40" s="194">
        <f>HLOOKUP(CONCATENATE($M$5,S$7),'BECO_Datos 1975-2005'!$C$5:$AGH$51,'BECO_Datos 1975-2005'!$A36,FALSE)*S$5</f>
        <v>504.44315999999998</v>
      </c>
      <c r="T40" s="194">
        <f>HLOOKUP(CONCATENATE($M$5,T$7),'BECO_Datos 1975-2005'!$C$5:$AGH$51,'BECO_Datos 1975-2005'!$A36,FALSE)*T$5</f>
        <v>701.54146828581111</v>
      </c>
      <c r="U40" s="194">
        <f>HLOOKUP(CONCATENATE($M$5,U$7),'BECO_Datos 1975-2005'!$C$5:$AGH$51,'BECO_Datos 1975-2005'!$A36,FALSE)*U$5</f>
        <v>0</v>
      </c>
      <c r="V40" s="194">
        <f>HLOOKUP(CONCATENATE($M$5,V$7),'BECO_Datos 1975-2005'!$C$5:$AGH$51,'BECO_Datos 1975-2005'!$A36,FALSE)*V$5</f>
        <v>4.7409877698192266</v>
      </c>
      <c r="W40" s="194">
        <f>HLOOKUP(CONCATENATE($M$5,W$7),'BECO_Datos 1975-2005'!$C$5:$AGH$51,'BECO_Datos 1975-2005'!$A36,FALSE)*W$5</f>
        <v>0</v>
      </c>
      <c r="X40" s="194">
        <f>HLOOKUP(CONCATENATE($M$5,X$7),'BECO_Datos 1975-2005'!$C$5:$AGH$51,'BECO_Datos 1975-2005'!$A36,FALSE)*X$5</f>
        <v>0</v>
      </c>
      <c r="Y40" s="194">
        <f>HLOOKUP(CONCATENATE($M$5,Y$7),'BECO_Datos 1975-2005'!$C$5:$AGH$51,'BECO_Datos 1975-2005'!$A36,FALSE)*Y$5</f>
        <v>1.6262087469038704</v>
      </c>
      <c r="Z40" s="194">
        <f>HLOOKUP(CONCATENATE($M$5,Z$7),'BECO_Datos 1975-2005'!$C$5:$AGH$51,'BECO_Datos 1975-2005'!$A36,FALSE)*Z$5</f>
        <v>0</v>
      </c>
      <c r="AA40" s="194">
        <f>HLOOKUP(CONCATENATE($M$5,AA$7),'BECO_Datos 1975-2005'!$C$5:$AGH$51,'BECO_Datos 1975-2005'!$A36,FALSE)*AA$5</f>
        <v>0</v>
      </c>
    </row>
    <row r="41" spans="1:27" x14ac:dyDescent="0.25">
      <c r="A41" s="54"/>
      <c r="B41" s="149" t="s">
        <v>338</v>
      </c>
      <c r="C41" s="23" t="str">
        <f t="shared" si="2"/>
        <v>No aplica</v>
      </c>
      <c r="D41" s="196">
        <f>HLOOKUP(CONCATENATE($M$5,D$7),'BECO_Datos 1975-2005'!$C$5:$AGH$51,'BECO_Datos 1975-2005'!$A37,FALSE)*D$5</f>
        <v>0</v>
      </c>
      <c r="E41" s="196">
        <f>HLOOKUP(CONCATENATE($M$5,E$7),'BECO_Datos 1975-2005'!$C$5:$AGH$51,'BECO_Datos 1975-2005'!$A37,FALSE)*E$5</f>
        <v>107.09940840968437</v>
      </c>
      <c r="F41" s="196">
        <f>HLOOKUP(CONCATENATE($M$5,F$7),'BECO_Datos 1975-2005'!$C$5:$AGH$51,'BECO_Datos 1975-2005'!$A37,FALSE)*F$5</f>
        <v>3977.574596364253</v>
      </c>
      <c r="G41" s="196">
        <f>HLOOKUP(CONCATENATE($M$5,G$7),'BECO_Datos 1975-2005'!$C$5:$AGH$51,'BECO_Datos 1975-2005'!$A37,FALSE)*G$5</f>
        <v>0</v>
      </c>
      <c r="H41" s="196">
        <f>HLOOKUP(CONCATENATE($M$5,H$7),'BECO_Datos 1975-2005'!$C$5:$AGH$51,'BECO_Datos 1975-2005'!$A37,FALSE)*H$5</f>
        <v>0</v>
      </c>
      <c r="I41" s="196">
        <f>HLOOKUP(CONCATENATE($M$5,I$7),'BECO_Datos 1975-2005'!$C$5:$AGH$51,'BECO_Datos 1975-2005'!$A37,FALSE)*I$5</f>
        <v>85.284347731367262</v>
      </c>
      <c r="J41" s="196">
        <f>HLOOKUP(CONCATENATE($M$5,J$7),'BECO_Datos 1975-2005'!$C$5:$AGH$51,'BECO_Datos 1975-2005'!$A37,FALSE)*J$5</f>
        <v>24.1</v>
      </c>
      <c r="K41" s="196">
        <f>HLOOKUP(CONCATENATE($M$5,K$7),'BECO_Datos 1975-2005'!$C$5:$AGH$51,'BECO_Datos 1975-2005'!$A37,FALSE)*K$5</f>
        <v>0</v>
      </c>
      <c r="L41" s="196">
        <f>HLOOKUP(CONCATENATE($M$5,L$7),'BECO_Datos 1975-2005'!$C$5:$AGH$51,'BECO_Datos 1975-2005'!$A37,FALSE)*L$5</f>
        <v>0</v>
      </c>
      <c r="M41" s="23" t="str">
        <f t="shared" si="3"/>
        <v>No aplica</v>
      </c>
      <c r="N41" s="196">
        <f>HLOOKUP(CONCATENATE($M$5,N$7),'BECO_Datos 1975-2005'!$C$5:$AGH$51,'BECO_Datos 1975-2005'!$A37,FALSE)*N$5</f>
        <v>0</v>
      </c>
      <c r="O41" s="196">
        <f>HLOOKUP(CONCATENATE($M$5,O$7),'BECO_Datos 1975-2005'!$C$5:$AGH$51,'BECO_Datos 1975-2005'!$A37,FALSE)*O$5</f>
        <v>0</v>
      </c>
      <c r="P41" s="196">
        <f>HLOOKUP(CONCATENATE($M$5,P$7),'BECO_Datos 1975-2005'!$C$5:$AGH$51,'BECO_Datos 1975-2005'!$A37,FALSE)*P$5</f>
        <v>4.8755905511811024</v>
      </c>
      <c r="Q41" s="196">
        <f>HLOOKUP(CONCATENATE($M$5,Q$7),'BECO_Datos 1975-2005'!$C$5:$AGH$51,'BECO_Datos 1975-2005'!$A37,FALSE)*Q$5</f>
        <v>4.4833846365724952</v>
      </c>
      <c r="R41" s="196">
        <f>HLOOKUP(CONCATENATE($M$5,R$7),'BECO_Datos 1975-2005'!$C$5:$AGH$51,'BECO_Datos 1975-2005'!$A37,FALSE)*R$5</f>
        <v>0</v>
      </c>
      <c r="S41" s="196">
        <f>HLOOKUP(CONCATENATE($M$5,S$7),'BECO_Datos 1975-2005'!$C$5:$AGH$51,'BECO_Datos 1975-2005'!$A37,FALSE)*S$5</f>
        <v>798.70167000000004</v>
      </c>
      <c r="T41" s="196">
        <f>HLOOKUP(CONCATENATE($M$5,T$7),'BECO_Datos 1975-2005'!$C$5:$AGH$51,'BECO_Datos 1975-2005'!$A37,FALSE)*T$5</f>
        <v>1989.6864066762967</v>
      </c>
      <c r="U41" s="196">
        <f>HLOOKUP(CONCATENATE($M$5,U$7),'BECO_Datos 1975-2005'!$C$5:$AGH$51,'BECO_Datos 1975-2005'!$A37,FALSE)*U$5</f>
        <v>0</v>
      </c>
      <c r="V41" s="196">
        <f>HLOOKUP(CONCATENATE($M$5,V$7),'BECO_Datos 1975-2005'!$C$5:$AGH$51,'BECO_Datos 1975-2005'!$A37,FALSE)*V$5</f>
        <v>6.4930919456219849</v>
      </c>
      <c r="W41" s="196">
        <f>HLOOKUP(CONCATENATE($M$5,W$7),'BECO_Datos 1975-2005'!$C$5:$AGH$51,'BECO_Datos 1975-2005'!$A37,FALSE)*W$5</f>
        <v>0</v>
      </c>
      <c r="X41" s="196">
        <f>HLOOKUP(CONCATENATE($M$5,X$7),'BECO_Datos 1975-2005'!$C$5:$AGH$51,'BECO_Datos 1975-2005'!$A37,FALSE)*X$5</f>
        <v>0</v>
      </c>
      <c r="Y41" s="196">
        <f>HLOOKUP(CONCATENATE($M$5,Y$7),'BECO_Datos 1975-2005'!$C$5:$AGH$51,'BECO_Datos 1975-2005'!$A37,FALSE)*Y$5</f>
        <v>95.946316067328368</v>
      </c>
      <c r="Z41" s="196">
        <f>HLOOKUP(CONCATENATE($M$5,Z$7),'BECO_Datos 1975-2005'!$C$5:$AGH$51,'BECO_Datos 1975-2005'!$A37,FALSE)*Z$5</f>
        <v>0</v>
      </c>
      <c r="AA41" s="196">
        <f>HLOOKUP(CONCATENATE($M$5,AA$7),'BECO_Datos 1975-2005'!$C$5:$AGH$51,'BECO_Datos 1975-2005'!$A37,FALSE)*AA$5</f>
        <v>0</v>
      </c>
    </row>
    <row r="42" spans="1:27" x14ac:dyDescent="0.25">
      <c r="A42" s="54"/>
      <c r="B42" s="148" t="s">
        <v>339</v>
      </c>
      <c r="C42" s="22" t="str">
        <f t="shared" si="2"/>
        <v>No aplica</v>
      </c>
      <c r="D42" s="194">
        <f>HLOOKUP(CONCATENATE($M$5,D$7),'BECO_Datos 1975-2005'!$C$5:$AGH$51,'BECO_Datos 1975-2005'!$A38,FALSE)*D$5</f>
        <v>0</v>
      </c>
      <c r="E42" s="194">
        <f>HLOOKUP(CONCATENATE($M$5,E$7),'BECO_Datos 1975-2005'!$C$5:$AGH$51,'BECO_Datos 1975-2005'!$A38,FALSE)*E$5</f>
        <v>469.69729875003094</v>
      </c>
      <c r="F42" s="194">
        <f>HLOOKUP(CONCATENATE($M$5,F$7),'BECO_Datos 1975-2005'!$C$5:$AGH$51,'BECO_Datos 1975-2005'!$A38,FALSE)*F$5</f>
        <v>5822.1616187224199</v>
      </c>
      <c r="G42" s="194">
        <f>HLOOKUP(CONCATENATE($M$5,G$7),'BECO_Datos 1975-2005'!$C$5:$AGH$51,'BECO_Datos 1975-2005'!$A38,FALSE)*G$5</f>
        <v>0</v>
      </c>
      <c r="H42" s="194">
        <f>HLOOKUP(CONCATENATE($M$5,H$7),'BECO_Datos 1975-2005'!$C$5:$AGH$51,'BECO_Datos 1975-2005'!$A38,FALSE)*H$5</f>
        <v>0</v>
      </c>
      <c r="I42" s="194">
        <f>HLOOKUP(CONCATENATE($M$5,I$7),'BECO_Datos 1975-2005'!$C$5:$AGH$51,'BECO_Datos 1975-2005'!$A38,FALSE)*I$5</f>
        <v>37.142912569986436</v>
      </c>
      <c r="J42" s="194">
        <f>HLOOKUP(CONCATENATE($M$5,J$7),'BECO_Datos 1975-2005'!$C$5:$AGH$51,'BECO_Datos 1975-2005'!$A38,FALSE)*J$5</f>
        <v>0</v>
      </c>
      <c r="K42" s="194">
        <f>HLOOKUP(CONCATENATE($M$5,K$7),'BECO_Datos 1975-2005'!$C$5:$AGH$51,'BECO_Datos 1975-2005'!$A38,FALSE)*K$5</f>
        <v>0</v>
      </c>
      <c r="L42" s="194">
        <f>HLOOKUP(CONCATENATE($M$5,L$7),'BECO_Datos 1975-2005'!$C$5:$AGH$51,'BECO_Datos 1975-2005'!$A38,FALSE)*L$5</f>
        <v>0</v>
      </c>
      <c r="M42" s="22" t="str">
        <f t="shared" si="3"/>
        <v>No aplica</v>
      </c>
      <c r="N42" s="194">
        <f>HLOOKUP(CONCATENATE($M$5,N$7),'BECO_Datos 1975-2005'!$C$5:$AGH$51,'BECO_Datos 1975-2005'!$A38,FALSE)*N$5</f>
        <v>0</v>
      </c>
      <c r="O42" s="194">
        <f>HLOOKUP(CONCATENATE($M$5,O$7),'BECO_Datos 1975-2005'!$C$5:$AGH$51,'BECO_Datos 1975-2005'!$A38,FALSE)*O$5</f>
        <v>0</v>
      </c>
      <c r="P42" s="194">
        <f>HLOOKUP(CONCATENATE($M$5,P$7),'BECO_Datos 1975-2005'!$C$5:$AGH$51,'BECO_Datos 1975-2005'!$A38,FALSE)*P$5</f>
        <v>0</v>
      </c>
      <c r="Q42" s="194">
        <f>HLOOKUP(CONCATENATE($M$5,Q$7),'BECO_Datos 1975-2005'!$C$5:$AGH$51,'BECO_Datos 1975-2005'!$A38,FALSE)*Q$5</f>
        <v>0</v>
      </c>
      <c r="R42" s="194">
        <f>HLOOKUP(CONCATENATE($M$5,R$7),'BECO_Datos 1975-2005'!$C$5:$AGH$51,'BECO_Datos 1975-2005'!$A38,FALSE)*R$5</f>
        <v>38.970161953416664</v>
      </c>
      <c r="S42" s="194">
        <f>HLOOKUP(CONCATENATE($M$5,S$7),'BECO_Datos 1975-2005'!$C$5:$AGH$51,'BECO_Datos 1975-2005'!$A38,FALSE)*S$5</f>
        <v>456.04760021291008</v>
      </c>
      <c r="T42" s="194">
        <f>HLOOKUP(CONCATENATE($M$5,T$7),'BECO_Datos 1975-2005'!$C$5:$AGH$51,'BECO_Datos 1975-2005'!$A38,FALSE)*T$5</f>
        <v>382.58513882201902</v>
      </c>
      <c r="U42" s="194">
        <f>HLOOKUP(CONCATENATE($M$5,U$7),'BECO_Datos 1975-2005'!$C$5:$AGH$51,'BECO_Datos 1975-2005'!$A38,FALSE)*U$5</f>
        <v>0</v>
      </c>
      <c r="V42" s="194">
        <f>HLOOKUP(CONCATENATE($M$5,V$7),'BECO_Datos 1975-2005'!$C$5:$AGH$51,'BECO_Datos 1975-2005'!$A38,FALSE)*V$5</f>
        <v>0</v>
      </c>
      <c r="W42" s="194">
        <f>HLOOKUP(CONCATENATE($M$5,W$7),'BECO_Datos 1975-2005'!$C$5:$AGH$51,'BECO_Datos 1975-2005'!$A38,FALSE)*W$5</f>
        <v>0</v>
      </c>
      <c r="X42" s="194">
        <f>HLOOKUP(CONCATENATE($M$5,X$7),'BECO_Datos 1975-2005'!$C$5:$AGH$51,'BECO_Datos 1975-2005'!$A38,FALSE)*X$5</f>
        <v>0</v>
      </c>
      <c r="Y42" s="194">
        <f>HLOOKUP(CONCATENATE($M$5,Y$7),'BECO_Datos 1975-2005'!$C$5:$AGH$51,'BECO_Datos 1975-2005'!$A38,FALSE)*Y$5</f>
        <v>0.5081902334074595</v>
      </c>
      <c r="Z42" s="194">
        <f>HLOOKUP(CONCATENATE($M$5,Z$7),'BECO_Datos 1975-2005'!$C$5:$AGH$51,'BECO_Datos 1975-2005'!$A38,FALSE)*Z$5</f>
        <v>0</v>
      </c>
      <c r="AA42" s="194">
        <f>HLOOKUP(CONCATENATE($M$5,AA$7),'BECO_Datos 1975-2005'!$C$5:$AGH$51,'BECO_Datos 1975-2005'!$A38,FALSE)*AA$5</f>
        <v>0</v>
      </c>
    </row>
    <row r="43" spans="1:27" x14ac:dyDescent="0.25">
      <c r="A43" s="54"/>
      <c r="B43" s="149" t="s">
        <v>340</v>
      </c>
      <c r="C43" s="23" t="str">
        <f t="shared" si="2"/>
        <v>No aplica</v>
      </c>
      <c r="D43" s="196">
        <f>HLOOKUP(CONCATENATE($M$5,D$7),'BECO_Datos 1975-2005'!$C$5:$AGH$51,'BECO_Datos 1975-2005'!$A39,FALSE)*D$5</f>
        <v>0</v>
      </c>
      <c r="E43" s="196">
        <f>HLOOKUP(CONCATENATE($M$5,E$7),'BECO_Datos 1975-2005'!$C$5:$AGH$51,'BECO_Datos 1975-2005'!$A39,FALSE)*E$5</f>
        <v>120.28646078977074</v>
      </c>
      <c r="F43" s="196">
        <f>HLOOKUP(CONCATENATE($M$5,F$7),'BECO_Datos 1975-2005'!$C$5:$AGH$51,'BECO_Datos 1975-2005'!$A39,FALSE)*F$5</f>
        <v>213.99491376373561</v>
      </c>
      <c r="G43" s="196">
        <f>HLOOKUP(CONCATENATE($M$5,G$7),'BECO_Datos 1975-2005'!$C$5:$AGH$51,'BECO_Datos 1975-2005'!$A39,FALSE)*G$5</f>
        <v>0</v>
      </c>
      <c r="H43" s="196">
        <f>HLOOKUP(CONCATENATE($M$5,H$7),'BECO_Datos 1975-2005'!$C$5:$AGH$51,'BECO_Datos 1975-2005'!$A39,FALSE)*H$5</f>
        <v>16.758070956842268</v>
      </c>
      <c r="I43" s="196">
        <f>HLOOKUP(CONCATENATE($M$5,I$7),'BECO_Datos 1975-2005'!$C$5:$AGH$51,'BECO_Datos 1975-2005'!$A39,FALSE)*I$5</f>
        <v>206.55067818670483</v>
      </c>
      <c r="J43" s="196">
        <f>HLOOKUP(CONCATENATE($M$5,J$7),'BECO_Datos 1975-2005'!$C$5:$AGH$51,'BECO_Datos 1975-2005'!$A39,FALSE)*J$5</f>
        <v>0</v>
      </c>
      <c r="K43" s="196">
        <f>HLOOKUP(CONCATENATE($M$5,K$7),'BECO_Datos 1975-2005'!$C$5:$AGH$51,'BECO_Datos 1975-2005'!$A39,FALSE)*K$5</f>
        <v>0</v>
      </c>
      <c r="L43" s="196">
        <f>HLOOKUP(CONCATENATE($M$5,L$7),'BECO_Datos 1975-2005'!$C$5:$AGH$51,'BECO_Datos 1975-2005'!$A39,FALSE)*L$5</f>
        <v>0</v>
      </c>
      <c r="M43" s="23" t="str">
        <f t="shared" si="3"/>
        <v>No aplica</v>
      </c>
      <c r="N43" s="196">
        <f>HLOOKUP(CONCATENATE($M$5,N$7),'BECO_Datos 1975-2005'!$C$5:$AGH$51,'BECO_Datos 1975-2005'!$A39,FALSE)*N$5</f>
        <v>0</v>
      </c>
      <c r="O43" s="196">
        <f>HLOOKUP(CONCATENATE($M$5,O$7),'BECO_Datos 1975-2005'!$C$5:$AGH$51,'BECO_Datos 1975-2005'!$A39,FALSE)*O$5</f>
        <v>0</v>
      </c>
      <c r="P43" s="196">
        <f>HLOOKUP(CONCATENATE($M$5,P$7),'BECO_Datos 1975-2005'!$C$5:$AGH$51,'BECO_Datos 1975-2005'!$A39,FALSE)*P$5</f>
        <v>0</v>
      </c>
      <c r="Q43" s="196">
        <f>HLOOKUP(CONCATENATE($M$5,Q$7),'BECO_Datos 1975-2005'!$C$5:$AGH$51,'BECO_Datos 1975-2005'!$A39,FALSE)*Q$5</f>
        <v>0</v>
      </c>
      <c r="R43" s="196">
        <f>HLOOKUP(CONCATENATE($M$5,R$7),'BECO_Datos 1975-2005'!$C$5:$AGH$51,'BECO_Datos 1975-2005'!$A39,FALSE)*R$5</f>
        <v>120.21829801544715</v>
      </c>
      <c r="S43" s="196">
        <f>HLOOKUP(CONCATENATE($M$5,S$7),'BECO_Datos 1975-2005'!$C$5:$AGH$51,'BECO_Datos 1975-2005'!$A39,FALSE)*S$5</f>
        <v>168.14771999999999</v>
      </c>
      <c r="T43" s="196">
        <f>HLOOKUP(CONCATENATE($M$5,T$7),'BECO_Datos 1975-2005'!$C$5:$AGH$51,'BECO_Datos 1975-2005'!$A39,FALSE)*T$5</f>
        <v>892.8340376968207</v>
      </c>
      <c r="U43" s="196">
        <f>HLOOKUP(CONCATENATE($M$5,U$7),'BECO_Datos 1975-2005'!$C$5:$AGH$51,'BECO_Datos 1975-2005'!$A39,FALSE)*U$5</f>
        <v>0</v>
      </c>
      <c r="V43" s="196">
        <f>HLOOKUP(CONCATENATE($M$5,V$7),'BECO_Datos 1975-2005'!$C$5:$AGH$51,'BECO_Datos 1975-2005'!$A39,FALSE)*V$5</f>
        <v>32.259329825074303</v>
      </c>
      <c r="W43" s="196">
        <f>HLOOKUP(CONCATENATE($M$5,W$7),'BECO_Datos 1975-2005'!$C$5:$AGH$51,'BECO_Datos 1975-2005'!$A39,FALSE)*W$5</f>
        <v>0</v>
      </c>
      <c r="X43" s="196">
        <f>HLOOKUP(CONCATENATE($M$5,X$7),'BECO_Datos 1975-2005'!$C$5:$AGH$51,'BECO_Datos 1975-2005'!$A39,FALSE)*X$5</f>
        <v>0</v>
      </c>
      <c r="Y43" s="196">
        <f>HLOOKUP(CONCATENATE($M$5,Y$7),'BECO_Datos 1975-2005'!$C$5:$AGH$51,'BECO_Datos 1975-2005'!$A39,FALSE)*Y$5</f>
        <v>320.46476118674394</v>
      </c>
      <c r="Z43" s="196">
        <f>HLOOKUP(CONCATENATE($M$5,Z$7),'BECO_Datos 1975-2005'!$C$5:$AGH$51,'BECO_Datos 1975-2005'!$A39,FALSE)*Z$5</f>
        <v>0</v>
      </c>
      <c r="AA43" s="196">
        <f>HLOOKUP(CONCATENATE($M$5,AA$7),'BECO_Datos 1975-2005'!$C$5:$AGH$51,'BECO_Datos 1975-2005'!$A39,FALSE)*AA$5</f>
        <v>0</v>
      </c>
    </row>
    <row r="44" spans="1:27" x14ac:dyDescent="0.25">
      <c r="A44" s="54"/>
      <c r="B44" s="148" t="s">
        <v>341</v>
      </c>
      <c r="C44" s="22" t="str">
        <f t="shared" si="2"/>
        <v>No aplica</v>
      </c>
      <c r="D44" s="194">
        <f>HLOOKUP(CONCATENATE($M$5,D$7),'BECO_Datos 1975-2005'!$C$5:$AGH$51,'BECO_Datos 1975-2005'!$A40,FALSE)*D$5</f>
        <v>0</v>
      </c>
      <c r="E44" s="194">
        <f>HLOOKUP(CONCATENATE($M$5,E$7),'BECO_Datos 1975-2005'!$C$5:$AGH$51,'BECO_Datos 1975-2005'!$A40,FALSE)*E$5</f>
        <v>102.13259135925806</v>
      </c>
      <c r="F44" s="194">
        <f>HLOOKUP(CONCATENATE($M$5,F$7),'BECO_Datos 1975-2005'!$C$5:$AGH$51,'BECO_Datos 1975-2005'!$A40,FALSE)*F$5</f>
        <v>176.19581217369253</v>
      </c>
      <c r="G44" s="194">
        <f>HLOOKUP(CONCATENATE($M$5,G$7),'BECO_Datos 1975-2005'!$C$5:$AGH$51,'BECO_Datos 1975-2005'!$A40,FALSE)*G$5</f>
        <v>0</v>
      </c>
      <c r="H44" s="194">
        <f>HLOOKUP(CONCATENATE($M$5,H$7),'BECO_Datos 1975-2005'!$C$5:$AGH$51,'BECO_Datos 1975-2005'!$A40,FALSE)*H$5</f>
        <v>0.1995008447243127</v>
      </c>
      <c r="I44" s="194">
        <f>HLOOKUP(CONCATENATE($M$5,I$7),'BECO_Datos 1975-2005'!$C$5:$AGH$51,'BECO_Datos 1975-2005'!$A40,FALSE)*I$5</f>
        <v>71.839836100462563</v>
      </c>
      <c r="J44" s="194">
        <f>HLOOKUP(CONCATENATE($M$5,J$7),'BECO_Datos 1975-2005'!$C$5:$AGH$51,'BECO_Datos 1975-2005'!$A40,FALSE)*J$5</f>
        <v>0</v>
      </c>
      <c r="K44" s="194">
        <f>HLOOKUP(CONCATENATE($M$5,K$7),'BECO_Datos 1975-2005'!$C$5:$AGH$51,'BECO_Datos 1975-2005'!$A40,FALSE)*K$5</f>
        <v>0</v>
      </c>
      <c r="L44" s="194">
        <f>HLOOKUP(CONCATENATE($M$5,L$7),'BECO_Datos 1975-2005'!$C$5:$AGH$51,'BECO_Datos 1975-2005'!$A40,FALSE)*L$5</f>
        <v>0</v>
      </c>
      <c r="M44" s="22" t="str">
        <f t="shared" si="3"/>
        <v>No aplica</v>
      </c>
      <c r="N44" s="194">
        <f>HLOOKUP(CONCATENATE($M$5,N$7),'BECO_Datos 1975-2005'!$C$5:$AGH$51,'BECO_Datos 1975-2005'!$A40,FALSE)*N$5</f>
        <v>0</v>
      </c>
      <c r="O44" s="194">
        <f>HLOOKUP(CONCATENATE($M$5,O$7),'BECO_Datos 1975-2005'!$C$5:$AGH$51,'BECO_Datos 1975-2005'!$A40,FALSE)*O$5</f>
        <v>0</v>
      </c>
      <c r="P44" s="194">
        <f>HLOOKUP(CONCATENATE($M$5,P$7),'BECO_Datos 1975-2005'!$C$5:$AGH$51,'BECO_Datos 1975-2005'!$A40,FALSE)*P$5</f>
        <v>0</v>
      </c>
      <c r="Q44" s="194">
        <f>HLOOKUP(CONCATENATE($M$5,Q$7),'BECO_Datos 1975-2005'!$C$5:$AGH$51,'BECO_Datos 1975-2005'!$A40,FALSE)*Q$5</f>
        <v>20.728735140696291</v>
      </c>
      <c r="R44" s="194">
        <f>HLOOKUP(CONCATENATE($M$5,R$7),'BECO_Datos 1975-2005'!$C$5:$AGH$51,'BECO_Datos 1975-2005'!$A40,FALSE)*R$5</f>
        <v>65.019182675594379</v>
      </c>
      <c r="S44" s="194">
        <f>HLOOKUP(CONCATENATE($M$5,S$7),'BECO_Datos 1975-2005'!$C$5:$AGH$51,'BECO_Datos 1975-2005'!$A40,FALSE)*S$5</f>
        <v>420.36930000000001</v>
      </c>
      <c r="T44" s="194">
        <f>HLOOKUP(CONCATENATE($M$5,T$7),'BECO_Datos 1975-2005'!$C$5:$AGH$51,'BECO_Datos 1975-2005'!$A40,FALSE)*T$5</f>
        <v>127.52837960733966</v>
      </c>
      <c r="U44" s="194">
        <f>HLOOKUP(CONCATENATE($M$5,U$7),'BECO_Datos 1975-2005'!$C$5:$AGH$51,'BECO_Datos 1975-2005'!$A40,FALSE)*U$5</f>
        <v>272.89999999999992</v>
      </c>
      <c r="V44" s="194">
        <f>HLOOKUP(CONCATENATE($M$5,V$7),'BECO_Datos 1975-2005'!$C$5:$AGH$51,'BECO_Datos 1975-2005'!$A40,FALSE)*V$5</f>
        <v>6.8022868001754127</v>
      </c>
      <c r="W44" s="194">
        <f>HLOOKUP(CONCATENATE($M$5,W$7),'BECO_Datos 1975-2005'!$C$5:$AGH$51,'BECO_Datos 1975-2005'!$A40,FALSE)*W$5</f>
        <v>0</v>
      </c>
      <c r="X44" s="194">
        <f>HLOOKUP(CONCATENATE($M$5,X$7),'BECO_Datos 1975-2005'!$C$5:$AGH$51,'BECO_Datos 1975-2005'!$A40,FALSE)*X$5</f>
        <v>0</v>
      </c>
      <c r="Y44" s="194">
        <f>HLOOKUP(CONCATENATE($M$5,Y$7),'BECO_Datos 1975-2005'!$C$5:$AGH$51,'BECO_Datos 1975-2005'!$A40,FALSE)*Y$5</f>
        <v>40.553580625915266</v>
      </c>
      <c r="Z44" s="194">
        <f>HLOOKUP(CONCATENATE($M$5,Z$7),'BECO_Datos 1975-2005'!$C$5:$AGH$51,'BECO_Datos 1975-2005'!$A40,FALSE)*Z$5</f>
        <v>0</v>
      </c>
      <c r="AA44" s="194">
        <f>HLOOKUP(CONCATENATE($M$5,AA$7),'BECO_Datos 1975-2005'!$C$5:$AGH$51,'BECO_Datos 1975-2005'!$A40,FALSE)*AA$5</f>
        <v>0</v>
      </c>
    </row>
    <row r="45" spans="1:27" x14ac:dyDescent="0.25">
      <c r="A45" s="54"/>
      <c r="B45" s="149" t="s">
        <v>342</v>
      </c>
      <c r="C45" s="23" t="str">
        <f t="shared" si="2"/>
        <v>No aplica</v>
      </c>
      <c r="D45" s="196">
        <f>HLOOKUP(CONCATENATE($M$5,D$7),'BECO_Datos 1975-2005'!$C$5:$AGH$51,'BECO_Datos 1975-2005'!$A41,FALSE)*D$5</f>
        <v>0</v>
      </c>
      <c r="E45" s="196">
        <f>HLOOKUP(CONCATENATE($M$5,E$7),'BECO_Datos 1975-2005'!$C$5:$AGH$51,'BECO_Datos 1975-2005'!$A41,FALSE)*E$5</f>
        <v>1.699032055493449</v>
      </c>
      <c r="F45" s="196">
        <f>HLOOKUP(CONCATENATE($M$5,F$7),'BECO_Datos 1975-2005'!$C$5:$AGH$51,'BECO_Datos 1975-2005'!$A41,FALSE)*F$5</f>
        <v>100.69760661686065</v>
      </c>
      <c r="G45" s="196">
        <f>HLOOKUP(CONCATENATE($M$5,G$7),'BECO_Datos 1975-2005'!$C$5:$AGH$51,'BECO_Datos 1975-2005'!$A41,FALSE)*G$5</f>
        <v>0</v>
      </c>
      <c r="H45" s="196">
        <f>HLOOKUP(CONCATENATE($M$5,H$7),'BECO_Datos 1975-2005'!$C$5:$AGH$51,'BECO_Datos 1975-2005'!$A41,FALSE)*H$5</f>
        <v>0.1995008447243127</v>
      </c>
      <c r="I45" s="196">
        <f>HLOOKUP(CONCATENATE($M$5,I$7),'BECO_Datos 1975-2005'!$C$5:$AGH$51,'BECO_Datos 1975-2005'!$A41,FALSE)*I$5</f>
        <v>32.034136010888709</v>
      </c>
      <c r="J45" s="196">
        <f>HLOOKUP(CONCATENATE($M$5,J$7),'BECO_Datos 1975-2005'!$C$5:$AGH$51,'BECO_Datos 1975-2005'!$A41,FALSE)*J$5</f>
        <v>0</v>
      </c>
      <c r="K45" s="196">
        <f>HLOOKUP(CONCATENATE($M$5,K$7),'BECO_Datos 1975-2005'!$C$5:$AGH$51,'BECO_Datos 1975-2005'!$A41,FALSE)*K$5</f>
        <v>0</v>
      </c>
      <c r="L45" s="196">
        <f>HLOOKUP(CONCATENATE($M$5,L$7),'BECO_Datos 1975-2005'!$C$5:$AGH$51,'BECO_Datos 1975-2005'!$A41,FALSE)*L$5</f>
        <v>0</v>
      </c>
      <c r="M45" s="23" t="str">
        <f t="shared" si="3"/>
        <v>No aplica</v>
      </c>
      <c r="N45" s="196">
        <f>HLOOKUP(CONCATENATE($M$5,N$7),'BECO_Datos 1975-2005'!$C$5:$AGH$51,'BECO_Datos 1975-2005'!$A41,FALSE)*N$5</f>
        <v>0</v>
      </c>
      <c r="O45" s="196">
        <f>HLOOKUP(CONCATENATE($M$5,O$7),'BECO_Datos 1975-2005'!$C$5:$AGH$51,'BECO_Datos 1975-2005'!$A41,FALSE)*O$5</f>
        <v>0</v>
      </c>
      <c r="P45" s="196">
        <f>HLOOKUP(CONCATENATE($M$5,P$7),'BECO_Datos 1975-2005'!$C$5:$AGH$51,'BECO_Datos 1975-2005'!$A41,FALSE)*P$5</f>
        <v>0</v>
      </c>
      <c r="Q45" s="196">
        <f>HLOOKUP(CONCATENATE($M$5,Q$7),'BECO_Datos 1975-2005'!$C$5:$AGH$51,'BECO_Datos 1975-2005'!$A41,FALSE)*Q$5</f>
        <v>0.13837606903001529</v>
      </c>
      <c r="R45" s="196">
        <f>HLOOKUP(CONCATENATE($M$5,R$7),'BECO_Datos 1975-2005'!$C$5:$AGH$51,'BECO_Datos 1975-2005'!$A41,FALSE)*R$5</f>
        <v>71.24451345520994</v>
      </c>
      <c r="S45" s="196">
        <f>HLOOKUP(CONCATENATE($M$5,S$7),'BECO_Datos 1975-2005'!$C$5:$AGH$51,'BECO_Datos 1975-2005'!$A41,FALSE)*S$5</f>
        <v>513.58038488918999</v>
      </c>
      <c r="T45" s="196">
        <f>HLOOKUP(CONCATENATE($M$5,T$7),'BECO_Datos 1975-2005'!$C$5:$AGH$51,'BECO_Datos 1975-2005'!$A41,FALSE)*T$5</f>
        <v>76.489951675315197</v>
      </c>
      <c r="U45" s="196">
        <f>HLOOKUP(CONCATENATE($M$5,U$7),'BECO_Datos 1975-2005'!$C$5:$AGH$51,'BECO_Datos 1975-2005'!$A41,FALSE)*U$5</f>
        <v>0</v>
      </c>
      <c r="V45" s="196">
        <f>HLOOKUP(CONCATENATE($M$5,V$7),'BECO_Datos 1975-2005'!$C$5:$AGH$51,'BECO_Datos 1975-2005'!$A41,FALSE)*V$5</f>
        <v>2.6796887394630415</v>
      </c>
      <c r="W45" s="196">
        <f>HLOOKUP(CONCATENATE($M$5,W$7),'BECO_Datos 1975-2005'!$C$5:$AGH$51,'BECO_Datos 1975-2005'!$A41,FALSE)*W$5</f>
        <v>0</v>
      </c>
      <c r="X45" s="196">
        <f>HLOOKUP(CONCATENATE($M$5,X$7),'BECO_Datos 1975-2005'!$C$5:$AGH$51,'BECO_Datos 1975-2005'!$A41,FALSE)*X$5</f>
        <v>0</v>
      </c>
      <c r="Y45" s="196">
        <f>HLOOKUP(CONCATENATE($M$5,Y$7),'BECO_Datos 1975-2005'!$C$5:$AGH$51,'BECO_Datos 1975-2005'!$A41,FALSE)*Y$5</f>
        <v>22.724173328994226</v>
      </c>
      <c r="Z45" s="196">
        <f>HLOOKUP(CONCATENATE($M$5,Z$7),'BECO_Datos 1975-2005'!$C$5:$AGH$51,'BECO_Datos 1975-2005'!$A41,FALSE)*Z$5</f>
        <v>0</v>
      </c>
      <c r="AA45" s="196">
        <f>HLOOKUP(CONCATENATE($M$5,AA$7),'BECO_Datos 1975-2005'!$C$5:$AGH$51,'BECO_Datos 1975-2005'!$A41,FALSE)*AA$5</f>
        <v>0</v>
      </c>
    </row>
    <row r="46" spans="1:27" x14ac:dyDescent="0.25">
      <c r="A46" s="54"/>
      <c r="B46" s="155" t="s">
        <v>265</v>
      </c>
      <c r="C46" s="156" t="str">
        <f t="shared" si="2"/>
        <v>No aplica</v>
      </c>
      <c r="D46" s="195">
        <f>SUM(D47:D50)</f>
        <v>0</v>
      </c>
      <c r="E46" s="195">
        <f t="shared" ref="E46:L46" si="20">SUM(E47:E50)</f>
        <v>7.5</v>
      </c>
      <c r="F46" s="195">
        <f t="shared" si="20"/>
        <v>0</v>
      </c>
      <c r="G46" s="195">
        <f t="shared" si="20"/>
        <v>0</v>
      </c>
      <c r="H46" s="195">
        <f t="shared" si="20"/>
        <v>0</v>
      </c>
      <c r="I46" s="195">
        <f t="shared" si="20"/>
        <v>0</v>
      </c>
      <c r="J46" s="195">
        <f t="shared" si="20"/>
        <v>0</v>
      </c>
      <c r="K46" s="195">
        <f t="shared" si="20"/>
        <v>0</v>
      </c>
      <c r="L46" s="195">
        <f t="shared" si="20"/>
        <v>0</v>
      </c>
      <c r="M46" s="156" t="str">
        <f t="shared" si="3"/>
        <v>No aplica</v>
      </c>
      <c r="N46" s="195">
        <f t="shared" ref="N46:AA46" si="21">SUM(N47:N50)</f>
        <v>0</v>
      </c>
      <c r="O46" s="195">
        <f t="shared" si="21"/>
        <v>0</v>
      </c>
      <c r="P46" s="195">
        <f t="shared" si="21"/>
        <v>0</v>
      </c>
      <c r="Q46" s="195">
        <f t="shared" si="21"/>
        <v>0</v>
      </c>
      <c r="R46" s="195">
        <f t="shared" si="21"/>
        <v>3659.5773040764188</v>
      </c>
      <c r="S46" s="195">
        <f t="shared" si="21"/>
        <v>1.395</v>
      </c>
      <c r="T46" s="195">
        <f t="shared" si="21"/>
        <v>771.53315857986058</v>
      </c>
      <c r="U46" s="195">
        <f t="shared" si="21"/>
        <v>0</v>
      </c>
      <c r="V46" s="195">
        <f t="shared" si="21"/>
        <v>0</v>
      </c>
      <c r="W46" s="195">
        <f t="shared" si="21"/>
        <v>21057.094607049261</v>
      </c>
      <c r="X46" s="195">
        <f t="shared" si="21"/>
        <v>0</v>
      </c>
      <c r="Y46" s="195">
        <f t="shared" si="21"/>
        <v>2386.4613360814301</v>
      </c>
      <c r="Z46" s="195">
        <f t="shared" si="21"/>
        <v>0</v>
      </c>
      <c r="AA46" s="195">
        <f t="shared" si="21"/>
        <v>0</v>
      </c>
    </row>
    <row r="47" spans="1:27" x14ac:dyDescent="0.25">
      <c r="A47" s="54"/>
      <c r="B47" s="148" t="s">
        <v>343</v>
      </c>
      <c r="C47" s="22" t="str">
        <f t="shared" si="2"/>
        <v>No aplica</v>
      </c>
      <c r="D47" s="194">
        <f>HLOOKUP(CONCATENATE($M$5,D$7),'BECO_Datos 1975-2005'!$C$5:$AGH$51,'BECO_Datos 1975-2005'!$A43,FALSE)*D$5</f>
        <v>0</v>
      </c>
      <c r="E47" s="194">
        <f>HLOOKUP(CONCATENATE($M$5,E$7),'BECO_Datos 1975-2005'!$C$5:$AGH$51,'BECO_Datos 1975-2005'!$A43,FALSE)*E$5</f>
        <v>0</v>
      </c>
      <c r="F47" s="194">
        <f>HLOOKUP(CONCATENATE($M$5,F$7),'BECO_Datos 1975-2005'!$C$5:$AGH$51,'BECO_Datos 1975-2005'!$A43,FALSE)*F$5</f>
        <v>0</v>
      </c>
      <c r="G47" s="194">
        <f>HLOOKUP(CONCATENATE($M$5,G$7),'BECO_Datos 1975-2005'!$C$5:$AGH$51,'BECO_Datos 1975-2005'!$A43,FALSE)*G$5</f>
        <v>0</v>
      </c>
      <c r="H47" s="194">
        <f>HLOOKUP(CONCATENATE($M$5,H$7),'BECO_Datos 1975-2005'!$C$5:$AGH$51,'BECO_Datos 1975-2005'!$A43,FALSE)*H$5</f>
        <v>0</v>
      </c>
      <c r="I47" s="194">
        <f>HLOOKUP(CONCATENATE($M$5,I$7),'BECO_Datos 1975-2005'!$C$5:$AGH$51,'BECO_Datos 1975-2005'!$A43,FALSE)*I$5</f>
        <v>0</v>
      </c>
      <c r="J47" s="194">
        <f>HLOOKUP(CONCATENATE($M$5,J$7),'BECO_Datos 1975-2005'!$C$5:$AGH$51,'BECO_Datos 1975-2005'!$A43,FALSE)*J$5</f>
        <v>0</v>
      </c>
      <c r="K47" s="194">
        <f>HLOOKUP(CONCATENATE($M$5,K$7),'BECO_Datos 1975-2005'!$C$5:$AGH$51,'BECO_Datos 1975-2005'!$A43,FALSE)*K$5</f>
        <v>0</v>
      </c>
      <c r="L47" s="194">
        <f>HLOOKUP(CONCATENATE($M$5,L$7),'BECO_Datos 1975-2005'!$C$5:$AGH$51,'BECO_Datos 1975-2005'!$A43,FALSE)*L$5</f>
        <v>0</v>
      </c>
      <c r="M47" s="22" t="str">
        <f t="shared" si="3"/>
        <v>No aplica</v>
      </c>
      <c r="N47" s="194">
        <f>HLOOKUP(CONCATENATE($M$5,N$7),'BECO_Datos 1975-2005'!$C$5:$AGH$51,'BECO_Datos 1975-2005'!$A43,FALSE)*N$5</f>
        <v>0</v>
      </c>
      <c r="O47" s="194">
        <f>HLOOKUP(CONCATENATE($M$5,O$7),'BECO_Datos 1975-2005'!$C$5:$AGH$51,'BECO_Datos 1975-2005'!$A43,FALSE)*O$5</f>
        <v>0</v>
      </c>
      <c r="P47" s="194">
        <f>HLOOKUP(CONCATENATE($M$5,P$7),'BECO_Datos 1975-2005'!$C$5:$AGH$51,'BECO_Datos 1975-2005'!$A43,FALSE)*P$5</f>
        <v>0</v>
      </c>
      <c r="Q47" s="194">
        <f>HLOOKUP(CONCATENATE($M$5,Q$7),'BECO_Datos 1975-2005'!$C$5:$AGH$51,'BECO_Datos 1975-2005'!$A43,FALSE)*Q$5</f>
        <v>0</v>
      </c>
      <c r="R47" s="194">
        <f>HLOOKUP(CONCATENATE($M$5,R$7),'BECO_Datos 1975-2005'!$C$5:$AGH$51,'BECO_Datos 1975-2005'!$A43,FALSE)*R$5</f>
        <v>2923.0722538957989</v>
      </c>
      <c r="S47" s="194">
        <f>HLOOKUP(CONCATENATE($M$5,S$7),'BECO_Datos 1975-2005'!$C$5:$AGH$51,'BECO_Datos 1975-2005'!$A43,FALSE)*S$5</f>
        <v>0</v>
      </c>
      <c r="T47" s="194">
        <f>HLOOKUP(CONCATENATE($M$5,T$7),'BECO_Datos 1975-2005'!$C$5:$AGH$51,'BECO_Datos 1975-2005'!$A43,FALSE)*T$5</f>
        <v>0</v>
      </c>
      <c r="U47" s="194">
        <f>HLOOKUP(CONCATENATE($M$5,U$7),'BECO_Datos 1975-2005'!$C$5:$AGH$51,'BECO_Datos 1975-2005'!$A43,FALSE)*U$5</f>
        <v>0</v>
      </c>
      <c r="V47" s="194">
        <f>HLOOKUP(CONCATENATE($M$5,V$7),'BECO_Datos 1975-2005'!$C$5:$AGH$51,'BECO_Datos 1975-2005'!$A43,FALSE)*V$5</f>
        <v>0</v>
      </c>
      <c r="W47" s="194">
        <f>HLOOKUP(CONCATENATE($M$5,W$7),'BECO_Datos 1975-2005'!$C$5:$AGH$51,'BECO_Datos 1975-2005'!$A43,FALSE)*W$5</f>
        <v>20406.148671537398</v>
      </c>
      <c r="X47" s="194">
        <f>HLOOKUP(CONCATENATE($M$5,X$7),'BECO_Datos 1975-2005'!$C$5:$AGH$51,'BECO_Datos 1975-2005'!$A43,FALSE)*X$5</f>
        <v>0</v>
      </c>
      <c r="Y47" s="194">
        <f>HLOOKUP(CONCATENATE($M$5,Y$7),'BECO_Datos 1975-2005'!$C$5:$AGH$51,'BECO_Datos 1975-2005'!$A43,FALSE)*Y$5</f>
        <v>0</v>
      </c>
      <c r="Z47" s="194">
        <f>HLOOKUP(CONCATENATE($M$5,Z$7),'BECO_Datos 1975-2005'!$C$5:$AGH$51,'BECO_Datos 1975-2005'!$A43,FALSE)*Z$5</f>
        <v>0</v>
      </c>
      <c r="AA47" s="194">
        <f>HLOOKUP(CONCATENATE($M$5,AA$7),'BECO_Datos 1975-2005'!$C$5:$AGH$51,'BECO_Datos 1975-2005'!$A43,FALSE)*AA$5</f>
        <v>0</v>
      </c>
    </row>
    <row r="48" spans="1:27" x14ac:dyDescent="0.25">
      <c r="A48" s="54"/>
      <c r="B48" s="149" t="s">
        <v>143</v>
      </c>
      <c r="C48" s="23" t="str">
        <f t="shared" si="2"/>
        <v>No aplica</v>
      </c>
      <c r="D48" s="196">
        <f>HLOOKUP(CONCATENATE($M$5,D$7),'BECO_Datos 1975-2005'!$C$5:$AGH$51,'BECO_Datos 1975-2005'!$A44,FALSE)*D$5</f>
        <v>0</v>
      </c>
      <c r="E48" s="196">
        <f>HLOOKUP(CONCATENATE($M$5,E$7),'BECO_Datos 1975-2005'!$C$5:$AGH$51,'BECO_Datos 1975-2005'!$A44,FALSE)*E$5</f>
        <v>0</v>
      </c>
      <c r="F48" s="196">
        <f>HLOOKUP(CONCATENATE($M$5,F$7),'BECO_Datos 1975-2005'!$C$5:$AGH$51,'BECO_Datos 1975-2005'!$A44,FALSE)*F$5</f>
        <v>0</v>
      </c>
      <c r="G48" s="196">
        <f>HLOOKUP(CONCATENATE($M$5,G$7),'BECO_Datos 1975-2005'!$C$5:$AGH$51,'BECO_Datos 1975-2005'!$A44,FALSE)*G$5</f>
        <v>0</v>
      </c>
      <c r="H48" s="196">
        <f>HLOOKUP(CONCATENATE($M$5,H$7),'BECO_Datos 1975-2005'!$C$5:$AGH$51,'BECO_Datos 1975-2005'!$A44,FALSE)*H$5</f>
        <v>0</v>
      </c>
      <c r="I48" s="196">
        <f>HLOOKUP(CONCATENATE($M$5,I$7),'BECO_Datos 1975-2005'!$C$5:$AGH$51,'BECO_Datos 1975-2005'!$A44,FALSE)*I$5</f>
        <v>0</v>
      </c>
      <c r="J48" s="196">
        <f>HLOOKUP(CONCATENATE($M$5,J$7),'BECO_Datos 1975-2005'!$C$5:$AGH$51,'BECO_Datos 1975-2005'!$A44,FALSE)*J$5</f>
        <v>0</v>
      </c>
      <c r="K48" s="196">
        <f>HLOOKUP(CONCATENATE($M$5,K$7),'BECO_Datos 1975-2005'!$C$5:$AGH$51,'BECO_Datos 1975-2005'!$A44,FALSE)*K$5</f>
        <v>0</v>
      </c>
      <c r="L48" s="196">
        <f>HLOOKUP(CONCATENATE($M$5,L$7),'BECO_Datos 1975-2005'!$C$5:$AGH$51,'BECO_Datos 1975-2005'!$A44,FALSE)*L$5</f>
        <v>0</v>
      </c>
      <c r="M48" s="23" t="str">
        <f t="shared" si="3"/>
        <v>No aplica</v>
      </c>
      <c r="N48" s="196">
        <f>HLOOKUP(CONCATENATE($M$5,N$7),'BECO_Datos 1975-2005'!$C$5:$AGH$51,'BECO_Datos 1975-2005'!$A44,FALSE)*N$5</f>
        <v>0</v>
      </c>
      <c r="O48" s="196">
        <f>HLOOKUP(CONCATENATE($M$5,O$7),'BECO_Datos 1975-2005'!$C$5:$AGH$51,'BECO_Datos 1975-2005'!$A44,FALSE)*O$5</f>
        <v>0</v>
      </c>
      <c r="P48" s="196">
        <f>HLOOKUP(CONCATENATE($M$5,P$7),'BECO_Datos 1975-2005'!$C$5:$AGH$51,'BECO_Datos 1975-2005'!$A44,FALSE)*P$5</f>
        <v>0</v>
      </c>
      <c r="Q48" s="196">
        <f>HLOOKUP(CONCATENATE($M$5,Q$7),'BECO_Datos 1975-2005'!$C$5:$AGH$51,'BECO_Datos 1975-2005'!$A44,FALSE)*Q$5</f>
        <v>0</v>
      </c>
      <c r="R48" s="196">
        <f>HLOOKUP(CONCATENATE($M$5,R$7),'BECO_Datos 1975-2005'!$C$5:$AGH$51,'BECO_Datos 1975-2005'!$A44,FALSE)*R$5</f>
        <v>0</v>
      </c>
      <c r="S48" s="196">
        <f>HLOOKUP(CONCATENATE($M$5,S$7),'BECO_Datos 1975-2005'!$C$5:$AGH$51,'BECO_Datos 1975-2005'!$A44,FALSE)*S$5</f>
        <v>0</v>
      </c>
      <c r="T48" s="196">
        <f>HLOOKUP(CONCATENATE($M$5,T$7),'BECO_Datos 1975-2005'!$C$5:$AGH$51,'BECO_Datos 1975-2005'!$A44,FALSE)*T$5</f>
        <v>0</v>
      </c>
      <c r="U48" s="196">
        <f>HLOOKUP(CONCATENATE($M$5,U$7),'BECO_Datos 1975-2005'!$C$5:$AGH$51,'BECO_Datos 1975-2005'!$A44,FALSE)*U$5</f>
        <v>0</v>
      </c>
      <c r="V48" s="196">
        <f>HLOOKUP(CONCATENATE($M$5,V$7),'BECO_Datos 1975-2005'!$C$5:$AGH$51,'BECO_Datos 1975-2005'!$A44,FALSE)*V$5</f>
        <v>0</v>
      </c>
      <c r="W48" s="196">
        <f>HLOOKUP(CONCATENATE($M$5,W$7),'BECO_Datos 1975-2005'!$C$5:$AGH$51,'BECO_Datos 1975-2005'!$A44,FALSE)*W$5</f>
        <v>337.0696344771049</v>
      </c>
      <c r="X48" s="196">
        <f>HLOOKUP(CONCATENATE($M$5,X$7),'BECO_Datos 1975-2005'!$C$5:$AGH$51,'BECO_Datos 1975-2005'!$A44,FALSE)*X$5</f>
        <v>0</v>
      </c>
      <c r="Y48" s="196">
        <f>HLOOKUP(CONCATENATE($M$5,Y$7),'BECO_Datos 1975-2005'!$C$5:$AGH$51,'BECO_Datos 1975-2005'!$A44,FALSE)*Y$5</f>
        <v>2386.4613360814301</v>
      </c>
      <c r="Z48" s="196">
        <f>HLOOKUP(CONCATENATE($M$5,Z$7),'BECO_Datos 1975-2005'!$C$5:$AGH$51,'BECO_Datos 1975-2005'!$A44,FALSE)*Z$5</f>
        <v>0</v>
      </c>
      <c r="AA48" s="196">
        <f>HLOOKUP(CONCATENATE($M$5,AA$7),'BECO_Datos 1975-2005'!$C$5:$AGH$51,'BECO_Datos 1975-2005'!$A44,FALSE)*AA$5</f>
        <v>0</v>
      </c>
    </row>
    <row r="49" spans="1:27" x14ac:dyDescent="0.25">
      <c r="A49" s="54"/>
      <c r="B49" s="148" t="s">
        <v>344</v>
      </c>
      <c r="C49" s="22" t="str">
        <f t="shared" si="2"/>
        <v>No aplica</v>
      </c>
      <c r="D49" s="194">
        <f>HLOOKUP(CONCATENATE($M$5,D$7),'BECO_Datos 1975-2005'!$C$5:$AGH$51,'BECO_Datos 1975-2005'!$A45,FALSE)*D$5</f>
        <v>0</v>
      </c>
      <c r="E49" s="194">
        <f>HLOOKUP(CONCATENATE($M$5,E$7),'BECO_Datos 1975-2005'!$C$5:$AGH$51,'BECO_Datos 1975-2005'!$A45,FALSE)*E$5</f>
        <v>0</v>
      </c>
      <c r="F49" s="194">
        <f>HLOOKUP(CONCATENATE($M$5,F$7),'BECO_Datos 1975-2005'!$C$5:$AGH$51,'BECO_Datos 1975-2005'!$A45,FALSE)*F$5</f>
        <v>0</v>
      </c>
      <c r="G49" s="194">
        <f>HLOOKUP(CONCATENATE($M$5,G$7),'BECO_Datos 1975-2005'!$C$5:$AGH$51,'BECO_Datos 1975-2005'!$A45,FALSE)*G$5</f>
        <v>0</v>
      </c>
      <c r="H49" s="194">
        <f>HLOOKUP(CONCATENATE($M$5,H$7),'BECO_Datos 1975-2005'!$C$5:$AGH$51,'BECO_Datos 1975-2005'!$A45,FALSE)*H$5</f>
        <v>0</v>
      </c>
      <c r="I49" s="194">
        <f>HLOOKUP(CONCATENATE($M$5,I$7),'BECO_Datos 1975-2005'!$C$5:$AGH$51,'BECO_Datos 1975-2005'!$A45,FALSE)*I$5</f>
        <v>0</v>
      </c>
      <c r="J49" s="194">
        <f>HLOOKUP(CONCATENATE($M$5,J$7),'BECO_Datos 1975-2005'!$C$5:$AGH$51,'BECO_Datos 1975-2005'!$A45,FALSE)*J$5</f>
        <v>0</v>
      </c>
      <c r="K49" s="194">
        <f>HLOOKUP(CONCATENATE($M$5,K$7),'BECO_Datos 1975-2005'!$C$5:$AGH$51,'BECO_Datos 1975-2005'!$A45,FALSE)*K$5</f>
        <v>0</v>
      </c>
      <c r="L49" s="194">
        <f>HLOOKUP(CONCATENATE($M$5,L$7),'BECO_Datos 1975-2005'!$C$5:$AGH$51,'BECO_Datos 1975-2005'!$A45,FALSE)*L$5</f>
        <v>0</v>
      </c>
      <c r="M49" s="22" t="str">
        <f t="shared" si="3"/>
        <v>No aplica</v>
      </c>
      <c r="N49" s="194">
        <f>HLOOKUP(CONCATENATE($M$5,N$7),'BECO_Datos 1975-2005'!$C$5:$AGH$51,'BECO_Datos 1975-2005'!$A45,FALSE)*N$5</f>
        <v>0</v>
      </c>
      <c r="O49" s="194">
        <f>HLOOKUP(CONCATENATE($M$5,O$7),'BECO_Datos 1975-2005'!$C$5:$AGH$51,'BECO_Datos 1975-2005'!$A45,FALSE)*O$5</f>
        <v>0</v>
      </c>
      <c r="P49" s="194">
        <f>HLOOKUP(CONCATENATE($M$5,P$7),'BECO_Datos 1975-2005'!$C$5:$AGH$51,'BECO_Datos 1975-2005'!$A45,FALSE)*P$5</f>
        <v>0</v>
      </c>
      <c r="Q49" s="194">
        <f>HLOOKUP(CONCATENATE($M$5,Q$7),'BECO_Datos 1975-2005'!$C$5:$AGH$51,'BECO_Datos 1975-2005'!$A45,FALSE)*Q$5</f>
        <v>0</v>
      </c>
      <c r="R49" s="194">
        <f>HLOOKUP(CONCATENATE($M$5,R$7),'BECO_Datos 1975-2005'!$C$5:$AGH$51,'BECO_Datos 1975-2005'!$A45,FALSE)*R$5</f>
        <v>523.66801181965195</v>
      </c>
      <c r="S49" s="194">
        <f>HLOOKUP(CONCATENATE($M$5,S$7),'BECO_Datos 1975-2005'!$C$5:$AGH$51,'BECO_Datos 1975-2005'!$A45,FALSE)*S$5</f>
        <v>1.395</v>
      </c>
      <c r="T49" s="194">
        <f>HLOOKUP(CONCATENATE($M$5,T$7),'BECO_Datos 1975-2005'!$C$5:$AGH$51,'BECO_Datos 1975-2005'!$A45,FALSE)*T$5</f>
        <v>747.30005884555715</v>
      </c>
      <c r="U49" s="194">
        <f>HLOOKUP(CONCATENATE($M$5,U$7),'BECO_Datos 1975-2005'!$C$5:$AGH$51,'BECO_Datos 1975-2005'!$A45,FALSE)*U$5</f>
        <v>0</v>
      </c>
      <c r="V49" s="194">
        <f>HLOOKUP(CONCATENATE($M$5,V$7),'BECO_Datos 1975-2005'!$C$5:$AGH$51,'BECO_Datos 1975-2005'!$A45,FALSE)*V$5</f>
        <v>0</v>
      </c>
      <c r="W49" s="194">
        <f>HLOOKUP(CONCATENATE($M$5,W$7),'BECO_Datos 1975-2005'!$C$5:$AGH$51,'BECO_Datos 1975-2005'!$A45,FALSE)*W$5</f>
        <v>306.00895885387371</v>
      </c>
      <c r="X49" s="194">
        <f>HLOOKUP(CONCATENATE($M$5,X$7),'BECO_Datos 1975-2005'!$C$5:$AGH$51,'BECO_Datos 1975-2005'!$A45,FALSE)*X$5</f>
        <v>0</v>
      </c>
      <c r="Y49" s="194">
        <f>HLOOKUP(CONCATENATE($M$5,Y$7),'BECO_Datos 1975-2005'!$C$5:$AGH$51,'BECO_Datos 1975-2005'!$A45,FALSE)*Y$5</f>
        <v>0</v>
      </c>
      <c r="Z49" s="194">
        <f>HLOOKUP(CONCATENATE($M$5,Z$7),'BECO_Datos 1975-2005'!$C$5:$AGH$51,'BECO_Datos 1975-2005'!$A45,FALSE)*Z$5</f>
        <v>0</v>
      </c>
      <c r="AA49" s="194">
        <f>HLOOKUP(CONCATENATE($M$5,AA$7),'BECO_Datos 1975-2005'!$C$5:$AGH$51,'BECO_Datos 1975-2005'!$A45,FALSE)*AA$5</f>
        <v>0</v>
      </c>
    </row>
    <row r="50" spans="1:27" x14ac:dyDescent="0.25">
      <c r="A50" s="54"/>
      <c r="B50" s="149" t="s">
        <v>146</v>
      </c>
      <c r="C50" s="23" t="str">
        <f t="shared" si="2"/>
        <v>No aplica</v>
      </c>
      <c r="D50" s="196">
        <f>HLOOKUP(CONCATENATE($M$5,D$7),'BECO_Datos 1975-2005'!$C$5:$AGH$51,'BECO_Datos 1975-2005'!$A46,FALSE)*D$5</f>
        <v>0</v>
      </c>
      <c r="E50" s="196">
        <f>HLOOKUP(CONCATENATE($M$5,E$7),'BECO_Datos 1975-2005'!$C$5:$AGH$51,'BECO_Datos 1975-2005'!$A46,FALSE)*E$5</f>
        <v>7.5</v>
      </c>
      <c r="F50" s="196">
        <f>HLOOKUP(CONCATENATE($M$5,F$7),'BECO_Datos 1975-2005'!$C$5:$AGH$51,'BECO_Datos 1975-2005'!$A46,FALSE)*F$5</f>
        <v>0</v>
      </c>
      <c r="G50" s="196">
        <f>HLOOKUP(CONCATENATE($M$5,G$7),'BECO_Datos 1975-2005'!$C$5:$AGH$51,'BECO_Datos 1975-2005'!$A46,FALSE)*G$5</f>
        <v>0</v>
      </c>
      <c r="H50" s="196">
        <f>HLOOKUP(CONCATENATE($M$5,H$7),'BECO_Datos 1975-2005'!$C$5:$AGH$51,'BECO_Datos 1975-2005'!$A46,FALSE)*H$5</f>
        <v>0</v>
      </c>
      <c r="I50" s="196">
        <f>HLOOKUP(CONCATENATE($M$5,I$7),'BECO_Datos 1975-2005'!$C$5:$AGH$51,'BECO_Datos 1975-2005'!$A46,FALSE)*I$5</f>
        <v>0</v>
      </c>
      <c r="J50" s="196">
        <f>HLOOKUP(CONCATENATE($M$5,J$7),'BECO_Datos 1975-2005'!$C$5:$AGH$51,'BECO_Datos 1975-2005'!$A46,FALSE)*J$5</f>
        <v>0</v>
      </c>
      <c r="K50" s="196">
        <f>HLOOKUP(CONCATENATE($M$5,K$7),'BECO_Datos 1975-2005'!$C$5:$AGH$51,'BECO_Datos 1975-2005'!$A46,FALSE)*K$5</f>
        <v>0</v>
      </c>
      <c r="L50" s="196">
        <f>HLOOKUP(CONCATENATE($M$5,L$7),'BECO_Datos 1975-2005'!$C$5:$AGH$51,'BECO_Datos 1975-2005'!$A46,FALSE)*L$5</f>
        <v>0</v>
      </c>
      <c r="M50" s="23" t="str">
        <f t="shared" si="3"/>
        <v>No aplica</v>
      </c>
      <c r="N50" s="196">
        <f>HLOOKUP(CONCATENATE($M$5,N$7),'BECO_Datos 1975-2005'!$C$5:$AGH$51,'BECO_Datos 1975-2005'!$A46,FALSE)*N$5</f>
        <v>0</v>
      </c>
      <c r="O50" s="196">
        <f>HLOOKUP(CONCATENATE($M$5,O$7),'BECO_Datos 1975-2005'!$C$5:$AGH$51,'BECO_Datos 1975-2005'!$A46,FALSE)*O$5</f>
        <v>0</v>
      </c>
      <c r="P50" s="196">
        <f>HLOOKUP(CONCATENATE($M$5,P$7),'BECO_Datos 1975-2005'!$C$5:$AGH$51,'BECO_Datos 1975-2005'!$A46,FALSE)*P$5</f>
        <v>0</v>
      </c>
      <c r="Q50" s="196">
        <f>HLOOKUP(CONCATENATE($M$5,Q$7),'BECO_Datos 1975-2005'!$C$5:$AGH$51,'BECO_Datos 1975-2005'!$A46,FALSE)*Q$5</f>
        <v>0</v>
      </c>
      <c r="R50" s="196">
        <f>HLOOKUP(CONCATENATE($M$5,R$7),'BECO_Datos 1975-2005'!$C$5:$AGH$51,'BECO_Datos 1975-2005'!$A46,FALSE)*R$5</f>
        <v>212.83703836096794</v>
      </c>
      <c r="S50" s="196">
        <f>HLOOKUP(CONCATENATE($M$5,S$7),'BECO_Datos 1975-2005'!$C$5:$AGH$51,'BECO_Datos 1975-2005'!$A46,FALSE)*S$5</f>
        <v>0</v>
      </c>
      <c r="T50" s="196">
        <f>HLOOKUP(CONCATENATE($M$5,T$7),'BECO_Datos 1975-2005'!$C$5:$AGH$51,'BECO_Datos 1975-2005'!$A46,FALSE)*T$5</f>
        <v>24.233099734303391</v>
      </c>
      <c r="U50" s="196">
        <f>HLOOKUP(CONCATENATE($M$5,U$7),'BECO_Datos 1975-2005'!$C$5:$AGH$51,'BECO_Datos 1975-2005'!$A46,FALSE)*U$5</f>
        <v>0</v>
      </c>
      <c r="V50" s="196">
        <f>HLOOKUP(CONCATENATE($M$5,V$7),'BECO_Datos 1975-2005'!$C$5:$AGH$51,'BECO_Datos 1975-2005'!$A46,FALSE)*V$5</f>
        <v>0</v>
      </c>
      <c r="W50" s="196">
        <f>HLOOKUP(CONCATENATE($M$5,W$7),'BECO_Datos 1975-2005'!$C$5:$AGH$51,'BECO_Datos 1975-2005'!$A46,FALSE)*W$5</f>
        <v>7.8673421808842319</v>
      </c>
      <c r="X50" s="196">
        <f>HLOOKUP(CONCATENATE($M$5,X$7),'BECO_Datos 1975-2005'!$C$5:$AGH$51,'BECO_Datos 1975-2005'!$A46,FALSE)*X$5</f>
        <v>0</v>
      </c>
      <c r="Y50" s="196">
        <f>HLOOKUP(CONCATENATE($M$5,Y$7),'BECO_Datos 1975-2005'!$C$5:$AGH$51,'BECO_Datos 1975-2005'!$A46,FALSE)*Y$5</f>
        <v>0</v>
      </c>
      <c r="Z50" s="196">
        <f>HLOOKUP(CONCATENATE($M$5,Z$7),'BECO_Datos 1975-2005'!$C$5:$AGH$51,'BECO_Datos 1975-2005'!$A46,FALSE)*Z$5</f>
        <v>0</v>
      </c>
      <c r="AA50" s="196">
        <f>HLOOKUP(CONCATENATE($M$5,AA$7),'BECO_Datos 1975-2005'!$C$5:$AGH$51,'BECO_Datos 1975-2005'!$A46,FALSE)*AA$5</f>
        <v>0</v>
      </c>
    </row>
    <row r="51" spans="1:27" x14ac:dyDescent="0.25">
      <c r="A51" s="54"/>
      <c r="B51" s="155" t="s">
        <v>345</v>
      </c>
      <c r="C51" s="156" t="str">
        <f t="shared" si="2"/>
        <v>No aplica</v>
      </c>
      <c r="D51" s="195">
        <f>HLOOKUP(CONCATENATE($M$5,D$7),'BECO_Datos 1975-2005'!$C$5:$AGH$51,'BECO_Datos 1975-2005'!$A47,FALSE)*D$5</f>
        <v>2025.6936058477042</v>
      </c>
      <c r="E51" s="195">
        <f>HLOOKUP(CONCATENATE($M$5,E$7),'BECO_Datos 1975-2005'!$C$5:$AGH$51,'BECO_Datos 1975-2005'!$A47,FALSE)*E$5</f>
        <v>0</v>
      </c>
      <c r="F51" s="195">
        <f>HLOOKUP(CONCATENATE($M$5,F$7),'BECO_Datos 1975-2005'!$C$5:$AGH$51,'BECO_Datos 1975-2005'!$A47,FALSE)*F$5</f>
        <v>0</v>
      </c>
      <c r="G51" s="195">
        <f>HLOOKUP(CONCATENATE($M$5,G$7),'BECO_Datos 1975-2005'!$C$5:$AGH$51,'BECO_Datos 1975-2005'!$A47,FALSE)*G$5</f>
        <v>0</v>
      </c>
      <c r="H51" s="195">
        <f>HLOOKUP(CONCATENATE($M$5,H$7),'BECO_Datos 1975-2005'!$C$5:$AGH$51,'BECO_Datos 1975-2005'!$A47,FALSE)*H$5</f>
        <v>912.71636461373066</v>
      </c>
      <c r="I51" s="195">
        <f>HLOOKUP(CONCATENATE($M$5,I$7),'BECO_Datos 1975-2005'!$C$5:$AGH$51,'BECO_Datos 1975-2005'!$A47,FALSE)*I$5</f>
        <v>0</v>
      </c>
      <c r="J51" s="195">
        <f>HLOOKUP(CONCATENATE($M$5,J$7),'BECO_Datos 1975-2005'!$C$5:$AGH$51,'BECO_Datos 1975-2005'!$A47,FALSE)*J$5</f>
        <v>120</v>
      </c>
      <c r="K51" s="195">
        <f>HLOOKUP(CONCATENATE($M$5,K$7),'BECO_Datos 1975-2005'!$C$5:$AGH$51,'BECO_Datos 1975-2005'!$A47,FALSE)*K$5</f>
        <v>0</v>
      </c>
      <c r="L51" s="195">
        <f>HLOOKUP(CONCATENATE($M$5,L$7),'BECO_Datos 1975-2005'!$C$5:$AGH$51,'BECO_Datos 1975-2005'!$A47,FALSE)*L$5</f>
        <v>0</v>
      </c>
      <c r="M51" s="156" t="str">
        <f t="shared" si="3"/>
        <v>No aplica</v>
      </c>
      <c r="N51" s="195">
        <f>HLOOKUP(CONCATENATE($M$5,N$7),'BECO_Datos 1975-2005'!$C$5:$AGH$51,'BECO_Datos 1975-2005'!$A47,FALSE)*N$5</f>
        <v>0</v>
      </c>
      <c r="O51" s="195">
        <f>HLOOKUP(CONCATENATE($M$5,O$7),'BECO_Datos 1975-2005'!$C$5:$AGH$51,'BECO_Datos 1975-2005'!$A47,FALSE)*O$5</f>
        <v>0</v>
      </c>
      <c r="P51" s="195">
        <f>HLOOKUP(CONCATENATE($M$5,P$7),'BECO_Datos 1975-2005'!$C$5:$AGH$51,'BECO_Datos 1975-2005'!$A47,FALSE)*P$5</f>
        <v>0</v>
      </c>
      <c r="Q51" s="195">
        <f>HLOOKUP(CONCATENATE($M$5,Q$7),'BECO_Datos 1975-2005'!$C$5:$AGH$51,'BECO_Datos 1975-2005'!$A47,FALSE)*Q$5</f>
        <v>0</v>
      </c>
      <c r="R51" s="195">
        <f>HLOOKUP(CONCATENATE($M$5,R$7),'BECO_Datos 1975-2005'!$C$5:$AGH$51,'BECO_Datos 1975-2005'!$A47,FALSE)*R$5</f>
        <v>351.00172589343123</v>
      </c>
      <c r="S51" s="195">
        <f>HLOOKUP(CONCATENATE($M$5,S$7),'BECO_Datos 1975-2005'!$C$5:$AGH$51,'BECO_Datos 1975-2005'!$A47,FALSE)*S$5</f>
        <v>24.9</v>
      </c>
      <c r="T51" s="195">
        <f>HLOOKUP(CONCATENATE($M$5,T$7),'BECO_Datos 1975-2005'!$C$5:$AGH$51,'BECO_Datos 1975-2005'!$A47,FALSE)*T$5</f>
        <v>22.743914834430001</v>
      </c>
      <c r="U51" s="195">
        <f>HLOOKUP(CONCATENATE($M$5,U$7),'BECO_Datos 1975-2005'!$C$5:$AGH$51,'BECO_Datos 1975-2005'!$A47,FALSE)*U$5</f>
        <v>0</v>
      </c>
      <c r="V51" s="195">
        <f>HLOOKUP(CONCATENATE($M$5,V$7),'BECO_Datos 1975-2005'!$C$5:$AGH$51,'BECO_Datos 1975-2005'!$A47,FALSE)*V$5</f>
        <v>0</v>
      </c>
      <c r="W51" s="195">
        <f>HLOOKUP(CONCATENATE($M$5,W$7),'BECO_Datos 1975-2005'!$C$5:$AGH$51,'BECO_Datos 1975-2005'!$A47,FALSE)*W$5</f>
        <v>50.064904787445109</v>
      </c>
      <c r="X51" s="195">
        <f>HLOOKUP(CONCATENATE($M$5,X$7),'BECO_Datos 1975-2005'!$C$5:$AGH$51,'BECO_Datos 1975-2005'!$A47,FALSE)*X$5</f>
        <v>0</v>
      </c>
      <c r="Y51" s="195">
        <f>HLOOKUP(CONCATENATE($M$5,Y$7),'BECO_Datos 1975-2005'!$C$5:$AGH$51,'BECO_Datos 1975-2005'!$A47,FALSE)*Y$5</f>
        <v>0</v>
      </c>
      <c r="Z51" s="195">
        <f>HLOOKUP(CONCATENATE($M$5,Z$7),'BECO_Datos 1975-2005'!$C$5:$AGH$51,'BECO_Datos 1975-2005'!$A47,FALSE)*Z$5</f>
        <v>0</v>
      </c>
      <c r="AA51" s="195">
        <f>HLOOKUP(CONCATENATE($M$5,AA$7),'BECO_Datos 1975-2005'!$C$5:$AGH$51,'BECO_Datos 1975-2005'!$A47,FALSE)*AA$5</f>
        <v>0</v>
      </c>
    </row>
    <row r="52" spans="1:27" x14ac:dyDescent="0.25">
      <c r="A52" s="54"/>
      <c r="B52" s="145" t="s">
        <v>346</v>
      </c>
      <c r="C52" s="22" t="str">
        <f t="shared" si="2"/>
        <v>No aplica</v>
      </c>
      <c r="D52" s="191">
        <f>HLOOKUP(CONCATENATE($M$5,D$7),'BECO_Datos 1975-2005'!$C$5:$AGH$51,'BECO_Datos 1975-2005'!$A48,FALSE)*D$5</f>
        <v>0</v>
      </c>
      <c r="E52" s="191">
        <f>HLOOKUP(CONCATENATE($M$5,E$7),'BECO_Datos 1975-2005'!$C$5:$AGH$51,'BECO_Datos 1975-2005'!$A48,FALSE)*E$5</f>
        <v>0</v>
      </c>
      <c r="F52" s="191">
        <f>HLOOKUP(CONCATENATE($M$5,F$7),'BECO_Datos 1975-2005'!$C$5:$AGH$51,'BECO_Datos 1975-2005'!$A48,FALSE)*F$5</f>
        <v>0</v>
      </c>
      <c r="G52" s="191">
        <f>HLOOKUP(CONCATENATE($M$5,G$7),'BECO_Datos 1975-2005'!$C$5:$AGH$51,'BECO_Datos 1975-2005'!$A48,FALSE)*G$5</f>
        <v>0</v>
      </c>
      <c r="H52" s="191">
        <f>HLOOKUP(CONCATENATE($M$5,H$7),'BECO_Datos 1975-2005'!$C$5:$AGH$51,'BECO_Datos 1975-2005'!$A48,FALSE)*H$5</f>
        <v>0</v>
      </c>
      <c r="I52" s="191">
        <f>HLOOKUP(CONCATENATE($M$5,I$7),'BECO_Datos 1975-2005'!$C$5:$AGH$51,'BECO_Datos 1975-2005'!$A48,FALSE)*I$5</f>
        <v>0</v>
      </c>
      <c r="J52" s="191">
        <f>HLOOKUP(CONCATENATE($M$5,J$7),'BECO_Datos 1975-2005'!$C$5:$AGH$51,'BECO_Datos 1975-2005'!$A48,FALSE)*J$5</f>
        <v>0</v>
      </c>
      <c r="K52" s="191">
        <f>HLOOKUP(CONCATENATE($M$5,K$7),'BECO_Datos 1975-2005'!$C$5:$AGH$51,'BECO_Datos 1975-2005'!$A48,FALSE)*K$5</f>
        <v>0</v>
      </c>
      <c r="L52" s="191">
        <f>HLOOKUP(CONCATENATE($M$5,L$7),'BECO_Datos 1975-2005'!$C$5:$AGH$51,'BECO_Datos 1975-2005'!$A48,FALSE)*L$5</f>
        <v>0</v>
      </c>
      <c r="M52" s="22" t="str">
        <f t="shared" si="3"/>
        <v>No aplica</v>
      </c>
      <c r="N52" s="191">
        <f>HLOOKUP(CONCATENATE($M$5,N$7),'BECO_Datos 1975-2005'!$C$5:$AGH$51,'BECO_Datos 1975-2005'!$A48,FALSE)*N$5</f>
        <v>0</v>
      </c>
      <c r="O52" s="191">
        <f>HLOOKUP(CONCATENATE($M$5,O$7),'BECO_Datos 1975-2005'!$C$5:$AGH$51,'BECO_Datos 1975-2005'!$A48,FALSE)*O$5</f>
        <v>0</v>
      </c>
      <c r="P52" s="191">
        <f>HLOOKUP(CONCATENATE($M$5,P$7),'BECO_Datos 1975-2005'!$C$5:$AGH$51,'BECO_Datos 1975-2005'!$A48,FALSE)*P$5</f>
        <v>0</v>
      </c>
      <c r="Q52" s="191">
        <f>HLOOKUP(CONCATENATE($M$5,Q$7),'BECO_Datos 1975-2005'!$C$5:$AGH$51,'BECO_Datos 1975-2005'!$A48,FALSE)*Q$5</f>
        <v>0</v>
      </c>
      <c r="R52" s="191">
        <f>HLOOKUP(CONCATENATE($M$5,R$7),'BECO_Datos 1975-2005'!$C$5:$AGH$51,'BECO_Datos 1975-2005'!$A48,FALSE)*R$5</f>
        <v>11.436203286370786</v>
      </c>
      <c r="S52" s="191">
        <f>HLOOKUP(CONCATENATE($M$5,S$7),'BECO_Datos 1975-2005'!$C$5:$AGH$51,'BECO_Datos 1975-2005'!$A48,FALSE)*S$5</f>
        <v>0</v>
      </c>
      <c r="T52" s="191">
        <f>HLOOKUP(CONCATENATE($M$5,T$7),'BECO_Datos 1975-2005'!$C$5:$AGH$51,'BECO_Datos 1975-2005'!$A48,FALSE)*T$5</f>
        <v>0</v>
      </c>
      <c r="U52" s="191">
        <f>HLOOKUP(CONCATENATE($M$5,U$7),'BECO_Datos 1975-2005'!$C$5:$AGH$51,'BECO_Datos 1975-2005'!$A48,FALSE)*U$5</f>
        <v>0</v>
      </c>
      <c r="V52" s="191">
        <f>HLOOKUP(CONCATENATE($M$5,V$7),'BECO_Datos 1975-2005'!$C$5:$AGH$51,'BECO_Datos 1975-2005'!$A48,FALSE)*V$5</f>
        <v>0</v>
      </c>
      <c r="W52" s="191">
        <f>HLOOKUP(CONCATENATE($M$5,W$7),'BECO_Datos 1975-2005'!$C$5:$AGH$51,'BECO_Datos 1975-2005'!$A48,FALSE)*W$5</f>
        <v>0</v>
      </c>
      <c r="X52" s="191">
        <f>HLOOKUP(CONCATENATE($M$5,X$7),'BECO_Datos 1975-2005'!$C$5:$AGH$51,'BECO_Datos 1975-2005'!$A48,FALSE)*X$5</f>
        <v>0</v>
      </c>
      <c r="Y52" s="191">
        <f>HLOOKUP(CONCATENATE($M$5,Y$7),'BECO_Datos 1975-2005'!$C$5:$AGH$51,'BECO_Datos 1975-2005'!$A48,FALSE)*Y$5</f>
        <v>0</v>
      </c>
      <c r="Z52" s="191">
        <f>HLOOKUP(CONCATENATE($M$5,Z$7),'BECO_Datos 1975-2005'!$C$5:$AGH$51,'BECO_Datos 1975-2005'!$A48,FALSE)*Z$5</f>
        <v>0</v>
      </c>
      <c r="AA52" s="191">
        <f>HLOOKUP(CONCATENATE($M$5,AA$7),'BECO_Datos 1975-2005'!$C$5:$AGH$51,'BECO_Datos 1975-2005'!$A48,FALSE)*AA$5</f>
        <v>0</v>
      </c>
    </row>
    <row r="53" spans="1:27" x14ac:dyDescent="0.25">
      <c r="A53" s="54"/>
      <c r="B53" s="155" t="s">
        <v>347</v>
      </c>
      <c r="C53" s="156" t="str">
        <f t="shared" si="2"/>
        <v>No aplica</v>
      </c>
      <c r="D53" s="195">
        <f>HLOOKUP(CONCATENATE($M$5,D$7),'BECO_Datos 1975-2005'!$C$5:$AGH$51,'BECO_Datos 1975-2005'!$A49,FALSE)*D$5</f>
        <v>0</v>
      </c>
      <c r="E53" s="195">
        <f>HLOOKUP(CONCATENATE($M$5,E$7),'BECO_Datos 1975-2005'!$C$5:$AGH$51,'BECO_Datos 1975-2005'!$A49,FALSE)*E$5</f>
        <v>6.7</v>
      </c>
      <c r="F53" s="195">
        <f>HLOOKUP(CONCATENATE($M$5,F$7),'BECO_Datos 1975-2005'!$C$5:$AGH$51,'BECO_Datos 1975-2005'!$A49,FALSE)*F$5</f>
        <v>0</v>
      </c>
      <c r="G53" s="195">
        <f>HLOOKUP(CONCATENATE($M$5,G$7),'BECO_Datos 1975-2005'!$C$5:$AGH$51,'BECO_Datos 1975-2005'!$A49,FALSE)*G$5</f>
        <v>0</v>
      </c>
      <c r="H53" s="195">
        <f>HLOOKUP(CONCATENATE($M$5,H$7),'BECO_Datos 1975-2005'!$C$5:$AGH$51,'BECO_Datos 1975-2005'!$A49,FALSE)*H$5</f>
        <v>0</v>
      </c>
      <c r="I53" s="195">
        <f>HLOOKUP(CONCATENATE($M$5,I$7),'BECO_Datos 1975-2005'!$C$5:$AGH$51,'BECO_Datos 1975-2005'!$A49,FALSE)*I$5</f>
        <v>6.7</v>
      </c>
      <c r="J53" s="195">
        <f>HLOOKUP(CONCATENATE($M$5,J$7),'BECO_Datos 1975-2005'!$C$5:$AGH$51,'BECO_Datos 1975-2005'!$A49,FALSE)*J$5</f>
        <v>0</v>
      </c>
      <c r="K53" s="195">
        <f>HLOOKUP(CONCATENATE($M$5,K$7),'BECO_Datos 1975-2005'!$C$5:$AGH$51,'BECO_Datos 1975-2005'!$A49,FALSE)*K$5</f>
        <v>0</v>
      </c>
      <c r="L53" s="195">
        <f>HLOOKUP(CONCATENATE($M$5,L$7),'BECO_Datos 1975-2005'!$C$5:$AGH$51,'BECO_Datos 1975-2005'!$A49,FALSE)*L$5</f>
        <v>0</v>
      </c>
      <c r="M53" s="156" t="str">
        <f t="shared" si="3"/>
        <v>No aplica</v>
      </c>
      <c r="N53" s="195">
        <f>HLOOKUP(CONCATENATE($M$5,N$7),'BECO_Datos 1975-2005'!$C$5:$AGH$51,'BECO_Datos 1975-2005'!$A49,FALSE)*N$5</f>
        <v>0</v>
      </c>
      <c r="O53" s="195">
        <f>HLOOKUP(CONCATENATE($M$5,O$7),'BECO_Datos 1975-2005'!$C$5:$AGH$51,'BECO_Datos 1975-2005'!$A49,FALSE)*O$5</f>
        <v>0</v>
      </c>
      <c r="P53" s="195">
        <f>HLOOKUP(CONCATENATE($M$5,P$7),'BECO_Datos 1975-2005'!$C$5:$AGH$51,'BECO_Datos 1975-2005'!$A49,FALSE)*P$5</f>
        <v>0</v>
      </c>
      <c r="Q53" s="195">
        <f>HLOOKUP(CONCATENATE($M$5,Q$7),'BECO_Datos 1975-2005'!$C$5:$AGH$51,'BECO_Datos 1975-2005'!$A49,FALSE)*Q$5</f>
        <v>0</v>
      </c>
      <c r="R53" s="195">
        <f>HLOOKUP(CONCATENATE($M$5,R$7),'BECO_Datos 1975-2005'!$C$5:$AGH$51,'BECO_Datos 1975-2005'!$A49,FALSE)*R$5</f>
        <v>21.087302489381958</v>
      </c>
      <c r="S53" s="195">
        <f>HLOOKUP(CONCATENATE($M$5,S$7),'BECO_Datos 1975-2005'!$C$5:$AGH$51,'BECO_Datos 1975-2005'!$A49,FALSE)*S$5</f>
        <v>0</v>
      </c>
      <c r="T53" s="195">
        <f>HLOOKUP(CONCATENATE($M$5,T$7),'BECO_Datos 1975-2005'!$C$5:$AGH$51,'BECO_Datos 1975-2005'!$A49,FALSE)*T$5</f>
        <v>22.743914834430001</v>
      </c>
      <c r="U53" s="195">
        <f>HLOOKUP(CONCATENATE($M$5,U$7),'BECO_Datos 1975-2005'!$C$5:$AGH$51,'BECO_Datos 1975-2005'!$A49,FALSE)*U$5</f>
        <v>0</v>
      </c>
      <c r="V53" s="195">
        <f>HLOOKUP(CONCATENATE($M$5,V$7),'BECO_Datos 1975-2005'!$C$5:$AGH$51,'BECO_Datos 1975-2005'!$A49,FALSE)*V$5</f>
        <v>0</v>
      </c>
      <c r="W53" s="195">
        <f>HLOOKUP(CONCATENATE($M$5,W$7),'BECO_Datos 1975-2005'!$C$5:$AGH$51,'BECO_Datos 1975-2005'!$A49,FALSE)*W$5</f>
        <v>76.629956307313947</v>
      </c>
      <c r="X53" s="195">
        <f>HLOOKUP(CONCATENATE($M$5,X$7),'BECO_Datos 1975-2005'!$C$5:$AGH$51,'BECO_Datos 1975-2005'!$A49,FALSE)*X$5</f>
        <v>0</v>
      </c>
      <c r="Y53" s="195">
        <f>HLOOKUP(CONCATENATE($M$5,Y$7),'BECO_Datos 1975-2005'!$C$5:$AGH$51,'BECO_Datos 1975-2005'!$A49,FALSE)*Y$5</f>
        <v>3.557331633852217</v>
      </c>
      <c r="Z53" s="195">
        <f>HLOOKUP(CONCATENATE($M$5,Z$7),'BECO_Datos 1975-2005'!$C$5:$AGH$51,'BECO_Datos 1975-2005'!$A49,FALSE)*Z$5</f>
        <v>0</v>
      </c>
      <c r="AA53" s="195">
        <f>HLOOKUP(CONCATENATE($M$5,AA$7),'BECO_Datos 1975-2005'!$C$5:$AGH$51,'BECO_Datos 1975-2005'!$A49,FALSE)*AA$5</f>
        <v>1259.0855352092556</v>
      </c>
    </row>
    <row r="54" spans="1:27" x14ac:dyDescent="0.25">
      <c r="A54" s="54"/>
      <c r="B54" s="145" t="s">
        <v>348</v>
      </c>
      <c r="C54" s="22" t="str">
        <f t="shared" si="2"/>
        <v>No aplica</v>
      </c>
      <c r="D54" s="191">
        <f>HLOOKUP(CONCATENATE($M$5,D$7),'BECO_Datos 1975-2005'!$C$5:$AGH$51,'BECO_Datos 1975-2005'!$A50,FALSE)*D$5</f>
        <v>0</v>
      </c>
      <c r="E54" s="191">
        <f>HLOOKUP(CONCATENATE($M$5,E$7),'BECO_Datos 1975-2005'!$C$5:$AGH$51,'BECO_Datos 1975-2005'!$A50,FALSE)*E$5</f>
        <v>0</v>
      </c>
      <c r="F54" s="191">
        <f>HLOOKUP(CONCATENATE($M$5,F$7),'BECO_Datos 1975-2005'!$C$5:$AGH$51,'BECO_Datos 1975-2005'!$A50,FALSE)*F$5</f>
        <v>0</v>
      </c>
      <c r="G54" s="191">
        <f>HLOOKUP(CONCATENATE($M$5,G$7),'BECO_Datos 1975-2005'!$C$5:$AGH$51,'BECO_Datos 1975-2005'!$A50,FALSE)*G$5</f>
        <v>0</v>
      </c>
      <c r="H54" s="191">
        <f>HLOOKUP(CONCATENATE($M$5,H$7),'BECO_Datos 1975-2005'!$C$5:$AGH$51,'BECO_Datos 1975-2005'!$A50,FALSE)*H$5</f>
        <v>0</v>
      </c>
      <c r="I54" s="191">
        <f>HLOOKUP(CONCATENATE($M$5,I$7),'BECO_Datos 1975-2005'!$C$5:$AGH$51,'BECO_Datos 1975-2005'!$A50,FALSE)*I$5</f>
        <v>0</v>
      </c>
      <c r="J54" s="191">
        <f>HLOOKUP(CONCATENATE($M$5,J$7),'BECO_Datos 1975-2005'!$C$5:$AGH$51,'BECO_Datos 1975-2005'!$A50,FALSE)*J$5</f>
        <v>0</v>
      </c>
      <c r="K54" s="191">
        <f>HLOOKUP(CONCATENATE($M$5,K$7),'BECO_Datos 1975-2005'!$C$5:$AGH$51,'BECO_Datos 1975-2005'!$A50,FALSE)*K$5</f>
        <v>0</v>
      </c>
      <c r="L54" s="191">
        <f>HLOOKUP(CONCATENATE($M$5,L$7),'BECO_Datos 1975-2005'!$C$5:$AGH$51,'BECO_Datos 1975-2005'!$A50,FALSE)*L$5</f>
        <v>0</v>
      </c>
      <c r="M54" s="22" t="str">
        <f t="shared" si="3"/>
        <v>No aplica</v>
      </c>
      <c r="N54" s="191">
        <f>HLOOKUP(CONCATENATE($M$5,N$7),'BECO_Datos 1975-2005'!$C$5:$AGH$51,'BECO_Datos 1975-2005'!$A50,FALSE)*N$5</f>
        <v>0</v>
      </c>
      <c r="O54" s="191">
        <f>HLOOKUP(CONCATENATE($M$5,O$7),'BECO_Datos 1975-2005'!$C$5:$AGH$51,'BECO_Datos 1975-2005'!$A50,FALSE)*O$5</f>
        <v>0</v>
      </c>
      <c r="P54" s="191">
        <f>HLOOKUP(CONCATENATE($M$5,P$7),'BECO_Datos 1975-2005'!$C$5:$AGH$51,'BECO_Datos 1975-2005'!$A50,FALSE)*P$5</f>
        <v>0</v>
      </c>
      <c r="Q54" s="191">
        <f>HLOOKUP(CONCATENATE($M$5,Q$7),'BECO_Datos 1975-2005'!$C$5:$AGH$51,'BECO_Datos 1975-2005'!$A50,FALSE)*Q$5</f>
        <v>0</v>
      </c>
      <c r="R54" s="191">
        <f>HLOOKUP(CONCATENATE($M$5,R$7),'BECO_Datos 1975-2005'!$C$5:$AGH$51,'BECO_Datos 1975-2005'!$A50,FALSE)*R$5</f>
        <v>0</v>
      </c>
      <c r="S54" s="191">
        <f>HLOOKUP(CONCATENATE($M$5,S$7),'BECO_Datos 1975-2005'!$C$5:$AGH$51,'BECO_Datos 1975-2005'!$A50,FALSE)*S$5</f>
        <v>0</v>
      </c>
      <c r="T54" s="191">
        <f>HLOOKUP(CONCATENATE($M$5,T$7),'BECO_Datos 1975-2005'!$C$5:$AGH$51,'BECO_Datos 1975-2005'!$A50,FALSE)*T$5</f>
        <v>0</v>
      </c>
      <c r="U54" s="191">
        <f>HLOOKUP(CONCATENATE($M$5,U$7),'BECO_Datos 1975-2005'!$C$5:$AGH$51,'BECO_Datos 1975-2005'!$A50,FALSE)*U$5</f>
        <v>0</v>
      </c>
      <c r="V54" s="191">
        <f>HLOOKUP(CONCATENATE($M$5,V$7),'BECO_Datos 1975-2005'!$C$5:$AGH$51,'BECO_Datos 1975-2005'!$A50,FALSE)*V$5</f>
        <v>0</v>
      </c>
      <c r="W54" s="191">
        <f>HLOOKUP(CONCATENATE($M$5,W$7),'BECO_Datos 1975-2005'!$C$5:$AGH$51,'BECO_Datos 1975-2005'!$A50,FALSE)*W$5</f>
        <v>0</v>
      </c>
      <c r="X54" s="191">
        <f>HLOOKUP(CONCATENATE($M$5,X$7),'BECO_Datos 1975-2005'!$C$5:$AGH$51,'BECO_Datos 1975-2005'!$A50,FALSE)*X$5</f>
        <v>0</v>
      </c>
      <c r="Y54" s="191">
        <f>HLOOKUP(CONCATENATE($M$5,Y$7),'BECO_Datos 1975-2005'!$C$5:$AGH$51,'BECO_Datos 1975-2005'!$A50,FALSE)*Y$5</f>
        <v>0</v>
      </c>
      <c r="Z54" s="191">
        <f>HLOOKUP(CONCATENATE($M$5,Z$7),'BECO_Datos 1975-2005'!$C$5:$AGH$51,'BECO_Datos 1975-2005'!$A50,FALSE)*Z$5</f>
        <v>0</v>
      </c>
      <c r="AA54" s="191">
        <f>HLOOKUP(CONCATENATE($M$5,AA$7),'BECO_Datos 1975-2005'!$C$5:$AGH$51,'BECO_Datos 1975-2005'!$A50,FALSE)*AA$5</f>
        <v>0</v>
      </c>
    </row>
    <row r="55" spans="1:27" x14ac:dyDescent="0.25">
      <c r="A55" s="54"/>
      <c r="B55" s="155" t="s">
        <v>330</v>
      </c>
      <c r="C55" s="156" t="str">
        <f>IF($C$5=1,"No aplica",_xlfn.AGGREGATE(9,6,D55:L55))</f>
        <v>No aplica</v>
      </c>
      <c r="D55" s="195">
        <f>HLOOKUP(CONCATENATE($M$5,D$7),'BECO_Datos 1975-2005'!$C$5:$AGH$51,'BECO_Datos 1975-2005'!$A27,FALSE)*D$5</f>
        <v>0</v>
      </c>
      <c r="E55" s="195">
        <f>HLOOKUP(CONCATENATE($M$5,E$7),'BECO_Datos 1975-2005'!$C$5:$AGH$51,'BECO_Datos 1975-2005'!$A27,FALSE)*E$5</f>
        <v>0</v>
      </c>
      <c r="F55" s="195">
        <f>HLOOKUP(CONCATENATE($M$5,F$7),'BECO_Datos 1975-2005'!$C$5:$AGH$51,'BECO_Datos 1975-2005'!$A27,FALSE)*F$5</f>
        <v>0</v>
      </c>
      <c r="G55" s="195">
        <f>HLOOKUP(CONCATENATE($M$5,G$7),'BECO_Datos 1975-2005'!$C$5:$AGH$51,'BECO_Datos 1975-2005'!$A27,FALSE)*G$5</f>
        <v>0</v>
      </c>
      <c r="H55" s="195">
        <f>HLOOKUP(CONCATENATE($M$5,H$7),'BECO_Datos 1975-2005'!$C$5:$AGH$51,'BECO_Datos 1975-2005'!$A27,FALSE)*H$5</f>
        <v>0</v>
      </c>
      <c r="I55" s="195">
        <f>HLOOKUP(CONCATENATE($M$5,I$7),'BECO_Datos 1975-2005'!$C$5:$AGH$51,'BECO_Datos 1975-2005'!$A27,FALSE)*I$5</f>
        <v>0</v>
      </c>
      <c r="J55" s="195">
        <f>HLOOKUP(CONCATENATE($M$5,J$7),'BECO_Datos 1975-2005'!$C$5:$AGH$51,'BECO_Datos 1975-2005'!$A27,FALSE)*J$5</f>
        <v>0</v>
      </c>
      <c r="K55" s="195">
        <f>HLOOKUP(CONCATENATE($M$5,K$7),'BECO_Datos 1975-2005'!$C$5:$AGH$51,'BECO_Datos 1975-2005'!$A27,FALSE)*K$5</f>
        <v>0</v>
      </c>
      <c r="L55" s="195">
        <f>HLOOKUP(CONCATENATE($M$5,L$7),'BECO_Datos 1975-2005'!$C$5:$AGH$51,'BECO_Datos 1975-2005'!$A27,FALSE)*L$5</f>
        <v>0</v>
      </c>
      <c r="M55" s="156" t="str">
        <f t="shared" si="3"/>
        <v>No aplica</v>
      </c>
      <c r="N55" s="195">
        <f>HLOOKUP(CONCATENATE($M$5,N$7),'BECO_Datos 1975-2005'!$C$5:$AGH$51,'BECO_Datos 1975-2005'!$A27,FALSE)*N$5</f>
        <v>0</v>
      </c>
      <c r="O55" s="195">
        <f>HLOOKUP(CONCATENATE($M$5,O$7),'BECO_Datos 1975-2005'!$C$5:$AGH$51,'BECO_Datos 1975-2005'!$A27,FALSE)*O$5</f>
        <v>0</v>
      </c>
      <c r="P55" s="195">
        <f>HLOOKUP(CONCATENATE($M$5,P$7),'BECO_Datos 1975-2005'!$C$5:$AGH$51,'BECO_Datos 1975-2005'!$A27,FALSE)*P$5</f>
        <v>0</v>
      </c>
      <c r="Q55" s="195">
        <f>HLOOKUP(CONCATENATE($M$5,Q$7),'BECO_Datos 1975-2005'!$C$5:$AGH$51,'BECO_Datos 1975-2005'!$A27,FALSE)*Q$5</f>
        <v>0</v>
      </c>
      <c r="R55" s="195">
        <f>HLOOKUP(CONCATENATE($M$5,R$7),'BECO_Datos 1975-2005'!$C$5:$AGH$51,'BECO_Datos 1975-2005'!$A27,FALSE)*R$5</f>
        <v>0</v>
      </c>
      <c r="S55" s="195">
        <f>HLOOKUP(CONCATENATE($M$5,S$7),'BECO_Datos 1975-2005'!$C$5:$AGH$51,'BECO_Datos 1975-2005'!$A27,FALSE)*S$5</f>
        <v>0</v>
      </c>
      <c r="T55" s="195">
        <f>HLOOKUP(CONCATENATE($M$5,T$7),'BECO_Datos 1975-2005'!$C$5:$AGH$51,'BECO_Datos 1975-2005'!$A27,FALSE)*T$5</f>
        <v>0</v>
      </c>
      <c r="U55" s="195">
        <f>HLOOKUP(CONCATENATE($M$5,U$7),'BECO_Datos 1975-2005'!$C$5:$AGH$51,'BECO_Datos 1975-2005'!$A27,FALSE)*U$5</f>
        <v>0</v>
      </c>
      <c r="V55" s="195">
        <f>HLOOKUP(CONCATENATE($M$5,V$7),'BECO_Datos 1975-2005'!$C$5:$AGH$51,'BECO_Datos 1975-2005'!$A27,FALSE)*V$5</f>
        <v>0</v>
      </c>
      <c r="W55" s="195">
        <f>HLOOKUP(CONCATENATE($M$5,W$7),'BECO_Datos 1975-2005'!$C$5:$AGH$51,'BECO_Datos 1975-2005'!$A27,FALSE)*W$5</f>
        <v>0</v>
      </c>
      <c r="X55" s="195">
        <f>HLOOKUP(CONCATENATE($M$5,X$7),'BECO_Datos 1975-2005'!$C$5:$AGH$51,'BECO_Datos 1975-2005'!$A27,FALSE)*X$5</f>
        <v>0</v>
      </c>
      <c r="Y55" s="195">
        <f>HLOOKUP(CONCATENATE($M$5,Y$7),'BECO_Datos 1975-2005'!$C$5:$AGH$51,'BECO_Datos 1975-2005'!$A27,FALSE)*Y$5</f>
        <v>0</v>
      </c>
      <c r="Z55" s="195">
        <f>HLOOKUP(CONCATENATE($M$5,Z$7),'BECO_Datos 1975-2005'!$C$5:$AGH$51,'BECO_Datos 1975-2005'!$A27,FALSE)*Z$5</f>
        <v>0</v>
      </c>
      <c r="AA55" s="195">
        <f>HLOOKUP(CONCATENATE($M$5,AA$7),'BECO_Datos 1975-2005'!$C$5:$AGH$51,'BECO_Datos 1975-2005'!$A27,FALSE)*AA$5</f>
        <v>903.71646479074411</v>
      </c>
    </row>
    <row r="56" spans="1:27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</row>
    <row r="57" spans="1:27" x14ac:dyDescent="0.25">
      <c r="A57" s="54"/>
      <c r="B57" s="19" t="s">
        <v>120</v>
      </c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</row>
    <row r="58" spans="1:27" x14ac:dyDescent="0.25">
      <c r="A58" s="54"/>
      <c r="B58" s="20" t="s">
        <v>121</v>
      </c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</row>
    <row r="59" spans="1:27" x14ac:dyDescent="0.25">
      <c r="A59" s="54"/>
      <c r="B59" s="21" t="s">
        <v>122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</row>
    <row r="60" spans="1:27" x14ac:dyDescent="0.25">
      <c r="A60" s="54"/>
      <c r="B60" s="20" t="s">
        <v>123</v>
      </c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</row>
    <row r="61" spans="1:27" x14ac:dyDescent="0.25">
      <c r="A61" s="54"/>
      <c r="B61" s="21" t="s">
        <v>124</v>
      </c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</row>
    <row r="62" spans="1:27" x14ac:dyDescent="0.25">
      <c r="A62" s="54"/>
      <c r="B62" s="20" t="s">
        <v>125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</row>
    <row r="63" spans="1:27" x14ac:dyDescent="0.25">
      <c r="A63" s="54"/>
      <c r="B63" s="21" t="s">
        <v>126</v>
      </c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</row>
  </sheetData>
  <mergeCells count="3">
    <mergeCell ref="B6:B8"/>
    <mergeCell ref="M6:AA6"/>
    <mergeCell ref="C6:L6"/>
  </mergeCells>
  <pageMargins left="0.25" right="0.25" top="0.73616071428571428" bottom="0.40223214285714287" header="0.3" footer="0.3"/>
  <pageSetup scale="44" orientation="landscape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0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101"/>
  <sheetViews>
    <sheetView workbookViewId="0"/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1" width="10" style="8" customWidth="1"/>
    <col min="12" max="12" width="10.7109375" style="8" customWidth="1"/>
    <col min="13" max="23" width="10" style="8" customWidth="1"/>
    <col min="24" max="16384" width="9.140625" style="8"/>
  </cols>
  <sheetData>
    <row r="1" spans="1:23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s="12" customFormat="1" ht="15.75" x14ac:dyDescent="0.25">
      <c r="A2" s="86"/>
      <c r="B2" s="106" t="s">
        <v>80</v>
      </c>
      <c r="C2" s="86"/>
      <c r="D2" s="306">
        <f>D30/$D$3</f>
        <v>2.1682794169711313E-2</v>
      </c>
      <c r="E2" s="306">
        <f t="shared" ref="E2:W2" si="0">E30/$D$3</f>
        <v>6.3256927995677947E-3</v>
      </c>
      <c r="F2" s="306">
        <f>F30/$D$3</f>
        <v>0.93119000681431574</v>
      </c>
      <c r="G2" s="306">
        <f t="shared" si="0"/>
        <v>2.6875154356109164E-3</v>
      </c>
      <c r="H2" s="306">
        <f t="shared" si="0"/>
        <v>0</v>
      </c>
      <c r="I2" s="306">
        <f t="shared" si="0"/>
        <v>3.8089753473707182E-2</v>
      </c>
      <c r="J2" s="306">
        <f t="shared" si="0"/>
        <v>0</v>
      </c>
      <c r="K2" s="306">
        <f t="shared" si="0"/>
        <v>2.4237307087141291E-5</v>
      </c>
      <c r="L2" s="306" t="e">
        <f t="shared" si="0"/>
        <v>#VALUE!</v>
      </c>
      <c r="M2" s="306">
        <f t="shared" si="0"/>
        <v>0</v>
      </c>
      <c r="N2" s="306">
        <f t="shared" si="0"/>
        <v>0</v>
      </c>
      <c r="O2" s="306">
        <f t="shared" si="0"/>
        <v>0</v>
      </c>
      <c r="P2" s="306">
        <f t="shared" si="0"/>
        <v>0</v>
      </c>
      <c r="Q2" s="306">
        <f t="shared" si="0"/>
        <v>4.613537262286202E-2</v>
      </c>
      <c r="R2" s="306">
        <f t="shared" si="0"/>
        <v>-1.2136025906417091E-2</v>
      </c>
      <c r="S2" s="306">
        <f t="shared" si="0"/>
        <v>-0.19545241308794767</v>
      </c>
      <c r="T2" s="306">
        <f t="shared" si="0"/>
        <v>0</v>
      </c>
      <c r="U2" s="306">
        <f t="shared" si="0"/>
        <v>5.8989362388941766E-3</v>
      </c>
      <c r="V2" s="306">
        <f t="shared" si="0"/>
        <v>0</v>
      </c>
      <c r="W2" s="306">
        <f t="shared" si="0"/>
        <v>0</v>
      </c>
    </row>
    <row r="3" spans="1:23" s="12" customFormat="1" ht="15.75" x14ac:dyDescent="0.25">
      <c r="A3" s="86"/>
      <c r="B3" s="106" t="s">
        <v>81</v>
      </c>
      <c r="D3" s="297">
        <f>SUM(D30:K30)</f>
        <v>-43357.449141713805</v>
      </c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s="12" customFormat="1" x14ac:dyDescent="0.25">
      <c r="A4" s="86"/>
      <c r="B4" s="86"/>
      <c r="C4" s="86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</row>
    <row r="5" spans="1:23" s="109" customFormat="1" x14ac:dyDescent="0.25">
      <c r="B5" s="110">
        <v>10</v>
      </c>
      <c r="C5" s="110">
        <v>1</v>
      </c>
      <c r="D5" s="111">
        <f>VLOOKUP(D7,'Bases de Cálculo'!$B$9:$K$38,$C$5+3,FALSE)</f>
        <v>1</v>
      </c>
      <c r="E5" s="111">
        <f>VLOOKUP(E7,'Bases de Cálculo'!$B$9:$K$38,$C$5+3,FALSE)</f>
        <v>1</v>
      </c>
      <c r="F5" s="111">
        <f>VLOOKUP(F7,'Bases de Cálculo'!$B$9:$K$38,$C$5+3,FALSE)</f>
        <v>1</v>
      </c>
      <c r="G5" s="111">
        <f>VLOOKUP(G7,'Bases de Cálculo'!$B$9:$K$38,$C$5+3,FALSE)</f>
        <v>1</v>
      </c>
      <c r="H5" s="111">
        <f>VLOOKUP(H7,'Bases de Cálculo'!$B$9:$K$38,$C$5+3,FALSE)</f>
        <v>1</v>
      </c>
      <c r="I5" s="111">
        <f>VLOOKUP(I7,'Bases de Cálculo'!$B$9:$K$38,$C$5+3,FALSE)</f>
        <v>1</v>
      </c>
      <c r="J5" s="111">
        <f>VLOOKUP(J7,'Bases de Cálculo'!$B$9:$K$38,$C$5+3,FALSE)</f>
        <v>1</v>
      </c>
      <c r="K5" s="111">
        <f>VLOOKUP(K7,'Bases de Cálculo'!$B$9:$K$38,$C$5+3,FALSE)</f>
        <v>1</v>
      </c>
      <c r="L5" s="110">
        <f>2005+B5</f>
        <v>2015</v>
      </c>
      <c r="M5" s="111">
        <f>VLOOKUP(M7,'Bases de Cálculo'!$B$9:$K$38,$C$5+3,FALSE)</f>
        <v>1</v>
      </c>
      <c r="N5" s="111">
        <f>VLOOKUP(N7,'Bases de Cálculo'!$B$9:$K$38,$C$5+3,FALSE)</f>
        <v>1</v>
      </c>
      <c r="O5" s="111">
        <f>VLOOKUP(O7,'Bases de Cálculo'!$B$9:$K$38,$C$5+3,FALSE)</f>
        <v>1</v>
      </c>
      <c r="P5" s="111">
        <f>VLOOKUP(P7,'Bases de Cálculo'!$B$9:$K$38,$C$5+3,FALSE)</f>
        <v>1</v>
      </c>
      <c r="Q5" s="111">
        <f>VLOOKUP(Q7,'Bases de Cálculo'!$B$9:$K$38,$C$5+3,FALSE)</f>
        <v>1</v>
      </c>
      <c r="R5" s="111">
        <f>VLOOKUP(R7,'Bases de Cálculo'!$B$9:$K$38,$C$5+3,FALSE)</f>
        <v>1</v>
      </c>
      <c r="S5" s="111">
        <f>VLOOKUP(S7,'Bases de Cálculo'!$B$9:$K$38,$C$5+3,FALSE)</f>
        <v>1</v>
      </c>
      <c r="T5" s="111">
        <f>VLOOKUP(T7,'Bases de Cálculo'!$B$9:$K$38,$C$5+3,FALSE)</f>
        <v>1</v>
      </c>
      <c r="U5" s="111">
        <f>VLOOKUP(U7,'Bases de Cálculo'!$B$9:$K$38,$C$5+3,FALSE)</f>
        <v>1</v>
      </c>
      <c r="V5" s="111">
        <f>VLOOKUP(V7,'Bases de Cálculo'!$B$9:$K$38,$C$5+3,FALSE)</f>
        <v>1</v>
      </c>
      <c r="W5" s="111">
        <f>VLOOKUP(W7,'Bases de Cálculo'!$B$9:$K$38,$C$5+3,FALSE)</f>
        <v>1</v>
      </c>
    </row>
    <row r="6" spans="1:23" s="9" customFormat="1" x14ac:dyDescent="0.25">
      <c r="A6" s="54"/>
      <c r="B6" s="386" t="str">
        <f>CONCATENATE("Balance energético Colombiano ",L5,"
",VLOOKUP($C$8,'Bases de Cálculo'!$B$41:$C$47,2,FALSE),"/año")</f>
        <v>Balance energético Colombiano 2015
Unidades Originales */año</v>
      </c>
      <c r="C6" s="394" t="s">
        <v>41</v>
      </c>
      <c r="D6" s="394"/>
      <c r="E6" s="394"/>
      <c r="F6" s="394"/>
      <c r="G6" s="394"/>
      <c r="H6" s="394"/>
      <c r="I6" s="394"/>
      <c r="J6" s="394"/>
      <c r="K6" s="394"/>
      <c r="L6" s="395" t="s">
        <v>42</v>
      </c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</row>
    <row r="7" spans="1:23" s="9" customFormat="1" x14ac:dyDescent="0.25">
      <c r="A7" s="54"/>
      <c r="B7" s="387"/>
      <c r="C7" s="14" t="s">
        <v>43</v>
      </c>
      <c r="D7" s="14" t="s">
        <v>21</v>
      </c>
      <c r="E7" s="14" t="s">
        <v>22</v>
      </c>
      <c r="F7" s="14" t="s">
        <v>23</v>
      </c>
      <c r="G7" s="14" t="s">
        <v>24</v>
      </c>
      <c r="H7" s="14" t="s">
        <v>25</v>
      </c>
      <c r="I7" s="14" t="s">
        <v>26</v>
      </c>
      <c r="J7" s="14" t="s">
        <v>27</v>
      </c>
      <c r="K7" s="14" t="s">
        <v>113</v>
      </c>
      <c r="L7" s="15" t="s">
        <v>43</v>
      </c>
      <c r="M7" s="15" t="s">
        <v>28</v>
      </c>
      <c r="N7" s="15" t="s">
        <v>29</v>
      </c>
      <c r="O7" s="15" t="s">
        <v>30</v>
      </c>
      <c r="P7" s="15" t="s">
        <v>31</v>
      </c>
      <c r="Q7" s="15" t="s">
        <v>32</v>
      </c>
      <c r="R7" s="15" t="s">
        <v>33</v>
      </c>
      <c r="S7" s="15" t="s">
        <v>118</v>
      </c>
      <c r="T7" s="15" t="s">
        <v>34</v>
      </c>
      <c r="U7" s="15" t="s">
        <v>36</v>
      </c>
      <c r="V7" s="15" t="s">
        <v>37</v>
      </c>
      <c r="W7" s="15" t="s">
        <v>39</v>
      </c>
    </row>
    <row r="8" spans="1:23" s="9" customFormat="1" x14ac:dyDescent="0.25">
      <c r="A8" s="54"/>
      <c r="B8" s="388"/>
      <c r="C8" s="14" t="str">
        <f>IF($C$5=1,"UO",HLOOKUP("UO",'Bases de Cálculo'!$B$41:$B$47,$C$5))</f>
        <v>UO</v>
      </c>
      <c r="D8" s="14" t="str">
        <f ca="1">IF($C$5=1,VLOOKUP(D7,'Bases de Cálculo'!$B$9:$D$38,3,FALSE),INDIRECT(CONCATENATE("'Bases de Cálculo'!B",40+$C$5)))</f>
        <v>kTon</v>
      </c>
      <c r="E8" s="229" t="str">
        <f ca="1">IF($C$5=1,VLOOKUP(E7,'Bases de Cálculo'!$B$9:$D$38,3,FALSE),INDIRECT(CONCATENATE("'Bases de Cálculo'!B",40+$C$5)))</f>
        <v>kTon</v>
      </c>
      <c r="F8" s="229" t="str">
        <f ca="1">IF($C$5=1,VLOOKUP(F7,'Bases de Cálculo'!$B$9:$D$38,3,FALSE),INDIRECT(CONCATENATE("'Bases de Cálculo'!B",40+$C$5)))</f>
        <v>Mpc</v>
      </c>
      <c r="G8" s="229" t="str">
        <f ca="1">IF($C$5=1,VLOOKUP(G7,'Bases de Cálculo'!$B$9:$D$38,3,FALSE),INDIRECT(CONCATENATE("'Bases de Cálculo'!B",40+$C$5)))</f>
        <v>GWh</v>
      </c>
      <c r="H8" s="229" t="str">
        <f ca="1">IF($C$5=1,VLOOKUP(H7,'Bases de Cálculo'!$B$9:$D$38,3,FALSE),INDIRECT(CONCATENATE("'Bases de Cálculo'!B",40+$C$5)))</f>
        <v>kTon</v>
      </c>
      <c r="I8" s="229" t="str">
        <f ca="1">IF($C$5=1,VLOOKUP(I7,'Bases de Cálculo'!$B$9:$D$38,3,FALSE),INDIRECT(CONCATENATE("'Bases de Cálculo'!B",40+$C$5)))</f>
        <v>kBL</v>
      </c>
      <c r="J8" s="229" t="str">
        <f ca="1">IF($C$5=1,VLOOKUP(J7,'Bases de Cálculo'!$B$9:$D$38,3,FALSE),INDIRECT(CONCATENATE("'Bases de Cálculo'!B",40+$C$5)))</f>
        <v>TJ</v>
      </c>
      <c r="K8" s="229" t="str">
        <f ca="1">IF($C$5=1,VLOOKUP(K7,'Bases de Cálculo'!$B$9:$D$38,3,FALSE),INDIRECT(CONCATENATE("'Bases de Cálculo'!B",40+$C$5)))</f>
        <v>GWh</v>
      </c>
      <c r="L8" s="143" t="str">
        <f>IF($C$5=1,"UO",HLOOKUP("UO",'Bases de Cálculo'!$B$41:$B$47,$C$5))</f>
        <v>UO</v>
      </c>
      <c r="M8" s="143" t="str">
        <f ca="1">IF($C$5=1,VLOOKUP(M7,'Bases de Cálculo'!$B$9:$D$38,3,FALSE),INDIRECT(CONCATENATE("'Bases de Cálculo'!B",40+$C$5)))</f>
        <v>kBL</v>
      </c>
      <c r="N8" s="230" t="str">
        <f ca="1">IF($C$5=1,VLOOKUP(N7,'Bases de Cálculo'!$B$9:$D$38,3,FALSE),INDIRECT(CONCATENATE("'Bases de Cálculo'!B",40+$C$5)))</f>
        <v>kBL</v>
      </c>
      <c r="O8" s="230" t="str">
        <f ca="1">IF($C$5=1,VLOOKUP(O7,'Bases de Cálculo'!$B$9:$D$38,3,FALSE),INDIRECT(CONCATENATE("'Bases de Cálculo'!B",40+$C$5)))</f>
        <v>kTon</v>
      </c>
      <c r="P8" s="230" t="str">
        <f ca="1">IF($C$5=1,VLOOKUP(P7,'Bases de Cálculo'!$B$9:$D$38,3,FALSE),INDIRECT(CONCATENATE("'Bases de Cálculo'!B",40+$C$5)))</f>
        <v>kTon</v>
      </c>
      <c r="Q8" s="230" t="str">
        <f ca="1">IF($C$5=1,VLOOKUP(Q7,'Bases de Cálculo'!$B$9:$D$38,3,FALSE),INDIRECT(CONCATENATE("'Bases de Cálculo'!B",40+$C$5)))</f>
        <v>kBL</v>
      </c>
      <c r="R8" s="230" t="str">
        <f ca="1">IF($C$5=1,VLOOKUP(R7,'Bases de Cálculo'!$B$9:$D$38,3,FALSE),INDIRECT(CONCATENATE("'Bases de Cálculo'!B",40+$C$5)))</f>
        <v>GWh</v>
      </c>
      <c r="S8" s="230" t="str">
        <f ca="1">IF($C$5=1,VLOOKUP(S7,'Bases de Cálculo'!$B$9:$D$38,3,FALSE),INDIRECT(CONCATENATE("'Bases de Cálculo'!B",40+$C$5)))</f>
        <v>GWh</v>
      </c>
      <c r="T8" s="230" t="str">
        <f ca="1">IF($C$5=1,VLOOKUP(T7,'Bases de Cálculo'!$B$9:$D$38,3,FALSE),INDIRECT(CONCATENATE("'Bases de Cálculo'!B",40+$C$5)))</f>
        <v>kBL</v>
      </c>
      <c r="U8" s="230" t="str">
        <f ca="1">IF($C$5=1,VLOOKUP(U7,'Bases de Cálculo'!$B$9:$D$38,3,FALSE),INDIRECT(CONCATENATE("'Bases de Cálculo'!B",40+$C$5)))</f>
        <v>kBL</v>
      </c>
      <c r="V8" s="230" t="str">
        <f ca="1">IF($C$5=1,VLOOKUP(V7,'Bases de Cálculo'!$B$9:$D$38,3,FALSE),INDIRECT(CONCATENATE("'Bases de Cálculo'!B",40+$C$5)))</f>
        <v>kBL</v>
      </c>
      <c r="W8" s="230" t="str">
        <f ca="1">IF($C$5=1,VLOOKUP(W7,'Bases de Cálculo'!$B$9:$D$38,3,FALSE),INDIRECT(CONCATENATE("'Bases de Cálculo'!B",40+$C$5)))</f>
        <v>kBL</v>
      </c>
    </row>
    <row r="9" spans="1:23" s="9" customFormat="1" x14ac:dyDescent="0.25">
      <c r="A9" s="54"/>
      <c r="B9" s="157" t="s">
        <v>374</v>
      </c>
      <c r="C9" s="156" t="str">
        <f>IF($C$5=1,"No aplica",_xlfn.AGGREGATE(9,6,D9:K9))</f>
        <v>No aplica</v>
      </c>
      <c r="D9" s="96">
        <f>D10+D11+D12-D13-D14-D15-D16+D17-D18-D19-D20</f>
        <v>6120.3695630000002</v>
      </c>
      <c r="E9" s="96">
        <f t="shared" ref="E9:K9" si="1">E10+E11+E12-E13-E14-E15-E16+E17-E18-E19-E20</f>
        <v>9187.0598135800701</v>
      </c>
      <c r="F9" s="96">
        <f t="shared" si="1"/>
        <v>425700.90593461873</v>
      </c>
      <c r="G9" s="96">
        <f t="shared" si="1"/>
        <v>48451.299989635852</v>
      </c>
      <c r="H9" s="96">
        <f t="shared" si="1"/>
        <v>7972.4987393892152</v>
      </c>
      <c r="I9" s="96">
        <f t="shared" si="1"/>
        <v>90775.43781053205</v>
      </c>
      <c r="J9" s="96">
        <f t="shared" si="1"/>
        <v>327.36099999999999</v>
      </c>
      <c r="K9" s="96">
        <f t="shared" si="1"/>
        <v>7783.1559430003235</v>
      </c>
      <c r="L9" s="156" t="str">
        <f t="shared" ref="L9:L24" si="2">IF($C$5=1,"No aplica",_xlfn.AGGREGATE(9,6,M9:W9))</f>
        <v>No aplica</v>
      </c>
      <c r="M9" s="96">
        <f t="shared" ref="M9:W9" si="3">M10+M11+M12-M13-M14-M15-M16+M17-M18-M19-M20</f>
        <v>0</v>
      </c>
      <c r="N9" s="96">
        <f t="shared" si="3"/>
        <v>0</v>
      </c>
      <c r="O9" s="96">
        <f t="shared" si="3"/>
        <v>5.8250000000000011</v>
      </c>
      <c r="P9" s="96">
        <f t="shared" si="3"/>
        <v>99.527000000000044</v>
      </c>
      <c r="Q9" s="96">
        <f t="shared" si="3"/>
        <v>39569.618754425952</v>
      </c>
      <c r="R9" s="96">
        <f t="shared" si="3"/>
        <v>56970.179608516592</v>
      </c>
      <c r="S9" s="96">
        <f t="shared" si="3"/>
        <v>3795.2145010000004</v>
      </c>
      <c r="T9" s="96">
        <f t="shared" si="3"/>
        <v>6743.5057075652858</v>
      </c>
      <c r="U9" s="96">
        <f t="shared" si="3"/>
        <v>8394.0621747259629</v>
      </c>
      <c r="V9" s="96">
        <f t="shared" si="3"/>
        <v>36007.593927127884</v>
      </c>
      <c r="W9" s="96">
        <f t="shared" si="3"/>
        <v>7985.1050000000005</v>
      </c>
    </row>
    <row r="10" spans="1:23" x14ac:dyDescent="0.25">
      <c r="A10" s="54"/>
      <c r="B10" s="145" t="s">
        <v>371</v>
      </c>
      <c r="C10" s="22" t="str">
        <f>IF($C$5=1,"No aplica",_xlfn.AGGREGATE(9,6,D10:K10))</f>
        <v>No aplica</v>
      </c>
      <c r="D10" s="22">
        <f>(HLOOKUP(CONCATENATE($L$5,D$7),'BECO_Datos 2006-2020'!$D$3:$LJ$86,'BECO_Datos 2006-2020'!$A10,FALSE)+IFERROR(HLOOKUP(CONCATENATE($L$5,D$7),'BECO_Datos 2006-2020'!$LL$3:$RN$86,'BECO_Datos 2006-2020'!$A10,FALSE),0))*D$5+D25</f>
        <v>6120.3695630000002</v>
      </c>
      <c r="E10" s="22">
        <f>(HLOOKUP(CONCATENATE($L$5,E$7),'BECO_Datos 2006-2020'!$D$3:$LJ$86,'BECO_Datos 2006-2020'!$A10,FALSE)+IFERROR(HLOOKUP(CONCATENATE($L$5,E$7),'BECO_Datos 2006-2020'!$LL$3:$RN$86,'BECO_Datos 2006-2020'!$A10,FALSE),0))*E$5+E25</f>
        <v>85547.51</v>
      </c>
      <c r="F10" s="22">
        <f>(HLOOKUP(CONCATENATE($L$5,F$7),'BECO_Datos 2006-2020'!$D$3:$LJ$86,'BECO_Datos 2006-2020'!$A10,FALSE)+IFERROR(HLOOKUP(CONCATENATE($L$5,F$7),'BECO_Datos 2006-2020'!$LL$3:$RN$86,'BECO_Datos 2006-2020'!$A10,FALSE),0))*F$5+F25</f>
        <v>899596.60716999997</v>
      </c>
      <c r="G10" s="22">
        <f>(HLOOKUP(CONCATENATE($L$5,G$7),'BECO_Datos 2006-2020'!$D$3:$LJ$86,'BECO_Datos 2006-2020'!$A10,FALSE)+IFERROR(HLOOKUP(CONCATENATE($L$5,G$7),'BECO_Datos 2006-2020'!$LL$3:$RN$86,'BECO_Datos 2006-2020'!$A10,FALSE),0))*G$5+G25</f>
        <v>48015.237616021943</v>
      </c>
      <c r="H10" s="22">
        <f>(HLOOKUP(CONCATENATE($L$5,H$7),'BECO_Datos 2006-2020'!$D$3:$LJ$86,'BECO_Datos 2006-2020'!$A10,FALSE)+IFERROR(HLOOKUP(CONCATENATE($L$5,H$7),'BECO_Datos 2006-2020'!$LL$3:$RN$86,'BECO_Datos 2006-2020'!$A10,FALSE),0))*H$5+H25</f>
        <v>7972.5327631792152</v>
      </c>
      <c r="I10" s="22">
        <f>(HLOOKUP(CONCATENATE($L$5,I$7),'BECO_Datos 2006-2020'!$D$3:$LJ$86,'BECO_Datos 2006-2020'!$A10,FALSE)+IFERROR(HLOOKUP(CONCATENATE($L$5,I$7),'BECO_Datos 2006-2020'!$LL$3:$RN$86,'BECO_Datos 2006-2020'!$A10,FALSE),0))*I$5+I25</f>
        <v>367034.66900000005</v>
      </c>
      <c r="J10" s="22">
        <f>(HLOOKUP(CONCATENATE($L$5,J$7),'BECO_Datos 2006-2020'!$D$3:$LJ$86,'BECO_Datos 2006-2020'!$A10,FALSE)+IFERROR(HLOOKUP(CONCATENATE($L$5,J$7),'BECO_Datos 2006-2020'!$LL$3:$RN$86,'BECO_Datos 2006-2020'!$A10,FALSE),0))*J$5+J25</f>
        <v>327.36099999999999</v>
      </c>
      <c r="K10" s="22">
        <f>(HLOOKUP(CONCATENATE($L$5,K$7),'BECO_Datos 2006-2020'!$D$3:$LJ$86,'BECO_Datos 2006-2020'!$A10,FALSE)+IFERROR(HLOOKUP(CONCATENATE($L$5,K$7),'BECO_Datos 2006-2020'!$LL$3:$RN$86,'BECO_Datos 2006-2020'!$A10,FALSE),0))*K$5+K25</f>
        <v>7783.1559430003235</v>
      </c>
      <c r="L10" s="22" t="str">
        <f t="shared" si="2"/>
        <v>No aplica</v>
      </c>
      <c r="M10" s="22">
        <f>(HLOOKUP(CONCATENATE($L$5,M$7),'BECO_Datos 2006-2020'!$D$3:$LJ$86,'BECO_Datos 2006-2020'!$A10,FALSE)+IFERROR(HLOOKUP(CONCATENATE($L$5,M$7),'BECO_Datos 2006-2020'!$LL$3:$RN$86,'BECO_Datos 2006-2020'!$A10,FALSE),0))*M$5+M25</f>
        <v>2809.0478027619047</v>
      </c>
      <c r="N10" s="22">
        <f>(HLOOKUP(CONCATENATE($L$5,N$7),'BECO_Datos 2006-2020'!$D$3:$LJ$86,'BECO_Datos 2006-2020'!$A10,FALSE)+IFERROR(HLOOKUP(CONCATENATE($L$5,N$7),'BECO_Datos 2006-2020'!$LL$3:$RN$86,'BECO_Datos 2006-2020'!$A10,FALSE),0))*N$5+N25</f>
        <v>3703.4859635714283</v>
      </c>
      <c r="O10" s="22">
        <f>(HLOOKUP(CONCATENATE($L$5,O$7),'BECO_Datos 2006-2020'!$D$3:$LJ$86,'BECO_Datos 2006-2020'!$A10,FALSE)+IFERROR(HLOOKUP(CONCATENATE($L$5,O$7),'BECO_Datos 2006-2020'!$LL$3:$RN$86,'BECO_Datos 2006-2020'!$A10,FALSE),0))*O$5+O25</f>
        <v>20.271907630000001</v>
      </c>
      <c r="P10" s="22">
        <f>(HLOOKUP(CONCATENATE($L$5,P$7),'BECO_Datos 2006-2020'!$D$3:$LJ$86,'BECO_Datos 2006-2020'!$A10,FALSE)+IFERROR(HLOOKUP(CONCATENATE($L$5,P$7),'BECO_Datos 2006-2020'!$LL$3:$RN$86,'BECO_Datos 2006-2020'!$A10,FALSE),0))*P$5+P25</f>
        <v>2016.3953470500003</v>
      </c>
      <c r="Q10" s="22">
        <f>(HLOOKUP(CONCATENATE($L$5,Q$7),'BECO_Datos 2006-2020'!$D$3:$LJ$86,'BECO_Datos 2006-2020'!$A10,FALSE)+IFERROR(HLOOKUP(CONCATENATE($L$5,Q$7),'BECO_Datos 2006-2020'!$LL$3:$RN$86,'BECO_Datos 2006-2020'!$A10,FALSE),0))*Q$5+Q25</f>
        <v>16632.454415223612</v>
      </c>
      <c r="R10" s="22">
        <f>(HLOOKUP(CONCATENATE($L$5,R$7),'BECO_Datos 2006-2020'!$D$3:$LJ$86,'BECO_Datos 2006-2020'!$A10,FALSE)+IFERROR(HLOOKUP(CONCATENATE($L$5,R$7),'BECO_Datos 2006-2020'!$LL$3:$RN$86,'BECO_Datos 2006-2020'!$A10,FALSE),0))*R$5+R25</f>
        <v>66548.4739310398</v>
      </c>
      <c r="S10" s="22">
        <f>(HLOOKUP(CONCATENATE($L$5,S$7),'BECO_Datos 2006-2020'!$D$3:$LJ$86,'BECO_Datos 2006-2020'!$A10,FALSE)+IFERROR(HLOOKUP(CONCATENATE($L$5,S$7),'BECO_Datos 2006-2020'!$LL$3:$RN$86,'BECO_Datos 2006-2020'!$A10,FALSE),0))*S$5+S25</f>
        <v>8474.3180600859287</v>
      </c>
      <c r="T10" s="22">
        <f>(HLOOKUP(CONCATENATE($L$5,T$7),'BECO_Datos 2006-2020'!$D$3:$LJ$86,'BECO_Datos 2006-2020'!$A10,FALSE)+IFERROR(HLOOKUP(CONCATENATE($L$5,T$7),'BECO_Datos 2006-2020'!$LL$3:$RN$86,'BECO_Datos 2006-2020'!$A10,FALSE),0))*T$5+T25</f>
        <v>23036.409250000001</v>
      </c>
      <c r="U10" s="22">
        <f>(HLOOKUP(CONCATENATE($L$5,U$7),'BECO_Datos 2006-2020'!$D$3:$LJ$86,'BECO_Datos 2006-2020'!$A10,FALSE)+IFERROR(HLOOKUP(CONCATENATE($L$5,U$7),'BECO_Datos 2006-2020'!$LL$3:$RN$86,'BECO_Datos 2006-2020'!$A10,FALSE),0))*U$5+U25</f>
        <v>8610.2778323223356</v>
      </c>
      <c r="V10" s="22">
        <f>(HLOOKUP(CONCATENATE($L$5,V$7),'BECO_Datos 2006-2020'!$D$3:$LJ$86,'BECO_Datos 2006-2020'!$A10,FALSE)+IFERROR(HLOOKUP(CONCATENATE($L$5,V$7),'BECO_Datos 2006-2020'!$LL$3:$RN$86,'BECO_Datos 2006-2020'!$A10,FALSE),0))*V$5+V25</f>
        <v>21209.342908142877</v>
      </c>
      <c r="W10" s="22">
        <f>(HLOOKUP(CONCATENATE($L$5,W$7),'BECO_Datos 2006-2020'!$D$3:$LJ$86,'BECO_Datos 2006-2020'!$A10,FALSE)+IFERROR(HLOOKUP(CONCATENATE($L$5,W$7),'BECO_Datos 2006-2020'!$LL$3:$RN$86,'BECO_Datos 2006-2020'!$A10,FALSE),0))*W$5+W25</f>
        <v>7290.51</v>
      </c>
    </row>
    <row r="11" spans="1:23" x14ac:dyDescent="0.25">
      <c r="A11" s="54"/>
      <c r="B11" s="146" t="s">
        <v>1</v>
      </c>
      <c r="C11" s="23" t="str">
        <f t="shared" ref="C11:C19" si="4">IF($C$5=1,"No aplica",_xlfn.AGGREGATE(9,6,D11:K11))</f>
        <v>No aplica</v>
      </c>
      <c r="D11" s="97">
        <f>(HLOOKUP(CONCATENATE($L$5,D$7),'BECO_Datos 2006-2020'!$D$3:$LJ$86,'BECO_Datos 2006-2020'!$A11,FALSE)+IFERROR(HLOOKUP(CONCATENATE($L$5,D$7),'BECO_Datos 2006-2020'!$LL$3:$RN$86,'BECO_Datos 2006-2020'!$A11,FALSE),0))*D$5</f>
        <v>0</v>
      </c>
      <c r="E11" s="97">
        <f>(HLOOKUP(CONCATENATE($L$5,E$7),'BECO_Datos 2006-2020'!$D$3:$LJ$86,'BECO_Datos 2006-2020'!$A11,FALSE)+IFERROR(HLOOKUP(CONCATENATE($L$5,E$7),'BECO_Datos 2006-2020'!$LL$3:$RN$86,'BECO_Datos 2006-2020'!$A11,FALSE),0))*E$5</f>
        <v>0.28137959999999995</v>
      </c>
      <c r="F11" s="97">
        <f>(HLOOKUP(CONCATENATE($L$5,F$7),'BECO_Datos 2006-2020'!$D$3:$LJ$86,'BECO_Datos 2006-2020'!$A11,FALSE)+IFERROR(HLOOKUP(CONCATENATE($L$5,F$7),'BECO_Datos 2006-2020'!$LL$3:$RN$86,'BECO_Datos 2006-2020'!$A11,FALSE),0))*F$5</f>
        <v>0</v>
      </c>
      <c r="G11" s="97">
        <f>(HLOOKUP(CONCATENATE($L$5,G$7),'BECO_Datos 2006-2020'!$D$3:$LJ$86,'BECO_Datos 2006-2020'!$A11,FALSE)+IFERROR(HLOOKUP(CONCATENATE($L$5,G$7),'BECO_Datos 2006-2020'!$LL$3:$RN$86,'BECO_Datos 2006-2020'!$A11,FALSE),0))*G$5</f>
        <v>0</v>
      </c>
      <c r="H11" s="97">
        <f>(HLOOKUP(CONCATENATE($L$5,H$7),'BECO_Datos 2006-2020'!$D$3:$LJ$86,'BECO_Datos 2006-2020'!$A11,FALSE)+IFERROR(HLOOKUP(CONCATENATE($L$5,H$7),'BECO_Datos 2006-2020'!$LL$3:$RN$86,'BECO_Datos 2006-2020'!$A11,FALSE),0))*H$5</f>
        <v>0</v>
      </c>
      <c r="I11" s="97">
        <f>(HLOOKUP(CONCATENATE($L$5,I$7),'BECO_Datos 2006-2020'!$D$3:$LJ$86,'BECO_Datos 2006-2020'!$A11,FALSE)+IFERROR(HLOOKUP(CONCATENATE($L$5,I$7),'BECO_Datos 2006-2020'!$LL$3:$RN$86,'BECO_Datos 2006-2020'!$A11,FALSE),0))*I$5</f>
        <v>0.120198276964304</v>
      </c>
      <c r="J11" s="97">
        <f>(HLOOKUP(CONCATENATE($L$5,J$7),'BECO_Datos 2006-2020'!$D$3:$LJ$86,'BECO_Datos 2006-2020'!$A11,FALSE)+IFERROR(HLOOKUP(CONCATENATE($L$5,J$7),'BECO_Datos 2006-2020'!$LL$3:$RN$86,'BECO_Datos 2006-2020'!$A11,FALSE),0))*J$5</f>
        <v>0</v>
      </c>
      <c r="K11" s="97">
        <f>(HLOOKUP(CONCATENATE($L$5,K$7),'BECO_Datos 2006-2020'!$D$3:$LJ$86,'BECO_Datos 2006-2020'!$A11,FALSE)+IFERROR(HLOOKUP(CONCATENATE($L$5,K$7),'BECO_Datos 2006-2020'!$LL$3:$RN$86,'BECO_Datos 2006-2020'!$A11,FALSE),0))*K$5</f>
        <v>0</v>
      </c>
      <c r="L11" s="23" t="str">
        <f t="shared" si="2"/>
        <v>No aplica</v>
      </c>
      <c r="M11" s="97">
        <f>(HLOOKUP(CONCATENATE($L$5,M$7),'BECO_Datos 2006-2020'!$D$3:$LJ$86,'BECO_Datos 2006-2020'!$A11,FALSE)+IFERROR(HLOOKUP(CONCATENATE($L$5,M$7),'BECO_Datos 2006-2020'!$LL$3:$RN$86,'BECO_Datos 2006-2020'!$A11,FALSE),0))*M$5</f>
        <v>0</v>
      </c>
      <c r="N11" s="97">
        <f>(HLOOKUP(CONCATENATE($L$5,N$7),'BECO_Datos 2006-2020'!$D$3:$LJ$86,'BECO_Datos 2006-2020'!$A11,FALSE)+IFERROR(HLOOKUP(CONCATENATE($L$5,N$7),'BECO_Datos 2006-2020'!$LL$3:$RN$86,'BECO_Datos 2006-2020'!$A11,FALSE),0))*N$5</f>
        <v>0</v>
      </c>
      <c r="O11" s="97">
        <f>(HLOOKUP(CONCATENATE($L$5,O$7),'BECO_Datos 2006-2020'!$D$3:$LJ$86,'BECO_Datos 2006-2020'!$A11,FALSE)+IFERROR(HLOOKUP(CONCATENATE($L$5,O$7),'BECO_Datos 2006-2020'!$LL$3:$RN$86,'BECO_Datos 2006-2020'!$A11,FALSE),0))*O$5</f>
        <v>0</v>
      </c>
      <c r="P11" s="97">
        <f>(HLOOKUP(CONCATENATE($L$5,P$7),'BECO_Datos 2006-2020'!$D$3:$LJ$86,'BECO_Datos 2006-2020'!$A11,FALSE)+IFERROR(HLOOKUP(CONCATENATE($L$5,P$7),'BECO_Datos 2006-2020'!$LL$3:$RN$86,'BECO_Datos 2006-2020'!$A11,FALSE),0))*P$5</f>
        <v>0</v>
      </c>
      <c r="Q11" s="97">
        <f>(HLOOKUP(CONCATENATE($L$5,Q$7),'BECO_Datos 2006-2020'!$D$3:$LJ$86,'BECO_Datos 2006-2020'!$A11,FALSE)+IFERROR(HLOOKUP(CONCATENATE($L$5,Q$7),'BECO_Datos 2006-2020'!$LL$3:$RN$86,'BECO_Datos 2006-2020'!$A11,FALSE),0))*Q$5</f>
        <v>15581.12</v>
      </c>
      <c r="R11" s="97">
        <f>(HLOOKUP(CONCATENATE($L$5,R$7),'BECO_Datos 2006-2020'!$D$3:$LJ$86,'BECO_Datos 2006-2020'!$A11,FALSE)+IFERROR(HLOOKUP(CONCATENATE($L$5,R$7),'BECO_Datos 2006-2020'!$LL$3:$RN$86,'BECO_Datos 2006-2020'!$A11,FALSE),0))*R$5</f>
        <v>45.193040969999963</v>
      </c>
      <c r="S11" s="97">
        <f>(HLOOKUP(CONCATENATE($L$5,S$7),'BECO_Datos 2006-2020'!$D$3:$LJ$86,'BECO_Datos 2006-2020'!$A11,FALSE)+IFERROR(HLOOKUP(CONCATENATE($L$5,S$7),'BECO_Datos 2006-2020'!$LL$3:$RN$86,'BECO_Datos 2006-2020'!$A11,FALSE),0))*S$5</f>
        <v>0</v>
      </c>
      <c r="T11" s="97">
        <f>(HLOOKUP(CONCATENATE($L$5,T$7),'BECO_Datos 2006-2020'!$D$3:$LJ$86,'BECO_Datos 2006-2020'!$A11,FALSE)+IFERROR(HLOOKUP(CONCATENATE($L$5,T$7),'BECO_Datos 2006-2020'!$LL$3:$RN$86,'BECO_Datos 2006-2020'!$A11,FALSE),0))*T$5</f>
        <v>50.005000000000003</v>
      </c>
      <c r="U11" s="97">
        <f>(HLOOKUP(CONCATENATE($L$5,U$7),'BECO_Datos 2006-2020'!$D$3:$LJ$86,'BECO_Datos 2006-2020'!$A11,FALSE)+IFERROR(HLOOKUP(CONCATENATE($L$5,U$7),'BECO_Datos 2006-2020'!$LL$3:$RN$86,'BECO_Datos 2006-2020'!$A11,FALSE),0))*U$5</f>
        <v>12.385453514739229</v>
      </c>
      <c r="V11" s="97">
        <f>(HLOOKUP(CONCATENATE($L$5,V$7),'BECO_Datos 2006-2020'!$D$3:$LJ$86,'BECO_Datos 2006-2020'!$A11,FALSE)+IFERROR(HLOOKUP(CONCATENATE($L$5,V$7),'BECO_Datos 2006-2020'!$LL$3:$RN$86,'BECO_Datos 2006-2020'!$A11,FALSE),0))*V$5</f>
        <v>6147.5352020468499</v>
      </c>
      <c r="W11" s="97">
        <f>(HLOOKUP(CONCATENATE($L$5,W$7),'BECO_Datos 2006-2020'!$D$3:$LJ$86,'BECO_Datos 2006-2020'!$A11,FALSE)+IFERROR(HLOOKUP(CONCATENATE($L$5,W$7),'BECO_Datos 2006-2020'!$LL$3:$RN$86,'BECO_Datos 2006-2020'!$A11,FALSE),0))*W$5</f>
        <v>694.59500000000003</v>
      </c>
    </row>
    <row r="12" spans="1:23" x14ac:dyDescent="0.25">
      <c r="A12" s="54"/>
      <c r="B12" s="145" t="s">
        <v>114</v>
      </c>
      <c r="C12" s="22" t="str">
        <f t="shared" si="4"/>
        <v>No aplica</v>
      </c>
      <c r="D12" s="22">
        <f>(HLOOKUP(CONCATENATE($L$5,D$7),'BECO_Datos 2006-2020'!$D$3:$LJ$86,'BECO_Datos 2006-2020'!$A12,FALSE)+IFERROR(HLOOKUP(CONCATENATE($L$5,D$7),'BECO_Datos 2006-2020'!$LL$3:$RN$86,'BECO_Datos 2006-2020'!$A12,FALSE),0))*D$5</f>
        <v>0</v>
      </c>
      <c r="E12" s="22">
        <f>(HLOOKUP(CONCATENATE($L$5,E$7),'BECO_Datos 2006-2020'!$D$3:$LJ$86,'BECO_Datos 2006-2020'!$A12,FALSE)+IFERROR(HLOOKUP(CONCATENATE($L$5,E$7),'BECO_Datos 2006-2020'!$LL$3:$RN$86,'BECO_Datos 2006-2020'!$A12,FALSE),0))*E$5</f>
        <v>0</v>
      </c>
      <c r="F12" s="22">
        <f>(HLOOKUP(CONCATENATE($L$5,F$7),'BECO_Datos 2006-2020'!$D$3:$LJ$86,'BECO_Datos 2006-2020'!$A12,FALSE)+IFERROR(HLOOKUP(CONCATENATE($L$5,F$7),'BECO_Datos 2006-2020'!$LL$3:$RN$86,'BECO_Datos 2006-2020'!$A12,FALSE),0))*F$5</f>
        <v>0</v>
      </c>
      <c r="G12" s="22">
        <f>(HLOOKUP(CONCATENATE($L$5,G$7),'BECO_Datos 2006-2020'!$D$3:$LJ$86,'BECO_Datos 2006-2020'!$A12,FALSE)+IFERROR(HLOOKUP(CONCATENATE($L$5,G$7),'BECO_Datos 2006-2020'!$LL$3:$RN$86,'BECO_Datos 2006-2020'!$A12,FALSE),0))*G$5</f>
        <v>0</v>
      </c>
      <c r="H12" s="22">
        <f>(HLOOKUP(CONCATENATE($L$5,H$7),'BECO_Datos 2006-2020'!$D$3:$LJ$86,'BECO_Datos 2006-2020'!$A12,FALSE)+IFERROR(HLOOKUP(CONCATENATE($L$5,H$7),'BECO_Datos 2006-2020'!$LL$3:$RN$86,'BECO_Datos 2006-2020'!$A12,FALSE),0))*H$5</f>
        <v>0</v>
      </c>
      <c r="I12" s="22">
        <f>(HLOOKUP(CONCATENATE($L$5,I$7),'BECO_Datos 2006-2020'!$D$3:$LJ$86,'BECO_Datos 2006-2020'!$A12,FALSE)+IFERROR(HLOOKUP(CONCATENATE($L$5,I$7),'BECO_Datos 2006-2020'!$LL$3:$RN$86,'BECO_Datos 2006-2020'!$A12,FALSE),0))*I$5</f>
        <v>12227.422876947281</v>
      </c>
      <c r="J12" s="22">
        <f>(HLOOKUP(CONCATENATE($L$5,J$7),'BECO_Datos 2006-2020'!$D$3:$LJ$86,'BECO_Datos 2006-2020'!$A12,FALSE)+IFERROR(HLOOKUP(CONCATENATE($L$5,J$7),'BECO_Datos 2006-2020'!$LL$3:$RN$86,'BECO_Datos 2006-2020'!$A12,FALSE),0))*J$5</f>
        <v>0</v>
      </c>
      <c r="K12" s="22">
        <f>(HLOOKUP(CONCATENATE($L$5,K$7),'BECO_Datos 2006-2020'!$D$3:$LJ$86,'BECO_Datos 2006-2020'!$A12,FALSE)+IFERROR(HLOOKUP(CONCATENATE($L$5,K$7),'BECO_Datos 2006-2020'!$LL$3:$RN$86,'BECO_Datos 2006-2020'!$A12,FALSE),0))*K$5</f>
        <v>0</v>
      </c>
      <c r="L12" s="22" t="str">
        <f t="shared" si="2"/>
        <v>No aplica</v>
      </c>
      <c r="M12" s="22">
        <f>(HLOOKUP(CONCATENATE($L$5,M$7),'BECO_Datos 2006-2020'!$D$3:$LJ$86,'BECO_Datos 2006-2020'!$A12,FALSE)+IFERROR(HLOOKUP(CONCATENATE($L$5,M$7),'BECO_Datos 2006-2020'!$LL$3:$RN$86,'BECO_Datos 2006-2020'!$A12,FALSE),0))*M$5</f>
        <v>-2884.6072845714289</v>
      </c>
      <c r="N12" s="22">
        <f>(HLOOKUP(CONCATENATE($L$5,N$7),'BECO_Datos 2006-2020'!$D$3:$LJ$86,'BECO_Datos 2006-2020'!$A12,FALSE)+IFERROR(HLOOKUP(CONCATENATE($L$5,N$7),'BECO_Datos 2006-2020'!$LL$3:$RN$86,'BECO_Datos 2006-2020'!$A12,FALSE),0))*N$5</f>
        <v>-3626.8174757428565</v>
      </c>
      <c r="O12" s="22">
        <f>(HLOOKUP(CONCATENATE($L$5,O$7),'BECO_Datos 2006-2020'!$D$3:$LJ$86,'BECO_Datos 2006-2020'!$A12,FALSE)+IFERROR(HLOOKUP(CONCATENATE($L$5,O$7),'BECO_Datos 2006-2020'!$LL$3:$RN$86,'BECO_Datos 2006-2020'!$A12,FALSE),0))*O$5</f>
        <v>0</v>
      </c>
      <c r="P12" s="22">
        <f>(HLOOKUP(CONCATENATE($L$5,P$7),'BECO_Datos 2006-2020'!$D$3:$LJ$86,'BECO_Datos 2006-2020'!$A12,FALSE)+IFERROR(HLOOKUP(CONCATENATE($L$5,P$7),'BECO_Datos 2006-2020'!$LL$3:$RN$86,'BECO_Datos 2006-2020'!$A12,FALSE),0))*P$5</f>
        <v>0</v>
      </c>
      <c r="Q12" s="22">
        <f>(HLOOKUP(CONCATENATE($L$5,Q$7),'BECO_Datos 2006-2020'!$D$3:$LJ$86,'BECO_Datos 2006-2020'!$A12,FALSE)+IFERROR(HLOOKUP(CONCATENATE($L$5,Q$7),'BECO_Datos 2006-2020'!$LL$3:$RN$86,'BECO_Datos 2006-2020'!$A12,FALSE),0))*Q$5</f>
        <v>3626.8174757428565</v>
      </c>
      <c r="R12" s="22">
        <f>(HLOOKUP(CONCATENATE($L$5,R$7),'BECO_Datos 2006-2020'!$D$3:$LJ$86,'BECO_Datos 2006-2020'!$A12,FALSE)+IFERROR(HLOOKUP(CONCATENATE($L$5,R$7),'BECO_Datos 2006-2020'!$LL$3:$RN$86,'BECO_Datos 2006-2020'!$A12,FALSE),0))*R$5</f>
        <v>0</v>
      </c>
      <c r="S12" s="22">
        <f>(HLOOKUP(CONCATENATE($L$5,S$7),'BECO_Datos 2006-2020'!$D$3:$LJ$86,'BECO_Datos 2006-2020'!$A12,FALSE)+IFERROR(HLOOKUP(CONCATENATE($L$5,S$7),'BECO_Datos 2006-2020'!$LL$3:$RN$86,'BECO_Datos 2006-2020'!$A12,FALSE),0))*S$5</f>
        <v>0</v>
      </c>
      <c r="T12" s="22">
        <f>(HLOOKUP(CONCATENATE($L$5,T$7),'BECO_Datos 2006-2020'!$D$3:$LJ$86,'BECO_Datos 2006-2020'!$A12,FALSE)+IFERROR(HLOOKUP(CONCATENATE($L$5,T$7),'BECO_Datos 2006-2020'!$LL$3:$RN$86,'BECO_Datos 2006-2020'!$A12,FALSE),0))*T$5</f>
        <v>0</v>
      </c>
      <c r="U12" s="22">
        <f>(HLOOKUP(CONCATENATE($L$5,U$7),'BECO_Datos 2006-2020'!$D$3:$LJ$86,'BECO_Datos 2006-2020'!$A12,FALSE)+IFERROR(HLOOKUP(CONCATENATE($L$5,U$7),'BECO_Datos 2006-2020'!$LL$3:$RN$86,'BECO_Datos 2006-2020'!$A12,FALSE),0))*U$5</f>
        <v>0</v>
      </c>
      <c r="V12" s="22">
        <f>(HLOOKUP(CONCATENATE($L$5,V$7),'BECO_Datos 2006-2020'!$D$3:$LJ$86,'BECO_Datos 2006-2020'!$A12,FALSE)+IFERROR(HLOOKUP(CONCATENATE($L$5,V$7),'BECO_Datos 2006-2020'!$LL$3:$RN$86,'BECO_Datos 2006-2020'!$A12,FALSE),0))*V$5</f>
        <v>2884.6072845714289</v>
      </c>
      <c r="W12" s="22">
        <f>(HLOOKUP(CONCATENATE($L$5,W$7),'BECO_Datos 2006-2020'!$D$3:$LJ$86,'BECO_Datos 2006-2020'!$A12,FALSE)+IFERROR(HLOOKUP(CONCATENATE($L$5,W$7),'BECO_Datos 2006-2020'!$LL$3:$RN$86,'BECO_Datos 2006-2020'!$A12,FALSE),0))*W$5</f>
        <v>0</v>
      </c>
    </row>
    <row r="13" spans="1:23" x14ac:dyDescent="0.25">
      <c r="A13" s="54"/>
      <c r="B13" s="146" t="s">
        <v>2</v>
      </c>
      <c r="C13" s="23" t="str">
        <f t="shared" si="4"/>
        <v>No aplica</v>
      </c>
      <c r="D13" s="97">
        <f>(HLOOKUP(CONCATENATE($L$5,D$7),'BECO_Datos 2006-2020'!$D$3:$LJ$86,'BECO_Datos 2006-2020'!$A13,FALSE)+IFERROR(HLOOKUP(CONCATENATE($L$5,D$7),'BECO_Datos 2006-2020'!$LL$3:$RN$86,'BECO_Datos 2006-2020'!$A13,FALSE),0))*D$5</f>
        <v>0</v>
      </c>
      <c r="E13" s="97">
        <f>(HLOOKUP(CONCATENATE($L$5,E$7),'BECO_Datos 2006-2020'!$D$3:$LJ$86,'BECO_Datos 2006-2020'!$A13,FALSE)+IFERROR(HLOOKUP(CONCATENATE($L$5,E$7),'BECO_Datos 2006-2020'!$LL$3:$RN$86,'BECO_Datos 2006-2020'!$A13,FALSE),0))*E$5</f>
        <v>72790.176268359995</v>
      </c>
      <c r="F13" s="97">
        <f>(HLOOKUP(CONCATENATE($L$5,F$7),'BECO_Datos 2006-2020'!$D$3:$LJ$86,'BECO_Datos 2006-2020'!$A13,FALSE)+IFERROR(HLOOKUP(CONCATENATE($L$5,F$7),'BECO_Datos 2006-2020'!$LL$3:$RN$86,'BECO_Datos 2006-2020'!$A13,FALSE),0))*F$5</f>
        <v>13128.439706900001</v>
      </c>
      <c r="G13" s="97">
        <f>(HLOOKUP(CONCATENATE($L$5,G$7),'BECO_Datos 2006-2020'!$D$3:$LJ$86,'BECO_Datos 2006-2020'!$A13,FALSE)+IFERROR(HLOOKUP(CONCATENATE($L$5,G$7),'BECO_Datos 2006-2020'!$LL$3:$RN$86,'BECO_Datos 2006-2020'!$A13,FALSE),0))*G$5</f>
        <v>0</v>
      </c>
      <c r="H13" s="97">
        <f>(HLOOKUP(CONCATENATE($L$5,H$7),'BECO_Datos 2006-2020'!$D$3:$LJ$86,'BECO_Datos 2006-2020'!$A13,FALSE)+IFERROR(HLOOKUP(CONCATENATE($L$5,H$7),'BECO_Datos 2006-2020'!$LL$3:$RN$86,'BECO_Datos 2006-2020'!$A13,FALSE),0))*H$5</f>
        <v>3.4023789999999998E-2</v>
      </c>
      <c r="I13" s="97">
        <f>(HLOOKUP(CONCATENATE($L$5,I$7),'BECO_Datos 2006-2020'!$D$3:$LJ$86,'BECO_Datos 2006-2020'!$A13,FALSE)+IFERROR(HLOOKUP(CONCATENATE($L$5,I$7),'BECO_Datos 2006-2020'!$LL$3:$RN$86,'BECO_Datos 2006-2020'!$A13,FALSE),0))*I$5</f>
        <v>288486.77426469221</v>
      </c>
      <c r="J13" s="97">
        <f>(HLOOKUP(CONCATENATE($L$5,J$7),'BECO_Datos 2006-2020'!$D$3:$LJ$86,'BECO_Datos 2006-2020'!$A13,FALSE)+IFERROR(HLOOKUP(CONCATENATE($L$5,J$7),'BECO_Datos 2006-2020'!$LL$3:$RN$86,'BECO_Datos 2006-2020'!$A13,FALSE),0))*J$5</f>
        <v>0</v>
      </c>
      <c r="K13" s="97">
        <f>(HLOOKUP(CONCATENATE($L$5,K$7),'BECO_Datos 2006-2020'!$D$3:$LJ$86,'BECO_Datos 2006-2020'!$A13,FALSE)+IFERROR(HLOOKUP(CONCATENATE($L$5,K$7),'BECO_Datos 2006-2020'!$LL$3:$RN$86,'BECO_Datos 2006-2020'!$A13,FALSE),0))*K$5</f>
        <v>0</v>
      </c>
      <c r="L13" s="23" t="str">
        <f t="shared" si="2"/>
        <v>No aplica</v>
      </c>
      <c r="M13" s="97">
        <f>(HLOOKUP(CONCATENATE($L$5,M$7),'BECO_Datos 2006-2020'!$D$3:$LJ$86,'BECO_Datos 2006-2020'!$A13,FALSE)+IFERROR(HLOOKUP(CONCATENATE($L$5,M$7),'BECO_Datos 2006-2020'!$LL$3:$RN$86,'BECO_Datos 2006-2020'!$A13,FALSE),0))*M$5</f>
        <v>0</v>
      </c>
      <c r="N13" s="97">
        <f>(HLOOKUP(CONCATENATE($L$5,N$7),'BECO_Datos 2006-2020'!$D$3:$LJ$86,'BECO_Datos 2006-2020'!$A13,FALSE)+IFERROR(HLOOKUP(CONCATENATE($L$5,N$7),'BECO_Datos 2006-2020'!$LL$3:$RN$86,'BECO_Datos 2006-2020'!$A13,FALSE),0))*N$5</f>
        <v>0</v>
      </c>
      <c r="O13" s="97">
        <f>(HLOOKUP(CONCATENATE($L$5,O$7),'BECO_Datos 2006-2020'!$D$3:$LJ$86,'BECO_Datos 2006-2020'!$A13,FALSE)+IFERROR(HLOOKUP(CONCATENATE($L$5,O$7),'BECO_Datos 2006-2020'!$LL$3:$RN$86,'BECO_Datos 2006-2020'!$A13,FALSE),0))*O$5</f>
        <v>14.44690763</v>
      </c>
      <c r="P13" s="97">
        <f>(HLOOKUP(CONCATENATE($L$5,P$7),'BECO_Datos 2006-2020'!$D$3:$LJ$86,'BECO_Datos 2006-2020'!$A13,FALSE)+IFERROR(HLOOKUP(CONCATENATE($L$5,P$7),'BECO_Datos 2006-2020'!$LL$3:$RN$86,'BECO_Datos 2006-2020'!$A13,FALSE),0))*P$5</f>
        <v>1916.8683470500002</v>
      </c>
      <c r="Q13" s="97">
        <f>(HLOOKUP(CONCATENATE($L$5,Q$7),'BECO_Datos 2006-2020'!$D$3:$LJ$86,'BECO_Datos 2006-2020'!$A13,FALSE)+IFERROR(HLOOKUP(CONCATENATE($L$5,Q$7),'BECO_Datos 2006-2020'!$LL$3:$RN$86,'BECO_Datos 2006-2020'!$A13,FALSE),0))*Q$5</f>
        <v>0</v>
      </c>
      <c r="R13" s="97">
        <f>(HLOOKUP(CONCATENATE($L$5,R$7),'BECO_Datos 2006-2020'!$D$3:$LJ$86,'BECO_Datos 2006-2020'!$A13,FALSE)+IFERROR(HLOOKUP(CONCATENATE($L$5,R$7),'BECO_Datos 2006-2020'!$LL$3:$RN$86,'BECO_Datos 2006-2020'!$A13,FALSE),0))*R$5</f>
        <v>459.8432419099999</v>
      </c>
      <c r="S13" s="97">
        <f>(HLOOKUP(CONCATENATE($L$5,S$7),'BECO_Datos 2006-2020'!$D$3:$LJ$86,'BECO_Datos 2006-2020'!$A13,FALSE)+IFERROR(HLOOKUP(CONCATENATE($L$5,S$7),'BECO_Datos 2006-2020'!$LL$3:$RN$86,'BECO_Datos 2006-2020'!$A13,FALSE),0))*S$5</f>
        <v>0</v>
      </c>
      <c r="T13" s="97">
        <f>(HLOOKUP(CONCATENATE($L$5,T$7),'BECO_Datos 2006-2020'!$D$3:$LJ$86,'BECO_Datos 2006-2020'!$A13,FALSE)+IFERROR(HLOOKUP(CONCATENATE($L$5,T$7),'BECO_Datos 2006-2020'!$LL$3:$RN$86,'BECO_Datos 2006-2020'!$A13,FALSE),0))*T$5</f>
        <v>16342.908542434716</v>
      </c>
      <c r="U13" s="97">
        <f>(HLOOKUP(CONCATENATE($L$5,U$7),'BECO_Datos 2006-2020'!$D$3:$LJ$86,'BECO_Datos 2006-2020'!$A13,FALSE)+IFERROR(HLOOKUP(CONCATENATE($L$5,U$7),'BECO_Datos 2006-2020'!$LL$3:$RN$86,'BECO_Datos 2006-2020'!$A13,FALSE),0))*U$5</f>
        <v>228.60111111111112</v>
      </c>
      <c r="V13" s="97">
        <f>(HLOOKUP(CONCATENATE($L$5,V$7),'BECO_Datos 2006-2020'!$D$3:$LJ$86,'BECO_Datos 2006-2020'!$A13,FALSE)+IFERROR(HLOOKUP(CONCATENATE($L$5,V$7),'BECO_Datos 2006-2020'!$LL$3:$RN$86,'BECO_Datos 2006-2020'!$A13,FALSE),0))*V$5</f>
        <v>0</v>
      </c>
      <c r="W13" s="97">
        <f>(HLOOKUP(CONCATENATE($L$5,W$7),'BECO_Datos 2006-2020'!$D$3:$LJ$86,'BECO_Datos 2006-2020'!$A13,FALSE)+IFERROR(HLOOKUP(CONCATENATE($L$5,W$7),'BECO_Datos 2006-2020'!$LL$3:$RN$86,'BECO_Datos 2006-2020'!$A13,FALSE),0))*W$5</f>
        <v>0</v>
      </c>
    </row>
    <row r="14" spans="1:23" x14ac:dyDescent="0.25">
      <c r="A14" s="54"/>
      <c r="B14" s="145" t="s">
        <v>45</v>
      </c>
      <c r="C14" s="22" t="str">
        <f t="shared" si="4"/>
        <v>No aplica</v>
      </c>
      <c r="D14" s="22">
        <f>(HLOOKUP(CONCATENATE($L$5,D$7),'BECO_Datos 2006-2020'!$D$3:$LJ$86,'BECO_Datos 2006-2020'!$A14,FALSE)+IFERROR(HLOOKUP(CONCATENATE($L$5,D$7),'BECO_Datos 2006-2020'!$LL$3:$RN$86,'BECO_Datos 2006-2020'!$A14,FALSE),0))*D$5</f>
        <v>0</v>
      </c>
      <c r="E14" s="22">
        <f>(HLOOKUP(CONCATENATE($L$5,E$7),'BECO_Datos 2006-2020'!$D$3:$LJ$86,'BECO_Datos 2006-2020'!$A14,FALSE)+IFERROR(HLOOKUP(CONCATENATE($L$5,E$7),'BECO_Datos 2006-2020'!$LL$3:$RN$86,'BECO_Datos 2006-2020'!$A14,FALSE),0))*E$5</f>
        <v>3570.5552976599261</v>
      </c>
      <c r="F14" s="22">
        <f>(HLOOKUP(CONCATENATE($L$5,F$7),'BECO_Datos 2006-2020'!$D$3:$LJ$86,'BECO_Datos 2006-2020'!$A14,FALSE)+IFERROR(HLOOKUP(CONCATENATE($L$5,F$7),'BECO_Datos 2006-2020'!$LL$3:$RN$86,'BECO_Datos 2006-2020'!$A14,FALSE),0))*F$5</f>
        <v>0</v>
      </c>
      <c r="G14" s="22">
        <f>(HLOOKUP(CONCATENATE($L$5,G$7),'BECO_Datos 2006-2020'!$D$3:$LJ$86,'BECO_Datos 2006-2020'!$A14,FALSE)+IFERROR(HLOOKUP(CONCATENATE($L$5,G$7),'BECO_Datos 2006-2020'!$LL$3:$RN$86,'BECO_Datos 2006-2020'!$A14,FALSE),0))*G$5</f>
        <v>-1319.5561999999991</v>
      </c>
      <c r="H14" s="22">
        <f>(HLOOKUP(CONCATENATE($L$5,H$7),'BECO_Datos 2006-2020'!$D$3:$LJ$86,'BECO_Datos 2006-2020'!$A14,FALSE)+IFERROR(HLOOKUP(CONCATENATE($L$5,H$7),'BECO_Datos 2006-2020'!$LL$3:$RN$86,'BECO_Datos 2006-2020'!$A14,FALSE),0))*H$5</f>
        <v>0</v>
      </c>
      <c r="I14" s="22">
        <f>(HLOOKUP(CONCATENATE($L$5,I$7),'BECO_Datos 2006-2020'!$D$3:$LJ$86,'BECO_Datos 2006-2020'!$A14,FALSE)+IFERROR(HLOOKUP(CONCATENATE($L$5,I$7),'BECO_Datos 2006-2020'!$LL$3:$RN$86,'BECO_Datos 2006-2020'!$A14,FALSE),0))*I$5</f>
        <v>0</v>
      </c>
      <c r="J14" s="22">
        <f>(HLOOKUP(CONCATENATE($L$5,J$7),'BECO_Datos 2006-2020'!$D$3:$LJ$86,'BECO_Datos 2006-2020'!$A14,FALSE)+IFERROR(HLOOKUP(CONCATENATE($L$5,J$7),'BECO_Datos 2006-2020'!$LL$3:$RN$86,'BECO_Datos 2006-2020'!$A14,FALSE),0))*J$5</f>
        <v>0</v>
      </c>
      <c r="K14" s="22">
        <f>(HLOOKUP(CONCATENATE($L$5,K$7),'BECO_Datos 2006-2020'!$D$3:$LJ$86,'BECO_Datos 2006-2020'!$A14,FALSE)+IFERROR(HLOOKUP(CONCATENATE($L$5,K$7),'BECO_Datos 2006-2020'!$LL$3:$RN$86,'BECO_Datos 2006-2020'!$A14,FALSE),0))*K$5</f>
        <v>0</v>
      </c>
      <c r="L14" s="22" t="str">
        <f t="shared" si="2"/>
        <v>No aplica</v>
      </c>
      <c r="M14" s="22">
        <f>(HLOOKUP(CONCATENATE($L$5,M$7),'BECO_Datos 2006-2020'!$D$3:$LJ$86,'BECO_Datos 2006-2020'!$A14,FALSE)+IFERROR(HLOOKUP(CONCATENATE($L$5,M$7),'BECO_Datos 2006-2020'!$LL$3:$RN$86,'BECO_Datos 2006-2020'!$A14,FALSE),0))*M$5</f>
        <v>-75.559481809524186</v>
      </c>
      <c r="N14" s="22">
        <f>(HLOOKUP(CONCATENATE($L$5,N$7),'BECO_Datos 2006-2020'!$D$3:$LJ$86,'BECO_Datos 2006-2020'!$A14,FALSE)+IFERROR(HLOOKUP(CONCATENATE($L$5,N$7),'BECO_Datos 2006-2020'!$LL$3:$RN$86,'BECO_Datos 2006-2020'!$A14,FALSE),0))*N$5</f>
        <v>76.66848782857187</v>
      </c>
      <c r="O14" s="22">
        <f>(HLOOKUP(CONCATENATE($L$5,O$7),'BECO_Datos 2006-2020'!$D$3:$LJ$86,'BECO_Datos 2006-2020'!$A14,FALSE)+IFERROR(HLOOKUP(CONCATENATE($L$5,O$7),'BECO_Datos 2006-2020'!$LL$3:$RN$86,'BECO_Datos 2006-2020'!$A14,FALSE),0))*O$5</f>
        <v>0</v>
      </c>
      <c r="P14" s="22">
        <f>(HLOOKUP(CONCATENATE($L$5,P$7),'BECO_Datos 2006-2020'!$D$3:$LJ$86,'BECO_Datos 2006-2020'!$A14,FALSE)+IFERROR(HLOOKUP(CONCATENATE($L$5,P$7),'BECO_Datos 2006-2020'!$LL$3:$RN$86,'BECO_Datos 2006-2020'!$A14,FALSE),0))*P$5</f>
        <v>0</v>
      </c>
      <c r="Q14" s="22">
        <f>(HLOOKUP(CONCATENATE($L$5,Q$7),'BECO_Datos 2006-2020'!$D$3:$LJ$86,'BECO_Datos 2006-2020'!$A14,FALSE)+IFERROR(HLOOKUP(CONCATENATE($L$5,Q$7),'BECO_Datos 2006-2020'!$LL$3:$RN$86,'BECO_Datos 2006-2020'!$A14,FALSE),0))*Q$5</f>
        <v>0</v>
      </c>
      <c r="R14" s="22">
        <f>(HLOOKUP(CONCATENATE($L$5,R$7),'BECO_Datos 2006-2020'!$D$3:$LJ$86,'BECO_Datos 2006-2020'!$A14,FALSE)+IFERROR(HLOOKUP(CONCATENATE($L$5,R$7),'BECO_Datos 2006-2020'!$LL$3:$RN$86,'BECO_Datos 2006-2020'!$A14,FALSE),0))*R$5</f>
        <v>0</v>
      </c>
      <c r="S14" s="22">
        <f>(HLOOKUP(CONCATENATE($L$5,S$7),'BECO_Datos 2006-2020'!$D$3:$LJ$86,'BECO_Datos 2006-2020'!$A14,FALSE)+IFERROR(HLOOKUP(CONCATENATE($L$5,S$7),'BECO_Datos 2006-2020'!$LL$3:$RN$86,'BECO_Datos 2006-2020'!$A14,FALSE),0))*S$5</f>
        <v>0</v>
      </c>
      <c r="T14" s="22">
        <f>(HLOOKUP(CONCATENATE($L$5,T$7),'BECO_Datos 2006-2020'!$D$3:$LJ$86,'BECO_Datos 2006-2020'!$A14,FALSE)+IFERROR(HLOOKUP(CONCATENATE($L$5,T$7),'BECO_Datos 2006-2020'!$LL$3:$RN$86,'BECO_Datos 2006-2020'!$A14,FALSE),0))*T$5</f>
        <v>0</v>
      </c>
      <c r="U14" s="22">
        <f>(HLOOKUP(CONCATENATE($L$5,U$7),'BECO_Datos 2006-2020'!$D$3:$LJ$86,'BECO_Datos 2006-2020'!$A14,FALSE)+IFERROR(HLOOKUP(CONCATENATE($L$5,U$7),'BECO_Datos 2006-2020'!$LL$3:$RN$86,'BECO_Datos 2006-2020'!$A14,FALSE),0))*U$5</f>
        <v>0</v>
      </c>
      <c r="V14" s="22">
        <f>(HLOOKUP(CONCATENATE($L$5,V$7),'BECO_Datos 2006-2020'!$D$3:$LJ$86,'BECO_Datos 2006-2020'!$A14,FALSE)+IFERROR(HLOOKUP(CONCATENATE($L$5,V$7),'BECO_Datos 2006-2020'!$LL$3:$RN$86,'BECO_Datos 2006-2020'!$A14,FALSE),0))*V$5</f>
        <v>0</v>
      </c>
      <c r="W14" s="22">
        <f>(HLOOKUP(CONCATENATE($L$5,W$7),'BECO_Datos 2006-2020'!$D$3:$LJ$86,'BECO_Datos 2006-2020'!$A14,FALSE)+IFERROR(HLOOKUP(CONCATENATE($L$5,W$7),'BECO_Datos 2006-2020'!$LL$3:$RN$86,'BECO_Datos 2006-2020'!$A14,FALSE),0))*W$5</f>
        <v>0</v>
      </c>
    </row>
    <row r="15" spans="1:23" x14ac:dyDescent="0.25">
      <c r="A15" s="54"/>
      <c r="B15" s="146" t="s">
        <v>46</v>
      </c>
      <c r="C15" s="23" t="str">
        <f t="shared" si="4"/>
        <v>No aplica</v>
      </c>
      <c r="D15" s="97">
        <f>(HLOOKUP(CONCATENATE($L$5,D$7),'BECO_Datos 2006-2020'!$D$3:$LJ$86,'BECO_Datos 2006-2020'!$A15,FALSE)+IFERROR(HLOOKUP(CONCATENATE($L$5,D$7),'BECO_Datos 2006-2020'!$LL$3:$RN$86,'BECO_Datos 2006-2020'!$A15,FALSE),0))*D$5</f>
        <v>0</v>
      </c>
      <c r="E15" s="97">
        <f>(HLOOKUP(CONCATENATE($L$5,E$7),'BECO_Datos 2006-2020'!$D$3:$LJ$86,'BECO_Datos 2006-2020'!$A15,FALSE)+IFERROR(HLOOKUP(CONCATENATE($L$5,E$7),'BECO_Datos 2006-2020'!$LL$3:$RN$86,'BECO_Datos 2006-2020'!$A15,FALSE),0))*E$5</f>
        <v>0</v>
      </c>
      <c r="F15" s="97">
        <f>(HLOOKUP(CONCATENATE($L$5,F$7),'BECO_Datos 2006-2020'!$D$3:$LJ$86,'BECO_Datos 2006-2020'!$A15,FALSE)+IFERROR(HLOOKUP(CONCATENATE($L$5,F$7),'BECO_Datos 2006-2020'!$LL$3:$RN$86,'BECO_Datos 2006-2020'!$A15,FALSE),0))*F$5</f>
        <v>26253.883680999999</v>
      </c>
      <c r="G15" s="97">
        <f>(HLOOKUP(CONCATENATE($L$5,G$7),'BECO_Datos 2006-2020'!$D$3:$LJ$86,'BECO_Datos 2006-2020'!$A15,FALSE)+IFERROR(HLOOKUP(CONCATENATE($L$5,G$7),'BECO_Datos 2006-2020'!$LL$3:$RN$86,'BECO_Datos 2006-2020'!$A15,FALSE),0))*G$5</f>
        <v>0</v>
      </c>
      <c r="H15" s="97">
        <f>(HLOOKUP(CONCATENATE($L$5,H$7),'BECO_Datos 2006-2020'!$D$3:$LJ$86,'BECO_Datos 2006-2020'!$A15,FALSE)+IFERROR(HLOOKUP(CONCATENATE($L$5,H$7),'BECO_Datos 2006-2020'!$LL$3:$RN$86,'BECO_Datos 2006-2020'!$A15,FALSE),0))*H$5</f>
        <v>0</v>
      </c>
      <c r="I15" s="97">
        <f>(HLOOKUP(CONCATENATE($L$5,I$7),'BECO_Datos 2006-2020'!$D$3:$LJ$86,'BECO_Datos 2006-2020'!$A15,FALSE)+IFERROR(HLOOKUP(CONCATENATE($L$5,I$7),'BECO_Datos 2006-2020'!$LL$3:$RN$86,'BECO_Datos 2006-2020'!$A15,FALSE),0))*I$5</f>
        <v>0</v>
      </c>
      <c r="J15" s="97">
        <f>(HLOOKUP(CONCATENATE($L$5,J$7),'BECO_Datos 2006-2020'!$D$3:$LJ$86,'BECO_Datos 2006-2020'!$A15,FALSE)+IFERROR(HLOOKUP(CONCATENATE($L$5,J$7),'BECO_Datos 2006-2020'!$LL$3:$RN$86,'BECO_Datos 2006-2020'!$A15,FALSE),0))*J$5</f>
        <v>0</v>
      </c>
      <c r="K15" s="97">
        <f>(HLOOKUP(CONCATENATE($L$5,K$7),'BECO_Datos 2006-2020'!$D$3:$LJ$86,'BECO_Datos 2006-2020'!$A15,FALSE)+IFERROR(HLOOKUP(CONCATENATE($L$5,K$7),'BECO_Datos 2006-2020'!$LL$3:$RN$86,'BECO_Datos 2006-2020'!$A15,FALSE),0))*K$5</f>
        <v>0</v>
      </c>
      <c r="L15" s="23" t="str">
        <f t="shared" si="2"/>
        <v>No aplica</v>
      </c>
      <c r="M15" s="97">
        <f>(HLOOKUP(CONCATENATE($L$5,M$7),'BECO_Datos 2006-2020'!$D$3:$LJ$86,'BECO_Datos 2006-2020'!$A15,FALSE)+IFERROR(HLOOKUP(CONCATENATE($L$5,M$7),'BECO_Datos 2006-2020'!$LL$3:$RN$86,'BECO_Datos 2006-2020'!$A15,FALSE),0))*M$5</f>
        <v>0</v>
      </c>
      <c r="N15" s="97">
        <f>(HLOOKUP(CONCATENATE($L$5,N$7),'BECO_Datos 2006-2020'!$D$3:$LJ$86,'BECO_Datos 2006-2020'!$A15,FALSE)+IFERROR(HLOOKUP(CONCATENATE($L$5,N$7),'BECO_Datos 2006-2020'!$LL$3:$RN$86,'BECO_Datos 2006-2020'!$A15,FALSE),0))*N$5</f>
        <v>0</v>
      </c>
      <c r="O15" s="97">
        <f>(HLOOKUP(CONCATENATE($L$5,O$7),'BECO_Datos 2006-2020'!$D$3:$LJ$86,'BECO_Datos 2006-2020'!$A15,FALSE)+IFERROR(HLOOKUP(CONCATENATE($L$5,O$7),'BECO_Datos 2006-2020'!$LL$3:$RN$86,'BECO_Datos 2006-2020'!$A15,FALSE),0))*O$5</f>
        <v>0</v>
      </c>
      <c r="P15" s="97">
        <f>(HLOOKUP(CONCATENATE($L$5,P$7),'BECO_Datos 2006-2020'!$D$3:$LJ$86,'BECO_Datos 2006-2020'!$A15,FALSE)+IFERROR(HLOOKUP(CONCATENATE($L$5,P$7),'BECO_Datos 2006-2020'!$LL$3:$RN$86,'BECO_Datos 2006-2020'!$A15,FALSE),0))*P$5</f>
        <v>0</v>
      </c>
      <c r="Q15" s="97">
        <f>(HLOOKUP(CONCATENATE($L$5,Q$7),'BECO_Datos 2006-2020'!$D$3:$LJ$86,'BECO_Datos 2006-2020'!$A15,FALSE)+IFERROR(HLOOKUP(CONCATENATE($L$5,Q$7),'BECO_Datos 2006-2020'!$LL$3:$RN$86,'BECO_Datos 2006-2020'!$A15,FALSE),0))*Q$5</f>
        <v>0</v>
      </c>
      <c r="R15" s="97">
        <f>(HLOOKUP(CONCATENATE($L$5,R$7),'BECO_Datos 2006-2020'!$D$3:$LJ$86,'BECO_Datos 2006-2020'!$A15,FALSE)+IFERROR(HLOOKUP(CONCATENATE($L$5,R$7),'BECO_Datos 2006-2020'!$LL$3:$RN$86,'BECO_Datos 2006-2020'!$A15,FALSE),0))*R$5</f>
        <v>0</v>
      </c>
      <c r="S15" s="97">
        <f>(HLOOKUP(CONCATENATE($L$5,S$7),'BECO_Datos 2006-2020'!$D$3:$LJ$86,'BECO_Datos 2006-2020'!$A15,FALSE)+IFERROR(HLOOKUP(CONCATENATE($L$5,S$7),'BECO_Datos 2006-2020'!$LL$3:$RN$86,'BECO_Datos 2006-2020'!$A15,FALSE),0))*S$5</f>
        <v>0</v>
      </c>
      <c r="T15" s="97">
        <f>(HLOOKUP(CONCATENATE($L$5,T$7),'BECO_Datos 2006-2020'!$D$3:$LJ$86,'BECO_Datos 2006-2020'!$A15,FALSE)+IFERROR(HLOOKUP(CONCATENATE($L$5,T$7),'BECO_Datos 2006-2020'!$LL$3:$RN$86,'BECO_Datos 2006-2020'!$A15,FALSE),0))*T$5</f>
        <v>0</v>
      </c>
      <c r="U15" s="97">
        <f>(HLOOKUP(CONCATENATE($L$5,U$7),'BECO_Datos 2006-2020'!$D$3:$LJ$86,'BECO_Datos 2006-2020'!$A15,FALSE)+IFERROR(HLOOKUP(CONCATENATE($L$5,U$7),'BECO_Datos 2006-2020'!$LL$3:$RN$86,'BECO_Datos 2006-2020'!$A15,FALSE),0))*U$5</f>
        <v>0</v>
      </c>
      <c r="V15" s="97">
        <f>(HLOOKUP(CONCATENATE($L$5,V$7),'BECO_Datos 2006-2020'!$D$3:$LJ$86,'BECO_Datos 2006-2020'!$A15,FALSE)+IFERROR(HLOOKUP(CONCATENATE($L$5,V$7),'BECO_Datos 2006-2020'!$LL$3:$RN$86,'BECO_Datos 2006-2020'!$A15,FALSE),0))*V$5</f>
        <v>0</v>
      </c>
      <c r="W15" s="97">
        <f>(HLOOKUP(CONCATENATE($L$5,W$7),'BECO_Datos 2006-2020'!$D$3:$LJ$86,'BECO_Datos 2006-2020'!$A15,FALSE)+IFERROR(HLOOKUP(CONCATENATE($L$5,W$7),'BECO_Datos 2006-2020'!$LL$3:$RN$86,'BECO_Datos 2006-2020'!$A15,FALSE),0))*W$5</f>
        <v>0</v>
      </c>
    </row>
    <row r="16" spans="1:23" x14ac:dyDescent="0.25">
      <c r="A16" s="54"/>
      <c r="B16" s="145" t="s">
        <v>44</v>
      </c>
      <c r="C16" s="22" t="str">
        <f t="shared" si="4"/>
        <v>No aplica</v>
      </c>
      <c r="D16" s="22">
        <f>(HLOOKUP(CONCATENATE($L$5,D$7),'BECO_Datos 2006-2020'!$D$3:$LJ$86,'BECO_Datos 2006-2020'!$A16,FALSE)+IFERROR(HLOOKUP(CONCATENATE($L$5,D$7),'BECO_Datos 2006-2020'!$LL$3:$RN$86,'BECO_Datos 2006-2020'!$A16,FALSE),0))*D$5</f>
        <v>0</v>
      </c>
      <c r="E16" s="22">
        <f>(HLOOKUP(CONCATENATE($L$5,E$7),'BECO_Datos 2006-2020'!$D$3:$LJ$86,'BECO_Datos 2006-2020'!$A16,FALSE)+IFERROR(HLOOKUP(CONCATENATE($L$5,E$7),'BECO_Datos 2006-2020'!$LL$3:$RN$86,'BECO_Datos 2006-2020'!$A16,FALSE),0))*E$5</f>
        <v>0</v>
      </c>
      <c r="F16" s="22">
        <f>(HLOOKUP(CONCATENATE($L$5,F$7),'BECO_Datos 2006-2020'!$D$3:$LJ$86,'BECO_Datos 2006-2020'!$A16,FALSE)+IFERROR(HLOOKUP(CONCATENATE($L$5,F$7),'BECO_Datos 2006-2020'!$LL$3:$RN$86,'BECO_Datos 2006-2020'!$A16,FALSE),0))*F$5</f>
        <v>0</v>
      </c>
      <c r="G16" s="22">
        <f>(HLOOKUP(CONCATENATE($L$5,G$7),'BECO_Datos 2006-2020'!$D$3:$LJ$86,'BECO_Datos 2006-2020'!$A16,FALSE)+IFERROR(HLOOKUP(CONCATENATE($L$5,G$7),'BECO_Datos 2006-2020'!$LL$3:$RN$86,'BECO_Datos 2006-2020'!$A16,FALSE),0))*G$5</f>
        <v>883.49382638608995</v>
      </c>
      <c r="H16" s="22">
        <f>(HLOOKUP(CONCATENATE($L$5,H$7),'BECO_Datos 2006-2020'!$D$3:$LJ$86,'BECO_Datos 2006-2020'!$A16,FALSE)+IFERROR(HLOOKUP(CONCATENATE($L$5,H$7),'BECO_Datos 2006-2020'!$LL$3:$RN$86,'BECO_Datos 2006-2020'!$A16,FALSE),0))*H$5</f>
        <v>0</v>
      </c>
      <c r="I16" s="22">
        <f>(HLOOKUP(CONCATENATE($L$5,I$7),'BECO_Datos 2006-2020'!$D$3:$LJ$86,'BECO_Datos 2006-2020'!$A16,FALSE)+IFERROR(HLOOKUP(CONCATENATE($L$5,I$7),'BECO_Datos 2006-2020'!$LL$3:$RN$86,'BECO_Datos 2006-2020'!$A16,FALSE),0))*I$5</f>
        <v>0</v>
      </c>
      <c r="J16" s="22">
        <f>(HLOOKUP(CONCATENATE($L$5,J$7),'BECO_Datos 2006-2020'!$D$3:$LJ$86,'BECO_Datos 2006-2020'!$A16,FALSE)+IFERROR(HLOOKUP(CONCATENATE($L$5,J$7),'BECO_Datos 2006-2020'!$LL$3:$RN$86,'BECO_Datos 2006-2020'!$A16,FALSE),0))*J$5</f>
        <v>0</v>
      </c>
      <c r="K16" s="22">
        <f>(HLOOKUP(CONCATENATE($L$5,K$7),'BECO_Datos 2006-2020'!$D$3:$LJ$86,'BECO_Datos 2006-2020'!$A16,FALSE)+IFERROR(HLOOKUP(CONCATENATE($L$5,K$7),'BECO_Datos 2006-2020'!$LL$3:$RN$86,'BECO_Datos 2006-2020'!$A16,FALSE),0))*K$5</f>
        <v>0</v>
      </c>
      <c r="L16" s="22" t="str">
        <f t="shared" si="2"/>
        <v>No aplica</v>
      </c>
      <c r="M16" s="22">
        <f>(HLOOKUP(CONCATENATE($L$5,M$7),'BECO_Datos 2006-2020'!$D$3:$LJ$86,'BECO_Datos 2006-2020'!$A16,FALSE)+IFERROR(HLOOKUP(CONCATENATE($L$5,M$7),'BECO_Datos 2006-2020'!$LL$3:$RN$86,'BECO_Datos 2006-2020'!$A16,FALSE),0))*M$5</f>
        <v>0</v>
      </c>
      <c r="N16" s="22">
        <f>(HLOOKUP(CONCATENATE($L$5,N$7),'BECO_Datos 2006-2020'!$D$3:$LJ$86,'BECO_Datos 2006-2020'!$A16,FALSE)+IFERROR(HLOOKUP(CONCATENATE($L$5,N$7),'BECO_Datos 2006-2020'!$LL$3:$RN$86,'BECO_Datos 2006-2020'!$A16,FALSE),0))*N$5</f>
        <v>0</v>
      </c>
      <c r="O16" s="22">
        <f>(HLOOKUP(CONCATENATE($L$5,O$7),'BECO_Datos 2006-2020'!$D$3:$LJ$86,'BECO_Datos 2006-2020'!$A16,FALSE)+IFERROR(HLOOKUP(CONCATENATE($L$5,O$7),'BECO_Datos 2006-2020'!$LL$3:$RN$86,'BECO_Datos 2006-2020'!$A16,FALSE),0))*O$5</f>
        <v>0</v>
      </c>
      <c r="P16" s="22">
        <f>(HLOOKUP(CONCATENATE($L$5,P$7),'BECO_Datos 2006-2020'!$D$3:$LJ$86,'BECO_Datos 2006-2020'!$A16,FALSE)+IFERROR(HLOOKUP(CONCATENATE($L$5,P$7),'BECO_Datos 2006-2020'!$LL$3:$RN$86,'BECO_Datos 2006-2020'!$A16,FALSE),0))*P$5</f>
        <v>0</v>
      </c>
      <c r="Q16" s="22">
        <f>(HLOOKUP(CONCATENATE($L$5,Q$7),'BECO_Datos 2006-2020'!$D$3:$LJ$86,'BECO_Datos 2006-2020'!$A16,FALSE)+IFERROR(HLOOKUP(CONCATENATE($L$5,Q$7),'BECO_Datos 2006-2020'!$LL$3:$RN$86,'BECO_Datos 2006-2020'!$A16,FALSE),0))*Q$5</f>
        <v>0</v>
      </c>
      <c r="R16" s="22">
        <f>(HLOOKUP(CONCATENATE($L$5,R$7),'BECO_Datos 2006-2020'!$D$3:$LJ$86,'BECO_Datos 2006-2020'!$A16,FALSE)+IFERROR(HLOOKUP(CONCATENATE($L$5,R$7),'BECO_Datos 2006-2020'!$LL$3:$RN$86,'BECO_Datos 2006-2020'!$A16,FALSE),0))*R$5</f>
        <v>7118.1095479617798</v>
      </c>
      <c r="S16" s="22">
        <f>(HLOOKUP(CONCATENATE($L$5,S$7),'BECO_Datos 2006-2020'!$D$3:$LJ$86,'BECO_Datos 2006-2020'!$A16,FALSE)+IFERROR(HLOOKUP(CONCATENATE($L$5,S$7),'BECO_Datos 2006-2020'!$LL$3:$RN$86,'BECO_Datos 2006-2020'!$A16,FALSE),0))*S$5</f>
        <v>0</v>
      </c>
      <c r="T16" s="22">
        <f>(HLOOKUP(CONCATENATE($L$5,T$7),'BECO_Datos 2006-2020'!$D$3:$LJ$86,'BECO_Datos 2006-2020'!$A16,FALSE)+IFERROR(HLOOKUP(CONCATENATE($L$5,T$7),'BECO_Datos 2006-2020'!$LL$3:$RN$86,'BECO_Datos 2006-2020'!$A16,FALSE),0))*T$5</f>
        <v>0</v>
      </c>
      <c r="U16" s="22">
        <f>(HLOOKUP(CONCATENATE($L$5,U$7),'BECO_Datos 2006-2020'!$D$3:$LJ$86,'BECO_Datos 2006-2020'!$A16,FALSE)+IFERROR(HLOOKUP(CONCATENATE($L$5,U$7),'BECO_Datos 2006-2020'!$LL$3:$RN$86,'BECO_Datos 2006-2020'!$A16,FALSE),0))*U$5</f>
        <v>0</v>
      </c>
      <c r="V16" s="22">
        <f>(HLOOKUP(CONCATENATE($L$5,V$7),'BECO_Datos 2006-2020'!$D$3:$LJ$86,'BECO_Datos 2006-2020'!$A16,FALSE)+IFERROR(HLOOKUP(CONCATENATE($L$5,V$7),'BECO_Datos 2006-2020'!$LL$3:$RN$86,'BECO_Datos 2006-2020'!$A16,FALSE),0))*V$5</f>
        <v>0</v>
      </c>
      <c r="W16" s="22">
        <f>(HLOOKUP(CONCATENATE($L$5,W$7),'BECO_Datos 2006-2020'!$D$3:$LJ$86,'BECO_Datos 2006-2020'!$A16,FALSE)+IFERROR(HLOOKUP(CONCATENATE($L$5,W$7),'BECO_Datos 2006-2020'!$LL$3:$RN$86,'BECO_Datos 2006-2020'!$A16,FALSE),0))*W$5</f>
        <v>0</v>
      </c>
    </row>
    <row r="17" spans="1:25" x14ac:dyDescent="0.25">
      <c r="A17" s="54"/>
      <c r="B17" s="146" t="s">
        <v>133</v>
      </c>
      <c r="C17" s="23" t="str">
        <f t="shared" si="4"/>
        <v>No aplica</v>
      </c>
      <c r="D17" s="97">
        <f>(HLOOKUP(CONCATENATE($L$5,D$7),'BECO_Datos 2006-2020'!$D$3:$LJ$86,'BECO_Datos 2006-2020'!$A17,FALSE)+IFERROR(HLOOKUP(CONCATENATE($L$5,D$7),'BECO_Datos 2006-2020'!$LL$3:$RN$86,'BECO_Datos 2006-2020'!$A17,FALSE),0))*D$5</f>
        <v>0</v>
      </c>
      <c r="E17" s="97">
        <f>(HLOOKUP(CONCATENATE($L$5,E$7),'BECO_Datos 2006-2020'!$D$3:$LJ$86,'BECO_Datos 2006-2020'!$A17,FALSE)+IFERROR(HLOOKUP(CONCATENATE($L$5,E$7),'BECO_Datos 2006-2020'!$LL$3:$RN$86,'BECO_Datos 2006-2020'!$A17,FALSE),0))*E$5</f>
        <v>0</v>
      </c>
      <c r="F17" s="97">
        <f>(HLOOKUP(CONCATENATE($L$5,F$7),'BECO_Datos 2006-2020'!$D$3:$LJ$86,'BECO_Datos 2006-2020'!$A17,FALSE)+IFERROR(HLOOKUP(CONCATENATE($L$5,F$7),'BECO_Datos 2006-2020'!$LL$3:$RN$86,'BECO_Datos 2006-2020'!$A17,FALSE),0))*F$5</f>
        <v>0</v>
      </c>
      <c r="G17" s="97">
        <f>(HLOOKUP(CONCATENATE($L$5,G$7),'BECO_Datos 2006-2020'!$D$3:$LJ$86,'BECO_Datos 2006-2020'!$A17,FALSE)+IFERROR(HLOOKUP(CONCATENATE($L$5,G$7),'BECO_Datos 2006-2020'!$LL$3:$RN$86,'BECO_Datos 2006-2020'!$A17,FALSE),0))*G$5</f>
        <v>0</v>
      </c>
      <c r="H17" s="97">
        <f>(HLOOKUP(CONCATENATE($L$5,H$7),'BECO_Datos 2006-2020'!$D$3:$LJ$86,'BECO_Datos 2006-2020'!$A17,FALSE)+IFERROR(HLOOKUP(CONCATENATE($L$5,H$7),'BECO_Datos 2006-2020'!$LL$3:$RN$86,'BECO_Datos 2006-2020'!$A17,FALSE),0))*H$5</f>
        <v>0</v>
      </c>
      <c r="I17" s="97">
        <f>(HLOOKUP(CONCATENATE($L$5,I$7),'BECO_Datos 2006-2020'!$D$3:$LJ$86,'BECO_Datos 2006-2020'!$A17,FALSE)+IFERROR(HLOOKUP(CONCATENATE($L$5,I$7),'BECO_Datos 2006-2020'!$LL$3:$RN$86,'BECO_Datos 2006-2020'!$A17,FALSE),0))*I$5</f>
        <v>0</v>
      </c>
      <c r="J17" s="97">
        <f>(HLOOKUP(CONCATENATE($L$5,J$7),'BECO_Datos 2006-2020'!$D$3:$LJ$86,'BECO_Datos 2006-2020'!$A17,FALSE)+IFERROR(HLOOKUP(CONCATENATE($L$5,J$7),'BECO_Datos 2006-2020'!$LL$3:$RN$86,'BECO_Datos 2006-2020'!$A17,FALSE),0))*J$5</f>
        <v>0</v>
      </c>
      <c r="K17" s="97">
        <f>(HLOOKUP(CONCATENATE($L$5,K$7),'BECO_Datos 2006-2020'!$D$3:$LJ$86,'BECO_Datos 2006-2020'!$A17,FALSE)+IFERROR(HLOOKUP(CONCATENATE($L$5,K$7),'BECO_Datos 2006-2020'!$LL$3:$RN$86,'BECO_Datos 2006-2020'!$A17,FALSE),0))*K$5</f>
        <v>0</v>
      </c>
      <c r="L17" s="23" t="str">
        <f t="shared" si="2"/>
        <v>No aplica</v>
      </c>
      <c r="M17" s="97">
        <f>(HLOOKUP(CONCATENATE($L$5,M$7),'BECO_Datos 2006-2020'!$D$3:$LJ$86,'BECO_Datos 2006-2020'!$A17,FALSE)+IFERROR(HLOOKUP(CONCATENATE($L$5,M$7),'BECO_Datos 2006-2020'!$LL$3:$RN$86,'BECO_Datos 2006-2020'!$A17,FALSE),0))*M$5</f>
        <v>0</v>
      </c>
      <c r="N17" s="97">
        <f>(HLOOKUP(CONCATENATE($L$5,N$7),'BECO_Datos 2006-2020'!$D$3:$LJ$86,'BECO_Datos 2006-2020'!$A17,FALSE)+IFERROR(HLOOKUP(CONCATENATE($L$5,N$7),'BECO_Datos 2006-2020'!$LL$3:$RN$86,'BECO_Datos 2006-2020'!$A17,FALSE),0))*N$5</f>
        <v>0</v>
      </c>
      <c r="O17" s="97">
        <f>(HLOOKUP(CONCATENATE($L$5,O$7),'BECO_Datos 2006-2020'!$D$3:$LJ$86,'BECO_Datos 2006-2020'!$A17,FALSE)+IFERROR(HLOOKUP(CONCATENATE($L$5,O$7),'BECO_Datos 2006-2020'!$LL$3:$RN$86,'BECO_Datos 2006-2020'!$A17,FALSE),0))*O$5</f>
        <v>0</v>
      </c>
      <c r="P17" s="97">
        <f>(HLOOKUP(CONCATENATE($L$5,P$7),'BECO_Datos 2006-2020'!$D$3:$LJ$86,'BECO_Datos 2006-2020'!$A17,FALSE)+IFERROR(HLOOKUP(CONCATENATE($L$5,P$7),'BECO_Datos 2006-2020'!$LL$3:$RN$86,'BECO_Datos 2006-2020'!$A17,FALSE),0))*P$5</f>
        <v>0</v>
      </c>
      <c r="Q17" s="97">
        <f>(HLOOKUP(CONCATENATE($L$5,Q$7),'BECO_Datos 2006-2020'!$D$3:$LJ$86,'BECO_Datos 2006-2020'!$A17,FALSE)+IFERROR(HLOOKUP(CONCATENATE($L$5,Q$7),'BECO_Datos 2006-2020'!$LL$3:$RN$86,'BECO_Datos 2006-2020'!$A17,FALSE),0))*Q$5</f>
        <v>3729.226863459477</v>
      </c>
      <c r="R17" s="97">
        <f>(HLOOKUP(CONCATENATE($L$5,R$7),'BECO_Datos 2006-2020'!$D$3:$LJ$86,'BECO_Datos 2006-2020'!$A17,FALSE)+IFERROR(HLOOKUP(CONCATENATE($L$5,R$7),'BECO_Datos 2006-2020'!$LL$3:$RN$86,'BECO_Datos 2006-2020'!$A17,FALSE),0))*R$5</f>
        <v>0</v>
      </c>
      <c r="S17" s="97">
        <f>(HLOOKUP(CONCATENATE($L$5,S$7),'BECO_Datos 2006-2020'!$D$3:$LJ$86,'BECO_Datos 2006-2020'!$A17,FALSE)+IFERROR(HLOOKUP(CONCATENATE($L$5,S$7),'BECO_Datos 2006-2020'!$LL$3:$RN$86,'BECO_Datos 2006-2020'!$A17,FALSE),0))*S$5</f>
        <v>0</v>
      </c>
      <c r="T17" s="97">
        <f>(HLOOKUP(CONCATENATE($L$5,T$7),'BECO_Datos 2006-2020'!$D$3:$LJ$86,'BECO_Datos 2006-2020'!$A17,FALSE)+IFERROR(HLOOKUP(CONCATENATE($L$5,T$7),'BECO_Datos 2006-2020'!$LL$3:$RN$86,'BECO_Datos 2006-2020'!$A17,FALSE),0))*T$5</f>
        <v>0</v>
      </c>
      <c r="U17" s="97">
        <f>(HLOOKUP(CONCATENATE($L$5,U$7),'BECO_Datos 2006-2020'!$D$3:$LJ$86,'BECO_Datos 2006-2020'!$A17,FALSE)+IFERROR(HLOOKUP(CONCATENATE($L$5,U$7),'BECO_Datos 2006-2020'!$LL$3:$RN$86,'BECO_Datos 2006-2020'!$A17,FALSE),0))*U$5</f>
        <v>0</v>
      </c>
      <c r="V17" s="97">
        <f>(HLOOKUP(CONCATENATE($L$5,V$7),'BECO_Datos 2006-2020'!$D$3:$LJ$86,'BECO_Datos 2006-2020'!$A17,FALSE)+IFERROR(HLOOKUP(CONCATENATE($L$5,V$7),'BECO_Datos 2006-2020'!$LL$3:$RN$86,'BECO_Datos 2006-2020'!$A17,FALSE),0))*V$5</f>
        <v>5766.1085323667285</v>
      </c>
      <c r="W17" s="97">
        <f>(HLOOKUP(CONCATENATE($L$5,W$7),'BECO_Datos 2006-2020'!$D$3:$LJ$86,'BECO_Datos 2006-2020'!$A17,FALSE)+IFERROR(HLOOKUP(CONCATENATE($L$5,W$7),'BECO_Datos 2006-2020'!$LL$3:$RN$86,'BECO_Datos 2006-2020'!$A17,FALSE),0))*W$5</f>
        <v>0</v>
      </c>
    </row>
    <row r="18" spans="1:25" x14ac:dyDescent="0.25">
      <c r="A18" s="54"/>
      <c r="B18" s="145" t="s">
        <v>111</v>
      </c>
      <c r="C18" s="22" t="str">
        <f t="shared" si="4"/>
        <v>No aplica</v>
      </c>
      <c r="D18" s="22">
        <f>(HLOOKUP(CONCATENATE($L$5,D$7),'BECO_Datos 2006-2020'!$D$3:$LJ$86,'BECO_Datos 2006-2020'!$A18,FALSE)+IFERROR(HLOOKUP(CONCATENATE($L$5,D$7),'BECO_Datos 2006-2020'!$LL$3:$RN$86,'BECO_Datos 2006-2020'!$A18,FALSE),0))*D$5</f>
        <v>0</v>
      </c>
      <c r="E18" s="22">
        <f>(HLOOKUP(CONCATENATE($L$5,E$7),'BECO_Datos 2006-2020'!$D$3:$LJ$86,'BECO_Datos 2006-2020'!$A18,FALSE)+IFERROR(HLOOKUP(CONCATENATE($L$5,E$7),'BECO_Datos 2006-2020'!$LL$3:$RN$86,'BECO_Datos 2006-2020'!$A18,FALSE),0))*E$5</f>
        <v>0</v>
      </c>
      <c r="F18" s="22">
        <f>(HLOOKUP(CONCATENATE($L$5,F$7),'BECO_Datos 2006-2020'!$D$3:$LJ$86,'BECO_Datos 2006-2020'!$A18,FALSE)+IFERROR(HLOOKUP(CONCATENATE($L$5,F$7),'BECO_Datos 2006-2020'!$LL$3:$RN$86,'BECO_Datos 2006-2020'!$A18,FALSE),0))*F$5</f>
        <v>395050.96899999998</v>
      </c>
      <c r="G18" s="22">
        <f>(HLOOKUP(CONCATENATE($L$5,G$7),'BECO_Datos 2006-2020'!$D$3:$LJ$86,'BECO_Datos 2006-2020'!$A18,FALSE)+IFERROR(HLOOKUP(CONCATENATE($L$5,G$7),'BECO_Datos 2006-2020'!$LL$3:$RN$86,'BECO_Datos 2006-2020'!$A18,FALSE),0))*G$5</f>
        <v>0</v>
      </c>
      <c r="H18" s="22">
        <f>(HLOOKUP(CONCATENATE($L$5,H$7),'BECO_Datos 2006-2020'!$D$3:$LJ$86,'BECO_Datos 2006-2020'!$A18,FALSE)+IFERROR(HLOOKUP(CONCATENATE($L$5,H$7),'BECO_Datos 2006-2020'!$LL$3:$RN$86,'BECO_Datos 2006-2020'!$A18,FALSE),0))*H$5</f>
        <v>0</v>
      </c>
      <c r="I18" s="22">
        <f>(HLOOKUP(CONCATENATE($L$5,I$7),'BECO_Datos 2006-2020'!$D$3:$LJ$86,'BECO_Datos 2006-2020'!$A18,FALSE)+IFERROR(HLOOKUP(CONCATENATE($L$5,I$7),'BECO_Datos 2006-2020'!$LL$3:$RN$86,'BECO_Datos 2006-2020'!$A18,FALSE),0))*I$5</f>
        <v>0</v>
      </c>
      <c r="J18" s="22">
        <f>(HLOOKUP(CONCATENATE($L$5,J$7),'BECO_Datos 2006-2020'!$D$3:$LJ$86,'BECO_Datos 2006-2020'!$A18,FALSE)+IFERROR(HLOOKUP(CONCATENATE($L$5,J$7),'BECO_Datos 2006-2020'!$LL$3:$RN$86,'BECO_Datos 2006-2020'!$A18,FALSE),0))*J$5</f>
        <v>0</v>
      </c>
      <c r="K18" s="22">
        <f>(HLOOKUP(CONCATENATE($L$5,K$7),'BECO_Datos 2006-2020'!$D$3:$LJ$86,'BECO_Datos 2006-2020'!$A18,FALSE)+IFERROR(HLOOKUP(CONCATENATE($L$5,K$7),'BECO_Datos 2006-2020'!$LL$3:$RN$86,'BECO_Datos 2006-2020'!$A18,FALSE),0))*K$5</f>
        <v>0</v>
      </c>
      <c r="L18" s="22" t="str">
        <f t="shared" si="2"/>
        <v>No aplica</v>
      </c>
      <c r="M18" s="22">
        <f>(HLOOKUP(CONCATENATE($L$5,M$7),'BECO_Datos 2006-2020'!$D$3:$LJ$86,'BECO_Datos 2006-2020'!$A18,FALSE)+IFERROR(HLOOKUP(CONCATENATE($L$5,M$7),'BECO_Datos 2006-2020'!$LL$3:$RN$86,'BECO_Datos 2006-2020'!$A18,FALSE),0))*M$5</f>
        <v>0</v>
      </c>
      <c r="N18" s="22">
        <f>(HLOOKUP(CONCATENATE($L$5,N$7),'BECO_Datos 2006-2020'!$D$3:$LJ$86,'BECO_Datos 2006-2020'!$A18,FALSE)+IFERROR(HLOOKUP(CONCATENATE($L$5,N$7),'BECO_Datos 2006-2020'!$LL$3:$RN$86,'BECO_Datos 2006-2020'!$A18,FALSE),0))*N$5</f>
        <v>0</v>
      </c>
      <c r="O18" s="22">
        <f>(HLOOKUP(CONCATENATE($L$5,O$7),'BECO_Datos 2006-2020'!$D$3:$LJ$86,'BECO_Datos 2006-2020'!$A18,FALSE)+IFERROR(HLOOKUP(CONCATENATE($L$5,O$7),'BECO_Datos 2006-2020'!$LL$3:$RN$86,'BECO_Datos 2006-2020'!$A18,FALSE),0))*O$5</f>
        <v>0</v>
      </c>
      <c r="P18" s="22">
        <f>(HLOOKUP(CONCATENATE($L$5,P$7),'BECO_Datos 2006-2020'!$D$3:$LJ$86,'BECO_Datos 2006-2020'!$A18,FALSE)+IFERROR(HLOOKUP(CONCATENATE($L$5,P$7),'BECO_Datos 2006-2020'!$LL$3:$RN$86,'BECO_Datos 2006-2020'!$A18,FALSE),0))*P$5</f>
        <v>0</v>
      </c>
      <c r="Q18" s="22">
        <f>(HLOOKUP(CONCATENATE($L$5,Q$7),'BECO_Datos 2006-2020'!$D$3:$LJ$86,'BECO_Datos 2006-2020'!$A18,FALSE)+IFERROR(HLOOKUP(CONCATENATE($L$5,Q$7),'BECO_Datos 2006-2020'!$LL$3:$RN$86,'BECO_Datos 2006-2020'!$A18,FALSE),0))*Q$5</f>
        <v>0</v>
      </c>
      <c r="R18" s="22">
        <f>(HLOOKUP(CONCATENATE($L$5,R$7),'BECO_Datos 2006-2020'!$D$3:$LJ$86,'BECO_Datos 2006-2020'!$A18,FALSE)+IFERROR(HLOOKUP(CONCATENATE($L$5,R$7),'BECO_Datos 2006-2020'!$LL$3:$RN$86,'BECO_Datos 2006-2020'!$A18,FALSE),0))*R$5</f>
        <v>0</v>
      </c>
      <c r="S18" s="22">
        <f>(HLOOKUP(CONCATENATE($L$5,S$7),'BECO_Datos 2006-2020'!$D$3:$LJ$86,'BECO_Datos 2006-2020'!$A18,FALSE)+IFERROR(HLOOKUP(CONCATENATE($L$5,S$7),'BECO_Datos 2006-2020'!$LL$3:$RN$86,'BECO_Datos 2006-2020'!$A18,FALSE),0))*S$5</f>
        <v>0</v>
      </c>
      <c r="T18" s="22">
        <f>(HLOOKUP(CONCATENATE($L$5,T$7),'BECO_Datos 2006-2020'!$D$3:$LJ$86,'BECO_Datos 2006-2020'!$A18,FALSE)+IFERROR(HLOOKUP(CONCATENATE($L$5,T$7),'BECO_Datos 2006-2020'!$LL$3:$RN$86,'BECO_Datos 2006-2020'!$A18,FALSE),0))*T$5</f>
        <v>0</v>
      </c>
      <c r="U18" s="22">
        <f>(HLOOKUP(CONCATENATE($L$5,U$7),'BECO_Datos 2006-2020'!$D$3:$LJ$86,'BECO_Datos 2006-2020'!$A18,FALSE)+IFERROR(HLOOKUP(CONCATENATE($L$5,U$7),'BECO_Datos 2006-2020'!$LL$3:$RN$86,'BECO_Datos 2006-2020'!$A18,FALSE),0))*U$5</f>
        <v>0</v>
      </c>
      <c r="V18" s="22">
        <f>(HLOOKUP(CONCATENATE($L$5,V$7),'BECO_Datos 2006-2020'!$D$3:$LJ$86,'BECO_Datos 2006-2020'!$A18,FALSE)+IFERROR(HLOOKUP(CONCATENATE($L$5,V$7),'BECO_Datos 2006-2020'!$LL$3:$RN$86,'BECO_Datos 2006-2020'!$A18,FALSE),0))*V$5</f>
        <v>0</v>
      </c>
      <c r="W18" s="22">
        <f>(HLOOKUP(CONCATENATE($L$5,W$7),'BECO_Datos 2006-2020'!$D$3:$LJ$86,'BECO_Datos 2006-2020'!$A18,FALSE)+IFERROR(HLOOKUP(CONCATENATE($L$5,W$7),'BECO_Datos 2006-2020'!$LL$3:$RN$86,'BECO_Datos 2006-2020'!$A18,FALSE),0))*W$5</f>
        <v>0</v>
      </c>
    </row>
    <row r="19" spans="1:25" x14ac:dyDescent="0.25">
      <c r="A19" s="54"/>
      <c r="B19" s="146" t="s">
        <v>112</v>
      </c>
      <c r="C19" s="23" t="str">
        <f t="shared" si="4"/>
        <v>No aplica</v>
      </c>
      <c r="D19" s="97">
        <f>(HLOOKUP(CONCATENATE($L$5,D$7),'BECO_Datos 2006-2020'!$D$3:$LJ$86,'BECO_Datos 2006-2020'!$A19,FALSE)+IFERROR(HLOOKUP(CONCATENATE($L$5,D$7),'BECO_Datos 2006-2020'!$LL$3:$RN$86,'BECO_Datos 2006-2020'!$A19,FALSE),0))*D$5</f>
        <v>0</v>
      </c>
      <c r="E19" s="97">
        <f>(HLOOKUP(CONCATENATE($L$5,E$7),'BECO_Datos 2006-2020'!$D$3:$LJ$86,'BECO_Datos 2006-2020'!$A19,FALSE)+IFERROR(HLOOKUP(CONCATENATE($L$5,E$7),'BECO_Datos 2006-2020'!$LL$3:$RN$86,'BECO_Datos 2006-2020'!$A19,FALSE),0))*E$5</f>
        <v>0</v>
      </c>
      <c r="F19" s="97">
        <f>(HLOOKUP(CONCATENATE($L$5,F$7),'BECO_Datos 2006-2020'!$D$3:$LJ$86,'BECO_Datos 2006-2020'!$A19,FALSE)+IFERROR(HLOOKUP(CONCATENATE($L$5,F$7),'BECO_Datos 2006-2020'!$LL$3:$RN$86,'BECO_Datos 2006-2020'!$A19,FALSE),0))*F$5</f>
        <v>0</v>
      </c>
      <c r="G19" s="97">
        <f>(HLOOKUP(CONCATENATE($L$5,G$7),'BECO_Datos 2006-2020'!$D$3:$LJ$86,'BECO_Datos 2006-2020'!$A19,FALSE)+IFERROR(HLOOKUP(CONCATENATE($L$5,G$7),'BECO_Datos 2006-2020'!$LL$3:$RN$86,'BECO_Datos 2006-2020'!$A19,FALSE),0))*G$5</f>
        <v>0</v>
      </c>
      <c r="H19" s="97">
        <f>(HLOOKUP(CONCATENATE($L$5,H$7),'BECO_Datos 2006-2020'!$D$3:$LJ$86,'BECO_Datos 2006-2020'!$A19,FALSE)+IFERROR(HLOOKUP(CONCATENATE($L$5,H$7),'BECO_Datos 2006-2020'!$LL$3:$RN$86,'BECO_Datos 2006-2020'!$A19,FALSE),0))*H$5</f>
        <v>0</v>
      </c>
      <c r="I19" s="97">
        <f>(HLOOKUP(CONCATENATE($L$5,I$7),'BECO_Datos 2006-2020'!$D$3:$LJ$86,'BECO_Datos 2006-2020'!$A19,FALSE)+IFERROR(HLOOKUP(CONCATENATE($L$5,I$7),'BECO_Datos 2006-2020'!$LL$3:$RN$86,'BECO_Datos 2006-2020'!$A19,FALSE),0))*I$5</f>
        <v>0</v>
      </c>
      <c r="J19" s="97">
        <f>(HLOOKUP(CONCATENATE($L$5,J$7),'BECO_Datos 2006-2020'!$D$3:$LJ$86,'BECO_Datos 2006-2020'!$A19,FALSE)+IFERROR(HLOOKUP(CONCATENATE($L$5,J$7),'BECO_Datos 2006-2020'!$LL$3:$RN$86,'BECO_Datos 2006-2020'!$A19,FALSE),0))*J$5</f>
        <v>0</v>
      </c>
      <c r="K19" s="97">
        <f>(HLOOKUP(CONCATENATE($L$5,K$7),'BECO_Datos 2006-2020'!$D$3:$LJ$86,'BECO_Datos 2006-2020'!$A19,FALSE)+IFERROR(HLOOKUP(CONCATENATE($L$5,K$7),'BECO_Datos 2006-2020'!$LL$3:$RN$86,'BECO_Datos 2006-2020'!$A19,FALSE),0))*K$5</f>
        <v>0</v>
      </c>
      <c r="L19" s="23" t="str">
        <f t="shared" si="2"/>
        <v>No aplica</v>
      </c>
      <c r="M19" s="97">
        <f>(HLOOKUP(CONCATENATE($L$5,M$7),'BECO_Datos 2006-2020'!$D$3:$LJ$86,'BECO_Datos 2006-2020'!$A19,FALSE)+IFERROR(HLOOKUP(CONCATENATE($L$5,M$7),'BECO_Datos 2006-2020'!$LL$3:$RN$86,'BECO_Datos 2006-2020'!$A19,FALSE),0))*M$5</f>
        <v>0</v>
      </c>
      <c r="N19" s="97">
        <f>(HLOOKUP(CONCATENATE($L$5,N$7),'BECO_Datos 2006-2020'!$D$3:$LJ$86,'BECO_Datos 2006-2020'!$A19,FALSE)+IFERROR(HLOOKUP(CONCATENATE($L$5,N$7),'BECO_Datos 2006-2020'!$LL$3:$RN$86,'BECO_Datos 2006-2020'!$A19,FALSE),0))*N$5</f>
        <v>0</v>
      </c>
      <c r="O19" s="97">
        <f>(HLOOKUP(CONCATENATE($L$5,O$7),'BECO_Datos 2006-2020'!$D$3:$LJ$86,'BECO_Datos 2006-2020'!$A19,FALSE)+IFERROR(HLOOKUP(CONCATENATE($L$5,O$7),'BECO_Datos 2006-2020'!$LL$3:$RN$86,'BECO_Datos 2006-2020'!$A19,FALSE),0))*O$5</f>
        <v>0</v>
      </c>
      <c r="P19" s="97">
        <f>(HLOOKUP(CONCATENATE($L$5,P$7),'BECO_Datos 2006-2020'!$D$3:$LJ$86,'BECO_Datos 2006-2020'!$A19,FALSE)+IFERROR(HLOOKUP(CONCATENATE($L$5,P$7),'BECO_Datos 2006-2020'!$LL$3:$RN$86,'BECO_Datos 2006-2020'!$A19,FALSE),0))*P$5</f>
        <v>0</v>
      </c>
      <c r="Q19" s="97">
        <f>(HLOOKUP(CONCATENATE($L$5,Q$7),'BECO_Datos 2006-2020'!$D$3:$LJ$86,'BECO_Datos 2006-2020'!$A19,FALSE)+IFERROR(HLOOKUP(CONCATENATE($L$5,Q$7),'BECO_Datos 2006-2020'!$LL$3:$RN$86,'BECO_Datos 2006-2020'!$A19,FALSE),0))*Q$5</f>
        <v>0</v>
      </c>
      <c r="R19" s="97">
        <f>(HLOOKUP(CONCATENATE($L$5,R$7),'BECO_Datos 2006-2020'!$D$3:$LJ$86,'BECO_Datos 2006-2020'!$A19,FALSE)+IFERROR(HLOOKUP(CONCATENATE($L$5,R$7),'BECO_Datos 2006-2020'!$LL$3:$RN$86,'BECO_Datos 2006-2020'!$A19,FALSE),0))*R$5</f>
        <v>0</v>
      </c>
      <c r="S19" s="97">
        <f>(HLOOKUP(CONCATENATE($L$5,S$7),'BECO_Datos 2006-2020'!$D$3:$LJ$86,'BECO_Datos 2006-2020'!$A19,FALSE)+IFERROR(HLOOKUP(CONCATENATE($L$5,S$7),'BECO_Datos 2006-2020'!$LL$3:$RN$86,'BECO_Datos 2006-2020'!$A19,FALSE),0))*S$5</f>
        <v>0</v>
      </c>
      <c r="T19" s="97">
        <f>(HLOOKUP(CONCATENATE($L$5,T$7),'BECO_Datos 2006-2020'!$D$3:$LJ$86,'BECO_Datos 2006-2020'!$A19,FALSE)+IFERROR(HLOOKUP(CONCATENATE($L$5,T$7),'BECO_Datos 2006-2020'!$LL$3:$RN$86,'BECO_Datos 2006-2020'!$A19,FALSE),0))*T$5</f>
        <v>0</v>
      </c>
      <c r="U19" s="97">
        <f>(HLOOKUP(CONCATENATE($L$5,U$7),'BECO_Datos 2006-2020'!$D$3:$LJ$86,'BECO_Datos 2006-2020'!$A19,FALSE)+IFERROR(HLOOKUP(CONCATENATE($L$5,U$7),'BECO_Datos 2006-2020'!$LL$3:$RN$86,'BECO_Datos 2006-2020'!$A19,FALSE),0))*U$5</f>
        <v>0</v>
      </c>
      <c r="V19" s="97">
        <f>(HLOOKUP(CONCATENATE($L$5,V$7),'BECO_Datos 2006-2020'!$D$3:$LJ$86,'BECO_Datos 2006-2020'!$A19,FALSE)+IFERROR(HLOOKUP(CONCATENATE($L$5,V$7),'BECO_Datos 2006-2020'!$LL$3:$RN$86,'BECO_Datos 2006-2020'!$A19,FALSE),0))*V$5</f>
        <v>0</v>
      </c>
      <c r="W19" s="97">
        <f>(HLOOKUP(CONCATENATE($L$5,W$7),'BECO_Datos 2006-2020'!$D$3:$LJ$86,'BECO_Datos 2006-2020'!$A19,FALSE)+IFERROR(HLOOKUP(CONCATENATE($L$5,W$7),'BECO_Datos 2006-2020'!$LL$3:$RN$86,'BECO_Datos 2006-2020'!$A19,FALSE),0))*W$5</f>
        <v>0</v>
      </c>
    </row>
    <row r="20" spans="1:25" s="9" customFormat="1" x14ac:dyDescent="0.25">
      <c r="A20" s="144"/>
      <c r="B20" s="145" t="s">
        <v>12</v>
      </c>
      <c r="C20" s="22" t="str">
        <f t="shared" ref="C20:C36" si="5">IF($C$5=1,"No aplica",_xlfn.AGGREGATE(9,6,D20:K20))</f>
        <v>No aplica</v>
      </c>
      <c r="D20" s="22">
        <f>SUM(D21:D24)</f>
        <v>0</v>
      </c>
      <c r="E20" s="22">
        <f t="shared" ref="E20:K20" si="6">SUM(E21:E24)</f>
        <v>0</v>
      </c>
      <c r="F20" s="22">
        <f t="shared" si="6"/>
        <v>39462.408847481238</v>
      </c>
      <c r="G20" s="22">
        <f t="shared" si="6"/>
        <v>0</v>
      </c>
      <c r="H20" s="22">
        <f t="shared" si="6"/>
        <v>0</v>
      </c>
      <c r="I20" s="22">
        <f t="shared" si="6"/>
        <v>0</v>
      </c>
      <c r="J20" s="22">
        <f t="shared" si="6"/>
        <v>0</v>
      </c>
      <c r="K20" s="22">
        <f t="shared" si="6"/>
        <v>0</v>
      </c>
      <c r="L20" s="22" t="str">
        <f t="shared" si="2"/>
        <v>No aplica</v>
      </c>
      <c r="M20" s="22">
        <f t="shared" ref="M20:W20" si="7">SUM(M21:M24)</f>
        <v>0</v>
      </c>
      <c r="N20" s="22">
        <f t="shared" si="7"/>
        <v>0</v>
      </c>
      <c r="O20" s="22">
        <f t="shared" si="7"/>
        <v>0</v>
      </c>
      <c r="P20" s="22">
        <f t="shared" si="7"/>
        <v>0</v>
      </c>
      <c r="Q20" s="22">
        <f t="shared" si="7"/>
        <v>0</v>
      </c>
      <c r="R20" s="22">
        <f t="shared" si="7"/>
        <v>2045.5345736214265</v>
      </c>
      <c r="S20" s="22">
        <f t="shared" si="7"/>
        <v>4679.1035590859283</v>
      </c>
      <c r="T20" s="22">
        <f t="shared" si="7"/>
        <v>0</v>
      </c>
      <c r="U20" s="22">
        <f t="shared" si="7"/>
        <v>0</v>
      </c>
      <c r="V20" s="22">
        <f t="shared" si="7"/>
        <v>0</v>
      </c>
      <c r="W20" s="22">
        <f t="shared" si="7"/>
        <v>0</v>
      </c>
    </row>
    <row r="21" spans="1:25" x14ac:dyDescent="0.25">
      <c r="A21" s="54"/>
      <c r="B21" s="147" t="s">
        <v>110</v>
      </c>
      <c r="C21" s="23" t="str">
        <f t="shared" si="5"/>
        <v>No aplica</v>
      </c>
      <c r="D21" s="98">
        <f>(HLOOKUP(CONCATENATE($L$5,D$7),'BECO_Datos 2006-2020'!$D$3:$LJ$86,'BECO_Datos 2006-2020'!$A21,FALSE)+IFERROR(HLOOKUP(CONCATENATE($L$5,D$7),'BECO_Datos 2006-2020'!$LL$3:$RN$86,'BECO_Datos 2006-2020'!$A21,FALSE),0))*D$5</f>
        <v>0</v>
      </c>
      <c r="E21" s="98">
        <f>(HLOOKUP(CONCATENATE($L$5,E$7),'BECO_Datos 2006-2020'!$D$3:$LJ$86,'BECO_Datos 2006-2020'!$A21,FALSE)+IFERROR(HLOOKUP(CONCATENATE($L$5,E$7),'BECO_Datos 2006-2020'!$LL$3:$RN$86,'BECO_Datos 2006-2020'!$A21,FALSE),0))*E$5</f>
        <v>0</v>
      </c>
      <c r="F21" s="98">
        <f>(HLOOKUP(CONCATENATE($L$5,F$7),'BECO_Datos 2006-2020'!$D$3:$LJ$86,'BECO_Datos 2006-2020'!$A21,FALSE)+IFERROR(HLOOKUP(CONCATENATE($L$5,F$7),'BECO_Datos 2006-2020'!$LL$3:$RN$86,'BECO_Datos 2006-2020'!$A21,FALSE),0))*F$5</f>
        <v>0</v>
      </c>
      <c r="G21" s="98">
        <f>(HLOOKUP(CONCATENATE($L$5,G$7),'BECO_Datos 2006-2020'!$D$3:$LJ$86,'BECO_Datos 2006-2020'!$A21,FALSE)+IFERROR(HLOOKUP(CONCATENATE($L$5,G$7),'BECO_Datos 2006-2020'!$LL$3:$RN$86,'BECO_Datos 2006-2020'!$A21,FALSE),0))*G$5</f>
        <v>0</v>
      </c>
      <c r="H21" s="98">
        <f>(HLOOKUP(CONCATENATE($L$5,H$7),'BECO_Datos 2006-2020'!$D$3:$LJ$86,'BECO_Datos 2006-2020'!$A21,FALSE)+IFERROR(HLOOKUP(CONCATENATE($L$5,H$7),'BECO_Datos 2006-2020'!$LL$3:$RN$86,'BECO_Datos 2006-2020'!$A21,FALSE),0))*H$5</f>
        <v>0</v>
      </c>
      <c r="I21" s="98">
        <f>(HLOOKUP(CONCATENATE($L$5,I$7),'BECO_Datos 2006-2020'!$D$3:$LJ$86,'BECO_Datos 2006-2020'!$A21,FALSE)+IFERROR(HLOOKUP(CONCATENATE($L$5,I$7),'BECO_Datos 2006-2020'!$LL$3:$RN$86,'BECO_Datos 2006-2020'!$A21,FALSE),0))*I$5</f>
        <v>0</v>
      </c>
      <c r="J21" s="98">
        <f>(HLOOKUP(CONCATENATE($L$5,J$7),'BECO_Datos 2006-2020'!$D$3:$LJ$86,'BECO_Datos 2006-2020'!$A21,FALSE)+IFERROR(HLOOKUP(CONCATENATE($L$5,J$7),'BECO_Datos 2006-2020'!$LL$3:$RN$86,'BECO_Datos 2006-2020'!$A21,FALSE),0))*J$5</f>
        <v>0</v>
      </c>
      <c r="K21" s="98">
        <f>(HLOOKUP(CONCATENATE($L$5,K$7),'BECO_Datos 2006-2020'!$D$3:$LJ$86,'BECO_Datos 2006-2020'!$A21,FALSE)+IFERROR(HLOOKUP(CONCATENATE($L$5,K$7),'BECO_Datos 2006-2020'!$LL$3:$RN$86,'BECO_Datos 2006-2020'!$A21,FALSE),0))*K$5</f>
        <v>0</v>
      </c>
      <c r="L21" s="23" t="str">
        <f t="shared" si="2"/>
        <v>No aplica</v>
      </c>
      <c r="M21" s="98">
        <f>(HLOOKUP(CONCATENATE($L$5,M$7),'BECO_Datos 2006-2020'!$D$3:$LJ$86,'BECO_Datos 2006-2020'!$A21,FALSE)+IFERROR(HLOOKUP(CONCATENATE($L$5,M$7),'BECO_Datos 2006-2020'!$LL$3:$RN$86,'BECO_Datos 2006-2020'!$A21,FALSE),0))*M$5</f>
        <v>0</v>
      </c>
      <c r="N21" s="98">
        <f>(HLOOKUP(CONCATENATE($L$5,N$7),'BECO_Datos 2006-2020'!$D$3:$LJ$86,'BECO_Datos 2006-2020'!$A21,FALSE)+IFERROR(HLOOKUP(CONCATENATE($L$5,N$7),'BECO_Datos 2006-2020'!$LL$3:$RN$86,'BECO_Datos 2006-2020'!$A21,FALSE),0))*N$5</f>
        <v>0</v>
      </c>
      <c r="O21" s="98">
        <f>(HLOOKUP(CONCATENATE($L$5,O$7),'BECO_Datos 2006-2020'!$D$3:$LJ$86,'BECO_Datos 2006-2020'!$A21,FALSE)+IFERROR(HLOOKUP(CONCATENATE($L$5,O$7),'BECO_Datos 2006-2020'!$LL$3:$RN$86,'BECO_Datos 2006-2020'!$A21,FALSE),0))*O$5</f>
        <v>0</v>
      </c>
      <c r="P21" s="98">
        <f>(HLOOKUP(CONCATENATE($L$5,P$7),'BECO_Datos 2006-2020'!$D$3:$LJ$86,'BECO_Datos 2006-2020'!$A21,FALSE)+IFERROR(HLOOKUP(CONCATENATE($L$5,P$7),'BECO_Datos 2006-2020'!$LL$3:$RN$86,'BECO_Datos 2006-2020'!$A21,FALSE),0))*P$5</f>
        <v>0</v>
      </c>
      <c r="Q21" s="98">
        <f>(HLOOKUP(CONCATENATE($L$5,Q$7),'BECO_Datos 2006-2020'!$D$3:$LJ$86,'BECO_Datos 2006-2020'!$A21,FALSE)+IFERROR(HLOOKUP(CONCATENATE($L$5,Q$7),'BECO_Datos 2006-2020'!$LL$3:$RN$86,'BECO_Datos 2006-2020'!$A21,FALSE),0))*Q$5</f>
        <v>0</v>
      </c>
      <c r="R21" s="98">
        <f>(HLOOKUP(CONCATENATE($L$5,R$7),'BECO_Datos 2006-2020'!$D$3:$LJ$86,'BECO_Datos 2006-2020'!$A21,FALSE)+IFERROR(HLOOKUP(CONCATENATE($L$5,R$7),'BECO_Datos 2006-2020'!$LL$3:$RN$86,'BECO_Datos 2006-2020'!$A21,FALSE),0))*R$5</f>
        <v>2045.5345736214265</v>
      </c>
      <c r="S21" s="98">
        <f>(HLOOKUP(CONCATENATE($L$5,S$7),'BECO_Datos 2006-2020'!$D$3:$LJ$86,'BECO_Datos 2006-2020'!$A21,FALSE)+IFERROR(HLOOKUP(CONCATENATE($L$5,S$7),'BECO_Datos 2006-2020'!$LL$3:$RN$86,'BECO_Datos 2006-2020'!$A21,FALSE),0))*S$5</f>
        <v>0</v>
      </c>
      <c r="T21" s="98">
        <f>(HLOOKUP(CONCATENATE($L$5,T$7),'BECO_Datos 2006-2020'!$D$3:$LJ$86,'BECO_Datos 2006-2020'!$A21,FALSE)+IFERROR(HLOOKUP(CONCATENATE($L$5,T$7),'BECO_Datos 2006-2020'!$LL$3:$RN$86,'BECO_Datos 2006-2020'!$A21,FALSE),0))*T$5</f>
        <v>0</v>
      </c>
      <c r="U21" s="98">
        <f>(HLOOKUP(CONCATENATE($L$5,U$7),'BECO_Datos 2006-2020'!$D$3:$LJ$86,'BECO_Datos 2006-2020'!$A21,FALSE)+IFERROR(HLOOKUP(CONCATENATE($L$5,U$7),'BECO_Datos 2006-2020'!$LL$3:$RN$86,'BECO_Datos 2006-2020'!$A21,FALSE),0))*U$5</f>
        <v>0</v>
      </c>
      <c r="V21" s="98">
        <f>(HLOOKUP(CONCATENATE($L$5,V$7),'BECO_Datos 2006-2020'!$D$3:$LJ$86,'BECO_Datos 2006-2020'!$A21,FALSE)+IFERROR(HLOOKUP(CONCATENATE($L$5,V$7),'BECO_Datos 2006-2020'!$LL$3:$RN$86,'BECO_Datos 2006-2020'!$A21,FALSE),0))*V$5</f>
        <v>0</v>
      </c>
      <c r="W21" s="98">
        <f>(HLOOKUP(CONCATENATE($L$5,W$7),'BECO_Datos 2006-2020'!$D$3:$LJ$86,'BECO_Datos 2006-2020'!$A21,FALSE)+IFERROR(HLOOKUP(CONCATENATE($L$5,W$7),'BECO_Datos 2006-2020'!$LL$3:$RN$86,'BECO_Datos 2006-2020'!$A21,FALSE),0))*W$5</f>
        <v>0</v>
      </c>
    </row>
    <row r="22" spans="1:25" x14ac:dyDescent="0.25">
      <c r="A22" s="54"/>
      <c r="B22" s="105" t="s">
        <v>116</v>
      </c>
      <c r="C22" s="22" t="str">
        <f t="shared" si="5"/>
        <v>No aplica</v>
      </c>
      <c r="D22" s="22">
        <f>(HLOOKUP(CONCATENATE($L$5,D$7),'BECO_Datos 2006-2020'!$D$3:$LJ$86,'BECO_Datos 2006-2020'!$A22,FALSE)+IFERROR(HLOOKUP(CONCATENATE($L$5,D$7),'BECO_Datos 2006-2020'!$LL$3:$RN$86,'BECO_Datos 2006-2020'!$A22,FALSE),0))*D$5</f>
        <v>0</v>
      </c>
      <c r="E22" s="22">
        <f>(HLOOKUP(CONCATENATE($L$5,E$7),'BECO_Datos 2006-2020'!$D$3:$LJ$86,'BECO_Datos 2006-2020'!$A22,FALSE)+IFERROR(HLOOKUP(CONCATENATE($L$5,E$7),'BECO_Datos 2006-2020'!$LL$3:$RN$86,'BECO_Datos 2006-2020'!$A22,FALSE),0))*E$5</f>
        <v>0</v>
      </c>
      <c r="F22" s="22">
        <f>(HLOOKUP(CONCATENATE($L$5,F$7),'BECO_Datos 2006-2020'!$D$3:$LJ$86,'BECO_Datos 2006-2020'!$A22,FALSE)+IFERROR(HLOOKUP(CONCATENATE($L$5,F$7),'BECO_Datos 2006-2020'!$LL$3:$RN$86,'BECO_Datos 2006-2020'!$A22,FALSE),0))*F$5</f>
        <v>31320.337462375461</v>
      </c>
      <c r="G22" s="22">
        <f>(HLOOKUP(CONCATENATE($L$5,G$7),'BECO_Datos 2006-2020'!$D$3:$LJ$86,'BECO_Datos 2006-2020'!$A22,FALSE)+IFERROR(HLOOKUP(CONCATENATE($L$5,G$7),'BECO_Datos 2006-2020'!$LL$3:$RN$86,'BECO_Datos 2006-2020'!$A22,FALSE),0))*G$5</f>
        <v>0</v>
      </c>
      <c r="H22" s="22">
        <f>(HLOOKUP(CONCATENATE($L$5,H$7),'BECO_Datos 2006-2020'!$D$3:$LJ$86,'BECO_Datos 2006-2020'!$A22,FALSE)+IFERROR(HLOOKUP(CONCATENATE($L$5,H$7),'BECO_Datos 2006-2020'!$LL$3:$RN$86,'BECO_Datos 2006-2020'!$A22,FALSE),0))*H$5</f>
        <v>0</v>
      </c>
      <c r="I22" s="22">
        <f>(HLOOKUP(CONCATENATE($L$5,I$7),'BECO_Datos 2006-2020'!$D$3:$LJ$86,'BECO_Datos 2006-2020'!$A22,FALSE)+IFERROR(HLOOKUP(CONCATENATE($L$5,I$7),'BECO_Datos 2006-2020'!$LL$3:$RN$86,'BECO_Datos 2006-2020'!$A22,FALSE),0))*I$5</f>
        <v>0</v>
      </c>
      <c r="J22" s="22">
        <f>(HLOOKUP(CONCATENATE($L$5,J$7),'BECO_Datos 2006-2020'!$D$3:$LJ$86,'BECO_Datos 2006-2020'!$A22,FALSE)+IFERROR(HLOOKUP(CONCATENATE($L$5,J$7),'BECO_Datos 2006-2020'!$LL$3:$RN$86,'BECO_Datos 2006-2020'!$A22,FALSE),0))*J$5</f>
        <v>0</v>
      </c>
      <c r="K22" s="22">
        <f>(HLOOKUP(CONCATENATE($L$5,K$7),'BECO_Datos 2006-2020'!$D$3:$LJ$86,'BECO_Datos 2006-2020'!$A22,FALSE)+IFERROR(HLOOKUP(CONCATENATE($L$5,K$7),'BECO_Datos 2006-2020'!$LL$3:$RN$86,'BECO_Datos 2006-2020'!$A22,FALSE),0))*K$5</f>
        <v>0</v>
      </c>
      <c r="L22" s="22" t="str">
        <f t="shared" si="2"/>
        <v>No aplica</v>
      </c>
      <c r="M22" s="22">
        <f>(HLOOKUP(CONCATENATE($L$5,M$7),'BECO_Datos 2006-2020'!$D$3:$LJ$86,'BECO_Datos 2006-2020'!$A22,FALSE)+IFERROR(HLOOKUP(CONCATENATE($L$5,M$7),'BECO_Datos 2006-2020'!$LL$3:$RN$86,'BECO_Datos 2006-2020'!$A22,FALSE),0))*M$5</f>
        <v>0</v>
      </c>
      <c r="N22" s="22">
        <f>(HLOOKUP(CONCATENATE($L$5,N$7),'BECO_Datos 2006-2020'!$D$3:$LJ$86,'BECO_Datos 2006-2020'!$A22,FALSE)+IFERROR(HLOOKUP(CONCATENATE($L$5,N$7),'BECO_Datos 2006-2020'!$LL$3:$RN$86,'BECO_Datos 2006-2020'!$A22,FALSE),0))*N$5</f>
        <v>0</v>
      </c>
      <c r="O22" s="22">
        <f>(HLOOKUP(CONCATENATE($L$5,O$7),'BECO_Datos 2006-2020'!$D$3:$LJ$86,'BECO_Datos 2006-2020'!$A22,FALSE)+IFERROR(HLOOKUP(CONCATENATE($L$5,O$7),'BECO_Datos 2006-2020'!$LL$3:$RN$86,'BECO_Datos 2006-2020'!$A22,FALSE),0))*O$5</f>
        <v>0</v>
      </c>
      <c r="P22" s="22">
        <f>(HLOOKUP(CONCATENATE($L$5,P$7),'BECO_Datos 2006-2020'!$D$3:$LJ$86,'BECO_Datos 2006-2020'!$A22,FALSE)+IFERROR(HLOOKUP(CONCATENATE($L$5,P$7),'BECO_Datos 2006-2020'!$LL$3:$RN$86,'BECO_Datos 2006-2020'!$A22,FALSE),0))*P$5</f>
        <v>0</v>
      </c>
      <c r="Q22" s="22">
        <f>(HLOOKUP(CONCATENATE($L$5,Q$7),'BECO_Datos 2006-2020'!$D$3:$LJ$86,'BECO_Datos 2006-2020'!$A22,FALSE)+IFERROR(HLOOKUP(CONCATENATE($L$5,Q$7),'BECO_Datos 2006-2020'!$LL$3:$RN$86,'BECO_Datos 2006-2020'!$A22,FALSE),0))*Q$5</f>
        <v>0</v>
      </c>
      <c r="R22" s="22">
        <f>(HLOOKUP(CONCATENATE($L$5,R$7),'BECO_Datos 2006-2020'!$D$3:$LJ$86,'BECO_Datos 2006-2020'!$A22,FALSE)+IFERROR(HLOOKUP(CONCATENATE($L$5,R$7),'BECO_Datos 2006-2020'!$LL$3:$RN$86,'BECO_Datos 2006-2020'!$A22,FALSE),0))*R$5</f>
        <v>0</v>
      </c>
      <c r="S22" s="22">
        <f>(HLOOKUP(CONCATENATE($L$5,S$7),'BECO_Datos 2006-2020'!$D$3:$LJ$86,'BECO_Datos 2006-2020'!$A22,FALSE)+IFERROR(HLOOKUP(CONCATENATE($L$5,S$7),'BECO_Datos 2006-2020'!$LL$3:$RN$86,'BECO_Datos 2006-2020'!$A22,FALSE),0))*S$5</f>
        <v>4679.1035590859283</v>
      </c>
      <c r="T22" s="22">
        <f>(HLOOKUP(CONCATENATE($L$5,T$7),'BECO_Datos 2006-2020'!$D$3:$LJ$86,'BECO_Datos 2006-2020'!$A22,FALSE)+IFERROR(HLOOKUP(CONCATENATE($L$5,T$7),'BECO_Datos 2006-2020'!$LL$3:$RN$86,'BECO_Datos 2006-2020'!$A22,FALSE),0))*T$5</f>
        <v>0</v>
      </c>
      <c r="U22" s="22">
        <f>(HLOOKUP(CONCATENATE($L$5,U$7),'BECO_Datos 2006-2020'!$D$3:$LJ$86,'BECO_Datos 2006-2020'!$A22,FALSE)+IFERROR(HLOOKUP(CONCATENATE($L$5,U$7),'BECO_Datos 2006-2020'!$LL$3:$RN$86,'BECO_Datos 2006-2020'!$A22,FALSE),0))*U$5</f>
        <v>0</v>
      </c>
      <c r="V22" s="22">
        <f>(HLOOKUP(CONCATENATE($L$5,V$7),'BECO_Datos 2006-2020'!$D$3:$LJ$86,'BECO_Datos 2006-2020'!$A22,FALSE)+IFERROR(HLOOKUP(CONCATENATE($L$5,V$7),'BECO_Datos 2006-2020'!$LL$3:$RN$86,'BECO_Datos 2006-2020'!$A22,FALSE),0))*V$5</f>
        <v>0</v>
      </c>
      <c r="W22" s="22">
        <f>(HLOOKUP(CONCATENATE($L$5,W$7),'BECO_Datos 2006-2020'!$D$3:$LJ$86,'BECO_Datos 2006-2020'!$A22,FALSE)+IFERROR(HLOOKUP(CONCATENATE($L$5,W$7),'BECO_Datos 2006-2020'!$LL$3:$RN$86,'BECO_Datos 2006-2020'!$A22,FALSE),0))*W$5</f>
        <v>0</v>
      </c>
    </row>
    <row r="23" spans="1:25" x14ac:dyDescent="0.25">
      <c r="A23" s="54"/>
      <c r="B23" s="147" t="s">
        <v>115</v>
      </c>
      <c r="C23" s="23" t="str">
        <f t="shared" si="5"/>
        <v>No aplica</v>
      </c>
      <c r="D23" s="98">
        <f>(HLOOKUP(CONCATENATE($L$5,D$7),'BECO_Datos 2006-2020'!$D$3:$LJ$86,'BECO_Datos 2006-2020'!$A23,FALSE)+IFERROR(HLOOKUP(CONCATENATE($L$5,D$7),'BECO_Datos 2006-2020'!$LL$3:$RN$86,'BECO_Datos 2006-2020'!$A23,FALSE),0))*D$5</f>
        <v>0</v>
      </c>
      <c r="E23" s="98">
        <f>(HLOOKUP(CONCATENATE($L$5,E$7),'BECO_Datos 2006-2020'!$D$3:$LJ$86,'BECO_Datos 2006-2020'!$A23,FALSE)+IFERROR(HLOOKUP(CONCATENATE($L$5,E$7),'BECO_Datos 2006-2020'!$LL$3:$RN$86,'BECO_Datos 2006-2020'!$A23,FALSE),0))*E$5</f>
        <v>0</v>
      </c>
      <c r="F23" s="98">
        <f>(HLOOKUP(CONCATENATE($L$5,F$7),'BECO_Datos 2006-2020'!$D$3:$LJ$86,'BECO_Datos 2006-2020'!$A23,FALSE)+IFERROR(HLOOKUP(CONCATENATE($L$5,F$7),'BECO_Datos 2006-2020'!$LL$3:$RN$86,'BECO_Datos 2006-2020'!$A23,FALSE),0))*F$5</f>
        <v>8142.071385105779</v>
      </c>
      <c r="G23" s="98">
        <f>(HLOOKUP(CONCATENATE($L$5,G$7),'BECO_Datos 2006-2020'!$D$3:$LJ$86,'BECO_Datos 2006-2020'!$A23,FALSE)+IFERROR(HLOOKUP(CONCATENATE($L$5,G$7),'BECO_Datos 2006-2020'!$LL$3:$RN$86,'BECO_Datos 2006-2020'!$A23,FALSE),0))*G$5</f>
        <v>0</v>
      </c>
      <c r="H23" s="98">
        <f>(HLOOKUP(CONCATENATE($L$5,H$7),'BECO_Datos 2006-2020'!$D$3:$LJ$86,'BECO_Datos 2006-2020'!$A23,FALSE)+IFERROR(HLOOKUP(CONCATENATE($L$5,H$7),'BECO_Datos 2006-2020'!$LL$3:$RN$86,'BECO_Datos 2006-2020'!$A23,FALSE),0))*H$5</f>
        <v>0</v>
      </c>
      <c r="I23" s="98">
        <f>(HLOOKUP(CONCATENATE($L$5,I$7),'BECO_Datos 2006-2020'!$D$3:$LJ$86,'BECO_Datos 2006-2020'!$A23,FALSE)+IFERROR(HLOOKUP(CONCATENATE($L$5,I$7),'BECO_Datos 2006-2020'!$LL$3:$RN$86,'BECO_Datos 2006-2020'!$A23,FALSE),0))*I$5</f>
        <v>0</v>
      </c>
      <c r="J23" s="98">
        <f>(HLOOKUP(CONCATENATE($L$5,J$7),'BECO_Datos 2006-2020'!$D$3:$LJ$86,'BECO_Datos 2006-2020'!$A23,FALSE)+IFERROR(HLOOKUP(CONCATENATE($L$5,J$7),'BECO_Datos 2006-2020'!$LL$3:$RN$86,'BECO_Datos 2006-2020'!$A23,FALSE),0))*J$5</f>
        <v>0</v>
      </c>
      <c r="K23" s="98">
        <f>(HLOOKUP(CONCATENATE($L$5,K$7),'BECO_Datos 2006-2020'!$D$3:$LJ$86,'BECO_Datos 2006-2020'!$A23,FALSE)+IFERROR(HLOOKUP(CONCATENATE($L$5,K$7),'BECO_Datos 2006-2020'!$LL$3:$RN$86,'BECO_Datos 2006-2020'!$A23,FALSE),0))*K$5</f>
        <v>0</v>
      </c>
      <c r="L23" s="23" t="str">
        <f t="shared" si="2"/>
        <v>No aplica</v>
      </c>
      <c r="M23" s="98">
        <f>(HLOOKUP(CONCATENATE($L$5,M$7),'BECO_Datos 2006-2020'!$D$3:$LJ$86,'BECO_Datos 2006-2020'!$A23,FALSE)+IFERROR(HLOOKUP(CONCATENATE($L$5,M$7),'BECO_Datos 2006-2020'!$LL$3:$RN$86,'BECO_Datos 2006-2020'!$A23,FALSE),0))*M$5</f>
        <v>0</v>
      </c>
      <c r="N23" s="98">
        <f>(HLOOKUP(CONCATENATE($L$5,N$7),'BECO_Datos 2006-2020'!$D$3:$LJ$86,'BECO_Datos 2006-2020'!$A23,FALSE)+IFERROR(HLOOKUP(CONCATENATE($L$5,N$7),'BECO_Datos 2006-2020'!$LL$3:$RN$86,'BECO_Datos 2006-2020'!$A23,FALSE),0))*N$5</f>
        <v>0</v>
      </c>
      <c r="O23" s="98">
        <f>(HLOOKUP(CONCATENATE($L$5,O$7),'BECO_Datos 2006-2020'!$D$3:$LJ$86,'BECO_Datos 2006-2020'!$A23,FALSE)+IFERROR(HLOOKUP(CONCATENATE($L$5,O$7),'BECO_Datos 2006-2020'!$LL$3:$RN$86,'BECO_Datos 2006-2020'!$A23,FALSE),0))*O$5</f>
        <v>0</v>
      </c>
      <c r="P23" s="98">
        <f>(HLOOKUP(CONCATENATE($L$5,P$7),'BECO_Datos 2006-2020'!$D$3:$LJ$86,'BECO_Datos 2006-2020'!$A23,FALSE)+IFERROR(HLOOKUP(CONCATENATE($L$5,P$7),'BECO_Datos 2006-2020'!$LL$3:$RN$86,'BECO_Datos 2006-2020'!$A23,FALSE),0))*P$5</f>
        <v>0</v>
      </c>
      <c r="Q23" s="98">
        <f>(HLOOKUP(CONCATENATE($L$5,Q$7),'BECO_Datos 2006-2020'!$D$3:$LJ$86,'BECO_Datos 2006-2020'!$A23,FALSE)+IFERROR(HLOOKUP(CONCATENATE($L$5,Q$7),'BECO_Datos 2006-2020'!$LL$3:$RN$86,'BECO_Datos 2006-2020'!$A23,FALSE),0))*Q$5</f>
        <v>0</v>
      </c>
      <c r="R23" s="98">
        <f>(HLOOKUP(CONCATENATE($L$5,R$7),'BECO_Datos 2006-2020'!$D$3:$LJ$86,'BECO_Datos 2006-2020'!$A23,FALSE)+IFERROR(HLOOKUP(CONCATENATE($L$5,R$7),'BECO_Datos 2006-2020'!$LL$3:$RN$86,'BECO_Datos 2006-2020'!$A23,FALSE),0))*R$5</f>
        <v>0</v>
      </c>
      <c r="S23" s="98">
        <f>(HLOOKUP(CONCATENATE($L$5,S$7),'BECO_Datos 2006-2020'!$D$3:$LJ$86,'BECO_Datos 2006-2020'!$A23,FALSE)+IFERROR(HLOOKUP(CONCATENATE($L$5,S$7),'BECO_Datos 2006-2020'!$LL$3:$RN$86,'BECO_Datos 2006-2020'!$A23,FALSE),0))*S$5</f>
        <v>0</v>
      </c>
      <c r="T23" s="98">
        <f>(HLOOKUP(CONCATENATE($L$5,T$7),'BECO_Datos 2006-2020'!$D$3:$LJ$86,'BECO_Datos 2006-2020'!$A23,FALSE)+IFERROR(HLOOKUP(CONCATENATE($L$5,T$7),'BECO_Datos 2006-2020'!$LL$3:$RN$86,'BECO_Datos 2006-2020'!$A23,FALSE),0))*T$5</f>
        <v>0</v>
      </c>
      <c r="U23" s="98">
        <f>(HLOOKUP(CONCATENATE($L$5,U$7),'BECO_Datos 2006-2020'!$D$3:$LJ$86,'BECO_Datos 2006-2020'!$A23,FALSE)+IFERROR(HLOOKUP(CONCATENATE($L$5,U$7),'BECO_Datos 2006-2020'!$LL$3:$RN$86,'BECO_Datos 2006-2020'!$A23,FALSE),0))*U$5</f>
        <v>0</v>
      </c>
      <c r="V23" s="98">
        <f>(HLOOKUP(CONCATENATE($L$5,V$7),'BECO_Datos 2006-2020'!$D$3:$LJ$86,'BECO_Datos 2006-2020'!$A23,FALSE)+IFERROR(HLOOKUP(CONCATENATE($L$5,V$7),'BECO_Datos 2006-2020'!$LL$3:$RN$86,'BECO_Datos 2006-2020'!$A23,FALSE),0))*V$5</f>
        <v>0</v>
      </c>
      <c r="W23" s="98">
        <f>(HLOOKUP(CONCATENATE($L$5,W$7),'BECO_Datos 2006-2020'!$D$3:$LJ$86,'BECO_Datos 2006-2020'!$A23,FALSE)+IFERROR(HLOOKUP(CONCATENATE($L$5,W$7),'BECO_Datos 2006-2020'!$LL$3:$RN$86,'BECO_Datos 2006-2020'!$A23,FALSE),0))*W$5</f>
        <v>0</v>
      </c>
    </row>
    <row r="24" spans="1:25" x14ac:dyDescent="0.25">
      <c r="A24" s="54"/>
      <c r="B24" s="105" t="s">
        <v>109</v>
      </c>
      <c r="C24" s="22" t="str">
        <f t="shared" si="5"/>
        <v>No aplica</v>
      </c>
      <c r="D24" s="22">
        <f>(HLOOKUP(CONCATENATE($L$5,D$7),'BECO_Datos 2006-2020'!$D$3:$LJ$86,'BECO_Datos 2006-2020'!$A24,FALSE)+IFERROR(HLOOKUP(CONCATENATE($L$5,D$7),'BECO_Datos 2006-2020'!$LL$3:$RN$86,'BECO_Datos 2006-2020'!$A24,FALSE),0))*D$5</f>
        <v>0</v>
      </c>
      <c r="E24" s="22">
        <f>(HLOOKUP(CONCATENATE($L$5,E$7),'BECO_Datos 2006-2020'!$D$3:$LJ$86,'BECO_Datos 2006-2020'!$A24,FALSE)+IFERROR(HLOOKUP(CONCATENATE($L$5,E$7),'BECO_Datos 2006-2020'!$LL$3:$RN$86,'BECO_Datos 2006-2020'!$A24,FALSE),0))*E$5</f>
        <v>0</v>
      </c>
      <c r="F24" s="22">
        <f>(HLOOKUP(CONCATENATE($L$5,F$7),'BECO_Datos 2006-2020'!$D$3:$LJ$86,'BECO_Datos 2006-2020'!$A24,FALSE)+IFERROR(HLOOKUP(CONCATENATE($L$5,F$7),'BECO_Datos 2006-2020'!$LL$3:$RN$86,'BECO_Datos 2006-2020'!$A24,FALSE),0))*F$5</f>
        <v>0</v>
      </c>
      <c r="G24" s="22">
        <f>(HLOOKUP(CONCATENATE($L$5,G$7),'BECO_Datos 2006-2020'!$D$3:$LJ$86,'BECO_Datos 2006-2020'!$A24,FALSE)+IFERROR(HLOOKUP(CONCATENATE($L$5,G$7),'BECO_Datos 2006-2020'!$LL$3:$RN$86,'BECO_Datos 2006-2020'!$A24,FALSE),0))*G$5</f>
        <v>0</v>
      </c>
      <c r="H24" s="22">
        <f>(HLOOKUP(CONCATENATE($L$5,H$7),'BECO_Datos 2006-2020'!$D$3:$LJ$86,'BECO_Datos 2006-2020'!$A24,FALSE)+IFERROR(HLOOKUP(CONCATENATE($L$5,H$7),'BECO_Datos 2006-2020'!$LL$3:$RN$86,'BECO_Datos 2006-2020'!$A24,FALSE),0))*H$5</f>
        <v>0</v>
      </c>
      <c r="I24" s="22">
        <f>(HLOOKUP(CONCATENATE($L$5,I$7),'BECO_Datos 2006-2020'!$D$3:$LJ$86,'BECO_Datos 2006-2020'!$A24,FALSE)+IFERROR(HLOOKUP(CONCATENATE($L$5,I$7),'BECO_Datos 2006-2020'!$LL$3:$RN$86,'BECO_Datos 2006-2020'!$A24,FALSE),0))*I$5</f>
        <v>0</v>
      </c>
      <c r="J24" s="22">
        <f>(HLOOKUP(CONCATENATE($L$5,J$7),'BECO_Datos 2006-2020'!$D$3:$LJ$86,'BECO_Datos 2006-2020'!$A24,FALSE)+IFERROR(HLOOKUP(CONCATENATE($L$5,J$7),'BECO_Datos 2006-2020'!$LL$3:$RN$86,'BECO_Datos 2006-2020'!$A24,FALSE),0))*J$5</f>
        <v>0</v>
      </c>
      <c r="K24" s="22">
        <f>(HLOOKUP(CONCATENATE($L$5,K$7),'BECO_Datos 2006-2020'!$D$3:$LJ$86,'BECO_Datos 2006-2020'!$A24,FALSE)+IFERROR(HLOOKUP(CONCATENATE($L$5,K$7),'BECO_Datos 2006-2020'!$LL$3:$RN$86,'BECO_Datos 2006-2020'!$A24,FALSE),0))*K$5</f>
        <v>0</v>
      </c>
      <c r="L24" s="22" t="str">
        <f t="shared" si="2"/>
        <v>No aplica</v>
      </c>
      <c r="M24" s="22">
        <f>(HLOOKUP(CONCATENATE($L$5,M$7),'BECO_Datos 2006-2020'!$D$3:$LJ$86,'BECO_Datos 2006-2020'!$A24,FALSE)+IFERROR(HLOOKUP(CONCATENATE($L$5,M$7),'BECO_Datos 2006-2020'!$LL$3:$RN$86,'BECO_Datos 2006-2020'!$A24,FALSE),0))*M$5</f>
        <v>0</v>
      </c>
      <c r="N24" s="22">
        <f>(HLOOKUP(CONCATENATE($L$5,N$7),'BECO_Datos 2006-2020'!$D$3:$LJ$86,'BECO_Datos 2006-2020'!$A24,FALSE)+IFERROR(HLOOKUP(CONCATENATE($L$5,N$7),'BECO_Datos 2006-2020'!$LL$3:$RN$86,'BECO_Datos 2006-2020'!$A24,FALSE),0))*N$5</f>
        <v>0</v>
      </c>
      <c r="O24" s="22">
        <f>(HLOOKUP(CONCATENATE($L$5,O$7),'BECO_Datos 2006-2020'!$D$3:$LJ$86,'BECO_Datos 2006-2020'!$A24,FALSE)+IFERROR(HLOOKUP(CONCATENATE($L$5,O$7),'BECO_Datos 2006-2020'!$LL$3:$RN$86,'BECO_Datos 2006-2020'!$A24,FALSE),0))*O$5</f>
        <v>0</v>
      </c>
      <c r="P24" s="22">
        <f>(HLOOKUP(CONCATENATE($L$5,P$7),'BECO_Datos 2006-2020'!$D$3:$LJ$86,'BECO_Datos 2006-2020'!$A24,FALSE)+IFERROR(HLOOKUP(CONCATENATE($L$5,P$7),'BECO_Datos 2006-2020'!$LL$3:$RN$86,'BECO_Datos 2006-2020'!$A24,FALSE),0))*P$5</f>
        <v>0</v>
      </c>
      <c r="Q24" s="22">
        <f>(HLOOKUP(CONCATENATE($L$5,Q$7),'BECO_Datos 2006-2020'!$D$3:$LJ$86,'BECO_Datos 2006-2020'!$A24,FALSE)+IFERROR(HLOOKUP(CONCATENATE($L$5,Q$7),'BECO_Datos 2006-2020'!$LL$3:$RN$86,'BECO_Datos 2006-2020'!$A24,FALSE),0))*Q$5</f>
        <v>0</v>
      </c>
      <c r="R24" s="22">
        <f>(HLOOKUP(CONCATENATE($L$5,R$7),'BECO_Datos 2006-2020'!$D$3:$LJ$86,'BECO_Datos 2006-2020'!$A24,FALSE)+IFERROR(HLOOKUP(CONCATENATE($L$5,R$7),'BECO_Datos 2006-2020'!$LL$3:$RN$86,'BECO_Datos 2006-2020'!$A24,FALSE),0))*R$5</f>
        <v>0</v>
      </c>
      <c r="S24" s="22">
        <f>(HLOOKUP(CONCATENATE($L$5,S$7),'BECO_Datos 2006-2020'!$D$3:$LJ$86,'BECO_Datos 2006-2020'!$A24,FALSE)+IFERROR(HLOOKUP(CONCATENATE($L$5,S$7),'BECO_Datos 2006-2020'!$LL$3:$RN$86,'BECO_Datos 2006-2020'!$A24,FALSE),0))*S$5</f>
        <v>0</v>
      </c>
      <c r="T24" s="22">
        <f>(HLOOKUP(CONCATENATE($L$5,T$7),'BECO_Datos 2006-2020'!$D$3:$LJ$86,'BECO_Datos 2006-2020'!$A24,FALSE)+IFERROR(HLOOKUP(CONCATENATE($L$5,T$7),'BECO_Datos 2006-2020'!$LL$3:$RN$86,'BECO_Datos 2006-2020'!$A24,FALSE),0))*T$5</f>
        <v>0</v>
      </c>
      <c r="U24" s="22">
        <f>(HLOOKUP(CONCATENATE($L$5,U$7),'BECO_Datos 2006-2020'!$D$3:$LJ$86,'BECO_Datos 2006-2020'!$A24,FALSE)+IFERROR(HLOOKUP(CONCATENATE($L$5,U$7),'BECO_Datos 2006-2020'!$LL$3:$RN$86,'BECO_Datos 2006-2020'!$A24,FALSE),0))*U$5</f>
        <v>0</v>
      </c>
      <c r="V24" s="22">
        <f>(HLOOKUP(CONCATENATE($L$5,V$7),'BECO_Datos 2006-2020'!$D$3:$LJ$86,'BECO_Datos 2006-2020'!$A24,FALSE)+IFERROR(HLOOKUP(CONCATENATE($L$5,V$7),'BECO_Datos 2006-2020'!$LL$3:$RN$86,'BECO_Datos 2006-2020'!$A24,FALSE),0))*V$5</f>
        <v>0</v>
      </c>
      <c r="W24" s="22">
        <f>(HLOOKUP(CONCATENATE($L$5,W$7),'BECO_Datos 2006-2020'!$D$3:$LJ$86,'BECO_Datos 2006-2020'!$A24,FALSE)+IFERROR(HLOOKUP(CONCATENATE($L$5,W$7),'BECO_Datos 2006-2020'!$LL$3:$RN$86,'BECO_Datos 2006-2020'!$A24,FALSE),0))*W$5</f>
        <v>0</v>
      </c>
    </row>
    <row r="25" spans="1:25" x14ac:dyDescent="0.25">
      <c r="A25" s="54"/>
      <c r="B25" s="153" t="s">
        <v>372</v>
      </c>
      <c r="C25" s="156" t="str">
        <f t="shared" si="5"/>
        <v>No aplica</v>
      </c>
      <c r="D25" s="99">
        <f>SUMIF(D26:D36,"&gt;0")</f>
        <v>0</v>
      </c>
      <c r="E25" s="99">
        <f t="shared" ref="E25:K25" si="8">SUMIF(E26:E36,"&gt;0")</f>
        <v>0</v>
      </c>
      <c r="F25" s="99">
        <f t="shared" si="8"/>
        <v>0</v>
      </c>
      <c r="G25" s="99">
        <f t="shared" si="8"/>
        <v>0</v>
      </c>
      <c r="H25" s="99">
        <f t="shared" si="8"/>
        <v>0</v>
      </c>
      <c r="I25" s="99">
        <f t="shared" si="8"/>
        <v>0</v>
      </c>
      <c r="J25" s="99">
        <f t="shared" si="8"/>
        <v>0</v>
      </c>
      <c r="K25" s="99">
        <f t="shared" si="8"/>
        <v>0</v>
      </c>
      <c r="L25" s="156" t="str">
        <f t="shared" ref="L25:L36" si="9">IF($C$5=1,"No aplica",_xlfn.AGGREGATE(9,6,M25:W25))</f>
        <v>No aplica</v>
      </c>
      <c r="M25" s="99">
        <f t="shared" ref="M25:W25" si="10">SUMIF(M26:M36,"&gt;0")</f>
        <v>2809.0478027619047</v>
      </c>
      <c r="N25" s="99">
        <f t="shared" si="10"/>
        <v>3703.4859635714283</v>
      </c>
      <c r="O25" s="99">
        <f t="shared" si="10"/>
        <v>20.271907630000001</v>
      </c>
      <c r="P25" s="99">
        <f t="shared" si="10"/>
        <v>2016.3953470500003</v>
      </c>
      <c r="Q25" s="99">
        <f t="shared" si="10"/>
        <v>16632.454415223612</v>
      </c>
      <c r="R25" s="99">
        <f t="shared" si="10"/>
        <v>66548.4739310398</v>
      </c>
      <c r="S25" s="99">
        <f t="shared" si="10"/>
        <v>8474.3180600859287</v>
      </c>
      <c r="T25" s="99">
        <f t="shared" si="10"/>
        <v>23036.409250000001</v>
      </c>
      <c r="U25" s="99">
        <f t="shared" si="10"/>
        <v>8610.2778323223356</v>
      </c>
      <c r="V25" s="99">
        <f t="shared" si="10"/>
        <v>21209.342908142877</v>
      </c>
      <c r="W25" s="99">
        <f t="shared" si="10"/>
        <v>7290.51</v>
      </c>
    </row>
    <row r="26" spans="1:25" x14ac:dyDescent="0.25">
      <c r="A26" s="54"/>
      <c r="B26" s="145" t="s">
        <v>3</v>
      </c>
      <c r="C26" s="22" t="str">
        <f t="shared" si="5"/>
        <v>No aplica</v>
      </c>
      <c r="D26" s="22">
        <f>(HLOOKUP(CONCATENATE($L$5,D$7),'BECO_Datos 2006-2020'!$D$3:$LJ$86,'BECO_Datos 2006-2020'!$A26,FALSE)+IFERROR(HLOOKUP(CONCATENATE($L$5,D$7),'BECO_Datos 2006-2020'!$LL$3:$RN$86,'BECO_Datos 2006-2020'!$A26,FALSE),0))*D$5</f>
        <v>0</v>
      </c>
      <c r="E26" s="22">
        <f>(HLOOKUP(CONCATENATE($L$5,E$7),'BECO_Datos 2006-2020'!$D$3:$LJ$86,'BECO_Datos 2006-2020'!$A26,FALSE)+IFERROR(HLOOKUP(CONCATENATE($L$5,E$7),'BECO_Datos 2006-2020'!$LL$3:$RN$86,'BECO_Datos 2006-2020'!$A26,FALSE),0))*E$5</f>
        <v>0</v>
      </c>
      <c r="F26" s="22">
        <f>(HLOOKUP(CONCATENATE($L$5,F$7),'BECO_Datos 2006-2020'!$D$3:$LJ$86,'BECO_Datos 2006-2020'!$A26,FALSE)+IFERROR(HLOOKUP(CONCATENATE($L$5,F$7),'BECO_Datos 2006-2020'!$LL$3:$RN$86,'BECO_Datos 2006-2020'!$A26,FALSE),0))*F$5</f>
        <v>0</v>
      </c>
      <c r="G26" s="22">
        <f>(HLOOKUP(CONCATENATE($L$5,G$7),'BECO_Datos 2006-2020'!$D$3:$LJ$86,'BECO_Datos 2006-2020'!$A26,FALSE)+IFERROR(HLOOKUP(CONCATENATE($L$5,G$7),'BECO_Datos 2006-2020'!$LL$3:$RN$86,'BECO_Datos 2006-2020'!$A26,FALSE),0))*G$5</f>
        <v>-48451.297173613915</v>
      </c>
      <c r="H26" s="22">
        <f>(HLOOKUP(CONCATENATE($L$5,H$7),'BECO_Datos 2006-2020'!$D$3:$LJ$86,'BECO_Datos 2006-2020'!$A26,FALSE)+IFERROR(HLOOKUP(CONCATENATE($L$5,H$7),'BECO_Datos 2006-2020'!$LL$3:$RN$86,'BECO_Datos 2006-2020'!$A26,FALSE),0))*H$5</f>
        <v>0</v>
      </c>
      <c r="I26" s="22">
        <f>(HLOOKUP(CONCATENATE($L$5,I$7),'BECO_Datos 2006-2020'!$D$3:$LJ$86,'BECO_Datos 2006-2020'!$A26,FALSE)+IFERROR(HLOOKUP(CONCATENATE($L$5,I$7),'BECO_Datos 2006-2020'!$LL$3:$RN$86,'BECO_Datos 2006-2020'!$A26,FALSE),0))*I$5</f>
        <v>0</v>
      </c>
      <c r="J26" s="22">
        <f>(HLOOKUP(CONCATENATE($L$5,J$7),'BECO_Datos 2006-2020'!$D$3:$LJ$86,'BECO_Datos 2006-2020'!$A26,FALSE)+IFERROR(HLOOKUP(CONCATENATE($L$5,J$7),'BECO_Datos 2006-2020'!$LL$3:$RN$86,'BECO_Datos 2006-2020'!$A26,FALSE),0))*J$5</f>
        <v>0</v>
      </c>
      <c r="K26" s="22">
        <f>(HLOOKUP(CONCATENATE($L$5,K$7),'BECO_Datos 2006-2020'!$D$3:$LJ$86,'BECO_Datos 2006-2020'!$A26,FALSE)+IFERROR(HLOOKUP(CONCATENATE($L$5,K$7),'BECO_Datos 2006-2020'!$LL$3:$RN$86,'BECO_Datos 2006-2020'!$A26,FALSE),0))*K$5</f>
        <v>0</v>
      </c>
      <c r="L26" s="22" t="str">
        <f t="shared" si="9"/>
        <v>No aplica</v>
      </c>
      <c r="M26" s="22">
        <f>(HLOOKUP(CONCATENATE($L$5,M$7),'BECO_Datos 2006-2020'!$D$3:$LJ$86,'BECO_Datos 2006-2020'!$A26,FALSE)+IFERROR(HLOOKUP(CONCATENATE($L$5,M$7),'BECO_Datos 2006-2020'!$LL$3:$RN$86,'BECO_Datos 2006-2020'!$A26,FALSE),0))*M$5</f>
        <v>0</v>
      </c>
      <c r="N26" s="22">
        <f>(HLOOKUP(CONCATENATE($L$5,N$7),'BECO_Datos 2006-2020'!$D$3:$LJ$86,'BECO_Datos 2006-2020'!$A26,FALSE)+IFERROR(HLOOKUP(CONCATENATE($L$5,N$7),'BECO_Datos 2006-2020'!$LL$3:$RN$86,'BECO_Datos 2006-2020'!$A26,FALSE),0))*N$5</f>
        <v>0</v>
      </c>
      <c r="O26" s="22">
        <f>(HLOOKUP(CONCATENATE($L$5,O$7),'BECO_Datos 2006-2020'!$D$3:$LJ$86,'BECO_Datos 2006-2020'!$A26,FALSE)+IFERROR(HLOOKUP(CONCATENATE($L$5,O$7),'BECO_Datos 2006-2020'!$LL$3:$RN$86,'BECO_Datos 2006-2020'!$A26,FALSE),0))*O$5</f>
        <v>0</v>
      </c>
      <c r="P26" s="22">
        <f>(HLOOKUP(CONCATENATE($L$5,P$7),'BECO_Datos 2006-2020'!$D$3:$LJ$86,'BECO_Datos 2006-2020'!$A26,FALSE)+IFERROR(HLOOKUP(CONCATENATE($L$5,P$7),'BECO_Datos 2006-2020'!$LL$3:$RN$86,'BECO_Datos 2006-2020'!$A26,FALSE),0))*P$5</f>
        <v>0</v>
      </c>
      <c r="Q26" s="22">
        <f>(HLOOKUP(CONCATENATE($L$5,Q$7),'BECO_Datos 2006-2020'!$D$3:$LJ$86,'BECO_Datos 2006-2020'!$A26,FALSE)+IFERROR(HLOOKUP(CONCATENATE($L$5,Q$7),'BECO_Datos 2006-2020'!$LL$3:$RN$86,'BECO_Datos 2006-2020'!$A26,FALSE),0))*Q$5</f>
        <v>0</v>
      </c>
      <c r="R26" s="22">
        <f>(HLOOKUP(CONCATENATE($L$5,R$7),'BECO_Datos 2006-2020'!$D$3:$LJ$86,'BECO_Datos 2006-2020'!$A26,FALSE)+IFERROR(HLOOKUP(CONCATENATE($L$5,R$7),'BECO_Datos 2006-2020'!$LL$3:$RN$86,'BECO_Datos 2006-2020'!$A26,FALSE),0))*R$5</f>
        <v>44681.902367079798</v>
      </c>
      <c r="S26" s="22">
        <f>(HLOOKUP(CONCATENATE($L$5,S$7),'BECO_Datos 2006-2020'!$D$3:$LJ$86,'BECO_Datos 2006-2020'!$A26,FALSE)+IFERROR(HLOOKUP(CONCATENATE($L$5,S$7),'BECO_Datos 2006-2020'!$LL$3:$RN$86,'BECO_Datos 2006-2020'!$A26,FALSE),0))*S$5</f>
        <v>0</v>
      </c>
      <c r="T26" s="22">
        <f>(HLOOKUP(CONCATENATE($L$5,T$7),'BECO_Datos 2006-2020'!$D$3:$LJ$86,'BECO_Datos 2006-2020'!$A26,FALSE)+IFERROR(HLOOKUP(CONCATENATE($L$5,T$7),'BECO_Datos 2006-2020'!$LL$3:$RN$86,'BECO_Datos 2006-2020'!$A26,FALSE),0))*T$5</f>
        <v>0</v>
      </c>
      <c r="U26" s="22">
        <f>(HLOOKUP(CONCATENATE($L$5,U$7),'BECO_Datos 2006-2020'!$D$3:$LJ$86,'BECO_Datos 2006-2020'!$A26,FALSE)+IFERROR(HLOOKUP(CONCATENATE($L$5,U$7),'BECO_Datos 2006-2020'!$LL$3:$RN$86,'BECO_Datos 2006-2020'!$A26,FALSE),0))*U$5</f>
        <v>0</v>
      </c>
      <c r="V26" s="22">
        <f>(HLOOKUP(CONCATENATE($L$5,V$7),'BECO_Datos 2006-2020'!$D$3:$LJ$86,'BECO_Datos 2006-2020'!$A26,FALSE)+IFERROR(HLOOKUP(CONCATENATE($L$5,V$7),'BECO_Datos 2006-2020'!$LL$3:$RN$86,'BECO_Datos 2006-2020'!$A26,FALSE),0))*V$5</f>
        <v>0</v>
      </c>
      <c r="W26" s="22">
        <f>(HLOOKUP(CONCATENATE($L$5,W$7),'BECO_Datos 2006-2020'!$D$3:$LJ$86,'BECO_Datos 2006-2020'!$A26,FALSE)+IFERROR(HLOOKUP(CONCATENATE($L$5,W$7),'BECO_Datos 2006-2020'!$LL$3:$RN$86,'BECO_Datos 2006-2020'!$A26,FALSE),0))*W$5</f>
        <v>0</v>
      </c>
    </row>
    <row r="27" spans="1:25" x14ac:dyDescent="0.25">
      <c r="A27" s="54"/>
      <c r="B27" s="152" t="s">
        <v>4</v>
      </c>
      <c r="C27" s="23" t="str">
        <f t="shared" si="5"/>
        <v>No aplica</v>
      </c>
      <c r="D27" s="113">
        <f>(HLOOKUP(CONCATENATE($L$5,D$7),'BECO_Datos 2006-2020'!$D$3:$LJ$86,'BECO_Datos 2006-2020'!$A27,FALSE)+IFERROR(HLOOKUP(CONCATENATE($L$5,D$7),'BECO_Datos 2006-2020'!$LL$3:$RN$86,'BECO_Datos 2006-2020'!$A27,FALSE),0))*D$5</f>
        <v>0</v>
      </c>
      <c r="E27" s="113">
        <f>(HLOOKUP(CONCATENATE($L$5,E$7),'BECO_Datos 2006-2020'!$D$3:$LJ$86,'BECO_Datos 2006-2020'!$A27,FALSE)+IFERROR(HLOOKUP(CONCATENATE($L$5,E$7),'BECO_Datos 2006-2020'!$LL$3:$RN$86,'BECO_Datos 2006-2020'!$A27,FALSE),0))*E$5</f>
        <v>-2144.3237513150852</v>
      </c>
      <c r="F27" s="113">
        <f>(HLOOKUP(CONCATENATE($L$5,F$7),'BECO_Datos 2006-2020'!$D$3:$LJ$86,'BECO_Datos 2006-2020'!$A27,FALSE)+IFERROR(HLOOKUP(CONCATENATE($L$5,F$7),'BECO_Datos 2006-2020'!$LL$3:$RN$86,'BECO_Datos 2006-2020'!$A27,FALSE),0))*F$5</f>
        <v>-113446.17425847924</v>
      </c>
      <c r="G27" s="113">
        <f>(HLOOKUP(CONCATENATE($L$5,G$7),'BECO_Datos 2006-2020'!$D$3:$LJ$86,'BECO_Datos 2006-2020'!$A27,FALSE)+IFERROR(HLOOKUP(CONCATENATE($L$5,G$7),'BECO_Datos 2006-2020'!$LL$3:$RN$86,'BECO_Datos 2006-2020'!$A27,FALSE),0))*G$5</f>
        <v>0</v>
      </c>
      <c r="H27" s="113">
        <f>(HLOOKUP(CONCATENATE($L$5,H$7),'BECO_Datos 2006-2020'!$D$3:$LJ$86,'BECO_Datos 2006-2020'!$A27,FALSE)+IFERROR(HLOOKUP(CONCATENATE($L$5,H$7),'BECO_Datos 2006-2020'!$LL$3:$RN$86,'BECO_Datos 2006-2020'!$A27,FALSE),0))*H$5</f>
        <v>0</v>
      </c>
      <c r="I27" s="113">
        <f>(HLOOKUP(CONCATENATE($L$5,I$7),'BECO_Datos 2006-2020'!$D$3:$LJ$86,'BECO_Datos 2006-2020'!$A27,FALSE)+IFERROR(HLOOKUP(CONCATENATE($L$5,I$7),'BECO_Datos 2006-2020'!$LL$3:$RN$86,'BECO_Datos 2006-2020'!$A27,FALSE),0))*I$5</f>
        <v>0</v>
      </c>
      <c r="J27" s="113">
        <f>(HLOOKUP(CONCATENATE($L$5,J$7),'BECO_Datos 2006-2020'!$D$3:$LJ$86,'BECO_Datos 2006-2020'!$A27,FALSE)+IFERROR(HLOOKUP(CONCATENATE($L$5,J$7),'BECO_Datos 2006-2020'!$LL$3:$RN$86,'BECO_Datos 2006-2020'!$A27,FALSE),0))*J$5</f>
        <v>0</v>
      </c>
      <c r="K27" s="113">
        <f>(HLOOKUP(CONCATENATE($L$5,K$7),'BECO_Datos 2006-2020'!$D$3:$LJ$86,'BECO_Datos 2006-2020'!$A27,FALSE)+IFERROR(HLOOKUP(CONCATENATE($L$5,K$7),'BECO_Datos 2006-2020'!$LL$3:$RN$86,'BECO_Datos 2006-2020'!$A27,FALSE),0))*K$5</f>
        <v>0</v>
      </c>
      <c r="L27" s="23" t="str">
        <f t="shared" si="9"/>
        <v>No aplica</v>
      </c>
      <c r="M27" s="113">
        <f>(HLOOKUP(CONCATENATE($L$5,M$7),'BECO_Datos 2006-2020'!$D$3:$LJ$86,'BECO_Datos 2006-2020'!$A27,FALSE)+IFERROR(HLOOKUP(CONCATENATE($L$5,M$7),'BECO_Datos 2006-2020'!$LL$3:$RN$86,'BECO_Datos 2006-2020'!$A27,FALSE),0))*M$5</f>
        <v>0</v>
      </c>
      <c r="N27" s="113">
        <f>(HLOOKUP(CONCATENATE($L$5,N$7),'BECO_Datos 2006-2020'!$D$3:$LJ$86,'BECO_Datos 2006-2020'!$A27,FALSE)+IFERROR(HLOOKUP(CONCATENATE($L$5,N$7),'BECO_Datos 2006-2020'!$LL$3:$RN$86,'BECO_Datos 2006-2020'!$A27,FALSE),0))*N$5</f>
        <v>0</v>
      </c>
      <c r="O27" s="113">
        <f>(HLOOKUP(CONCATENATE($L$5,O$7),'BECO_Datos 2006-2020'!$D$3:$LJ$86,'BECO_Datos 2006-2020'!$A27,FALSE)+IFERROR(HLOOKUP(CONCATENATE($L$5,O$7),'BECO_Datos 2006-2020'!$LL$3:$RN$86,'BECO_Datos 2006-2020'!$A27,FALSE),0))*O$5</f>
        <v>0</v>
      </c>
      <c r="P27" s="113">
        <f>(HLOOKUP(CONCATENATE($L$5,P$7),'BECO_Datos 2006-2020'!$D$3:$LJ$86,'BECO_Datos 2006-2020'!$A27,FALSE)+IFERROR(HLOOKUP(CONCATENATE($L$5,P$7),'BECO_Datos 2006-2020'!$LL$3:$RN$86,'BECO_Datos 2006-2020'!$A27,FALSE),0))*P$5</f>
        <v>0</v>
      </c>
      <c r="Q27" s="113">
        <f>(HLOOKUP(CONCATENATE($L$5,Q$7),'BECO_Datos 2006-2020'!$D$3:$LJ$86,'BECO_Datos 2006-2020'!$A27,FALSE)+IFERROR(HLOOKUP(CONCATENATE($L$5,Q$7),'BECO_Datos 2006-2020'!$LL$3:$RN$86,'BECO_Datos 2006-2020'!$A27,FALSE),0))*Q$5</f>
        <v>-2181.6344351457305</v>
      </c>
      <c r="R27" s="113">
        <f>(HLOOKUP(CONCATENATE($L$5,R$7),'BECO_Datos 2006-2020'!$D$3:$LJ$86,'BECO_Datos 2006-2020'!$A27,FALSE)+IFERROR(HLOOKUP(CONCATENATE($L$5,R$7),'BECO_Datos 2006-2020'!$LL$3:$RN$86,'BECO_Datos 2006-2020'!$A27,FALSE),0))*R$5</f>
        <v>21272.006989630005</v>
      </c>
      <c r="S27" s="113">
        <f>(HLOOKUP(CONCATENATE($L$5,S$7),'BECO_Datos 2006-2020'!$D$3:$LJ$86,'BECO_Datos 2006-2020'!$A27,FALSE)+IFERROR(HLOOKUP(CONCATENATE($L$5,S$7),'BECO_Datos 2006-2020'!$LL$3:$RN$86,'BECO_Datos 2006-2020'!$A27,FALSE),0))*S$5</f>
        <v>0</v>
      </c>
      <c r="T27" s="113">
        <f>(HLOOKUP(CONCATENATE($L$5,T$7),'BECO_Datos 2006-2020'!$D$3:$LJ$86,'BECO_Datos 2006-2020'!$A27,FALSE)+IFERROR(HLOOKUP(CONCATENATE($L$5,T$7),'BECO_Datos 2006-2020'!$LL$3:$RN$86,'BECO_Datos 2006-2020'!$A27,FALSE),0))*T$5</f>
        <v>-1217.7837324819379</v>
      </c>
      <c r="U27" s="113">
        <f>(HLOOKUP(CONCATENATE($L$5,U$7),'BECO_Datos 2006-2020'!$D$3:$LJ$86,'BECO_Datos 2006-2020'!$A27,FALSE)+IFERROR(HLOOKUP(CONCATENATE($L$5,U$7),'BECO_Datos 2006-2020'!$LL$3:$RN$86,'BECO_Datos 2006-2020'!$A27,FALSE),0))*U$5</f>
        <v>0</v>
      </c>
      <c r="V27" s="113">
        <f>(HLOOKUP(CONCATENATE($L$5,V$7),'BECO_Datos 2006-2020'!$D$3:$LJ$86,'BECO_Datos 2006-2020'!$A27,FALSE)+IFERROR(HLOOKUP(CONCATENATE($L$5,V$7),'BECO_Datos 2006-2020'!$LL$3:$RN$86,'BECO_Datos 2006-2020'!$A27,FALSE),0))*V$5</f>
        <v>0</v>
      </c>
      <c r="W27" s="113">
        <f>(HLOOKUP(CONCATENATE($L$5,W$7),'BECO_Datos 2006-2020'!$D$3:$LJ$86,'BECO_Datos 2006-2020'!$A27,FALSE)+IFERROR(HLOOKUP(CONCATENATE($L$5,W$7),'BECO_Datos 2006-2020'!$LL$3:$RN$86,'BECO_Datos 2006-2020'!$A27,FALSE),0))*W$5</f>
        <v>-86.151072632766997</v>
      </c>
    </row>
    <row r="28" spans="1:25" x14ac:dyDescent="0.25">
      <c r="A28" s="54"/>
      <c r="B28" s="145" t="s">
        <v>20</v>
      </c>
      <c r="C28" s="22" t="str">
        <f t="shared" si="5"/>
        <v>No aplica</v>
      </c>
      <c r="D28" s="22">
        <f>(HLOOKUP(CONCATENATE($L$5,D$7),'BECO_Datos 2006-2020'!$D$3:$LJ$86,'BECO_Datos 2006-2020'!$A28,FALSE)+IFERROR(HLOOKUP(CONCATENATE($L$5,D$7),'BECO_Datos 2006-2020'!$LL$3:$RN$86,'BECO_Datos 2006-2020'!$A28,FALSE),0))*D$5</f>
        <v>0</v>
      </c>
      <c r="E28" s="22">
        <f>(HLOOKUP(CONCATENATE($L$5,E$7),'BECO_Datos 2006-2020'!$D$3:$LJ$86,'BECO_Datos 2006-2020'!$A28,FALSE)+IFERROR(HLOOKUP(CONCATENATE($L$5,E$7),'BECO_Datos 2006-2020'!$LL$3:$RN$86,'BECO_Datos 2006-2020'!$A28,FALSE),0))*E$5</f>
        <v>0</v>
      </c>
      <c r="F28" s="22">
        <f>(HLOOKUP(CONCATENATE($L$5,F$7),'BECO_Datos 2006-2020'!$D$3:$LJ$86,'BECO_Datos 2006-2020'!$A28,FALSE)+IFERROR(HLOOKUP(CONCATENATE($L$5,F$7),'BECO_Datos 2006-2020'!$LL$3:$RN$86,'BECO_Datos 2006-2020'!$A28,FALSE),0))*F$5</f>
        <v>0</v>
      </c>
      <c r="G28" s="22">
        <f>(HLOOKUP(CONCATENATE($L$5,G$7),'BECO_Datos 2006-2020'!$D$3:$LJ$86,'BECO_Datos 2006-2020'!$A28,FALSE)+IFERROR(HLOOKUP(CONCATENATE($L$5,G$7),'BECO_Datos 2006-2020'!$LL$3:$RN$86,'BECO_Datos 2006-2020'!$A28,FALSE),0))*G$5</f>
        <v>0</v>
      </c>
      <c r="H28" s="22">
        <f>(HLOOKUP(CONCATENATE($L$5,H$7),'BECO_Datos 2006-2020'!$D$3:$LJ$86,'BECO_Datos 2006-2020'!$A28,FALSE)+IFERROR(HLOOKUP(CONCATENATE($L$5,H$7),'BECO_Datos 2006-2020'!$LL$3:$RN$86,'BECO_Datos 2006-2020'!$A28,FALSE),0))*H$5</f>
        <v>0</v>
      </c>
      <c r="I28" s="22">
        <f>(HLOOKUP(CONCATENATE($L$5,I$7),'BECO_Datos 2006-2020'!$D$3:$LJ$86,'BECO_Datos 2006-2020'!$A28,FALSE)+IFERROR(HLOOKUP(CONCATENATE($L$5,I$7),'BECO_Datos 2006-2020'!$LL$3:$RN$86,'BECO_Datos 2006-2020'!$A28,FALSE),0))*I$5</f>
        <v>0</v>
      </c>
      <c r="J28" s="22">
        <f>(HLOOKUP(CONCATENATE($L$5,J$7),'BECO_Datos 2006-2020'!$D$3:$LJ$86,'BECO_Datos 2006-2020'!$A28,FALSE)+IFERROR(HLOOKUP(CONCATENATE($L$5,J$7),'BECO_Datos 2006-2020'!$LL$3:$RN$86,'BECO_Datos 2006-2020'!$A28,FALSE),0))*J$5</f>
        <v>0</v>
      </c>
      <c r="K28" s="22">
        <f>(HLOOKUP(CONCATENATE($L$5,K$7),'BECO_Datos 2006-2020'!$D$3:$LJ$86,'BECO_Datos 2006-2020'!$A28,FALSE)+IFERROR(HLOOKUP(CONCATENATE($L$5,K$7),'BECO_Datos 2006-2020'!$LL$3:$RN$86,'BECO_Datos 2006-2020'!$A28,FALSE),0))*K$5</f>
        <v>-68.377448310000005</v>
      </c>
      <c r="L28" s="22" t="str">
        <f t="shared" si="9"/>
        <v>No aplica</v>
      </c>
      <c r="M28" s="22">
        <f>(HLOOKUP(CONCATENATE($L$5,M$7),'BECO_Datos 2006-2020'!$D$3:$LJ$86,'BECO_Datos 2006-2020'!$A28,FALSE)+IFERROR(HLOOKUP(CONCATENATE($L$5,M$7),'BECO_Datos 2006-2020'!$LL$3:$RN$86,'BECO_Datos 2006-2020'!$A28,FALSE),0))*M$5</f>
        <v>0</v>
      </c>
      <c r="N28" s="22">
        <f>(HLOOKUP(CONCATENATE($L$5,N$7),'BECO_Datos 2006-2020'!$D$3:$LJ$86,'BECO_Datos 2006-2020'!$A28,FALSE)+IFERROR(HLOOKUP(CONCATENATE($L$5,N$7),'BECO_Datos 2006-2020'!$LL$3:$RN$86,'BECO_Datos 2006-2020'!$A28,FALSE),0))*N$5</f>
        <v>0</v>
      </c>
      <c r="O28" s="22">
        <f>(HLOOKUP(CONCATENATE($L$5,O$7),'BECO_Datos 2006-2020'!$D$3:$LJ$86,'BECO_Datos 2006-2020'!$A28,FALSE)+IFERROR(HLOOKUP(CONCATENATE($L$5,O$7),'BECO_Datos 2006-2020'!$LL$3:$RN$86,'BECO_Datos 2006-2020'!$A28,FALSE),0))*O$5</f>
        <v>0</v>
      </c>
      <c r="P28" s="22">
        <f>(HLOOKUP(CONCATENATE($L$5,P$7),'BECO_Datos 2006-2020'!$D$3:$LJ$86,'BECO_Datos 2006-2020'!$A28,FALSE)+IFERROR(HLOOKUP(CONCATENATE($L$5,P$7),'BECO_Datos 2006-2020'!$LL$3:$RN$86,'BECO_Datos 2006-2020'!$A28,FALSE),0))*P$5</f>
        <v>0</v>
      </c>
      <c r="Q28" s="22">
        <f>(HLOOKUP(CONCATENATE($L$5,Q$7),'BECO_Datos 2006-2020'!$D$3:$LJ$86,'BECO_Datos 2006-2020'!$A28,FALSE)+IFERROR(HLOOKUP(CONCATENATE($L$5,Q$7),'BECO_Datos 2006-2020'!$LL$3:$RN$86,'BECO_Datos 2006-2020'!$A28,FALSE),0))*Q$5</f>
        <v>0</v>
      </c>
      <c r="R28" s="22">
        <f>(HLOOKUP(CONCATENATE($L$5,R$7),'BECO_Datos 2006-2020'!$D$3:$LJ$86,'BECO_Datos 2006-2020'!$A28,FALSE)+IFERROR(HLOOKUP(CONCATENATE($L$5,R$7),'BECO_Datos 2006-2020'!$LL$3:$RN$86,'BECO_Datos 2006-2020'!$A28,FALSE),0))*R$5</f>
        <v>68.377448310000005</v>
      </c>
      <c r="S28" s="22">
        <f>(HLOOKUP(CONCATENATE($L$5,S$7),'BECO_Datos 2006-2020'!$D$3:$LJ$86,'BECO_Datos 2006-2020'!$A28,FALSE)+IFERROR(HLOOKUP(CONCATENATE($L$5,S$7),'BECO_Datos 2006-2020'!$LL$3:$RN$86,'BECO_Datos 2006-2020'!$A28,FALSE),0))*S$5</f>
        <v>0</v>
      </c>
      <c r="T28" s="22">
        <f>(HLOOKUP(CONCATENATE($L$5,T$7),'BECO_Datos 2006-2020'!$D$3:$LJ$86,'BECO_Datos 2006-2020'!$A28,FALSE)+IFERROR(HLOOKUP(CONCATENATE($L$5,T$7),'BECO_Datos 2006-2020'!$LL$3:$RN$86,'BECO_Datos 2006-2020'!$A28,FALSE),0))*T$5</f>
        <v>0</v>
      </c>
      <c r="U28" s="22">
        <f>(HLOOKUP(CONCATENATE($L$5,U$7),'BECO_Datos 2006-2020'!$D$3:$LJ$86,'BECO_Datos 2006-2020'!$A28,FALSE)+IFERROR(HLOOKUP(CONCATENATE($L$5,U$7),'BECO_Datos 2006-2020'!$LL$3:$RN$86,'BECO_Datos 2006-2020'!$A28,FALSE),0))*U$5</f>
        <v>0</v>
      </c>
      <c r="V28" s="22">
        <f>(HLOOKUP(CONCATENATE($L$5,V$7),'BECO_Datos 2006-2020'!$D$3:$LJ$86,'BECO_Datos 2006-2020'!$A28,FALSE)+IFERROR(HLOOKUP(CONCATENATE($L$5,V$7),'BECO_Datos 2006-2020'!$LL$3:$RN$86,'BECO_Datos 2006-2020'!$A28,FALSE),0))*V$5</f>
        <v>0</v>
      </c>
      <c r="W28" s="22">
        <f>(HLOOKUP(CONCATENATE($L$5,W$7),'BECO_Datos 2006-2020'!$D$3:$LJ$86,'BECO_Datos 2006-2020'!$A28,FALSE)+IFERROR(HLOOKUP(CONCATENATE($L$5,W$7),'BECO_Datos 2006-2020'!$LL$3:$RN$86,'BECO_Datos 2006-2020'!$A28,FALSE),0))*W$5</f>
        <v>0</v>
      </c>
    </row>
    <row r="29" spans="1:25" x14ac:dyDescent="0.25">
      <c r="A29" s="54"/>
      <c r="B29" s="152" t="s">
        <v>19</v>
      </c>
      <c r="C29" s="23" t="str">
        <f t="shared" si="5"/>
        <v>No aplica</v>
      </c>
      <c r="D29" s="113">
        <f>(HLOOKUP(CONCATENATE($L$5,D$7),'BECO_Datos 2006-2020'!$D$3:$LJ$86,'BECO_Datos 2006-2020'!$A29,FALSE)+IFERROR(HLOOKUP(CONCATENATE($L$5,D$7),'BECO_Datos 2006-2020'!$LL$3:$RN$86,'BECO_Datos 2006-2020'!$A29,FALSE),0))*D$5</f>
        <v>0</v>
      </c>
      <c r="E29" s="113">
        <f>(HLOOKUP(CONCATENATE($L$5,E$7),'BECO_Datos 2006-2020'!$D$3:$LJ$86,'BECO_Datos 2006-2020'!$A29,FALSE)+IFERROR(HLOOKUP(CONCATENATE($L$5,E$7),'BECO_Datos 2006-2020'!$LL$3:$RN$86,'BECO_Datos 2006-2020'!$A29,FALSE),0))*E$5</f>
        <v>0</v>
      </c>
      <c r="F29" s="113">
        <f>(HLOOKUP(CONCATENATE($L$5,F$7),'BECO_Datos 2006-2020'!$D$3:$LJ$86,'BECO_Datos 2006-2020'!$A29,FALSE)+IFERROR(HLOOKUP(CONCATENATE($L$5,F$7),'BECO_Datos 2006-2020'!$LL$3:$RN$86,'BECO_Datos 2006-2020'!$A29,FALSE),0))*F$5</f>
        <v>0</v>
      </c>
      <c r="G29" s="113">
        <f>(HLOOKUP(CONCATENATE($L$5,G$7),'BECO_Datos 2006-2020'!$D$3:$LJ$86,'BECO_Datos 2006-2020'!$A29,FALSE)+IFERROR(HLOOKUP(CONCATENATE($L$5,G$7),'BECO_Datos 2006-2020'!$LL$3:$RN$86,'BECO_Datos 2006-2020'!$A29,FALSE),0))*G$5</f>
        <v>0</v>
      </c>
      <c r="H29" s="113">
        <f>(HLOOKUP(CONCATENATE($L$5,H$7),'BECO_Datos 2006-2020'!$D$3:$LJ$86,'BECO_Datos 2006-2020'!$A29,FALSE)+IFERROR(HLOOKUP(CONCATENATE($L$5,H$7),'BECO_Datos 2006-2020'!$LL$3:$RN$86,'BECO_Datos 2006-2020'!$A29,FALSE),0))*H$5</f>
        <v>0</v>
      </c>
      <c r="I29" s="113">
        <f>(HLOOKUP(CONCATENATE($L$5,I$7),'BECO_Datos 2006-2020'!$D$3:$LJ$86,'BECO_Datos 2006-2020'!$A29,FALSE)+IFERROR(HLOOKUP(CONCATENATE($L$5,I$7),'BECO_Datos 2006-2020'!$LL$3:$RN$86,'BECO_Datos 2006-2020'!$A29,FALSE),0))*I$5</f>
        <v>0</v>
      </c>
      <c r="J29" s="113">
        <f>(HLOOKUP(CONCATENATE($L$5,J$7),'BECO_Datos 2006-2020'!$D$3:$LJ$86,'BECO_Datos 2006-2020'!$A29,FALSE)+IFERROR(HLOOKUP(CONCATENATE($L$5,J$7),'BECO_Datos 2006-2020'!$LL$3:$RN$86,'BECO_Datos 2006-2020'!$A29,FALSE),0))*J$5</f>
        <v>0</v>
      </c>
      <c r="K29" s="113">
        <f>(HLOOKUP(CONCATENATE($L$5,K$7),'BECO_Datos 2006-2020'!$D$3:$LJ$86,'BECO_Datos 2006-2020'!$A29,FALSE)+IFERROR(HLOOKUP(CONCATENATE($L$5,K$7),'BECO_Datos 2006-2020'!$LL$3:$RN$86,'BECO_Datos 2006-2020'!$A29,FALSE),0))*K$5</f>
        <v>0</v>
      </c>
      <c r="L29" s="23" t="str">
        <f t="shared" si="9"/>
        <v>No aplica</v>
      </c>
      <c r="M29" s="113">
        <f>(HLOOKUP(CONCATENATE($L$5,M$7),'BECO_Datos 2006-2020'!$D$3:$LJ$86,'BECO_Datos 2006-2020'!$A29,FALSE)+IFERROR(HLOOKUP(CONCATENATE($L$5,M$7),'BECO_Datos 2006-2020'!$LL$3:$RN$86,'BECO_Datos 2006-2020'!$A29,FALSE),0))*M$5</f>
        <v>0</v>
      </c>
      <c r="N29" s="113">
        <f>(HLOOKUP(CONCATENATE($L$5,N$7),'BECO_Datos 2006-2020'!$D$3:$LJ$86,'BECO_Datos 2006-2020'!$A29,FALSE)+IFERROR(HLOOKUP(CONCATENATE($L$5,N$7),'BECO_Datos 2006-2020'!$LL$3:$RN$86,'BECO_Datos 2006-2020'!$A29,FALSE),0))*N$5</f>
        <v>0</v>
      </c>
      <c r="O29" s="113">
        <f>(HLOOKUP(CONCATENATE($L$5,O$7),'BECO_Datos 2006-2020'!$D$3:$LJ$86,'BECO_Datos 2006-2020'!$A29,FALSE)+IFERROR(HLOOKUP(CONCATENATE($L$5,O$7),'BECO_Datos 2006-2020'!$LL$3:$RN$86,'BECO_Datos 2006-2020'!$A29,FALSE),0))*O$5</f>
        <v>0</v>
      </c>
      <c r="P29" s="113">
        <f>(HLOOKUP(CONCATENATE($L$5,P$7),'BECO_Datos 2006-2020'!$D$3:$LJ$86,'BECO_Datos 2006-2020'!$A29,FALSE)+IFERROR(HLOOKUP(CONCATENATE($L$5,P$7),'BECO_Datos 2006-2020'!$LL$3:$RN$86,'BECO_Datos 2006-2020'!$A29,FALSE),0))*P$5</f>
        <v>0</v>
      </c>
      <c r="Q29" s="113">
        <f>(HLOOKUP(CONCATENATE($L$5,Q$7),'BECO_Datos 2006-2020'!$D$3:$LJ$86,'BECO_Datos 2006-2020'!$A29,FALSE)+IFERROR(HLOOKUP(CONCATENATE($L$5,Q$7),'BECO_Datos 2006-2020'!$LL$3:$RN$86,'BECO_Datos 2006-2020'!$A29,FALSE),0))*Q$5</f>
        <v>0</v>
      </c>
      <c r="R29" s="113">
        <f>(HLOOKUP(CONCATENATE($L$5,R$7),'BECO_Datos 2006-2020'!$D$3:$LJ$86,'BECO_Datos 2006-2020'!$A29,FALSE)+IFERROR(HLOOKUP(CONCATENATE($L$5,R$7),'BECO_Datos 2006-2020'!$LL$3:$RN$86,'BECO_Datos 2006-2020'!$A29,FALSE),0))*R$5</f>
        <v>0</v>
      </c>
      <c r="S29" s="113">
        <f>(HLOOKUP(CONCATENATE($L$5,S$7),'BECO_Datos 2006-2020'!$D$3:$LJ$86,'BECO_Datos 2006-2020'!$A29,FALSE)+IFERROR(HLOOKUP(CONCATENATE($L$5,S$7),'BECO_Datos 2006-2020'!$LL$3:$RN$86,'BECO_Datos 2006-2020'!$A29,FALSE),0))*S$5</f>
        <v>0</v>
      </c>
      <c r="T29" s="113">
        <f>(HLOOKUP(CONCATENATE($L$5,T$7),'BECO_Datos 2006-2020'!$D$3:$LJ$86,'BECO_Datos 2006-2020'!$A29,FALSE)+IFERROR(HLOOKUP(CONCATENATE($L$5,T$7),'BECO_Datos 2006-2020'!$LL$3:$RN$86,'BECO_Datos 2006-2020'!$A29,FALSE),0))*T$5</f>
        <v>0</v>
      </c>
      <c r="U29" s="113">
        <f>(HLOOKUP(CONCATENATE($L$5,U$7),'BECO_Datos 2006-2020'!$D$3:$LJ$86,'BECO_Datos 2006-2020'!$A29,FALSE)+IFERROR(HLOOKUP(CONCATENATE($L$5,U$7),'BECO_Datos 2006-2020'!$LL$3:$RN$86,'BECO_Datos 2006-2020'!$A29,FALSE),0))*U$5</f>
        <v>0</v>
      </c>
      <c r="V29" s="113">
        <f>(HLOOKUP(CONCATENATE($L$5,V$7),'BECO_Datos 2006-2020'!$D$3:$LJ$86,'BECO_Datos 2006-2020'!$A29,FALSE)+IFERROR(HLOOKUP(CONCATENATE($L$5,V$7),'BECO_Datos 2006-2020'!$LL$3:$RN$86,'BECO_Datos 2006-2020'!$A29,FALSE),0))*V$5</f>
        <v>0</v>
      </c>
      <c r="W29" s="113">
        <f>(HLOOKUP(CONCATENATE($L$5,W$7),'BECO_Datos 2006-2020'!$D$3:$LJ$86,'BECO_Datos 2006-2020'!$A29,FALSE)+IFERROR(HLOOKUP(CONCATENATE($L$5,W$7),'BECO_Datos 2006-2020'!$LL$3:$RN$86,'BECO_Datos 2006-2020'!$A29,FALSE),0))*W$5</f>
        <v>0</v>
      </c>
    </row>
    <row r="30" spans="1:25" x14ac:dyDescent="0.25">
      <c r="A30" s="54"/>
      <c r="B30" s="145" t="s">
        <v>117</v>
      </c>
      <c r="C30" s="22" t="str">
        <f t="shared" si="5"/>
        <v>No aplica</v>
      </c>
      <c r="D30" s="22">
        <f>(HLOOKUP(CONCATENATE($L$5,D$7),'BECO_Datos 2006-2020'!$D$3:$LJ$86,'BECO_Datos 2006-2020'!$A30,FALSE)+IFERROR(HLOOKUP(CONCATENATE($L$5,D$7),'BECO_Datos 2006-2020'!$LL$3:$RN$86,'BECO_Datos 2006-2020'!$A30,FALSE),0))*D$5</f>
        <v>-940.1106454635069</v>
      </c>
      <c r="E30" s="22">
        <f>(HLOOKUP(CONCATENATE($L$5,E$7),'BECO_Datos 2006-2020'!$D$3:$LJ$86,'BECO_Datos 2006-2020'!$A30,FALSE)+IFERROR(HLOOKUP(CONCATENATE($L$5,E$7),'BECO_Datos 2006-2020'!$LL$3:$RN$86,'BECO_Datos 2006-2020'!$A30,FALSE),0))*E$5</f>
        <v>-274.26590384336589</v>
      </c>
      <c r="F30" s="22">
        <f>(HLOOKUP(CONCATENATE($L$5,F$7),'BECO_Datos 2006-2020'!$D$3:$LJ$86,'BECO_Datos 2006-2020'!$A30,FALSE)+IFERROR(HLOOKUP(CONCATENATE($L$5,F$7),'BECO_Datos 2006-2020'!$LL$3:$RN$86,'BECO_Datos 2006-2020'!$A30,FALSE),0))*F$5</f>
        <v>-40374.023361723826</v>
      </c>
      <c r="G30" s="22">
        <f>(HLOOKUP(CONCATENATE($L$5,G$7),'BECO_Datos 2006-2020'!$D$3:$LJ$86,'BECO_Datos 2006-2020'!$A30,FALSE)+IFERROR(HLOOKUP(CONCATENATE($L$5,G$7),'BECO_Datos 2006-2020'!$LL$3:$RN$86,'BECO_Datos 2006-2020'!$A30,FALSE),0))*G$5</f>
        <v>-116.52381381707113</v>
      </c>
      <c r="H30" s="22">
        <f>(HLOOKUP(CONCATENATE($L$5,H$7),'BECO_Datos 2006-2020'!$D$3:$LJ$86,'BECO_Datos 2006-2020'!$A30,FALSE)+IFERROR(HLOOKUP(CONCATENATE($L$5,H$7),'BECO_Datos 2006-2020'!$LL$3:$RN$86,'BECO_Datos 2006-2020'!$A30,FALSE),0))*H$5</f>
        <v>0</v>
      </c>
      <c r="I30" s="22">
        <f>(HLOOKUP(CONCATENATE($L$5,I$7),'BECO_Datos 2006-2020'!$D$3:$LJ$86,'BECO_Datos 2006-2020'!$A30,FALSE)+IFERROR(HLOOKUP(CONCATENATE($L$5,I$7),'BECO_Datos 2006-2020'!$LL$3:$RN$86,'BECO_Datos 2006-2020'!$A30,FALSE),0))*I$5</f>
        <v>-1651.4745490566759</v>
      </c>
      <c r="J30" s="22">
        <f>(HLOOKUP(CONCATENATE($L$5,J$7),'BECO_Datos 2006-2020'!$D$3:$LJ$86,'BECO_Datos 2006-2020'!$A30,FALSE)+IFERROR(HLOOKUP(CONCATENATE($L$5,J$7),'BECO_Datos 2006-2020'!$LL$3:$RN$86,'BECO_Datos 2006-2020'!$A30,FALSE),0))*J$5</f>
        <v>0</v>
      </c>
      <c r="K30" s="22">
        <f>(HLOOKUP(CONCATENATE($L$5,K$7),'BECO_Datos 2006-2020'!$D$3:$LJ$86,'BECO_Datos 2006-2020'!$A30,FALSE)+IFERROR(HLOOKUP(CONCATENATE($L$5,K$7),'BECO_Datos 2006-2020'!$LL$3:$RN$86,'BECO_Datos 2006-2020'!$A30,FALSE),0))*K$5</f>
        <v>-1.0508678093628281</v>
      </c>
      <c r="L30" s="22" t="str">
        <f t="shared" si="9"/>
        <v>No aplica</v>
      </c>
      <c r="M30" s="22">
        <f>(HLOOKUP(CONCATENATE($L$5,M$7),'BECO_Datos 2006-2020'!$D$3:$LJ$86,'BECO_Datos 2006-2020'!$A30,FALSE)+IFERROR(HLOOKUP(CONCATENATE($L$5,M$7),'BECO_Datos 2006-2020'!$LL$3:$RN$86,'BECO_Datos 2006-2020'!$A30,FALSE),0))*M$5</f>
        <v>0</v>
      </c>
      <c r="N30" s="22">
        <f>(HLOOKUP(CONCATENATE($L$5,N$7),'BECO_Datos 2006-2020'!$D$3:$LJ$86,'BECO_Datos 2006-2020'!$A30,FALSE)+IFERROR(HLOOKUP(CONCATENATE($L$5,N$7),'BECO_Datos 2006-2020'!$LL$3:$RN$86,'BECO_Datos 2006-2020'!$A30,FALSE),0))*N$5</f>
        <v>0</v>
      </c>
      <c r="O30" s="22">
        <f>(HLOOKUP(CONCATENATE($L$5,O$7),'BECO_Datos 2006-2020'!$D$3:$LJ$86,'BECO_Datos 2006-2020'!$A30,FALSE)+IFERROR(HLOOKUP(CONCATENATE($L$5,O$7),'BECO_Datos 2006-2020'!$LL$3:$RN$86,'BECO_Datos 2006-2020'!$A30,FALSE),0))*O$5</f>
        <v>0</v>
      </c>
      <c r="P30" s="22">
        <f>(HLOOKUP(CONCATENATE($L$5,P$7),'BECO_Datos 2006-2020'!$D$3:$LJ$86,'BECO_Datos 2006-2020'!$A30,FALSE)+IFERROR(HLOOKUP(CONCATENATE($L$5,P$7),'BECO_Datos 2006-2020'!$LL$3:$RN$86,'BECO_Datos 2006-2020'!$A30,FALSE),0))*P$5</f>
        <v>0</v>
      </c>
      <c r="Q30" s="22">
        <f>(HLOOKUP(CONCATENATE($L$5,Q$7),'BECO_Datos 2006-2020'!$D$3:$LJ$86,'BECO_Datos 2006-2020'!$A30,FALSE)+IFERROR(HLOOKUP(CONCATENATE($L$5,Q$7),'BECO_Datos 2006-2020'!$LL$3:$RN$86,'BECO_Datos 2006-2020'!$A30,FALSE),0))*Q$5</f>
        <v>-2000.3120721297555</v>
      </c>
      <c r="R30" s="22">
        <f>(HLOOKUP(CONCATENATE($L$5,R$7),'BECO_Datos 2006-2020'!$D$3:$LJ$86,'BECO_Datos 2006-2020'!$A30,FALSE)+IFERROR(HLOOKUP(CONCATENATE($L$5,R$7),'BECO_Datos 2006-2020'!$LL$3:$RN$86,'BECO_Datos 2006-2020'!$A30,FALSE),0))*R$5</f>
        <v>526.18712602000016</v>
      </c>
      <c r="S30" s="22">
        <f>(HLOOKUP(CONCATENATE($L$5,S$7),'BECO_Datos 2006-2020'!$D$3:$LJ$86,'BECO_Datos 2006-2020'!$A30,FALSE)+IFERROR(HLOOKUP(CONCATENATE($L$5,S$7),'BECO_Datos 2006-2020'!$LL$3:$RN$86,'BECO_Datos 2006-2020'!$A30,FALSE),0))*S$5</f>
        <v>8474.3180600859287</v>
      </c>
      <c r="T30" s="22">
        <f>(HLOOKUP(CONCATENATE($L$5,T$7),'BECO_Datos 2006-2020'!$D$3:$LJ$86,'BECO_Datos 2006-2020'!$A30,FALSE)+IFERROR(HLOOKUP(CONCATENATE($L$5,T$7),'BECO_Datos 2006-2020'!$LL$3:$RN$86,'BECO_Datos 2006-2020'!$A30,FALSE),0))*T$5</f>
        <v>0</v>
      </c>
      <c r="U30" s="22">
        <f>(HLOOKUP(CONCATENATE($L$5,U$7),'BECO_Datos 2006-2020'!$D$3:$LJ$86,'BECO_Datos 2006-2020'!$A30,FALSE)+IFERROR(HLOOKUP(CONCATENATE($L$5,U$7),'BECO_Datos 2006-2020'!$LL$3:$RN$86,'BECO_Datos 2006-2020'!$A30,FALSE),0))*U$5</f>
        <v>-255.76282796806677</v>
      </c>
      <c r="V30" s="22">
        <f>(HLOOKUP(CONCATENATE($L$5,V$7),'BECO_Datos 2006-2020'!$D$3:$LJ$86,'BECO_Datos 2006-2020'!$A30,FALSE)+IFERROR(HLOOKUP(CONCATENATE($L$5,V$7),'BECO_Datos 2006-2020'!$LL$3:$RN$86,'BECO_Datos 2006-2020'!$A30,FALSE),0))*V$5</f>
        <v>0</v>
      </c>
      <c r="W30" s="22">
        <f>(HLOOKUP(CONCATENATE($L$5,W$7),'BECO_Datos 2006-2020'!$D$3:$LJ$86,'BECO_Datos 2006-2020'!$A30,FALSE)+IFERROR(HLOOKUP(CONCATENATE($L$5,W$7),'BECO_Datos 2006-2020'!$LL$3:$RN$86,'BECO_Datos 2006-2020'!$A30,FALSE),0))*W$5</f>
        <v>0</v>
      </c>
    </row>
    <row r="31" spans="1:25" x14ac:dyDescent="0.25">
      <c r="A31" s="54"/>
      <c r="B31" s="152" t="s">
        <v>5</v>
      </c>
      <c r="C31" s="23" t="str">
        <f t="shared" si="5"/>
        <v>No aplica</v>
      </c>
      <c r="D31" s="113">
        <f>(HLOOKUP(CONCATENATE($L$5,D$7),'BECO_Datos 2006-2020'!$D$3:$LJ$86,'BECO_Datos 2006-2020'!$A31,FALSE)+IFERROR(HLOOKUP(CONCATENATE($L$5,D$7),'BECO_Datos 2006-2020'!$LL$3:$RN$86,'BECO_Datos 2006-2020'!$A31,FALSE),0))*D$5</f>
        <v>0</v>
      </c>
      <c r="E31" s="113">
        <f>(HLOOKUP(CONCATENATE($L$5,E$7),'BECO_Datos 2006-2020'!$D$3:$LJ$86,'BECO_Datos 2006-2020'!$A31,FALSE)+IFERROR(HLOOKUP(CONCATENATE($L$5,E$7),'BECO_Datos 2006-2020'!$LL$3:$RN$86,'BECO_Datos 2006-2020'!$A31,FALSE),0))*E$5</f>
        <v>0</v>
      </c>
      <c r="F31" s="113">
        <f>(HLOOKUP(CONCATENATE($L$5,F$7),'BECO_Datos 2006-2020'!$D$3:$LJ$86,'BECO_Datos 2006-2020'!$A31,FALSE)+IFERROR(HLOOKUP(CONCATENATE($L$5,F$7),'BECO_Datos 2006-2020'!$LL$3:$RN$86,'BECO_Datos 2006-2020'!$A31,FALSE),0))*F$5</f>
        <v>-78297.168199399996</v>
      </c>
      <c r="G31" s="113">
        <f>(HLOOKUP(CONCATENATE($L$5,G$7),'BECO_Datos 2006-2020'!$D$3:$LJ$86,'BECO_Datos 2006-2020'!$A31,FALSE)+IFERROR(HLOOKUP(CONCATENATE($L$5,G$7),'BECO_Datos 2006-2020'!$LL$3:$RN$86,'BECO_Datos 2006-2020'!$A31,FALSE),0))*G$5</f>
        <v>0</v>
      </c>
      <c r="H31" s="113">
        <f>(HLOOKUP(CONCATENATE($L$5,H$7),'BECO_Datos 2006-2020'!$D$3:$LJ$86,'BECO_Datos 2006-2020'!$A31,FALSE)+IFERROR(HLOOKUP(CONCATENATE($L$5,H$7),'BECO_Datos 2006-2020'!$LL$3:$RN$86,'BECO_Datos 2006-2020'!$A31,FALSE),0))*H$5</f>
        <v>0</v>
      </c>
      <c r="I31" s="113">
        <f>(HLOOKUP(CONCATENATE($L$5,I$7),'BECO_Datos 2006-2020'!$D$3:$LJ$86,'BECO_Datos 2006-2020'!$A31,FALSE)+IFERROR(HLOOKUP(CONCATENATE($L$5,I$7),'BECO_Datos 2006-2020'!$LL$3:$RN$86,'BECO_Datos 2006-2020'!$A31,FALSE),0))*I$5</f>
        <v>0</v>
      </c>
      <c r="J31" s="113">
        <f>(HLOOKUP(CONCATENATE($L$5,J$7),'BECO_Datos 2006-2020'!$D$3:$LJ$86,'BECO_Datos 2006-2020'!$A31,FALSE)+IFERROR(HLOOKUP(CONCATENATE($L$5,J$7),'BECO_Datos 2006-2020'!$LL$3:$RN$86,'BECO_Datos 2006-2020'!$A31,FALSE),0))*J$5</f>
        <v>0</v>
      </c>
      <c r="K31" s="113">
        <f>(HLOOKUP(CONCATENATE($L$5,K$7),'BECO_Datos 2006-2020'!$D$3:$LJ$86,'BECO_Datos 2006-2020'!$A31,FALSE)+IFERROR(HLOOKUP(CONCATENATE($L$5,K$7),'BECO_Datos 2006-2020'!$LL$3:$RN$86,'BECO_Datos 2006-2020'!$A31,FALSE),0))*K$5</f>
        <v>0</v>
      </c>
      <c r="L31" s="23" t="str">
        <f t="shared" si="9"/>
        <v>No aplica</v>
      </c>
      <c r="M31" s="113">
        <f>(HLOOKUP(CONCATENATE($L$5,M$7),'BECO_Datos 2006-2020'!$D$3:$LJ$86,'BECO_Datos 2006-2020'!$A31,FALSE)+IFERROR(HLOOKUP(CONCATENATE($L$5,M$7),'BECO_Datos 2006-2020'!$LL$3:$RN$86,'BECO_Datos 2006-2020'!$A31,FALSE),0))*M$5</f>
        <v>0</v>
      </c>
      <c r="N31" s="113">
        <f>(HLOOKUP(CONCATENATE($L$5,N$7),'BECO_Datos 2006-2020'!$D$3:$LJ$86,'BECO_Datos 2006-2020'!$A31,FALSE)+IFERROR(HLOOKUP(CONCATENATE($L$5,N$7),'BECO_Datos 2006-2020'!$LL$3:$RN$86,'BECO_Datos 2006-2020'!$A31,FALSE),0))*N$5</f>
        <v>0</v>
      </c>
      <c r="O31" s="113">
        <f>(HLOOKUP(CONCATENATE($L$5,O$7),'BECO_Datos 2006-2020'!$D$3:$LJ$86,'BECO_Datos 2006-2020'!$A31,FALSE)+IFERROR(HLOOKUP(CONCATENATE($L$5,O$7),'BECO_Datos 2006-2020'!$LL$3:$RN$86,'BECO_Datos 2006-2020'!$A31,FALSE),0))*O$5</f>
        <v>0</v>
      </c>
      <c r="P31" s="113">
        <f>(HLOOKUP(CONCATENATE($L$5,P$7),'BECO_Datos 2006-2020'!$D$3:$LJ$86,'BECO_Datos 2006-2020'!$A31,FALSE)+IFERROR(HLOOKUP(CONCATENATE($L$5,P$7),'BECO_Datos 2006-2020'!$LL$3:$RN$86,'BECO_Datos 2006-2020'!$A31,FALSE),0))*P$5</f>
        <v>0</v>
      </c>
      <c r="Q31" s="113">
        <f>(HLOOKUP(CONCATENATE($L$5,Q$7),'BECO_Datos 2006-2020'!$D$3:$LJ$86,'BECO_Datos 2006-2020'!$A31,FALSE)+IFERROR(HLOOKUP(CONCATENATE($L$5,Q$7),'BECO_Datos 2006-2020'!$LL$3:$RN$86,'BECO_Datos 2006-2020'!$A31,FALSE),0))*Q$5</f>
        <v>0</v>
      </c>
      <c r="R31" s="113">
        <f>(HLOOKUP(CONCATENATE($L$5,R$7),'BECO_Datos 2006-2020'!$D$3:$LJ$86,'BECO_Datos 2006-2020'!$A31,FALSE)+IFERROR(HLOOKUP(CONCATENATE($L$5,R$7),'BECO_Datos 2006-2020'!$LL$3:$RN$86,'BECO_Datos 2006-2020'!$A31,FALSE),0))*R$5</f>
        <v>0</v>
      </c>
      <c r="S31" s="113">
        <f>(HLOOKUP(CONCATENATE($L$5,S$7),'BECO_Datos 2006-2020'!$D$3:$LJ$86,'BECO_Datos 2006-2020'!$A31,FALSE)+IFERROR(HLOOKUP(CONCATENATE($L$5,S$7),'BECO_Datos 2006-2020'!$LL$3:$RN$86,'BECO_Datos 2006-2020'!$A31,FALSE),0))*S$5</f>
        <v>0</v>
      </c>
      <c r="T31" s="113">
        <f>(HLOOKUP(CONCATENATE($L$5,T$7),'BECO_Datos 2006-2020'!$D$3:$LJ$86,'BECO_Datos 2006-2020'!$A31,FALSE)+IFERROR(HLOOKUP(CONCATENATE($L$5,T$7),'BECO_Datos 2006-2020'!$LL$3:$RN$86,'BECO_Datos 2006-2020'!$A31,FALSE),0))*T$5</f>
        <v>0</v>
      </c>
      <c r="U31" s="113">
        <f>(HLOOKUP(CONCATENATE($L$5,U$7),'BECO_Datos 2006-2020'!$D$3:$LJ$86,'BECO_Datos 2006-2020'!$A31,FALSE)+IFERROR(HLOOKUP(CONCATENATE($L$5,U$7),'BECO_Datos 2006-2020'!$LL$3:$RN$86,'BECO_Datos 2006-2020'!$A31,FALSE),0))*U$5</f>
        <v>3018.3505215053765</v>
      </c>
      <c r="V31" s="113">
        <f>(HLOOKUP(CONCATENATE($L$5,V$7),'BECO_Datos 2006-2020'!$D$3:$LJ$86,'BECO_Datos 2006-2020'!$A31,FALSE)+IFERROR(HLOOKUP(CONCATENATE($L$5,V$7),'BECO_Datos 2006-2020'!$LL$3:$RN$86,'BECO_Datos 2006-2020'!$A31,FALSE),0))*V$5</f>
        <v>0</v>
      </c>
      <c r="W31" s="113">
        <f>(HLOOKUP(CONCATENATE($L$5,W$7),'BECO_Datos 2006-2020'!$D$3:$LJ$86,'BECO_Datos 2006-2020'!$A31,FALSE)+IFERROR(HLOOKUP(CONCATENATE($L$5,W$7),'BECO_Datos 2006-2020'!$LL$3:$RN$86,'BECO_Datos 2006-2020'!$A31,FALSE),0))*W$5</f>
        <v>0</v>
      </c>
    </row>
    <row r="32" spans="1:25" s="9" customFormat="1" x14ac:dyDescent="0.25">
      <c r="A32" s="54"/>
      <c r="B32" s="145" t="s">
        <v>6</v>
      </c>
      <c r="C32" s="22" t="str">
        <f t="shared" si="5"/>
        <v>No aplica</v>
      </c>
      <c r="D32" s="22">
        <f>(HLOOKUP(CONCATENATE($L$5,D$7),'BECO_Datos 2006-2020'!$D$3:$LJ$86,'BECO_Datos 2006-2020'!$A32,FALSE)+IFERROR(HLOOKUP(CONCATENATE($L$5,D$7),'BECO_Datos 2006-2020'!$LL$3:$RN$86,'BECO_Datos 2006-2020'!$A32,FALSE),0))*D$5</f>
        <v>0</v>
      </c>
      <c r="E32" s="22">
        <f>(HLOOKUP(CONCATENATE($L$5,E$7),'BECO_Datos 2006-2020'!$D$3:$LJ$86,'BECO_Datos 2006-2020'!$A32,FALSE)+IFERROR(HLOOKUP(CONCATENATE($L$5,E$7),'BECO_Datos 2006-2020'!$LL$3:$RN$86,'BECO_Datos 2006-2020'!$A32,FALSE),0))*E$5</f>
        <v>0</v>
      </c>
      <c r="F32" s="22">
        <f>(HLOOKUP(CONCATENATE($L$5,F$7),'BECO_Datos 2006-2020'!$D$3:$LJ$86,'BECO_Datos 2006-2020'!$A32,FALSE)+IFERROR(HLOOKUP(CONCATENATE($L$5,F$7),'BECO_Datos 2006-2020'!$LL$3:$RN$86,'BECO_Datos 2006-2020'!$A32,FALSE),0))*F$5</f>
        <v>0</v>
      </c>
      <c r="G32" s="22">
        <f>(HLOOKUP(CONCATENATE($L$5,G$7),'BECO_Datos 2006-2020'!$D$3:$LJ$86,'BECO_Datos 2006-2020'!$A32,FALSE)+IFERROR(HLOOKUP(CONCATENATE($L$5,G$7),'BECO_Datos 2006-2020'!$LL$3:$RN$86,'BECO_Datos 2006-2020'!$A32,FALSE),0))*G$5</f>
        <v>0</v>
      </c>
      <c r="H32" s="22">
        <f>(HLOOKUP(CONCATENATE($L$5,H$7),'BECO_Datos 2006-2020'!$D$3:$LJ$86,'BECO_Datos 2006-2020'!$A32,FALSE)+IFERROR(HLOOKUP(CONCATENATE($L$5,H$7),'BECO_Datos 2006-2020'!$LL$3:$RN$86,'BECO_Datos 2006-2020'!$A32,FALSE),0))*H$5</f>
        <v>0</v>
      </c>
      <c r="I32" s="22">
        <f>(HLOOKUP(CONCATENATE($L$5,I$7),'BECO_Datos 2006-2020'!$D$3:$LJ$86,'BECO_Datos 2006-2020'!$A32,FALSE)+IFERROR(HLOOKUP(CONCATENATE($L$5,I$7),'BECO_Datos 2006-2020'!$LL$3:$RN$86,'BECO_Datos 2006-2020'!$A32,FALSE),0))*I$5</f>
        <v>-89053.699160000004</v>
      </c>
      <c r="J32" s="22">
        <f>(HLOOKUP(CONCATENATE($L$5,J$7),'BECO_Datos 2006-2020'!$D$3:$LJ$86,'BECO_Datos 2006-2020'!$A32,FALSE)+IFERROR(HLOOKUP(CONCATENATE($L$5,J$7),'BECO_Datos 2006-2020'!$LL$3:$RN$86,'BECO_Datos 2006-2020'!$A32,FALSE),0))*J$5</f>
        <v>0</v>
      </c>
      <c r="K32" s="22">
        <f>(HLOOKUP(CONCATENATE($L$5,K$7),'BECO_Datos 2006-2020'!$D$3:$LJ$86,'BECO_Datos 2006-2020'!$A32,FALSE)+IFERROR(HLOOKUP(CONCATENATE($L$5,K$7),'BECO_Datos 2006-2020'!$LL$3:$RN$86,'BECO_Datos 2006-2020'!$A32,FALSE),0))*K$5</f>
        <v>0</v>
      </c>
      <c r="L32" s="22" t="str">
        <f t="shared" si="9"/>
        <v>No aplica</v>
      </c>
      <c r="M32" s="22">
        <f>(HLOOKUP(CONCATENATE($L$5,M$7),'BECO_Datos 2006-2020'!$D$3:$LJ$86,'BECO_Datos 2006-2020'!$A32,FALSE)+IFERROR(HLOOKUP(CONCATENATE($L$5,M$7),'BECO_Datos 2006-2020'!$LL$3:$RN$86,'BECO_Datos 2006-2020'!$A32,FALSE),0))*M$5</f>
        <v>0</v>
      </c>
      <c r="N32" s="22">
        <f>(HLOOKUP(CONCATENATE($L$5,N$7),'BECO_Datos 2006-2020'!$D$3:$LJ$86,'BECO_Datos 2006-2020'!$A32,FALSE)+IFERROR(HLOOKUP(CONCATENATE($L$5,N$7),'BECO_Datos 2006-2020'!$LL$3:$RN$86,'BECO_Datos 2006-2020'!$A32,FALSE),0))*N$5</f>
        <v>0</v>
      </c>
      <c r="O32" s="22">
        <f>(HLOOKUP(CONCATENATE($L$5,O$7),'BECO_Datos 2006-2020'!$D$3:$LJ$86,'BECO_Datos 2006-2020'!$A32,FALSE)+IFERROR(HLOOKUP(CONCATENATE($L$5,O$7),'BECO_Datos 2006-2020'!$LL$3:$RN$86,'BECO_Datos 2006-2020'!$A32,FALSE),0))*O$5</f>
        <v>0</v>
      </c>
      <c r="P32" s="22">
        <f>(HLOOKUP(CONCATENATE($L$5,P$7),'BECO_Datos 2006-2020'!$D$3:$LJ$86,'BECO_Datos 2006-2020'!$A32,FALSE)+IFERROR(HLOOKUP(CONCATENATE($L$5,P$7),'BECO_Datos 2006-2020'!$LL$3:$RN$86,'BECO_Datos 2006-2020'!$A32,FALSE),0))*P$5</f>
        <v>0</v>
      </c>
      <c r="Q32" s="22">
        <f>(HLOOKUP(CONCATENATE($L$5,Q$7),'BECO_Datos 2006-2020'!$D$3:$LJ$86,'BECO_Datos 2006-2020'!$A32,FALSE)+IFERROR(HLOOKUP(CONCATENATE($L$5,Q$7),'BECO_Datos 2006-2020'!$LL$3:$RN$86,'BECO_Datos 2006-2020'!$A32,FALSE),0))*Q$5</f>
        <v>16632.454415223612</v>
      </c>
      <c r="R32" s="22">
        <f>(HLOOKUP(CONCATENATE($L$5,R$7),'BECO_Datos 2006-2020'!$D$3:$LJ$86,'BECO_Datos 2006-2020'!$A32,FALSE)+IFERROR(HLOOKUP(CONCATENATE($L$5,R$7),'BECO_Datos 2006-2020'!$LL$3:$RN$86,'BECO_Datos 2006-2020'!$A32,FALSE),0))*R$5</f>
        <v>0</v>
      </c>
      <c r="S32" s="22">
        <f>(HLOOKUP(CONCATENATE($L$5,S$7),'BECO_Datos 2006-2020'!$D$3:$LJ$86,'BECO_Datos 2006-2020'!$A32,FALSE)+IFERROR(HLOOKUP(CONCATENATE($L$5,S$7),'BECO_Datos 2006-2020'!$LL$3:$RN$86,'BECO_Datos 2006-2020'!$A32,FALSE),0))*S$5</f>
        <v>0</v>
      </c>
      <c r="T32" s="22">
        <f>(HLOOKUP(CONCATENATE($L$5,T$7),'BECO_Datos 2006-2020'!$D$3:$LJ$86,'BECO_Datos 2006-2020'!$A32,FALSE)+IFERROR(HLOOKUP(CONCATENATE($L$5,T$7),'BECO_Datos 2006-2020'!$LL$3:$RN$86,'BECO_Datos 2006-2020'!$A32,FALSE),0))*T$5</f>
        <v>23036.409250000001</v>
      </c>
      <c r="U32" s="22">
        <f>(HLOOKUP(CONCATENATE($L$5,U$7),'BECO_Datos 2006-2020'!$D$3:$LJ$86,'BECO_Datos 2006-2020'!$A32,FALSE)+IFERROR(HLOOKUP(CONCATENATE($L$5,U$7),'BECO_Datos 2006-2020'!$LL$3:$RN$86,'BECO_Datos 2006-2020'!$A32,FALSE),0))*U$5</f>
        <v>5591.92731081696</v>
      </c>
      <c r="V32" s="22">
        <f>(HLOOKUP(CONCATENATE($L$5,V$7),'BECO_Datos 2006-2020'!$D$3:$LJ$86,'BECO_Datos 2006-2020'!$A32,FALSE)+IFERROR(HLOOKUP(CONCATENATE($L$5,V$7),'BECO_Datos 2006-2020'!$LL$3:$RN$86,'BECO_Datos 2006-2020'!$A32,FALSE),0))*V$5</f>
        <v>21209.342908142877</v>
      </c>
      <c r="W32" s="22">
        <f>(HLOOKUP(CONCATENATE($L$5,W$7),'BECO_Datos 2006-2020'!$D$3:$LJ$86,'BECO_Datos 2006-2020'!$A32,FALSE)+IFERROR(HLOOKUP(CONCATENATE($L$5,W$7),'BECO_Datos 2006-2020'!$LL$3:$RN$86,'BECO_Datos 2006-2020'!$A32,FALSE),0))*W$5</f>
        <v>7290.51</v>
      </c>
      <c r="X32" s="8"/>
      <c r="Y32" s="236">
        <f>+SUM(Q32:W32)</f>
        <v>73760.643884183446</v>
      </c>
    </row>
    <row r="33" spans="1:25" s="9" customFormat="1" x14ac:dyDescent="0.25">
      <c r="A33" s="54"/>
      <c r="B33" s="152" t="s">
        <v>7</v>
      </c>
      <c r="C33" s="23" t="str">
        <f t="shared" si="5"/>
        <v>No aplica</v>
      </c>
      <c r="D33" s="113">
        <f>(HLOOKUP(CONCATENATE($L$5,D$7),'BECO_Datos 2006-2020'!$D$3:$LJ$86,'BECO_Datos 2006-2020'!$A33,FALSE)+IFERROR(HLOOKUP(CONCATENATE($L$5,D$7),'BECO_Datos 2006-2020'!$LL$3:$RN$86,'BECO_Datos 2006-2020'!$A33,FALSE),0))*D$5</f>
        <v>0</v>
      </c>
      <c r="E33" s="113">
        <f>(HLOOKUP(CONCATENATE($L$5,E$7),'BECO_Datos 2006-2020'!$D$3:$LJ$86,'BECO_Datos 2006-2020'!$A33,FALSE)+IFERROR(HLOOKUP(CONCATENATE($L$5,E$7),'BECO_Datos 2006-2020'!$LL$3:$RN$86,'BECO_Datos 2006-2020'!$A33,FALSE),0))*E$5</f>
        <v>-3406.0655109600002</v>
      </c>
      <c r="F33" s="113">
        <f>(HLOOKUP(CONCATENATE($L$5,F$7),'BECO_Datos 2006-2020'!$D$3:$LJ$86,'BECO_Datos 2006-2020'!$A33,FALSE)+IFERROR(HLOOKUP(CONCATENATE($L$5,F$7),'BECO_Datos 2006-2020'!$LL$3:$RN$86,'BECO_Datos 2006-2020'!$A33,FALSE),0))*F$5</f>
        <v>0</v>
      </c>
      <c r="G33" s="113">
        <f>(HLOOKUP(CONCATENATE($L$5,G$7),'BECO_Datos 2006-2020'!$D$3:$LJ$86,'BECO_Datos 2006-2020'!$A33,FALSE)+IFERROR(HLOOKUP(CONCATENATE($L$5,G$7),'BECO_Datos 2006-2020'!$LL$3:$RN$86,'BECO_Datos 2006-2020'!$A33,FALSE),0))*G$5</f>
        <v>0</v>
      </c>
      <c r="H33" s="113">
        <f>(HLOOKUP(CONCATENATE($L$5,H$7),'BECO_Datos 2006-2020'!$D$3:$LJ$86,'BECO_Datos 2006-2020'!$A33,FALSE)+IFERROR(HLOOKUP(CONCATENATE($L$5,H$7),'BECO_Datos 2006-2020'!$LL$3:$RN$86,'BECO_Datos 2006-2020'!$A33,FALSE),0))*H$5</f>
        <v>0</v>
      </c>
      <c r="I33" s="113">
        <f>(HLOOKUP(CONCATENATE($L$5,I$7),'BECO_Datos 2006-2020'!$D$3:$LJ$86,'BECO_Datos 2006-2020'!$A33,FALSE)+IFERROR(HLOOKUP(CONCATENATE($L$5,I$7),'BECO_Datos 2006-2020'!$LL$3:$RN$86,'BECO_Datos 2006-2020'!$A33,FALSE),0))*I$5</f>
        <v>0</v>
      </c>
      <c r="J33" s="113">
        <f>(HLOOKUP(CONCATENATE($L$5,J$7),'BECO_Datos 2006-2020'!$D$3:$LJ$86,'BECO_Datos 2006-2020'!$A33,FALSE)+IFERROR(HLOOKUP(CONCATENATE($L$5,J$7),'BECO_Datos 2006-2020'!$LL$3:$RN$86,'BECO_Datos 2006-2020'!$A33,FALSE),0))*J$5</f>
        <v>0</v>
      </c>
      <c r="K33" s="113">
        <f>(HLOOKUP(CONCATENATE($L$5,K$7),'BECO_Datos 2006-2020'!$D$3:$LJ$86,'BECO_Datos 2006-2020'!$A33,FALSE)+IFERROR(HLOOKUP(CONCATENATE($L$5,K$7),'BECO_Datos 2006-2020'!$LL$3:$RN$86,'BECO_Datos 2006-2020'!$A33,FALSE),0))*K$5</f>
        <v>0</v>
      </c>
      <c r="L33" s="23" t="str">
        <f t="shared" si="9"/>
        <v>No aplica</v>
      </c>
      <c r="M33" s="113">
        <f>(HLOOKUP(CONCATENATE($L$5,M$7),'BECO_Datos 2006-2020'!$D$3:$LJ$86,'BECO_Datos 2006-2020'!$A33,FALSE)+IFERROR(HLOOKUP(CONCATENATE($L$5,M$7),'BECO_Datos 2006-2020'!$LL$3:$RN$86,'BECO_Datos 2006-2020'!$A33,FALSE),0))*M$5</f>
        <v>0</v>
      </c>
      <c r="N33" s="113">
        <f>(HLOOKUP(CONCATENATE($L$5,N$7),'BECO_Datos 2006-2020'!$D$3:$LJ$86,'BECO_Datos 2006-2020'!$A33,FALSE)+IFERROR(HLOOKUP(CONCATENATE($L$5,N$7),'BECO_Datos 2006-2020'!$LL$3:$RN$86,'BECO_Datos 2006-2020'!$A33,FALSE),0))*N$5</f>
        <v>0</v>
      </c>
      <c r="O33" s="113">
        <f>(HLOOKUP(CONCATENATE($L$5,O$7),'BECO_Datos 2006-2020'!$D$3:$LJ$86,'BECO_Datos 2006-2020'!$A33,FALSE)+IFERROR(HLOOKUP(CONCATENATE($L$5,O$7),'BECO_Datos 2006-2020'!$LL$3:$RN$86,'BECO_Datos 2006-2020'!$A33,FALSE),0))*O$5</f>
        <v>0</v>
      </c>
      <c r="P33" s="113">
        <f>(HLOOKUP(CONCATENATE($L$5,P$7),'BECO_Datos 2006-2020'!$D$3:$LJ$86,'BECO_Datos 2006-2020'!$A33,FALSE)+IFERROR(HLOOKUP(CONCATENATE($L$5,P$7),'BECO_Datos 2006-2020'!$LL$3:$RN$86,'BECO_Datos 2006-2020'!$A33,FALSE),0))*P$5</f>
        <v>2016.3953470500003</v>
      </c>
      <c r="Q33" s="113">
        <f>(HLOOKUP(CONCATENATE($L$5,Q$7),'BECO_Datos 2006-2020'!$D$3:$LJ$86,'BECO_Datos 2006-2020'!$A33,FALSE)+IFERROR(HLOOKUP(CONCATENATE($L$5,Q$7),'BECO_Datos 2006-2020'!$LL$3:$RN$86,'BECO_Datos 2006-2020'!$A33,FALSE),0))*Q$5</f>
        <v>0</v>
      </c>
      <c r="R33" s="113">
        <f>(HLOOKUP(CONCATENATE($L$5,R$7),'BECO_Datos 2006-2020'!$D$3:$LJ$86,'BECO_Datos 2006-2020'!$A33,FALSE)+IFERROR(HLOOKUP(CONCATENATE($L$5,R$7),'BECO_Datos 2006-2020'!$LL$3:$RN$86,'BECO_Datos 2006-2020'!$A33,FALSE),0))*R$5</f>
        <v>0</v>
      </c>
      <c r="S33" s="113">
        <f>(HLOOKUP(CONCATENATE($L$5,S$7),'BECO_Datos 2006-2020'!$D$3:$LJ$86,'BECO_Datos 2006-2020'!$A33,FALSE)+IFERROR(HLOOKUP(CONCATENATE($L$5,S$7),'BECO_Datos 2006-2020'!$LL$3:$RN$86,'BECO_Datos 2006-2020'!$A33,FALSE),0))*S$5</f>
        <v>0</v>
      </c>
      <c r="T33" s="113">
        <f>(HLOOKUP(CONCATENATE($L$5,T$7),'BECO_Datos 2006-2020'!$D$3:$LJ$86,'BECO_Datos 2006-2020'!$A33,FALSE)+IFERROR(HLOOKUP(CONCATENATE($L$5,T$7),'BECO_Datos 2006-2020'!$LL$3:$RN$86,'BECO_Datos 2006-2020'!$A33,FALSE),0))*T$5</f>
        <v>0</v>
      </c>
      <c r="U33" s="113">
        <f>(HLOOKUP(CONCATENATE($L$5,U$7),'BECO_Datos 2006-2020'!$D$3:$LJ$86,'BECO_Datos 2006-2020'!$A33,FALSE)+IFERROR(HLOOKUP(CONCATENATE($L$5,U$7),'BECO_Datos 2006-2020'!$LL$3:$RN$86,'BECO_Datos 2006-2020'!$A33,FALSE),0))*U$5</f>
        <v>0</v>
      </c>
      <c r="V33" s="113">
        <f>(HLOOKUP(CONCATENATE($L$5,V$7),'BECO_Datos 2006-2020'!$D$3:$LJ$86,'BECO_Datos 2006-2020'!$A33,FALSE)+IFERROR(HLOOKUP(CONCATENATE($L$5,V$7),'BECO_Datos 2006-2020'!$LL$3:$RN$86,'BECO_Datos 2006-2020'!$A33,FALSE),0))*V$5</f>
        <v>0</v>
      </c>
      <c r="W33" s="113">
        <f>(HLOOKUP(CONCATENATE($L$5,W$7),'BECO_Datos 2006-2020'!$D$3:$LJ$86,'BECO_Datos 2006-2020'!$A33,FALSE)+IFERROR(HLOOKUP(CONCATENATE($L$5,W$7),'BECO_Datos 2006-2020'!$LL$3:$RN$86,'BECO_Datos 2006-2020'!$A33,FALSE),0))*W$5</f>
        <v>0</v>
      </c>
      <c r="X33" s="8"/>
      <c r="Y33" s="9">
        <f>+Y32/I32</f>
        <v>-0.8282715325689054</v>
      </c>
    </row>
    <row r="34" spans="1:25" x14ac:dyDescent="0.25">
      <c r="A34" s="54"/>
      <c r="B34" s="145" t="s">
        <v>8</v>
      </c>
      <c r="C34" s="22" t="str">
        <f t="shared" si="5"/>
        <v>No aplica</v>
      </c>
      <c r="D34" s="22">
        <f>(HLOOKUP(CONCATENATE($L$5,D$7),'BECO_Datos 2006-2020'!$D$3:$LJ$86,'BECO_Datos 2006-2020'!$A34,FALSE)+IFERROR(HLOOKUP(CONCATENATE($L$5,D$7),'BECO_Datos 2006-2020'!$LL$3:$RN$86,'BECO_Datos 2006-2020'!$A34,FALSE),0))*D$5</f>
        <v>0</v>
      </c>
      <c r="E34" s="22">
        <f>(HLOOKUP(CONCATENATE($L$5,E$7),'BECO_Datos 2006-2020'!$D$3:$LJ$86,'BECO_Datos 2006-2020'!$A34,FALSE)+IFERROR(HLOOKUP(CONCATENATE($L$5,E$7),'BECO_Datos 2006-2020'!$LL$3:$RN$86,'BECO_Datos 2006-2020'!$A34,FALSE),0))*E$5</f>
        <v>0</v>
      </c>
      <c r="F34" s="22">
        <f>(HLOOKUP(CONCATENATE($L$5,F$7),'BECO_Datos 2006-2020'!$D$3:$LJ$86,'BECO_Datos 2006-2020'!$A34,FALSE)+IFERROR(HLOOKUP(CONCATENATE($L$5,F$7),'BECO_Datos 2006-2020'!$LL$3:$RN$86,'BECO_Datos 2006-2020'!$A34,FALSE),0))*F$5</f>
        <v>0</v>
      </c>
      <c r="G34" s="22">
        <f>(HLOOKUP(CONCATENATE($L$5,G$7),'BECO_Datos 2006-2020'!$D$3:$LJ$86,'BECO_Datos 2006-2020'!$A34,FALSE)+IFERROR(HLOOKUP(CONCATENATE($L$5,G$7),'BECO_Datos 2006-2020'!$LL$3:$RN$86,'BECO_Datos 2006-2020'!$A34,FALSE),0))*G$5</f>
        <v>0</v>
      </c>
      <c r="H34" s="22">
        <f>(HLOOKUP(CONCATENATE($L$5,H$7),'BECO_Datos 2006-2020'!$D$3:$LJ$86,'BECO_Datos 2006-2020'!$A34,FALSE)+IFERROR(HLOOKUP(CONCATENATE($L$5,H$7),'BECO_Datos 2006-2020'!$LL$3:$RN$86,'BECO_Datos 2006-2020'!$A34,FALSE),0))*H$5</f>
        <v>-159.01581574553151</v>
      </c>
      <c r="I34" s="22">
        <f>(HLOOKUP(CONCATENATE($L$5,I$7),'BECO_Datos 2006-2020'!$D$3:$LJ$86,'BECO_Datos 2006-2020'!$A34,FALSE)+IFERROR(HLOOKUP(CONCATENATE($L$5,I$7),'BECO_Datos 2006-2020'!$LL$3:$RN$86,'BECO_Datos 2006-2020'!$A34,FALSE),0))*I$5</f>
        <v>0</v>
      </c>
      <c r="J34" s="22">
        <f>(HLOOKUP(CONCATENATE($L$5,J$7),'BECO_Datos 2006-2020'!$D$3:$LJ$86,'BECO_Datos 2006-2020'!$A34,FALSE)+IFERROR(HLOOKUP(CONCATENATE($L$5,J$7),'BECO_Datos 2006-2020'!$LL$3:$RN$86,'BECO_Datos 2006-2020'!$A34,FALSE),0))*J$5</f>
        <v>0</v>
      </c>
      <c r="K34" s="22">
        <f>(HLOOKUP(CONCATENATE($L$5,K$7),'BECO_Datos 2006-2020'!$D$3:$LJ$86,'BECO_Datos 2006-2020'!$A34,FALSE)+IFERROR(HLOOKUP(CONCATENATE($L$5,K$7),'BECO_Datos 2006-2020'!$LL$3:$RN$86,'BECO_Datos 2006-2020'!$A34,FALSE),0))*K$5</f>
        <v>0</v>
      </c>
      <c r="L34" s="22" t="str">
        <f t="shared" si="9"/>
        <v>No aplica</v>
      </c>
      <c r="M34" s="22">
        <f>(HLOOKUP(CONCATENATE($L$5,M$7),'BECO_Datos 2006-2020'!$D$3:$LJ$86,'BECO_Datos 2006-2020'!$A34,FALSE)+IFERROR(HLOOKUP(CONCATENATE($L$5,M$7),'BECO_Datos 2006-2020'!$LL$3:$RN$86,'BECO_Datos 2006-2020'!$A34,FALSE),0))*M$5</f>
        <v>0</v>
      </c>
      <c r="N34" s="22">
        <f>(HLOOKUP(CONCATENATE($L$5,N$7),'BECO_Datos 2006-2020'!$D$3:$LJ$86,'BECO_Datos 2006-2020'!$A34,FALSE)+IFERROR(HLOOKUP(CONCATENATE($L$5,N$7),'BECO_Datos 2006-2020'!$LL$3:$RN$86,'BECO_Datos 2006-2020'!$A34,FALSE),0))*N$5</f>
        <v>0</v>
      </c>
      <c r="O34" s="22">
        <f>(HLOOKUP(CONCATENATE($L$5,O$7),'BECO_Datos 2006-2020'!$D$3:$LJ$86,'BECO_Datos 2006-2020'!$A34,FALSE)+IFERROR(HLOOKUP(CONCATENATE($L$5,O$7),'BECO_Datos 2006-2020'!$LL$3:$RN$86,'BECO_Datos 2006-2020'!$A34,FALSE),0))*O$5</f>
        <v>20.271907630000001</v>
      </c>
      <c r="P34" s="22">
        <f>(HLOOKUP(CONCATENATE($L$5,P$7),'BECO_Datos 2006-2020'!$D$3:$LJ$86,'BECO_Datos 2006-2020'!$A34,FALSE)+IFERROR(HLOOKUP(CONCATENATE($L$5,P$7),'BECO_Datos 2006-2020'!$LL$3:$RN$86,'BECO_Datos 2006-2020'!$A34,FALSE),0))*P$5</f>
        <v>0</v>
      </c>
      <c r="Q34" s="22">
        <f>(HLOOKUP(CONCATENATE($L$5,Q$7),'BECO_Datos 2006-2020'!$D$3:$LJ$86,'BECO_Datos 2006-2020'!$A34,FALSE)+IFERROR(HLOOKUP(CONCATENATE($L$5,Q$7),'BECO_Datos 2006-2020'!$LL$3:$RN$86,'BECO_Datos 2006-2020'!$A34,FALSE),0))*Q$5</f>
        <v>0</v>
      </c>
      <c r="R34" s="22">
        <f>(HLOOKUP(CONCATENATE($L$5,R$7),'BECO_Datos 2006-2020'!$D$3:$LJ$86,'BECO_Datos 2006-2020'!$A34,FALSE)+IFERROR(HLOOKUP(CONCATENATE($L$5,R$7),'BECO_Datos 2006-2020'!$LL$3:$RN$86,'BECO_Datos 2006-2020'!$A34,FALSE),0))*R$5</f>
        <v>0</v>
      </c>
      <c r="S34" s="22">
        <f>(HLOOKUP(CONCATENATE($L$5,S$7),'BECO_Datos 2006-2020'!$D$3:$LJ$86,'BECO_Datos 2006-2020'!$A34,FALSE)+IFERROR(HLOOKUP(CONCATENATE($L$5,S$7),'BECO_Datos 2006-2020'!$LL$3:$RN$86,'BECO_Datos 2006-2020'!$A34,FALSE),0))*S$5</f>
        <v>0</v>
      </c>
      <c r="T34" s="22">
        <f>(HLOOKUP(CONCATENATE($L$5,T$7),'BECO_Datos 2006-2020'!$D$3:$LJ$86,'BECO_Datos 2006-2020'!$A34,FALSE)+IFERROR(HLOOKUP(CONCATENATE($L$5,T$7),'BECO_Datos 2006-2020'!$LL$3:$RN$86,'BECO_Datos 2006-2020'!$A34,FALSE),0))*T$5</f>
        <v>0</v>
      </c>
      <c r="U34" s="22">
        <f>(HLOOKUP(CONCATENATE($L$5,U$7),'BECO_Datos 2006-2020'!$D$3:$LJ$86,'BECO_Datos 2006-2020'!$A34,FALSE)+IFERROR(HLOOKUP(CONCATENATE($L$5,U$7),'BECO_Datos 2006-2020'!$LL$3:$RN$86,'BECO_Datos 2006-2020'!$A34,FALSE),0))*U$5</f>
        <v>0</v>
      </c>
      <c r="V34" s="22">
        <f>(HLOOKUP(CONCATENATE($L$5,V$7),'BECO_Datos 2006-2020'!$D$3:$LJ$86,'BECO_Datos 2006-2020'!$A34,FALSE)+IFERROR(HLOOKUP(CONCATENATE($L$5,V$7),'BECO_Datos 2006-2020'!$LL$3:$RN$86,'BECO_Datos 2006-2020'!$A34,FALSE),0))*V$5</f>
        <v>0</v>
      </c>
      <c r="W34" s="22">
        <f>(HLOOKUP(CONCATENATE($L$5,W$7),'BECO_Datos 2006-2020'!$D$3:$LJ$86,'BECO_Datos 2006-2020'!$A34,FALSE)+IFERROR(HLOOKUP(CONCATENATE($L$5,W$7),'BECO_Datos 2006-2020'!$LL$3:$RN$86,'BECO_Datos 2006-2020'!$A34,FALSE),0))*W$5</f>
        <v>0</v>
      </c>
    </row>
    <row r="35" spans="1:25" x14ac:dyDescent="0.25">
      <c r="A35" s="54"/>
      <c r="B35" s="152" t="s">
        <v>9</v>
      </c>
      <c r="C35" s="23" t="str">
        <f t="shared" si="5"/>
        <v>No aplica</v>
      </c>
      <c r="D35" s="113">
        <f>(HLOOKUP(CONCATENATE($L$5,D$7),'BECO_Datos 2006-2020'!$D$3:$LJ$86,'BECO_Datos 2006-2020'!$A35,FALSE)+IFERROR(HLOOKUP(CONCATENATE($L$5,D$7),'BECO_Datos 2006-2020'!$LL$3:$RN$86,'BECO_Datos 2006-2020'!$A35,FALSE),0))*D$5</f>
        <v>0</v>
      </c>
      <c r="E35" s="113">
        <f>(HLOOKUP(CONCATENATE($L$5,E$7),'BECO_Datos 2006-2020'!$D$3:$LJ$86,'BECO_Datos 2006-2020'!$A35,FALSE)+IFERROR(HLOOKUP(CONCATENATE($L$5,E$7),'BECO_Datos 2006-2020'!$LL$3:$RN$86,'BECO_Datos 2006-2020'!$A35,FALSE),0))*E$5</f>
        <v>0</v>
      </c>
      <c r="F35" s="113">
        <f>(HLOOKUP(CONCATENATE($L$5,F$7),'BECO_Datos 2006-2020'!$D$3:$LJ$86,'BECO_Datos 2006-2020'!$A35,FALSE)+IFERROR(HLOOKUP(CONCATENATE($L$5,F$7),'BECO_Datos 2006-2020'!$LL$3:$RN$86,'BECO_Datos 2006-2020'!$A35,FALSE),0))*F$5</f>
        <v>0</v>
      </c>
      <c r="G35" s="113">
        <f>(HLOOKUP(CONCATENATE($L$5,G$7),'BECO_Datos 2006-2020'!$D$3:$LJ$86,'BECO_Datos 2006-2020'!$A35,FALSE)+IFERROR(HLOOKUP(CONCATENATE($L$5,G$7),'BECO_Datos 2006-2020'!$LL$3:$RN$86,'BECO_Datos 2006-2020'!$A35,FALSE),0))*G$5</f>
        <v>0</v>
      </c>
      <c r="H35" s="113">
        <f>(HLOOKUP(CONCATENATE($L$5,H$7),'BECO_Datos 2006-2020'!$D$3:$LJ$86,'BECO_Datos 2006-2020'!$A35,FALSE)+IFERROR(HLOOKUP(CONCATENATE($L$5,H$7),'BECO_Datos 2006-2020'!$LL$3:$RN$86,'BECO_Datos 2006-2020'!$A35,FALSE),0))*H$5</f>
        <v>0</v>
      </c>
      <c r="I35" s="113">
        <f>(HLOOKUP(CONCATENATE($L$5,I$7),'BECO_Datos 2006-2020'!$D$3:$LJ$86,'BECO_Datos 2006-2020'!$A35,FALSE)+IFERROR(HLOOKUP(CONCATENATE($L$5,I$7),'BECO_Datos 2006-2020'!$LL$3:$RN$86,'BECO_Datos 2006-2020'!$A35,FALSE),0))*I$5</f>
        <v>0</v>
      </c>
      <c r="J35" s="113">
        <f>(HLOOKUP(CONCATENATE($L$5,J$7),'BECO_Datos 2006-2020'!$D$3:$LJ$86,'BECO_Datos 2006-2020'!$A35,FALSE)+IFERROR(HLOOKUP(CONCATENATE($L$5,J$7),'BECO_Datos 2006-2020'!$LL$3:$RN$86,'BECO_Datos 2006-2020'!$A35,FALSE),0))*J$5</f>
        <v>0</v>
      </c>
      <c r="K35" s="113">
        <f>(HLOOKUP(CONCATENATE($L$5,K$7),'BECO_Datos 2006-2020'!$D$3:$LJ$86,'BECO_Datos 2006-2020'!$A35,FALSE)+IFERROR(HLOOKUP(CONCATENATE($L$5,K$7),'BECO_Datos 2006-2020'!$LL$3:$RN$86,'BECO_Datos 2006-2020'!$A35,FALSE),0))*K$5</f>
        <v>-2289.0567630167207</v>
      </c>
      <c r="L35" s="23" t="str">
        <f t="shared" si="9"/>
        <v>No aplica</v>
      </c>
      <c r="M35" s="113">
        <f>(HLOOKUP(CONCATENATE($L$5,M$7),'BECO_Datos 2006-2020'!$D$3:$LJ$86,'BECO_Datos 2006-2020'!$A35,FALSE)+IFERROR(HLOOKUP(CONCATENATE($L$5,M$7),'BECO_Datos 2006-2020'!$LL$3:$RN$86,'BECO_Datos 2006-2020'!$A35,FALSE),0))*M$5</f>
        <v>2809.0478027619047</v>
      </c>
      <c r="N35" s="113">
        <f>(HLOOKUP(CONCATENATE($L$5,N$7),'BECO_Datos 2006-2020'!$D$3:$LJ$86,'BECO_Datos 2006-2020'!$A35,FALSE)+IFERROR(HLOOKUP(CONCATENATE($L$5,N$7),'BECO_Datos 2006-2020'!$LL$3:$RN$86,'BECO_Datos 2006-2020'!$A35,FALSE),0))*N$5</f>
        <v>0</v>
      </c>
      <c r="O35" s="113">
        <f>(HLOOKUP(CONCATENATE($L$5,O$7),'BECO_Datos 2006-2020'!$D$3:$LJ$86,'BECO_Datos 2006-2020'!$A35,FALSE)+IFERROR(HLOOKUP(CONCATENATE($L$5,O$7),'BECO_Datos 2006-2020'!$LL$3:$RN$86,'BECO_Datos 2006-2020'!$A35,FALSE),0))*O$5</f>
        <v>0</v>
      </c>
      <c r="P35" s="113">
        <f>(HLOOKUP(CONCATENATE($L$5,P$7),'BECO_Datos 2006-2020'!$D$3:$LJ$86,'BECO_Datos 2006-2020'!$A35,FALSE)+IFERROR(HLOOKUP(CONCATENATE($L$5,P$7),'BECO_Datos 2006-2020'!$LL$3:$RN$86,'BECO_Datos 2006-2020'!$A35,FALSE),0))*P$5</f>
        <v>0</v>
      </c>
      <c r="Q35" s="113">
        <f>(HLOOKUP(CONCATENATE($L$5,Q$7),'BECO_Datos 2006-2020'!$D$3:$LJ$86,'BECO_Datos 2006-2020'!$A35,FALSE)+IFERROR(HLOOKUP(CONCATENATE($L$5,Q$7),'BECO_Datos 2006-2020'!$LL$3:$RN$86,'BECO_Datos 2006-2020'!$A35,FALSE),0))*Q$5</f>
        <v>0</v>
      </c>
      <c r="R35" s="113">
        <f>(HLOOKUP(CONCATENATE($L$5,R$7),'BECO_Datos 2006-2020'!$D$3:$LJ$86,'BECO_Datos 2006-2020'!$A35,FALSE)+IFERROR(HLOOKUP(CONCATENATE($L$5,R$7),'BECO_Datos 2006-2020'!$LL$3:$RN$86,'BECO_Datos 2006-2020'!$A35,FALSE),0))*R$5</f>
        <v>0</v>
      </c>
      <c r="S35" s="113">
        <f>(HLOOKUP(CONCATENATE($L$5,S$7),'BECO_Datos 2006-2020'!$D$3:$LJ$86,'BECO_Datos 2006-2020'!$A35,FALSE)+IFERROR(HLOOKUP(CONCATENATE($L$5,S$7),'BECO_Datos 2006-2020'!$LL$3:$RN$86,'BECO_Datos 2006-2020'!$A35,FALSE),0))*S$5</f>
        <v>0</v>
      </c>
      <c r="T35" s="113">
        <f>(HLOOKUP(CONCATENATE($L$5,T$7),'BECO_Datos 2006-2020'!$D$3:$LJ$86,'BECO_Datos 2006-2020'!$A35,FALSE)+IFERROR(HLOOKUP(CONCATENATE($L$5,T$7),'BECO_Datos 2006-2020'!$LL$3:$RN$86,'BECO_Datos 2006-2020'!$A35,FALSE),0))*T$5</f>
        <v>0</v>
      </c>
      <c r="U35" s="113">
        <f>(HLOOKUP(CONCATENATE($L$5,U$7),'BECO_Datos 2006-2020'!$D$3:$LJ$86,'BECO_Datos 2006-2020'!$A35,FALSE)+IFERROR(HLOOKUP(CONCATENATE($L$5,U$7),'BECO_Datos 2006-2020'!$LL$3:$RN$86,'BECO_Datos 2006-2020'!$A35,FALSE),0))*U$5</f>
        <v>0</v>
      </c>
      <c r="V35" s="113">
        <f>(HLOOKUP(CONCATENATE($L$5,V$7),'BECO_Datos 2006-2020'!$D$3:$LJ$86,'BECO_Datos 2006-2020'!$A35,FALSE)+IFERROR(HLOOKUP(CONCATENATE($L$5,V$7),'BECO_Datos 2006-2020'!$LL$3:$RN$86,'BECO_Datos 2006-2020'!$A35,FALSE),0))*V$5</f>
        <v>0</v>
      </c>
      <c r="W35" s="113">
        <f>(HLOOKUP(CONCATENATE($L$5,W$7),'BECO_Datos 2006-2020'!$D$3:$LJ$86,'BECO_Datos 2006-2020'!$A35,FALSE)+IFERROR(HLOOKUP(CONCATENATE($L$5,W$7),'BECO_Datos 2006-2020'!$LL$3:$RN$86,'BECO_Datos 2006-2020'!$A35,FALSE),0))*W$5</f>
        <v>0</v>
      </c>
    </row>
    <row r="36" spans="1:25" x14ac:dyDescent="0.25">
      <c r="A36" s="54"/>
      <c r="B36" s="145" t="s">
        <v>10</v>
      </c>
      <c r="C36" s="22" t="str">
        <f t="shared" si="5"/>
        <v>No aplica</v>
      </c>
      <c r="D36" s="22">
        <f>(HLOOKUP(CONCATENATE($L$5,D$7),'BECO_Datos 2006-2020'!$D$3:$LJ$86,'BECO_Datos 2006-2020'!$A36,FALSE)+IFERROR(HLOOKUP(CONCATENATE($L$5,D$7),'BECO_Datos 2006-2020'!$LL$3:$RN$86,'BECO_Datos 2006-2020'!$A36,FALSE),0))*D$5</f>
        <v>0</v>
      </c>
      <c r="E36" s="22">
        <f>(HLOOKUP(CONCATENATE($L$5,E$7),'BECO_Datos 2006-2020'!$D$3:$LJ$86,'BECO_Datos 2006-2020'!$A36,FALSE)+IFERROR(HLOOKUP(CONCATENATE($L$5,E$7),'BECO_Datos 2006-2020'!$LL$3:$RN$86,'BECO_Datos 2006-2020'!$A36,FALSE),0))*E$5</f>
        <v>0</v>
      </c>
      <c r="F36" s="22">
        <f>(HLOOKUP(CONCATENATE($L$5,F$7),'BECO_Datos 2006-2020'!$D$3:$LJ$86,'BECO_Datos 2006-2020'!$A36,FALSE)+IFERROR(HLOOKUP(CONCATENATE($L$5,F$7),'BECO_Datos 2006-2020'!$LL$3:$RN$86,'BECO_Datos 2006-2020'!$A36,FALSE),0))*F$5</f>
        <v>0</v>
      </c>
      <c r="G36" s="22">
        <f>(HLOOKUP(CONCATENATE($L$5,G$7),'BECO_Datos 2006-2020'!$D$3:$LJ$86,'BECO_Datos 2006-2020'!$A36,FALSE)+IFERROR(HLOOKUP(CONCATENATE($L$5,G$7),'BECO_Datos 2006-2020'!$LL$3:$RN$86,'BECO_Datos 2006-2020'!$A36,FALSE),0))*G$5</f>
        <v>0</v>
      </c>
      <c r="H36" s="22">
        <f>(HLOOKUP(CONCATENATE($L$5,H$7),'BECO_Datos 2006-2020'!$D$3:$LJ$86,'BECO_Datos 2006-2020'!$A36,FALSE)+IFERROR(HLOOKUP(CONCATENATE($L$5,H$7),'BECO_Datos 2006-2020'!$LL$3:$RN$86,'BECO_Datos 2006-2020'!$A36,FALSE),0))*H$5</f>
        <v>0</v>
      </c>
      <c r="I36" s="22">
        <f>(HLOOKUP(CONCATENATE($L$5,I$7),'BECO_Datos 2006-2020'!$D$3:$LJ$86,'BECO_Datos 2006-2020'!$A36,FALSE)+IFERROR(HLOOKUP(CONCATENATE($L$5,I$7),'BECO_Datos 2006-2020'!$LL$3:$RN$86,'BECO_Datos 2006-2020'!$A36,FALSE),0))*I$5</f>
        <v>0</v>
      </c>
      <c r="J36" s="22">
        <f>(HLOOKUP(CONCATENATE($L$5,J$7),'BECO_Datos 2006-2020'!$D$3:$LJ$86,'BECO_Datos 2006-2020'!$A36,FALSE)+IFERROR(HLOOKUP(CONCATENATE($L$5,J$7),'BECO_Datos 2006-2020'!$LL$3:$RN$86,'BECO_Datos 2006-2020'!$A36,FALSE),0))*J$5</f>
        <v>0</v>
      </c>
      <c r="K36" s="22">
        <f>(HLOOKUP(CONCATENATE($L$5,K$7),'BECO_Datos 2006-2020'!$D$3:$LJ$86,'BECO_Datos 2006-2020'!$A36,FALSE)+IFERROR(HLOOKUP(CONCATENATE($L$5,K$7),'BECO_Datos 2006-2020'!$LL$3:$RN$86,'BECO_Datos 2006-2020'!$A36,FALSE),0))*K$5</f>
        <v>-5425.7217316736032</v>
      </c>
      <c r="L36" s="22" t="str">
        <f t="shared" si="9"/>
        <v>No aplica</v>
      </c>
      <c r="M36" s="22">
        <f>(HLOOKUP(CONCATENATE($L$5,M$7),'BECO_Datos 2006-2020'!$D$3:$LJ$86,'BECO_Datos 2006-2020'!$A36,FALSE)+IFERROR(HLOOKUP(CONCATENATE($L$5,M$7),'BECO_Datos 2006-2020'!$LL$3:$RN$86,'BECO_Datos 2006-2020'!$A36,FALSE),0))*M$5</f>
        <v>0</v>
      </c>
      <c r="N36" s="22">
        <f>(HLOOKUP(CONCATENATE($L$5,N$7),'BECO_Datos 2006-2020'!$D$3:$LJ$86,'BECO_Datos 2006-2020'!$A36,FALSE)+IFERROR(HLOOKUP(CONCATENATE($L$5,N$7),'BECO_Datos 2006-2020'!$LL$3:$RN$86,'BECO_Datos 2006-2020'!$A36,FALSE),0))*N$5</f>
        <v>3703.4859635714283</v>
      </c>
      <c r="O36" s="22">
        <f>(HLOOKUP(CONCATENATE($L$5,O$7),'BECO_Datos 2006-2020'!$D$3:$LJ$86,'BECO_Datos 2006-2020'!$A36,FALSE)+IFERROR(HLOOKUP(CONCATENATE($L$5,O$7),'BECO_Datos 2006-2020'!$LL$3:$RN$86,'BECO_Datos 2006-2020'!$A36,FALSE),0))*O$5</f>
        <v>0</v>
      </c>
      <c r="P36" s="22">
        <f>(HLOOKUP(CONCATENATE($L$5,P$7),'BECO_Datos 2006-2020'!$D$3:$LJ$86,'BECO_Datos 2006-2020'!$A36,FALSE)+IFERROR(HLOOKUP(CONCATENATE($L$5,P$7),'BECO_Datos 2006-2020'!$LL$3:$RN$86,'BECO_Datos 2006-2020'!$A36,FALSE),0))*P$5</f>
        <v>0</v>
      </c>
      <c r="Q36" s="22">
        <f>(HLOOKUP(CONCATENATE($L$5,Q$7),'BECO_Datos 2006-2020'!$D$3:$LJ$86,'BECO_Datos 2006-2020'!$A36,FALSE)+IFERROR(HLOOKUP(CONCATENATE($L$5,Q$7),'BECO_Datos 2006-2020'!$LL$3:$RN$86,'BECO_Datos 2006-2020'!$A36,FALSE),0))*Q$5</f>
        <v>0</v>
      </c>
      <c r="R36" s="22">
        <f>(HLOOKUP(CONCATENATE($L$5,R$7),'BECO_Datos 2006-2020'!$D$3:$LJ$86,'BECO_Datos 2006-2020'!$A36,FALSE)+IFERROR(HLOOKUP(CONCATENATE($L$5,R$7),'BECO_Datos 2006-2020'!$LL$3:$RN$86,'BECO_Datos 2006-2020'!$A36,FALSE),0))*R$5</f>
        <v>0</v>
      </c>
      <c r="S36" s="22">
        <f>(HLOOKUP(CONCATENATE($L$5,S$7),'BECO_Datos 2006-2020'!$D$3:$LJ$86,'BECO_Datos 2006-2020'!$A36,FALSE)+IFERROR(HLOOKUP(CONCATENATE($L$5,S$7),'BECO_Datos 2006-2020'!$LL$3:$RN$86,'BECO_Datos 2006-2020'!$A36,FALSE),0))*S$5</f>
        <v>0</v>
      </c>
      <c r="T36" s="22">
        <f>(HLOOKUP(CONCATENATE($L$5,T$7),'BECO_Datos 2006-2020'!$D$3:$LJ$86,'BECO_Datos 2006-2020'!$A36,FALSE)+IFERROR(HLOOKUP(CONCATENATE($L$5,T$7),'BECO_Datos 2006-2020'!$LL$3:$RN$86,'BECO_Datos 2006-2020'!$A36,FALSE),0))*T$5</f>
        <v>0</v>
      </c>
      <c r="U36" s="22">
        <f>(HLOOKUP(CONCATENATE($L$5,U$7),'BECO_Datos 2006-2020'!$D$3:$LJ$86,'BECO_Datos 2006-2020'!$A36,FALSE)+IFERROR(HLOOKUP(CONCATENATE($L$5,U$7),'BECO_Datos 2006-2020'!$LL$3:$RN$86,'BECO_Datos 2006-2020'!$A36,FALSE),0))*U$5</f>
        <v>0</v>
      </c>
      <c r="V36" s="22">
        <f>(HLOOKUP(CONCATENATE($L$5,V$7),'BECO_Datos 2006-2020'!$D$3:$LJ$86,'BECO_Datos 2006-2020'!$A36,FALSE)+IFERROR(HLOOKUP(CONCATENATE($L$5,V$7),'BECO_Datos 2006-2020'!$LL$3:$RN$86,'BECO_Datos 2006-2020'!$A36,FALSE),0))*V$5</f>
        <v>0</v>
      </c>
      <c r="W36" s="22">
        <f>(HLOOKUP(CONCATENATE($L$5,W$7),'BECO_Datos 2006-2020'!$D$3:$LJ$86,'BECO_Datos 2006-2020'!$A36,FALSE)+IFERROR(HLOOKUP(CONCATENATE($L$5,W$7),'BECO_Datos 2006-2020'!$LL$3:$RN$86,'BECO_Datos 2006-2020'!$A36,FALSE),0))*W$5</f>
        <v>0</v>
      </c>
    </row>
    <row r="37" spans="1:25" x14ac:dyDescent="0.25">
      <c r="A37" s="54"/>
      <c r="B37" s="153" t="s">
        <v>373</v>
      </c>
      <c r="C37" s="23" t="str">
        <f>IF($C$5=1,"No aplica",_xlfn.AGGREGATE(9,6,D37:K37))</f>
        <v>No aplica</v>
      </c>
      <c r="D37" s="99">
        <f>SUMIF(D26:D36,"&lt;0")</f>
        <v>-940.1106454635069</v>
      </c>
      <c r="E37" s="99">
        <f t="shared" ref="E37:K37" si="11">SUMIF(E26:E36,"&lt;0")</f>
        <v>-5824.6551661184512</v>
      </c>
      <c r="F37" s="99">
        <f t="shared" si="11"/>
        <v>-232117.36581960309</v>
      </c>
      <c r="G37" s="99">
        <f t="shared" si="11"/>
        <v>-48567.820987430983</v>
      </c>
      <c r="H37" s="99">
        <f t="shared" si="11"/>
        <v>-159.01581574553151</v>
      </c>
      <c r="I37" s="99">
        <f t="shared" si="11"/>
        <v>-90705.173709056675</v>
      </c>
      <c r="J37" s="99">
        <f t="shared" si="11"/>
        <v>0</v>
      </c>
      <c r="K37" s="99">
        <f t="shared" si="11"/>
        <v>-7784.2068108096864</v>
      </c>
      <c r="L37" s="23" t="str">
        <f>IF($C$5=1,"No aplica",_xlfn.AGGREGATE(9,6,M37:W37))</f>
        <v>No aplica</v>
      </c>
      <c r="M37" s="99">
        <f t="shared" ref="M37:W37" si="12">SUMIF(M26:M36,"&lt;0")</f>
        <v>0</v>
      </c>
      <c r="N37" s="99">
        <f t="shared" si="12"/>
        <v>0</v>
      </c>
      <c r="O37" s="99">
        <f t="shared" si="12"/>
        <v>0</v>
      </c>
      <c r="P37" s="99">
        <f t="shared" si="12"/>
        <v>0</v>
      </c>
      <c r="Q37" s="99">
        <f t="shared" si="12"/>
        <v>-4181.9465072754865</v>
      </c>
      <c r="R37" s="99">
        <f t="shared" si="12"/>
        <v>0</v>
      </c>
      <c r="S37" s="99">
        <f t="shared" si="12"/>
        <v>0</v>
      </c>
      <c r="T37" s="99">
        <f t="shared" si="12"/>
        <v>-1217.7837324819379</v>
      </c>
      <c r="U37" s="99">
        <f t="shared" si="12"/>
        <v>-255.76282796806677</v>
      </c>
      <c r="V37" s="99">
        <f t="shared" si="12"/>
        <v>0</v>
      </c>
      <c r="W37" s="99">
        <f t="shared" si="12"/>
        <v>-86.151072632766997</v>
      </c>
    </row>
    <row r="38" spans="1:25" x14ac:dyDescent="0.25">
      <c r="A38" s="54"/>
      <c r="B38" s="157" t="s">
        <v>376</v>
      </c>
      <c r="C38" s="156" t="str">
        <f>IF($C$5=1,"No aplica",_xlfn.AGGREGATE(9,6,D38:K38))</f>
        <v>No aplica</v>
      </c>
      <c r="D38" s="96">
        <f>D9+D37</f>
        <v>5180.2589175364938</v>
      </c>
      <c r="E38" s="96">
        <f t="shared" ref="E38:K38" si="13">E9+E37</f>
        <v>3362.4046474616189</v>
      </c>
      <c r="F38" s="96">
        <f t="shared" si="13"/>
        <v>193583.54011501564</v>
      </c>
      <c r="G38" s="96">
        <f t="shared" si="13"/>
        <v>-116.52099779513082</v>
      </c>
      <c r="H38" s="96">
        <f t="shared" si="13"/>
        <v>7813.4829236436835</v>
      </c>
      <c r="I38" s="96">
        <f t="shared" si="13"/>
        <v>70.264101475375355</v>
      </c>
      <c r="J38" s="96">
        <f t="shared" si="13"/>
        <v>327.36099999999999</v>
      </c>
      <c r="K38" s="96">
        <f t="shared" si="13"/>
        <v>-1.0508678093628987</v>
      </c>
      <c r="L38" s="156" t="str">
        <f>IF($C$5=1,"No aplica",_xlfn.AGGREGATE(9,6,M38:W38))</f>
        <v>No aplica</v>
      </c>
      <c r="M38" s="96">
        <f>M9+M37</f>
        <v>0</v>
      </c>
      <c r="N38" s="96">
        <f t="shared" ref="N38:W38" si="14">N9+N37</f>
        <v>0</v>
      </c>
      <c r="O38" s="96">
        <f t="shared" si="14"/>
        <v>5.8250000000000011</v>
      </c>
      <c r="P38" s="96">
        <f t="shared" si="14"/>
        <v>99.527000000000044</v>
      </c>
      <c r="Q38" s="96">
        <f t="shared" si="14"/>
        <v>35387.672247150462</v>
      </c>
      <c r="R38" s="96">
        <f t="shared" si="14"/>
        <v>56970.179608516592</v>
      </c>
      <c r="S38" s="96">
        <f t="shared" si="14"/>
        <v>3795.2145010000004</v>
      </c>
      <c r="T38" s="96">
        <f t="shared" si="14"/>
        <v>5525.7219750833483</v>
      </c>
      <c r="U38" s="96">
        <f t="shared" si="14"/>
        <v>8138.2993467578963</v>
      </c>
      <c r="V38" s="96">
        <f t="shared" si="14"/>
        <v>36007.593927127884</v>
      </c>
      <c r="W38" s="96">
        <f t="shared" si="14"/>
        <v>7898.9539273672335</v>
      </c>
    </row>
    <row r="39" spans="1:25" x14ac:dyDescent="0.25">
      <c r="A39" s="54"/>
      <c r="B39" s="114" t="s">
        <v>147</v>
      </c>
      <c r="C39" s="22" t="str">
        <f>IF($C$5=1,"No aplica",_xlfn.AGGREGATE(9,6,D39:K39))</f>
        <v>No aplica</v>
      </c>
      <c r="D39" s="115">
        <f>IF(D41=0,0,D40/D38)</f>
        <v>1.4288390634188585E-2</v>
      </c>
      <c r="E39" s="115">
        <f t="shared" ref="E39:K39" si="15">IF(E41=0,0,E40/E38)</f>
        <v>0.18287915072006644</v>
      </c>
      <c r="F39" s="115">
        <f t="shared" si="15"/>
        <v>2.9739969038262801E-2</v>
      </c>
      <c r="G39" s="115">
        <f t="shared" si="15"/>
        <v>0</v>
      </c>
      <c r="H39" s="115">
        <f t="shared" si="15"/>
        <v>-4.3544972622945972E-6</v>
      </c>
      <c r="I39" s="115">
        <f t="shared" si="15"/>
        <v>0.14136706850631317</v>
      </c>
      <c r="J39" s="115">
        <f t="shared" si="15"/>
        <v>0</v>
      </c>
      <c r="K39" s="115">
        <f t="shared" si="15"/>
        <v>0</v>
      </c>
      <c r="L39" s="22" t="str">
        <f>IF($C$5=1,"No aplica",_xlfn.AGGREGATE(9,6,M39:W39))</f>
        <v>No aplica</v>
      </c>
      <c r="M39" s="115">
        <f>IF(M41=0,0,M40/M38)</f>
        <v>0</v>
      </c>
      <c r="N39" s="115">
        <f t="shared" ref="N39:W39" si="16">IF(N41=0,0,N40/N38)</f>
        <v>0</v>
      </c>
      <c r="O39" s="115">
        <f t="shared" si="16"/>
        <v>0</v>
      </c>
      <c r="P39" s="115">
        <f t="shared" si="16"/>
        <v>0</v>
      </c>
      <c r="Q39" s="115">
        <f t="shared" si="16"/>
        <v>-0.37904206638629628</v>
      </c>
      <c r="R39" s="115">
        <f t="shared" si="16"/>
        <v>0</v>
      </c>
      <c r="S39" s="115">
        <f t="shared" si="16"/>
        <v>0</v>
      </c>
      <c r="T39" s="115">
        <f t="shared" si="16"/>
        <v>0.73871439037118092</v>
      </c>
      <c r="U39" s="115">
        <f t="shared" si="16"/>
        <v>1.0080382372220987E-2</v>
      </c>
      <c r="V39" s="115">
        <f t="shared" si="16"/>
        <v>-0.25108760934144003</v>
      </c>
      <c r="W39" s="115">
        <f t="shared" si="16"/>
        <v>-0.34205563078513856</v>
      </c>
    </row>
    <row r="40" spans="1:25" x14ac:dyDescent="0.25">
      <c r="A40" s="54"/>
      <c r="B40" s="116" t="s">
        <v>11</v>
      </c>
      <c r="C40" s="156" t="str">
        <f>IF($C$5=1,"No aplica",_xlfn.AGGREGATE(9,6,D40:K40))</f>
        <v>No aplica</v>
      </c>
      <c r="D40" s="117">
        <f t="shared" ref="D40:K40" si="17">D38-D41</f>
        <v>74.017563000000337</v>
      </c>
      <c r="E40" s="117">
        <f t="shared" si="17"/>
        <v>614.91370630498523</v>
      </c>
      <c r="F40" s="117">
        <f t="shared" si="17"/>
        <v>5757.1684893378697</v>
      </c>
      <c r="G40" s="117">
        <f t="shared" si="17"/>
        <v>-116.52099779513082</v>
      </c>
      <c r="H40" s="117">
        <f t="shared" si="17"/>
        <v>-3.4023789999992005E-2</v>
      </c>
      <c r="I40" s="117">
        <f t="shared" si="17"/>
        <v>9.9330300468039283</v>
      </c>
      <c r="J40" s="117">
        <f t="shared" si="17"/>
        <v>0</v>
      </c>
      <c r="K40" s="117">
        <f t="shared" si="17"/>
        <v>-1.0508678093628987</v>
      </c>
      <c r="L40" s="156" t="str">
        <f>IF($C$5=1,"No aplica",_xlfn.AGGREGATE(9,6,M40:W40))</f>
        <v>No aplica</v>
      </c>
      <c r="M40" s="117">
        <f t="shared" ref="M40:W40" si="18">M38-M41</f>
        <v>0</v>
      </c>
      <c r="N40" s="117">
        <f t="shared" si="18"/>
        <v>0</v>
      </c>
      <c r="O40" s="117">
        <f t="shared" si="18"/>
        <v>0</v>
      </c>
      <c r="P40" s="117">
        <f t="shared" si="18"/>
        <v>0</v>
      </c>
      <c r="Q40" s="117">
        <f t="shared" si="18"/>
        <v>-13413.4164131609</v>
      </c>
      <c r="R40" s="117">
        <f t="shared" si="18"/>
        <v>0</v>
      </c>
      <c r="S40" s="117">
        <f t="shared" si="18"/>
        <v>0</v>
      </c>
      <c r="T40" s="117">
        <f t="shared" si="18"/>
        <v>4081.9303401843335</v>
      </c>
      <c r="U40" s="117">
        <f t="shared" si="18"/>
        <v>82.037169274915868</v>
      </c>
      <c r="V40" s="117">
        <f t="shared" si="18"/>
        <v>-9041.0606772998945</v>
      </c>
      <c r="W40" s="117">
        <f t="shared" si="18"/>
        <v>-2701.8816681683466</v>
      </c>
    </row>
    <row r="41" spans="1:25" x14ac:dyDescent="0.25">
      <c r="A41" s="54"/>
      <c r="B41" s="154" t="s">
        <v>302</v>
      </c>
      <c r="C41" s="22" t="str">
        <f>IF($C$5=1,"No aplica",_xlfn.AGGREGATE(9,6,D41:K41))</f>
        <v>No aplica</v>
      </c>
      <c r="D41" s="100">
        <f>D42+D45+D46+D70+D82+D83+D84+D85+D86</f>
        <v>5106.2413545364934</v>
      </c>
      <c r="E41" s="100">
        <f t="shared" ref="E41:K41" si="19">E42+E45+E46+E70+E82+E83+E84+E85+E86</f>
        <v>2747.4909411566337</v>
      </c>
      <c r="F41" s="100">
        <f t="shared" si="19"/>
        <v>187826.37162567777</v>
      </c>
      <c r="G41" s="100">
        <f t="shared" si="19"/>
        <v>0</v>
      </c>
      <c r="H41" s="100">
        <f t="shared" si="19"/>
        <v>7813.5169474336835</v>
      </c>
      <c r="I41" s="100">
        <f t="shared" si="19"/>
        <v>60.331071428571427</v>
      </c>
      <c r="J41" s="100">
        <f t="shared" si="19"/>
        <v>327.36099999999999</v>
      </c>
      <c r="K41" s="100">
        <f t="shared" si="19"/>
        <v>0</v>
      </c>
      <c r="L41" s="22" t="str">
        <f>IF($C$5=1,"No aplica",_xlfn.AGGREGATE(9,6,M41:W41))</f>
        <v>No aplica</v>
      </c>
      <c r="M41" s="100">
        <f t="shared" ref="M41:W41" si="20">M42+M45+M46+M70+M82+M83+M84+M85+M86</f>
        <v>0</v>
      </c>
      <c r="N41" s="100">
        <f t="shared" si="20"/>
        <v>0</v>
      </c>
      <c r="O41" s="100">
        <f t="shared" si="20"/>
        <v>5.8249999999999993</v>
      </c>
      <c r="P41" s="100">
        <f t="shared" si="20"/>
        <v>99.527000000000001</v>
      </c>
      <c r="Q41" s="100">
        <f t="shared" si="20"/>
        <v>48801.088660311361</v>
      </c>
      <c r="R41" s="100">
        <f t="shared" si="20"/>
        <v>56970.179608516592</v>
      </c>
      <c r="S41" s="100">
        <f t="shared" si="20"/>
        <v>3795.2145009999999</v>
      </c>
      <c r="T41" s="100">
        <f t="shared" si="20"/>
        <v>1443.7916348990145</v>
      </c>
      <c r="U41" s="100">
        <f t="shared" si="20"/>
        <v>8056.2621774829804</v>
      </c>
      <c r="V41" s="100">
        <f t="shared" si="20"/>
        <v>45048.654604427778</v>
      </c>
      <c r="W41" s="100">
        <f t="shared" si="20"/>
        <v>10600.83559553558</v>
      </c>
    </row>
    <row r="42" spans="1:25" x14ac:dyDescent="0.25">
      <c r="A42" s="54"/>
      <c r="B42" s="155" t="s">
        <v>13</v>
      </c>
      <c r="C42" s="23" t="str">
        <f t="shared" ref="C42:C64" si="21">IF($C$5=1,"No aplica",_xlfn.AGGREGATE(9,6,D42:K42))</f>
        <v>No aplica</v>
      </c>
      <c r="D42" s="101">
        <f>SUM(D43:D44)</f>
        <v>0</v>
      </c>
      <c r="E42" s="101">
        <f t="shared" ref="E42:K42" si="22">SUM(E43:E44)</f>
        <v>98.234845000000007</v>
      </c>
      <c r="F42" s="101">
        <f t="shared" si="22"/>
        <v>44932.192118177903</v>
      </c>
      <c r="G42" s="101">
        <f t="shared" si="22"/>
        <v>0</v>
      </c>
      <c r="H42" s="101">
        <f t="shared" si="22"/>
        <v>6962.3739474336835</v>
      </c>
      <c r="I42" s="101">
        <f t="shared" si="22"/>
        <v>0</v>
      </c>
      <c r="J42" s="101">
        <f t="shared" si="22"/>
        <v>0</v>
      </c>
      <c r="K42" s="101">
        <f t="shared" si="22"/>
        <v>0</v>
      </c>
      <c r="L42" s="23" t="str">
        <f t="shared" ref="L42:L64" si="23">IF($C$5=1,"No aplica",_xlfn.AGGREGATE(9,6,M42:W42))</f>
        <v>No aplica</v>
      </c>
      <c r="M42" s="101">
        <f t="shared" ref="M42:W42" si="24">SUM(M43:M44)</f>
        <v>0</v>
      </c>
      <c r="N42" s="101">
        <f t="shared" si="24"/>
        <v>0</v>
      </c>
      <c r="O42" s="101">
        <f t="shared" si="24"/>
        <v>0</v>
      </c>
      <c r="P42" s="101">
        <f t="shared" si="24"/>
        <v>0</v>
      </c>
      <c r="Q42" s="101">
        <f t="shared" si="24"/>
        <v>0</v>
      </c>
      <c r="R42" s="101">
        <f t="shared" si="24"/>
        <v>22376.964454999998</v>
      </c>
      <c r="S42" s="101">
        <f t="shared" si="24"/>
        <v>0</v>
      </c>
      <c r="T42" s="101">
        <f t="shared" si="24"/>
        <v>0</v>
      </c>
      <c r="U42" s="101">
        <f t="shared" si="24"/>
        <v>4079.251296680065</v>
      </c>
      <c r="V42" s="101">
        <f t="shared" si="24"/>
        <v>0</v>
      </c>
      <c r="W42" s="101">
        <f t="shared" si="24"/>
        <v>89.477416622719431</v>
      </c>
    </row>
    <row r="43" spans="1:25" x14ac:dyDescent="0.25">
      <c r="A43" s="54"/>
      <c r="B43" s="148" t="s">
        <v>134</v>
      </c>
      <c r="C43" s="22" t="str">
        <f t="shared" si="21"/>
        <v>No aplica</v>
      </c>
      <c r="D43" s="103">
        <f>(HLOOKUP(CONCATENATE($L$5,D$7),'BECO_Datos 2006-2020'!$D$3:$LJ$86,'BECO_Datos 2006-2020'!$A43,FALSE)+IFERROR(HLOOKUP(CONCATENATE($L$5,D$7),'BECO_Datos 2006-2020'!$LL$3:$RN$86,'BECO_Datos 2006-2020'!$A43,FALSE),0))*D$5</f>
        <v>0</v>
      </c>
      <c r="E43" s="103">
        <f>(HLOOKUP(CONCATENATE($L$5,E$7),'BECO_Datos 2006-2020'!$D$3:$LJ$86,'BECO_Datos 2006-2020'!$A43,FALSE)+IFERROR(HLOOKUP(CONCATENATE($L$5,E$7),'BECO_Datos 2006-2020'!$LL$3:$RN$86,'BECO_Datos 2006-2020'!$A43,FALSE),0))*E$5</f>
        <v>35.275710000000004</v>
      </c>
      <c r="F43" s="103">
        <f>(HLOOKUP(CONCATENATE($L$5,F$7),'BECO_Datos 2006-2020'!$D$3:$LJ$86,'BECO_Datos 2006-2020'!$A43,FALSE)+IFERROR(HLOOKUP(CONCATENATE($L$5,F$7),'BECO_Datos 2006-2020'!$LL$3:$RN$86,'BECO_Datos 2006-2020'!$A43,FALSE),0))*F$5</f>
        <v>44665.11518590925</v>
      </c>
      <c r="G43" s="103">
        <f>(HLOOKUP(CONCATENATE($L$5,G$7),'BECO_Datos 2006-2020'!$D$3:$LJ$86,'BECO_Datos 2006-2020'!$A43,FALSE)+IFERROR(HLOOKUP(CONCATENATE($L$5,G$7),'BECO_Datos 2006-2020'!$LL$3:$RN$86,'BECO_Datos 2006-2020'!$A43,FALSE),0))*G$5</f>
        <v>0</v>
      </c>
      <c r="H43" s="103">
        <f>(HLOOKUP(CONCATENATE($L$5,H$7),'BECO_Datos 2006-2020'!$D$3:$LJ$86,'BECO_Datos 2006-2020'!$A43,FALSE)+IFERROR(HLOOKUP(CONCATENATE($L$5,H$7),'BECO_Datos 2006-2020'!$LL$3:$RN$86,'BECO_Datos 2006-2020'!$A43,FALSE),0))*H$5</f>
        <v>548.44206763193654</v>
      </c>
      <c r="I43" s="103">
        <f>(HLOOKUP(CONCATENATE($L$5,I$7),'BECO_Datos 2006-2020'!$D$3:$LJ$86,'BECO_Datos 2006-2020'!$A43,FALSE)+IFERROR(HLOOKUP(CONCATENATE($L$5,I$7),'BECO_Datos 2006-2020'!$LL$3:$RN$86,'BECO_Datos 2006-2020'!$A43,FALSE),0))*I$5</f>
        <v>0</v>
      </c>
      <c r="J43" s="103">
        <f>(HLOOKUP(CONCATENATE($L$5,J$7),'BECO_Datos 2006-2020'!$D$3:$LJ$86,'BECO_Datos 2006-2020'!$A43,FALSE)+IFERROR(HLOOKUP(CONCATENATE($L$5,J$7),'BECO_Datos 2006-2020'!$LL$3:$RN$86,'BECO_Datos 2006-2020'!$A43,FALSE),0))*J$5</f>
        <v>0</v>
      </c>
      <c r="K43" s="103">
        <f>(HLOOKUP(CONCATENATE($L$5,K$7),'BECO_Datos 2006-2020'!$D$3:$LJ$86,'BECO_Datos 2006-2020'!$A43,FALSE)+IFERROR(HLOOKUP(CONCATENATE($L$5,K$7),'BECO_Datos 2006-2020'!$LL$3:$RN$86,'BECO_Datos 2006-2020'!$A43,FALSE),0))*K$5</f>
        <v>0</v>
      </c>
      <c r="L43" s="22" t="str">
        <f t="shared" si="23"/>
        <v>No aplica</v>
      </c>
      <c r="M43" s="103">
        <f>(HLOOKUP(CONCATENATE($L$5,M$7),'BECO_Datos 2006-2020'!$D$3:$LJ$86,'BECO_Datos 2006-2020'!$A43,FALSE)+IFERROR(HLOOKUP(CONCATENATE($L$5,M$7),'BECO_Datos 2006-2020'!$LL$3:$RN$86,'BECO_Datos 2006-2020'!$A43,FALSE),0))*M$5</f>
        <v>0</v>
      </c>
      <c r="N43" s="103">
        <f>(HLOOKUP(CONCATENATE($L$5,N$7),'BECO_Datos 2006-2020'!$D$3:$LJ$86,'BECO_Datos 2006-2020'!$A43,FALSE)+IFERROR(HLOOKUP(CONCATENATE($L$5,N$7),'BECO_Datos 2006-2020'!$LL$3:$RN$86,'BECO_Datos 2006-2020'!$A43,FALSE),0))*N$5</f>
        <v>0</v>
      </c>
      <c r="O43" s="103">
        <f>(HLOOKUP(CONCATENATE($L$5,O$7),'BECO_Datos 2006-2020'!$D$3:$LJ$86,'BECO_Datos 2006-2020'!$A43,FALSE)+IFERROR(HLOOKUP(CONCATENATE($L$5,O$7),'BECO_Datos 2006-2020'!$LL$3:$RN$86,'BECO_Datos 2006-2020'!$A43,FALSE),0))*O$5</f>
        <v>0</v>
      </c>
      <c r="P43" s="103">
        <f>(HLOOKUP(CONCATENATE($L$5,P$7),'BECO_Datos 2006-2020'!$D$3:$LJ$86,'BECO_Datos 2006-2020'!$A43,FALSE)+IFERROR(HLOOKUP(CONCATENATE($L$5,P$7),'BECO_Datos 2006-2020'!$LL$3:$RN$86,'BECO_Datos 2006-2020'!$A43,FALSE),0))*P$5</f>
        <v>0</v>
      </c>
      <c r="Q43" s="103">
        <f>(HLOOKUP(CONCATENATE($L$5,Q$7),'BECO_Datos 2006-2020'!$D$3:$LJ$86,'BECO_Datos 2006-2020'!$A43,FALSE)+IFERROR(HLOOKUP(CONCATENATE($L$5,Q$7),'BECO_Datos 2006-2020'!$LL$3:$RN$86,'BECO_Datos 2006-2020'!$A43,FALSE),0))*Q$5</f>
        <v>0</v>
      </c>
      <c r="R43" s="103">
        <f>(HLOOKUP(CONCATENATE($L$5,R$7),'BECO_Datos 2006-2020'!$D$3:$LJ$86,'BECO_Datos 2006-2020'!$A43,FALSE)+IFERROR(HLOOKUP(CONCATENATE($L$5,R$7),'BECO_Datos 2006-2020'!$LL$3:$RN$86,'BECO_Datos 2006-2020'!$A43,FALSE),0))*R$5</f>
        <v>18906.722168551405</v>
      </c>
      <c r="S43" s="103">
        <f>(HLOOKUP(CONCATENATE($L$5,S$7),'BECO_Datos 2006-2020'!$D$3:$LJ$86,'BECO_Datos 2006-2020'!$A43,FALSE)+IFERROR(HLOOKUP(CONCATENATE($L$5,S$7),'BECO_Datos 2006-2020'!$LL$3:$RN$86,'BECO_Datos 2006-2020'!$A43,FALSE),0))*S$5</f>
        <v>0</v>
      </c>
      <c r="T43" s="103">
        <f>(HLOOKUP(CONCATENATE($L$5,T$7),'BECO_Datos 2006-2020'!$D$3:$LJ$86,'BECO_Datos 2006-2020'!$A43,FALSE)+IFERROR(HLOOKUP(CONCATENATE($L$5,T$7),'BECO_Datos 2006-2020'!$LL$3:$RN$86,'BECO_Datos 2006-2020'!$A43,FALSE),0))*T$5</f>
        <v>0</v>
      </c>
      <c r="U43" s="103">
        <f>(HLOOKUP(CONCATENATE($L$5,U$7),'BECO_Datos 2006-2020'!$D$3:$LJ$86,'BECO_Datos 2006-2020'!$A43,FALSE)+IFERROR(HLOOKUP(CONCATENATE($L$5,U$7),'BECO_Datos 2006-2020'!$LL$3:$RN$86,'BECO_Datos 2006-2020'!$A43,FALSE),0))*U$5</f>
        <v>2383.4873392644895</v>
      </c>
      <c r="V43" s="103">
        <f>(HLOOKUP(CONCATENATE($L$5,V$7),'BECO_Datos 2006-2020'!$D$3:$LJ$86,'BECO_Datos 2006-2020'!$A43,FALSE)+IFERROR(HLOOKUP(CONCATENATE($L$5,V$7),'BECO_Datos 2006-2020'!$LL$3:$RN$86,'BECO_Datos 2006-2020'!$A43,FALSE),0))*V$5</f>
        <v>0</v>
      </c>
      <c r="W43" s="103">
        <f>(HLOOKUP(CONCATENATE($L$5,W$7),'BECO_Datos 2006-2020'!$D$3:$LJ$86,'BECO_Datos 2006-2020'!$A43,FALSE)+IFERROR(HLOOKUP(CONCATENATE($L$5,W$7),'BECO_Datos 2006-2020'!$LL$3:$RN$86,'BECO_Datos 2006-2020'!$A43,FALSE),0))*W$5</f>
        <v>17.887528123784271</v>
      </c>
    </row>
    <row r="44" spans="1:25" x14ac:dyDescent="0.25">
      <c r="A44" s="54"/>
      <c r="B44" s="149" t="s">
        <v>135</v>
      </c>
      <c r="C44" s="23" t="str">
        <f t="shared" si="21"/>
        <v>No aplica</v>
      </c>
      <c r="D44" s="104">
        <f>(HLOOKUP(CONCATENATE($L$5,D$7),'BECO_Datos 2006-2020'!$D$3:$LJ$86,'BECO_Datos 2006-2020'!$A44,FALSE)+IFERROR(HLOOKUP(CONCATENATE($L$5,D$7),'BECO_Datos 2006-2020'!$LL$3:$RN$86,'BECO_Datos 2006-2020'!$A44,FALSE),0))*D$5</f>
        <v>0</v>
      </c>
      <c r="E44" s="104">
        <f>(HLOOKUP(CONCATENATE($L$5,E$7),'BECO_Datos 2006-2020'!$D$3:$LJ$86,'BECO_Datos 2006-2020'!$A44,FALSE)+IFERROR(HLOOKUP(CONCATENATE($L$5,E$7),'BECO_Datos 2006-2020'!$LL$3:$RN$86,'BECO_Datos 2006-2020'!$A44,FALSE),0))*E$5</f>
        <v>62.959135000000003</v>
      </c>
      <c r="F44" s="104">
        <f>(HLOOKUP(CONCATENATE($L$5,F$7),'BECO_Datos 2006-2020'!$D$3:$LJ$86,'BECO_Datos 2006-2020'!$A44,FALSE)+IFERROR(HLOOKUP(CONCATENATE($L$5,F$7),'BECO_Datos 2006-2020'!$LL$3:$RN$86,'BECO_Datos 2006-2020'!$A44,FALSE),0))*F$5</f>
        <v>267.07693226865047</v>
      </c>
      <c r="G44" s="104">
        <f>(HLOOKUP(CONCATENATE($L$5,G$7),'BECO_Datos 2006-2020'!$D$3:$LJ$86,'BECO_Datos 2006-2020'!$A44,FALSE)+IFERROR(HLOOKUP(CONCATENATE($L$5,G$7),'BECO_Datos 2006-2020'!$LL$3:$RN$86,'BECO_Datos 2006-2020'!$A44,FALSE),0))*G$5</f>
        <v>0</v>
      </c>
      <c r="H44" s="104">
        <f>(HLOOKUP(CONCATENATE($L$5,H$7),'BECO_Datos 2006-2020'!$D$3:$LJ$86,'BECO_Datos 2006-2020'!$A44,FALSE)+IFERROR(HLOOKUP(CONCATENATE($L$5,H$7),'BECO_Datos 2006-2020'!$LL$3:$RN$86,'BECO_Datos 2006-2020'!$A44,FALSE),0))*H$5</f>
        <v>6413.9318798017466</v>
      </c>
      <c r="I44" s="104">
        <f>(HLOOKUP(CONCATENATE($L$5,I$7),'BECO_Datos 2006-2020'!$D$3:$LJ$86,'BECO_Datos 2006-2020'!$A44,FALSE)+IFERROR(HLOOKUP(CONCATENATE($L$5,I$7),'BECO_Datos 2006-2020'!$LL$3:$RN$86,'BECO_Datos 2006-2020'!$A44,FALSE),0))*I$5</f>
        <v>0</v>
      </c>
      <c r="J44" s="104">
        <f>(HLOOKUP(CONCATENATE($L$5,J$7),'BECO_Datos 2006-2020'!$D$3:$LJ$86,'BECO_Datos 2006-2020'!$A44,FALSE)+IFERROR(HLOOKUP(CONCATENATE($L$5,J$7),'BECO_Datos 2006-2020'!$LL$3:$RN$86,'BECO_Datos 2006-2020'!$A44,FALSE),0))*J$5</f>
        <v>0</v>
      </c>
      <c r="K44" s="104">
        <f>(HLOOKUP(CONCATENATE($L$5,K$7),'BECO_Datos 2006-2020'!$D$3:$LJ$86,'BECO_Datos 2006-2020'!$A44,FALSE)+IFERROR(HLOOKUP(CONCATENATE($L$5,K$7),'BECO_Datos 2006-2020'!$LL$3:$RN$86,'BECO_Datos 2006-2020'!$A44,FALSE),0))*K$5</f>
        <v>0</v>
      </c>
      <c r="L44" s="23" t="str">
        <f t="shared" si="23"/>
        <v>No aplica</v>
      </c>
      <c r="M44" s="104">
        <f>(HLOOKUP(CONCATENATE($L$5,M$7),'BECO_Datos 2006-2020'!$D$3:$LJ$86,'BECO_Datos 2006-2020'!$A44,FALSE)+IFERROR(HLOOKUP(CONCATENATE($L$5,M$7),'BECO_Datos 2006-2020'!$LL$3:$RN$86,'BECO_Datos 2006-2020'!$A44,FALSE),0))*M$5</f>
        <v>0</v>
      </c>
      <c r="N44" s="104">
        <f>(HLOOKUP(CONCATENATE($L$5,N$7),'BECO_Datos 2006-2020'!$D$3:$LJ$86,'BECO_Datos 2006-2020'!$A44,FALSE)+IFERROR(HLOOKUP(CONCATENATE($L$5,N$7),'BECO_Datos 2006-2020'!$LL$3:$RN$86,'BECO_Datos 2006-2020'!$A44,FALSE),0))*N$5</f>
        <v>0</v>
      </c>
      <c r="O44" s="104">
        <f>(HLOOKUP(CONCATENATE($L$5,O$7),'BECO_Datos 2006-2020'!$D$3:$LJ$86,'BECO_Datos 2006-2020'!$A44,FALSE)+IFERROR(HLOOKUP(CONCATENATE($L$5,O$7),'BECO_Datos 2006-2020'!$LL$3:$RN$86,'BECO_Datos 2006-2020'!$A44,FALSE),0))*O$5</f>
        <v>0</v>
      </c>
      <c r="P44" s="104">
        <f>(HLOOKUP(CONCATENATE($L$5,P$7),'BECO_Datos 2006-2020'!$D$3:$LJ$86,'BECO_Datos 2006-2020'!$A44,FALSE)+IFERROR(HLOOKUP(CONCATENATE($L$5,P$7),'BECO_Datos 2006-2020'!$LL$3:$RN$86,'BECO_Datos 2006-2020'!$A44,FALSE),0))*P$5</f>
        <v>0</v>
      </c>
      <c r="Q44" s="104">
        <f>(HLOOKUP(CONCATENATE($L$5,Q$7),'BECO_Datos 2006-2020'!$D$3:$LJ$86,'BECO_Datos 2006-2020'!$A44,FALSE)+IFERROR(HLOOKUP(CONCATENATE($L$5,Q$7),'BECO_Datos 2006-2020'!$LL$3:$RN$86,'BECO_Datos 2006-2020'!$A44,FALSE),0))*Q$5</f>
        <v>0</v>
      </c>
      <c r="R44" s="104">
        <f>(HLOOKUP(CONCATENATE($L$5,R$7),'BECO_Datos 2006-2020'!$D$3:$LJ$86,'BECO_Datos 2006-2020'!$A44,FALSE)+IFERROR(HLOOKUP(CONCATENATE($L$5,R$7),'BECO_Datos 2006-2020'!$LL$3:$RN$86,'BECO_Datos 2006-2020'!$A44,FALSE),0))*R$5</f>
        <v>3470.2422864485925</v>
      </c>
      <c r="S44" s="104">
        <f>(HLOOKUP(CONCATENATE($L$5,S$7),'BECO_Datos 2006-2020'!$D$3:$LJ$86,'BECO_Datos 2006-2020'!$A44,FALSE)+IFERROR(HLOOKUP(CONCATENATE($L$5,S$7),'BECO_Datos 2006-2020'!$LL$3:$RN$86,'BECO_Datos 2006-2020'!$A44,FALSE),0))*S$5</f>
        <v>0</v>
      </c>
      <c r="T44" s="104">
        <f>(HLOOKUP(CONCATENATE($L$5,T$7),'BECO_Datos 2006-2020'!$D$3:$LJ$86,'BECO_Datos 2006-2020'!$A44,FALSE)+IFERROR(HLOOKUP(CONCATENATE($L$5,T$7),'BECO_Datos 2006-2020'!$LL$3:$RN$86,'BECO_Datos 2006-2020'!$A44,FALSE),0))*T$5</f>
        <v>0</v>
      </c>
      <c r="U44" s="104">
        <f>(HLOOKUP(CONCATENATE($L$5,U$7),'BECO_Datos 2006-2020'!$D$3:$LJ$86,'BECO_Datos 2006-2020'!$A44,FALSE)+IFERROR(HLOOKUP(CONCATENATE($L$5,U$7),'BECO_Datos 2006-2020'!$LL$3:$RN$86,'BECO_Datos 2006-2020'!$A44,FALSE),0))*U$5</f>
        <v>1695.7639574155753</v>
      </c>
      <c r="V44" s="104">
        <f>(HLOOKUP(CONCATENATE($L$5,V$7),'BECO_Datos 2006-2020'!$D$3:$LJ$86,'BECO_Datos 2006-2020'!$A44,FALSE)+IFERROR(HLOOKUP(CONCATENATE($L$5,V$7),'BECO_Datos 2006-2020'!$LL$3:$RN$86,'BECO_Datos 2006-2020'!$A44,FALSE),0))*V$5</f>
        <v>0</v>
      </c>
      <c r="W44" s="104">
        <f>(HLOOKUP(CONCATENATE($L$5,W$7),'BECO_Datos 2006-2020'!$D$3:$LJ$86,'BECO_Datos 2006-2020'!$A44,FALSE)+IFERROR(HLOOKUP(CONCATENATE($L$5,W$7),'BECO_Datos 2006-2020'!$LL$3:$RN$86,'BECO_Datos 2006-2020'!$A44,FALSE),0))*W$5</f>
        <v>71.589888498935167</v>
      </c>
    </row>
    <row r="45" spans="1:25" x14ac:dyDescent="0.25">
      <c r="A45" s="54"/>
      <c r="B45" s="145" t="s">
        <v>14</v>
      </c>
      <c r="C45" s="22" t="str">
        <f t="shared" si="21"/>
        <v>No aplica</v>
      </c>
      <c r="D45" s="22">
        <f>(HLOOKUP(CONCATENATE($L$5,D$7),'BECO_Datos 2006-2020'!$D$3:$LJ$86,'BECO_Datos 2006-2020'!$A45,FALSE)+IFERROR(HLOOKUP(CONCATENATE($L$5,D$7),'BECO_Datos 2006-2020'!$LL$3:$RN$86,'BECO_Datos 2006-2020'!$A45,FALSE),0))*D$5</f>
        <v>0</v>
      </c>
      <c r="E45" s="22">
        <f>(HLOOKUP(CONCATENATE($L$5,E$7),'BECO_Datos 2006-2020'!$D$3:$LJ$86,'BECO_Datos 2006-2020'!$A45,FALSE)+IFERROR(HLOOKUP(CONCATENATE($L$5,E$7),'BECO_Datos 2006-2020'!$LL$3:$RN$86,'BECO_Datos 2006-2020'!$A45,FALSE),0))*E$5</f>
        <v>0</v>
      </c>
      <c r="F45" s="22">
        <f>(HLOOKUP(CONCATENATE($L$5,F$7),'BECO_Datos 2006-2020'!$D$3:$LJ$86,'BECO_Datos 2006-2020'!$A45,FALSE)+IFERROR(HLOOKUP(CONCATENATE($L$5,F$7),'BECO_Datos 2006-2020'!$LL$3:$RN$86,'BECO_Datos 2006-2020'!$A45,FALSE),0))*F$5</f>
        <v>15023.503991962307</v>
      </c>
      <c r="G45" s="22">
        <f>(HLOOKUP(CONCATENATE($L$5,G$7),'BECO_Datos 2006-2020'!$D$3:$LJ$86,'BECO_Datos 2006-2020'!$A45,FALSE)+IFERROR(HLOOKUP(CONCATENATE($L$5,G$7),'BECO_Datos 2006-2020'!$LL$3:$RN$86,'BECO_Datos 2006-2020'!$A45,FALSE),0))*G$5</f>
        <v>0</v>
      </c>
      <c r="H45" s="22">
        <f>(HLOOKUP(CONCATENATE($L$5,H$7),'BECO_Datos 2006-2020'!$D$3:$LJ$86,'BECO_Datos 2006-2020'!$A45,FALSE)+IFERROR(HLOOKUP(CONCATENATE($L$5,H$7),'BECO_Datos 2006-2020'!$LL$3:$RN$86,'BECO_Datos 2006-2020'!$A45,FALSE),0))*H$5</f>
        <v>0</v>
      </c>
      <c r="I45" s="22">
        <f>(HLOOKUP(CONCATENATE($L$5,I$7),'BECO_Datos 2006-2020'!$D$3:$LJ$86,'BECO_Datos 2006-2020'!$A45,FALSE)+IFERROR(HLOOKUP(CONCATENATE($L$5,I$7),'BECO_Datos 2006-2020'!$LL$3:$RN$86,'BECO_Datos 2006-2020'!$A45,FALSE),0))*I$5</f>
        <v>0</v>
      </c>
      <c r="J45" s="22">
        <f>(HLOOKUP(CONCATENATE($L$5,J$7),'BECO_Datos 2006-2020'!$D$3:$LJ$86,'BECO_Datos 2006-2020'!$A45,FALSE)+IFERROR(HLOOKUP(CONCATENATE($L$5,J$7),'BECO_Datos 2006-2020'!$LL$3:$RN$86,'BECO_Datos 2006-2020'!$A45,FALSE),0))*J$5</f>
        <v>0</v>
      </c>
      <c r="K45" s="22">
        <f>(HLOOKUP(CONCATENATE($L$5,K$7),'BECO_Datos 2006-2020'!$D$3:$LJ$86,'BECO_Datos 2006-2020'!$A45,FALSE)+IFERROR(HLOOKUP(CONCATENATE($L$5,K$7),'BECO_Datos 2006-2020'!$LL$3:$RN$86,'BECO_Datos 2006-2020'!$A45,FALSE),0))*K$5</f>
        <v>0</v>
      </c>
      <c r="L45" s="22" t="str">
        <f t="shared" si="23"/>
        <v>No aplica</v>
      </c>
      <c r="M45" s="22">
        <f>(HLOOKUP(CONCATENATE($L$5,M$7),'BECO_Datos 2006-2020'!$D$3:$LJ$86,'BECO_Datos 2006-2020'!$A45,FALSE)+IFERROR(HLOOKUP(CONCATENATE($L$5,M$7),'BECO_Datos 2006-2020'!$LL$3:$RN$86,'BECO_Datos 2006-2020'!$A45,FALSE),0))*M$5</f>
        <v>0</v>
      </c>
      <c r="N45" s="22">
        <f>(HLOOKUP(CONCATENATE($L$5,N$7),'BECO_Datos 2006-2020'!$D$3:$LJ$86,'BECO_Datos 2006-2020'!$A45,FALSE)+IFERROR(HLOOKUP(CONCATENATE($L$5,N$7),'BECO_Datos 2006-2020'!$LL$3:$RN$86,'BECO_Datos 2006-2020'!$A45,FALSE),0))*N$5</f>
        <v>0</v>
      </c>
      <c r="O45" s="22">
        <f>(HLOOKUP(CONCATENATE($L$5,O$7),'BECO_Datos 2006-2020'!$D$3:$LJ$86,'BECO_Datos 2006-2020'!$A45,FALSE)+IFERROR(HLOOKUP(CONCATENATE($L$5,O$7),'BECO_Datos 2006-2020'!$LL$3:$RN$86,'BECO_Datos 2006-2020'!$A45,FALSE),0))*O$5</f>
        <v>0</v>
      </c>
      <c r="P45" s="22">
        <f>(HLOOKUP(CONCATENATE($L$5,P$7),'BECO_Datos 2006-2020'!$D$3:$LJ$86,'BECO_Datos 2006-2020'!$A45,FALSE)+IFERROR(HLOOKUP(CONCATENATE($L$5,P$7),'BECO_Datos 2006-2020'!$LL$3:$RN$86,'BECO_Datos 2006-2020'!$A45,FALSE),0))*P$5</f>
        <v>0</v>
      </c>
      <c r="Q45" s="22">
        <f>(HLOOKUP(CONCATENATE($L$5,Q$7),'BECO_Datos 2006-2020'!$D$3:$LJ$86,'BECO_Datos 2006-2020'!$A45,FALSE)+IFERROR(HLOOKUP(CONCATENATE($L$5,Q$7),'BECO_Datos 2006-2020'!$LL$3:$RN$86,'BECO_Datos 2006-2020'!$A45,FALSE),0))*Q$5</f>
        <v>0</v>
      </c>
      <c r="R45" s="22">
        <f>(HLOOKUP(CONCATENATE($L$5,R$7),'BECO_Datos 2006-2020'!$D$3:$LJ$86,'BECO_Datos 2006-2020'!$A45,FALSE)+IFERROR(HLOOKUP(CONCATENATE($L$5,R$7),'BECO_Datos 2006-2020'!$LL$3:$RN$86,'BECO_Datos 2006-2020'!$A45,FALSE),0))*R$5</f>
        <v>13063.630771422728</v>
      </c>
      <c r="S45" s="22">
        <f>(HLOOKUP(CONCATENATE($L$5,S$7),'BECO_Datos 2006-2020'!$D$3:$LJ$86,'BECO_Datos 2006-2020'!$A45,FALSE)+IFERROR(HLOOKUP(CONCATENATE($L$5,S$7),'BECO_Datos 2006-2020'!$LL$3:$RN$86,'BECO_Datos 2006-2020'!$A45,FALSE),0))*S$5</f>
        <v>0</v>
      </c>
      <c r="T45" s="22">
        <f>(HLOOKUP(CONCATENATE($L$5,T$7),'BECO_Datos 2006-2020'!$D$3:$LJ$86,'BECO_Datos 2006-2020'!$A45,FALSE)+IFERROR(HLOOKUP(CONCATENATE($L$5,T$7),'BECO_Datos 2006-2020'!$LL$3:$RN$86,'BECO_Datos 2006-2020'!$A45,FALSE),0))*T$5</f>
        <v>0</v>
      </c>
      <c r="U45" s="22">
        <f>(HLOOKUP(CONCATENATE($L$5,U$7),'BECO_Datos 2006-2020'!$D$3:$LJ$86,'BECO_Datos 2006-2020'!$A45,FALSE)+IFERROR(HLOOKUP(CONCATENATE($L$5,U$7),'BECO_Datos 2006-2020'!$LL$3:$RN$86,'BECO_Datos 2006-2020'!$A45,FALSE),0))*U$5</f>
        <v>726.7262493288008</v>
      </c>
      <c r="V45" s="22">
        <f>(HLOOKUP(CONCATENATE($L$5,V$7),'BECO_Datos 2006-2020'!$D$3:$LJ$86,'BECO_Datos 2006-2020'!$A45,FALSE)+IFERROR(HLOOKUP(CONCATENATE($L$5,V$7),'BECO_Datos 2006-2020'!$LL$3:$RN$86,'BECO_Datos 2006-2020'!$A45,FALSE),0))*V$5</f>
        <v>0</v>
      </c>
      <c r="W45" s="22">
        <f>(HLOOKUP(CONCATENATE($L$5,W$7),'BECO_Datos 2006-2020'!$D$3:$LJ$86,'BECO_Datos 2006-2020'!$A45,FALSE)+IFERROR(HLOOKUP(CONCATENATE($L$5,W$7),'BECO_Datos 2006-2020'!$LL$3:$RN$86,'BECO_Datos 2006-2020'!$A45,FALSE),0))*W$5</f>
        <v>0</v>
      </c>
    </row>
    <row r="46" spans="1:25" x14ac:dyDescent="0.25">
      <c r="A46" s="54"/>
      <c r="B46" s="155" t="s">
        <v>15</v>
      </c>
      <c r="C46" s="156" t="str">
        <f t="shared" si="21"/>
        <v>No aplica</v>
      </c>
      <c r="D46" s="101">
        <f>SUM(D47:D69)</f>
        <v>4091.2383545364933</v>
      </c>
      <c r="E46" s="101">
        <f t="shared" ref="E46:K46" si="25">SUM(E47:E69)</f>
        <v>2649.2560961566337</v>
      </c>
      <c r="F46" s="101">
        <f t="shared" si="25"/>
        <v>80584.722109955168</v>
      </c>
      <c r="G46" s="101">
        <f t="shared" si="25"/>
        <v>0</v>
      </c>
      <c r="H46" s="101">
        <f t="shared" si="25"/>
        <v>11.339</v>
      </c>
      <c r="I46" s="101">
        <f t="shared" si="25"/>
        <v>60.331071428571427</v>
      </c>
      <c r="J46" s="101">
        <f t="shared" si="25"/>
        <v>327.36099999999999</v>
      </c>
      <c r="K46" s="101">
        <f t="shared" si="25"/>
        <v>0</v>
      </c>
      <c r="L46" s="156" t="str">
        <f t="shared" si="23"/>
        <v>No aplica</v>
      </c>
      <c r="M46" s="101">
        <f t="shared" ref="M46:W46" si="26">SUM(M47:M69)</f>
        <v>0</v>
      </c>
      <c r="N46" s="101">
        <f t="shared" si="26"/>
        <v>0</v>
      </c>
      <c r="O46" s="101">
        <f t="shared" si="26"/>
        <v>5.8249999999999993</v>
      </c>
      <c r="P46" s="101">
        <f t="shared" si="26"/>
        <v>99.527000000000001</v>
      </c>
      <c r="Q46" s="101">
        <f t="shared" si="26"/>
        <v>459.37735714285714</v>
      </c>
      <c r="R46" s="101">
        <f t="shared" si="26"/>
        <v>11721.421896550939</v>
      </c>
      <c r="S46" s="101">
        <f t="shared" si="26"/>
        <v>3795.2145009999999</v>
      </c>
      <c r="T46" s="101">
        <f t="shared" si="26"/>
        <v>113.82250000000001</v>
      </c>
      <c r="U46" s="101">
        <f t="shared" si="26"/>
        <v>2329.4367795706648</v>
      </c>
      <c r="V46" s="101">
        <f t="shared" si="26"/>
        <v>63.939690476190471</v>
      </c>
      <c r="W46" s="101">
        <f t="shared" si="26"/>
        <v>2.0071904761904764</v>
      </c>
    </row>
    <row r="47" spans="1:25" x14ac:dyDescent="0.25">
      <c r="A47" s="54"/>
      <c r="B47" s="148" t="s">
        <v>83</v>
      </c>
      <c r="C47" s="22" t="str">
        <f t="shared" si="21"/>
        <v>No aplica</v>
      </c>
      <c r="D47" s="103">
        <f>(HLOOKUP(CONCATENATE($L$5,D$7),'BECO_Datos 2006-2020'!$D$3:$LJ$86,'BECO_Datos 2006-2020'!$A47,FALSE)+IFERROR(HLOOKUP(CONCATENATE($L$5,D$7),'BECO_Datos 2006-2020'!$LL$3:$RN$86,'BECO_Datos 2006-2020'!$A47,FALSE),0))*D$5</f>
        <v>4091.2383545364933</v>
      </c>
      <c r="E47" s="103">
        <f>(HLOOKUP(CONCATENATE($L$5,E$7),'BECO_Datos 2006-2020'!$D$3:$LJ$86,'BECO_Datos 2006-2020'!$A47,FALSE)+IFERROR(HLOOKUP(CONCATENATE($L$5,E$7),'BECO_Datos 2006-2020'!$LL$3:$RN$86,'BECO_Datos 2006-2020'!$A47,FALSE),0))*E$5</f>
        <v>430.19878815396117</v>
      </c>
      <c r="F47" s="103">
        <f>(HLOOKUP(CONCATENATE($L$5,F$7),'BECO_Datos 2006-2020'!$D$3:$LJ$86,'BECO_Datos 2006-2020'!$A47,FALSE)+IFERROR(HLOOKUP(CONCATENATE($L$5,F$7),'BECO_Datos 2006-2020'!$LL$3:$RN$86,'BECO_Datos 2006-2020'!$A47,FALSE),0))*F$5</f>
        <v>10242.077022685386</v>
      </c>
      <c r="G47" s="103">
        <f>(HLOOKUP(CONCATENATE($L$5,G$7),'BECO_Datos 2006-2020'!$D$3:$LJ$86,'BECO_Datos 2006-2020'!$A47,FALSE)+IFERROR(HLOOKUP(CONCATENATE($L$5,G$7),'BECO_Datos 2006-2020'!$LL$3:$RN$86,'BECO_Datos 2006-2020'!$A47,FALSE),0))*G$5</f>
        <v>0</v>
      </c>
      <c r="H47" s="103">
        <f>(HLOOKUP(CONCATENATE($L$5,H$7),'BECO_Datos 2006-2020'!$D$3:$LJ$86,'BECO_Datos 2006-2020'!$A47,FALSE)+IFERROR(HLOOKUP(CONCATENATE($L$5,H$7),'BECO_Datos 2006-2020'!$LL$3:$RN$86,'BECO_Datos 2006-2020'!$A47,FALSE),0))*H$5</f>
        <v>0.49700000000000005</v>
      </c>
      <c r="I47" s="103">
        <f>(HLOOKUP(CONCATENATE($L$5,I$7),'BECO_Datos 2006-2020'!$D$3:$LJ$86,'BECO_Datos 2006-2020'!$A47,FALSE)+IFERROR(HLOOKUP(CONCATENATE($L$5,I$7),'BECO_Datos 2006-2020'!$LL$3:$RN$86,'BECO_Datos 2006-2020'!$A47,FALSE),0))*I$5</f>
        <v>0.13333333333333333</v>
      </c>
      <c r="J47" s="103">
        <f>(HLOOKUP(CONCATENATE($L$5,J$7),'BECO_Datos 2006-2020'!$D$3:$LJ$86,'BECO_Datos 2006-2020'!$A47,FALSE)+IFERROR(HLOOKUP(CONCATENATE($L$5,J$7),'BECO_Datos 2006-2020'!$LL$3:$RN$86,'BECO_Datos 2006-2020'!$A47,FALSE),0))*J$5</f>
        <v>273.51900000000001</v>
      </c>
      <c r="K47" s="103">
        <f>(HLOOKUP(CONCATENATE($L$5,K$7),'BECO_Datos 2006-2020'!$D$3:$LJ$86,'BECO_Datos 2006-2020'!$A47,FALSE)+IFERROR(HLOOKUP(CONCATENATE($L$5,K$7),'BECO_Datos 2006-2020'!$LL$3:$RN$86,'BECO_Datos 2006-2020'!$A47,FALSE),0))*K$5</f>
        <v>0</v>
      </c>
      <c r="L47" s="22" t="str">
        <f t="shared" si="23"/>
        <v>No aplica</v>
      </c>
      <c r="M47" s="103">
        <f>(HLOOKUP(CONCATENATE($L$5,M$7),'BECO_Datos 2006-2020'!$D$3:$LJ$86,'BECO_Datos 2006-2020'!$A47,FALSE)+IFERROR(HLOOKUP(CONCATENATE($L$5,M$7),'BECO_Datos 2006-2020'!$LL$3:$RN$86,'BECO_Datos 2006-2020'!$A47,FALSE),0))*M$5</f>
        <v>0</v>
      </c>
      <c r="N47" s="103">
        <f>(HLOOKUP(CONCATENATE($L$5,N$7),'BECO_Datos 2006-2020'!$D$3:$LJ$86,'BECO_Datos 2006-2020'!$A47,FALSE)+IFERROR(HLOOKUP(CONCATENATE($L$5,N$7),'BECO_Datos 2006-2020'!$LL$3:$RN$86,'BECO_Datos 2006-2020'!$A47,FALSE),0))*N$5</f>
        <v>0</v>
      </c>
      <c r="O47" s="103">
        <f>(HLOOKUP(CONCATENATE($L$5,O$7),'BECO_Datos 2006-2020'!$D$3:$LJ$86,'BECO_Datos 2006-2020'!$A47,FALSE)+IFERROR(HLOOKUP(CONCATENATE($L$5,O$7),'BECO_Datos 2006-2020'!$LL$3:$RN$86,'BECO_Datos 2006-2020'!$A47,FALSE),0))*O$5</f>
        <v>1E-3</v>
      </c>
      <c r="P47" s="103">
        <f>(HLOOKUP(CONCATENATE($L$5,P$7),'BECO_Datos 2006-2020'!$D$3:$LJ$86,'BECO_Datos 2006-2020'!$A47,FALSE)+IFERROR(HLOOKUP(CONCATENATE($L$5,P$7),'BECO_Datos 2006-2020'!$LL$3:$RN$86,'BECO_Datos 2006-2020'!$A47,FALSE),0))*P$5</f>
        <v>15.606999999999998</v>
      </c>
      <c r="Q47" s="103">
        <f>(HLOOKUP(CONCATENATE($L$5,Q$7),'BECO_Datos 2006-2020'!$D$3:$LJ$86,'BECO_Datos 2006-2020'!$A47,FALSE)+IFERROR(HLOOKUP(CONCATENATE($L$5,Q$7),'BECO_Datos 2006-2020'!$LL$3:$RN$86,'BECO_Datos 2006-2020'!$A47,FALSE),0))*Q$5</f>
        <v>122.94349999999999</v>
      </c>
      <c r="R47" s="103">
        <f>(HLOOKUP(CONCATENATE($L$5,R$7),'BECO_Datos 2006-2020'!$D$3:$LJ$86,'BECO_Datos 2006-2020'!$A47,FALSE)+IFERROR(HLOOKUP(CONCATENATE($L$5,R$7),'BECO_Datos 2006-2020'!$LL$3:$RN$86,'BECO_Datos 2006-2020'!$A47,FALSE),0))*R$5</f>
        <v>2025.7832644363205</v>
      </c>
      <c r="S47" s="103">
        <f>(HLOOKUP(CONCATENATE($L$5,S$7),'BECO_Datos 2006-2020'!$D$3:$LJ$86,'BECO_Datos 2006-2020'!$A47,FALSE)+IFERROR(HLOOKUP(CONCATENATE($L$5,S$7),'BECO_Datos 2006-2020'!$LL$3:$RN$86,'BECO_Datos 2006-2020'!$A47,FALSE),0))*S$5</f>
        <v>1048.0723029999999</v>
      </c>
      <c r="T47" s="103">
        <f>(HLOOKUP(CONCATENATE($L$5,T$7),'BECO_Datos 2006-2020'!$D$3:$LJ$86,'BECO_Datos 2006-2020'!$A47,FALSE)+IFERROR(HLOOKUP(CONCATENATE($L$5,T$7),'BECO_Datos 2006-2020'!$LL$3:$RN$86,'BECO_Datos 2006-2020'!$A47,FALSE),0))*T$5</f>
        <v>40.869714285714288</v>
      </c>
      <c r="U47" s="103">
        <f>(HLOOKUP(CONCATENATE($L$5,U$7),'BECO_Datos 2006-2020'!$D$3:$LJ$86,'BECO_Datos 2006-2020'!$A47,FALSE)+IFERROR(HLOOKUP(CONCATENATE($L$5,U$7),'BECO_Datos 2006-2020'!$LL$3:$RN$86,'BECO_Datos 2006-2020'!$A47,FALSE),0))*U$5</f>
        <v>82.897933847654528</v>
      </c>
      <c r="V47" s="103">
        <f>(HLOOKUP(CONCATENATE($L$5,V$7),'BECO_Datos 2006-2020'!$D$3:$LJ$86,'BECO_Datos 2006-2020'!$A47,FALSE)+IFERROR(HLOOKUP(CONCATENATE($L$5,V$7),'BECO_Datos 2006-2020'!$LL$3:$RN$86,'BECO_Datos 2006-2020'!$A47,FALSE),0))*V$5</f>
        <v>16.023357142857144</v>
      </c>
      <c r="W47" s="103">
        <f>(HLOOKUP(CONCATENATE($L$5,W$7),'BECO_Datos 2006-2020'!$D$3:$LJ$86,'BECO_Datos 2006-2020'!$A47,FALSE)+IFERROR(HLOOKUP(CONCATENATE($L$5,W$7),'BECO_Datos 2006-2020'!$LL$3:$RN$86,'BECO_Datos 2006-2020'!$A47,FALSE),0))*W$5</f>
        <v>0.18857142857142858</v>
      </c>
    </row>
    <row r="48" spans="1:25" x14ac:dyDescent="0.25">
      <c r="A48" s="54"/>
      <c r="B48" s="149" t="s">
        <v>84</v>
      </c>
      <c r="C48" s="23" t="str">
        <f t="shared" si="21"/>
        <v>No aplica</v>
      </c>
      <c r="D48" s="104">
        <f>(HLOOKUP(CONCATENATE($L$5,D$7),'BECO_Datos 2006-2020'!$D$3:$LJ$86,'BECO_Datos 2006-2020'!$A48,FALSE)+IFERROR(HLOOKUP(CONCATENATE($L$5,D$7),'BECO_Datos 2006-2020'!$LL$3:$RN$86,'BECO_Datos 2006-2020'!$A48,FALSE),0))*D$5</f>
        <v>0</v>
      </c>
      <c r="E48" s="104">
        <f>(HLOOKUP(CONCATENATE($L$5,E$7),'BECO_Datos 2006-2020'!$D$3:$LJ$86,'BECO_Datos 2006-2020'!$A48,FALSE)+IFERROR(HLOOKUP(CONCATENATE($L$5,E$7),'BECO_Datos 2006-2020'!$LL$3:$RN$86,'BECO_Datos 2006-2020'!$A48,FALSE),0))*E$5</f>
        <v>17.291</v>
      </c>
      <c r="F48" s="104">
        <f>(HLOOKUP(CONCATENATE($L$5,F$7),'BECO_Datos 2006-2020'!$D$3:$LJ$86,'BECO_Datos 2006-2020'!$A48,FALSE)+IFERROR(HLOOKUP(CONCATENATE($L$5,F$7),'BECO_Datos 2006-2020'!$LL$3:$RN$86,'BECO_Datos 2006-2020'!$A48,FALSE),0))*F$5</f>
        <v>2748.0698847554895</v>
      </c>
      <c r="G48" s="104">
        <f>(HLOOKUP(CONCATENATE($L$5,G$7),'BECO_Datos 2006-2020'!$D$3:$LJ$86,'BECO_Datos 2006-2020'!$A48,FALSE)+IFERROR(HLOOKUP(CONCATENATE($L$5,G$7),'BECO_Datos 2006-2020'!$LL$3:$RN$86,'BECO_Datos 2006-2020'!$A48,FALSE),0))*G$5</f>
        <v>0</v>
      </c>
      <c r="H48" s="104">
        <f>(HLOOKUP(CONCATENATE($L$5,H$7),'BECO_Datos 2006-2020'!$D$3:$LJ$86,'BECO_Datos 2006-2020'!$A48,FALSE)+IFERROR(HLOOKUP(CONCATENATE($L$5,H$7),'BECO_Datos 2006-2020'!$LL$3:$RN$86,'BECO_Datos 2006-2020'!$A48,FALSE),0))*H$5</f>
        <v>0</v>
      </c>
      <c r="I48" s="104">
        <f>(HLOOKUP(CONCATENATE($L$5,I$7),'BECO_Datos 2006-2020'!$D$3:$LJ$86,'BECO_Datos 2006-2020'!$A48,FALSE)+IFERROR(HLOOKUP(CONCATENATE($L$5,I$7),'BECO_Datos 2006-2020'!$LL$3:$RN$86,'BECO_Datos 2006-2020'!$A48,FALSE),0))*I$5</f>
        <v>0.21104761904761907</v>
      </c>
      <c r="J48" s="104">
        <f>(HLOOKUP(CONCATENATE($L$5,J$7),'BECO_Datos 2006-2020'!$D$3:$LJ$86,'BECO_Datos 2006-2020'!$A48,FALSE)+IFERROR(HLOOKUP(CONCATENATE($L$5,J$7),'BECO_Datos 2006-2020'!$LL$3:$RN$86,'BECO_Datos 2006-2020'!$A48,FALSE),0))*J$5</f>
        <v>0</v>
      </c>
      <c r="K48" s="104">
        <f>(HLOOKUP(CONCATENATE($L$5,K$7),'BECO_Datos 2006-2020'!$D$3:$LJ$86,'BECO_Datos 2006-2020'!$A48,FALSE)+IFERROR(HLOOKUP(CONCATENATE($L$5,K$7),'BECO_Datos 2006-2020'!$LL$3:$RN$86,'BECO_Datos 2006-2020'!$A48,FALSE),0))*K$5</f>
        <v>0</v>
      </c>
      <c r="L48" s="23" t="str">
        <f t="shared" si="23"/>
        <v>No aplica</v>
      </c>
      <c r="M48" s="104">
        <f>(HLOOKUP(CONCATENATE($L$5,M$7),'BECO_Datos 2006-2020'!$D$3:$LJ$86,'BECO_Datos 2006-2020'!$A48,FALSE)+IFERROR(HLOOKUP(CONCATENATE($L$5,M$7),'BECO_Datos 2006-2020'!$LL$3:$RN$86,'BECO_Datos 2006-2020'!$A48,FALSE),0))*M$5</f>
        <v>0</v>
      </c>
      <c r="N48" s="104">
        <f>(HLOOKUP(CONCATENATE($L$5,N$7),'BECO_Datos 2006-2020'!$D$3:$LJ$86,'BECO_Datos 2006-2020'!$A48,FALSE)+IFERROR(HLOOKUP(CONCATENATE($L$5,N$7),'BECO_Datos 2006-2020'!$LL$3:$RN$86,'BECO_Datos 2006-2020'!$A48,FALSE),0))*N$5</f>
        <v>0</v>
      </c>
      <c r="O48" s="104">
        <f>(HLOOKUP(CONCATENATE($L$5,O$7),'BECO_Datos 2006-2020'!$D$3:$LJ$86,'BECO_Datos 2006-2020'!$A48,FALSE)+IFERROR(HLOOKUP(CONCATENATE($L$5,O$7),'BECO_Datos 2006-2020'!$LL$3:$RN$86,'BECO_Datos 2006-2020'!$A48,FALSE),0))*O$5</f>
        <v>0</v>
      </c>
      <c r="P48" s="104">
        <f>(HLOOKUP(CONCATENATE($L$5,P$7),'BECO_Datos 2006-2020'!$D$3:$LJ$86,'BECO_Datos 2006-2020'!$A48,FALSE)+IFERROR(HLOOKUP(CONCATENATE($L$5,P$7),'BECO_Datos 2006-2020'!$LL$3:$RN$86,'BECO_Datos 2006-2020'!$A48,FALSE),0))*P$5</f>
        <v>0</v>
      </c>
      <c r="Q48" s="104">
        <f>(HLOOKUP(CONCATENATE($L$5,Q$7),'BECO_Datos 2006-2020'!$D$3:$LJ$86,'BECO_Datos 2006-2020'!$A48,FALSE)+IFERROR(HLOOKUP(CONCATENATE($L$5,Q$7),'BECO_Datos 2006-2020'!$LL$3:$RN$86,'BECO_Datos 2006-2020'!$A48,FALSE),0))*Q$5</f>
        <v>10.905619047619048</v>
      </c>
      <c r="R48" s="104">
        <f>(HLOOKUP(CONCATENATE($L$5,R$7),'BECO_Datos 2006-2020'!$D$3:$LJ$86,'BECO_Datos 2006-2020'!$A48,FALSE)+IFERROR(HLOOKUP(CONCATENATE($L$5,R$7),'BECO_Datos 2006-2020'!$LL$3:$RN$86,'BECO_Datos 2006-2020'!$A48,FALSE),0))*R$5</f>
        <v>481.67539331269199</v>
      </c>
      <c r="S48" s="104">
        <f>(HLOOKUP(CONCATENATE($L$5,S$7),'BECO_Datos 2006-2020'!$D$3:$LJ$86,'BECO_Datos 2006-2020'!$A48,FALSE)+IFERROR(HLOOKUP(CONCATENATE($L$5,S$7),'BECO_Datos 2006-2020'!$LL$3:$RN$86,'BECO_Datos 2006-2020'!$A48,FALSE),0))*S$5</f>
        <v>0.97997400000000001</v>
      </c>
      <c r="T48" s="104">
        <f>(HLOOKUP(CONCATENATE($L$5,T$7),'BECO_Datos 2006-2020'!$D$3:$LJ$86,'BECO_Datos 2006-2020'!$A48,FALSE)+IFERROR(HLOOKUP(CONCATENATE($L$5,T$7),'BECO_Datos 2006-2020'!$LL$3:$RN$86,'BECO_Datos 2006-2020'!$A48,FALSE),0))*T$5</f>
        <v>0.66176190476190477</v>
      </c>
      <c r="U48" s="104">
        <f>(HLOOKUP(CONCATENATE($L$5,U$7),'BECO_Datos 2006-2020'!$D$3:$LJ$86,'BECO_Datos 2006-2020'!$A48,FALSE)+IFERROR(HLOOKUP(CONCATENATE($L$5,U$7),'BECO_Datos 2006-2020'!$LL$3:$RN$86,'BECO_Datos 2006-2020'!$A48,FALSE),0))*U$5</f>
        <v>8.1152411734187897</v>
      </c>
      <c r="V48" s="104">
        <f>(HLOOKUP(CONCATENATE($L$5,V$7),'BECO_Datos 2006-2020'!$D$3:$LJ$86,'BECO_Datos 2006-2020'!$A48,FALSE)+IFERROR(HLOOKUP(CONCATENATE($L$5,V$7),'BECO_Datos 2006-2020'!$LL$3:$RN$86,'BECO_Datos 2006-2020'!$A48,FALSE),0))*V$5</f>
        <v>8.3014285714285716</v>
      </c>
      <c r="W48" s="104">
        <f>(HLOOKUP(CONCATENATE($L$5,W$7),'BECO_Datos 2006-2020'!$D$3:$LJ$86,'BECO_Datos 2006-2020'!$A48,FALSE)+IFERROR(HLOOKUP(CONCATENATE($L$5,W$7),'BECO_Datos 2006-2020'!$LL$3:$RN$86,'BECO_Datos 2006-2020'!$A48,FALSE),0))*W$5</f>
        <v>0</v>
      </c>
    </row>
    <row r="49" spans="1:23" x14ac:dyDescent="0.25">
      <c r="A49" s="54"/>
      <c r="B49" s="148" t="s">
        <v>85</v>
      </c>
      <c r="C49" s="22" t="str">
        <f t="shared" si="21"/>
        <v>No aplica</v>
      </c>
      <c r="D49" s="103">
        <f>(HLOOKUP(CONCATENATE($L$5,D$7),'BECO_Datos 2006-2020'!$D$3:$LJ$86,'BECO_Datos 2006-2020'!$A49,FALSE)+IFERROR(HLOOKUP(CONCATENATE($L$5,D$7),'BECO_Datos 2006-2020'!$LL$3:$RN$86,'BECO_Datos 2006-2020'!$A49,FALSE),0))*D$5</f>
        <v>0</v>
      </c>
      <c r="E49" s="103">
        <f>(HLOOKUP(CONCATENATE($L$5,E$7),'BECO_Datos 2006-2020'!$D$3:$LJ$86,'BECO_Datos 2006-2020'!$A49,FALSE)+IFERROR(HLOOKUP(CONCATENATE($L$5,E$7),'BECO_Datos 2006-2020'!$LL$3:$RN$86,'BECO_Datos 2006-2020'!$A49,FALSE),0))*E$5</f>
        <v>0</v>
      </c>
      <c r="F49" s="103">
        <f>(HLOOKUP(CONCATENATE($L$5,F$7),'BECO_Datos 2006-2020'!$D$3:$LJ$86,'BECO_Datos 2006-2020'!$A49,FALSE)+IFERROR(HLOOKUP(CONCATENATE($L$5,F$7),'BECO_Datos 2006-2020'!$LL$3:$RN$86,'BECO_Datos 2006-2020'!$A49,FALSE),0))*F$5</f>
        <v>19.313593022999999</v>
      </c>
      <c r="G49" s="103">
        <f>(HLOOKUP(CONCATENATE($L$5,G$7),'BECO_Datos 2006-2020'!$D$3:$LJ$86,'BECO_Datos 2006-2020'!$A49,FALSE)+IFERROR(HLOOKUP(CONCATENATE($L$5,G$7),'BECO_Datos 2006-2020'!$LL$3:$RN$86,'BECO_Datos 2006-2020'!$A49,FALSE),0))*G$5</f>
        <v>0</v>
      </c>
      <c r="H49" s="103">
        <f>(HLOOKUP(CONCATENATE($L$5,H$7),'BECO_Datos 2006-2020'!$D$3:$LJ$86,'BECO_Datos 2006-2020'!$A49,FALSE)+IFERROR(HLOOKUP(CONCATENATE($L$5,H$7),'BECO_Datos 2006-2020'!$LL$3:$RN$86,'BECO_Datos 2006-2020'!$A49,FALSE),0))*H$5</f>
        <v>0</v>
      </c>
      <c r="I49" s="103">
        <f>(HLOOKUP(CONCATENATE($L$5,I$7),'BECO_Datos 2006-2020'!$D$3:$LJ$86,'BECO_Datos 2006-2020'!$A49,FALSE)+IFERROR(HLOOKUP(CONCATENATE($L$5,I$7),'BECO_Datos 2006-2020'!$LL$3:$RN$86,'BECO_Datos 2006-2020'!$A49,FALSE),0))*I$5</f>
        <v>0</v>
      </c>
      <c r="J49" s="103">
        <f>(HLOOKUP(CONCATENATE($L$5,J$7),'BECO_Datos 2006-2020'!$D$3:$LJ$86,'BECO_Datos 2006-2020'!$A49,FALSE)+IFERROR(HLOOKUP(CONCATENATE($L$5,J$7),'BECO_Datos 2006-2020'!$LL$3:$RN$86,'BECO_Datos 2006-2020'!$A49,FALSE),0))*J$5</f>
        <v>0</v>
      </c>
      <c r="K49" s="103">
        <f>(HLOOKUP(CONCATENATE($L$5,K$7),'BECO_Datos 2006-2020'!$D$3:$LJ$86,'BECO_Datos 2006-2020'!$A49,FALSE)+IFERROR(HLOOKUP(CONCATENATE($L$5,K$7),'BECO_Datos 2006-2020'!$LL$3:$RN$86,'BECO_Datos 2006-2020'!$A49,FALSE),0))*K$5</f>
        <v>0</v>
      </c>
      <c r="L49" s="22" t="str">
        <f t="shared" si="23"/>
        <v>No aplica</v>
      </c>
      <c r="M49" s="103">
        <f>(HLOOKUP(CONCATENATE($L$5,M$7),'BECO_Datos 2006-2020'!$D$3:$LJ$86,'BECO_Datos 2006-2020'!$A49,FALSE)+IFERROR(HLOOKUP(CONCATENATE($L$5,M$7),'BECO_Datos 2006-2020'!$LL$3:$RN$86,'BECO_Datos 2006-2020'!$A49,FALSE),0))*M$5</f>
        <v>0</v>
      </c>
      <c r="N49" s="103">
        <f>(HLOOKUP(CONCATENATE($L$5,N$7),'BECO_Datos 2006-2020'!$D$3:$LJ$86,'BECO_Datos 2006-2020'!$A49,FALSE)+IFERROR(HLOOKUP(CONCATENATE($L$5,N$7),'BECO_Datos 2006-2020'!$LL$3:$RN$86,'BECO_Datos 2006-2020'!$A49,FALSE),0))*N$5</f>
        <v>0</v>
      </c>
      <c r="O49" s="103">
        <f>(HLOOKUP(CONCATENATE($L$5,O$7),'BECO_Datos 2006-2020'!$D$3:$LJ$86,'BECO_Datos 2006-2020'!$A49,FALSE)+IFERROR(HLOOKUP(CONCATENATE($L$5,O$7),'BECO_Datos 2006-2020'!$LL$3:$RN$86,'BECO_Datos 2006-2020'!$A49,FALSE),0))*O$5</f>
        <v>0</v>
      </c>
      <c r="P49" s="103">
        <f>(HLOOKUP(CONCATENATE($L$5,P$7),'BECO_Datos 2006-2020'!$D$3:$LJ$86,'BECO_Datos 2006-2020'!$A49,FALSE)+IFERROR(HLOOKUP(CONCATENATE($L$5,P$7),'BECO_Datos 2006-2020'!$LL$3:$RN$86,'BECO_Datos 2006-2020'!$A49,FALSE),0))*P$5</f>
        <v>0</v>
      </c>
      <c r="Q49" s="103">
        <f>(HLOOKUP(CONCATENATE($L$5,Q$7),'BECO_Datos 2006-2020'!$D$3:$LJ$86,'BECO_Datos 2006-2020'!$A49,FALSE)+IFERROR(HLOOKUP(CONCATENATE($L$5,Q$7),'BECO_Datos 2006-2020'!$LL$3:$RN$86,'BECO_Datos 2006-2020'!$A49,FALSE),0))*Q$5</f>
        <v>1.1952380952380952E-2</v>
      </c>
      <c r="R49" s="103">
        <f>(HLOOKUP(CONCATENATE($L$5,R$7),'BECO_Datos 2006-2020'!$D$3:$LJ$86,'BECO_Datos 2006-2020'!$A49,FALSE)+IFERROR(HLOOKUP(CONCATENATE($L$5,R$7),'BECO_Datos 2006-2020'!$LL$3:$RN$86,'BECO_Datos 2006-2020'!$A49,FALSE),0))*R$5</f>
        <v>0</v>
      </c>
      <c r="S49" s="103">
        <f>(HLOOKUP(CONCATENATE($L$5,S$7),'BECO_Datos 2006-2020'!$D$3:$LJ$86,'BECO_Datos 2006-2020'!$A49,FALSE)+IFERROR(HLOOKUP(CONCATENATE($L$5,S$7),'BECO_Datos 2006-2020'!$LL$3:$RN$86,'BECO_Datos 2006-2020'!$A49,FALSE),0))*S$5</f>
        <v>4.5199999999999998E-4</v>
      </c>
      <c r="T49" s="103">
        <f>(HLOOKUP(CONCATENATE($L$5,T$7),'BECO_Datos 2006-2020'!$D$3:$LJ$86,'BECO_Datos 2006-2020'!$A49,FALSE)+IFERROR(HLOOKUP(CONCATENATE($L$5,T$7),'BECO_Datos 2006-2020'!$LL$3:$RN$86,'BECO_Datos 2006-2020'!$A49,FALSE),0))*T$5</f>
        <v>0</v>
      </c>
      <c r="U49" s="103">
        <f>(HLOOKUP(CONCATENATE($L$5,U$7),'BECO_Datos 2006-2020'!$D$3:$LJ$86,'BECO_Datos 2006-2020'!$A49,FALSE)+IFERROR(HLOOKUP(CONCATENATE($L$5,U$7),'BECO_Datos 2006-2020'!$LL$3:$RN$86,'BECO_Datos 2006-2020'!$A49,FALSE),0))*U$5</f>
        <v>4.9077616020401617E-3</v>
      </c>
      <c r="V49" s="103">
        <f>(HLOOKUP(CONCATENATE($L$5,V$7),'BECO_Datos 2006-2020'!$D$3:$LJ$86,'BECO_Datos 2006-2020'!$A49,FALSE)+IFERROR(HLOOKUP(CONCATENATE($L$5,V$7),'BECO_Datos 2006-2020'!$LL$3:$RN$86,'BECO_Datos 2006-2020'!$A49,FALSE),0))*V$5</f>
        <v>0</v>
      </c>
      <c r="W49" s="103">
        <f>(HLOOKUP(CONCATENATE($L$5,W$7),'BECO_Datos 2006-2020'!$D$3:$LJ$86,'BECO_Datos 2006-2020'!$A49,FALSE)+IFERROR(HLOOKUP(CONCATENATE($L$5,W$7),'BECO_Datos 2006-2020'!$LL$3:$RN$86,'BECO_Datos 2006-2020'!$A49,FALSE),0))*W$5</f>
        <v>0</v>
      </c>
    </row>
    <row r="50" spans="1:23" x14ac:dyDescent="0.25">
      <c r="A50" s="54"/>
      <c r="B50" s="149" t="s">
        <v>86</v>
      </c>
      <c r="C50" s="23" t="str">
        <f t="shared" si="21"/>
        <v>No aplica</v>
      </c>
      <c r="D50" s="104">
        <f>(HLOOKUP(CONCATENATE($L$5,D$7),'BECO_Datos 2006-2020'!$D$3:$LJ$86,'BECO_Datos 2006-2020'!$A50,FALSE)+IFERROR(HLOOKUP(CONCATENATE($L$5,D$7),'BECO_Datos 2006-2020'!$LL$3:$RN$86,'BECO_Datos 2006-2020'!$A50,FALSE),0))*D$5</f>
        <v>0</v>
      </c>
      <c r="E50" s="104">
        <f>(HLOOKUP(CONCATENATE($L$5,E$7),'BECO_Datos 2006-2020'!$D$3:$LJ$86,'BECO_Datos 2006-2020'!$A50,FALSE)+IFERROR(HLOOKUP(CONCATENATE($L$5,E$7),'BECO_Datos 2006-2020'!$LL$3:$RN$86,'BECO_Datos 2006-2020'!$A50,FALSE),0))*E$5</f>
        <v>197.32950352625653</v>
      </c>
      <c r="F50" s="104">
        <f>(HLOOKUP(CONCATENATE($L$5,F$7),'BECO_Datos 2006-2020'!$D$3:$LJ$86,'BECO_Datos 2006-2020'!$A50,FALSE)+IFERROR(HLOOKUP(CONCATENATE($L$5,F$7),'BECO_Datos 2006-2020'!$LL$3:$RN$86,'BECO_Datos 2006-2020'!$A50,FALSE),0))*F$5</f>
        <v>3855.86328554493</v>
      </c>
      <c r="G50" s="104">
        <f>(HLOOKUP(CONCATENATE($L$5,G$7),'BECO_Datos 2006-2020'!$D$3:$LJ$86,'BECO_Datos 2006-2020'!$A50,FALSE)+IFERROR(HLOOKUP(CONCATENATE($L$5,G$7),'BECO_Datos 2006-2020'!$LL$3:$RN$86,'BECO_Datos 2006-2020'!$A50,FALSE),0))*G$5</f>
        <v>0</v>
      </c>
      <c r="H50" s="104">
        <f>(HLOOKUP(CONCATENATE($L$5,H$7),'BECO_Datos 2006-2020'!$D$3:$LJ$86,'BECO_Datos 2006-2020'!$A50,FALSE)+IFERROR(HLOOKUP(CONCATENATE($L$5,H$7),'BECO_Datos 2006-2020'!$LL$3:$RN$86,'BECO_Datos 2006-2020'!$A50,FALSE),0))*H$5</f>
        <v>0</v>
      </c>
      <c r="I50" s="104">
        <f>(HLOOKUP(CONCATENATE($L$5,I$7),'BECO_Datos 2006-2020'!$D$3:$LJ$86,'BECO_Datos 2006-2020'!$A50,FALSE)+IFERROR(HLOOKUP(CONCATENATE($L$5,I$7),'BECO_Datos 2006-2020'!$LL$3:$RN$86,'BECO_Datos 2006-2020'!$A50,FALSE),0))*I$5</f>
        <v>0.19671428571428573</v>
      </c>
      <c r="J50" s="104">
        <f>(HLOOKUP(CONCATENATE($L$5,J$7),'BECO_Datos 2006-2020'!$D$3:$LJ$86,'BECO_Datos 2006-2020'!$A50,FALSE)+IFERROR(HLOOKUP(CONCATENATE($L$5,J$7),'BECO_Datos 2006-2020'!$LL$3:$RN$86,'BECO_Datos 2006-2020'!$A50,FALSE),0))*J$5</f>
        <v>0</v>
      </c>
      <c r="K50" s="104">
        <f>(HLOOKUP(CONCATENATE($L$5,K$7),'BECO_Datos 2006-2020'!$D$3:$LJ$86,'BECO_Datos 2006-2020'!$A50,FALSE)+IFERROR(HLOOKUP(CONCATENATE($L$5,K$7),'BECO_Datos 2006-2020'!$LL$3:$RN$86,'BECO_Datos 2006-2020'!$A50,FALSE),0))*K$5</f>
        <v>0</v>
      </c>
      <c r="L50" s="23" t="str">
        <f t="shared" si="23"/>
        <v>No aplica</v>
      </c>
      <c r="M50" s="104">
        <f>(HLOOKUP(CONCATENATE($L$5,M$7),'BECO_Datos 2006-2020'!$D$3:$LJ$86,'BECO_Datos 2006-2020'!$A50,FALSE)+IFERROR(HLOOKUP(CONCATENATE($L$5,M$7),'BECO_Datos 2006-2020'!$LL$3:$RN$86,'BECO_Datos 2006-2020'!$A50,FALSE),0))*M$5</f>
        <v>0</v>
      </c>
      <c r="N50" s="104">
        <f>(HLOOKUP(CONCATENATE($L$5,N$7),'BECO_Datos 2006-2020'!$D$3:$LJ$86,'BECO_Datos 2006-2020'!$A50,FALSE)+IFERROR(HLOOKUP(CONCATENATE($L$5,N$7),'BECO_Datos 2006-2020'!$LL$3:$RN$86,'BECO_Datos 2006-2020'!$A50,FALSE),0))*N$5</f>
        <v>0</v>
      </c>
      <c r="O50" s="104">
        <f>(HLOOKUP(CONCATENATE($L$5,O$7),'BECO_Datos 2006-2020'!$D$3:$LJ$86,'BECO_Datos 2006-2020'!$A50,FALSE)+IFERROR(HLOOKUP(CONCATENATE($L$5,O$7),'BECO_Datos 2006-2020'!$LL$3:$RN$86,'BECO_Datos 2006-2020'!$A50,FALSE),0))*O$5</f>
        <v>0.53900000000000003</v>
      </c>
      <c r="P50" s="104">
        <f>(HLOOKUP(CONCATENATE($L$5,P$7),'BECO_Datos 2006-2020'!$D$3:$LJ$86,'BECO_Datos 2006-2020'!$A50,FALSE)+IFERROR(HLOOKUP(CONCATENATE($L$5,P$7),'BECO_Datos 2006-2020'!$LL$3:$RN$86,'BECO_Datos 2006-2020'!$A50,FALSE),0))*P$5</f>
        <v>0</v>
      </c>
      <c r="Q50" s="104">
        <f>(HLOOKUP(CONCATENATE($L$5,Q$7),'BECO_Datos 2006-2020'!$D$3:$LJ$86,'BECO_Datos 2006-2020'!$A50,FALSE)+IFERROR(HLOOKUP(CONCATENATE($L$5,Q$7),'BECO_Datos 2006-2020'!$LL$3:$RN$86,'BECO_Datos 2006-2020'!$A50,FALSE),0))*Q$5</f>
        <v>2.0181904761904761</v>
      </c>
      <c r="R50" s="104">
        <f>(HLOOKUP(CONCATENATE($L$5,R$7),'BECO_Datos 2006-2020'!$D$3:$LJ$86,'BECO_Datos 2006-2020'!$A50,FALSE)+IFERROR(HLOOKUP(CONCATENATE($L$5,R$7),'BECO_Datos 2006-2020'!$LL$3:$RN$86,'BECO_Datos 2006-2020'!$A50,FALSE),0))*R$5</f>
        <v>631.31960475790891</v>
      </c>
      <c r="S50" s="104">
        <f>(HLOOKUP(CONCATENATE($L$5,S$7),'BECO_Datos 2006-2020'!$D$3:$LJ$86,'BECO_Datos 2006-2020'!$A50,FALSE)+IFERROR(HLOOKUP(CONCATENATE($L$5,S$7),'BECO_Datos 2006-2020'!$LL$3:$RN$86,'BECO_Datos 2006-2020'!$A50,FALSE),0))*S$5</f>
        <v>143.95764</v>
      </c>
      <c r="T50" s="104">
        <f>(HLOOKUP(CONCATENATE($L$5,T$7),'BECO_Datos 2006-2020'!$D$3:$LJ$86,'BECO_Datos 2006-2020'!$A50,FALSE)+IFERROR(HLOOKUP(CONCATENATE($L$5,T$7),'BECO_Datos 2006-2020'!$LL$3:$RN$86,'BECO_Datos 2006-2020'!$A50,FALSE),0))*T$5</f>
        <v>5.2976904761904766</v>
      </c>
      <c r="U50" s="104">
        <f>(HLOOKUP(CONCATENATE($L$5,U$7),'BECO_Datos 2006-2020'!$D$3:$LJ$86,'BECO_Datos 2006-2020'!$A50,FALSE)+IFERROR(HLOOKUP(CONCATENATE($L$5,U$7),'BECO_Datos 2006-2020'!$LL$3:$RN$86,'BECO_Datos 2006-2020'!$A50,FALSE),0))*U$5</f>
        <v>4.3557225111838873</v>
      </c>
      <c r="V50" s="104">
        <f>(HLOOKUP(CONCATENATE($L$5,V$7),'BECO_Datos 2006-2020'!$D$3:$LJ$86,'BECO_Datos 2006-2020'!$A50,FALSE)+IFERROR(HLOOKUP(CONCATENATE($L$5,V$7),'BECO_Datos 2006-2020'!$LL$3:$RN$86,'BECO_Datos 2006-2020'!$A50,FALSE),0))*V$5</f>
        <v>1.5122619047619048</v>
      </c>
      <c r="W50" s="104">
        <f>(HLOOKUP(CONCATENATE($L$5,W$7),'BECO_Datos 2006-2020'!$D$3:$LJ$86,'BECO_Datos 2006-2020'!$A50,FALSE)+IFERROR(HLOOKUP(CONCATENATE($L$5,W$7),'BECO_Datos 2006-2020'!$LL$3:$RN$86,'BECO_Datos 2006-2020'!$A50,FALSE),0))*W$5</f>
        <v>3.5714285714285712E-2</v>
      </c>
    </row>
    <row r="51" spans="1:23" x14ac:dyDescent="0.25">
      <c r="A51" s="54"/>
      <c r="B51" s="148" t="s">
        <v>87</v>
      </c>
      <c r="C51" s="22" t="str">
        <f t="shared" si="21"/>
        <v>No aplica</v>
      </c>
      <c r="D51" s="103">
        <f>(HLOOKUP(CONCATENATE($L$5,D$7),'BECO_Datos 2006-2020'!$D$3:$LJ$86,'BECO_Datos 2006-2020'!$A51,FALSE)+IFERROR(HLOOKUP(CONCATENATE($L$5,D$7),'BECO_Datos 2006-2020'!$LL$3:$RN$86,'BECO_Datos 2006-2020'!$A51,FALSE),0))*D$5</f>
        <v>0</v>
      </c>
      <c r="E51" s="103">
        <f>(HLOOKUP(CONCATENATE($L$5,E$7),'BECO_Datos 2006-2020'!$D$3:$LJ$86,'BECO_Datos 2006-2020'!$A51,FALSE)+IFERROR(HLOOKUP(CONCATENATE($L$5,E$7),'BECO_Datos 2006-2020'!$LL$3:$RN$86,'BECO_Datos 2006-2020'!$A51,FALSE),0))*E$5</f>
        <v>9.1379999999999999</v>
      </c>
      <c r="F51" s="103">
        <f>(HLOOKUP(CONCATENATE($L$5,F$7),'BECO_Datos 2006-2020'!$D$3:$LJ$86,'BECO_Datos 2006-2020'!$A51,FALSE)+IFERROR(HLOOKUP(CONCATENATE($L$5,F$7),'BECO_Datos 2006-2020'!$LL$3:$RN$86,'BECO_Datos 2006-2020'!$A51,FALSE),0))*F$5</f>
        <v>335.46199613075004</v>
      </c>
      <c r="G51" s="103">
        <f>(HLOOKUP(CONCATENATE($L$5,G$7),'BECO_Datos 2006-2020'!$D$3:$LJ$86,'BECO_Datos 2006-2020'!$A51,FALSE)+IFERROR(HLOOKUP(CONCATENATE($L$5,G$7),'BECO_Datos 2006-2020'!$LL$3:$RN$86,'BECO_Datos 2006-2020'!$A51,FALSE),0))*G$5</f>
        <v>0</v>
      </c>
      <c r="H51" s="103">
        <f>(HLOOKUP(CONCATENATE($L$5,H$7),'BECO_Datos 2006-2020'!$D$3:$LJ$86,'BECO_Datos 2006-2020'!$A51,FALSE)+IFERROR(HLOOKUP(CONCATENATE($L$5,H$7),'BECO_Datos 2006-2020'!$LL$3:$RN$86,'BECO_Datos 2006-2020'!$A51,FALSE),0))*H$5</f>
        <v>0</v>
      </c>
      <c r="I51" s="103">
        <f>(HLOOKUP(CONCATENATE($L$5,I$7),'BECO_Datos 2006-2020'!$D$3:$LJ$86,'BECO_Datos 2006-2020'!$A51,FALSE)+IFERROR(HLOOKUP(CONCATENATE($L$5,I$7),'BECO_Datos 2006-2020'!$LL$3:$RN$86,'BECO_Datos 2006-2020'!$A51,FALSE),0))*I$5</f>
        <v>0</v>
      </c>
      <c r="J51" s="103">
        <f>(HLOOKUP(CONCATENATE($L$5,J$7),'BECO_Datos 2006-2020'!$D$3:$LJ$86,'BECO_Datos 2006-2020'!$A51,FALSE)+IFERROR(HLOOKUP(CONCATENATE($L$5,J$7),'BECO_Datos 2006-2020'!$LL$3:$RN$86,'BECO_Datos 2006-2020'!$A51,FALSE),0))*J$5</f>
        <v>0</v>
      </c>
      <c r="K51" s="103">
        <f>(HLOOKUP(CONCATENATE($L$5,K$7),'BECO_Datos 2006-2020'!$D$3:$LJ$86,'BECO_Datos 2006-2020'!$A51,FALSE)+IFERROR(HLOOKUP(CONCATENATE($L$5,K$7),'BECO_Datos 2006-2020'!$LL$3:$RN$86,'BECO_Datos 2006-2020'!$A51,FALSE),0))*K$5</f>
        <v>0</v>
      </c>
      <c r="L51" s="22" t="str">
        <f t="shared" si="23"/>
        <v>No aplica</v>
      </c>
      <c r="M51" s="103">
        <f>(HLOOKUP(CONCATENATE($L$5,M$7),'BECO_Datos 2006-2020'!$D$3:$LJ$86,'BECO_Datos 2006-2020'!$A51,FALSE)+IFERROR(HLOOKUP(CONCATENATE($L$5,M$7),'BECO_Datos 2006-2020'!$LL$3:$RN$86,'BECO_Datos 2006-2020'!$A51,FALSE),0))*M$5</f>
        <v>0</v>
      </c>
      <c r="N51" s="103">
        <f>(HLOOKUP(CONCATENATE($L$5,N$7),'BECO_Datos 2006-2020'!$D$3:$LJ$86,'BECO_Datos 2006-2020'!$A51,FALSE)+IFERROR(HLOOKUP(CONCATENATE($L$5,N$7),'BECO_Datos 2006-2020'!$LL$3:$RN$86,'BECO_Datos 2006-2020'!$A51,FALSE),0))*N$5</f>
        <v>0</v>
      </c>
      <c r="O51" s="103">
        <f>(HLOOKUP(CONCATENATE($L$5,O$7),'BECO_Datos 2006-2020'!$D$3:$LJ$86,'BECO_Datos 2006-2020'!$A51,FALSE)+IFERROR(HLOOKUP(CONCATENATE($L$5,O$7),'BECO_Datos 2006-2020'!$LL$3:$RN$86,'BECO_Datos 2006-2020'!$A51,FALSE),0))*O$5</f>
        <v>1.242</v>
      </c>
      <c r="P51" s="103">
        <f>(HLOOKUP(CONCATENATE($L$5,P$7),'BECO_Datos 2006-2020'!$D$3:$LJ$86,'BECO_Datos 2006-2020'!$A51,FALSE)+IFERROR(HLOOKUP(CONCATENATE($L$5,P$7),'BECO_Datos 2006-2020'!$LL$3:$RN$86,'BECO_Datos 2006-2020'!$A51,FALSE),0))*P$5</f>
        <v>0</v>
      </c>
      <c r="Q51" s="103">
        <f>(HLOOKUP(CONCATENATE($L$5,Q$7),'BECO_Datos 2006-2020'!$D$3:$LJ$86,'BECO_Datos 2006-2020'!$A51,FALSE)+IFERROR(HLOOKUP(CONCATENATE($L$5,Q$7),'BECO_Datos 2006-2020'!$LL$3:$RN$86,'BECO_Datos 2006-2020'!$A51,FALSE),0))*Q$5</f>
        <v>0.75433333333333341</v>
      </c>
      <c r="R51" s="103">
        <f>(HLOOKUP(CONCATENATE($L$5,R$7),'BECO_Datos 2006-2020'!$D$3:$LJ$86,'BECO_Datos 2006-2020'!$A51,FALSE)+IFERROR(HLOOKUP(CONCATENATE($L$5,R$7),'BECO_Datos 2006-2020'!$LL$3:$RN$86,'BECO_Datos 2006-2020'!$A51,FALSE),0))*R$5</f>
        <v>144.19868391102389</v>
      </c>
      <c r="S51" s="103">
        <f>(HLOOKUP(CONCATENATE($L$5,S$7),'BECO_Datos 2006-2020'!$D$3:$LJ$86,'BECO_Datos 2006-2020'!$A51,FALSE)+IFERROR(HLOOKUP(CONCATENATE($L$5,S$7),'BECO_Datos 2006-2020'!$LL$3:$RN$86,'BECO_Datos 2006-2020'!$A51,FALSE),0))*S$5</f>
        <v>0</v>
      </c>
      <c r="T51" s="103">
        <f>(HLOOKUP(CONCATENATE($L$5,T$7),'BECO_Datos 2006-2020'!$D$3:$LJ$86,'BECO_Datos 2006-2020'!$A51,FALSE)+IFERROR(HLOOKUP(CONCATENATE($L$5,T$7),'BECO_Datos 2006-2020'!$LL$3:$RN$86,'BECO_Datos 2006-2020'!$A51,FALSE),0))*T$5</f>
        <v>2.7333333333333334E-2</v>
      </c>
      <c r="U51" s="103">
        <f>(HLOOKUP(CONCATENATE($L$5,U$7),'BECO_Datos 2006-2020'!$D$3:$LJ$86,'BECO_Datos 2006-2020'!$A51,FALSE)+IFERROR(HLOOKUP(CONCATENATE($L$5,U$7),'BECO_Datos 2006-2020'!$LL$3:$RN$86,'BECO_Datos 2006-2020'!$A51,FALSE),0))*U$5</f>
        <v>0.86383739051818431</v>
      </c>
      <c r="V51" s="103">
        <f>(HLOOKUP(CONCATENATE($L$5,V$7),'BECO_Datos 2006-2020'!$D$3:$LJ$86,'BECO_Datos 2006-2020'!$A51,FALSE)+IFERROR(HLOOKUP(CONCATENATE($L$5,V$7),'BECO_Datos 2006-2020'!$LL$3:$RN$86,'BECO_Datos 2006-2020'!$A51,FALSE),0))*V$5</f>
        <v>0.72173809523809529</v>
      </c>
      <c r="W51" s="103">
        <f>(HLOOKUP(CONCATENATE($L$5,W$7),'BECO_Datos 2006-2020'!$D$3:$LJ$86,'BECO_Datos 2006-2020'!$A51,FALSE)+IFERROR(HLOOKUP(CONCATENATE($L$5,W$7),'BECO_Datos 2006-2020'!$LL$3:$RN$86,'BECO_Datos 2006-2020'!$A51,FALSE),0))*W$5</f>
        <v>0</v>
      </c>
    </row>
    <row r="52" spans="1:23" x14ac:dyDescent="0.25">
      <c r="A52" s="54"/>
      <c r="B52" s="149" t="s">
        <v>88</v>
      </c>
      <c r="C52" s="23" t="str">
        <f t="shared" si="21"/>
        <v>No aplica</v>
      </c>
      <c r="D52" s="104">
        <f>(HLOOKUP(CONCATENATE($L$5,D$7),'BECO_Datos 2006-2020'!$D$3:$LJ$86,'BECO_Datos 2006-2020'!$A52,FALSE)+IFERROR(HLOOKUP(CONCATENATE($L$5,D$7),'BECO_Datos 2006-2020'!$LL$3:$RN$86,'BECO_Datos 2006-2020'!$A52,FALSE),0))*D$5</f>
        <v>0</v>
      </c>
      <c r="E52" s="104">
        <f>(HLOOKUP(CONCATENATE($L$5,E$7),'BECO_Datos 2006-2020'!$D$3:$LJ$86,'BECO_Datos 2006-2020'!$A52,FALSE)+IFERROR(HLOOKUP(CONCATENATE($L$5,E$7),'BECO_Datos 2006-2020'!$LL$3:$RN$86,'BECO_Datos 2006-2020'!$A52,FALSE),0))*E$5</f>
        <v>2.496</v>
      </c>
      <c r="F52" s="104">
        <f>(HLOOKUP(CONCATENATE($L$5,F$7),'BECO_Datos 2006-2020'!$D$3:$LJ$86,'BECO_Datos 2006-2020'!$A52,FALSE)+IFERROR(HLOOKUP(CONCATENATE($L$5,F$7),'BECO_Datos 2006-2020'!$LL$3:$RN$86,'BECO_Datos 2006-2020'!$A52,FALSE),0))*F$5</f>
        <v>179.71254164563999</v>
      </c>
      <c r="G52" s="104">
        <f>(HLOOKUP(CONCATENATE($L$5,G$7),'BECO_Datos 2006-2020'!$D$3:$LJ$86,'BECO_Datos 2006-2020'!$A52,FALSE)+IFERROR(HLOOKUP(CONCATENATE($L$5,G$7),'BECO_Datos 2006-2020'!$LL$3:$RN$86,'BECO_Datos 2006-2020'!$A52,FALSE),0))*G$5</f>
        <v>0</v>
      </c>
      <c r="H52" s="104">
        <f>(HLOOKUP(CONCATENATE($L$5,H$7),'BECO_Datos 2006-2020'!$D$3:$LJ$86,'BECO_Datos 2006-2020'!$A52,FALSE)+IFERROR(HLOOKUP(CONCATENATE($L$5,H$7),'BECO_Datos 2006-2020'!$LL$3:$RN$86,'BECO_Datos 2006-2020'!$A52,FALSE),0))*H$5</f>
        <v>0</v>
      </c>
      <c r="I52" s="104">
        <f>(HLOOKUP(CONCATENATE($L$5,I$7),'BECO_Datos 2006-2020'!$D$3:$LJ$86,'BECO_Datos 2006-2020'!$A52,FALSE)+IFERROR(HLOOKUP(CONCATENATE($L$5,I$7),'BECO_Datos 2006-2020'!$LL$3:$RN$86,'BECO_Datos 2006-2020'!$A52,FALSE),0))*I$5</f>
        <v>0</v>
      </c>
      <c r="J52" s="104">
        <f>(HLOOKUP(CONCATENATE($L$5,J$7),'BECO_Datos 2006-2020'!$D$3:$LJ$86,'BECO_Datos 2006-2020'!$A52,FALSE)+IFERROR(HLOOKUP(CONCATENATE($L$5,J$7),'BECO_Datos 2006-2020'!$LL$3:$RN$86,'BECO_Datos 2006-2020'!$A52,FALSE),0))*J$5</f>
        <v>8.9</v>
      </c>
      <c r="K52" s="104">
        <f>(HLOOKUP(CONCATENATE($L$5,K$7),'BECO_Datos 2006-2020'!$D$3:$LJ$86,'BECO_Datos 2006-2020'!$A52,FALSE)+IFERROR(HLOOKUP(CONCATENATE($L$5,K$7),'BECO_Datos 2006-2020'!$LL$3:$RN$86,'BECO_Datos 2006-2020'!$A52,FALSE),0))*K$5</f>
        <v>0</v>
      </c>
      <c r="L52" s="23" t="str">
        <f t="shared" si="23"/>
        <v>No aplica</v>
      </c>
      <c r="M52" s="104">
        <f>(HLOOKUP(CONCATENATE($L$5,M$7),'BECO_Datos 2006-2020'!$D$3:$LJ$86,'BECO_Datos 2006-2020'!$A52,FALSE)+IFERROR(HLOOKUP(CONCATENATE($L$5,M$7),'BECO_Datos 2006-2020'!$LL$3:$RN$86,'BECO_Datos 2006-2020'!$A52,FALSE),0))*M$5</f>
        <v>0</v>
      </c>
      <c r="N52" s="104">
        <f>(HLOOKUP(CONCATENATE($L$5,N$7),'BECO_Datos 2006-2020'!$D$3:$LJ$86,'BECO_Datos 2006-2020'!$A52,FALSE)+IFERROR(HLOOKUP(CONCATENATE($L$5,N$7),'BECO_Datos 2006-2020'!$LL$3:$RN$86,'BECO_Datos 2006-2020'!$A52,FALSE),0))*N$5</f>
        <v>0</v>
      </c>
      <c r="O52" s="104">
        <f>(HLOOKUP(CONCATENATE($L$5,O$7),'BECO_Datos 2006-2020'!$D$3:$LJ$86,'BECO_Datos 2006-2020'!$A52,FALSE)+IFERROR(HLOOKUP(CONCATENATE($L$5,O$7),'BECO_Datos 2006-2020'!$LL$3:$RN$86,'BECO_Datos 2006-2020'!$A52,FALSE),0))*O$5</f>
        <v>0</v>
      </c>
      <c r="P52" s="104">
        <f>(HLOOKUP(CONCATENATE($L$5,P$7),'BECO_Datos 2006-2020'!$D$3:$LJ$86,'BECO_Datos 2006-2020'!$A52,FALSE)+IFERROR(HLOOKUP(CONCATENATE($L$5,P$7),'BECO_Datos 2006-2020'!$LL$3:$RN$86,'BECO_Datos 2006-2020'!$A52,FALSE),0))*P$5</f>
        <v>0</v>
      </c>
      <c r="Q52" s="104">
        <f>(HLOOKUP(CONCATENATE($L$5,Q$7),'BECO_Datos 2006-2020'!$D$3:$LJ$86,'BECO_Datos 2006-2020'!$A52,FALSE)+IFERROR(HLOOKUP(CONCATENATE($L$5,Q$7),'BECO_Datos 2006-2020'!$LL$3:$RN$86,'BECO_Datos 2006-2020'!$A52,FALSE),0))*Q$5</f>
        <v>0.67795238095238097</v>
      </c>
      <c r="R52" s="104">
        <f>(HLOOKUP(CONCATENATE($L$5,R$7),'BECO_Datos 2006-2020'!$D$3:$LJ$86,'BECO_Datos 2006-2020'!$A52,FALSE)+IFERROR(HLOOKUP(CONCATENATE($L$5,R$7),'BECO_Datos 2006-2020'!$LL$3:$RN$86,'BECO_Datos 2006-2020'!$A52,FALSE),0))*R$5</f>
        <v>100.76722817688022</v>
      </c>
      <c r="S52" s="104">
        <f>(HLOOKUP(CONCATENATE($L$5,S$7),'BECO_Datos 2006-2020'!$D$3:$LJ$86,'BECO_Datos 2006-2020'!$A52,FALSE)+IFERROR(HLOOKUP(CONCATENATE($L$5,S$7),'BECO_Datos 2006-2020'!$LL$3:$RN$86,'BECO_Datos 2006-2020'!$A52,FALSE),0))*S$5</f>
        <v>0</v>
      </c>
      <c r="T52" s="104">
        <f>(HLOOKUP(CONCATENATE($L$5,T$7),'BECO_Datos 2006-2020'!$D$3:$LJ$86,'BECO_Datos 2006-2020'!$A52,FALSE)+IFERROR(HLOOKUP(CONCATENATE($L$5,T$7),'BECO_Datos 2006-2020'!$LL$3:$RN$86,'BECO_Datos 2006-2020'!$A52,FALSE),0))*T$5</f>
        <v>6.1904761904761907E-2</v>
      </c>
      <c r="U52" s="104">
        <f>(HLOOKUP(CONCATENATE($L$5,U$7),'BECO_Datos 2006-2020'!$D$3:$LJ$86,'BECO_Datos 2006-2020'!$A52,FALSE)+IFERROR(HLOOKUP(CONCATENATE($L$5,U$7),'BECO_Datos 2006-2020'!$LL$3:$RN$86,'BECO_Datos 2006-2020'!$A52,FALSE),0))*U$5</f>
        <v>0.29865487580764027</v>
      </c>
      <c r="V52" s="104">
        <f>(HLOOKUP(CONCATENATE($L$5,V$7),'BECO_Datos 2006-2020'!$D$3:$LJ$86,'BECO_Datos 2006-2020'!$A52,FALSE)+IFERROR(HLOOKUP(CONCATENATE($L$5,V$7),'BECO_Datos 2006-2020'!$LL$3:$RN$86,'BECO_Datos 2006-2020'!$A52,FALSE),0))*V$5</f>
        <v>0.56902380952380949</v>
      </c>
      <c r="W52" s="104">
        <f>(HLOOKUP(CONCATENATE($L$5,W$7),'BECO_Datos 2006-2020'!$D$3:$LJ$86,'BECO_Datos 2006-2020'!$A52,FALSE)+IFERROR(HLOOKUP(CONCATENATE($L$5,W$7),'BECO_Datos 2006-2020'!$LL$3:$RN$86,'BECO_Datos 2006-2020'!$A52,FALSE),0))*W$5</f>
        <v>0</v>
      </c>
    </row>
    <row r="53" spans="1:23" x14ac:dyDescent="0.25">
      <c r="A53" s="54"/>
      <c r="B53" s="148" t="s">
        <v>89</v>
      </c>
      <c r="C53" s="22" t="str">
        <f t="shared" si="21"/>
        <v>No aplica</v>
      </c>
      <c r="D53" s="103">
        <f>(HLOOKUP(CONCATENATE($L$5,D$7),'BECO_Datos 2006-2020'!$D$3:$LJ$86,'BECO_Datos 2006-2020'!$A53,FALSE)+IFERROR(HLOOKUP(CONCATENATE($L$5,D$7),'BECO_Datos 2006-2020'!$LL$3:$RN$86,'BECO_Datos 2006-2020'!$A53,FALSE),0))*D$5</f>
        <v>0</v>
      </c>
      <c r="E53" s="103">
        <f>(HLOOKUP(CONCATENATE($L$5,E$7),'BECO_Datos 2006-2020'!$D$3:$LJ$86,'BECO_Datos 2006-2020'!$A53,FALSE)+IFERROR(HLOOKUP(CONCATENATE($L$5,E$7),'BECO_Datos 2006-2020'!$LL$3:$RN$86,'BECO_Datos 2006-2020'!$A53,FALSE),0))*E$5</f>
        <v>0.308</v>
      </c>
      <c r="F53" s="103">
        <f>(HLOOKUP(CONCATENATE($L$5,F$7),'BECO_Datos 2006-2020'!$D$3:$LJ$86,'BECO_Datos 2006-2020'!$A53,FALSE)+IFERROR(HLOOKUP(CONCATENATE($L$5,F$7),'BECO_Datos 2006-2020'!$LL$3:$RN$86,'BECO_Datos 2006-2020'!$A53,FALSE),0))*F$5</f>
        <v>237.17678455765997</v>
      </c>
      <c r="G53" s="103">
        <f>(HLOOKUP(CONCATENATE($L$5,G$7),'BECO_Datos 2006-2020'!$D$3:$LJ$86,'BECO_Datos 2006-2020'!$A53,FALSE)+IFERROR(HLOOKUP(CONCATENATE($L$5,G$7),'BECO_Datos 2006-2020'!$LL$3:$RN$86,'BECO_Datos 2006-2020'!$A53,FALSE),0))*G$5</f>
        <v>0</v>
      </c>
      <c r="H53" s="103">
        <f>(HLOOKUP(CONCATENATE($L$5,H$7),'BECO_Datos 2006-2020'!$D$3:$LJ$86,'BECO_Datos 2006-2020'!$A53,FALSE)+IFERROR(HLOOKUP(CONCATENATE($L$5,H$7),'BECO_Datos 2006-2020'!$LL$3:$RN$86,'BECO_Datos 2006-2020'!$A53,FALSE),0))*H$5</f>
        <v>2.2610000000000001</v>
      </c>
      <c r="I53" s="103">
        <f>(HLOOKUP(CONCATENATE($L$5,I$7),'BECO_Datos 2006-2020'!$D$3:$LJ$86,'BECO_Datos 2006-2020'!$A53,FALSE)+IFERROR(HLOOKUP(CONCATENATE($L$5,I$7),'BECO_Datos 2006-2020'!$LL$3:$RN$86,'BECO_Datos 2006-2020'!$A53,FALSE),0))*I$5</f>
        <v>0</v>
      </c>
      <c r="J53" s="103">
        <f>(HLOOKUP(CONCATENATE($L$5,J$7),'BECO_Datos 2006-2020'!$D$3:$LJ$86,'BECO_Datos 2006-2020'!$A53,FALSE)+IFERROR(HLOOKUP(CONCATENATE($L$5,J$7),'BECO_Datos 2006-2020'!$LL$3:$RN$86,'BECO_Datos 2006-2020'!$A53,FALSE),0))*J$5</f>
        <v>0</v>
      </c>
      <c r="K53" s="103">
        <f>(HLOOKUP(CONCATENATE($L$5,K$7),'BECO_Datos 2006-2020'!$D$3:$LJ$86,'BECO_Datos 2006-2020'!$A53,FALSE)+IFERROR(HLOOKUP(CONCATENATE($L$5,K$7),'BECO_Datos 2006-2020'!$LL$3:$RN$86,'BECO_Datos 2006-2020'!$A53,FALSE),0))*K$5</f>
        <v>0</v>
      </c>
      <c r="L53" s="22" t="str">
        <f t="shared" si="23"/>
        <v>No aplica</v>
      </c>
      <c r="M53" s="103">
        <f>(HLOOKUP(CONCATENATE($L$5,M$7),'BECO_Datos 2006-2020'!$D$3:$LJ$86,'BECO_Datos 2006-2020'!$A53,FALSE)+IFERROR(HLOOKUP(CONCATENATE($L$5,M$7),'BECO_Datos 2006-2020'!$LL$3:$RN$86,'BECO_Datos 2006-2020'!$A53,FALSE),0))*M$5</f>
        <v>0</v>
      </c>
      <c r="N53" s="103">
        <f>(HLOOKUP(CONCATENATE($L$5,N$7),'BECO_Datos 2006-2020'!$D$3:$LJ$86,'BECO_Datos 2006-2020'!$A53,FALSE)+IFERROR(HLOOKUP(CONCATENATE($L$5,N$7),'BECO_Datos 2006-2020'!$LL$3:$RN$86,'BECO_Datos 2006-2020'!$A53,FALSE),0))*N$5</f>
        <v>0</v>
      </c>
      <c r="O53" s="103">
        <f>(HLOOKUP(CONCATENATE($L$5,O$7),'BECO_Datos 2006-2020'!$D$3:$LJ$86,'BECO_Datos 2006-2020'!$A53,FALSE)+IFERROR(HLOOKUP(CONCATENATE($L$5,O$7),'BECO_Datos 2006-2020'!$LL$3:$RN$86,'BECO_Datos 2006-2020'!$A53,FALSE),0))*O$5</f>
        <v>0.04</v>
      </c>
      <c r="P53" s="103">
        <f>(HLOOKUP(CONCATENATE($L$5,P$7),'BECO_Datos 2006-2020'!$D$3:$LJ$86,'BECO_Datos 2006-2020'!$A53,FALSE)+IFERROR(HLOOKUP(CONCATENATE($L$5,P$7),'BECO_Datos 2006-2020'!$LL$3:$RN$86,'BECO_Datos 2006-2020'!$A53,FALSE),0))*P$5</f>
        <v>0</v>
      </c>
      <c r="Q53" s="103">
        <f>(HLOOKUP(CONCATENATE($L$5,Q$7),'BECO_Datos 2006-2020'!$D$3:$LJ$86,'BECO_Datos 2006-2020'!$A53,FALSE)+IFERROR(HLOOKUP(CONCATENATE($L$5,Q$7),'BECO_Datos 2006-2020'!$LL$3:$RN$86,'BECO_Datos 2006-2020'!$A53,FALSE),0))*Q$5</f>
        <v>3.8850000000000002</v>
      </c>
      <c r="R53" s="103">
        <f>(HLOOKUP(CONCATENATE($L$5,R$7),'BECO_Datos 2006-2020'!$D$3:$LJ$86,'BECO_Datos 2006-2020'!$A53,FALSE)+IFERROR(HLOOKUP(CONCATENATE($L$5,R$7),'BECO_Datos 2006-2020'!$LL$3:$RN$86,'BECO_Datos 2006-2020'!$A53,FALSE),0))*R$5</f>
        <v>104.96396364620723</v>
      </c>
      <c r="S53" s="103">
        <f>(HLOOKUP(CONCATENATE($L$5,S$7),'BECO_Datos 2006-2020'!$D$3:$LJ$86,'BECO_Datos 2006-2020'!$A53,FALSE)+IFERROR(HLOOKUP(CONCATENATE($L$5,S$7),'BECO_Datos 2006-2020'!$LL$3:$RN$86,'BECO_Datos 2006-2020'!$A53,FALSE),0))*S$5</f>
        <v>14.676496</v>
      </c>
      <c r="T53" s="103">
        <f>(HLOOKUP(CONCATENATE($L$5,T$7),'BECO_Datos 2006-2020'!$D$3:$LJ$86,'BECO_Datos 2006-2020'!$A53,FALSE)+IFERROR(HLOOKUP(CONCATENATE($L$5,T$7),'BECO_Datos 2006-2020'!$LL$3:$RN$86,'BECO_Datos 2006-2020'!$A53,FALSE),0))*T$5</f>
        <v>10.686976190476191</v>
      </c>
      <c r="U53" s="103">
        <f>(HLOOKUP(CONCATENATE($L$5,U$7),'BECO_Datos 2006-2020'!$D$3:$LJ$86,'BECO_Datos 2006-2020'!$A53,FALSE)+IFERROR(HLOOKUP(CONCATENATE($L$5,U$7),'BECO_Datos 2006-2020'!$LL$3:$RN$86,'BECO_Datos 2006-2020'!$A53,FALSE),0))*U$5</f>
        <v>13.669548129189819</v>
      </c>
      <c r="V53" s="103">
        <f>(HLOOKUP(CONCATENATE($L$5,V$7),'BECO_Datos 2006-2020'!$D$3:$LJ$86,'BECO_Datos 2006-2020'!$A53,FALSE)+IFERROR(HLOOKUP(CONCATENATE($L$5,V$7),'BECO_Datos 2006-2020'!$LL$3:$RN$86,'BECO_Datos 2006-2020'!$A53,FALSE),0))*V$5</f>
        <v>0.76323809523809516</v>
      </c>
      <c r="W53" s="103">
        <f>(HLOOKUP(CONCATENATE($L$5,W$7),'BECO_Datos 2006-2020'!$D$3:$LJ$86,'BECO_Datos 2006-2020'!$A53,FALSE)+IFERROR(HLOOKUP(CONCATENATE($L$5,W$7),'BECO_Datos 2006-2020'!$LL$3:$RN$86,'BECO_Datos 2006-2020'!$A53,FALSE),0))*W$5</f>
        <v>0</v>
      </c>
    </row>
    <row r="54" spans="1:23" x14ac:dyDescent="0.25">
      <c r="A54" s="54"/>
      <c r="B54" s="149" t="s">
        <v>90</v>
      </c>
      <c r="C54" s="23" t="str">
        <f t="shared" si="21"/>
        <v>No aplica</v>
      </c>
      <c r="D54" s="104">
        <f>(HLOOKUP(CONCATENATE($L$5,D$7),'BECO_Datos 2006-2020'!$D$3:$LJ$86,'BECO_Datos 2006-2020'!$A54,FALSE)+IFERROR(HLOOKUP(CONCATENATE($L$5,D$7),'BECO_Datos 2006-2020'!$LL$3:$RN$86,'BECO_Datos 2006-2020'!$A54,FALSE),0))*D$5</f>
        <v>0</v>
      </c>
      <c r="E54" s="104">
        <f>(HLOOKUP(CONCATENATE($L$5,E$7),'BECO_Datos 2006-2020'!$D$3:$LJ$86,'BECO_Datos 2006-2020'!$A54,FALSE)+IFERROR(HLOOKUP(CONCATENATE($L$5,E$7),'BECO_Datos 2006-2020'!$LL$3:$RN$86,'BECO_Datos 2006-2020'!$A54,FALSE),0))*E$5</f>
        <v>382.72638940146305</v>
      </c>
      <c r="F54" s="104">
        <f>(HLOOKUP(CONCATENATE($L$5,F$7),'BECO_Datos 2006-2020'!$D$3:$LJ$86,'BECO_Datos 2006-2020'!$A54,FALSE)+IFERROR(HLOOKUP(CONCATENATE($L$5,F$7),'BECO_Datos 2006-2020'!$LL$3:$RN$86,'BECO_Datos 2006-2020'!$A54,FALSE),0))*F$5</f>
        <v>5362.3911449563884</v>
      </c>
      <c r="G54" s="104">
        <f>(HLOOKUP(CONCATENATE($L$5,G$7),'BECO_Datos 2006-2020'!$D$3:$LJ$86,'BECO_Datos 2006-2020'!$A54,FALSE)+IFERROR(HLOOKUP(CONCATENATE($L$5,G$7),'BECO_Datos 2006-2020'!$LL$3:$RN$86,'BECO_Datos 2006-2020'!$A54,FALSE),0))*G$5</f>
        <v>0</v>
      </c>
      <c r="H54" s="104">
        <f>(HLOOKUP(CONCATENATE($L$5,H$7),'BECO_Datos 2006-2020'!$D$3:$LJ$86,'BECO_Datos 2006-2020'!$A54,FALSE)+IFERROR(HLOOKUP(CONCATENATE($L$5,H$7),'BECO_Datos 2006-2020'!$LL$3:$RN$86,'BECO_Datos 2006-2020'!$A54,FALSE),0))*H$5</f>
        <v>0</v>
      </c>
      <c r="I54" s="104">
        <f>(HLOOKUP(CONCATENATE($L$5,I$7),'BECO_Datos 2006-2020'!$D$3:$LJ$86,'BECO_Datos 2006-2020'!$A54,FALSE)+IFERROR(HLOOKUP(CONCATENATE($L$5,I$7),'BECO_Datos 2006-2020'!$LL$3:$RN$86,'BECO_Datos 2006-2020'!$A54,FALSE),0))*I$5</f>
        <v>51.106166666666667</v>
      </c>
      <c r="J54" s="104">
        <f>(HLOOKUP(CONCATENATE($L$5,J$7),'BECO_Datos 2006-2020'!$D$3:$LJ$86,'BECO_Datos 2006-2020'!$A54,FALSE)+IFERROR(HLOOKUP(CONCATENATE($L$5,J$7),'BECO_Datos 2006-2020'!$LL$3:$RN$86,'BECO_Datos 2006-2020'!$A54,FALSE),0))*J$5</f>
        <v>0</v>
      </c>
      <c r="K54" s="104">
        <f>(HLOOKUP(CONCATENATE($L$5,K$7),'BECO_Datos 2006-2020'!$D$3:$LJ$86,'BECO_Datos 2006-2020'!$A54,FALSE)+IFERROR(HLOOKUP(CONCATENATE($L$5,K$7),'BECO_Datos 2006-2020'!$LL$3:$RN$86,'BECO_Datos 2006-2020'!$A54,FALSE),0))*K$5</f>
        <v>0</v>
      </c>
      <c r="L54" s="23" t="str">
        <f t="shared" si="23"/>
        <v>No aplica</v>
      </c>
      <c r="M54" s="104">
        <f>(HLOOKUP(CONCATENATE($L$5,M$7),'BECO_Datos 2006-2020'!$D$3:$LJ$86,'BECO_Datos 2006-2020'!$A54,FALSE)+IFERROR(HLOOKUP(CONCATENATE($L$5,M$7),'BECO_Datos 2006-2020'!$LL$3:$RN$86,'BECO_Datos 2006-2020'!$A54,FALSE),0))*M$5</f>
        <v>0</v>
      </c>
      <c r="N54" s="104">
        <f>(HLOOKUP(CONCATENATE($L$5,N$7),'BECO_Datos 2006-2020'!$D$3:$LJ$86,'BECO_Datos 2006-2020'!$A54,FALSE)+IFERROR(HLOOKUP(CONCATENATE($L$5,N$7),'BECO_Datos 2006-2020'!$LL$3:$RN$86,'BECO_Datos 2006-2020'!$A54,FALSE),0))*N$5</f>
        <v>0</v>
      </c>
      <c r="O54" s="104">
        <f>(HLOOKUP(CONCATENATE($L$5,O$7),'BECO_Datos 2006-2020'!$D$3:$LJ$86,'BECO_Datos 2006-2020'!$A54,FALSE)+IFERROR(HLOOKUP(CONCATENATE($L$5,O$7),'BECO_Datos 2006-2020'!$LL$3:$RN$86,'BECO_Datos 2006-2020'!$A54,FALSE),0))*O$5</f>
        <v>0</v>
      </c>
      <c r="P54" s="104">
        <f>(HLOOKUP(CONCATENATE($L$5,P$7),'BECO_Datos 2006-2020'!$D$3:$LJ$86,'BECO_Datos 2006-2020'!$A54,FALSE)+IFERROR(HLOOKUP(CONCATENATE($L$5,P$7),'BECO_Datos 2006-2020'!$LL$3:$RN$86,'BECO_Datos 2006-2020'!$A54,FALSE),0))*P$5</f>
        <v>5.5190000000000001</v>
      </c>
      <c r="Q54" s="104">
        <f>(HLOOKUP(CONCATENATE($L$5,Q$7),'BECO_Datos 2006-2020'!$D$3:$LJ$86,'BECO_Datos 2006-2020'!$A54,FALSE)+IFERROR(HLOOKUP(CONCATENATE($L$5,Q$7),'BECO_Datos 2006-2020'!$LL$3:$RN$86,'BECO_Datos 2006-2020'!$A54,FALSE),0))*Q$5</f>
        <v>4.3065714285714289</v>
      </c>
      <c r="R54" s="104">
        <f>(HLOOKUP(CONCATENATE($L$5,R$7),'BECO_Datos 2006-2020'!$D$3:$LJ$86,'BECO_Datos 2006-2020'!$A54,FALSE)+IFERROR(HLOOKUP(CONCATENATE($L$5,R$7),'BECO_Datos 2006-2020'!$LL$3:$RN$86,'BECO_Datos 2006-2020'!$A54,FALSE),0))*R$5</f>
        <v>1008.6247522517046</v>
      </c>
      <c r="S54" s="104">
        <f>(HLOOKUP(CONCATENATE($L$5,S$7),'BECO_Datos 2006-2020'!$D$3:$LJ$86,'BECO_Datos 2006-2020'!$A54,FALSE)+IFERROR(HLOOKUP(CONCATENATE($L$5,S$7),'BECO_Datos 2006-2020'!$LL$3:$RN$86,'BECO_Datos 2006-2020'!$A54,FALSE),0))*S$5</f>
        <v>554.99101499999995</v>
      </c>
      <c r="T54" s="104">
        <f>(HLOOKUP(CONCATENATE($L$5,T$7),'BECO_Datos 2006-2020'!$D$3:$LJ$86,'BECO_Datos 2006-2020'!$A54,FALSE)+IFERROR(HLOOKUP(CONCATENATE($L$5,T$7),'BECO_Datos 2006-2020'!$LL$3:$RN$86,'BECO_Datos 2006-2020'!$A54,FALSE),0))*T$5</f>
        <v>0.19666666666666668</v>
      </c>
      <c r="U54" s="104">
        <f>(HLOOKUP(CONCATENATE($L$5,U$7),'BECO_Datos 2006-2020'!$D$3:$LJ$86,'BECO_Datos 2006-2020'!$A54,FALSE)+IFERROR(HLOOKUP(CONCATENATE($L$5,U$7),'BECO_Datos 2006-2020'!$LL$3:$RN$86,'BECO_Datos 2006-2020'!$A54,FALSE),0))*U$5</f>
        <v>7.5258001486088562</v>
      </c>
      <c r="V54" s="104">
        <f>(HLOOKUP(CONCATENATE($L$5,V$7),'BECO_Datos 2006-2020'!$D$3:$LJ$86,'BECO_Datos 2006-2020'!$A54,FALSE)+IFERROR(HLOOKUP(CONCATENATE($L$5,V$7),'BECO_Datos 2006-2020'!$LL$3:$RN$86,'BECO_Datos 2006-2020'!$A54,FALSE),0))*V$5</f>
        <v>0.55054761904761906</v>
      </c>
      <c r="W54" s="104">
        <f>(HLOOKUP(CONCATENATE($L$5,W$7),'BECO_Datos 2006-2020'!$D$3:$LJ$86,'BECO_Datos 2006-2020'!$A54,FALSE)+IFERROR(HLOOKUP(CONCATENATE($L$5,W$7),'BECO_Datos 2006-2020'!$LL$3:$RN$86,'BECO_Datos 2006-2020'!$A54,FALSE),0))*W$5</f>
        <v>0.14023809523809525</v>
      </c>
    </row>
    <row r="55" spans="1:23" x14ac:dyDescent="0.25">
      <c r="A55" s="54"/>
      <c r="B55" s="148" t="s">
        <v>91</v>
      </c>
      <c r="C55" s="22" t="str">
        <f t="shared" si="21"/>
        <v>No aplica</v>
      </c>
      <c r="D55" s="103">
        <f>(HLOOKUP(CONCATENATE($L$5,D$7),'BECO_Datos 2006-2020'!$D$3:$LJ$86,'BECO_Datos 2006-2020'!$A55,FALSE)+IFERROR(HLOOKUP(CONCATENATE($L$5,D$7),'BECO_Datos 2006-2020'!$LL$3:$RN$86,'BECO_Datos 2006-2020'!$A55,FALSE),0))*D$5</f>
        <v>0</v>
      </c>
      <c r="E55" s="103">
        <f>(HLOOKUP(CONCATENATE($L$5,E$7),'BECO_Datos 2006-2020'!$D$3:$LJ$86,'BECO_Datos 2006-2020'!$A55,FALSE)+IFERROR(HLOOKUP(CONCATENATE($L$5,E$7),'BECO_Datos 2006-2020'!$LL$3:$RN$86,'BECO_Datos 2006-2020'!$A55,FALSE),0))*E$5</f>
        <v>0</v>
      </c>
      <c r="F55" s="103">
        <f>(HLOOKUP(CONCATENATE($L$5,F$7),'BECO_Datos 2006-2020'!$D$3:$LJ$86,'BECO_Datos 2006-2020'!$A55,FALSE)+IFERROR(HLOOKUP(CONCATENATE($L$5,F$7),'BECO_Datos 2006-2020'!$LL$3:$RN$86,'BECO_Datos 2006-2020'!$A55,FALSE),0))*F$5</f>
        <v>101.82377682176001</v>
      </c>
      <c r="G55" s="103">
        <f>(HLOOKUP(CONCATENATE($L$5,G$7),'BECO_Datos 2006-2020'!$D$3:$LJ$86,'BECO_Datos 2006-2020'!$A55,FALSE)+IFERROR(HLOOKUP(CONCATENATE($L$5,G$7),'BECO_Datos 2006-2020'!$LL$3:$RN$86,'BECO_Datos 2006-2020'!$A55,FALSE),0))*G$5</f>
        <v>0</v>
      </c>
      <c r="H55" s="103">
        <f>(HLOOKUP(CONCATENATE($L$5,H$7),'BECO_Datos 2006-2020'!$D$3:$LJ$86,'BECO_Datos 2006-2020'!$A55,FALSE)+IFERROR(HLOOKUP(CONCATENATE($L$5,H$7),'BECO_Datos 2006-2020'!$LL$3:$RN$86,'BECO_Datos 2006-2020'!$A55,FALSE),0))*H$5</f>
        <v>0</v>
      </c>
      <c r="I55" s="103">
        <f>(HLOOKUP(CONCATENATE($L$5,I$7),'BECO_Datos 2006-2020'!$D$3:$LJ$86,'BECO_Datos 2006-2020'!$A55,FALSE)+IFERROR(HLOOKUP(CONCATENATE($L$5,I$7),'BECO_Datos 2006-2020'!$LL$3:$RN$86,'BECO_Datos 2006-2020'!$A55,FALSE),0))*I$5</f>
        <v>0</v>
      </c>
      <c r="J55" s="103">
        <f>(HLOOKUP(CONCATENATE($L$5,J$7),'BECO_Datos 2006-2020'!$D$3:$LJ$86,'BECO_Datos 2006-2020'!$A55,FALSE)+IFERROR(HLOOKUP(CONCATENATE($L$5,J$7),'BECO_Datos 2006-2020'!$LL$3:$RN$86,'BECO_Datos 2006-2020'!$A55,FALSE),0))*J$5</f>
        <v>0</v>
      </c>
      <c r="K55" s="103">
        <f>(HLOOKUP(CONCATENATE($L$5,K$7),'BECO_Datos 2006-2020'!$D$3:$LJ$86,'BECO_Datos 2006-2020'!$A55,FALSE)+IFERROR(HLOOKUP(CONCATENATE($L$5,K$7),'BECO_Datos 2006-2020'!$LL$3:$RN$86,'BECO_Datos 2006-2020'!$A55,FALSE),0))*K$5</f>
        <v>0</v>
      </c>
      <c r="L55" s="22" t="str">
        <f t="shared" si="23"/>
        <v>No aplica</v>
      </c>
      <c r="M55" s="103">
        <f>(HLOOKUP(CONCATENATE($L$5,M$7),'BECO_Datos 2006-2020'!$D$3:$LJ$86,'BECO_Datos 2006-2020'!$A55,FALSE)+IFERROR(HLOOKUP(CONCATENATE($L$5,M$7),'BECO_Datos 2006-2020'!$LL$3:$RN$86,'BECO_Datos 2006-2020'!$A55,FALSE),0))*M$5</f>
        <v>0</v>
      </c>
      <c r="N55" s="103">
        <f>(HLOOKUP(CONCATENATE($L$5,N$7),'BECO_Datos 2006-2020'!$D$3:$LJ$86,'BECO_Datos 2006-2020'!$A55,FALSE)+IFERROR(HLOOKUP(CONCATENATE($L$5,N$7),'BECO_Datos 2006-2020'!$LL$3:$RN$86,'BECO_Datos 2006-2020'!$A55,FALSE),0))*N$5</f>
        <v>0</v>
      </c>
      <c r="O55" s="103">
        <f>(HLOOKUP(CONCATENATE($L$5,O$7),'BECO_Datos 2006-2020'!$D$3:$LJ$86,'BECO_Datos 2006-2020'!$A55,FALSE)+IFERROR(HLOOKUP(CONCATENATE($L$5,O$7),'BECO_Datos 2006-2020'!$LL$3:$RN$86,'BECO_Datos 2006-2020'!$A55,FALSE),0))*O$5</f>
        <v>0</v>
      </c>
      <c r="P55" s="103">
        <f>(HLOOKUP(CONCATENATE($L$5,P$7),'BECO_Datos 2006-2020'!$D$3:$LJ$86,'BECO_Datos 2006-2020'!$A55,FALSE)+IFERROR(HLOOKUP(CONCATENATE($L$5,P$7),'BECO_Datos 2006-2020'!$LL$3:$RN$86,'BECO_Datos 2006-2020'!$A55,FALSE),0))*P$5</f>
        <v>0</v>
      </c>
      <c r="Q55" s="103">
        <f>(HLOOKUP(CONCATENATE($L$5,Q$7),'BECO_Datos 2006-2020'!$D$3:$LJ$86,'BECO_Datos 2006-2020'!$A55,FALSE)+IFERROR(HLOOKUP(CONCATENATE($L$5,Q$7),'BECO_Datos 2006-2020'!$LL$3:$RN$86,'BECO_Datos 2006-2020'!$A55,FALSE),0))*Q$5</f>
        <v>0.71659523809523806</v>
      </c>
      <c r="R55" s="103">
        <f>(HLOOKUP(CONCATENATE($L$5,R$7),'BECO_Datos 2006-2020'!$D$3:$LJ$86,'BECO_Datos 2006-2020'!$A55,FALSE)+IFERROR(HLOOKUP(CONCATENATE($L$5,R$7),'BECO_Datos 2006-2020'!$LL$3:$RN$86,'BECO_Datos 2006-2020'!$A55,FALSE),0))*R$5</f>
        <v>135.83581968977879</v>
      </c>
      <c r="S55" s="103">
        <f>(HLOOKUP(CONCATENATE($L$5,S$7),'BECO_Datos 2006-2020'!$D$3:$LJ$86,'BECO_Datos 2006-2020'!$A55,FALSE)+IFERROR(HLOOKUP(CONCATENATE($L$5,S$7),'BECO_Datos 2006-2020'!$LL$3:$RN$86,'BECO_Datos 2006-2020'!$A55,FALSE),0))*S$5</f>
        <v>0</v>
      </c>
      <c r="T55" s="103">
        <f>(HLOOKUP(CONCATENATE($L$5,T$7),'BECO_Datos 2006-2020'!$D$3:$LJ$86,'BECO_Datos 2006-2020'!$A55,FALSE)+IFERROR(HLOOKUP(CONCATENATE($L$5,T$7),'BECO_Datos 2006-2020'!$LL$3:$RN$86,'BECO_Datos 2006-2020'!$A55,FALSE),0))*T$5</f>
        <v>5.1190476190476189E-2</v>
      </c>
      <c r="U55" s="103">
        <f>(HLOOKUP(CONCATENATE($L$5,U$7),'BECO_Datos 2006-2020'!$D$3:$LJ$86,'BECO_Datos 2006-2020'!$A55,FALSE)+IFERROR(HLOOKUP(CONCATENATE($L$5,U$7),'BECO_Datos 2006-2020'!$LL$3:$RN$86,'BECO_Datos 2006-2020'!$A55,FALSE),0))*U$5</f>
        <v>0.72899880644053261</v>
      </c>
      <c r="V55" s="103">
        <f>(HLOOKUP(CONCATENATE($L$5,V$7),'BECO_Datos 2006-2020'!$D$3:$LJ$86,'BECO_Datos 2006-2020'!$A55,FALSE)+IFERROR(HLOOKUP(CONCATENATE($L$5,V$7),'BECO_Datos 2006-2020'!$LL$3:$RN$86,'BECO_Datos 2006-2020'!$A55,FALSE),0))*V$5</f>
        <v>0.60454761904761911</v>
      </c>
      <c r="W55" s="103">
        <f>(HLOOKUP(CONCATENATE($L$5,W$7),'BECO_Datos 2006-2020'!$D$3:$LJ$86,'BECO_Datos 2006-2020'!$A55,FALSE)+IFERROR(HLOOKUP(CONCATENATE($L$5,W$7),'BECO_Datos 2006-2020'!$LL$3:$RN$86,'BECO_Datos 2006-2020'!$A55,FALSE),0))*W$5</f>
        <v>0</v>
      </c>
    </row>
    <row r="56" spans="1:23" x14ac:dyDescent="0.25">
      <c r="A56" s="54"/>
      <c r="B56" s="149" t="s">
        <v>92</v>
      </c>
      <c r="C56" s="23" t="str">
        <f t="shared" si="21"/>
        <v>No aplica</v>
      </c>
      <c r="D56" s="104">
        <f>(HLOOKUP(CONCATENATE($L$5,D$7),'BECO_Datos 2006-2020'!$D$3:$LJ$86,'BECO_Datos 2006-2020'!$A56,FALSE)+IFERROR(HLOOKUP(CONCATENATE($L$5,D$7),'BECO_Datos 2006-2020'!$LL$3:$RN$86,'BECO_Datos 2006-2020'!$A56,FALSE),0))*D$5</f>
        <v>0</v>
      </c>
      <c r="E56" s="104">
        <f>(HLOOKUP(CONCATENATE($L$5,E$7),'BECO_Datos 2006-2020'!$D$3:$LJ$86,'BECO_Datos 2006-2020'!$A56,FALSE)+IFERROR(HLOOKUP(CONCATENATE($L$5,E$7),'BECO_Datos 2006-2020'!$LL$3:$RN$86,'BECO_Datos 2006-2020'!$A56,FALSE),0))*E$5</f>
        <v>0</v>
      </c>
      <c r="F56" s="104">
        <f>(HLOOKUP(CONCATENATE($L$5,F$7),'BECO_Datos 2006-2020'!$D$3:$LJ$86,'BECO_Datos 2006-2020'!$A56,FALSE)+IFERROR(HLOOKUP(CONCATENATE($L$5,F$7),'BECO_Datos 2006-2020'!$LL$3:$RN$86,'BECO_Datos 2006-2020'!$A56,FALSE),0))*F$5</f>
        <v>29934.252272455036</v>
      </c>
      <c r="G56" s="104">
        <f>(HLOOKUP(CONCATENATE($L$5,G$7),'BECO_Datos 2006-2020'!$D$3:$LJ$86,'BECO_Datos 2006-2020'!$A56,FALSE)+IFERROR(HLOOKUP(CONCATENATE($L$5,G$7),'BECO_Datos 2006-2020'!$LL$3:$RN$86,'BECO_Datos 2006-2020'!$A56,FALSE),0))*G$5</f>
        <v>0</v>
      </c>
      <c r="H56" s="104">
        <f>(HLOOKUP(CONCATENATE($L$5,H$7),'BECO_Datos 2006-2020'!$D$3:$LJ$86,'BECO_Datos 2006-2020'!$A56,FALSE)+IFERROR(HLOOKUP(CONCATENATE($L$5,H$7),'BECO_Datos 2006-2020'!$LL$3:$RN$86,'BECO_Datos 2006-2020'!$A56,FALSE),0))*H$5</f>
        <v>0.66300000000000003</v>
      </c>
      <c r="I56" s="104">
        <f>(HLOOKUP(CONCATENATE($L$5,I$7),'BECO_Datos 2006-2020'!$D$3:$LJ$86,'BECO_Datos 2006-2020'!$A56,FALSE)+IFERROR(HLOOKUP(CONCATENATE($L$5,I$7),'BECO_Datos 2006-2020'!$LL$3:$RN$86,'BECO_Datos 2006-2020'!$A56,FALSE),0))*I$5</f>
        <v>0</v>
      </c>
      <c r="J56" s="104">
        <f>(HLOOKUP(CONCATENATE($L$5,J$7),'BECO_Datos 2006-2020'!$D$3:$LJ$86,'BECO_Datos 2006-2020'!$A56,FALSE)+IFERROR(HLOOKUP(CONCATENATE($L$5,J$7),'BECO_Datos 2006-2020'!$LL$3:$RN$86,'BECO_Datos 2006-2020'!$A56,FALSE),0))*J$5</f>
        <v>0</v>
      </c>
      <c r="K56" s="104">
        <f>(HLOOKUP(CONCATENATE($L$5,K$7),'BECO_Datos 2006-2020'!$D$3:$LJ$86,'BECO_Datos 2006-2020'!$A56,FALSE)+IFERROR(HLOOKUP(CONCATENATE($L$5,K$7),'BECO_Datos 2006-2020'!$LL$3:$RN$86,'BECO_Datos 2006-2020'!$A56,FALSE),0))*K$5</f>
        <v>0</v>
      </c>
      <c r="L56" s="23" t="str">
        <f t="shared" si="23"/>
        <v>No aplica</v>
      </c>
      <c r="M56" s="104">
        <f>(HLOOKUP(CONCATENATE($L$5,M$7),'BECO_Datos 2006-2020'!$D$3:$LJ$86,'BECO_Datos 2006-2020'!$A56,FALSE)+IFERROR(HLOOKUP(CONCATENATE($L$5,M$7),'BECO_Datos 2006-2020'!$LL$3:$RN$86,'BECO_Datos 2006-2020'!$A56,FALSE),0))*M$5</f>
        <v>0</v>
      </c>
      <c r="N56" s="104">
        <f>(HLOOKUP(CONCATENATE($L$5,N$7),'BECO_Datos 2006-2020'!$D$3:$LJ$86,'BECO_Datos 2006-2020'!$A56,FALSE)+IFERROR(HLOOKUP(CONCATENATE($L$5,N$7),'BECO_Datos 2006-2020'!$LL$3:$RN$86,'BECO_Datos 2006-2020'!$A56,FALSE),0))*N$5</f>
        <v>0</v>
      </c>
      <c r="O56" s="104">
        <f>(HLOOKUP(CONCATENATE($L$5,O$7),'BECO_Datos 2006-2020'!$D$3:$LJ$86,'BECO_Datos 2006-2020'!$A56,FALSE)+IFERROR(HLOOKUP(CONCATENATE($L$5,O$7),'BECO_Datos 2006-2020'!$LL$3:$RN$86,'BECO_Datos 2006-2020'!$A56,FALSE),0))*O$5</f>
        <v>0</v>
      </c>
      <c r="P56" s="104">
        <f>(HLOOKUP(CONCATENATE($L$5,P$7),'BECO_Datos 2006-2020'!$D$3:$LJ$86,'BECO_Datos 2006-2020'!$A56,FALSE)+IFERROR(HLOOKUP(CONCATENATE($L$5,P$7),'BECO_Datos 2006-2020'!$LL$3:$RN$86,'BECO_Datos 2006-2020'!$A56,FALSE),0))*P$5</f>
        <v>0</v>
      </c>
      <c r="Q56" s="104">
        <f>(HLOOKUP(CONCATENATE($L$5,Q$7),'BECO_Datos 2006-2020'!$D$3:$LJ$86,'BECO_Datos 2006-2020'!$A56,FALSE)+IFERROR(HLOOKUP(CONCATENATE($L$5,Q$7),'BECO_Datos 2006-2020'!$LL$3:$RN$86,'BECO_Datos 2006-2020'!$A56,FALSE),0))*Q$5</f>
        <v>1.9179761904761905</v>
      </c>
      <c r="R56" s="104">
        <f>(HLOOKUP(CONCATENATE($L$5,R$7),'BECO_Datos 2006-2020'!$D$3:$LJ$86,'BECO_Datos 2006-2020'!$A56,FALSE)+IFERROR(HLOOKUP(CONCATENATE($L$5,R$7),'BECO_Datos 2006-2020'!$LL$3:$RN$86,'BECO_Datos 2006-2020'!$A56,FALSE),0))*R$5</f>
        <v>159.07066168819202</v>
      </c>
      <c r="S56" s="104">
        <f>(HLOOKUP(CONCATENATE($L$5,S$7),'BECO_Datos 2006-2020'!$D$3:$LJ$86,'BECO_Datos 2006-2020'!$A56,FALSE)+IFERROR(HLOOKUP(CONCATENATE($L$5,S$7),'BECO_Datos 2006-2020'!$LL$3:$RN$86,'BECO_Datos 2006-2020'!$A56,FALSE),0))*S$5</f>
        <v>750.63419700000009</v>
      </c>
      <c r="T56" s="104">
        <f>(HLOOKUP(CONCATENATE($L$5,T$7),'BECO_Datos 2006-2020'!$D$3:$LJ$86,'BECO_Datos 2006-2020'!$A56,FALSE)+IFERROR(HLOOKUP(CONCATENATE($L$5,T$7),'BECO_Datos 2006-2020'!$LL$3:$RN$86,'BECO_Datos 2006-2020'!$A56,FALSE),0))*T$5</f>
        <v>5.207238095238095</v>
      </c>
      <c r="U56" s="104">
        <f>(HLOOKUP(CONCATENATE($L$5,U$7),'BECO_Datos 2006-2020'!$D$3:$LJ$86,'BECO_Datos 2006-2020'!$A56,FALSE)+IFERROR(HLOOKUP(CONCATENATE($L$5,U$7),'BECO_Datos 2006-2020'!$LL$3:$RN$86,'BECO_Datos 2006-2020'!$A56,FALSE),0))*U$5</f>
        <v>2134.0993977162348</v>
      </c>
      <c r="V56" s="104">
        <f>(HLOOKUP(CONCATENATE($L$5,V$7),'BECO_Datos 2006-2020'!$D$3:$LJ$86,'BECO_Datos 2006-2020'!$A56,FALSE)+IFERROR(HLOOKUP(CONCATENATE($L$5,V$7),'BECO_Datos 2006-2020'!$LL$3:$RN$86,'BECO_Datos 2006-2020'!$A56,FALSE),0))*V$5</f>
        <v>0.63500000000000001</v>
      </c>
      <c r="W56" s="104">
        <f>(HLOOKUP(CONCATENATE($L$5,W$7),'BECO_Datos 2006-2020'!$D$3:$LJ$86,'BECO_Datos 2006-2020'!$A56,FALSE)+IFERROR(HLOOKUP(CONCATENATE($L$5,W$7),'BECO_Datos 2006-2020'!$LL$3:$RN$86,'BECO_Datos 2006-2020'!$A56,FALSE),0))*W$5</f>
        <v>1.0047619047619048E-2</v>
      </c>
    </row>
    <row r="57" spans="1:23" x14ac:dyDescent="0.25">
      <c r="A57" s="54"/>
      <c r="B57" s="148" t="s">
        <v>93</v>
      </c>
      <c r="C57" s="22" t="str">
        <f t="shared" si="21"/>
        <v>No aplica</v>
      </c>
      <c r="D57" s="103">
        <f>(HLOOKUP(CONCATENATE($L$5,D$7),'BECO_Datos 2006-2020'!$D$3:$LJ$86,'BECO_Datos 2006-2020'!$A57,FALSE)+IFERROR(HLOOKUP(CONCATENATE($L$5,D$7),'BECO_Datos 2006-2020'!$LL$3:$RN$86,'BECO_Datos 2006-2020'!$A57,FALSE),0))*D$5</f>
        <v>0</v>
      </c>
      <c r="E57" s="103">
        <f>(HLOOKUP(CONCATENATE($L$5,E$7),'BECO_Datos 2006-2020'!$D$3:$LJ$86,'BECO_Datos 2006-2020'!$A57,FALSE)+IFERROR(HLOOKUP(CONCATENATE($L$5,E$7),'BECO_Datos 2006-2020'!$LL$3:$RN$86,'BECO_Datos 2006-2020'!$A57,FALSE),0))*E$5</f>
        <v>182.20021681256301</v>
      </c>
      <c r="F57" s="103">
        <f>(HLOOKUP(CONCATENATE($L$5,F$7),'BECO_Datos 2006-2020'!$D$3:$LJ$86,'BECO_Datos 2006-2020'!$A57,FALSE)+IFERROR(HLOOKUP(CONCATENATE($L$5,F$7),'BECO_Datos 2006-2020'!$LL$3:$RN$86,'BECO_Datos 2006-2020'!$A57,FALSE),0))*F$5</f>
        <v>4500.2441412451908</v>
      </c>
      <c r="G57" s="103">
        <f>(HLOOKUP(CONCATENATE($L$5,G$7),'BECO_Datos 2006-2020'!$D$3:$LJ$86,'BECO_Datos 2006-2020'!$A57,FALSE)+IFERROR(HLOOKUP(CONCATENATE($L$5,G$7),'BECO_Datos 2006-2020'!$LL$3:$RN$86,'BECO_Datos 2006-2020'!$A57,FALSE),0))*G$5</f>
        <v>0</v>
      </c>
      <c r="H57" s="103">
        <f>(HLOOKUP(CONCATENATE($L$5,H$7),'BECO_Datos 2006-2020'!$D$3:$LJ$86,'BECO_Datos 2006-2020'!$A57,FALSE)+IFERROR(HLOOKUP(CONCATENATE($L$5,H$7),'BECO_Datos 2006-2020'!$LL$3:$RN$86,'BECO_Datos 2006-2020'!$A57,FALSE),0))*H$5</f>
        <v>0</v>
      </c>
      <c r="I57" s="103">
        <f>(HLOOKUP(CONCATENATE($L$5,I$7),'BECO_Datos 2006-2020'!$D$3:$LJ$86,'BECO_Datos 2006-2020'!$A57,FALSE)+IFERROR(HLOOKUP(CONCATENATE($L$5,I$7),'BECO_Datos 2006-2020'!$LL$3:$RN$86,'BECO_Datos 2006-2020'!$A57,FALSE),0))*I$5</f>
        <v>0.89716666666666667</v>
      </c>
      <c r="J57" s="103">
        <f>(HLOOKUP(CONCATENATE($L$5,J$7),'BECO_Datos 2006-2020'!$D$3:$LJ$86,'BECO_Datos 2006-2020'!$A57,FALSE)+IFERROR(HLOOKUP(CONCATENATE($L$5,J$7),'BECO_Datos 2006-2020'!$LL$3:$RN$86,'BECO_Datos 2006-2020'!$A57,FALSE),0))*J$5</f>
        <v>0</v>
      </c>
      <c r="K57" s="103">
        <f>(HLOOKUP(CONCATENATE($L$5,K$7),'BECO_Datos 2006-2020'!$D$3:$LJ$86,'BECO_Datos 2006-2020'!$A57,FALSE)+IFERROR(HLOOKUP(CONCATENATE($L$5,K$7),'BECO_Datos 2006-2020'!$LL$3:$RN$86,'BECO_Datos 2006-2020'!$A57,FALSE),0))*K$5</f>
        <v>0</v>
      </c>
      <c r="L57" s="22" t="str">
        <f t="shared" si="23"/>
        <v>No aplica</v>
      </c>
      <c r="M57" s="103">
        <f>(HLOOKUP(CONCATENATE($L$5,M$7),'BECO_Datos 2006-2020'!$D$3:$LJ$86,'BECO_Datos 2006-2020'!$A57,FALSE)+IFERROR(HLOOKUP(CONCATENATE($L$5,M$7),'BECO_Datos 2006-2020'!$LL$3:$RN$86,'BECO_Datos 2006-2020'!$A57,FALSE),0))*M$5</f>
        <v>0</v>
      </c>
      <c r="N57" s="103">
        <f>(HLOOKUP(CONCATENATE($L$5,N$7),'BECO_Datos 2006-2020'!$D$3:$LJ$86,'BECO_Datos 2006-2020'!$A57,FALSE)+IFERROR(HLOOKUP(CONCATENATE($L$5,N$7),'BECO_Datos 2006-2020'!$LL$3:$RN$86,'BECO_Datos 2006-2020'!$A57,FALSE),0))*N$5</f>
        <v>0</v>
      </c>
      <c r="O57" s="103">
        <f>(HLOOKUP(CONCATENATE($L$5,O$7),'BECO_Datos 2006-2020'!$D$3:$LJ$86,'BECO_Datos 2006-2020'!$A57,FALSE)+IFERROR(HLOOKUP(CONCATENATE($L$5,O$7),'BECO_Datos 2006-2020'!$LL$3:$RN$86,'BECO_Datos 2006-2020'!$A57,FALSE),0))*O$5</f>
        <v>3.0310000000000001</v>
      </c>
      <c r="P57" s="103">
        <f>(HLOOKUP(CONCATENATE($L$5,P$7),'BECO_Datos 2006-2020'!$D$3:$LJ$86,'BECO_Datos 2006-2020'!$A57,FALSE)+IFERROR(HLOOKUP(CONCATENATE($L$5,P$7),'BECO_Datos 2006-2020'!$LL$3:$RN$86,'BECO_Datos 2006-2020'!$A57,FALSE),0))*P$5</f>
        <v>5.1999999999999998E-2</v>
      </c>
      <c r="Q57" s="103">
        <f>(HLOOKUP(CONCATENATE($L$5,Q$7),'BECO_Datos 2006-2020'!$D$3:$LJ$86,'BECO_Datos 2006-2020'!$A57,FALSE)+IFERROR(HLOOKUP(CONCATENATE($L$5,Q$7),'BECO_Datos 2006-2020'!$LL$3:$RN$86,'BECO_Datos 2006-2020'!$A57,FALSE),0))*Q$5</f>
        <v>25.73502380952381</v>
      </c>
      <c r="R57" s="103">
        <f>(HLOOKUP(CONCATENATE($L$5,R$7),'BECO_Datos 2006-2020'!$D$3:$LJ$86,'BECO_Datos 2006-2020'!$A57,FALSE)+IFERROR(HLOOKUP(CONCATENATE($L$5,R$7),'BECO_Datos 2006-2020'!$LL$3:$RN$86,'BECO_Datos 2006-2020'!$A57,FALSE),0))*R$5</f>
        <v>919.68390701949818</v>
      </c>
      <c r="S57" s="103">
        <f>(HLOOKUP(CONCATENATE($L$5,S$7),'BECO_Datos 2006-2020'!$D$3:$LJ$86,'BECO_Datos 2006-2020'!$A57,FALSE)+IFERROR(HLOOKUP(CONCATENATE($L$5,S$7),'BECO_Datos 2006-2020'!$LL$3:$RN$86,'BECO_Datos 2006-2020'!$A57,FALSE),0))*S$5</f>
        <v>573.32375100000002</v>
      </c>
      <c r="T57" s="103">
        <f>(HLOOKUP(CONCATENATE($L$5,T$7),'BECO_Datos 2006-2020'!$D$3:$LJ$86,'BECO_Datos 2006-2020'!$A57,FALSE)+IFERROR(HLOOKUP(CONCATENATE($L$5,T$7),'BECO_Datos 2006-2020'!$LL$3:$RN$86,'BECO_Datos 2006-2020'!$A57,FALSE),0))*T$5</f>
        <v>0.10335714285714286</v>
      </c>
      <c r="U57" s="103">
        <f>(HLOOKUP(CONCATENATE($L$5,U$7),'BECO_Datos 2006-2020'!$D$3:$LJ$86,'BECO_Datos 2006-2020'!$A57,FALSE)+IFERROR(HLOOKUP(CONCATENATE($L$5,U$7),'BECO_Datos 2006-2020'!$LL$3:$RN$86,'BECO_Datos 2006-2020'!$A57,FALSE),0))*U$5</f>
        <v>7.0220691285996626</v>
      </c>
      <c r="V57" s="103">
        <f>(HLOOKUP(CONCATENATE($L$5,V$7),'BECO_Datos 2006-2020'!$D$3:$LJ$86,'BECO_Datos 2006-2020'!$A57,FALSE)+IFERROR(HLOOKUP(CONCATENATE($L$5,V$7),'BECO_Datos 2006-2020'!$LL$3:$RN$86,'BECO_Datos 2006-2020'!$A57,FALSE),0))*V$5</f>
        <v>3.7397380952380952</v>
      </c>
      <c r="W57" s="103">
        <f>(HLOOKUP(CONCATENATE($L$5,W$7),'BECO_Datos 2006-2020'!$D$3:$LJ$86,'BECO_Datos 2006-2020'!$A57,FALSE)+IFERROR(HLOOKUP(CONCATENATE($L$5,W$7),'BECO_Datos 2006-2020'!$LL$3:$RN$86,'BECO_Datos 2006-2020'!$A57,FALSE),0))*W$5</f>
        <v>1.5174285714285716</v>
      </c>
    </row>
    <row r="58" spans="1:23" x14ac:dyDescent="0.25">
      <c r="A58" s="54"/>
      <c r="B58" s="149" t="s">
        <v>94</v>
      </c>
      <c r="C58" s="23" t="str">
        <f t="shared" si="21"/>
        <v>No aplica</v>
      </c>
      <c r="D58" s="104">
        <f>(HLOOKUP(CONCATENATE($L$5,D$7),'BECO_Datos 2006-2020'!$D$3:$LJ$86,'BECO_Datos 2006-2020'!$A58,FALSE)+IFERROR(HLOOKUP(CONCATENATE($L$5,D$7),'BECO_Datos 2006-2020'!$LL$3:$RN$86,'BECO_Datos 2006-2020'!$A58,FALSE),0))*D$5</f>
        <v>0</v>
      </c>
      <c r="E58" s="104">
        <f>(HLOOKUP(CONCATENATE($L$5,E$7),'BECO_Datos 2006-2020'!$D$3:$LJ$86,'BECO_Datos 2006-2020'!$A58,FALSE)+IFERROR(HLOOKUP(CONCATENATE($L$5,E$7),'BECO_Datos 2006-2020'!$LL$3:$RN$86,'BECO_Datos 2006-2020'!$A58,FALSE),0))*E$5</f>
        <v>0</v>
      </c>
      <c r="F58" s="104">
        <f>(HLOOKUP(CONCATENATE($L$5,F$7),'BECO_Datos 2006-2020'!$D$3:$LJ$86,'BECO_Datos 2006-2020'!$A58,FALSE)+IFERROR(HLOOKUP(CONCATENATE($L$5,F$7),'BECO_Datos 2006-2020'!$LL$3:$RN$86,'BECO_Datos 2006-2020'!$A58,FALSE),0))*F$5</f>
        <v>413.76300258489493</v>
      </c>
      <c r="G58" s="104">
        <f>(HLOOKUP(CONCATENATE($L$5,G$7),'BECO_Datos 2006-2020'!$D$3:$LJ$86,'BECO_Datos 2006-2020'!$A58,FALSE)+IFERROR(HLOOKUP(CONCATENATE($L$5,G$7),'BECO_Datos 2006-2020'!$LL$3:$RN$86,'BECO_Datos 2006-2020'!$A58,FALSE),0))*G$5</f>
        <v>0</v>
      </c>
      <c r="H58" s="104">
        <f>(HLOOKUP(CONCATENATE($L$5,H$7),'BECO_Datos 2006-2020'!$D$3:$LJ$86,'BECO_Datos 2006-2020'!$A58,FALSE)+IFERROR(HLOOKUP(CONCATENATE($L$5,H$7),'BECO_Datos 2006-2020'!$LL$3:$RN$86,'BECO_Datos 2006-2020'!$A58,FALSE),0))*H$5</f>
        <v>0</v>
      </c>
      <c r="I58" s="104">
        <f>(HLOOKUP(CONCATENATE($L$5,I$7),'BECO_Datos 2006-2020'!$D$3:$LJ$86,'BECO_Datos 2006-2020'!$A58,FALSE)+IFERROR(HLOOKUP(CONCATENATE($L$5,I$7),'BECO_Datos 2006-2020'!$LL$3:$RN$86,'BECO_Datos 2006-2020'!$A58,FALSE),0))*I$5</f>
        <v>0</v>
      </c>
      <c r="J58" s="104">
        <f>(HLOOKUP(CONCATENATE($L$5,J$7),'BECO_Datos 2006-2020'!$D$3:$LJ$86,'BECO_Datos 2006-2020'!$A58,FALSE)+IFERROR(HLOOKUP(CONCATENATE($L$5,J$7),'BECO_Datos 2006-2020'!$LL$3:$RN$86,'BECO_Datos 2006-2020'!$A58,FALSE),0))*J$5</f>
        <v>0</v>
      </c>
      <c r="K58" s="104">
        <f>(HLOOKUP(CONCATENATE($L$5,K$7),'BECO_Datos 2006-2020'!$D$3:$LJ$86,'BECO_Datos 2006-2020'!$A58,FALSE)+IFERROR(HLOOKUP(CONCATENATE($L$5,K$7),'BECO_Datos 2006-2020'!$LL$3:$RN$86,'BECO_Datos 2006-2020'!$A58,FALSE),0))*K$5</f>
        <v>0</v>
      </c>
      <c r="L58" s="23" t="str">
        <f t="shared" si="23"/>
        <v>No aplica</v>
      </c>
      <c r="M58" s="104">
        <f>(HLOOKUP(CONCATENATE($L$5,M$7),'BECO_Datos 2006-2020'!$D$3:$LJ$86,'BECO_Datos 2006-2020'!$A58,FALSE)+IFERROR(HLOOKUP(CONCATENATE($L$5,M$7),'BECO_Datos 2006-2020'!$LL$3:$RN$86,'BECO_Datos 2006-2020'!$A58,FALSE),0))*M$5</f>
        <v>0</v>
      </c>
      <c r="N58" s="104">
        <f>(HLOOKUP(CONCATENATE($L$5,N$7),'BECO_Datos 2006-2020'!$D$3:$LJ$86,'BECO_Datos 2006-2020'!$A58,FALSE)+IFERROR(HLOOKUP(CONCATENATE($L$5,N$7),'BECO_Datos 2006-2020'!$LL$3:$RN$86,'BECO_Datos 2006-2020'!$A58,FALSE),0))*N$5</f>
        <v>0</v>
      </c>
      <c r="O58" s="104">
        <f>(HLOOKUP(CONCATENATE($L$5,O$7),'BECO_Datos 2006-2020'!$D$3:$LJ$86,'BECO_Datos 2006-2020'!$A58,FALSE)+IFERROR(HLOOKUP(CONCATENATE($L$5,O$7),'BECO_Datos 2006-2020'!$LL$3:$RN$86,'BECO_Datos 2006-2020'!$A58,FALSE),0))*O$5</f>
        <v>0</v>
      </c>
      <c r="P58" s="104">
        <f>(HLOOKUP(CONCATENATE($L$5,P$7),'BECO_Datos 2006-2020'!$D$3:$LJ$86,'BECO_Datos 2006-2020'!$A58,FALSE)+IFERROR(HLOOKUP(CONCATENATE($L$5,P$7),'BECO_Datos 2006-2020'!$LL$3:$RN$86,'BECO_Datos 2006-2020'!$A58,FALSE),0))*P$5</f>
        <v>0</v>
      </c>
      <c r="Q58" s="104">
        <f>(HLOOKUP(CONCATENATE($L$5,Q$7),'BECO_Datos 2006-2020'!$D$3:$LJ$86,'BECO_Datos 2006-2020'!$A58,FALSE)+IFERROR(HLOOKUP(CONCATENATE($L$5,Q$7),'BECO_Datos 2006-2020'!$LL$3:$RN$86,'BECO_Datos 2006-2020'!$A58,FALSE),0))*Q$5</f>
        <v>1.2246190476190477</v>
      </c>
      <c r="R58" s="104">
        <f>(HLOOKUP(CONCATENATE($L$5,R$7),'BECO_Datos 2006-2020'!$D$3:$LJ$86,'BECO_Datos 2006-2020'!$A58,FALSE)+IFERROR(HLOOKUP(CONCATENATE($L$5,R$7),'BECO_Datos 2006-2020'!$LL$3:$RN$86,'BECO_Datos 2006-2020'!$A58,FALSE),0))*R$5</f>
        <v>154.87922568597082</v>
      </c>
      <c r="S58" s="104">
        <f>(HLOOKUP(CONCATENATE($L$5,S$7),'BECO_Datos 2006-2020'!$D$3:$LJ$86,'BECO_Datos 2006-2020'!$A58,FALSE)+IFERROR(HLOOKUP(CONCATENATE($L$5,S$7),'BECO_Datos 2006-2020'!$LL$3:$RN$86,'BECO_Datos 2006-2020'!$A58,FALSE),0))*S$5</f>
        <v>12.655773999999999</v>
      </c>
      <c r="T58" s="104">
        <f>(HLOOKUP(CONCATENATE($L$5,T$7),'BECO_Datos 2006-2020'!$D$3:$LJ$86,'BECO_Datos 2006-2020'!$A58,FALSE)+IFERROR(HLOOKUP(CONCATENATE($L$5,T$7),'BECO_Datos 2006-2020'!$LL$3:$RN$86,'BECO_Datos 2006-2020'!$A58,FALSE),0))*T$5</f>
        <v>0</v>
      </c>
      <c r="U58" s="104">
        <f>(HLOOKUP(CONCATENATE($L$5,U$7),'BECO_Datos 2006-2020'!$D$3:$LJ$86,'BECO_Datos 2006-2020'!$A58,FALSE)+IFERROR(HLOOKUP(CONCATENATE($L$5,U$7),'BECO_Datos 2006-2020'!$LL$3:$RN$86,'BECO_Datos 2006-2020'!$A58,FALSE),0))*U$5</f>
        <v>3.081284355605296</v>
      </c>
      <c r="V58" s="104">
        <f>(HLOOKUP(CONCATENATE($L$5,V$7),'BECO_Datos 2006-2020'!$D$3:$LJ$86,'BECO_Datos 2006-2020'!$A58,FALSE)+IFERROR(HLOOKUP(CONCATENATE($L$5,V$7),'BECO_Datos 2006-2020'!$LL$3:$RN$86,'BECO_Datos 2006-2020'!$A58,FALSE),0))*V$5</f>
        <v>0.36809523809523809</v>
      </c>
      <c r="W58" s="104">
        <f>(HLOOKUP(CONCATENATE($L$5,W$7),'BECO_Datos 2006-2020'!$D$3:$LJ$86,'BECO_Datos 2006-2020'!$A58,FALSE)+IFERROR(HLOOKUP(CONCATENATE($L$5,W$7),'BECO_Datos 2006-2020'!$LL$3:$RN$86,'BECO_Datos 2006-2020'!$A58,FALSE),0))*W$5</f>
        <v>0</v>
      </c>
    </row>
    <row r="59" spans="1:23" x14ac:dyDescent="0.25">
      <c r="A59" s="54"/>
      <c r="B59" s="148" t="s">
        <v>95</v>
      </c>
      <c r="C59" s="22" t="str">
        <f t="shared" si="21"/>
        <v>No aplica</v>
      </c>
      <c r="D59" s="103">
        <f>(HLOOKUP(CONCATENATE($L$5,D$7),'BECO_Datos 2006-2020'!$D$3:$LJ$86,'BECO_Datos 2006-2020'!$A59,FALSE)+IFERROR(HLOOKUP(CONCATENATE($L$5,D$7),'BECO_Datos 2006-2020'!$LL$3:$RN$86,'BECO_Datos 2006-2020'!$A59,FALSE),0))*D$5</f>
        <v>0</v>
      </c>
      <c r="E59" s="103">
        <f>(HLOOKUP(CONCATENATE($L$5,E$7),'BECO_Datos 2006-2020'!$D$3:$LJ$86,'BECO_Datos 2006-2020'!$A59,FALSE)+IFERROR(HLOOKUP(CONCATENATE($L$5,E$7),'BECO_Datos 2006-2020'!$LL$3:$RN$86,'BECO_Datos 2006-2020'!$A59,FALSE),0))*E$5</f>
        <v>2.9169999999999998</v>
      </c>
      <c r="F59" s="103">
        <f>(HLOOKUP(CONCATENATE($L$5,F$7),'BECO_Datos 2006-2020'!$D$3:$LJ$86,'BECO_Datos 2006-2020'!$A59,FALSE)+IFERROR(HLOOKUP(CONCATENATE($L$5,F$7),'BECO_Datos 2006-2020'!$LL$3:$RN$86,'BECO_Datos 2006-2020'!$A59,FALSE),0))*F$5</f>
        <v>1438.1971909091783</v>
      </c>
      <c r="G59" s="103">
        <f>(HLOOKUP(CONCATENATE($L$5,G$7),'BECO_Datos 2006-2020'!$D$3:$LJ$86,'BECO_Datos 2006-2020'!$A59,FALSE)+IFERROR(HLOOKUP(CONCATENATE($L$5,G$7),'BECO_Datos 2006-2020'!$LL$3:$RN$86,'BECO_Datos 2006-2020'!$A59,FALSE),0))*G$5</f>
        <v>0</v>
      </c>
      <c r="H59" s="103">
        <f>(HLOOKUP(CONCATENATE($L$5,H$7),'BECO_Datos 2006-2020'!$D$3:$LJ$86,'BECO_Datos 2006-2020'!$A59,FALSE)+IFERROR(HLOOKUP(CONCATENATE($L$5,H$7),'BECO_Datos 2006-2020'!$LL$3:$RN$86,'BECO_Datos 2006-2020'!$A59,FALSE),0))*H$5</f>
        <v>0.1</v>
      </c>
      <c r="I59" s="103">
        <f>(HLOOKUP(CONCATENATE($L$5,I$7),'BECO_Datos 2006-2020'!$D$3:$LJ$86,'BECO_Datos 2006-2020'!$A59,FALSE)+IFERROR(HLOOKUP(CONCATENATE($L$5,I$7),'BECO_Datos 2006-2020'!$LL$3:$RN$86,'BECO_Datos 2006-2020'!$A59,FALSE),0))*I$5</f>
        <v>1.4285714285714287E-4</v>
      </c>
      <c r="J59" s="103">
        <f>(HLOOKUP(CONCATENATE($L$5,J$7),'BECO_Datos 2006-2020'!$D$3:$LJ$86,'BECO_Datos 2006-2020'!$A59,FALSE)+IFERROR(HLOOKUP(CONCATENATE($L$5,J$7),'BECO_Datos 2006-2020'!$LL$3:$RN$86,'BECO_Datos 2006-2020'!$A59,FALSE),0))*J$5</f>
        <v>0.24</v>
      </c>
      <c r="K59" s="103">
        <f>(HLOOKUP(CONCATENATE($L$5,K$7),'BECO_Datos 2006-2020'!$D$3:$LJ$86,'BECO_Datos 2006-2020'!$A59,FALSE)+IFERROR(HLOOKUP(CONCATENATE($L$5,K$7),'BECO_Datos 2006-2020'!$LL$3:$RN$86,'BECO_Datos 2006-2020'!$A59,FALSE),0))*K$5</f>
        <v>0</v>
      </c>
      <c r="L59" s="22" t="str">
        <f t="shared" si="23"/>
        <v>No aplica</v>
      </c>
      <c r="M59" s="103">
        <f>(HLOOKUP(CONCATENATE($L$5,M$7),'BECO_Datos 2006-2020'!$D$3:$LJ$86,'BECO_Datos 2006-2020'!$A59,FALSE)+IFERROR(HLOOKUP(CONCATENATE($L$5,M$7),'BECO_Datos 2006-2020'!$LL$3:$RN$86,'BECO_Datos 2006-2020'!$A59,FALSE),0))*M$5</f>
        <v>0</v>
      </c>
      <c r="N59" s="103">
        <f>(HLOOKUP(CONCATENATE($L$5,N$7),'BECO_Datos 2006-2020'!$D$3:$LJ$86,'BECO_Datos 2006-2020'!$A59,FALSE)+IFERROR(HLOOKUP(CONCATENATE($L$5,N$7),'BECO_Datos 2006-2020'!$LL$3:$RN$86,'BECO_Datos 2006-2020'!$A59,FALSE),0))*N$5</f>
        <v>0</v>
      </c>
      <c r="O59" s="103">
        <f>(HLOOKUP(CONCATENATE($L$5,O$7),'BECO_Datos 2006-2020'!$D$3:$LJ$86,'BECO_Datos 2006-2020'!$A59,FALSE)+IFERROR(HLOOKUP(CONCATENATE($L$5,O$7),'BECO_Datos 2006-2020'!$LL$3:$RN$86,'BECO_Datos 2006-2020'!$A59,FALSE),0))*O$5</f>
        <v>0</v>
      </c>
      <c r="P59" s="103">
        <f>(HLOOKUP(CONCATENATE($L$5,P$7),'BECO_Datos 2006-2020'!$D$3:$LJ$86,'BECO_Datos 2006-2020'!$A59,FALSE)+IFERROR(HLOOKUP(CONCATENATE($L$5,P$7),'BECO_Datos 2006-2020'!$LL$3:$RN$86,'BECO_Datos 2006-2020'!$A59,FALSE),0))*P$5</f>
        <v>0</v>
      </c>
      <c r="Q59" s="103">
        <f>(HLOOKUP(CONCATENATE($L$5,Q$7),'BECO_Datos 2006-2020'!$D$3:$LJ$86,'BECO_Datos 2006-2020'!$A59,FALSE)+IFERROR(HLOOKUP(CONCATENATE($L$5,Q$7),'BECO_Datos 2006-2020'!$LL$3:$RN$86,'BECO_Datos 2006-2020'!$A59,FALSE),0))*Q$5</f>
        <v>6.7338095238095237</v>
      </c>
      <c r="R59" s="103">
        <f>(HLOOKUP(CONCATENATE($L$5,R$7),'BECO_Datos 2006-2020'!$D$3:$LJ$86,'BECO_Datos 2006-2020'!$A59,FALSE)+IFERROR(HLOOKUP(CONCATENATE($L$5,R$7),'BECO_Datos 2006-2020'!$LL$3:$RN$86,'BECO_Datos 2006-2020'!$A59,FALSE),0))*R$5</f>
        <v>1131.7130826244461</v>
      </c>
      <c r="S59" s="103">
        <f>(HLOOKUP(CONCATENATE($L$5,S$7),'BECO_Datos 2006-2020'!$D$3:$LJ$86,'BECO_Datos 2006-2020'!$A59,FALSE)+IFERROR(HLOOKUP(CONCATENATE($L$5,S$7),'BECO_Datos 2006-2020'!$LL$3:$RN$86,'BECO_Datos 2006-2020'!$A59,FALSE),0))*S$5</f>
        <v>102.351617</v>
      </c>
      <c r="T59" s="103">
        <f>(HLOOKUP(CONCATENATE($L$5,T$7),'BECO_Datos 2006-2020'!$D$3:$LJ$86,'BECO_Datos 2006-2020'!$A59,FALSE)+IFERROR(HLOOKUP(CONCATENATE($L$5,T$7),'BECO_Datos 2006-2020'!$LL$3:$RN$86,'BECO_Datos 2006-2020'!$A59,FALSE),0))*T$5</f>
        <v>0.81119047619047624</v>
      </c>
      <c r="U59" s="103">
        <f>(HLOOKUP(CONCATENATE($L$5,U$7),'BECO_Datos 2006-2020'!$D$3:$LJ$86,'BECO_Datos 2006-2020'!$A59,FALSE)+IFERROR(HLOOKUP(CONCATENATE($L$5,U$7),'BECO_Datos 2006-2020'!$LL$3:$RN$86,'BECO_Datos 2006-2020'!$A59,FALSE),0))*U$5</f>
        <v>10.995363362922602</v>
      </c>
      <c r="V59" s="103">
        <f>(HLOOKUP(CONCATENATE($L$5,V$7),'BECO_Datos 2006-2020'!$D$3:$LJ$86,'BECO_Datos 2006-2020'!$A59,FALSE)+IFERROR(HLOOKUP(CONCATENATE($L$5,V$7),'BECO_Datos 2006-2020'!$LL$3:$RN$86,'BECO_Datos 2006-2020'!$A59,FALSE),0))*V$5</f>
        <v>1.7326190476190477</v>
      </c>
      <c r="W59" s="103">
        <f>(HLOOKUP(CONCATENATE($L$5,W$7),'BECO_Datos 2006-2020'!$D$3:$LJ$86,'BECO_Datos 2006-2020'!$A59,FALSE)+IFERROR(HLOOKUP(CONCATENATE($L$5,W$7),'BECO_Datos 2006-2020'!$LL$3:$RN$86,'BECO_Datos 2006-2020'!$A59,FALSE),0))*W$5</f>
        <v>0</v>
      </c>
    </row>
    <row r="60" spans="1:23" x14ac:dyDescent="0.25">
      <c r="A60" s="54"/>
      <c r="B60" s="149" t="s">
        <v>96</v>
      </c>
      <c r="C60" s="23" t="str">
        <f t="shared" si="21"/>
        <v>No aplica</v>
      </c>
      <c r="D60" s="104">
        <f>(HLOOKUP(CONCATENATE($L$5,D$7),'BECO_Datos 2006-2020'!$D$3:$LJ$86,'BECO_Datos 2006-2020'!$A60,FALSE)+IFERROR(HLOOKUP(CONCATENATE($L$5,D$7),'BECO_Datos 2006-2020'!$LL$3:$RN$86,'BECO_Datos 2006-2020'!$A60,FALSE),0))*D$5</f>
        <v>0</v>
      </c>
      <c r="E60" s="104">
        <f>(HLOOKUP(CONCATENATE($L$5,E$7),'BECO_Datos 2006-2020'!$D$3:$LJ$86,'BECO_Datos 2006-2020'!$A60,FALSE)+IFERROR(HLOOKUP(CONCATENATE($L$5,E$7),'BECO_Datos 2006-2020'!$LL$3:$RN$86,'BECO_Datos 2006-2020'!$A60,FALSE),0))*E$5</f>
        <v>1418.7211982623903</v>
      </c>
      <c r="F60" s="104">
        <f>(HLOOKUP(CONCATENATE($L$5,F$7),'BECO_Datos 2006-2020'!$D$3:$LJ$86,'BECO_Datos 2006-2020'!$A60,FALSE)+IFERROR(HLOOKUP(CONCATENATE($L$5,F$7),'BECO_Datos 2006-2020'!$LL$3:$RN$86,'BECO_Datos 2006-2020'!$A60,FALSE),0))*F$5</f>
        <v>8538.9766965894523</v>
      </c>
      <c r="G60" s="104">
        <f>(HLOOKUP(CONCATENATE($L$5,G$7),'BECO_Datos 2006-2020'!$D$3:$LJ$86,'BECO_Datos 2006-2020'!$A60,FALSE)+IFERROR(HLOOKUP(CONCATENATE($L$5,G$7),'BECO_Datos 2006-2020'!$LL$3:$RN$86,'BECO_Datos 2006-2020'!$A60,FALSE),0))*G$5</f>
        <v>0</v>
      </c>
      <c r="H60" s="104">
        <f>(HLOOKUP(CONCATENATE($L$5,H$7),'BECO_Datos 2006-2020'!$D$3:$LJ$86,'BECO_Datos 2006-2020'!$A60,FALSE)+IFERROR(HLOOKUP(CONCATENATE($L$5,H$7),'BECO_Datos 2006-2020'!$LL$3:$RN$86,'BECO_Datos 2006-2020'!$A60,FALSE),0))*H$5</f>
        <v>7.79</v>
      </c>
      <c r="I60" s="104">
        <f>(HLOOKUP(CONCATENATE($L$5,I$7),'BECO_Datos 2006-2020'!$D$3:$LJ$86,'BECO_Datos 2006-2020'!$A60,FALSE)+IFERROR(HLOOKUP(CONCATENATE($L$5,I$7),'BECO_Datos 2006-2020'!$LL$3:$RN$86,'BECO_Datos 2006-2020'!$A60,FALSE),0))*I$5</f>
        <v>3.9955000000000003</v>
      </c>
      <c r="J60" s="104">
        <f>(HLOOKUP(CONCATENATE($L$5,J$7),'BECO_Datos 2006-2020'!$D$3:$LJ$86,'BECO_Datos 2006-2020'!$A60,FALSE)+IFERROR(HLOOKUP(CONCATENATE($L$5,J$7),'BECO_Datos 2006-2020'!$LL$3:$RN$86,'BECO_Datos 2006-2020'!$A60,FALSE),0))*J$5</f>
        <v>44.671999999999997</v>
      </c>
      <c r="K60" s="104">
        <f>(HLOOKUP(CONCATENATE($L$5,K$7),'BECO_Datos 2006-2020'!$D$3:$LJ$86,'BECO_Datos 2006-2020'!$A60,FALSE)+IFERROR(HLOOKUP(CONCATENATE($L$5,K$7),'BECO_Datos 2006-2020'!$LL$3:$RN$86,'BECO_Datos 2006-2020'!$A60,FALSE),0))*K$5</f>
        <v>0</v>
      </c>
      <c r="L60" s="23" t="str">
        <f t="shared" si="23"/>
        <v>No aplica</v>
      </c>
      <c r="M60" s="104">
        <f>(HLOOKUP(CONCATENATE($L$5,M$7),'BECO_Datos 2006-2020'!$D$3:$LJ$86,'BECO_Datos 2006-2020'!$A60,FALSE)+IFERROR(HLOOKUP(CONCATENATE($L$5,M$7),'BECO_Datos 2006-2020'!$LL$3:$RN$86,'BECO_Datos 2006-2020'!$A60,FALSE),0))*M$5</f>
        <v>0</v>
      </c>
      <c r="N60" s="104">
        <f>(HLOOKUP(CONCATENATE($L$5,N$7),'BECO_Datos 2006-2020'!$D$3:$LJ$86,'BECO_Datos 2006-2020'!$A60,FALSE)+IFERROR(HLOOKUP(CONCATENATE($L$5,N$7),'BECO_Datos 2006-2020'!$LL$3:$RN$86,'BECO_Datos 2006-2020'!$A60,FALSE),0))*N$5</f>
        <v>0</v>
      </c>
      <c r="O60" s="104">
        <f>(HLOOKUP(CONCATENATE($L$5,O$7),'BECO_Datos 2006-2020'!$D$3:$LJ$86,'BECO_Datos 2006-2020'!$A60,FALSE)+IFERROR(HLOOKUP(CONCATENATE($L$5,O$7),'BECO_Datos 2006-2020'!$LL$3:$RN$86,'BECO_Datos 2006-2020'!$A60,FALSE),0))*O$5</f>
        <v>0.154</v>
      </c>
      <c r="P60" s="104">
        <f>(HLOOKUP(CONCATENATE($L$5,P$7),'BECO_Datos 2006-2020'!$D$3:$LJ$86,'BECO_Datos 2006-2020'!$A60,FALSE)+IFERROR(HLOOKUP(CONCATENATE($L$5,P$7),'BECO_Datos 2006-2020'!$LL$3:$RN$86,'BECO_Datos 2006-2020'!$A60,FALSE),0))*P$5</f>
        <v>73.763000000000005</v>
      </c>
      <c r="Q60" s="104">
        <f>(HLOOKUP(CONCATENATE($L$5,Q$7),'BECO_Datos 2006-2020'!$D$3:$LJ$86,'BECO_Datos 2006-2020'!$A60,FALSE)+IFERROR(HLOOKUP(CONCATENATE($L$5,Q$7),'BECO_Datos 2006-2020'!$LL$3:$RN$86,'BECO_Datos 2006-2020'!$A60,FALSE),0))*Q$5</f>
        <v>208.17545238095238</v>
      </c>
      <c r="R60" s="104">
        <f>(HLOOKUP(CONCATENATE($L$5,R$7),'BECO_Datos 2006-2020'!$D$3:$LJ$86,'BECO_Datos 2006-2020'!$A60,FALSE)+IFERROR(HLOOKUP(CONCATENATE($L$5,R$7),'BECO_Datos 2006-2020'!$LL$3:$RN$86,'BECO_Datos 2006-2020'!$A60,FALSE),0))*R$5</f>
        <v>1500.2901870519345</v>
      </c>
      <c r="S60" s="104">
        <f>(HLOOKUP(CONCATENATE($L$5,S$7),'BECO_Datos 2006-2020'!$D$3:$LJ$86,'BECO_Datos 2006-2020'!$A60,FALSE)+IFERROR(HLOOKUP(CONCATENATE($L$5,S$7),'BECO_Datos 2006-2020'!$LL$3:$RN$86,'BECO_Datos 2006-2020'!$A60,FALSE),0))*S$5</f>
        <v>577.39532499999996</v>
      </c>
      <c r="T60" s="104">
        <f>(HLOOKUP(CONCATENATE($L$5,T$7),'BECO_Datos 2006-2020'!$D$3:$LJ$86,'BECO_Datos 2006-2020'!$A60,FALSE)+IFERROR(HLOOKUP(CONCATENATE($L$5,T$7),'BECO_Datos 2006-2020'!$LL$3:$RN$86,'BECO_Datos 2006-2020'!$A60,FALSE),0))*T$5</f>
        <v>45.81845238095238</v>
      </c>
      <c r="U60" s="104">
        <f>(HLOOKUP(CONCATENATE($L$5,U$7),'BECO_Datos 2006-2020'!$D$3:$LJ$86,'BECO_Datos 2006-2020'!$A60,FALSE)+IFERROR(HLOOKUP(CONCATENATE($L$5,U$7),'BECO_Datos 2006-2020'!$LL$3:$RN$86,'BECO_Datos 2006-2020'!$A60,FALSE),0))*U$5</f>
        <v>28.312937838077506</v>
      </c>
      <c r="V60" s="104">
        <f>(HLOOKUP(CONCATENATE($L$5,V$7),'BECO_Datos 2006-2020'!$D$3:$LJ$86,'BECO_Datos 2006-2020'!$A60,FALSE)+IFERROR(HLOOKUP(CONCATENATE($L$5,V$7),'BECO_Datos 2006-2020'!$LL$3:$RN$86,'BECO_Datos 2006-2020'!$A60,FALSE),0))*V$5</f>
        <v>14.315380952380954</v>
      </c>
      <c r="W60" s="104">
        <f>(HLOOKUP(CONCATENATE($L$5,W$7),'BECO_Datos 2006-2020'!$D$3:$LJ$86,'BECO_Datos 2006-2020'!$A60,FALSE)+IFERROR(HLOOKUP(CONCATENATE($L$5,W$7),'BECO_Datos 2006-2020'!$LL$3:$RN$86,'BECO_Datos 2006-2020'!$A60,FALSE),0))*W$5</f>
        <v>0.10083333333333333</v>
      </c>
    </row>
    <row r="61" spans="1:23" x14ac:dyDescent="0.25">
      <c r="A61" s="54"/>
      <c r="B61" s="148" t="s">
        <v>97</v>
      </c>
      <c r="C61" s="22" t="str">
        <f t="shared" si="21"/>
        <v>No aplica</v>
      </c>
      <c r="D61" s="103">
        <f>(HLOOKUP(CONCATENATE($L$5,D$7),'BECO_Datos 2006-2020'!$D$3:$LJ$86,'BECO_Datos 2006-2020'!$A61,FALSE)+IFERROR(HLOOKUP(CONCATENATE($L$5,D$7),'BECO_Datos 2006-2020'!$LL$3:$RN$86,'BECO_Datos 2006-2020'!$A61,FALSE),0))*D$5</f>
        <v>0</v>
      </c>
      <c r="E61" s="103">
        <f>(HLOOKUP(CONCATENATE($L$5,E$7),'BECO_Datos 2006-2020'!$D$3:$LJ$86,'BECO_Datos 2006-2020'!$A61,FALSE)+IFERROR(HLOOKUP(CONCATENATE($L$5,E$7),'BECO_Datos 2006-2020'!$LL$3:$RN$86,'BECO_Datos 2006-2020'!$A61,FALSE),0))*E$5</f>
        <v>0.89700000000000013</v>
      </c>
      <c r="F61" s="103">
        <f>(HLOOKUP(CONCATENATE($L$5,F$7),'BECO_Datos 2006-2020'!$D$3:$LJ$86,'BECO_Datos 2006-2020'!$A61,FALSE)+IFERROR(HLOOKUP(CONCATENATE($L$5,F$7),'BECO_Datos 2006-2020'!$LL$3:$RN$86,'BECO_Datos 2006-2020'!$A61,FALSE),0))*F$5</f>
        <v>10491.788611282471</v>
      </c>
      <c r="G61" s="103">
        <f>(HLOOKUP(CONCATENATE($L$5,G$7),'BECO_Datos 2006-2020'!$D$3:$LJ$86,'BECO_Datos 2006-2020'!$A61,FALSE)+IFERROR(HLOOKUP(CONCATENATE($L$5,G$7),'BECO_Datos 2006-2020'!$LL$3:$RN$86,'BECO_Datos 2006-2020'!$A61,FALSE),0))*G$5</f>
        <v>0</v>
      </c>
      <c r="H61" s="103">
        <f>(HLOOKUP(CONCATENATE($L$5,H$7),'BECO_Datos 2006-2020'!$D$3:$LJ$86,'BECO_Datos 2006-2020'!$A61,FALSE)+IFERROR(HLOOKUP(CONCATENATE($L$5,H$7),'BECO_Datos 2006-2020'!$LL$3:$RN$86,'BECO_Datos 2006-2020'!$A61,FALSE),0))*H$5</f>
        <v>1.7999999999999999E-2</v>
      </c>
      <c r="I61" s="103">
        <f>(HLOOKUP(CONCATENATE($L$5,I$7),'BECO_Datos 2006-2020'!$D$3:$LJ$86,'BECO_Datos 2006-2020'!$A61,FALSE)+IFERROR(HLOOKUP(CONCATENATE($L$5,I$7),'BECO_Datos 2006-2020'!$LL$3:$RN$86,'BECO_Datos 2006-2020'!$A61,FALSE),0))*I$5</f>
        <v>3.7808809523809526</v>
      </c>
      <c r="J61" s="103">
        <f>(HLOOKUP(CONCATENATE($L$5,J$7),'BECO_Datos 2006-2020'!$D$3:$LJ$86,'BECO_Datos 2006-2020'!$A61,FALSE)+IFERROR(HLOOKUP(CONCATENATE($L$5,J$7),'BECO_Datos 2006-2020'!$LL$3:$RN$86,'BECO_Datos 2006-2020'!$A61,FALSE),0))*J$5</f>
        <v>0.03</v>
      </c>
      <c r="K61" s="103">
        <f>(HLOOKUP(CONCATENATE($L$5,K$7),'BECO_Datos 2006-2020'!$D$3:$LJ$86,'BECO_Datos 2006-2020'!$A61,FALSE)+IFERROR(HLOOKUP(CONCATENATE($L$5,K$7),'BECO_Datos 2006-2020'!$LL$3:$RN$86,'BECO_Datos 2006-2020'!$A61,FALSE),0))*K$5</f>
        <v>0</v>
      </c>
      <c r="L61" s="22" t="str">
        <f t="shared" si="23"/>
        <v>No aplica</v>
      </c>
      <c r="M61" s="103">
        <f>(HLOOKUP(CONCATENATE($L$5,M$7),'BECO_Datos 2006-2020'!$D$3:$LJ$86,'BECO_Datos 2006-2020'!$A61,FALSE)+IFERROR(HLOOKUP(CONCATENATE($L$5,M$7),'BECO_Datos 2006-2020'!$LL$3:$RN$86,'BECO_Datos 2006-2020'!$A61,FALSE),0))*M$5</f>
        <v>0</v>
      </c>
      <c r="N61" s="103">
        <f>(HLOOKUP(CONCATENATE($L$5,N$7),'BECO_Datos 2006-2020'!$D$3:$LJ$86,'BECO_Datos 2006-2020'!$A61,FALSE)+IFERROR(HLOOKUP(CONCATENATE($L$5,N$7),'BECO_Datos 2006-2020'!$LL$3:$RN$86,'BECO_Datos 2006-2020'!$A61,FALSE),0))*N$5</f>
        <v>0</v>
      </c>
      <c r="O61" s="103">
        <f>(HLOOKUP(CONCATENATE($L$5,O$7),'BECO_Datos 2006-2020'!$D$3:$LJ$86,'BECO_Datos 2006-2020'!$A61,FALSE)+IFERROR(HLOOKUP(CONCATENATE($L$5,O$7),'BECO_Datos 2006-2020'!$LL$3:$RN$86,'BECO_Datos 2006-2020'!$A61,FALSE),0))*O$5</f>
        <v>0.81799999999999995</v>
      </c>
      <c r="P61" s="103">
        <f>(HLOOKUP(CONCATENATE($L$5,P$7),'BECO_Datos 2006-2020'!$D$3:$LJ$86,'BECO_Datos 2006-2020'!$A61,FALSE)+IFERROR(HLOOKUP(CONCATENATE($L$5,P$7),'BECO_Datos 2006-2020'!$LL$3:$RN$86,'BECO_Datos 2006-2020'!$A61,FALSE),0))*P$5</f>
        <v>1.351</v>
      </c>
      <c r="Q61" s="103">
        <f>(HLOOKUP(CONCATENATE($L$5,Q$7),'BECO_Datos 2006-2020'!$D$3:$LJ$86,'BECO_Datos 2006-2020'!$A61,FALSE)+IFERROR(HLOOKUP(CONCATENATE($L$5,Q$7),'BECO_Datos 2006-2020'!$LL$3:$RN$86,'BECO_Datos 2006-2020'!$A61,FALSE),0))*Q$5</f>
        <v>52.381357142857141</v>
      </c>
      <c r="R61" s="103">
        <f>(HLOOKUP(CONCATENATE($L$5,R$7),'BECO_Datos 2006-2020'!$D$3:$LJ$86,'BECO_Datos 2006-2020'!$A61,FALSE)+IFERROR(HLOOKUP(CONCATENATE($L$5,R$7),'BECO_Datos 2006-2020'!$LL$3:$RN$86,'BECO_Datos 2006-2020'!$A61,FALSE),0))*R$5</f>
        <v>2346.7566544929755</v>
      </c>
      <c r="S61" s="103">
        <f>(HLOOKUP(CONCATENATE($L$5,S$7),'BECO_Datos 2006-2020'!$D$3:$LJ$86,'BECO_Datos 2006-2020'!$A61,FALSE)+IFERROR(HLOOKUP(CONCATENATE($L$5,S$7),'BECO_Datos 2006-2020'!$LL$3:$RN$86,'BECO_Datos 2006-2020'!$A61,FALSE),0))*S$5</f>
        <v>0</v>
      </c>
      <c r="T61" s="103">
        <f>(HLOOKUP(CONCATENATE($L$5,T$7),'BECO_Datos 2006-2020'!$D$3:$LJ$86,'BECO_Datos 2006-2020'!$A61,FALSE)+IFERROR(HLOOKUP(CONCATENATE($L$5,T$7),'BECO_Datos 2006-2020'!$LL$3:$RN$86,'BECO_Datos 2006-2020'!$A61,FALSE),0))*T$5</f>
        <v>2.1740952380952381</v>
      </c>
      <c r="U61" s="103">
        <f>(HLOOKUP(CONCATENATE($L$5,U$7),'BECO_Datos 2006-2020'!$D$3:$LJ$86,'BECO_Datos 2006-2020'!$A61,FALSE)+IFERROR(HLOOKUP(CONCATENATE($L$5,U$7),'BECO_Datos 2006-2020'!$LL$3:$RN$86,'BECO_Datos 2006-2020'!$A61,FALSE),0))*U$5</f>
        <v>6.3979170297798698</v>
      </c>
      <c r="V61" s="103">
        <f>(HLOOKUP(CONCATENATE($L$5,V$7),'BECO_Datos 2006-2020'!$D$3:$LJ$86,'BECO_Datos 2006-2020'!$A61,FALSE)+IFERROR(HLOOKUP(CONCATENATE($L$5,V$7),'BECO_Datos 2006-2020'!$LL$3:$RN$86,'BECO_Datos 2006-2020'!$A61,FALSE),0))*V$5</f>
        <v>0.8478095238095239</v>
      </c>
      <c r="W61" s="103">
        <f>(HLOOKUP(CONCATENATE($L$5,W$7),'BECO_Datos 2006-2020'!$D$3:$LJ$86,'BECO_Datos 2006-2020'!$A61,FALSE)+IFERROR(HLOOKUP(CONCATENATE($L$5,W$7),'BECO_Datos 2006-2020'!$LL$3:$RN$86,'BECO_Datos 2006-2020'!$A61,FALSE),0))*W$5</f>
        <v>0</v>
      </c>
    </row>
    <row r="62" spans="1:23" x14ac:dyDescent="0.25">
      <c r="A62" s="54"/>
      <c r="B62" s="149" t="s">
        <v>98</v>
      </c>
      <c r="C62" s="23" t="str">
        <f t="shared" si="21"/>
        <v>No aplica</v>
      </c>
      <c r="D62" s="104">
        <f>(HLOOKUP(CONCATENATE($L$5,D$7),'BECO_Datos 2006-2020'!$D$3:$LJ$86,'BECO_Datos 2006-2020'!$A62,FALSE)+IFERROR(HLOOKUP(CONCATENATE($L$5,D$7),'BECO_Datos 2006-2020'!$LL$3:$RN$86,'BECO_Datos 2006-2020'!$A62,FALSE),0))*D$5</f>
        <v>0</v>
      </c>
      <c r="E62" s="104">
        <f>(HLOOKUP(CONCATENATE($L$5,E$7),'BECO_Datos 2006-2020'!$D$3:$LJ$86,'BECO_Datos 2006-2020'!$A62,FALSE)+IFERROR(HLOOKUP(CONCATENATE($L$5,E$7),'BECO_Datos 2006-2020'!$LL$3:$RN$86,'BECO_Datos 2006-2020'!$A62,FALSE),0))*E$5</f>
        <v>2.48</v>
      </c>
      <c r="F62" s="104">
        <f>(HLOOKUP(CONCATENATE($L$5,F$7),'BECO_Datos 2006-2020'!$D$3:$LJ$86,'BECO_Datos 2006-2020'!$A62,FALSE)+IFERROR(HLOOKUP(CONCATENATE($L$5,F$7),'BECO_Datos 2006-2020'!$LL$3:$RN$86,'BECO_Datos 2006-2020'!$A62,FALSE),0))*F$5</f>
        <v>761.06934897294002</v>
      </c>
      <c r="G62" s="104">
        <f>(HLOOKUP(CONCATENATE($L$5,G$7),'BECO_Datos 2006-2020'!$D$3:$LJ$86,'BECO_Datos 2006-2020'!$A62,FALSE)+IFERROR(HLOOKUP(CONCATENATE($L$5,G$7),'BECO_Datos 2006-2020'!$LL$3:$RN$86,'BECO_Datos 2006-2020'!$A62,FALSE),0))*G$5</f>
        <v>0</v>
      </c>
      <c r="H62" s="104">
        <f>(HLOOKUP(CONCATENATE($L$5,H$7),'BECO_Datos 2006-2020'!$D$3:$LJ$86,'BECO_Datos 2006-2020'!$A62,FALSE)+IFERROR(HLOOKUP(CONCATENATE($L$5,H$7),'BECO_Datos 2006-2020'!$LL$3:$RN$86,'BECO_Datos 2006-2020'!$A62,FALSE),0))*H$5</f>
        <v>0</v>
      </c>
      <c r="I62" s="104">
        <f>(HLOOKUP(CONCATENATE($L$5,I$7),'BECO_Datos 2006-2020'!$D$3:$LJ$86,'BECO_Datos 2006-2020'!$A62,FALSE)+IFERROR(HLOOKUP(CONCATENATE($L$5,I$7),'BECO_Datos 2006-2020'!$LL$3:$RN$86,'BECO_Datos 2006-2020'!$A62,FALSE),0))*I$5</f>
        <v>0</v>
      </c>
      <c r="J62" s="104">
        <f>(HLOOKUP(CONCATENATE($L$5,J$7),'BECO_Datos 2006-2020'!$D$3:$LJ$86,'BECO_Datos 2006-2020'!$A62,FALSE)+IFERROR(HLOOKUP(CONCATENATE($L$5,J$7),'BECO_Datos 2006-2020'!$LL$3:$RN$86,'BECO_Datos 2006-2020'!$A62,FALSE),0))*J$5</f>
        <v>0</v>
      </c>
      <c r="K62" s="104">
        <f>(HLOOKUP(CONCATENATE($L$5,K$7),'BECO_Datos 2006-2020'!$D$3:$LJ$86,'BECO_Datos 2006-2020'!$A62,FALSE)+IFERROR(HLOOKUP(CONCATENATE($L$5,K$7),'BECO_Datos 2006-2020'!$LL$3:$RN$86,'BECO_Datos 2006-2020'!$A62,FALSE),0))*K$5</f>
        <v>0</v>
      </c>
      <c r="L62" s="23" t="str">
        <f t="shared" si="23"/>
        <v>No aplica</v>
      </c>
      <c r="M62" s="104">
        <f>(HLOOKUP(CONCATENATE($L$5,M$7),'BECO_Datos 2006-2020'!$D$3:$LJ$86,'BECO_Datos 2006-2020'!$A62,FALSE)+IFERROR(HLOOKUP(CONCATENATE($L$5,M$7),'BECO_Datos 2006-2020'!$LL$3:$RN$86,'BECO_Datos 2006-2020'!$A62,FALSE),0))*M$5</f>
        <v>0</v>
      </c>
      <c r="N62" s="104">
        <f>(HLOOKUP(CONCATENATE($L$5,N$7),'BECO_Datos 2006-2020'!$D$3:$LJ$86,'BECO_Datos 2006-2020'!$A62,FALSE)+IFERROR(HLOOKUP(CONCATENATE($L$5,N$7),'BECO_Datos 2006-2020'!$LL$3:$RN$86,'BECO_Datos 2006-2020'!$A62,FALSE),0))*N$5</f>
        <v>0</v>
      </c>
      <c r="O62" s="104">
        <f>(HLOOKUP(CONCATENATE($L$5,O$7),'BECO_Datos 2006-2020'!$D$3:$LJ$86,'BECO_Datos 2006-2020'!$A62,FALSE)+IFERROR(HLOOKUP(CONCATENATE($L$5,O$7),'BECO_Datos 2006-2020'!$LL$3:$RN$86,'BECO_Datos 2006-2020'!$A62,FALSE),0))*O$5</f>
        <v>0</v>
      </c>
      <c r="P62" s="104">
        <f>(HLOOKUP(CONCATENATE($L$5,P$7),'BECO_Datos 2006-2020'!$D$3:$LJ$86,'BECO_Datos 2006-2020'!$A62,FALSE)+IFERROR(HLOOKUP(CONCATENATE($L$5,P$7),'BECO_Datos 2006-2020'!$LL$3:$RN$86,'BECO_Datos 2006-2020'!$A62,FALSE),0))*P$5</f>
        <v>0.127</v>
      </c>
      <c r="Q62" s="104">
        <f>(HLOOKUP(CONCATENATE($L$5,Q$7),'BECO_Datos 2006-2020'!$D$3:$LJ$86,'BECO_Datos 2006-2020'!$A62,FALSE)+IFERROR(HLOOKUP(CONCATENATE($L$5,Q$7),'BECO_Datos 2006-2020'!$LL$3:$RN$86,'BECO_Datos 2006-2020'!$A62,FALSE),0))*Q$5</f>
        <v>7.5883809523809518</v>
      </c>
      <c r="R62" s="104">
        <f>(HLOOKUP(CONCATENATE($L$5,R$7),'BECO_Datos 2006-2020'!$D$3:$LJ$86,'BECO_Datos 2006-2020'!$A62,FALSE)+IFERROR(HLOOKUP(CONCATENATE($L$5,R$7),'BECO_Datos 2006-2020'!$LL$3:$RN$86,'BECO_Datos 2006-2020'!$A62,FALSE),0))*R$5</f>
        <v>229.77953423328728</v>
      </c>
      <c r="S62" s="104">
        <f>(HLOOKUP(CONCATENATE($L$5,S$7),'BECO_Datos 2006-2020'!$D$3:$LJ$86,'BECO_Datos 2006-2020'!$A62,FALSE)+IFERROR(HLOOKUP(CONCATENATE($L$5,S$7),'BECO_Datos 2006-2020'!$LL$3:$RN$86,'BECO_Datos 2006-2020'!$A62,FALSE),0))*S$5</f>
        <v>7.4999999999999997E-3</v>
      </c>
      <c r="T62" s="104">
        <f>(HLOOKUP(CONCATENATE($L$5,T$7),'BECO_Datos 2006-2020'!$D$3:$LJ$86,'BECO_Datos 2006-2020'!$A62,FALSE)+IFERROR(HLOOKUP(CONCATENATE($L$5,T$7),'BECO_Datos 2006-2020'!$LL$3:$RN$86,'BECO_Datos 2006-2020'!$A62,FALSE),0))*T$5</f>
        <v>0.78130952380952379</v>
      </c>
      <c r="U62" s="104">
        <f>(HLOOKUP(CONCATENATE($L$5,U$7),'BECO_Datos 2006-2020'!$D$3:$LJ$86,'BECO_Datos 2006-2020'!$A62,FALSE)+IFERROR(HLOOKUP(CONCATENATE($L$5,U$7),'BECO_Datos 2006-2020'!$LL$3:$RN$86,'BECO_Datos 2006-2020'!$A62,FALSE),0))*U$5</f>
        <v>8.1671523465012204</v>
      </c>
      <c r="V62" s="104">
        <f>(HLOOKUP(CONCATENATE($L$5,V$7),'BECO_Datos 2006-2020'!$D$3:$LJ$86,'BECO_Datos 2006-2020'!$A62,FALSE)+IFERROR(HLOOKUP(CONCATENATE($L$5,V$7),'BECO_Datos 2006-2020'!$LL$3:$RN$86,'BECO_Datos 2006-2020'!$A62,FALSE),0))*V$5</f>
        <v>6.5584285714285713</v>
      </c>
      <c r="W62" s="104">
        <f>(HLOOKUP(CONCATENATE($L$5,W$7),'BECO_Datos 2006-2020'!$D$3:$LJ$86,'BECO_Datos 2006-2020'!$A62,FALSE)+IFERROR(HLOOKUP(CONCATENATE($L$5,W$7),'BECO_Datos 2006-2020'!$LL$3:$RN$86,'BECO_Datos 2006-2020'!$A62,FALSE),0))*W$5</f>
        <v>1.4357142857142858E-2</v>
      </c>
    </row>
    <row r="63" spans="1:23" x14ac:dyDescent="0.25">
      <c r="A63" s="54"/>
      <c r="B63" s="148" t="s">
        <v>99</v>
      </c>
      <c r="C63" s="22" t="str">
        <f t="shared" si="21"/>
        <v>No aplica</v>
      </c>
      <c r="D63" s="103">
        <f>(HLOOKUP(CONCATENATE($L$5,D$7),'BECO_Datos 2006-2020'!$D$3:$LJ$86,'BECO_Datos 2006-2020'!$A63,FALSE)+IFERROR(HLOOKUP(CONCATENATE($L$5,D$7),'BECO_Datos 2006-2020'!$LL$3:$RN$86,'BECO_Datos 2006-2020'!$A63,FALSE),0))*D$5</f>
        <v>0</v>
      </c>
      <c r="E63" s="103">
        <f>(HLOOKUP(CONCATENATE($L$5,E$7),'BECO_Datos 2006-2020'!$D$3:$LJ$86,'BECO_Datos 2006-2020'!$A63,FALSE)+IFERROR(HLOOKUP(CONCATENATE($L$5,E$7),'BECO_Datos 2006-2020'!$LL$3:$RN$86,'BECO_Datos 2006-2020'!$A63,FALSE),0))*E$5</f>
        <v>0</v>
      </c>
      <c r="F63" s="103">
        <f>(HLOOKUP(CONCATENATE($L$5,F$7),'BECO_Datos 2006-2020'!$D$3:$LJ$86,'BECO_Datos 2006-2020'!$A63,FALSE)+IFERROR(HLOOKUP(CONCATENATE($L$5,F$7),'BECO_Datos 2006-2020'!$LL$3:$RN$86,'BECO_Datos 2006-2020'!$A63,FALSE),0))*F$5</f>
        <v>0.34671943006</v>
      </c>
      <c r="G63" s="103">
        <f>(HLOOKUP(CONCATENATE($L$5,G$7),'BECO_Datos 2006-2020'!$D$3:$LJ$86,'BECO_Datos 2006-2020'!$A63,FALSE)+IFERROR(HLOOKUP(CONCATENATE($L$5,G$7),'BECO_Datos 2006-2020'!$LL$3:$RN$86,'BECO_Datos 2006-2020'!$A63,FALSE),0))*G$5</f>
        <v>0</v>
      </c>
      <c r="H63" s="103">
        <f>(HLOOKUP(CONCATENATE($L$5,H$7),'BECO_Datos 2006-2020'!$D$3:$LJ$86,'BECO_Datos 2006-2020'!$A63,FALSE)+IFERROR(HLOOKUP(CONCATENATE($L$5,H$7),'BECO_Datos 2006-2020'!$LL$3:$RN$86,'BECO_Datos 2006-2020'!$A63,FALSE),0))*H$5</f>
        <v>0</v>
      </c>
      <c r="I63" s="103">
        <f>(HLOOKUP(CONCATENATE($L$5,I$7),'BECO_Datos 2006-2020'!$D$3:$LJ$86,'BECO_Datos 2006-2020'!$A63,FALSE)+IFERROR(HLOOKUP(CONCATENATE($L$5,I$7),'BECO_Datos 2006-2020'!$LL$3:$RN$86,'BECO_Datos 2006-2020'!$A63,FALSE),0))*I$5</f>
        <v>0</v>
      </c>
      <c r="J63" s="103">
        <f>(HLOOKUP(CONCATENATE($L$5,J$7),'BECO_Datos 2006-2020'!$D$3:$LJ$86,'BECO_Datos 2006-2020'!$A63,FALSE)+IFERROR(HLOOKUP(CONCATENATE($L$5,J$7),'BECO_Datos 2006-2020'!$LL$3:$RN$86,'BECO_Datos 2006-2020'!$A63,FALSE),0))*J$5</f>
        <v>0</v>
      </c>
      <c r="K63" s="103">
        <f>(HLOOKUP(CONCATENATE($L$5,K$7),'BECO_Datos 2006-2020'!$D$3:$LJ$86,'BECO_Datos 2006-2020'!$A63,FALSE)+IFERROR(HLOOKUP(CONCATENATE($L$5,K$7),'BECO_Datos 2006-2020'!$LL$3:$RN$86,'BECO_Datos 2006-2020'!$A63,FALSE),0))*K$5</f>
        <v>0</v>
      </c>
      <c r="L63" s="22" t="str">
        <f t="shared" si="23"/>
        <v>No aplica</v>
      </c>
      <c r="M63" s="103">
        <f>(HLOOKUP(CONCATENATE($L$5,M$7),'BECO_Datos 2006-2020'!$D$3:$LJ$86,'BECO_Datos 2006-2020'!$A63,FALSE)+IFERROR(HLOOKUP(CONCATENATE($L$5,M$7),'BECO_Datos 2006-2020'!$LL$3:$RN$86,'BECO_Datos 2006-2020'!$A63,FALSE),0))*M$5</f>
        <v>0</v>
      </c>
      <c r="N63" s="103">
        <f>(HLOOKUP(CONCATENATE($L$5,N$7),'BECO_Datos 2006-2020'!$D$3:$LJ$86,'BECO_Datos 2006-2020'!$A63,FALSE)+IFERROR(HLOOKUP(CONCATENATE($L$5,N$7),'BECO_Datos 2006-2020'!$LL$3:$RN$86,'BECO_Datos 2006-2020'!$A63,FALSE),0))*N$5</f>
        <v>0</v>
      </c>
      <c r="O63" s="103">
        <f>(HLOOKUP(CONCATENATE($L$5,O$7),'BECO_Datos 2006-2020'!$D$3:$LJ$86,'BECO_Datos 2006-2020'!$A63,FALSE)+IFERROR(HLOOKUP(CONCATENATE($L$5,O$7),'BECO_Datos 2006-2020'!$LL$3:$RN$86,'BECO_Datos 2006-2020'!$A63,FALSE),0))*O$5</f>
        <v>0</v>
      </c>
      <c r="P63" s="103">
        <f>(HLOOKUP(CONCATENATE($L$5,P$7),'BECO_Datos 2006-2020'!$D$3:$LJ$86,'BECO_Datos 2006-2020'!$A63,FALSE)+IFERROR(HLOOKUP(CONCATENATE($L$5,P$7),'BECO_Datos 2006-2020'!$LL$3:$RN$86,'BECO_Datos 2006-2020'!$A63,FALSE),0))*P$5</f>
        <v>0</v>
      </c>
      <c r="Q63" s="103">
        <f>(HLOOKUP(CONCATENATE($L$5,Q$7),'BECO_Datos 2006-2020'!$D$3:$LJ$86,'BECO_Datos 2006-2020'!$A63,FALSE)+IFERROR(HLOOKUP(CONCATENATE($L$5,Q$7),'BECO_Datos 2006-2020'!$LL$3:$RN$86,'BECO_Datos 2006-2020'!$A63,FALSE),0))*Q$5</f>
        <v>1.1904761904761905E-4</v>
      </c>
      <c r="R63" s="103">
        <f>(HLOOKUP(CONCATENATE($L$5,R$7),'BECO_Datos 2006-2020'!$D$3:$LJ$86,'BECO_Datos 2006-2020'!$A63,FALSE)+IFERROR(HLOOKUP(CONCATENATE($L$5,R$7),'BECO_Datos 2006-2020'!$LL$3:$RN$86,'BECO_Datos 2006-2020'!$A63,FALSE),0))*R$5</f>
        <v>0</v>
      </c>
      <c r="S63" s="103">
        <f>(HLOOKUP(CONCATENATE($L$5,S$7),'BECO_Datos 2006-2020'!$D$3:$LJ$86,'BECO_Datos 2006-2020'!$A63,FALSE)+IFERROR(HLOOKUP(CONCATENATE($L$5,S$7),'BECO_Datos 2006-2020'!$LL$3:$RN$86,'BECO_Datos 2006-2020'!$A63,FALSE),0))*S$5</f>
        <v>0</v>
      </c>
      <c r="T63" s="103">
        <f>(HLOOKUP(CONCATENATE($L$5,T$7),'BECO_Datos 2006-2020'!$D$3:$LJ$86,'BECO_Datos 2006-2020'!$A63,FALSE)+IFERROR(HLOOKUP(CONCATENATE($L$5,T$7),'BECO_Datos 2006-2020'!$LL$3:$RN$86,'BECO_Datos 2006-2020'!$A63,FALSE),0))*T$5</f>
        <v>0</v>
      </c>
      <c r="U63" s="103">
        <f>(HLOOKUP(CONCATENATE($L$5,U$7),'BECO_Datos 2006-2020'!$D$3:$LJ$86,'BECO_Datos 2006-2020'!$A63,FALSE)+IFERROR(HLOOKUP(CONCATENATE($L$5,U$7),'BECO_Datos 2006-2020'!$LL$3:$RN$86,'BECO_Datos 2006-2020'!$A63,FALSE),0))*U$5</f>
        <v>0.97842827278388833</v>
      </c>
      <c r="V63" s="103">
        <f>(HLOOKUP(CONCATENATE($L$5,V$7),'BECO_Datos 2006-2020'!$D$3:$LJ$86,'BECO_Datos 2006-2020'!$A63,FALSE)+IFERROR(HLOOKUP(CONCATENATE($L$5,V$7),'BECO_Datos 2006-2020'!$LL$3:$RN$86,'BECO_Datos 2006-2020'!$A63,FALSE),0))*V$5</f>
        <v>0.1857857142857143</v>
      </c>
      <c r="W63" s="103">
        <f>(HLOOKUP(CONCATENATE($L$5,W$7),'BECO_Datos 2006-2020'!$D$3:$LJ$86,'BECO_Datos 2006-2020'!$A63,FALSE)+IFERROR(HLOOKUP(CONCATENATE($L$5,W$7),'BECO_Datos 2006-2020'!$LL$3:$RN$86,'BECO_Datos 2006-2020'!$A63,FALSE),0))*W$5</f>
        <v>0</v>
      </c>
    </row>
    <row r="64" spans="1:23" x14ac:dyDescent="0.25">
      <c r="A64" s="54"/>
      <c r="B64" s="149" t="s">
        <v>100</v>
      </c>
      <c r="C64" s="23" t="str">
        <f t="shared" si="21"/>
        <v>No aplica</v>
      </c>
      <c r="D64" s="104">
        <f>(HLOOKUP(CONCATENATE($L$5,D$7),'BECO_Datos 2006-2020'!$D$3:$LJ$86,'BECO_Datos 2006-2020'!$A64,FALSE)+IFERROR(HLOOKUP(CONCATENATE($L$5,D$7),'BECO_Datos 2006-2020'!$LL$3:$RN$86,'BECO_Datos 2006-2020'!$A64,FALSE),0))*D$5</f>
        <v>0</v>
      </c>
      <c r="E64" s="104">
        <f>(HLOOKUP(CONCATENATE($L$5,E$7),'BECO_Datos 2006-2020'!$D$3:$LJ$86,'BECO_Datos 2006-2020'!$A64,FALSE)+IFERROR(HLOOKUP(CONCATENATE($L$5,E$7),'BECO_Datos 2006-2020'!$LL$3:$RN$86,'BECO_Datos 2006-2020'!$A64,FALSE),0))*E$5</f>
        <v>0</v>
      </c>
      <c r="F64" s="104">
        <f>(HLOOKUP(CONCATENATE($L$5,F$7),'BECO_Datos 2006-2020'!$D$3:$LJ$86,'BECO_Datos 2006-2020'!$A64,FALSE)+IFERROR(HLOOKUP(CONCATENATE($L$5,F$7),'BECO_Datos 2006-2020'!$LL$3:$RN$86,'BECO_Datos 2006-2020'!$A64,FALSE),0))*F$5</f>
        <v>474.16092759047001</v>
      </c>
      <c r="G64" s="104">
        <f>(HLOOKUP(CONCATENATE($L$5,G$7),'BECO_Datos 2006-2020'!$D$3:$LJ$86,'BECO_Datos 2006-2020'!$A64,FALSE)+IFERROR(HLOOKUP(CONCATENATE($L$5,G$7),'BECO_Datos 2006-2020'!$LL$3:$RN$86,'BECO_Datos 2006-2020'!$A64,FALSE),0))*G$5</f>
        <v>0</v>
      </c>
      <c r="H64" s="104">
        <f>(HLOOKUP(CONCATENATE($L$5,H$7),'BECO_Datos 2006-2020'!$D$3:$LJ$86,'BECO_Datos 2006-2020'!$A64,FALSE)+IFERROR(HLOOKUP(CONCATENATE($L$5,H$7),'BECO_Datos 2006-2020'!$LL$3:$RN$86,'BECO_Datos 2006-2020'!$A64,FALSE),0))*H$5</f>
        <v>0</v>
      </c>
      <c r="I64" s="104">
        <f>(HLOOKUP(CONCATENATE($L$5,I$7),'BECO_Datos 2006-2020'!$D$3:$LJ$86,'BECO_Datos 2006-2020'!$A64,FALSE)+IFERROR(HLOOKUP(CONCATENATE($L$5,I$7),'BECO_Datos 2006-2020'!$LL$3:$RN$86,'BECO_Datos 2006-2020'!$A64,FALSE),0))*I$5</f>
        <v>0</v>
      </c>
      <c r="J64" s="104">
        <f>(HLOOKUP(CONCATENATE($L$5,J$7),'BECO_Datos 2006-2020'!$D$3:$LJ$86,'BECO_Datos 2006-2020'!$A64,FALSE)+IFERROR(HLOOKUP(CONCATENATE($L$5,J$7),'BECO_Datos 2006-2020'!$LL$3:$RN$86,'BECO_Datos 2006-2020'!$A64,FALSE),0))*J$5</f>
        <v>0</v>
      </c>
      <c r="K64" s="104">
        <f>(HLOOKUP(CONCATENATE($L$5,K$7),'BECO_Datos 2006-2020'!$D$3:$LJ$86,'BECO_Datos 2006-2020'!$A64,FALSE)+IFERROR(HLOOKUP(CONCATENATE($L$5,K$7),'BECO_Datos 2006-2020'!$LL$3:$RN$86,'BECO_Datos 2006-2020'!$A64,FALSE),0))*K$5</f>
        <v>0</v>
      </c>
      <c r="L64" s="23" t="str">
        <f t="shared" si="23"/>
        <v>No aplica</v>
      </c>
      <c r="M64" s="104">
        <f>(HLOOKUP(CONCATENATE($L$5,M$7),'BECO_Datos 2006-2020'!$D$3:$LJ$86,'BECO_Datos 2006-2020'!$A64,FALSE)+IFERROR(HLOOKUP(CONCATENATE($L$5,M$7),'BECO_Datos 2006-2020'!$LL$3:$RN$86,'BECO_Datos 2006-2020'!$A64,FALSE),0))*M$5</f>
        <v>0</v>
      </c>
      <c r="N64" s="104">
        <f>(HLOOKUP(CONCATENATE($L$5,N$7),'BECO_Datos 2006-2020'!$D$3:$LJ$86,'BECO_Datos 2006-2020'!$A64,FALSE)+IFERROR(HLOOKUP(CONCATENATE($L$5,N$7),'BECO_Datos 2006-2020'!$LL$3:$RN$86,'BECO_Datos 2006-2020'!$A64,FALSE),0))*N$5</f>
        <v>0</v>
      </c>
      <c r="O64" s="104">
        <f>(HLOOKUP(CONCATENATE($L$5,O$7),'BECO_Datos 2006-2020'!$D$3:$LJ$86,'BECO_Datos 2006-2020'!$A64,FALSE)+IFERROR(HLOOKUP(CONCATENATE($L$5,O$7),'BECO_Datos 2006-2020'!$LL$3:$RN$86,'BECO_Datos 2006-2020'!$A64,FALSE),0))*O$5</f>
        <v>0</v>
      </c>
      <c r="P64" s="104">
        <f>(HLOOKUP(CONCATENATE($L$5,P$7),'BECO_Datos 2006-2020'!$D$3:$LJ$86,'BECO_Datos 2006-2020'!$A64,FALSE)+IFERROR(HLOOKUP(CONCATENATE($L$5,P$7),'BECO_Datos 2006-2020'!$LL$3:$RN$86,'BECO_Datos 2006-2020'!$A64,FALSE),0))*P$5</f>
        <v>0.84899999999999998</v>
      </c>
      <c r="Q64" s="104">
        <f>(HLOOKUP(CONCATENATE($L$5,Q$7),'BECO_Datos 2006-2020'!$D$3:$LJ$86,'BECO_Datos 2006-2020'!$A64,FALSE)+IFERROR(HLOOKUP(CONCATENATE($L$5,Q$7),'BECO_Datos 2006-2020'!$LL$3:$RN$86,'BECO_Datos 2006-2020'!$A64,FALSE),0))*Q$5</f>
        <v>2.6504523809523808</v>
      </c>
      <c r="R64" s="104">
        <f>(HLOOKUP(CONCATENATE($L$5,R$7),'BECO_Datos 2006-2020'!$D$3:$LJ$86,'BECO_Datos 2006-2020'!$A64,FALSE)+IFERROR(HLOOKUP(CONCATENATE($L$5,R$7),'BECO_Datos 2006-2020'!$LL$3:$RN$86,'BECO_Datos 2006-2020'!$A64,FALSE),0))*R$5</f>
        <v>187.90406545963938</v>
      </c>
      <c r="S64" s="104">
        <f>(HLOOKUP(CONCATENATE($L$5,S$7),'BECO_Datos 2006-2020'!$D$3:$LJ$86,'BECO_Datos 2006-2020'!$A64,FALSE)+IFERROR(HLOOKUP(CONCATENATE($L$5,S$7),'BECO_Datos 2006-2020'!$LL$3:$RN$86,'BECO_Datos 2006-2020'!$A64,FALSE),0))*S$5</f>
        <v>0</v>
      </c>
      <c r="T64" s="104">
        <f>(HLOOKUP(CONCATENATE($L$5,T$7),'BECO_Datos 2006-2020'!$D$3:$LJ$86,'BECO_Datos 2006-2020'!$A64,FALSE)+IFERROR(HLOOKUP(CONCATENATE($L$5,T$7),'BECO_Datos 2006-2020'!$LL$3:$RN$86,'BECO_Datos 2006-2020'!$A64,FALSE),0))*T$5</f>
        <v>5.8809523809523805E-2</v>
      </c>
      <c r="U64" s="104">
        <f>(HLOOKUP(CONCATENATE($L$5,U$7),'BECO_Datos 2006-2020'!$D$3:$LJ$86,'BECO_Datos 2006-2020'!$A64,FALSE)+IFERROR(HLOOKUP(CONCATENATE($L$5,U$7),'BECO_Datos 2006-2020'!$LL$3:$RN$86,'BECO_Datos 2006-2020'!$A64,FALSE),0))*U$5</f>
        <v>1.5712991247570329</v>
      </c>
      <c r="V64" s="104">
        <f>(HLOOKUP(CONCATENATE($L$5,V$7),'BECO_Datos 2006-2020'!$D$3:$LJ$86,'BECO_Datos 2006-2020'!$A64,FALSE)+IFERROR(HLOOKUP(CONCATENATE($L$5,V$7),'BECO_Datos 2006-2020'!$LL$3:$RN$86,'BECO_Datos 2006-2020'!$A64,FALSE),0))*V$5</f>
        <v>1.2826666666666666</v>
      </c>
      <c r="W64" s="104">
        <f>(HLOOKUP(CONCATENATE($L$5,W$7),'BECO_Datos 2006-2020'!$D$3:$LJ$86,'BECO_Datos 2006-2020'!$A64,FALSE)+IFERROR(HLOOKUP(CONCATENATE($L$5,W$7),'BECO_Datos 2006-2020'!$LL$3:$RN$86,'BECO_Datos 2006-2020'!$A64,FALSE),0))*W$5</f>
        <v>0</v>
      </c>
    </row>
    <row r="65" spans="1:23" x14ac:dyDescent="0.25">
      <c r="A65" s="54"/>
      <c r="B65" s="148" t="s">
        <v>101</v>
      </c>
      <c r="C65" s="22" t="str">
        <f t="shared" ref="C65:C85" si="27">IF($C$5=1,"No aplica",_xlfn.AGGREGATE(9,6,D65:K65))</f>
        <v>No aplica</v>
      </c>
      <c r="D65" s="103">
        <f>(HLOOKUP(CONCATENATE($L$5,D$7),'BECO_Datos 2006-2020'!$D$3:$LJ$86,'BECO_Datos 2006-2020'!$A65,FALSE)+IFERROR(HLOOKUP(CONCATENATE($L$5,D$7),'BECO_Datos 2006-2020'!$LL$3:$RN$86,'BECO_Datos 2006-2020'!$A65,FALSE),0))*D$5</f>
        <v>0</v>
      </c>
      <c r="E65" s="103">
        <f>(HLOOKUP(CONCATENATE($L$5,E$7),'BECO_Datos 2006-2020'!$D$3:$LJ$86,'BECO_Datos 2006-2020'!$A65,FALSE)+IFERROR(HLOOKUP(CONCATENATE($L$5,E$7),'BECO_Datos 2006-2020'!$LL$3:$RN$86,'BECO_Datos 2006-2020'!$A65,FALSE),0))*E$5</f>
        <v>0</v>
      </c>
      <c r="F65" s="103">
        <f>(HLOOKUP(CONCATENATE($L$5,F$7),'BECO_Datos 2006-2020'!$D$3:$LJ$86,'BECO_Datos 2006-2020'!$A65,FALSE)+IFERROR(HLOOKUP(CONCATENATE($L$5,F$7),'BECO_Datos 2006-2020'!$LL$3:$RN$86,'BECO_Datos 2006-2020'!$A65,FALSE),0))*F$5</f>
        <v>95.378390456049999</v>
      </c>
      <c r="G65" s="103">
        <f>(HLOOKUP(CONCATENATE($L$5,G$7),'BECO_Datos 2006-2020'!$D$3:$LJ$86,'BECO_Datos 2006-2020'!$A65,FALSE)+IFERROR(HLOOKUP(CONCATENATE($L$5,G$7),'BECO_Datos 2006-2020'!$LL$3:$RN$86,'BECO_Datos 2006-2020'!$A65,FALSE),0))*G$5</f>
        <v>0</v>
      </c>
      <c r="H65" s="103">
        <f>(HLOOKUP(CONCATENATE($L$5,H$7),'BECO_Datos 2006-2020'!$D$3:$LJ$86,'BECO_Datos 2006-2020'!$A65,FALSE)+IFERROR(HLOOKUP(CONCATENATE($L$5,H$7),'BECO_Datos 2006-2020'!$LL$3:$RN$86,'BECO_Datos 2006-2020'!$A65,FALSE),0))*H$5</f>
        <v>0.01</v>
      </c>
      <c r="I65" s="103">
        <f>(HLOOKUP(CONCATENATE($L$5,I$7),'BECO_Datos 2006-2020'!$D$3:$LJ$86,'BECO_Datos 2006-2020'!$A65,FALSE)+IFERROR(HLOOKUP(CONCATENATE($L$5,I$7),'BECO_Datos 2006-2020'!$LL$3:$RN$86,'BECO_Datos 2006-2020'!$A65,FALSE),0))*I$5</f>
        <v>0</v>
      </c>
      <c r="J65" s="103">
        <f>(HLOOKUP(CONCATENATE($L$5,J$7),'BECO_Datos 2006-2020'!$D$3:$LJ$86,'BECO_Datos 2006-2020'!$A65,FALSE)+IFERROR(HLOOKUP(CONCATENATE($L$5,J$7),'BECO_Datos 2006-2020'!$LL$3:$RN$86,'BECO_Datos 2006-2020'!$A65,FALSE),0))*J$5</f>
        <v>0</v>
      </c>
      <c r="K65" s="103">
        <f>(HLOOKUP(CONCATENATE($L$5,K$7),'BECO_Datos 2006-2020'!$D$3:$LJ$86,'BECO_Datos 2006-2020'!$A65,FALSE)+IFERROR(HLOOKUP(CONCATENATE($L$5,K$7),'BECO_Datos 2006-2020'!$LL$3:$RN$86,'BECO_Datos 2006-2020'!$A65,FALSE),0))*K$5</f>
        <v>0</v>
      </c>
      <c r="L65" s="22" t="str">
        <f t="shared" ref="L65:L85" si="28">IF($C$5=1,"No aplica",_xlfn.AGGREGATE(9,6,M65:W65))</f>
        <v>No aplica</v>
      </c>
      <c r="M65" s="103">
        <f>(HLOOKUP(CONCATENATE($L$5,M$7),'BECO_Datos 2006-2020'!$D$3:$LJ$86,'BECO_Datos 2006-2020'!$A65,FALSE)+IFERROR(HLOOKUP(CONCATENATE($L$5,M$7),'BECO_Datos 2006-2020'!$LL$3:$RN$86,'BECO_Datos 2006-2020'!$A65,FALSE),0))*M$5</f>
        <v>0</v>
      </c>
      <c r="N65" s="103">
        <f>(HLOOKUP(CONCATENATE($L$5,N$7),'BECO_Datos 2006-2020'!$D$3:$LJ$86,'BECO_Datos 2006-2020'!$A65,FALSE)+IFERROR(HLOOKUP(CONCATENATE($L$5,N$7),'BECO_Datos 2006-2020'!$LL$3:$RN$86,'BECO_Datos 2006-2020'!$A65,FALSE),0))*N$5</f>
        <v>0</v>
      </c>
      <c r="O65" s="103">
        <f>(HLOOKUP(CONCATENATE($L$5,O$7),'BECO_Datos 2006-2020'!$D$3:$LJ$86,'BECO_Datos 2006-2020'!$A65,FALSE)+IFERROR(HLOOKUP(CONCATENATE($L$5,O$7),'BECO_Datos 2006-2020'!$LL$3:$RN$86,'BECO_Datos 2006-2020'!$A65,FALSE),0))*O$5</f>
        <v>0</v>
      </c>
      <c r="P65" s="103">
        <f>(HLOOKUP(CONCATENATE($L$5,P$7),'BECO_Datos 2006-2020'!$D$3:$LJ$86,'BECO_Datos 2006-2020'!$A65,FALSE)+IFERROR(HLOOKUP(CONCATENATE($L$5,P$7),'BECO_Datos 2006-2020'!$LL$3:$RN$86,'BECO_Datos 2006-2020'!$A65,FALSE),0))*P$5</f>
        <v>0.78400000000000003</v>
      </c>
      <c r="Q65" s="103">
        <f>(HLOOKUP(CONCATENATE($L$5,Q$7),'BECO_Datos 2006-2020'!$D$3:$LJ$86,'BECO_Datos 2006-2020'!$A65,FALSE)+IFERROR(HLOOKUP(CONCATENATE($L$5,Q$7),'BECO_Datos 2006-2020'!$LL$3:$RN$86,'BECO_Datos 2006-2020'!$A65,FALSE),0))*Q$5</f>
        <v>3.3355952380952383</v>
      </c>
      <c r="R65" s="103">
        <f>(HLOOKUP(CONCATENATE($L$5,R$7),'BECO_Datos 2006-2020'!$D$3:$LJ$86,'BECO_Datos 2006-2020'!$A65,FALSE)+IFERROR(HLOOKUP(CONCATENATE($L$5,R$7),'BECO_Datos 2006-2020'!$LL$3:$RN$86,'BECO_Datos 2006-2020'!$A65,FALSE),0))*R$5</f>
        <v>86.757675892497829</v>
      </c>
      <c r="S65" s="103">
        <f>(HLOOKUP(CONCATENATE($L$5,S$7),'BECO_Datos 2006-2020'!$D$3:$LJ$86,'BECO_Datos 2006-2020'!$A65,FALSE)+IFERROR(HLOOKUP(CONCATENATE($L$5,S$7),'BECO_Datos 2006-2020'!$LL$3:$RN$86,'BECO_Datos 2006-2020'!$A65,FALSE),0))*S$5</f>
        <v>0</v>
      </c>
      <c r="T65" s="103">
        <f>(HLOOKUP(CONCATENATE($L$5,T$7),'BECO_Datos 2006-2020'!$D$3:$LJ$86,'BECO_Datos 2006-2020'!$A65,FALSE)+IFERROR(HLOOKUP(CONCATENATE($L$5,T$7),'BECO_Datos 2006-2020'!$LL$3:$RN$86,'BECO_Datos 2006-2020'!$A65,FALSE),0))*T$5</f>
        <v>0.11140476190476191</v>
      </c>
      <c r="U65" s="103">
        <f>(HLOOKUP(CONCATENATE($L$5,U$7),'BECO_Datos 2006-2020'!$D$3:$LJ$86,'BECO_Datos 2006-2020'!$A65,FALSE)+IFERROR(HLOOKUP(CONCATENATE($L$5,U$7),'BECO_Datos 2006-2020'!$LL$3:$RN$86,'BECO_Datos 2006-2020'!$A65,FALSE),0))*U$5</f>
        <v>0.99444092797974526</v>
      </c>
      <c r="V65" s="103">
        <f>(HLOOKUP(CONCATENATE($L$5,V$7),'BECO_Datos 2006-2020'!$D$3:$LJ$86,'BECO_Datos 2006-2020'!$A65,FALSE)+IFERROR(HLOOKUP(CONCATENATE($L$5,V$7),'BECO_Datos 2006-2020'!$LL$3:$RN$86,'BECO_Datos 2006-2020'!$A65,FALSE),0))*V$5</f>
        <v>2.1151190476190478</v>
      </c>
      <c r="W65" s="103">
        <f>(HLOOKUP(CONCATENATE($L$5,W$7),'BECO_Datos 2006-2020'!$D$3:$LJ$86,'BECO_Datos 2006-2020'!$A65,FALSE)+IFERROR(HLOOKUP(CONCATENATE($L$5,W$7),'BECO_Datos 2006-2020'!$LL$3:$RN$86,'BECO_Datos 2006-2020'!$A65,FALSE),0))*W$5</f>
        <v>0</v>
      </c>
    </row>
    <row r="66" spans="1:23" x14ac:dyDescent="0.25">
      <c r="A66" s="54"/>
      <c r="B66" s="149" t="s">
        <v>102</v>
      </c>
      <c r="C66" s="23" t="str">
        <f t="shared" si="27"/>
        <v>No aplica</v>
      </c>
      <c r="D66" s="104">
        <f>(HLOOKUP(CONCATENATE($L$5,D$7),'BECO_Datos 2006-2020'!$D$3:$LJ$86,'BECO_Datos 2006-2020'!$A66,FALSE)+IFERROR(HLOOKUP(CONCATENATE($L$5,D$7),'BECO_Datos 2006-2020'!$LL$3:$RN$86,'BECO_Datos 2006-2020'!$A66,FALSE),0))*D$5</f>
        <v>0</v>
      </c>
      <c r="E66" s="104">
        <f>(HLOOKUP(CONCATENATE($L$5,E$7),'BECO_Datos 2006-2020'!$D$3:$LJ$86,'BECO_Datos 2006-2020'!$A66,FALSE)+IFERROR(HLOOKUP(CONCATENATE($L$5,E$7),'BECO_Datos 2006-2020'!$LL$3:$RN$86,'BECO_Datos 2006-2020'!$A66,FALSE),0))*E$5</f>
        <v>0</v>
      </c>
      <c r="F66" s="104">
        <f>(HLOOKUP(CONCATENATE($L$5,F$7),'BECO_Datos 2006-2020'!$D$3:$LJ$86,'BECO_Datos 2006-2020'!$A66,FALSE)+IFERROR(HLOOKUP(CONCATENATE($L$5,F$7),'BECO_Datos 2006-2020'!$LL$3:$RN$86,'BECO_Datos 2006-2020'!$A66,FALSE),0))*F$5</f>
        <v>349.06269967318002</v>
      </c>
      <c r="G66" s="104">
        <f>(HLOOKUP(CONCATENATE($L$5,G$7),'BECO_Datos 2006-2020'!$D$3:$LJ$86,'BECO_Datos 2006-2020'!$A66,FALSE)+IFERROR(HLOOKUP(CONCATENATE($L$5,G$7),'BECO_Datos 2006-2020'!$LL$3:$RN$86,'BECO_Datos 2006-2020'!$A66,FALSE),0))*G$5</f>
        <v>0</v>
      </c>
      <c r="H66" s="104">
        <f>(HLOOKUP(CONCATENATE($L$5,H$7),'BECO_Datos 2006-2020'!$D$3:$LJ$86,'BECO_Datos 2006-2020'!$A66,FALSE)+IFERROR(HLOOKUP(CONCATENATE($L$5,H$7),'BECO_Datos 2006-2020'!$LL$3:$RN$86,'BECO_Datos 2006-2020'!$A66,FALSE),0))*H$5</f>
        <v>0</v>
      </c>
      <c r="I66" s="104">
        <f>(HLOOKUP(CONCATENATE($L$5,I$7),'BECO_Datos 2006-2020'!$D$3:$LJ$86,'BECO_Datos 2006-2020'!$A66,FALSE)+IFERROR(HLOOKUP(CONCATENATE($L$5,I$7),'BECO_Datos 2006-2020'!$LL$3:$RN$86,'BECO_Datos 2006-2020'!$A66,FALSE),0))*I$5</f>
        <v>0</v>
      </c>
      <c r="J66" s="104">
        <f>(HLOOKUP(CONCATENATE($L$5,J$7),'BECO_Datos 2006-2020'!$D$3:$LJ$86,'BECO_Datos 2006-2020'!$A66,FALSE)+IFERROR(HLOOKUP(CONCATENATE($L$5,J$7),'BECO_Datos 2006-2020'!$LL$3:$RN$86,'BECO_Datos 2006-2020'!$A66,FALSE),0))*J$5</f>
        <v>0</v>
      </c>
      <c r="K66" s="104">
        <f>(HLOOKUP(CONCATENATE($L$5,K$7),'BECO_Datos 2006-2020'!$D$3:$LJ$86,'BECO_Datos 2006-2020'!$A66,FALSE)+IFERROR(HLOOKUP(CONCATENATE($L$5,K$7),'BECO_Datos 2006-2020'!$LL$3:$RN$86,'BECO_Datos 2006-2020'!$A66,FALSE),0))*K$5</f>
        <v>0</v>
      </c>
      <c r="L66" s="23" t="str">
        <f t="shared" si="28"/>
        <v>No aplica</v>
      </c>
      <c r="M66" s="104">
        <f>(HLOOKUP(CONCATENATE($L$5,M$7),'BECO_Datos 2006-2020'!$D$3:$LJ$86,'BECO_Datos 2006-2020'!$A66,FALSE)+IFERROR(HLOOKUP(CONCATENATE($L$5,M$7),'BECO_Datos 2006-2020'!$LL$3:$RN$86,'BECO_Datos 2006-2020'!$A66,FALSE),0))*M$5</f>
        <v>0</v>
      </c>
      <c r="N66" s="104">
        <f>(HLOOKUP(CONCATENATE($L$5,N$7),'BECO_Datos 2006-2020'!$D$3:$LJ$86,'BECO_Datos 2006-2020'!$A66,FALSE)+IFERROR(HLOOKUP(CONCATENATE($L$5,N$7),'BECO_Datos 2006-2020'!$LL$3:$RN$86,'BECO_Datos 2006-2020'!$A66,FALSE),0))*N$5</f>
        <v>0</v>
      </c>
      <c r="O66" s="104">
        <f>(HLOOKUP(CONCATENATE($L$5,O$7),'BECO_Datos 2006-2020'!$D$3:$LJ$86,'BECO_Datos 2006-2020'!$A66,FALSE)+IFERROR(HLOOKUP(CONCATENATE($L$5,O$7),'BECO_Datos 2006-2020'!$LL$3:$RN$86,'BECO_Datos 2006-2020'!$A66,FALSE),0))*O$5</f>
        <v>0</v>
      </c>
      <c r="P66" s="104">
        <f>(HLOOKUP(CONCATENATE($L$5,P$7),'BECO_Datos 2006-2020'!$D$3:$LJ$86,'BECO_Datos 2006-2020'!$A66,FALSE)+IFERROR(HLOOKUP(CONCATENATE($L$5,P$7),'BECO_Datos 2006-2020'!$LL$3:$RN$86,'BECO_Datos 2006-2020'!$A66,FALSE),0))*P$5</f>
        <v>1.2969999999999999</v>
      </c>
      <c r="Q66" s="104">
        <f>(HLOOKUP(CONCATENATE($L$5,Q$7),'BECO_Datos 2006-2020'!$D$3:$LJ$86,'BECO_Datos 2006-2020'!$A66,FALSE)+IFERROR(HLOOKUP(CONCATENATE($L$5,Q$7),'BECO_Datos 2006-2020'!$LL$3:$RN$86,'BECO_Datos 2006-2020'!$A66,FALSE),0))*Q$5</f>
        <v>0.71947619047619049</v>
      </c>
      <c r="R66" s="104">
        <f>(HLOOKUP(CONCATENATE($L$5,R$7),'BECO_Datos 2006-2020'!$D$3:$LJ$86,'BECO_Datos 2006-2020'!$A66,FALSE)+IFERROR(HLOOKUP(CONCATENATE($L$5,R$7),'BECO_Datos 2006-2020'!$LL$3:$RN$86,'BECO_Datos 2006-2020'!$A66,FALSE),0))*R$5</f>
        <v>113.76129182128919</v>
      </c>
      <c r="S66" s="104">
        <f>(HLOOKUP(CONCATENATE($L$5,S$7),'BECO_Datos 2006-2020'!$D$3:$LJ$86,'BECO_Datos 2006-2020'!$A66,FALSE)+IFERROR(HLOOKUP(CONCATENATE($L$5,S$7),'BECO_Datos 2006-2020'!$LL$3:$RN$86,'BECO_Datos 2006-2020'!$A66,FALSE),0))*S$5</f>
        <v>0</v>
      </c>
      <c r="T66" s="104">
        <f>(HLOOKUP(CONCATENATE($L$5,T$7),'BECO_Datos 2006-2020'!$D$3:$LJ$86,'BECO_Datos 2006-2020'!$A66,FALSE)+IFERROR(HLOOKUP(CONCATENATE($L$5,T$7),'BECO_Datos 2006-2020'!$LL$3:$RN$86,'BECO_Datos 2006-2020'!$A66,FALSE),0))*T$5</f>
        <v>0.87411904761904768</v>
      </c>
      <c r="U66" s="104">
        <f>(HLOOKUP(CONCATENATE($L$5,U$7),'BECO_Datos 2006-2020'!$D$3:$LJ$86,'BECO_Datos 2006-2020'!$A66,FALSE)+IFERROR(HLOOKUP(CONCATENATE($L$5,U$7),'BECO_Datos 2006-2020'!$LL$3:$RN$86,'BECO_Datos 2006-2020'!$A66,FALSE),0))*U$5</f>
        <v>2.7700874223702199</v>
      </c>
      <c r="V66" s="104">
        <f>(HLOOKUP(CONCATENATE($L$5,V$7),'BECO_Datos 2006-2020'!$D$3:$LJ$86,'BECO_Datos 2006-2020'!$A66,FALSE)+IFERROR(HLOOKUP(CONCATENATE($L$5,V$7),'BECO_Datos 2006-2020'!$LL$3:$RN$86,'BECO_Datos 2006-2020'!$A66,FALSE),0))*V$5</f>
        <v>0.52045238095238089</v>
      </c>
      <c r="W66" s="104">
        <f>(HLOOKUP(CONCATENATE($L$5,W$7),'BECO_Datos 2006-2020'!$D$3:$LJ$86,'BECO_Datos 2006-2020'!$A66,FALSE)+IFERROR(HLOOKUP(CONCATENATE($L$5,W$7),'BECO_Datos 2006-2020'!$LL$3:$RN$86,'BECO_Datos 2006-2020'!$A66,FALSE),0))*W$5</f>
        <v>0</v>
      </c>
    </row>
    <row r="67" spans="1:23" x14ac:dyDescent="0.25">
      <c r="A67" s="54"/>
      <c r="B67" s="148" t="s">
        <v>103</v>
      </c>
      <c r="C67" s="22" t="str">
        <f t="shared" si="27"/>
        <v>No aplica</v>
      </c>
      <c r="D67" s="103">
        <f>(HLOOKUP(CONCATENATE($L$5,D$7),'BECO_Datos 2006-2020'!$D$3:$LJ$86,'BECO_Datos 2006-2020'!$A67,FALSE)+IFERROR(HLOOKUP(CONCATENATE($L$5,D$7),'BECO_Datos 2006-2020'!$LL$3:$RN$86,'BECO_Datos 2006-2020'!$A67,FALSE),0))*D$5</f>
        <v>0</v>
      </c>
      <c r="E67" s="103">
        <f>(HLOOKUP(CONCATENATE($L$5,E$7),'BECO_Datos 2006-2020'!$D$3:$LJ$86,'BECO_Datos 2006-2020'!$A67,FALSE)+IFERROR(HLOOKUP(CONCATENATE($L$5,E$7),'BECO_Datos 2006-2020'!$LL$3:$RN$86,'BECO_Datos 2006-2020'!$A67,FALSE),0))*E$5</f>
        <v>0.25</v>
      </c>
      <c r="F67" s="103">
        <f>(HLOOKUP(CONCATENATE($L$5,F$7),'BECO_Datos 2006-2020'!$D$3:$LJ$86,'BECO_Datos 2006-2020'!$A67,FALSE)+IFERROR(HLOOKUP(CONCATENATE($L$5,F$7),'BECO_Datos 2006-2020'!$LL$3:$RN$86,'BECO_Datos 2006-2020'!$A67,FALSE),0))*F$5</f>
        <v>45.15926992656</v>
      </c>
      <c r="G67" s="103">
        <f>(HLOOKUP(CONCATENATE($L$5,G$7),'BECO_Datos 2006-2020'!$D$3:$LJ$86,'BECO_Datos 2006-2020'!$A67,FALSE)+IFERROR(HLOOKUP(CONCATENATE($L$5,G$7),'BECO_Datos 2006-2020'!$LL$3:$RN$86,'BECO_Datos 2006-2020'!$A67,FALSE),0))*G$5</f>
        <v>0</v>
      </c>
      <c r="H67" s="103">
        <f>(HLOOKUP(CONCATENATE($L$5,H$7),'BECO_Datos 2006-2020'!$D$3:$LJ$86,'BECO_Datos 2006-2020'!$A67,FALSE)+IFERROR(HLOOKUP(CONCATENATE($L$5,H$7),'BECO_Datos 2006-2020'!$LL$3:$RN$86,'BECO_Datos 2006-2020'!$A67,FALSE),0))*H$5</f>
        <v>0</v>
      </c>
      <c r="I67" s="103">
        <f>(HLOOKUP(CONCATENATE($L$5,I$7),'BECO_Datos 2006-2020'!$D$3:$LJ$86,'BECO_Datos 2006-2020'!$A67,FALSE)+IFERROR(HLOOKUP(CONCATENATE($L$5,I$7),'BECO_Datos 2006-2020'!$LL$3:$RN$86,'BECO_Datos 2006-2020'!$A67,FALSE),0))*I$5</f>
        <v>1.011904761904762E-2</v>
      </c>
      <c r="J67" s="103">
        <f>(HLOOKUP(CONCATENATE($L$5,J$7),'BECO_Datos 2006-2020'!$D$3:$LJ$86,'BECO_Datos 2006-2020'!$A67,FALSE)+IFERROR(HLOOKUP(CONCATENATE($L$5,J$7),'BECO_Datos 2006-2020'!$LL$3:$RN$86,'BECO_Datos 2006-2020'!$A67,FALSE),0))*J$5</f>
        <v>0</v>
      </c>
      <c r="K67" s="103">
        <f>(HLOOKUP(CONCATENATE($L$5,K$7),'BECO_Datos 2006-2020'!$D$3:$LJ$86,'BECO_Datos 2006-2020'!$A67,FALSE)+IFERROR(HLOOKUP(CONCATENATE($L$5,K$7),'BECO_Datos 2006-2020'!$LL$3:$RN$86,'BECO_Datos 2006-2020'!$A67,FALSE),0))*K$5</f>
        <v>0</v>
      </c>
      <c r="L67" s="22" t="str">
        <f t="shared" si="28"/>
        <v>No aplica</v>
      </c>
      <c r="M67" s="103">
        <f>(HLOOKUP(CONCATENATE($L$5,M$7),'BECO_Datos 2006-2020'!$D$3:$LJ$86,'BECO_Datos 2006-2020'!$A67,FALSE)+IFERROR(HLOOKUP(CONCATENATE($L$5,M$7),'BECO_Datos 2006-2020'!$LL$3:$RN$86,'BECO_Datos 2006-2020'!$A67,FALSE),0))*M$5</f>
        <v>0</v>
      </c>
      <c r="N67" s="103">
        <f>(HLOOKUP(CONCATENATE($L$5,N$7),'BECO_Datos 2006-2020'!$D$3:$LJ$86,'BECO_Datos 2006-2020'!$A67,FALSE)+IFERROR(HLOOKUP(CONCATENATE($L$5,N$7),'BECO_Datos 2006-2020'!$LL$3:$RN$86,'BECO_Datos 2006-2020'!$A67,FALSE),0))*N$5</f>
        <v>0</v>
      </c>
      <c r="O67" s="103">
        <f>(HLOOKUP(CONCATENATE($L$5,O$7),'BECO_Datos 2006-2020'!$D$3:$LJ$86,'BECO_Datos 2006-2020'!$A67,FALSE)+IFERROR(HLOOKUP(CONCATENATE($L$5,O$7),'BECO_Datos 2006-2020'!$LL$3:$RN$86,'BECO_Datos 2006-2020'!$A67,FALSE),0))*O$5</f>
        <v>0</v>
      </c>
      <c r="P67" s="103">
        <f>(HLOOKUP(CONCATENATE($L$5,P$7),'BECO_Datos 2006-2020'!$D$3:$LJ$86,'BECO_Datos 2006-2020'!$A67,FALSE)+IFERROR(HLOOKUP(CONCATENATE($L$5,P$7),'BECO_Datos 2006-2020'!$LL$3:$RN$86,'BECO_Datos 2006-2020'!$A67,FALSE),0))*P$5</f>
        <v>0</v>
      </c>
      <c r="Q67" s="103">
        <f>(HLOOKUP(CONCATENATE($L$5,Q$7),'BECO_Datos 2006-2020'!$D$3:$LJ$86,'BECO_Datos 2006-2020'!$A67,FALSE)+IFERROR(HLOOKUP(CONCATENATE($L$5,Q$7),'BECO_Datos 2006-2020'!$LL$3:$RN$86,'BECO_Datos 2006-2020'!$A67,FALSE),0))*Q$5</f>
        <v>0.9741428571428572</v>
      </c>
      <c r="R67" s="103">
        <f>(HLOOKUP(CONCATENATE($L$5,R$7),'BECO_Datos 2006-2020'!$D$3:$LJ$86,'BECO_Datos 2006-2020'!$A67,FALSE)+IFERROR(HLOOKUP(CONCATENATE($L$5,R$7),'BECO_Datos 2006-2020'!$LL$3:$RN$86,'BECO_Datos 2006-2020'!$A67,FALSE),0))*R$5</f>
        <v>25.795964300440478</v>
      </c>
      <c r="S67" s="103">
        <f>(HLOOKUP(CONCATENATE($L$5,S$7),'BECO_Datos 2006-2020'!$D$3:$LJ$86,'BECO_Datos 2006-2020'!$A67,FALSE)+IFERROR(HLOOKUP(CONCATENATE($L$5,S$7),'BECO_Datos 2006-2020'!$LL$3:$RN$86,'BECO_Datos 2006-2020'!$A67,FALSE),0))*S$5</f>
        <v>0</v>
      </c>
      <c r="T67" s="103">
        <f>(HLOOKUP(CONCATENATE($L$5,T$7),'BECO_Datos 2006-2020'!$D$3:$LJ$86,'BECO_Datos 2006-2020'!$A67,FALSE)+IFERROR(HLOOKUP(CONCATENATE($L$5,T$7),'BECO_Datos 2006-2020'!$LL$3:$RN$86,'BECO_Datos 2006-2020'!$A67,FALSE),0))*T$5</f>
        <v>0</v>
      </c>
      <c r="U67" s="103">
        <f>(HLOOKUP(CONCATENATE($L$5,U$7),'BECO_Datos 2006-2020'!$D$3:$LJ$86,'BECO_Datos 2006-2020'!$A67,FALSE)+IFERROR(HLOOKUP(CONCATENATE($L$5,U$7),'BECO_Datos 2006-2020'!$LL$3:$RN$86,'BECO_Datos 2006-2020'!$A67,FALSE),0))*U$5</f>
        <v>0.35823092266937384</v>
      </c>
      <c r="V67" s="103">
        <f>(HLOOKUP(CONCATENATE($L$5,V$7),'BECO_Datos 2006-2020'!$D$3:$LJ$86,'BECO_Datos 2006-2020'!$A67,FALSE)+IFERROR(HLOOKUP(CONCATENATE($L$5,V$7),'BECO_Datos 2006-2020'!$LL$3:$RN$86,'BECO_Datos 2006-2020'!$A67,FALSE),0))*V$5</f>
        <v>0.58107142857142857</v>
      </c>
      <c r="W67" s="103">
        <f>(HLOOKUP(CONCATENATE($L$5,W$7),'BECO_Datos 2006-2020'!$D$3:$LJ$86,'BECO_Datos 2006-2020'!$A67,FALSE)+IFERROR(HLOOKUP(CONCATENATE($L$5,W$7),'BECO_Datos 2006-2020'!$LL$3:$RN$86,'BECO_Datos 2006-2020'!$A67,FALSE),0))*W$5</f>
        <v>0</v>
      </c>
    </row>
    <row r="68" spans="1:23" x14ac:dyDescent="0.25">
      <c r="A68" s="54"/>
      <c r="B68" s="149" t="s">
        <v>104</v>
      </c>
      <c r="C68" s="23" t="str">
        <f t="shared" si="27"/>
        <v>No aplica</v>
      </c>
      <c r="D68" s="104">
        <f>(HLOOKUP(CONCATENATE($L$5,D$7),'BECO_Datos 2006-2020'!$D$3:$LJ$86,'BECO_Datos 2006-2020'!$A68,FALSE)+IFERROR(HLOOKUP(CONCATENATE($L$5,D$7),'BECO_Datos 2006-2020'!$LL$3:$RN$86,'BECO_Datos 2006-2020'!$A68,FALSE),0))*D$5</f>
        <v>0</v>
      </c>
      <c r="E68" s="104">
        <f>(HLOOKUP(CONCATENATE($L$5,E$7),'BECO_Datos 2006-2020'!$D$3:$LJ$86,'BECO_Datos 2006-2020'!$A68,FALSE)+IFERROR(HLOOKUP(CONCATENATE($L$5,E$7),'BECO_Datos 2006-2020'!$LL$3:$RN$86,'BECO_Datos 2006-2020'!$A68,FALSE),0))*E$5</f>
        <v>0</v>
      </c>
      <c r="F68" s="104">
        <f>(HLOOKUP(CONCATENATE($L$5,F$7),'BECO_Datos 2006-2020'!$D$3:$LJ$86,'BECO_Datos 2006-2020'!$A68,FALSE)+IFERROR(HLOOKUP(CONCATENATE($L$5,F$7),'BECO_Datos 2006-2020'!$LL$3:$RN$86,'BECO_Datos 2006-2020'!$A68,FALSE),0))*F$5</f>
        <v>126.1238718781</v>
      </c>
      <c r="G68" s="104">
        <f>(HLOOKUP(CONCATENATE($L$5,G$7),'BECO_Datos 2006-2020'!$D$3:$LJ$86,'BECO_Datos 2006-2020'!$A68,FALSE)+IFERROR(HLOOKUP(CONCATENATE($L$5,G$7),'BECO_Datos 2006-2020'!$LL$3:$RN$86,'BECO_Datos 2006-2020'!$A68,FALSE),0))*G$5</f>
        <v>0</v>
      </c>
      <c r="H68" s="104">
        <f>(HLOOKUP(CONCATENATE($L$5,H$7),'BECO_Datos 2006-2020'!$D$3:$LJ$86,'BECO_Datos 2006-2020'!$A68,FALSE)+IFERROR(HLOOKUP(CONCATENATE($L$5,H$7),'BECO_Datos 2006-2020'!$LL$3:$RN$86,'BECO_Datos 2006-2020'!$A68,FALSE),0))*H$5</f>
        <v>0</v>
      </c>
      <c r="I68" s="104">
        <f>(HLOOKUP(CONCATENATE($L$5,I$7),'BECO_Datos 2006-2020'!$D$3:$LJ$86,'BECO_Datos 2006-2020'!$A68,FALSE)+IFERROR(HLOOKUP(CONCATENATE($L$5,I$7),'BECO_Datos 2006-2020'!$LL$3:$RN$86,'BECO_Datos 2006-2020'!$A68,FALSE),0))*I$5</f>
        <v>0</v>
      </c>
      <c r="J68" s="104">
        <f>(HLOOKUP(CONCATENATE($L$5,J$7),'BECO_Datos 2006-2020'!$D$3:$LJ$86,'BECO_Datos 2006-2020'!$A68,FALSE)+IFERROR(HLOOKUP(CONCATENATE($L$5,J$7),'BECO_Datos 2006-2020'!$LL$3:$RN$86,'BECO_Datos 2006-2020'!$A68,FALSE),0))*J$5</f>
        <v>0</v>
      </c>
      <c r="K68" s="104">
        <f>(HLOOKUP(CONCATENATE($L$5,K$7),'BECO_Datos 2006-2020'!$D$3:$LJ$86,'BECO_Datos 2006-2020'!$A68,FALSE)+IFERROR(HLOOKUP(CONCATENATE($L$5,K$7),'BECO_Datos 2006-2020'!$LL$3:$RN$86,'BECO_Datos 2006-2020'!$A68,FALSE),0))*K$5</f>
        <v>0</v>
      </c>
      <c r="L68" s="23" t="str">
        <f t="shared" si="28"/>
        <v>No aplica</v>
      </c>
      <c r="M68" s="104">
        <f>(HLOOKUP(CONCATENATE($L$5,M$7),'BECO_Datos 2006-2020'!$D$3:$LJ$86,'BECO_Datos 2006-2020'!$A68,FALSE)+IFERROR(HLOOKUP(CONCATENATE($L$5,M$7),'BECO_Datos 2006-2020'!$LL$3:$RN$86,'BECO_Datos 2006-2020'!$A68,FALSE),0))*M$5</f>
        <v>0</v>
      </c>
      <c r="N68" s="104">
        <f>(HLOOKUP(CONCATENATE($L$5,N$7),'BECO_Datos 2006-2020'!$D$3:$LJ$86,'BECO_Datos 2006-2020'!$A68,FALSE)+IFERROR(HLOOKUP(CONCATENATE($L$5,N$7),'BECO_Datos 2006-2020'!$LL$3:$RN$86,'BECO_Datos 2006-2020'!$A68,FALSE),0))*N$5</f>
        <v>0</v>
      </c>
      <c r="O68" s="104">
        <f>(HLOOKUP(CONCATENATE($L$5,O$7),'BECO_Datos 2006-2020'!$D$3:$LJ$86,'BECO_Datos 2006-2020'!$A68,FALSE)+IFERROR(HLOOKUP(CONCATENATE($L$5,O$7),'BECO_Datos 2006-2020'!$LL$3:$RN$86,'BECO_Datos 2006-2020'!$A68,FALSE),0))*O$5</f>
        <v>0</v>
      </c>
      <c r="P68" s="104">
        <f>(HLOOKUP(CONCATENATE($L$5,P$7),'BECO_Datos 2006-2020'!$D$3:$LJ$86,'BECO_Datos 2006-2020'!$A68,FALSE)+IFERROR(HLOOKUP(CONCATENATE($L$5,P$7),'BECO_Datos 2006-2020'!$LL$3:$RN$86,'BECO_Datos 2006-2020'!$A68,FALSE),0))*P$5</f>
        <v>0</v>
      </c>
      <c r="Q68" s="104">
        <f>(HLOOKUP(CONCATENATE($L$5,Q$7),'BECO_Datos 2006-2020'!$D$3:$LJ$86,'BECO_Datos 2006-2020'!$A68,FALSE)+IFERROR(HLOOKUP(CONCATENATE($L$5,Q$7),'BECO_Datos 2006-2020'!$LL$3:$RN$86,'BECO_Datos 2006-2020'!$A68,FALSE),0))*Q$5</f>
        <v>0.87133333333333329</v>
      </c>
      <c r="R68" s="104">
        <f>(HLOOKUP(CONCATENATE($L$5,R$7),'BECO_Datos 2006-2020'!$D$3:$LJ$86,'BECO_Datos 2006-2020'!$A68,FALSE)+IFERROR(HLOOKUP(CONCATENATE($L$5,R$7),'BECO_Datos 2006-2020'!$LL$3:$RN$86,'BECO_Datos 2006-2020'!$A68,FALSE),0))*R$5</f>
        <v>88.68272276841256</v>
      </c>
      <c r="S68" s="104">
        <f>(HLOOKUP(CONCATENATE($L$5,S$7),'BECO_Datos 2006-2020'!$D$3:$LJ$86,'BECO_Datos 2006-2020'!$A68,FALSE)+IFERROR(HLOOKUP(CONCATENATE($L$5,S$7),'BECO_Datos 2006-2020'!$LL$3:$RN$86,'BECO_Datos 2006-2020'!$A68,FALSE),0))*S$5</f>
        <v>4.4352000000000003E-2</v>
      </c>
      <c r="T68" s="104">
        <f>(HLOOKUP(CONCATENATE($L$5,T$7),'BECO_Datos 2006-2020'!$D$3:$LJ$86,'BECO_Datos 2006-2020'!$A68,FALSE)+IFERROR(HLOOKUP(CONCATENATE($L$5,T$7),'BECO_Datos 2006-2020'!$LL$3:$RN$86,'BECO_Datos 2006-2020'!$A68,FALSE),0))*T$5</f>
        <v>0</v>
      </c>
      <c r="U68" s="104">
        <f>(HLOOKUP(CONCATENATE($L$5,U$7),'BECO_Datos 2006-2020'!$D$3:$LJ$86,'BECO_Datos 2006-2020'!$A68,FALSE)+IFERROR(HLOOKUP(CONCATENATE($L$5,U$7),'BECO_Datos 2006-2020'!$LL$3:$RN$86,'BECO_Datos 2006-2020'!$A68,FALSE),0))*U$5</f>
        <v>4.7343336401321379</v>
      </c>
      <c r="V68" s="104">
        <f>(HLOOKUP(CONCATENATE($L$5,V$7),'BECO_Datos 2006-2020'!$D$3:$LJ$86,'BECO_Datos 2006-2020'!$A68,FALSE)+IFERROR(HLOOKUP(CONCATENATE($L$5,V$7),'BECO_Datos 2006-2020'!$LL$3:$RN$86,'BECO_Datos 2006-2020'!$A68,FALSE),0))*V$5</f>
        <v>1.697357142857143</v>
      </c>
      <c r="W68" s="104">
        <f>(HLOOKUP(CONCATENATE($L$5,W$7),'BECO_Datos 2006-2020'!$D$3:$LJ$86,'BECO_Datos 2006-2020'!$A68,FALSE)+IFERROR(HLOOKUP(CONCATENATE($L$5,W$7),'BECO_Datos 2006-2020'!$LL$3:$RN$86,'BECO_Datos 2006-2020'!$A68,FALSE),0))*W$5</f>
        <v>0</v>
      </c>
    </row>
    <row r="69" spans="1:23" x14ac:dyDescent="0.25">
      <c r="A69" s="54"/>
      <c r="B69" s="148" t="s">
        <v>105</v>
      </c>
      <c r="C69" s="22" t="str">
        <f t="shared" si="27"/>
        <v>No aplica</v>
      </c>
      <c r="D69" s="103">
        <f>(HLOOKUP(CONCATENATE($L$5,D$7),'BECO_Datos 2006-2020'!$D$3:$LJ$86,'BECO_Datos 2006-2020'!$A69,FALSE)+IFERROR(HLOOKUP(CONCATENATE($L$5,D$7),'BECO_Datos 2006-2020'!$LL$3:$RN$86,'BECO_Datos 2006-2020'!$A69,FALSE),0))*D$5</f>
        <v>0</v>
      </c>
      <c r="E69" s="103">
        <f>(HLOOKUP(CONCATENATE($L$5,E$7),'BECO_Datos 2006-2020'!$D$3:$LJ$86,'BECO_Datos 2006-2020'!$A69,FALSE)+IFERROR(HLOOKUP(CONCATENATE($L$5,E$7),'BECO_Datos 2006-2020'!$LL$3:$RN$86,'BECO_Datos 2006-2020'!$A69,FALSE),0))*E$5</f>
        <v>2.3029999999999999</v>
      </c>
      <c r="F69" s="103">
        <f>(HLOOKUP(CONCATENATE($L$5,F$7),'BECO_Datos 2006-2020'!$D$3:$LJ$86,'BECO_Datos 2006-2020'!$A69,FALSE)+IFERROR(HLOOKUP(CONCATENATE($L$5,F$7),'BECO_Datos 2006-2020'!$LL$3:$RN$86,'BECO_Datos 2006-2020'!$A69,FALSE),0))*F$5</f>
        <v>334.30893684058003</v>
      </c>
      <c r="G69" s="103">
        <f>(HLOOKUP(CONCATENATE($L$5,G$7),'BECO_Datos 2006-2020'!$D$3:$LJ$86,'BECO_Datos 2006-2020'!$A69,FALSE)+IFERROR(HLOOKUP(CONCATENATE($L$5,G$7),'BECO_Datos 2006-2020'!$LL$3:$RN$86,'BECO_Datos 2006-2020'!$A69,FALSE),0))*G$5</f>
        <v>0</v>
      </c>
      <c r="H69" s="103">
        <f>(HLOOKUP(CONCATENATE($L$5,H$7),'BECO_Datos 2006-2020'!$D$3:$LJ$86,'BECO_Datos 2006-2020'!$A69,FALSE)+IFERROR(HLOOKUP(CONCATENATE($L$5,H$7),'BECO_Datos 2006-2020'!$LL$3:$RN$86,'BECO_Datos 2006-2020'!$A69,FALSE),0))*H$5</f>
        <v>0</v>
      </c>
      <c r="I69" s="103">
        <f>(HLOOKUP(CONCATENATE($L$5,I$7),'BECO_Datos 2006-2020'!$D$3:$LJ$86,'BECO_Datos 2006-2020'!$A69,FALSE)+IFERROR(HLOOKUP(CONCATENATE($L$5,I$7),'BECO_Datos 2006-2020'!$LL$3:$RN$86,'BECO_Datos 2006-2020'!$A69,FALSE),0))*I$5</f>
        <v>0</v>
      </c>
      <c r="J69" s="103">
        <f>(HLOOKUP(CONCATENATE($L$5,J$7),'BECO_Datos 2006-2020'!$D$3:$LJ$86,'BECO_Datos 2006-2020'!$A69,FALSE)+IFERROR(HLOOKUP(CONCATENATE($L$5,J$7),'BECO_Datos 2006-2020'!$LL$3:$RN$86,'BECO_Datos 2006-2020'!$A69,FALSE),0))*J$5</f>
        <v>0</v>
      </c>
      <c r="K69" s="103">
        <f>(HLOOKUP(CONCATENATE($L$5,K$7),'BECO_Datos 2006-2020'!$D$3:$LJ$86,'BECO_Datos 2006-2020'!$A69,FALSE)+IFERROR(HLOOKUP(CONCATENATE($L$5,K$7),'BECO_Datos 2006-2020'!$LL$3:$RN$86,'BECO_Datos 2006-2020'!$A69,FALSE),0))*K$5</f>
        <v>0</v>
      </c>
      <c r="L69" s="22" t="str">
        <f t="shared" si="28"/>
        <v>No aplica</v>
      </c>
      <c r="M69" s="103">
        <f>(HLOOKUP(CONCATENATE($L$5,M$7),'BECO_Datos 2006-2020'!$D$3:$LJ$86,'BECO_Datos 2006-2020'!$A69,FALSE)+IFERROR(HLOOKUP(CONCATENATE($L$5,M$7),'BECO_Datos 2006-2020'!$LL$3:$RN$86,'BECO_Datos 2006-2020'!$A69,FALSE),0))*M$5</f>
        <v>0</v>
      </c>
      <c r="N69" s="103">
        <f>(HLOOKUP(CONCATENATE($L$5,N$7),'BECO_Datos 2006-2020'!$D$3:$LJ$86,'BECO_Datos 2006-2020'!$A69,FALSE)+IFERROR(HLOOKUP(CONCATENATE($L$5,N$7),'BECO_Datos 2006-2020'!$LL$3:$RN$86,'BECO_Datos 2006-2020'!$A69,FALSE),0))*N$5</f>
        <v>0</v>
      </c>
      <c r="O69" s="103">
        <f>(HLOOKUP(CONCATENATE($L$5,O$7),'BECO_Datos 2006-2020'!$D$3:$LJ$86,'BECO_Datos 2006-2020'!$A69,FALSE)+IFERROR(HLOOKUP(CONCATENATE($L$5,O$7),'BECO_Datos 2006-2020'!$LL$3:$RN$86,'BECO_Datos 2006-2020'!$A69,FALSE),0))*O$5</f>
        <v>0</v>
      </c>
      <c r="P69" s="103">
        <f>(HLOOKUP(CONCATENATE($L$5,P$7),'BECO_Datos 2006-2020'!$D$3:$LJ$86,'BECO_Datos 2006-2020'!$A69,FALSE)+IFERROR(HLOOKUP(CONCATENATE($L$5,P$7),'BECO_Datos 2006-2020'!$LL$3:$RN$86,'BECO_Datos 2006-2020'!$A69,FALSE),0))*P$5</f>
        <v>0.17799999999999999</v>
      </c>
      <c r="Q69" s="103">
        <f>(HLOOKUP(CONCATENATE($L$5,Q$7),'BECO_Datos 2006-2020'!$D$3:$LJ$86,'BECO_Datos 2006-2020'!$A69,FALSE)+IFERROR(HLOOKUP(CONCATENATE($L$5,Q$7),'BECO_Datos 2006-2020'!$LL$3:$RN$86,'BECO_Datos 2006-2020'!$A69,FALSE),0))*Q$5</f>
        <v>0.84990476190476194</v>
      </c>
      <c r="R69" s="103">
        <f>(HLOOKUP(CONCATENATE($L$5,R$7),'BECO_Datos 2006-2020'!$D$3:$LJ$86,'BECO_Datos 2006-2020'!$A69,FALSE)+IFERROR(HLOOKUP(CONCATENATE($L$5,R$7),'BECO_Datos 2006-2020'!$LL$3:$RN$86,'BECO_Datos 2006-2020'!$A69,FALSE),0))*R$5</f>
        <v>143.17821332983971</v>
      </c>
      <c r="S69" s="103">
        <f>(HLOOKUP(CONCATENATE($L$5,S$7),'BECO_Datos 2006-2020'!$D$3:$LJ$86,'BECO_Datos 2006-2020'!$A69,FALSE)+IFERROR(HLOOKUP(CONCATENATE($L$5,S$7),'BECO_Datos 2006-2020'!$LL$3:$RN$86,'BECO_Datos 2006-2020'!$A69,FALSE),0))*S$5</f>
        <v>16.124105</v>
      </c>
      <c r="T69" s="103">
        <f>(HLOOKUP(CONCATENATE($L$5,T$7),'BECO_Datos 2006-2020'!$D$3:$LJ$86,'BECO_Datos 2006-2020'!$A69,FALSE)+IFERROR(HLOOKUP(CONCATENATE($L$5,T$7),'BECO_Datos 2006-2020'!$LL$3:$RN$86,'BECO_Datos 2006-2020'!$A69,FALSE),0))*T$5</f>
        <v>2.9285714285714286E-2</v>
      </c>
      <c r="U69" s="103">
        <f>(HLOOKUP(CONCATENATE($L$5,U$7),'BECO_Datos 2006-2020'!$D$3:$LJ$86,'BECO_Datos 2006-2020'!$A69,FALSE)+IFERROR(HLOOKUP(CONCATENATE($L$5,U$7),'BECO_Datos 2006-2020'!$LL$3:$RN$86,'BECO_Datos 2006-2020'!$A69,FALSE),0))*U$5</f>
        <v>1.493192837827783</v>
      </c>
      <c r="V69" s="103">
        <f>(HLOOKUP(CONCATENATE($L$5,V$7),'BECO_Datos 2006-2020'!$D$3:$LJ$86,'BECO_Datos 2006-2020'!$A69,FALSE)+IFERROR(HLOOKUP(CONCATENATE($L$5,V$7),'BECO_Datos 2006-2020'!$LL$3:$RN$86,'BECO_Datos 2006-2020'!$A69,FALSE),0))*V$5</f>
        <v>0.31402380952380948</v>
      </c>
      <c r="W69" s="103">
        <f>(HLOOKUP(CONCATENATE($L$5,W$7),'BECO_Datos 2006-2020'!$D$3:$LJ$86,'BECO_Datos 2006-2020'!$A69,FALSE)+IFERROR(HLOOKUP(CONCATENATE($L$5,W$7),'BECO_Datos 2006-2020'!$LL$3:$RN$86,'BECO_Datos 2006-2020'!$A69,FALSE),0))*W$5</f>
        <v>0</v>
      </c>
    </row>
    <row r="70" spans="1:23" x14ac:dyDescent="0.25">
      <c r="A70" s="54"/>
      <c r="B70" s="155" t="s">
        <v>16</v>
      </c>
      <c r="C70" s="156" t="str">
        <f>IF($C$5=1,"No aplica",_xlfn.AGGREGATE(9,6,D70:K70))</f>
        <v>No aplica</v>
      </c>
      <c r="D70" s="101">
        <f t="shared" ref="D70:K70" si="29">D71+D78+D79+D80+D81</f>
        <v>0</v>
      </c>
      <c r="E70" s="101">
        <f t="shared" si="29"/>
        <v>0</v>
      </c>
      <c r="F70" s="101">
        <f t="shared" si="29"/>
        <v>29187.874734570665</v>
      </c>
      <c r="G70" s="101">
        <f t="shared" si="29"/>
        <v>0</v>
      </c>
      <c r="H70" s="101">
        <f t="shared" si="29"/>
        <v>0</v>
      </c>
      <c r="I70" s="101">
        <f t="shared" si="29"/>
        <v>0</v>
      </c>
      <c r="J70" s="101">
        <f t="shared" si="29"/>
        <v>0</v>
      </c>
      <c r="K70" s="101">
        <f t="shared" si="29"/>
        <v>0</v>
      </c>
      <c r="L70" s="156" t="str">
        <f>IF($C$5=1,"No aplica",_xlfn.AGGREGATE(9,6,M70:W70))</f>
        <v>No aplica</v>
      </c>
      <c r="M70" s="101">
        <f t="shared" ref="M70:W70" si="30">M71+M78+M79+M80+M81</f>
        <v>0</v>
      </c>
      <c r="N70" s="101">
        <f t="shared" si="30"/>
        <v>0</v>
      </c>
      <c r="O70" s="101">
        <f t="shared" si="30"/>
        <v>0</v>
      </c>
      <c r="P70" s="101">
        <f t="shared" si="30"/>
        <v>0</v>
      </c>
      <c r="Q70" s="101">
        <f t="shared" si="30"/>
        <v>36186.440886666664</v>
      </c>
      <c r="R70" s="101">
        <f t="shared" si="30"/>
        <v>91.217093659999648</v>
      </c>
      <c r="S70" s="101">
        <f t="shared" si="30"/>
        <v>0</v>
      </c>
      <c r="T70" s="101">
        <f t="shared" si="30"/>
        <v>1241.2378095238096</v>
      </c>
      <c r="U70" s="101">
        <f t="shared" si="30"/>
        <v>0</v>
      </c>
      <c r="V70" s="101">
        <f t="shared" si="30"/>
        <v>38464.210394761896</v>
      </c>
      <c r="W70" s="101">
        <f t="shared" si="30"/>
        <v>10129.949079523811</v>
      </c>
    </row>
    <row r="71" spans="1:23" x14ac:dyDescent="0.25">
      <c r="A71" s="54"/>
      <c r="B71" s="148" t="s">
        <v>136</v>
      </c>
      <c r="C71" s="22" t="str">
        <f t="shared" si="27"/>
        <v>No aplica</v>
      </c>
      <c r="D71" s="103">
        <f t="shared" ref="D71:K71" si="31">SUM(D72:D77)</f>
        <v>0</v>
      </c>
      <c r="E71" s="103">
        <f t="shared" si="31"/>
        <v>0</v>
      </c>
      <c r="F71" s="103">
        <f t="shared" si="31"/>
        <v>29187.874734570665</v>
      </c>
      <c r="G71" s="103">
        <f t="shared" si="31"/>
        <v>0</v>
      </c>
      <c r="H71" s="103">
        <f t="shared" si="31"/>
        <v>0</v>
      </c>
      <c r="I71" s="103">
        <f t="shared" si="31"/>
        <v>0</v>
      </c>
      <c r="J71" s="103">
        <f t="shared" si="31"/>
        <v>0</v>
      </c>
      <c r="K71" s="103">
        <f t="shared" si="31"/>
        <v>0</v>
      </c>
      <c r="L71" s="22" t="str">
        <f t="shared" si="28"/>
        <v>No aplica</v>
      </c>
      <c r="M71" s="103">
        <f t="shared" ref="M71:W71" si="32">SUM(M72:M77)</f>
        <v>0</v>
      </c>
      <c r="N71" s="103">
        <f t="shared" si="32"/>
        <v>0</v>
      </c>
      <c r="O71" s="103">
        <f t="shared" si="32"/>
        <v>0</v>
      </c>
      <c r="P71" s="103">
        <f t="shared" si="32"/>
        <v>0</v>
      </c>
      <c r="Q71" s="103">
        <f t="shared" si="32"/>
        <v>35350.647815238088</v>
      </c>
      <c r="R71" s="103">
        <f t="shared" si="32"/>
        <v>0</v>
      </c>
      <c r="S71" s="103">
        <f t="shared" si="32"/>
        <v>0</v>
      </c>
      <c r="T71" s="103">
        <f t="shared" si="32"/>
        <v>0</v>
      </c>
      <c r="U71" s="103">
        <f t="shared" si="32"/>
        <v>0</v>
      </c>
      <c r="V71" s="103">
        <f t="shared" si="32"/>
        <v>38362.320420952368</v>
      </c>
      <c r="W71" s="103">
        <f t="shared" si="32"/>
        <v>0</v>
      </c>
    </row>
    <row r="72" spans="1:23" x14ac:dyDescent="0.25">
      <c r="A72" s="54"/>
      <c r="B72" s="150" t="s">
        <v>137</v>
      </c>
      <c r="C72" s="23" t="str">
        <f t="shared" si="27"/>
        <v>No aplica</v>
      </c>
      <c r="D72" s="102">
        <f>(HLOOKUP(CONCATENATE($L$5,D$7),'BECO_Datos 2006-2020'!$D$3:$LJ$86,'BECO_Datos 2006-2020'!$A72,FALSE)+IFERROR(HLOOKUP(CONCATENATE($L$5,D$7),'BECO_Datos 2006-2020'!$LL$3:$RN$86,'BECO_Datos 2006-2020'!$A72,FALSE),0))*D$5</f>
        <v>0</v>
      </c>
      <c r="E72" s="102">
        <f>(HLOOKUP(CONCATENATE($L$5,E$7),'BECO_Datos 2006-2020'!$D$3:$LJ$86,'BECO_Datos 2006-2020'!$A72,FALSE)+IFERROR(HLOOKUP(CONCATENATE($L$5,E$7),'BECO_Datos 2006-2020'!$LL$3:$RN$86,'BECO_Datos 2006-2020'!$A72,FALSE),0))*E$5</f>
        <v>0</v>
      </c>
      <c r="F72" s="102">
        <f>(HLOOKUP(CONCATENATE($L$5,F$7),'BECO_Datos 2006-2020'!$D$3:$LJ$86,'BECO_Datos 2006-2020'!$A72,FALSE)+IFERROR(HLOOKUP(CONCATENATE($L$5,F$7),'BECO_Datos 2006-2020'!$LL$3:$RN$86,'BECO_Datos 2006-2020'!$A72,FALSE),0))*F$5</f>
        <v>4138.4381088670852</v>
      </c>
      <c r="G72" s="102">
        <f>(HLOOKUP(CONCATENATE($L$5,G$7),'BECO_Datos 2006-2020'!$D$3:$LJ$86,'BECO_Datos 2006-2020'!$A72,FALSE)+IFERROR(HLOOKUP(CONCATENATE($L$5,G$7),'BECO_Datos 2006-2020'!$LL$3:$RN$86,'BECO_Datos 2006-2020'!$A72,FALSE),0))*G$5</f>
        <v>0</v>
      </c>
      <c r="H72" s="102">
        <f>(HLOOKUP(CONCATENATE($L$5,H$7),'BECO_Datos 2006-2020'!$D$3:$LJ$86,'BECO_Datos 2006-2020'!$A72,FALSE)+IFERROR(HLOOKUP(CONCATENATE($L$5,H$7),'BECO_Datos 2006-2020'!$LL$3:$RN$86,'BECO_Datos 2006-2020'!$A72,FALSE),0))*H$5</f>
        <v>0</v>
      </c>
      <c r="I72" s="102">
        <f>(HLOOKUP(CONCATENATE($L$5,I$7),'BECO_Datos 2006-2020'!$D$3:$LJ$86,'BECO_Datos 2006-2020'!$A72,FALSE)+IFERROR(HLOOKUP(CONCATENATE($L$5,I$7),'BECO_Datos 2006-2020'!$LL$3:$RN$86,'BECO_Datos 2006-2020'!$A72,FALSE),0))*I$5</f>
        <v>0</v>
      </c>
      <c r="J72" s="102">
        <f>(HLOOKUP(CONCATENATE($L$5,J$7),'BECO_Datos 2006-2020'!$D$3:$LJ$86,'BECO_Datos 2006-2020'!$A72,FALSE)+IFERROR(HLOOKUP(CONCATENATE($L$5,J$7),'BECO_Datos 2006-2020'!$LL$3:$RN$86,'BECO_Datos 2006-2020'!$A72,FALSE),0))*J$5</f>
        <v>0</v>
      </c>
      <c r="K72" s="102">
        <f>(HLOOKUP(CONCATENATE($L$5,K$7),'BECO_Datos 2006-2020'!$D$3:$LJ$86,'BECO_Datos 2006-2020'!$A72,FALSE)+IFERROR(HLOOKUP(CONCATENATE($L$5,K$7),'BECO_Datos 2006-2020'!$LL$3:$RN$86,'BECO_Datos 2006-2020'!$A72,FALSE),0))*K$5</f>
        <v>0</v>
      </c>
      <c r="L72" s="23" t="str">
        <f t="shared" si="28"/>
        <v>No aplica</v>
      </c>
      <c r="M72" s="102">
        <f>(HLOOKUP(CONCATENATE($L$5,M$7),'BECO_Datos 2006-2020'!$D$3:$LJ$86,'BECO_Datos 2006-2020'!$A72,FALSE)+IFERROR(HLOOKUP(CONCATENATE($L$5,M$7),'BECO_Datos 2006-2020'!$LL$3:$RN$86,'BECO_Datos 2006-2020'!$A72,FALSE),0))*M$5</f>
        <v>0</v>
      </c>
      <c r="N72" s="102">
        <f>(HLOOKUP(CONCATENATE($L$5,N$7),'BECO_Datos 2006-2020'!$D$3:$LJ$86,'BECO_Datos 2006-2020'!$A72,FALSE)+IFERROR(HLOOKUP(CONCATENATE($L$5,N$7),'BECO_Datos 2006-2020'!$LL$3:$RN$86,'BECO_Datos 2006-2020'!$A72,FALSE),0))*N$5</f>
        <v>0</v>
      </c>
      <c r="O72" s="102">
        <f>(HLOOKUP(CONCATENATE($L$5,O$7),'BECO_Datos 2006-2020'!$D$3:$LJ$86,'BECO_Datos 2006-2020'!$A72,FALSE)+IFERROR(HLOOKUP(CONCATENATE($L$5,O$7),'BECO_Datos 2006-2020'!$LL$3:$RN$86,'BECO_Datos 2006-2020'!$A72,FALSE),0))*O$5</f>
        <v>0</v>
      </c>
      <c r="P72" s="102">
        <f>(HLOOKUP(CONCATENATE($L$5,P$7),'BECO_Datos 2006-2020'!$D$3:$LJ$86,'BECO_Datos 2006-2020'!$A72,FALSE)+IFERROR(HLOOKUP(CONCATENATE($L$5,P$7),'BECO_Datos 2006-2020'!$LL$3:$RN$86,'BECO_Datos 2006-2020'!$A72,FALSE),0))*P$5</f>
        <v>0</v>
      </c>
      <c r="Q72" s="102">
        <f>(HLOOKUP(CONCATENATE($L$5,Q$7),'BECO_Datos 2006-2020'!$D$3:$LJ$86,'BECO_Datos 2006-2020'!$A72,FALSE)+IFERROR(HLOOKUP(CONCATENATE($L$5,Q$7),'BECO_Datos 2006-2020'!$LL$3:$RN$86,'BECO_Datos 2006-2020'!$A72,FALSE),0))*Q$5</f>
        <v>3205.0524395002976</v>
      </c>
      <c r="R72" s="102">
        <f>(HLOOKUP(CONCATENATE($L$5,R$7),'BECO_Datos 2006-2020'!$D$3:$LJ$86,'BECO_Datos 2006-2020'!$A72,FALSE)+IFERROR(HLOOKUP(CONCATENATE($L$5,R$7),'BECO_Datos 2006-2020'!$LL$3:$RN$86,'BECO_Datos 2006-2020'!$A72,FALSE),0))*R$5</f>
        <v>0</v>
      </c>
      <c r="S72" s="102">
        <f>(HLOOKUP(CONCATENATE($L$5,S$7),'BECO_Datos 2006-2020'!$D$3:$LJ$86,'BECO_Datos 2006-2020'!$A72,FALSE)+IFERROR(HLOOKUP(CONCATENATE($L$5,S$7),'BECO_Datos 2006-2020'!$LL$3:$RN$86,'BECO_Datos 2006-2020'!$A72,FALSE),0))*S$5</f>
        <v>0</v>
      </c>
      <c r="T72" s="102">
        <f>(HLOOKUP(CONCATENATE($L$5,T$7),'BECO_Datos 2006-2020'!$D$3:$LJ$86,'BECO_Datos 2006-2020'!$A72,FALSE)+IFERROR(HLOOKUP(CONCATENATE($L$5,T$7),'BECO_Datos 2006-2020'!$LL$3:$RN$86,'BECO_Datos 2006-2020'!$A72,FALSE),0))*T$5</f>
        <v>0</v>
      </c>
      <c r="U72" s="102">
        <f>(HLOOKUP(CONCATENATE($L$5,U$7),'BECO_Datos 2006-2020'!$D$3:$LJ$86,'BECO_Datos 2006-2020'!$A72,FALSE)+IFERROR(HLOOKUP(CONCATENATE($L$5,U$7),'BECO_Datos 2006-2020'!$LL$3:$RN$86,'BECO_Datos 2006-2020'!$A72,FALSE),0))*U$5</f>
        <v>0</v>
      </c>
      <c r="V72" s="102">
        <f>(HLOOKUP(CONCATENATE($L$5,V$7),'BECO_Datos 2006-2020'!$D$3:$LJ$86,'BECO_Datos 2006-2020'!$A72,FALSE)+IFERROR(HLOOKUP(CONCATENATE($L$5,V$7),'BECO_Datos 2006-2020'!$LL$3:$RN$86,'BECO_Datos 2006-2020'!$A72,FALSE),0))*V$5</f>
        <v>17021.159370902325</v>
      </c>
      <c r="W72" s="102">
        <f>(HLOOKUP(CONCATENATE($L$5,W$7),'BECO_Datos 2006-2020'!$D$3:$LJ$86,'BECO_Datos 2006-2020'!$A72,FALSE)+IFERROR(HLOOKUP(CONCATENATE($L$5,W$7),'BECO_Datos 2006-2020'!$LL$3:$RN$86,'BECO_Datos 2006-2020'!$A72,FALSE),0))*W$5</f>
        <v>0</v>
      </c>
    </row>
    <row r="73" spans="1:23" x14ac:dyDescent="0.25">
      <c r="A73" s="54"/>
      <c r="B73" s="151" t="s">
        <v>138</v>
      </c>
      <c r="C73" s="22" t="str">
        <f t="shared" si="27"/>
        <v>No aplica</v>
      </c>
      <c r="D73" s="103">
        <f>(HLOOKUP(CONCATENATE($L$5,D$7),'BECO_Datos 2006-2020'!$D$3:$LJ$86,'BECO_Datos 2006-2020'!$A73,FALSE)+IFERROR(HLOOKUP(CONCATENATE($L$5,D$7),'BECO_Datos 2006-2020'!$LL$3:$RN$86,'BECO_Datos 2006-2020'!$A73,FALSE),0))*D$5</f>
        <v>0</v>
      </c>
      <c r="E73" s="103">
        <f>(HLOOKUP(CONCATENATE($L$5,E$7),'BECO_Datos 2006-2020'!$D$3:$LJ$86,'BECO_Datos 2006-2020'!$A73,FALSE)+IFERROR(HLOOKUP(CONCATENATE($L$5,E$7),'BECO_Datos 2006-2020'!$LL$3:$RN$86,'BECO_Datos 2006-2020'!$A73,FALSE),0))*E$5</f>
        <v>0</v>
      </c>
      <c r="F73" s="103">
        <f>(HLOOKUP(CONCATENATE($L$5,F$7),'BECO_Datos 2006-2020'!$D$3:$LJ$86,'BECO_Datos 2006-2020'!$A73,FALSE)+IFERROR(HLOOKUP(CONCATENATE($L$5,F$7),'BECO_Datos 2006-2020'!$LL$3:$RN$86,'BECO_Datos 2006-2020'!$A73,FALSE),0))*F$5</f>
        <v>3890.9455529351717</v>
      </c>
      <c r="G73" s="103">
        <f>(HLOOKUP(CONCATENATE($L$5,G$7),'BECO_Datos 2006-2020'!$D$3:$LJ$86,'BECO_Datos 2006-2020'!$A73,FALSE)+IFERROR(HLOOKUP(CONCATENATE($L$5,G$7),'BECO_Datos 2006-2020'!$LL$3:$RN$86,'BECO_Datos 2006-2020'!$A73,FALSE),0))*G$5</f>
        <v>0</v>
      </c>
      <c r="H73" s="103">
        <f>(HLOOKUP(CONCATENATE($L$5,H$7),'BECO_Datos 2006-2020'!$D$3:$LJ$86,'BECO_Datos 2006-2020'!$A73,FALSE)+IFERROR(HLOOKUP(CONCATENATE($L$5,H$7),'BECO_Datos 2006-2020'!$LL$3:$RN$86,'BECO_Datos 2006-2020'!$A73,FALSE),0))*H$5</f>
        <v>0</v>
      </c>
      <c r="I73" s="103">
        <f>(HLOOKUP(CONCATENATE($L$5,I$7),'BECO_Datos 2006-2020'!$D$3:$LJ$86,'BECO_Datos 2006-2020'!$A73,FALSE)+IFERROR(HLOOKUP(CONCATENATE($L$5,I$7),'BECO_Datos 2006-2020'!$LL$3:$RN$86,'BECO_Datos 2006-2020'!$A73,FALSE),0))*I$5</f>
        <v>0</v>
      </c>
      <c r="J73" s="103">
        <f>(HLOOKUP(CONCATENATE($L$5,J$7),'BECO_Datos 2006-2020'!$D$3:$LJ$86,'BECO_Datos 2006-2020'!$A73,FALSE)+IFERROR(HLOOKUP(CONCATENATE($L$5,J$7),'BECO_Datos 2006-2020'!$LL$3:$RN$86,'BECO_Datos 2006-2020'!$A73,FALSE),0))*J$5</f>
        <v>0</v>
      </c>
      <c r="K73" s="103">
        <f>(HLOOKUP(CONCATENATE($L$5,K$7),'BECO_Datos 2006-2020'!$D$3:$LJ$86,'BECO_Datos 2006-2020'!$A73,FALSE)+IFERROR(HLOOKUP(CONCATENATE($L$5,K$7),'BECO_Datos 2006-2020'!$LL$3:$RN$86,'BECO_Datos 2006-2020'!$A73,FALSE),0))*K$5</f>
        <v>0</v>
      </c>
      <c r="L73" s="22" t="str">
        <f t="shared" si="28"/>
        <v>No aplica</v>
      </c>
      <c r="M73" s="103">
        <f>(HLOOKUP(CONCATENATE($L$5,M$7),'BECO_Datos 2006-2020'!$D$3:$LJ$86,'BECO_Datos 2006-2020'!$A73,FALSE)+IFERROR(HLOOKUP(CONCATENATE($L$5,M$7),'BECO_Datos 2006-2020'!$LL$3:$RN$86,'BECO_Datos 2006-2020'!$A73,FALSE),0))*M$5</f>
        <v>0</v>
      </c>
      <c r="N73" s="103">
        <f>(HLOOKUP(CONCATENATE($L$5,N$7),'BECO_Datos 2006-2020'!$D$3:$LJ$86,'BECO_Datos 2006-2020'!$A73,FALSE)+IFERROR(HLOOKUP(CONCATENATE($L$5,N$7),'BECO_Datos 2006-2020'!$LL$3:$RN$86,'BECO_Datos 2006-2020'!$A73,FALSE),0))*N$5</f>
        <v>0</v>
      </c>
      <c r="O73" s="103">
        <f>(HLOOKUP(CONCATENATE($L$5,O$7),'BECO_Datos 2006-2020'!$D$3:$LJ$86,'BECO_Datos 2006-2020'!$A73,FALSE)+IFERROR(HLOOKUP(CONCATENATE($L$5,O$7),'BECO_Datos 2006-2020'!$LL$3:$RN$86,'BECO_Datos 2006-2020'!$A73,FALSE),0))*O$5</f>
        <v>0</v>
      </c>
      <c r="P73" s="103">
        <f>(HLOOKUP(CONCATENATE($L$5,P$7),'BECO_Datos 2006-2020'!$D$3:$LJ$86,'BECO_Datos 2006-2020'!$A73,FALSE)+IFERROR(HLOOKUP(CONCATENATE($L$5,P$7),'BECO_Datos 2006-2020'!$LL$3:$RN$86,'BECO_Datos 2006-2020'!$A73,FALSE),0))*P$5</f>
        <v>0</v>
      </c>
      <c r="Q73" s="103">
        <f>(HLOOKUP(CONCATENATE($L$5,Q$7),'BECO_Datos 2006-2020'!$D$3:$LJ$86,'BECO_Datos 2006-2020'!$A73,FALSE)+IFERROR(HLOOKUP(CONCATENATE($L$5,Q$7),'BECO_Datos 2006-2020'!$LL$3:$RN$86,'BECO_Datos 2006-2020'!$A73,FALSE),0))*Q$5</f>
        <v>955.7546900650384</v>
      </c>
      <c r="R73" s="103">
        <f>(HLOOKUP(CONCATENATE($L$5,R$7),'BECO_Datos 2006-2020'!$D$3:$LJ$86,'BECO_Datos 2006-2020'!$A73,FALSE)+IFERROR(HLOOKUP(CONCATENATE($L$5,R$7),'BECO_Datos 2006-2020'!$LL$3:$RN$86,'BECO_Datos 2006-2020'!$A73,FALSE),0))*R$5</f>
        <v>0</v>
      </c>
      <c r="S73" s="103">
        <f>(HLOOKUP(CONCATENATE($L$5,S$7),'BECO_Datos 2006-2020'!$D$3:$LJ$86,'BECO_Datos 2006-2020'!$A73,FALSE)+IFERROR(HLOOKUP(CONCATENATE($L$5,S$7),'BECO_Datos 2006-2020'!$LL$3:$RN$86,'BECO_Datos 2006-2020'!$A73,FALSE),0))*S$5</f>
        <v>0</v>
      </c>
      <c r="T73" s="103">
        <f>(HLOOKUP(CONCATENATE($L$5,T$7),'BECO_Datos 2006-2020'!$D$3:$LJ$86,'BECO_Datos 2006-2020'!$A73,FALSE)+IFERROR(HLOOKUP(CONCATENATE($L$5,T$7),'BECO_Datos 2006-2020'!$LL$3:$RN$86,'BECO_Datos 2006-2020'!$A73,FALSE),0))*T$5</f>
        <v>0</v>
      </c>
      <c r="U73" s="103">
        <f>(HLOOKUP(CONCATENATE($L$5,U$7),'BECO_Datos 2006-2020'!$D$3:$LJ$86,'BECO_Datos 2006-2020'!$A73,FALSE)+IFERROR(HLOOKUP(CONCATENATE($L$5,U$7),'BECO_Datos 2006-2020'!$LL$3:$RN$86,'BECO_Datos 2006-2020'!$A73,FALSE),0))*U$5</f>
        <v>0</v>
      </c>
      <c r="V73" s="103">
        <f>(HLOOKUP(CONCATENATE($L$5,V$7),'BECO_Datos 2006-2020'!$D$3:$LJ$86,'BECO_Datos 2006-2020'!$A73,FALSE)+IFERROR(HLOOKUP(CONCATENATE($L$5,V$7),'BECO_Datos 2006-2020'!$LL$3:$RN$86,'BECO_Datos 2006-2020'!$A73,FALSE),0))*V$5</f>
        <v>14882.641393665217</v>
      </c>
      <c r="W73" s="103">
        <f>(HLOOKUP(CONCATENATE($L$5,W$7),'BECO_Datos 2006-2020'!$D$3:$LJ$86,'BECO_Datos 2006-2020'!$A73,FALSE)+IFERROR(HLOOKUP(CONCATENATE($L$5,W$7),'BECO_Datos 2006-2020'!$LL$3:$RN$86,'BECO_Datos 2006-2020'!$A73,FALSE),0))*W$5</f>
        <v>0</v>
      </c>
    </row>
    <row r="74" spans="1:23" x14ac:dyDescent="0.25">
      <c r="A74" s="54"/>
      <c r="B74" s="150" t="s">
        <v>139</v>
      </c>
      <c r="C74" s="23" t="str">
        <f t="shared" si="27"/>
        <v>No aplica</v>
      </c>
      <c r="D74" s="102">
        <f>(HLOOKUP(CONCATENATE($L$5,D$7),'BECO_Datos 2006-2020'!$D$3:$LJ$86,'BECO_Datos 2006-2020'!$A74,FALSE)+IFERROR(HLOOKUP(CONCATENATE($L$5,D$7),'BECO_Datos 2006-2020'!$LL$3:$RN$86,'BECO_Datos 2006-2020'!$A74,FALSE),0))*D$5</f>
        <v>0</v>
      </c>
      <c r="E74" s="102">
        <f>(HLOOKUP(CONCATENATE($L$5,E$7),'BECO_Datos 2006-2020'!$D$3:$LJ$86,'BECO_Datos 2006-2020'!$A74,FALSE)+IFERROR(HLOOKUP(CONCATENATE($L$5,E$7),'BECO_Datos 2006-2020'!$LL$3:$RN$86,'BECO_Datos 2006-2020'!$A74,FALSE),0))*E$5</f>
        <v>0</v>
      </c>
      <c r="F74" s="102">
        <f>(HLOOKUP(CONCATENATE($L$5,F$7),'BECO_Datos 2006-2020'!$D$3:$LJ$86,'BECO_Datos 2006-2020'!$A74,FALSE)+IFERROR(HLOOKUP(CONCATENATE($L$5,F$7),'BECO_Datos 2006-2020'!$LL$3:$RN$86,'BECO_Datos 2006-2020'!$A74,FALSE),0))*F$5</f>
        <v>3340.5479771514129</v>
      </c>
      <c r="G74" s="102">
        <f>(HLOOKUP(CONCATENATE($L$5,G$7),'BECO_Datos 2006-2020'!$D$3:$LJ$86,'BECO_Datos 2006-2020'!$A74,FALSE)+IFERROR(HLOOKUP(CONCATENATE($L$5,G$7),'BECO_Datos 2006-2020'!$LL$3:$RN$86,'BECO_Datos 2006-2020'!$A74,FALSE),0))*G$5</f>
        <v>0</v>
      </c>
      <c r="H74" s="102">
        <f>(HLOOKUP(CONCATENATE($L$5,H$7),'BECO_Datos 2006-2020'!$D$3:$LJ$86,'BECO_Datos 2006-2020'!$A74,FALSE)+IFERROR(HLOOKUP(CONCATENATE($L$5,H$7),'BECO_Datos 2006-2020'!$LL$3:$RN$86,'BECO_Datos 2006-2020'!$A74,FALSE),0))*H$5</f>
        <v>0</v>
      </c>
      <c r="I74" s="102">
        <f>(HLOOKUP(CONCATENATE($L$5,I$7),'BECO_Datos 2006-2020'!$D$3:$LJ$86,'BECO_Datos 2006-2020'!$A74,FALSE)+IFERROR(HLOOKUP(CONCATENATE($L$5,I$7),'BECO_Datos 2006-2020'!$LL$3:$RN$86,'BECO_Datos 2006-2020'!$A74,FALSE),0))*I$5</f>
        <v>0</v>
      </c>
      <c r="J74" s="102">
        <f>(HLOOKUP(CONCATENATE($L$5,J$7),'BECO_Datos 2006-2020'!$D$3:$LJ$86,'BECO_Datos 2006-2020'!$A74,FALSE)+IFERROR(HLOOKUP(CONCATENATE($L$5,J$7),'BECO_Datos 2006-2020'!$LL$3:$RN$86,'BECO_Datos 2006-2020'!$A74,FALSE),0))*J$5</f>
        <v>0</v>
      </c>
      <c r="K74" s="102">
        <f>(HLOOKUP(CONCATENATE($L$5,K$7),'BECO_Datos 2006-2020'!$D$3:$LJ$86,'BECO_Datos 2006-2020'!$A74,FALSE)+IFERROR(HLOOKUP(CONCATENATE($L$5,K$7),'BECO_Datos 2006-2020'!$LL$3:$RN$86,'BECO_Datos 2006-2020'!$A74,FALSE),0))*K$5</f>
        <v>0</v>
      </c>
      <c r="L74" s="23" t="str">
        <f t="shared" si="28"/>
        <v>No aplica</v>
      </c>
      <c r="M74" s="102">
        <f>(HLOOKUP(CONCATENATE($L$5,M$7),'BECO_Datos 2006-2020'!$D$3:$LJ$86,'BECO_Datos 2006-2020'!$A74,FALSE)+IFERROR(HLOOKUP(CONCATENATE($L$5,M$7),'BECO_Datos 2006-2020'!$LL$3:$RN$86,'BECO_Datos 2006-2020'!$A74,FALSE),0))*M$5</f>
        <v>0</v>
      </c>
      <c r="N74" s="102">
        <f>(HLOOKUP(CONCATENATE($L$5,N$7),'BECO_Datos 2006-2020'!$D$3:$LJ$86,'BECO_Datos 2006-2020'!$A74,FALSE)+IFERROR(HLOOKUP(CONCATENATE($L$5,N$7),'BECO_Datos 2006-2020'!$LL$3:$RN$86,'BECO_Datos 2006-2020'!$A74,FALSE),0))*N$5</f>
        <v>0</v>
      </c>
      <c r="O74" s="102">
        <f>(HLOOKUP(CONCATENATE($L$5,O$7),'BECO_Datos 2006-2020'!$D$3:$LJ$86,'BECO_Datos 2006-2020'!$A74,FALSE)+IFERROR(HLOOKUP(CONCATENATE($L$5,O$7),'BECO_Datos 2006-2020'!$LL$3:$RN$86,'BECO_Datos 2006-2020'!$A74,FALSE),0))*O$5</f>
        <v>0</v>
      </c>
      <c r="P74" s="102">
        <f>(HLOOKUP(CONCATENATE($L$5,P$7),'BECO_Datos 2006-2020'!$D$3:$LJ$86,'BECO_Datos 2006-2020'!$A74,FALSE)+IFERROR(HLOOKUP(CONCATENATE($L$5,P$7),'BECO_Datos 2006-2020'!$LL$3:$RN$86,'BECO_Datos 2006-2020'!$A74,FALSE),0))*P$5</f>
        <v>0</v>
      </c>
      <c r="Q74" s="102">
        <f>(HLOOKUP(CONCATENATE($L$5,Q$7),'BECO_Datos 2006-2020'!$D$3:$LJ$86,'BECO_Datos 2006-2020'!$A74,FALSE)+IFERROR(HLOOKUP(CONCATENATE($L$5,Q$7),'BECO_Datos 2006-2020'!$LL$3:$RN$86,'BECO_Datos 2006-2020'!$A74,FALSE),0))*Q$5</f>
        <v>5987.93144212676</v>
      </c>
      <c r="R74" s="102">
        <f>(HLOOKUP(CONCATENATE($L$5,R$7),'BECO_Datos 2006-2020'!$D$3:$LJ$86,'BECO_Datos 2006-2020'!$A74,FALSE)+IFERROR(HLOOKUP(CONCATENATE($L$5,R$7),'BECO_Datos 2006-2020'!$LL$3:$RN$86,'BECO_Datos 2006-2020'!$A74,FALSE),0))*R$5</f>
        <v>0</v>
      </c>
      <c r="S74" s="102">
        <f>(HLOOKUP(CONCATENATE($L$5,S$7),'BECO_Datos 2006-2020'!$D$3:$LJ$86,'BECO_Datos 2006-2020'!$A74,FALSE)+IFERROR(HLOOKUP(CONCATENATE($L$5,S$7),'BECO_Datos 2006-2020'!$LL$3:$RN$86,'BECO_Datos 2006-2020'!$A74,FALSE),0))*S$5</f>
        <v>0</v>
      </c>
      <c r="T74" s="102">
        <f>(HLOOKUP(CONCATENATE($L$5,T$7),'BECO_Datos 2006-2020'!$D$3:$LJ$86,'BECO_Datos 2006-2020'!$A74,FALSE)+IFERROR(HLOOKUP(CONCATENATE($L$5,T$7),'BECO_Datos 2006-2020'!$LL$3:$RN$86,'BECO_Datos 2006-2020'!$A74,FALSE),0))*T$5</f>
        <v>0</v>
      </c>
      <c r="U74" s="102">
        <f>(HLOOKUP(CONCATENATE($L$5,U$7),'BECO_Datos 2006-2020'!$D$3:$LJ$86,'BECO_Datos 2006-2020'!$A74,FALSE)+IFERROR(HLOOKUP(CONCATENATE($L$5,U$7),'BECO_Datos 2006-2020'!$LL$3:$RN$86,'BECO_Datos 2006-2020'!$A74,FALSE),0))*U$5</f>
        <v>0</v>
      </c>
      <c r="V74" s="102">
        <f>(HLOOKUP(CONCATENATE($L$5,V$7),'BECO_Datos 2006-2020'!$D$3:$LJ$86,'BECO_Datos 2006-2020'!$A74,FALSE)+IFERROR(HLOOKUP(CONCATENATE($L$5,V$7),'BECO_Datos 2006-2020'!$LL$3:$RN$86,'BECO_Datos 2006-2020'!$A74,FALSE),0))*V$5</f>
        <v>2189.0956917265498</v>
      </c>
      <c r="W74" s="102">
        <f>(HLOOKUP(CONCATENATE($L$5,W$7),'BECO_Datos 2006-2020'!$D$3:$LJ$86,'BECO_Datos 2006-2020'!$A74,FALSE)+IFERROR(HLOOKUP(CONCATENATE($L$5,W$7),'BECO_Datos 2006-2020'!$LL$3:$RN$86,'BECO_Datos 2006-2020'!$A74,FALSE),0))*W$5</f>
        <v>0</v>
      </c>
    </row>
    <row r="75" spans="1:23" x14ac:dyDescent="0.25">
      <c r="A75" s="54"/>
      <c r="B75" s="151" t="s">
        <v>140</v>
      </c>
      <c r="C75" s="22" t="str">
        <f t="shared" si="27"/>
        <v>No aplica</v>
      </c>
      <c r="D75" s="103">
        <f>(HLOOKUP(CONCATENATE($L$5,D$7),'BECO_Datos 2006-2020'!$D$3:$LJ$86,'BECO_Datos 2006-2020'!$A75,FALSE)+IFERROR(HLOOKUP(CONCATENATE($L$5,D$7),'BECO_Datos 2006-2020'!$LL$3:$RN$86,'BECO_Datos 2006-2020'!$A75,FALSE),0))*D$5</f>
        <v>0</v>
      </c>
      <c r="E75" s="103">
        <f>(HLOOKUP(CONCATENATE($L$5,E$7),'BECO_Datos 2006-2020'!$D$3:$LJ$86,'BECO_Datos 2006-2020'!$A75,FALSE)+IFERROR(HLOOKUP(CONCATENATE($L$5,E$7),'BECO_Datos 2006-2020'!$LL$3:$RN$86,'BECO_Datos 2006-2020'!$A75,FALSE),0))*E$5</f>
        <v>0</v>
      </c>
      <c r="F75" s="103">
        <f>(HLOOKUP(CONCATENATE($L$5,F$7),'BECO_Datos 2006-2020'!$D$3:$LJ$86,'BECO_Datos 2006-2020'!$A75,FALSE)+IFERROR(HLOOKUP(CONCATENATE($L$5,F$7),'BECO_Datos 2006-2020'!$LL$3:$RN$86,'BECO_Datos 2006-2020'!$A75,FALSE),0))*F$5</f>
        <v>12944.142396218544</v>
      </c>
      <c r="G75" s="103">
        <f>(HLOOKUP(CONCATENATE($L$5,G$7),'BECO_Datos 2006-2020'!$D$3:$LJ$86,'BECO_Datos 2006-2020'!$A75,FALSE)+IFERROR(HLOOKUP(CONCATENATE($L$5,G$7),'BECO_Datos 2006-2020'!$LL$3:$RN$86,'BECO_Datos 2006-2020'!$A75,FALSE),0))*G$5</f>
        <v>0</v>
      </c>
      <c r="H75" s="103">
        <f>(HLOOKUP(CONCATENATE($L$5,H$7),'BECO_Datos 2006-2020'!$D$3:$LJ$86,'BECO_Datos 2006-2020'!$A75,FALSE)+IFERROR(HLOOKUP(CONCATENATE($L$5,H$7),'BECO_Datos 2006-2020'!$LL$3:$RN$86,'BECO_Datos 2006-2020'!$A75,FALSE),0))*H$5</f>
        <v>0</v>
      </c>
      <c r="I75" s="103">
        <f>(HLOOKUP(CONCATENATE($L$5,I$7),'BECO_Datos 2006-2020'!$D$3:$LJ$86,'BECO_Datos 2006-2020'!$A75,FALSE)+IFERROR(HLOOKUP(CONCATENATE($L$5,I$7),'BECO_Datos 2006-2020'!$LL$3:$RN$86,'BECO_Datos 2006-2020'!$A75,FALSE),0))*I$5</f>
        <v>0</v>
      </c>
      <c r="J75" s="103">
        <f>(HLOOKUP(CONCATENATE($L$5,J$7),'BECO_Datos 2006-2020'!$D$3:$LJ$86,'BECO_Datos 2006-2020'!$A75,FALSE)+IFERROR(HLOOKUP(CONCATENATE($L$5,J$7),'BECO_Datos 2006-2020'!$LL$3:$RN$86,'BECO_Datos 2006-2020'!$A75,FALSE),0))*J$5</f>
        <v>0</v>
      </c>
      <c r="K75" s="103">
        <f>(HLOOKUP(CONCATENATE($L$5,K$7),'BECO_Datos 2006-2020'!$D$3:$LJ$86,'BECO_Datos 2006-2020'!$A75,FALSE)+IFERROR(HLOOKUP(CONCATENATE($L$5,K$7),'BECO_Datos 2006-2020'!$LL$3:$RN$86,'BECO_Datos 2006-2020'!$A75,FALSE),0))*K$5</f>
        <v>0</v>
      </c>
      <c r="L75" s="22" t="str">
        <f t="shared" si="28"/>
        <v>No aplica</v>
      </c>
      <c r="M75" s="103">
        <f>(HLOOKUP(CONCATENATE($L$5,M$7),'BECO_Datos 2006-2020'!$D$3:$LJ$86,'BECO_Datos 2006-2020'!$A75,FALSE)+IFERROR(HLOOKUP(CONCATENATE($L$5,M$7),'BECO_Datos 2006-2020'!$LL$3:$RN$86,'BECO_Datos 2006-2020'!$A75,FALSE),0))*M$5</f>
        <v>0</v>
      </c>
      <c r="N75" s="103">
        <f>(HLOOKUP(CONCATENATE($L$5,N$7),'BECO_Datos 2006-2020'!$D$3:$LJ$86,'BECO_Datos 2006-2020'!$A75,FALSE)+IFERROR(HLOOKUP(CONCATENATE($L$5,N$7),'BECO_Datos 2006-2020'!$LL$3:$RN$86,'BECO_Datos 2006-2020'!$A75,FALSE),0))*N$5</f>
        <v>0</v>
      </c>
      <c r="O75" s="103">
        <f>(HLOOKUP(CONCATENATE($L$5,O$7),'BECO_Datos 2006-2020'!$D$3:$LJ$86,'BECO_Datos 2006-2020'!$A75,FALSE)+IFERROR(HLOOKUP(CONCATENATE($L$5,O$7),'BECO_Datos 2006-2020'!$LL$3:$RN$86,'BECO_Datos 2006-2020'!$A75,FALSE),0))*O$5</f>
        <v>0</v>
      </c>
      <c r="P75" s="103">
        <f>(HLOOKUP(CONCATENATE($L$5,P$7),'BECO_Datos 2006-2020'!$D$3:$LJ$86,'BECO_Datos 2006-2020'!$A75,FALSE)+IFERROR(HLOOKUP(CONCATENATE($L$5,P$7),'BECO_Datos 2006-2020'!$LL$3:$RN$86,'BECO_Datos 2006-2020'!$A75,FALSE),0))*P$5</f>
        <v>0</v>
      </c>
      <c r="Q75" s="103">
        <f>(HLOOKUP(CONCATENATE($L$5,Q$7),'BECO_Datos 2006-2020'!$D$3:$LJ$86,'BECO_Datos 2006-2020'!$A75,FALSE)+IFERROR(HLOOKUP(CONCATENATE($L$5,Q$7),'BECO_Datos 2006-2020'!$LL$3:$RN$86,'BECO_Datos 2006-2020'!$A75,FALSE),0))*Q$5</f>
        <v>5678.5253942621639</v>
      </c>
      <c r="R75" s="103">
        <f>(HLOOKUP(CONCATENATE($L$5,R$7),'BECO_Datos 2006-2020'!$D$3:$LJ$86,'BECO_Datos 2006-2020'!$A75,FALSE)+IFERROR(HLOOKUP(CONCATENATE($L$5,R$7),'BECO_Datos 2006-2020'!$LL$3:$RN$86,'BECO_Datos 2006-2020'!$A75,FALSE),0))*R$5</f>
        <v>0</v>
      </c>
      <c r="S75" s="103">
        <f>(HLOOKUP(CONCATENATE($L$5,S$7),'BECO_Datos 2006-2020'!$D$3:$LJ$86,'BECO_Datos 2006-2020'!$A75,FALSE)+IFERROR(HLOOKUP(CONCATENATE($L$5,S$7),'BECO_Datos 2006-2020'!$LL$3:$RN$86,'BECO_Datos 2006-2020'!$A75,FALSE),0))*S$5</f>
        <v>0</v>
      </c>
      <c r="T75" s="103">
        <f>(HLOOKUP(CONCATENATE($L$5,T$7),'BECO_Datos 2006-2020'!$D$3:$LJ$86,'BECO_Datos 2006-2020'!$A75,FALSE)+IFERROR(HLOOKUP(CONCATENATE($L$5,T$7),'BECO_Datos 2006-2020'!$LL$3:$RN$86,'BECO_Datos 2006-2020'!$A75,FALSE),0))*T$5</f>
        <v>0</v>
      </c>
      <c r="U75" s="103">
        <f>(HLOOKUP(CONCATENATE($L$5,U$7),'BECO_Datos 2006-2020'!$D$3:$LJ$86,'BECO_Datos 2006-2020'!$A75,FALSE)+IFERROR(HLOOKUP(CONCATENATE($L$5,U$7),'BECO_Datos 2006-2020'!$LL$3:$RN$86,'BECO_Datos 2006-2020'!$A75,FALSE),0))*U$5</f>
        <v>0</v>
      </c>
      <c r="V75" s="103">
        <f>(HLOOKUP(CONCATENATE($L$5,V$7),'BECO_Datos 2006-2020'!$D$3:$LJ$86,'BECO_Datos 2006-2020'!$A75,FALSE)+IFERROR(HLOOKUP(CONCATENATE($L$5,V$7),'BECO_Datos 2006-2020'!$LL$3:$RN$86,'BECO_Datos 2006-2020'!$A75,FALSE),0))*V$5</f>
        <v>2447.3288263530567</v>
      </c>
      <c r="W75" s="103">
        <f>(HLOOKUP(CONCATENATE($L$5,W$7),'BECO_Datos 2006-2020'!$D$3:$LJ$86,'BECO_Datos 2006-2020'!$A75,FALSE)+IFERROR(HLOOKUP(CONCATENATE($L$5,W$7),'BECO_Datos 2006-2020'!$LL$3:$RN$86,'BECO_Datos 2006-2020'!$A75,FALSE),0))*W$5</f>
        <v>0</v>
      </c>
    </row>
    <row r="76" spans="1:23" x14ac:dyDescent="0.25">
      <c r="A76" s="54"/>
      <c r="B76" s="150" t="s">
        <v>141</v>
      </c>
      <c r="C76" s="23" t="str">
        <f t="shared" si="27"/>
        <v>No aplica</v>
      </c>
      <c r="D76" s="102">
        <f>(HLOOKUP(CONCATENATE($L$5,D$7),'BECO_Datos 2006-2020'!$D$3:$LJ$86,'BECO_Datos 2006-2020'!$A76,FALSE)+IFERROR(HLOOKUP(CONCATENATE($L$5,D$7),'BECO_Datos 2006-2020'!$LL$3:$RN$86,'BECO_Datos 2006-2020'!$A76,FALSE),0))*D$5</f>
        <v>0</v>
      </c>
      <c r="E76" s="102">
        <f>(HLOOKUP(CONCATENATE($L$5,E$7),'BECO_Datos 2006-2020'!$D$3:$LJ$86,'BECO_Datos 2006-2020'!$A76,FALSE)+IFERROR(HLOOKUP(CONCATENATE($L$5,E$7),'BECO_Datos 2006-2020'!$LL$3:$RN$86,'BECO_Datos 2006-2020'!$A76,FALSE),0))*E$5</f>
        <v>0</v>
      </c>
      <c r="F76" s="102">
        <f>(HLOOKUP(CONCATENATE($L$5,F$7),'BECO_Datos 2006-2020'!$D$3:$LJ$86,'BECO_Datos 2006-2020'!$A76,FALSE)+IFERROR(HLOOKUP(CONCATENATE($L$5,F$7),'BECO_Datos 2006-2020'!$LL$3:$RN$86,'BECO_Datos 2006-2020'!$A76,FALSE),0))*F$5</f>
        <v>4481.6229129253534</v>
      </c>
      <c r="G76" s="102">
        <f>(HLOOKUP(CONCATENATE($L$5,G$7),'BECO_Datos 2006-2020'!$D$3:$LJ$86,'BECO_Datos 2006-2020'!$A76,FALSE)+IFERROR(HLOOKUP(CONCATENATE($L$5,G$7),'BECO_Datos 2006-2020'!$LL$3:$RN$86,'BECO_Datos 2006-2020'!$A76,FALSE),0))*G$5</f>
        <v>0</v>
      </c>
      <c r="H76" s="102">
        <f>(HLOOKUP(CONCATENATE($L$5,H$7),'BECO_Datos 2006-2020'!$D$3:$LJ$86,'BECO_Datos 2006-2020'!$A76,FALSE)+IFERROR(HLOOKUP(CONCATENATE($L$5,H$7),'BECO_Datos 2006-2020'!$LL$3:$RN$86,'BECO_Datos 2006-2020'!$A76,FALSE),0))*H$5</f>
        <v>0</v>
      </c>
      <c r="I76" s="102">
        <f>(HLOOKUP(CONCATENATE($L$5,I$7),'BECO_Datos 2006-2020'!$D$3:$LJ$86,'BECO_Datos 2006-2020'!$A76,FALSE)+IFERROR(HLOOKUP(CONCATENATE($L$5,I$7),'BECO_Datos 2006-2020'!$LL$3:$RN$86,'BECO_Datos 2006-2020'!$A76,FALSE),0))*I$5</f>
        <v>0</v>
      </c>
      <c r="J76" s="102">
        <f>(HLOOKUP(CONCATENATE($L$5,J$7),'BECO_Datos 2006-2020'!$D$3:$LJ$86,'BECO_Datos 2006-2020'!$A76,FALSE)+IFERROR(HLOOKUP(CONCATENATE($L$5,J$7),'BECO_Datos 2006-2020'!$LL$3:$RN$86,'BECO_Datos 2006-2020'!$A76,FALSE),0))*J$5</f>
        <v>0</v>
      </c>
      <c r="K76" s="102">
        <f>(HLOOKUP(CONCATENATE($L$5,K$7),'BECO_Datos 2006-2020'!$D$3:$LJ$86,'BECO_Datos 2006-2020'!$A76,FALSE)+IFERROR(HLOOKUP(CONCATENATE($L$5,K$7),'BECO_Datos 2006-2020'!$LL$3:$RN$86,'BECO_Datos 2006-2020'!$A76,FALSE),0))*K$5</f>
        <v>0</v>
      </c>
      <c r="L76" s="23" t="str">
        <f t="shared" si="28"/>
        <v>No aplica</v>
      </c>
      <c r="M76" s="102">
        <f>(HLOOKUP(CONCATENATE($L$5,M$7),'BECO_Datos 2006-2020'!$D$3:$LJ$86,'BECO_Datos 2006-2020'!$A76,FALSE)+IFERROR(HLOOKUP(CONCATENATE($L$5,M$7),'BECO_Datos 2006-2020'!$LL$3:$RN$86,'BECO_Datos 2006-2020'!$A76,FALSE),0))*M$5</f>
        <v>0</v>
      </c>
      <c r="N76" s="102">
        <f>(HLOOKUP(CONCATENATE($L$5,N$7),'BECO_Datos 2006-2020'!$D$3:$LJ$86,'BECO_Datos 2006-2020'!$A76,FALSE)+IFERROR(HLOOKUP(CONCATENATE($L$5,N$7),'BECO_Datos 2006-2020'!$LL$3:$RN$86,'BECO_Datos 2006-2020'!$A76,FALSE),0))*N$5</f>
        <v>0</v>
      </c>
      <c r="O76" s="102">
        <f>(HLOOKUP(CONCATENATE($L$5,O$7),'BECO_Datos 2006-2020'!$D$3:$LJ$86,'BECO_Datos 2006-2020'!$A76,FALSE)+IFERROR(HLOOKUP(CONCATENATE($L$5,O$7),'BECO_Datos 2006-2020'!$LL$3:$RN$86,'BECO_Datos 2006-2020'!$A76,FALSE),0))*O$5</f>
        <v>0</v>
      </c>
      <c r="P76" s="102">
        <f>(HLOOKUP(CONCATENATE($L$5,P$7),'BECO_Datos 2006-2020'!$D$3:$LJ$86,'BECO_Datos 2006-2020'!$A76,FALSE)+IFERROR(HLOOKUP(CONCATENATE($L$5,P$7),'BECO_Datos 2006-2020'!$LL$3:$RN$86,'BECO_Datos 2006-2020'!$A76,FALSE),0))*P$5</f>
        <v>0</v>
      </c>
      <c r="Q76" s="102">
        <f>(HLOOKUP(CONCATENATE($L$5,Q$7),'BECO_Datos 2006-2020'!$D$3:$LJ$86,'BECO_Datos 2006-2020'!$A76,FALSE)+IFERROR(HLOOKUP(CONCATENATE($L$5,Q$7),'BECO_Datos 2006-2020'!$LL$3:$RN$86,'BECO_Datos 2006-2020'!$A76,FALSE),0))*Q$5</f>
        <v>7750.7449783792154</v>
      </c>
      <c r="R76" s="102">
        <f>(HLOOKUP(CONCATENATE($L$5,R$7),'BECO_Datos 2006-2020'!$D$3:$LJ$86,'BECO_Datos 2006-2020'!$A76,FALSE)+IFERROR(HLOOKUP(CONCATENATE($L$5,R$7),'BECO_Datos 2006-2020'!$LL$3:$RN$86,'BECO_Datos 2006-2020'!$A76,FALSE),0))*R$5</f>
        <v>0</v>
      </c>
      <c r="S76" s="102">
        <f>(HLOOKUP(CONCATENATE($L$5,S$7),'BECO_Datos 2006-2020'!$D$3:$LJ$86,'BECO_Datos 2006-2020'!$A76,FALSE)+IFERROR(HLOOKUP(CONCATENATE($L$5,S$7),'BECO_Datos 2006-2020'!$LL$3:$RN$86,'BECO_Datos 2006-2020'!$A76,FALSE),0))*S$5</f>
        <v>0</v>
      </c>
      <c r="T76" s="102">
        <f>(HLOOKUP(CONCATENATE($L$5,T$7),'BECO_Datos 2006-2020'!$D$3:$LJ$86,'BECO_Datos 2006-2020'!$A76,FALSE)+IFERROR(HLOOKUP(CONCATENATE($L$5,T$7),'BECO_Datos 2006-2020'!$LL$3:$RN$86,'BECO_Datos 2006-2020'!$A76,FALSE),0))*T$5</f>
        <v>0</v>
      </c>
      <c r="U76" s="102">
        <f>(HLOOKUP(CONCATENATE($L$5,U$7),'BECO_Datos 2006-2020'!$D$3:$LJ$86,'BECO_Datos 2006-2020'!$A76,FALSE)+IFERROR(HLOOKUP(CONCATENATE($L$5,U$7),'BECO_Datos 2006-2020'!$LL$3:$RN$86,'BECO_Datos 2006-2020'!$A76,FALSE),0))*U$5</f>
        <v>0</v>
      </c>
      <c r="V76" s="102">
        <f>(HLOOKUP(CONCATENATE($L$5,V$7),'BECO_Datos 2006-2020'!$D$3:$LJ$86,'BECO_Datos 2006-2020'!$A76,FALSE)+IFERROR(HLOOKUP(CONCATENATE($L$5,V$7),'BECO_Datos 2006-2020'!$LL$3:$RN$86,'BECO_Datos 2006-2020'!$A76,FALSE),0))*V$5</f>
        <v>1344.1640612187653</v>
      </c>
      <c r="W76" s="102">
        <f>(HLOOKUP(CONCATENATE($L$5,W$7),'BECO_Datos 2006-2020'!$D$3:$LJ$86,'BECO_Datos 2006-2020'!$A76,FALSE)+IFERROR(HLOOKUP(CONCATENATE($L$5,W$7),'BECO_Datos 2006-2020'!$LL$3:$RN$86,'BECO_Datos 2006-2020'!$A76,FALSE),0))*W$5</f>
        <v>0</v>
      </c>
    </row>
    <row r="77" spans="1:23" x14ac:dyDescent="0.25">
      <c r="A77" s="54"/>
      <c r="B77" s="151" t="s">
        <v>142</v>
      </c>
      <c r="C77" s="22" t="str">
        <f t="shared" si="27"/>
        <v>No aplica</v>
      </c>
      <c r="D77" s="103">
        <f>(HLOOKUP(CONCATENATE($L$5,D$7),'BECO_Datos 2006-2020'!$D$3:$LJ$86,'BECO_Datos 2006-2020'!$A77,FALSE)+IFERROR(HLOOKUP(CONCATENATE($L$5,D$7),'BECO_Datos 2006-2020'!$LL$3:$RN$86,'BECO_Datos 2006-2020'!$A77,FALSE),0))*D$5</f>
        <v>0</v>
      </c>
      <c r="E77" s="103">
        <f>(HLOOKUP(CONCATENATE($L$5,E$7),'BECO_Datos 2006-2020'!$D$3:$LJ$86,'BECO_Datos 2006-2020'!$A77,FALSE)+IFERROR(HLOOKUP(CONCATENATE($L$5,E$7),'BECO_Datos 2006-2020'!$LL$3:$RN$86,'BECO_Datos 2006-2020'!$A77,FALSE),0))*E$5</f>
        <v>0</v>
      </c>
      <c r="F77" s="103">
        <f>(HLOOKUP(CONCATENATE($L$5,F$7),'BECO_Datos 2006-2020'!$D$3:$LJ$86,'BECO_Datos 2006-2020'!$A77,FALSE)+IFERROR(HLOOKUP(CONCATENATE($L$5,F$7),'BECO_Datos 2006-2020'!$LL$3:$RN$86,'BECO_Datos 2006-2020'!$A77,FALSE),0))*F$5</f>
        <v>392.17778647309933</v>
      </c>
      <c r="G77" s="103">
        <f>(HLOOKUP(CONCATENATE($L$5,G$7),'BECO_Datos 2006-2020'!$D$3:$LJ$86,'BECO_Datos 2006-2020'!$A77,FALSE)+IFERROR(HLOOKUP(CONCATENATE($L$5,G$7),'BECO_Datos 2006-2020'!$LL$3:$RN$86,'BECO_Datos 2006-2020'!$A77,FALSE),0))*G$5</f>
        <v>0</v>
      </c>
      <c r="H77" s="103">
        <f>(HLOOKUP(CONCATENATE($L$5,H$7),'BECO_Datos 2006-2020'!$D$3:$LJ$86,'BECO_Datos 2006-2020'!$A77,FALSE)+IFERROR(HLOOKUP(CONCATENATE($L$5,H$7),'BECO_Datos 2006-2020'!$LL$3:$RN$86,'BECO_Datos 2006-2020'!$A77,FALSE),0))*H$5</f>
        <v>0</v>
      </c>
      <c r="I77" s="103">
        <f>(HLOOKUP(CONCATENATE($L$5,I$7),'BECO_Datos 2006-2020'!$D$3:$LJ$86,'BECO_Datos 2006-2020'!$A77,FALSE)+IFERROR(HLOOKUP(CONCATENATE($L$5,I$7),'BECO_Datos 2006-2020'!$LL$3:$RN$86,'BECO_Datos 2006-2020'!$A77,FALSE),0))*I$5</f>
        <v>0</v>
      </c>
      <c r="J77" s="103">
        <f>(HLOOKUP(CONCATENATE($L$5,J$7),'BECO_Datos 2006-2020'!$D$3:$LJ$86,'BECO_Datos 2006-2020'!$A77,FALSE)+IFERROR(HLOOKUP(CONCATENATE($L$5,J$7),'BECO_Datos 2006-2020'!$LL$3:$RN$86,'BECO_Datos 2006-2020'!$A77,FALSE),0))*J$5</f>
        <v>0</v>
      </c>
      <c r="K77" s="103">
        <f>(HLOOKUP(CONCATENATE($L$5,K$7),'BECO_Datos 2006-2020'!$D$3:$LJ$86,'BECO_Datos 2006-2020'!$A77,FALSE)+IFERROR(HLOOKUP(CONCATENATE($L$5,K$7),'BECO_Datos 2006-2020'!$LL$3:$RN$86,'BECO_Datos 2006-2020'!$A77,FALSE),0))*K$5</f>
        <v>0</v>
      </c>
      <c r="L77" s="22" t="str">
        <f t="shared" si="28"/>
        <v>No aplica</v>
      </c>
      <c r="M77" s="103">
        <f>(HLOOKUP(CONCATENATE($L$5,M$7),'BECO_Datos 2006-2020'!$D$3:$LJ$86,'BECO_Datos 2006-2020'!$A77,FALSE)+IFERROR(HLOOKUP(CONCATENATE($L$5,M$7),'BECO_Datos 2006-2020'!$LL$3:$RN$86,'BECO_Datos 2006-2020'!$A77,FALSE),0))*M$5</f>
        <v>0</v>
      </c>
      <c r="N77" s="103">
        <f>(HLOOKUP(CONCATENATE($L$5,N$7),'BECO_Datos 2006-2020'!$D$3:$LJ$86,'BECO_Datos 2006-2020'!$A77,FALSE)+IFERROR(HLOOKUP(CONCATENATE($L$5,N$7),'BECO_Datos 2006-2020'!$LL$3:$RN$86,'BECO_Datos 2006-2020'!$A77,FALSE),0))*N$5</f>
        <v>0</v>
      </c>
      <c r="O77" s="103">
        <f>(HLOOKUP(CONCATENATE($L$5,O$7),'BECO_Datos 2006-2020'!$D$3:$LJ$86,'BECO_Datos 2006-2020'!$A77,FALSE)+IFERROR(HLOOKUP(CONCATENATE($L$5,O$7),'BECO_Datos 2006-2020'!$LL$3:$RN$86,'BECO_Datos 2006-2020'!$A77,FALSE),0))*O$5</f>
        <v>0</v>
      </c>
      <c r="P77" s="103">
        <f>(HLOOKUP(CONCATENATE($L$5,P$7),'BECO_Datos 2006-2020'!$D$3:$LJ$86,'BECO_Datos 2006-2020'!$A77,FALSE)+IFERROR(HLOOKUP(CONCATENATE($L$5,P$7),'BECO_Datos 2006-2020'!$LL$3:$RN$86,'BECO_Datos 2006-2020'!$A77,FALSE),0))*P$5</f>
        <v>0</v>
      </c>
      <c r="Q77" s="103">
        <f>(HLOOKUP(CONCATENATE($L$5,Q$7),'BECO_Datos 2006-2020'!$D$3:$LJ$86,'BECO_Datos 2006-2020'!$A77,FALSE)+IFERROR(HLOOKUP(CONCATENATE($L$5,Q$7),'BECO_Datos 2006-2020'!$LL$3:$RN$86,'BECO_Datos 2006-2020'!$A77,FALSE),0))*Q$5</f>
        <v>11772.638870904615</v>
      </c>
      <c r="R77" s="103">
        <f>(HLOOKUP(CONCATENATE($L$5,R$7),'BECO_Datos 2006-2020'!$D$3:$LJ$86,'BECO_Datos 2006-2020'!$A77,FALSE)+IFERROR(HLOOKUP(CONCATENATE($L$5,R$7),'BECO_Datos 2006-2020'!$LL$3:$RN$86,'BECO_Datos 2006-2020'!$A77,FALSE),0))*R$5</f>
        <v>0</v>
      </c>
      <c r="S77" s="103">
        <f>(HLOOKUP(CONCATENATE($L$5,S$7),'BECO_Datos 2006-2020'!$D$3:$LJ$86,'BECO_Datos 2006-2020'!$A77,FALSE)+IFERROR(HLOOKUP(CONCATENATE($L$5,S$7),'BECO_Datos 2006-2020'!$LL$3:$RN$86,'BECO_Datos 2006-2020'!$A77,FALSE),0))*S$5</f>
        <v>0</v>
      </c>
      <c r="T77" s="103">
        <f>(HLOOKUP(CONCATENATE($L$5,T$7),'BECO_Datos 2006-2020'!$D$3:$LJ$86,'BECO_Datos 2006-2020'!$A77,FALSE)+IFERROR(HLOOKUP(CONCATENATE($L$5,T$7),'BECO_Datos 2006-2020'!$LL$3:$RN$86,'BECO_Datos 2006-2020'!$A77,FALSE),0))*T$5</f>
        <v>0</v>
      </c>
      <c r="U77" s="103">
        <f>(HLOOKUP(CONCATENATE($L$5,U$7),'BECO_Datos 2006-2020'!$D$3:$LJ$86,'BECO_Datos 2006-2020'!$A77,FALSE)+IFERROR(HLOOKUP(CONCATENATE($L$5,U$7),'BECO_Datos 2006-2020'!$LL$3:$RN$86,'BECO_Datos 2006-2020'!$A77,FALSE),0))*U$5</f>
        <v>0</v>
      </c>
      <c r="V77" s="103">
        <f>(HLOOKUP(CONCATENATE($L$5,V$7),'BECO_Datos 2006-2020'!$D$3:$LJ$86,'BECO_Datos 2006-2020'!$A77,FALSE)+IFERROR(HLOOKUP(CONCATENATE($L$5,V$7),'BECO_Datos 2006-2020'!$LL$3:$RN$86,'BECO_Datos 2006-2020'!$A77,FALSE),0))*V$5</f>
        <v>477.93107708646471</v>
      </c>
      <c r="W77" s="103">
        <f>(HLOOKUP(CONCATENATE($L$5,W$7),'BECO_Datos 2006-2020'!$D$3:$LJ$86,'BECO_Datos 2006-2020'!$A77,FALSE)+IFERROR(HLOOKUP(CONCATENATE($L$5,W$7),'BECO_Datos 2006-2020'!$LL$3:$RN$86,'BECO_Datos 2006-2020'!$A77,FALSE),0))*W$5</f>
        <v>0</v>
      </c>
    </row>
    <row r="78" spans="1:23" x14ac:dyDescent="0.25">
      <c r="A78" s="54"/>
      <c r="B78" s="149" t="s">
        <v>143</v>
      </c>
      <c r="C78" s="23" t="str">
        <f t="shared" si="27"/>
        <v>No aplica</v>
      </c>
      <c r="D78" s="102">
        <f>(HLOOKUP(CONCATENATE($L$5,D$7),'BECO_Datos 2006-2020'!$D$3:$LJ$86,'BECO_Datos 2006-2020'!$A78,FALSE)+IFERROR(HLOOKUP(CONCATENATE($L$5,D$7),'BECO_Datos 2006-2020'!$LL$3:$RN$86,'BECO_Datos 2006-2020'!$A78,FALSE),0))*D$5</f>
        <v>0</v>
      </c>
      <c r="E78" s="102">
        <f>(HLOOKUP(CONCATENATE($L$5,E$7),'BECO_Datos 2006-2020'!$D$3:$LJ$86,'BECO_Datos 2006-2020'!$A78,FALSE)+IFERROR(HLOOKUP(CONCATENATE($L$5,E$7),'BECO_Datos 2006-2020'!$LL$3:$RN$86,'BECO_Datos 2006-2020'!$A78,FALSE),0))*E$5</f>
        <v>0</v>
      </c>
      <c r="F78" s="102">
        <f>(HLOOKUP(CONCATENATE($L$5,F$7),'BECO_Datos 2006-2020'!$D$3:$LJ$86,'BECO_Datos 2006-2020'!$A78,FALSE)+IFERROR(HLOOKUP(CONCATENATE($L$5,F$7),'BECO_Datos 2006-2020'!$LL$3:$RN$86,'BECO_Datos 2006-2020'!$A78,FALSE),0))*F$5</f>
        <v>0</v>
      </c>
      <c r="G78" s="102">
        <f>(HLOOKUP(CONCATENATE($L$5,G$7),'BECO_Datos 2006-2020'!$D$3:$LJ$86,'BECO_Datos 2006-2020'!$A78,FALSE)+IFERROR(HLOOKUP(CONCATENATE($L$5,G$7),'BECO_Datos 2006-2020'!$LL$3:$RN$86,'BECO_Datos 2006-2020'!$A78,FALSE),0))*G$5</f>
        <v>0</v>
      </c>
      <c r="H78" s="102">
        <f>(HLOOKUP(CONCATENATE($L$5,H$7),'BECO_Datos 2006-2020'!$D$3:$LJ$86,'BECO_Datos 2006-2020'!$A78,FALSE)+IFERROR(HLOOKUP(CONCATENATE($L$5,H$7),'BECO_Datos 2006-2020'!$LL$3:$RN$86,'BECO_Datos 2006-2020'!$A78,FALSE),0))*H$5</f>
        <v>0</v>
      </c>
      <c r="I78" s="102">
        <f>(HLOOKUP(CONCATENATE($L$5,I$7),'BECO_Datos 2006-2020'!$D$3:$LJ$86,'BECO_Datos 2006-2020'!$A78,FALSE)+IFERROR(HLOOKUP(CONCATENATE($L$5,I$7),'BECO_Datos 2006-2020'!$LL$3:$RN$86,'BECO_Datos 2006-2020'!$A78,FALSE),0))*I$5</f>
        <v>0</v>
      </c>
      <c r="J78" s="102">
        <f>(HLOOKUP(CONCATENATE($L$5,J$7),'BECO_Datos 2006-2020'!$D$3:$LJ$86,'BECO_Datos 2006-2020'!$A78,FALSE)+IFERROR(HLOOKUP(CONCATENATE($L$5,J$7),'BECO_Datos 2006-2020'!$LL$3:$RN$86,'BECO_Datos 2006-2020'!$A78,FALSE),0))*J$5</f>
        <v>0</v>
      </c>
      <c r="K78" s="102">
        <f>(HLOOKUP(CONCATENATE($L$5,K$7),'BECO_Datos 2006-2020'!$D$3:$LJ$86,'BECO_Datos 2006-2020'!$A78,FALSE)+IFERROR(HLOOKUP(CONCATENATE($L$5,K$7),'BECO_Datos 2006-2020'!$LL$3:$RN$86,'BECO_Datos 2006-2020'!$A78,FALSE),0))*K$5</f>
        <v>0</v>
      </c>
      <c r="L78" s="23" t="str">
        <f t="shared" si="28"/>
        <v>No aplica</v>
      </c>
      <c r="M78" s="102">
        <f>(HLOOKUP(CONCATENATE($L$5,M$7),'BECO_Datos 2006-2020'!$D$3:$LJ$86,'BECO_Datos 2006-2020'!$A78,FALSE)+IFERROR(HLOOKUP(CONCATENATE($L$5,M$7),'BECO_Datos 2006-2020'!$LL$3:$RN$86,'BECO_Datos 2006-2020'!$A78,FALSE),0))*M$5</f>
        <v>0</v>
      </c>
      <c r="N78" s="102">
        <f>(HLOOKUP(CONCATENATE($L$5,N$7),'BECO_Datos 2006-2020'!$D$3:$LJ$86,'BECO_Datos 2006-2020'!$A78,FALSE)+IFERROR(HLOOKUP(CONCATENATE($L$5,N$7),'BECO_Datos 2006-2020'!$LL$3:$RN$86,'BECO_Datos 2006-2020'!$A78,FALSE),0))*N$5</f>
        <v>0</v>
      </c>
      <c r="O78" s="102">
        <f>(HLOOKUP(CONCATENATE($L$5,O$7),'BECO_Datos 2006-2020'!$D$3:$LJ$86,'BECO_Datos 2006-2020'!$A78,FALSE)+IFERROR(HLOOKUP(CONCATENATE($L$5,O$7),'BECO_Datos 2006-2020'!$LL$3:$RN$86,'BECO_Datos 2006-2020'!$A78,FALSE),0))*O$5</f>
        <v>0</v>
      </c>
      <c r="P78" s="102">
        <f>(HLOOKUP(CONCATENATE($L$5,P$7),'BECO_Datos 2006-2020'!$D$3:$LJ$86,'BECO_Datos 2006-2020'!$A78,FALSE)+IFERROR(HLOOKUP(CONCATENATE($L$5,P$7),'BECO_Datos 2006-2020'!$LL$3:$RN$86,'BECO_Datos 2006-2020'!$A78,FALSE),0))*P$5</f>
        <v>0</v>
      </c>
      <c r="Q78" s="102">
        <f>(HLOOKUP(CONCATENATE($L$5,Q$7),'BECO_Datos 2006-2020'!$D$3:$LJ$86,'BECO_Datos 2006-2020'!$A78,FALSE)+IFERROR(HLOOKUP(CONCATENATE($L$5,Q$7),'BECO_Datos 2006-2020'!$LL$3:$RN$86,'BECO_Datos 2006-2020'!$A78,FALSE),0))*Q$5</f>
        <v>0</v>
      </c>
      <c r="R78" s="102">
        <f>(HLOOKUP(CONCATENATE($L$5,R$7),'BECO_Datos 2006-2020'!$D$3:$LJ$86,'BECO_Datos 2006-2020'!$A78,FALSE)+IFERROR(HLOOKUP(CONCATENATE($L$5,R$7),'BECO_Datos 2006-2020'!$LL$3:$RN$86,'BECO_Datos 2006-2020'!$A78,FALSE),0))*R$5</f>
        <v>0</v>
      </c>
      <c r="S78" s="102">
        <f>(HLOOKUP(CONCATENATE($L$5,S$7),'BECO_Datos 2006-2020'!$D$3:$LJ$86,'BECO_Datos 2006-2020'!$A78,FALSE)+IFERROR(HLOOKUP(CONCATENATE($L$5,S$7),'BECO_Datos 2006-2020'!$LL$3:$RN$86,'BECO_Datos 2006-2020'!$A78,FALSE),0))*S$5</f>
        <v>0</v>
      </c>
      <c r="T78" s="102">
        <f>(HLOOKUP(CONCATENATE($L$5,T$7),'BECO_Datos 2006-2020'!$D$3:$LJ$86,'BECO_Datos 2006-2020'!$A78,FALSE)+IFERROR(HLOOKUP(CONCATENATE($L$5,T$7),'BECO_Datos 2006-2020'!$LL$3:$RN$86,'BECO_Datos 2006-2020'!$A78,FALSE),0))*T$5</f>
        <v>0</v>
      </c>
      <c r="U78" s="102">
        <f>(HLOOKUP(CONCATENATE($L$5,U$7),'BECO_Datos 2006-2020'!$D$3:$LJ$86,'BECO_Datos 2006-2020'!$A78,FALSE)+IFERROR(HLOOKUP(CONCATENATE($L$5,U$7),'BECO_Datos 2006-2020'!$LL$3:$RN$86,'BECO_Datos 2006-2020'!$A78,FALSE),0))*U$5</f>
        <v>0</v>
      </c>
      <c r="V78" s="102">
        <f>(HLOOKUP(CONCATENATE($L$5,V$7),'BECO_Datos 2006-2020'!$D$3:$LJ$86,'BECO_Datos 2006-2020'!$A78,FALSE)+IFERROR(HLOOKUP(CONCATENATE($L$5,V$7),'BECO_Datos 2006-2020'!$LL$3:$RN$86,'BECO_Datos 2006-2020'!$A78,FALSE),0))*V$5</f>
        <v>87.839307142857137</v>
      </c>
      <c r="W78" s="102">
        <f>(HLOOKUP(CONCATENATE($L$5,W$7),'BECO_Datos 2006-2020'!$D$3:$LJ$86,'BECO_Datos 2006-2020'!$A78,FALSE)+IFERROR(HLOOKUP(CONCATENATE($L$5,W$7),'BECO_Datos 2006-2020'!$LL$3:$RN$86,'BECO_Datos 2006-2020'!$A78,FALSE),0))*W$5</f>
        <v>10129.949079523811</v>
      </c>
    </row>
    <row r="79" spans="1:23" x14ac:dyDescent="0.25">
      <c r="A79" s="54"/>
      <c r="B79" s="148" t="s">
        <v>144</v>
      </c>
      <c r="C79" s="22" t="str">
        <f t="shared" si="27"/>
        <v>No aplica</v>
      </c>
      <c r="D79" s="103">
        <f>(HLOOKUP(CONCATENATE($L$5,D$7),'BECO_Datos 2006-2020'!$D$3:$LJ$86,'BECO_Datos 2006-2020'!$A79,FALSE)+IFERROR(HLOOKUP(CONCATENATE($L$5,D$7),'BECO_Datos 2006-2020'!$LL$3:$RN$86,'BECO_Datos 2006-2020'!$A79,FALSE),0))*D$5</f>
        <v>0</v>
      </c>
      <c r="E79" s="103">
        <f>(HLOOKUP(CONCATENATE($L$5,E$7),'BECO_Datos 2006-2020'!$D$3:$LJ$86,'BECO_Datos 2006-2020'!$A79,FALSE)+IFERROR(HLOOKUP(CONCATENATE($L$5,E$7),'BECO_Datos 2006-2020'!$LL$3:$RN$86,'BECO_Datos 2006-2020'!$A79,FALSE),0))*E$5</f>
        <v>0</v>
      </c>
      <c r="F79" s="103">
        <f>(HLOOKUP(CONCATENATE($L$5,F$7),'BECO_Datos 2006-2020'!$D$3:$LJ$86,'BECO_Datos 2006-2020'!$A79,FALSE)+IFERROR(HLOOKUP(CONCATENATE($L$5,F$7),'BECO_Datos 2006-2020'!$LL$3:$RN$86,'BECO_Datos 2006-2020'!$A79,FALSE),0))*F$5</f>
        <v>0</v>
      </c>
      <c r="G79" s="103">
        <f>(HLOOKUP(CONCATENATE($L$5,G$7),'BECO_Datos 2006-2020'!$D$3:$LJ$86,'BECO_Datos 2006-2020'!$A79,FALSE)+IFERROR(HLOOKUP(CONCATENATE($L$5,G$7),'BECO_Datos 2006-2020'!$LL$3:$RN$86,'BECO_Datos 2006-2020'!$A79,FALSE),0))*G$5</f>
        <v>0</v>
      </c>
      <c r="H79" s="103">
        <f>(HLOOKUP(CONCATENATE($L$5,H$7),'BECO_Datos 2006-2020'!$D$3:$LJ$86,'BECO_Datos 2006-2020'!$A79,FALSE)+IFERROR(HLOOKUP(CONCATENATE($L$5,H$7),'BECO_Datos 2006-2020'!$LL$3:$RN$86,'BECO_Datos 2006-2020'!$A79,FALSE),0))*H$5</f>
        <v>0</v>
      </c>
      <c r="I79" s="103">
        <f>(HLOOKUP(CONCATENATE($L$5,I$7),'BECO_Datos 2006-2020'!$D$3:$LJ$86,'BECO_Datos 2006-2020'!$A79,FALSE)+IFERROR(HLOOKUP(CONCATENATE($L$5,I$7),'BECO_Datos 2006-2020'!$LL$3:$RN$86,'BECO_Datos 2006-2020'!$A79,FALSE),0))*I$5</f>
        <v>0</v>
      </c>
      <c r="J79" s="103">
        <f>(HLOOKUP(CONCATENATE($L$5,J$7),'BECO_Datos 2006-2020'!$D$3:$LJ$86,'BECO_Datos 2006-2020'!$A79,FALSE)+IFERROR(HLOOKUP(CONCATENATE($L$5,J$7),'BECO_Datos 2006-2020'!$LL$3:$RN$86,'BECO_Datos 2006-2020'!$A79,FALSE),0))*J$5</f>
        <v>0</v>
      </c>
      <c r="K79" s="103">
        <f>(HLOOKUP(CONCATENATE($L$5,K$7),'BECO_Datos 2006-2020'!$D$3:$LJ$86,'BECO_Datos 2006-2020'!$A79,FALSE)+IFERROR(HLOOKUP(CONCATENATE($L$5,K$7),'BECO_Datos 2006-2020'!$LL$3:$RN$86,'BECO_Datos 2006-2020'!$A79,FALSE),0))*K$5</f>
        <v>0</v>
      </c>
      <c r="L79" s="22" t="str">
        <f t="shared" si="28"/>
        <v>No aplica</v>
      </c>
      <c r="M79" s="103">
        <f>(HLOOKUP(CONCATENATE($L$5,M$7),'BECO_Datos 2006-2020'!$D$3:$LJ$86,'BECO_Datos 2006-2020'!$A79,FALSE)+IFERROR(HLOOKUP(CONCATENATE($L$5,M$7),'BECO_Datos 2006-2020'!$LL$3:$RN$86,'BECO_Datos 2006-2020'!$A79,FALSE),0))*M$5</f>
        <v>0</v>
      </c>
      <c r="N79" s="103">
        <f>(HLOOKUP(CONCATENATE($L$5,N$7),'BECO_Datos 2006-2020'!$D$3:$LJ$86,'BECO_Datos 2006-2020'!$A79,FALSE)+IFERROR(HLOOKUP(CONCATENATE($L$5,N$7),'BECO_Datos 2006-2020'!$LL$3:$RN$86,'BECO_Datos 2006-2020'!$A79,FALSE),0))*N$5</f>
        <v>0</v>
      </c>
      <c r="O79" s="103">
        <f>(HLOOKUP(CONCATENATE($L$5,O$7),'BECO_Datos 2006-2020'!$D$3:$LJ$86,'BECO_Datos 2006-2020'!$A79,FALSE)+IFERROR(HLOOKUP(CONCATENATE($L$5,O$7),'BECO_Datos 2006-2020'!$LL$3:$RN$86,'BECO_Datos 2006-2020'!$A79,FALSE),0))*O$5</f>
        <v>0</v>
      </c>
      <c r="P79" s="103">
        <f>(HLOOKUP(CONCATENATE($L$5,P$7),'BECO_Datos 2006-2020'!$D$3:$LJ$86,'BECO_Datos 2006-2020'!$A79,FALSE)+IFERROR(HLOOKUP(CONCATENATE($L$5,P$7),'BECO_Datos 2006-2020'!$LL$3:$RN$86,'BECO_Datos 2006-2020'!$A79,FALSE),0))*P$5</f>
        <v>0</v>
      </c>
      <c r="Q79" s="103">
        <f>(HLOOKUP(CONCATENATE($L$5,Q$7),'BECO_Datos 2006-2020'!$D$3:$LJ$86,'BECO_Datos 2006-2020'!$A79,FALSE)+IFERROR(HLOOKUP(CONCATENATE($L$5,Q$7),'BECO_Datos 2006-2020'!$LL$3:$RN$86,'BECO_Datos 2006-2020'!$A79,FALSE),0))*Q$5</f>
        <v>17.853190476190477</v>
      </c>
      <c r="R79" s="103">
        <f>(HLOOKUP(CONCATENATE($L$5,R$7),'BECO_Datos 2006-2020'!$D$3:$LJ$86,'BECO_Datos 2006-2020'!$A79,FALSE)+IFERROR(HLOOKUP(CONCATENATE($L$5,R$7),'BECO_Datos 2006-2020'!$LL$3:$RN$86,'BECO_Datos 2006-2020'!$A79,FALSE),0))*R$5</f>
        <v>0</v>
      </c>
      <c r="S79" s="103">
        <f>(HLOOKUP(CONCATENATE($L$5,S$7),'BECO_Datos 2006-2020'!$D$3:$LJ$86,'BECO_Datos 2006-2020'!$A79,FALSE)+IFERROR(HLOOKUP(CONCATENATE($L$5,S$7),'BECO_Datos 2006-2020'!$LL$3:$RN$86,'BECO_Datos 2006-2020'!$A79,FALSE),0))*S$5</f>
        <v>0</v>
      </c>
      <c r="T79" s="103">
        <f>(HLOOKUP(CONCATENATE($L$5,T$7),'BECO_Datos 2006-2020'!$D$3:$LJ$86,'BECO_Datos 2006-2020'!$A79,FALSE)+IFERROR(HLOOKUP(CONCATENATE($L$5,T$7),'BECO_Datos 2006-2020'!$LL$3:$RN$86,'BECO_Datos 2006-2020'!$A79,FALSE),0))*T$5</f>
        <v>0</v>
      </c>
      <c r="U79" s="103">
        <f>(HLOOKUP(CONCATENATE($L$5,U$7),'BECO_Datos 2006-2020'!$D$3:$LJ$86,'BECO_Datos 2006-2020'!$A79,FALSE)+IFERROR(HLOOKUP(CONCATENATE($L$5,U$7),'BECO_Datos 2006-2020'!$LL$3:$RN$86,'BECO_Datos 2006-2020'!$A79,FALSE),0))*U$5</f>
        <v>0</v>
      </c>
      <c r="V79" s="103">
        <f>(HLOOKUP(CONCATENATE($L$5,V$7),'BECO_Datos 2006-2020'!$D$3:$LJ$86,'BECO_Datos 2006-2020'!$A79,FALSE)+IFERROR(HLOOKUP(CONCATENATE($L$5,V$7),'BECO_Datos 2006-2020'!$LL$3:$RN$86,'BECO_Datos 2006-2020'!$A79,FALSE),0))*V$5</f>
        <v>14.050666666666666</v>
      </c>
      <c r="W79" s="103">
        <f>(HLOOKUP(CONCATENATE($L$5,W$7),'BECO_Datos 2006-2020'!$D$3:$LJ$86,'BECO_Datos 2006-2020'!$A79,FALSE)+IFERROR(HLOOKUP(CONCATENATE($L$5,W$7),'BECO_Datos 2006-2020'!$LL$3:$RN$86,'BECO_Datos 2006-2020'!$A79,FALSE),0))*W$5</f>
        <v>0</v>
      </c>
    </row>
    <row r="80" spans="1:23" x14ac:dyDescent="0.25">
      <c r="A80" s="54"/>
      <c r="B80" s="149" t="s">
        <v>145</v>
      </c>
      <c r="C80" s="23" t="str">
        <f t="shared" si="27"/>
        <v>No aplica</v>
      </c>
      <c r="D80" s="102">
        <f>(HLOOKUP(CONCATENATE($L$5,D$7),'BECO_Datos 2006-2020'!$D$3:$LJ$86,'BECO_Datos 2006-2020'!$A80,FALSE)+IFERROR(HLOOKUP(CONCATENATE($L$5,D$7),'BECO_Datos 2006-2020'!$LL$3:$RN$86,'BECO_Datos 2006-2020'!$A80,FALSE),0))*D$5</f>
        <v>0</v>
      </c>
      <c r="E80" s="102">
        <f>(HLOOKUP(CONCATENATE($L$5,E$7),'BECO_Datos 2006-2020'!$D$3:$LJ$86,'BECO_Datos 2006-2020'!$A80,FALSE)+IFERROR(HLOOKUP(CONCATENATE($L$5,E$7),'BECO_Datos 2006-2020'!$LL$3:$RN$86,'BECO_Datos 2006-2020'!$A80,FALSE),0))*E$5</f>
        <v>0</v>
      </c>
      <c r="F80" s="102">
        <f>(HLOOKUP(CONCATENATE($L$5,F$7),'BECO_Datos 2006-2020'!$D$3:$LJ$86,'BECO_Datos 2006-2020'!$A80,FALSE)+IFERROR(HLOOKUP(CONCATENATE($L$5,F$7),'BECO_Datos 2006-2020'!$LL$3:$RN$86,'BECO_Datos 2006-2020'!$A80,FALSE),0))*F$5</f>
        <v>0</v>
      </c>
      <c r="G80" s="102">
        <f>(HLOOKUP(CONCATENATE($L$5,G$7),'BECO_Datos 2006-2020'!$D$3:$LJ$86,'BECO_Datos 2006-2020'!$A80,FALSE)+IFERROR(HLOOKUP(CONCATENATE($L$5,G$7),'BECO_Datos 2006-2020'!$LL$3:$RN$86,'BECO_Datos 2006-2020'!$A80,FALSE),0))*G$5</f>
        <v>0</v>
      </c>
      <c r="H80" s="102">
        <f>(HLOOKUP(CONCATENATE($L$5,H$7),'BECO_Datos 2006-2020'!$D$3:$LJ$86,'BECO_Datos 2006-2020'!$A80,FALSE)+IFERROR(HLOOKUP(CONCATENATE($L$5,H$7),'BECO_Datos 2006-2020'!$LL$3:$RN$86,'BECO_Datos 2006-2020'!$A80,FALSE),0))*H$5</f>
        <v>0</v>
      </c>
      <c r="I80" s="102">
        <f>(HLOOKUP(CONCATENATE($L$5,I$7),'BECO_Datos 2006-2020'!$D$3:$LJ$86,'BECO_Datos 2006-2020'!$A80,FALSE)+IFERROR(HLOOKUP(CONCATENATE($L$5,I$7),'BECO_Datos 2006-2020'!$LL$3:$RN$86,'BECO_Datos 2006-2020'!$A80,FALSE),0))*I$5</f>
        <v>0</v>
      </c>
      <c r="J80" s="102">
        <f>(HLOOKUP(CONCATENATE($L$5,J$7),'BECO_Datos 2006-2020'!$D$3:$LJ$86,'BECO_Datos 2006-2020'!$A80,FALSE)+IFERROR(HLOOKUP(CONCATENATE($L$5,J$7),'BECO_Datos 2006-2020'!$LL$3:$RN$86,'BECO_Datos 2006-2020'!$A80,FALSE),0))*J$5</f>
        <v>0</v>
      </c>
      <c r="K80" s="102">
        <f>(HLOOKUP(CONCATENATE($L$5,K$7),'BECO_Datos 2006-2020'!$D$3:$LJ$86,'BECO_Datos 2006-2020'!$A80,FALSE)+IFERROR(HLOOKUP(CONCATENATE($L$5,K$7),'BECO_Datos 2006-2020'!$LL$3:$RN$86,'BECO_Datos 2006-2020'!$A80,FALSE),0))*K$5</f>
        <v>0</v>
      </c>
      <c r="L80" s="23" t="str">
        <f t="shared" si="28"/>
        <v>No aplica</v>
      </c>
      <c r="M80" s="102">
        <f>(HLOOKUP(CONCATENATE($L$5,M$7),'BECO_Datos 2006-2020'!$D$3:$LJ$86,'BECO_Datos 2006-2020'!$A80,FALSE)+IFERROR(HLOOKUP(CONCATENATE($L$5,M$7),'BECO_Datos 2006-2020'!$LL$3:$RN$86,'BECO_Datos 2006-2020'!$A80,FALSE),0))*M$5</f>
        <v>0</v>
      </c>
      <c r="N80" s="102">
        <f>(HLOOKUP(CONCATENATE($L$5,N$7),'BECO_Datos 2006-2020'!$D$3:$LJ$86,'BECO_Datos 2006-2020'!$A80,FALSE)+IFERROR(HLOOKUP(CONCATENATE($L$5,N$7),'BECO_Datos 2006-2020'!$LL$3:$RN$86,'BECO_Datos 2006-2020'!$A80,FALSE),0))*N$5</f>
        <v>0</v>
      </c>
      <c r="O80" s="102">
        <f>(HLOOKUP(CONCATENATE($L$5,O$7),'BECO_Datos 2006-2020'!$D$3:$LJ$86,'BECO_Datos 2006-2020'!$A80,FALSE)+IFERROR(HLOOKUP(CONCATENATE($L$5,O$7),'BECO_Datos 2006-2020'!$LL$3:$RN$86,'BECO_Datos 2006-2020'!$A80,FALSE),0))*O$5</f>
        <v>0</v>
      </c>
      <c r="P80" s="102">
        <f>(HLOOKUP(CONCATENATE($L$5,P$7),'BECO_Datos 2006-2020'!$D$3:$LJ$86,'BECO_Datos 2006-2020'!$A80,FALSE)+IFERROR(HLOOKUP(CONCATENATE($L$5,P$7),'BECO_Datos 2006-2020'!$LL$3:$RN$86,'BECO_Datos 2006-2020'!$A80,FALSE),0))*P$5</f>
        <v>0</v>
      </c>
      <c r="Q80" s="102">
        <f>(HLOOKUP(CONCATENATE($L$5,Q$7),'BECO_Datos 2006-2020'!$D$3:$LJ$86,'BECO_Datos 2006-2020'!$A80,FALSE)+IFERROR(HLOOKUP(CONCATENATE($L$5,Q$7),'BECO_Datos 2006-2020'!$LL$3:$RN$86,'BECO_Datos 2006-2020'!$A80,FALSE),0))*Q$5</f>
        <v>817.93988095238092</v>
      </c>
      <c r="R80" s="102">
        <f>(HLOOKUP(CONCATENATE($L$5,R$7),'BECO_Datos 2006-2020'!$D$3:$LJ$86,'BECO_Datos 2006-2020'!$A80,FALSE)+IFERROR(HLOOKUP(CONCATENATE($L$5,R$7),'BECO_Datos 2006-2020'!$LL$3:$RN$86,'BECO_Datos 2006-2020'!$A80,FALSE),0))*R$5</f>
        <v>0</v>
      </c>
      <c r="S80" s="102">
        <f>(HLOOKUP(CONCATENATE($L$5,S$7),'BECO_Datos 2006-2020'!$D$3:$LJ$86,'BECO_Datos 2006-2020'!$A80,FALSE)+IFERROR(HLOOKUP(CONCATENATE($L$5,S$7),'BECO_Datos 2006-2020'!$LL$3:$RN$86,'BECO_Datos 2006-2020'!$A80,FALSE),0))*S$5</f>
        <v>0</v>
      </c>
      <c r="T80" s="102">
        <f>(HLOOKUP(CONCATENATE($L$5,T$7),'BECO_Datos 2006-2020'!$D$3:$LJ$86,'BECO_Datos 2006-2020'!$A80,FALSE)+IFERROR(HLOOKUP(CONCATENATE($L$5,T$7),'BECO_Datos 2006-2020'!$LL$3:$RN$86,'BECO_Datos 2006-2020'!$A80,FALSE),0))*T$5</f>
        <v>1241.2378095238096</v>
      </c>
      <c r="U80" s="102">
        <f>(HLOOKUP(CONCATENATE($L$5,U$7),'BECO_Datos 2006-2020'!$D$3:$LJ$86,'BECO_Datos 2006-2020'!$A80,FALSE)+IFERROR(HLOOKUP(CONCATENATE($L$5,U$7),'BECO_Datos 2006-2020'!$LL$3:$RN$86,'BECO_Datos 2006-2020'!$A80,FALSE),0))*U$5</f>
        <v>0</v>
      </c>
      <c r="V80" s="102">
        <f>(HLOOKUP(CONCATENATE($L$5,V$7),'BECO_Datos 2006-2020'!$D$3:$LJ$86,'BECO_Datos 2006-2020'!$A80,FALSE)+IFERROR(HLOOKUP(CONCATENATE($L$5,V$7),'BECO_Datos 2006-2020'!$LL$3:$RN$86,'BECO_Datos 2006-2020'!$A80,FALSE),0))*V$5</f>
        <v>0</v>
      </c>
      <c r="W80" s="102">
        <f>(HLOOKUP(CONCATENATE($L$5,W$7),'BECO_Datos 2006-2020'!$D$3:$LJ$86,'BECO_Datos 2006-2020'!$A80,FALSE)+IFERROR(HLOOKUP(CONCATENATE($L$5,W$7),'BECO_Datos 2006-2020'!$LL$3:$RN$86,'BECO_Datos 2006-2020'!$A80,FALSE),0))*W$5</f>
        <v>0</v>
      </c>
    </row>
    <row r="81" spans="1:23" x14ac:dyDescent="0.25">
      <c r="A81" s="54"/>
      <c r="B81" s="148" t="s">
        <v>146</v>
      </c>
      <c r="C81" s="22" t="str">
        <f t="shared" si="27"/>
        <v>No aplica</v>
      </c>
      <c r="D81" s="103">
        <f>(HLOOKUP(CONCATENATE($L$5,D$7),'BECO_Datos 2006-2020'!$D$3:$LJ$86,'BECO_Datos 2006-2020'!$A81,FALSE)+IFERROR(HLOOKUP(CONCATENATE($L$5,D$7),'BECO_Datos 2006-2020'!$LL$3:$RN$86,'BECO_Datos 2006-2020'!$A81,FALSE),0))*D$5</f>
        <v>0</v>
      </c>
      <c r="E81" s="103">
        <f>(HLOOKUP(CONCATENATE($L$5,E$7),'BECO_Datos 2006-2020'!$D$3:$LJ$86,'BECO_Datos 2006-2020'!$A81,FALSE)+IFERROR(HLOOKUP(CONCATENATE($L$5,E$7),'BECO_Datos 2006-2020'!$LL$3:$RN$86,'BECO_Datos 2006-2020'!$A81,FALSE),0))*E$5</f>
        <v>0</v>
      </c>
      <c r="F81" s="103">
        <f>(HLOOKUP(CONCATENATE($L$5,F$7),'BECO_Datos 2006-2020'!$D$3:$LJ$86,'BECO_Datos 2006-2020'!$A81,FALSE)+IFERROR(HLOOKUP(CONCATENATE($L$5,F$7),'BECO_Datos 2006-2020'!$LL$3:$RN$86,'BECO_Datos 2006-2020'!$A81,FALSE),0))*F$5</f>
        <v>0</v>
      </c>
      <c r="G81" s="103">
        <f>(HLOOKUP(CONCATENATE($L$5,G$7),'BECO_Datos 2006-2020'!$D$3:$LJ$86,'BECO_Datos 2006-2020'!$A81,FALSE)+IFERROR(HLOOKUP(CONCATENATE($L$5,G$7),'BECO_Datos 2006-2020'!$LL$3:$RN$86,'BECO_Datos 2006-2020'!$A81,FALSE),0))*G$5</f>
        <v>0</v>
      </c>
      <c r="H81" s="103">
        <f>(HLOOKUP(CONCATENATE($L$5,H$7),'BECO_Datos 2006-2020'!$D$3:$LJ$86,'BECO_Datos 2006-2020'!$A81,FALSE)+IFERROR(HLOOKUP(CONCATENATE($L$5,H$7),'BECO_Datos 2006-2020'!$LL$3:$RN$86,'BECO_Datos 2006-2020'!$A81,FALSE),0))*H$5</f>
        <v>0</v>
      </c>
      <c r="I81" s="103">
        <f>(HLOOKUP(CONCATENATE($L$5,I$7),'BECO_Datos 2006-2020'!$D$3:$LJ$86,'BECO_Datos 2006-2020'!$A81,FALSE)+IFERROR(HLOOKUP(CONCATENATE($L$5,I$7),'BECO_Datos 2006-2020'!$LL$3:$RN$86,'BECO_Datos 2006-2020'!$A81,FALSE),0))*I$5</f>
        <v>0</v>
      </c>
      <c r="J81" s="103">
        <f>(HLOOKUP(CONCATENATE($L$5,J$7),'BECO_Datos 2006-2020'!$D$3:$LJ$86,'BECO_Datos 2006-2020'!$A81,FALSE)+IFERROR(HLOOKUP(CONCATENATE($L$5,J$7),'BECO_Datos 2006-2020'!$LL$3:$RN$86,'BECO_Datos 2006-2020'!$A81,FALSE),0))*J$5</f>
        <v>0</v>
      </c>
      <c r="K81" s="103">
        <f>(HLOOKUP(CONCATENATE($L$5,K$7),'BECO_Datos 2006-2020'!$D$3:$LJ$86,'BECO_Datos 2006-2020'!$A81,FALSE)+IFERROR(HLOOKUP(CONCATENATE($L$5,K$7),'BECO_Datos 2006-2020'!$LL$3:$RN$86,'BECO_Datos 2006-2020'!$A81,FALSE),0))*K$5</f>
        <v>0</v>
      </c>
      <c r="L81" s="22" t="str">
        <f t="shared" si="28"/>
        <v>No aplica</v>
      </c>
      <c r="M81" s="103">
        <f>(HLOOKUP(CONCATENATE($L$5,M$7),'BECO_Datos 2006-2020'!$D$3:$LJ$86,'BECO_Datos 2006-2020'!$A81,FALSE)+IFERROR(HLOOKUP(CONCATENATE($L$5,M$7),'BECO_Datos 2006-2020'!$LL$3:$RN$86,'BECO_Datos 2006-2020'!$A81,FALSE),0))*M$5</f>
        <v>0</v>
      </c>
      <c r="N81" s="103">
        <f>(HLOOKUP(CONCATENATE($L$5,N$7),'BECO_Datos 2006-2020'!$D$3:$LJ$86,'BECO_Datos 2006-2020'!$A81,FALSE)+IFERROR(HLOOKUP(CONCATENATE($L$5,N$7),'BECO_Datos 2006-2020'!$LL$3:$RN$86,'BECO_Datos 2006-2020'!$A81,FALSE),0))*N$5</f>
        <v>0</v>
      </c>
      <c r="O81" s="103">
        <f>(HLOOKUP(CONCATENATE($L$5,O$7),'BECO_Datos 2006-2020'!$D$3:$LJ$86,'BECO_Datos 2006-2020'!$A81,FALSE)+IFERROR(HLOOKUP(CONCATENATE($L$5,O$7),'BECO_Datos 2006-2020'!$LL$3:$RN$86,'BECO_Datos 2006-2020'!$A81,FALSE),0))*O$5</f>
        <v>0</v>
      </c>
      <c r="P81" s="103">
        <f>(HLOOKUP(CONCATENATE($L$5,P$7),'BECO_Datos 2006-2020'!$D$3:$LJ$86,'BECO_Datos 2006-2020'!$A81,FALSE)+IFERROR(HLOOKUP(CONCATENATE($L$5,P$7),'BECO_Datos 2006-2020'!$LL$3:$RN$86,'BECO_Datos 2006-2020'!$A81,FALSE),0))*P$5</f>
        <v>0</v>
      </c>
      <c r="Q81" s="103">
        <f>(HLOOKUP(CONCATENATE($L$5,Q$7),'BECO_Datos 2006-2020'!$D$3:$LJ$86,'BECO_Datos 2006-2020'!$A81,FALSE)+IFERROR(HLOOKUP(CONCATENATE($L$5,Q$7),'BECO_Datos 2006-2020'!$LL$3:$RN$86,'BECO_Datos 2006-2020'!$A81,FALSE),0))*Q$5</f>
        <v>0</v>
      </c>
      <c r="R81" s="103">
        <f>(HLOOKUP(CONCATENATE($L$5,R$7),'BECO_Datos 2006-2020'!$D$3:$LJ$86,'BECO_Datos 2006-2020'!$A81,FALSE)+IFERROR(HLOOKUP(CONCATENATE($L$5,R$7),'BECO_Datos 2006-2020'!$LL$3:$RN$86,'BECO_Datos 2006-2020'!$A81,FALSE),0))*R$5</f>
        <v>91.217093659999648</v>
      </c>
      <c r="S81" s="103">
        <f>(HLOOKUP(CONCATENATE($L$5,S$7),'BECO_Datos 2006-2020'!$D$3:$LJ$86,'BECO_Datos 2006-2020'!$A81,FALSE)+IFERROR(HLOOKUP(CONCATENATE($L$5,S$7),'BECO_Datos 2006-2020'!$LL$3:$RN$86,'BECO_Datos 2006-2020'!$A81,FALSE),0))*S$5</f>
        <v>0</v>
      </c>
      <c r="T81" s="103">
        <f>(HLOOKUP(CONCATENATE($L$5,T$7),'BECO_Datos 2006-2020'!$D$3:$LJ$86,'BECO_Datos 2006-2020'!$A81,FALSE)+IFERROR(HLOOKUP(CONCATENATE($L$5,T$7),'BECO_Datos 2006-2020'!$LL$3:$RN$86,'BECO_Datos 2006-2020'!$A81,FALSE),0))*T$5</f>
        <v>0</v>
      </c>
      <c r="U81" s="103">
        <f>(HLOOKUP(CONCATENATE($L$5,U$7),'BECO_Datos 2006-2020'!$D$3:$LJ$86,'BECO_Datos 2006-2020'!$A81,FALSE)+IFERROR(HLOOKUP(CONCATENATE($L$5,U$7),'BECO_Datos 2006-2020'!$LL$3:$RN$86,'BECO_Datos 2006-2020'!$A81,FALSE),0))*U$5</f>
        <v>0</v>
      </c>
      <c r="V81" s="103">
        <f>(HLOOKUP(CONCATENATE($L$5,V$7),'BECO_Datos 2006-2020'!$D$3:$LJ$86,'BECO_Datos 2006-2020'!$A81,FALSE)+IFERROR(HLOOKUP(CONCATENATE($L$5,V$7),'BECO_Datos 2006-2020'!$LL$3:$RN$86,'BECO_Datos 2006-2020'!$A81,FALSE),0))*V$5</f>
        <v>0</v>
      </c>
      <c r="W81" s="103">
        <f>(HLOOKUP(CONCATENATE($L$5,W$7),'BECO_Datos 2006-2020'!$D$3:$LJ$86,'BECO_Datos 2006-2020'!$A81,FALSE)+IFERROR(HLOOKUP(CONCATENATE($L$5,W$7),'BECO_Datos 2006-2020'!$LL$3:$RN$86,'BECO_Datos 2006-2020'!$A81,FALSE),0))*W$5</f>
        <v>0</v>
      </c>
    </row>
    <row r="82" spans="1:23" x14ac:dyDescent="0.25">
      <c r="A82" s="54"/>
      <c r="B82" s="155" t="s">
        <v>108</v>
      </c>
      <c r="C82" s="156" t="str">
        <f t="shared" si="27"/>
        <v>No aplica</v>
      </c>
      <c r="D82" s="101">
        <f>(HLOOKUP(CONCATENATE($L$5,D$7),'BECO_Datos 2006-2020'!$D$3:$LJ$86,'BECO_Datos 2006-2020'!$A82,FALSE)+IFERROR(HLOOKUP(CONCATENATE($L$5,D$7),'BECO_Datos 2006-2020'!$LL$3:$RN$86,'BECO_Datos 2006-2020'!$A82,FALSE),0))*D$5</f>
        <v>0</v>
      </c>
      <c r="E82" s="101">
        <f>(HLOOKUP(CONCATENATE($L$5,E$7),'BECO_Datos 2006-2020'!$D$3:$LJ$86,'BECO_Datos 2006-2020'!$A82,FALSE)+IFERROR(HLOOKUP(CONCATENATE($L$5,E$7),'BECO_Datos 2006-2020'!$LL$3:$RN$86,'BECO_Datos 2006-2020'!$A82,FALSE),0))*E$5</f>
        <v>0</v>
      </c>
      <c r="F82" s="101">
        <f>(HLOOKUP(CONCATENATE($L$5,F$7),'BECO_Datos 2006-2020'!$D$3:$LJ$86,'BECO_Datos 2006-2020'!$A82,FALSE)+IFERROR(HLOOKUP(CONCATENATE($L$5,F$7),'BECO_Datos 2006-2020'!$LL$3:$RN$86,'BECO_Datos 2006-2020'!$A82,FALSE),0))*F$5</f>
        <v>179.44004461784863</v>
      </c>
      <c r="G82" s="101">
        <f>(HLOOKUP(CONCATENATE($L$5,G$7),'BECO_Datos 2006-2020'!$D$3:$LJ$86,'BECO_Datos 2006-2020'!$A82,FALSE)+IFERROR(HLOOKUP(CONCATENATE($L$5,G$7),'BECO_Datos 2006-2020'!$LL$3:$RN$86,'BECO_Datos 2006-2020'!$A82,FALSE),0))*G$5</f>
        <v>0</v>
      </c>
      <c r="H82" s="101">
        <f>(HLOOKUP(CONCATENATE($L$5,H$7),'BECO_Datos 2006-2020'!$D$3:$LJ$86,'BECO_Datos 2006-2020'!$A82,FALSE)+IFERROR(HLOOKUP(CONCATENATE($L$5,H$7),'BECO_Datos 2006-2020'!$LL$3:$RN$86,'BECO_Datos 2006-2020'!$A82,FALSE),0))*H$5</f>
        <v>839.80400000000009</v>
      </c>
      <c r="I82" s="101">
        <f>(HLOOKUP(CONCATENATE($L$5,I$7),'BECO_Datos 2006-2020'!$D$3:$LJ$86,'BECO_Datos 2006-2020'!$A82,FALSE)+IFERROR(HLOOKUP(CONCATENATE($L$5,I$7),'BECO_Datos 2006-2020'!$LL$3:$RN$86,'BECO_Datos 2006-2020'!$A82,FALSE),0))*I$5</f>
        <v>0</v>
      </c>
      <c r="J82" s="101">
        <f>(HLOOKUP(CONCATENATE($L$5,J$7),'BECO_Datos 2006-2020'!$D$3:$LJ$86,'BECO_Datos 2006-2020'!$A82,FALSE)+IFERROR(HLOOKUP(CONCATENATE($L$5,J$7),'BECO_Datos 2006-2020'!$LL$3:$RN$86,'BECO_Datos 2006-2020'!$A82,FALSE),0))*J$5</f>
        <v>0</v>
      </c>
      <c r="K82" s="101">
        <f>(HLOOKUP(CONCATENATE($L$5,K$7),'BECO_Datos 2006-2020'!$D$3:$LJ$86,'BECO_Datos 2006-2020'!$A82,FALSE)+IFERROR(HLOOKUP(CONCATENATE($L$5,K$7),'BECO_Datos 2006-2020'!$LL$3:$RN$86,'BECO_Datos 2006-2020'!$A82,FALSE),0))*K$5</f>
        <v>0</v>
      </c>
      <c r="L82" s="156" t="str">
        <f t="shared" si="28"/>
        <v>No aplica</v>
      </c>
      <c r="M82" s="101">
        <f>(HLOOKUP(CONCATENATE($L$5,M$7),'BECO_Datos 2006-2020'!$D$3:$LJ$86,'BECO_Datos 2006-2020'!$A82,FALSE)+IFERROR(HLOOKUP(CONCATENATE($L$5,M$7),'BECO_Datos 2006-2020'!$LL$3:$RN$86,'BECO_Datos 2006-2020'!$A82,FALSE),0))*M$5</f>
        <v>0</v>
      </c>
      <c r="N82" s="101">
        <f>(HLOOKUP(CONCATENATE($L$5,N$7),'BECO_Datos 2006-2020'!$D$3:$LJ$86,'BECO_Datos 2006-2020'!$A82,FALSE)+IFERROR(HLOOKUP(CONCATENATE($L$5,N$7),'BECO_Datos 2006-2020'!$LL$3:$RN$86,'BECO_Datos 2006-2020'!$A82,FALSE),0))*N$5</f>
        <v>0</v>
      </c>
      <c r="O82" s="101">
        <f>(HLOOKUP(CONCATENATE($L$5,O$7),'BECO_Datos 2006-2020'!$D$3:$LJ$86,'BECO_Datos 2006-2020'!$A82,FALSE)+IFERROR(HLOOKUP(CONCATENATE($L$5,O$7),'BECO_Datos 2006-2020'!$LL$3:$RN$86,'BECO_Datos 2006-2020'!$A82,FALSE),0))*O$5</f>
        <v>0</v>
      </c>
      <c r="P82" s="101">
        <f>(HLOOKUP(CONCATENATE($L$5,P$7),'BECO_Datos 2006-2020'!$D$3:$LJ$86,'BECO_Datos 2006-2020'!$A82,FALSE)+IFERROR(HLOOKUP(CONCATENATE($L$5,P$7),'BECO_Datos 2006-2020'!$LL$3:$RN$86,'BECO_Datos 2006-2020'!$A82,FALSE),0))*P$5</f>
        <v>0</v>
      </c>
      <c r="Q82" s="101">
        <f>(HLOOKUP(CONCATENATE($L$5,Q$7),'BECO_Datos 2006-2020'!$D$3:$LJ$86,'BECO_Datos 2006-2020'!$A82,FALSE)+IFERROR(HLOOKUP(CONCATENATE($L$5,Q$7),'BECO_Datos 2006-2020'!$LL$3:$RN$86,'BECO_Datos 2006-2020'!$A82,FALSE),0))*Q$5</f>
        <v>689.66020034066821</v>
      </c>
      <c r="R82" s="101">
        <f>(HLOOKUP(CONCATENATE($L$5,R$7),'BECO_Datos 2006-2020'!$D$3:$LJ$86,'BECO_Datos 2006-2020'!$A82,FALSE)+IFERROR(HLOOKUP(CONCATENATE($L$5,R$7),'BECO_Datos 2006-2020'!$LL$3:$RN$86,'BECO_Datos 2006-2020'!$A82,FALSE),0))*R$5</f>
        <v>588.72706343891241</v>
      </c>
      <c r="S82" s="101">
        <f>(HLOOKUP(CONCATENATE($L$5,S$7),'BECO_Datos 2006-2020'!$D$3:$LJ$86,'BECO_Datos 2006-2020'!$A82,FALSE)+IFERROR(HLOOKUP(CONCATENATE($L$5,S$7),'BECO_Datos 2006-2020'!$LL$3:$RN$86,'BECO_Datos 2006-2020'!$A82,FALSE),0))*S$5</f>
        <v>0</v>
      </c>
      <c r="T82" s="101">
        <f>(HLOOKUP(CONCATENATE($L$5,T$7),'BECO_Datos 2006-2020'!$D$3:$LJ$86,'BECO_Datos 2006-2020'!$A82,FALSE)+IFERROR(HLOOKUP(CONCATENATE($L$5,T$7),'BECO_Datos 2006-2020'!$LL$3:$RN$86,'BECO_Datos 2006-2020'!$A82,FALSE),0))*T$5</f>
        <v>0</v>
      </c>
      <c r="U82" s="101">
        <f>(HLOOKUP(CONCATENATE($L$5,U$7),'BECO_Datos 2006-2020'!$D$3:$LJ$86,'BECO_Datos 2006-2020'!$A82,FALSE)+IFERROR(HLOOKUP(CONCATENATE($L$5,U$7),'BECO_Datos 2006-2020'!$LL$3:$RN$86,'BECO_Datos 2006-2020'!$A82,FALSE),0))*U$5</f>
        <v>0</v>
      </c>
      <c r="V82" s="101">
        <f>(HLOOKUP(CONCATENATE($L$5,V$7),'BECO_Datos 2006-2020'!$D$3:$LJ$86,'BECO_Datos 2006-2020'!$A82,FALSE)+IFERROR(HLOOKUP(CONCATENATE($L$5,V$7),'BECO_Datos 2006-2020'!$LL$3:$RN$86,'BECO_Datos 2006-2020'!$A82,FALSE),0))*V$5</f>
        <v>62.822023809523806</v>
      </c>
      <c r="W82" s="101">
        <f>(HLOOKUP(CONCATENATE($L$5,W$7),'BECO_Datos 2006-2020'!$D$3:$LJ$86,'BECO_Datos 2006-2020'!$A82,FALSE)+IFERROR(HLOOKUP(CONCATENATE($L$5,W$7),'BECO_Datos 2006-2020'!$LL$3:$RN$86,'BECO_Datos 2006-2020'!$A82,FALSE),0))*W$5</f>
        <v>0</v>
      </c>
    </row>
    <row r="83" spans="1:23" x14ac:dyDescent="0.25">
      <c r="A83" s="54"/>
      <c r="B83" s="145" t="s">
        <v>107</v>
      </c>
      <c r="C83" s="22" t="str">
        <f t="shared" si="27"/>
        <v>No aplica</v>
      </c>
      <c r="D83" s="22">
        <f>(HLOOKUP(CONCATENATE($L$5,D$7),'BECO_Datos 2006-2020'!$D$3:$LJ$86,'BECO_Datos 2006-2020'!$A83,FALSE)+IFERROR(HLOOKUP(CONCATENATE($L$5,D$7),'BECO_Datos 2006-2020'!$LL$3:$RN$86,'BECO_Datos 2006-2020'!$A83,FALSE),0))*D$5</f>
        <v>0</v>
      </c>
      <c r="E83" s="22">
        <f>(HLOOKUP(CONCATENATE($L$5,E$7),'BECO_Datos 2006-2020'!$D$3:$LJ$86,'BECO_Datos 2006-2020'!$A83,FALSE)+IFERROR(HLOOKUP(CONCATENATE($L$5,E$7),'BECO_Datos 2006-2020'!$LL$3:$RN$86,'BECO_Datos 2006-2020'!$A83,FALSE),0))*E$5</f>
        <v>0</v>
      </c>
      <c r="F83" s="22">
        <f>(HLOOKUP(CONCATENATE($L$5,F$7),'BECO_Datos 2006-2020'!$D$3:$LJ$86,'BECO_Datos 2006-2020'!$A83,FALSE)+IFERROR(HLOOKUP(CONCATENATE($L$5,F$7),'BECO_Datos 2006-2020'!$LL$3:$RN$86,'BECO_Datos 2006-2020'!$A83,FALSE),0))*F$5</f>
        <v>8649.4700810261002</v>
      </c>
      <c r="G83" s="22">
        <f>(HLOOKUP(CONCATENATE($L$5,G$7),'BECO_Datos 2006-2020'!$D$3:$LJ$86,'BECO_Datos 2006-2020'!$A83,FALSE)+IFERROR(HLOOKUP(CONCATENATE($L$5,G$7),'BECO_Datos 2006-2020'!$LL$3:$RN$86,'BECO_Datos 2006-2020'!$A83,FALSE),0))*G$5</f>
        <v>0</v>
      </c>
      <c r="H83" s="22">
        <f>(HLOOKUP(CONCATENATE($L$5,H$7),'BECO_Datos 2006-2020'!$D$3:$LJ$86,'BECO_Datos 2006-2020'!$A83,FALSE)+IFERROR(HLOOKUP(CONCATENATE($L$5,H$7),'BECO_Datos 2006-2020'!$LL$3:$RN$86,'BECO_Datos 2006-2020'!$A83,FALSE),0))*H$5</f>
        <v>0</v>
      </c>
      <c r="I83" s="22">
        <f>(HLOOKUP(CONCATENATE($L$5,I$7),'BECO_Datos 2006-2020'!$D$3:$LJ$86,'BECO_Datos 2006-2020'!$A83,FALSE)+IFERROR(HLOOKUP(CONCATENATE($L$5,I$7),'BECO_Datos 2006-2020'!$LL$3:$RN$86,'BECO_Datos 2006-2020'!$A83,FALSE),0))*I$5</f>
        <v>0</v>
      </c>
      <c r="J83" s="22">
        <f>(HLOOKUP(CONCATENATE($L$5,J$7),'BECO_Datos 2006-2020'!$D$3:$LJ$86,'BECO_Datos 2006-2020'!$A83,FALSE)+IFERROR(HLOOKUP(CONCATENATE($L$5,J$7),'BECO_Datos 2006-2020'!$LL$3:$RN$86,'BECO_Datos 2006-2020'!$A83,FALSE),0))*J$5</f>
        <v>0</v>
      </c>
      <c r="K83" s="22">
        <f>(HLOOKUP(CONCATENATE($L$5,K$7),'BECO_Datos 2006-2020'!$D$3:$LJ$86,'BECO_Datos 2006-2020'!$A83,FALSE)+IFERROR(HLOOKUP(CONCATENATE($L$5,K$7),'BECO_Datos 2006-2020'!$LL$3:$RN$86,'BECO_Datos 2006-2020'!$A83,FALSE),0))*K$5</f>
        <v>0</v>
      </c>
      <c r="L83" s="22" t="str">
        <f t="shared" si="28"/>
        <v>No aplica</v>
      </c>
      <c r="M83" s="22">
        <f>(HLOOKUP(CONCATENATE($L$5,M$7),'BECO_Datos 2006-2020'!$D$3:$LJ$86,'BECO_Datos 2006-2020'!$A83,FALSE)+IFERROR(HLOOKUP(CONCATENATE($L$5,M$7),'BECO_Datos 2006-2020'!$LL$3:$RN$86,'BECO_Datos 2006-2020'!$A83,FALSE),0))*M$5</f>
        <v>0</v>
      </c>
      <c r="N83" s="22">
        <f>(HLOOKUP(CONCATENATE($L$5,N$7),'BECO_Datos 2006-2020'!$D$3:$LJ$86,'BECO_Datos 2006-2020'!$A83,FALSE)+IFERROR(HLOOKUP(CONCATENATE($L$5,N$7),'BECO_Datos 2006-2020'!$LL$3:$RN$86,'BECO_Datos 2006-2020'!$A83,FALSE),0))*N$5</f>
        <v>0</v>
      </c>
      <c r="O83" s="22">
        <f>(HLOOKUP(CONCATENATE($L$5,O$7),'BECO_Datos 2006-2020'!$D$3:$LJ$86,'BECO_Datos 2006-2020'!$A83,FALSE)+IFERROR(HLOOKUP(CONCATENATE($L$5,O$7),'BECO_Datos 2006-2020'!$LL$3:$RN$86,'BECO_Datos 2006-2020'!$A83,FALSE),0))*O$5</f>
        <v>0</v>
      </c>
      <c r="P83" s="22">
        <f>(HLOOKUP(CONCATENATE($L$5,P$7),'BECO_Datos 2006-2020'!$D$3:$LJ$86,'BECO_Datos 2006-2020'!$A83,FALSE)+IFERROR(HLOOKUP(CONCATENATE($L$5,P$7),'BECO_Datos 2006-2020'!$LL$3:$RN$86,'BECO_Datos 2006-2020'!$A83,FALSE),0))*P$5</f>
        <v>0</v>
      </c>
      <c r="Q83" s="22">
        <f>(HLOOKUP(CONCATENATE($L$5,Q$7),'BECO_Datos 2006-2020'!$D$3:$LJ$86,'BECO_Datos 2006-2020'!$A83,FALSE)+IFERROR(HLOOKUP(CONCATENATE($L$5,Q$7),'BECO_Datos 2006-2020'!$LL$3:$RN$86,'BECO_Datos 2006-2020'!$A83,FALSE),0))*Q$5</f>
        <v>1130.8768573246987</v>
      </c>
      <c r="R83" s="22">
        <f>(HLOOKUP(CONCATENATE($L$5,R$7),'BECO_Datos 2006-2020'!$D$3:$LJ$86,'BECO_Datos 2006-2020'!$A83,FALSE)+IFERROR(HLOOKUP(CONCATENATE($L$5,R$7),'BECO_Datos 2006-2020'!$LL$3:$RN$86,'BECO_Datos 2006-2020'!$A83,FALSE),0))*R$5</f>
        <v>4153.0816337300748</v>
      </c>
      <c r="S83" s="22">
        <f>(HLOOKUP(CONCATENATE($L$5,S$7),'BECO_Datos 2006-2020'!$D$3:$LJ$86,'BECO_Datos 2006-2020'!$A83,FALSE)+IFERROR(HLOOKUP(CONCATENATE($L$5,S$7),'BECO_Datos 2006-2020'!$LL$3:$RN$86,'BECO_Datos 2006-2020'!$A83,FALSE),0))*S$5</f>
        <v>0</v>
      </c>
      <c r="T83" s="22">
        <f>(HLOOKUP(CONCATENATE($L$5,T$7),'BECO_Datos 2006-2020'!$D$3:$LJ$86,'BECO_Datos 2006-2020'!$A83,FALSE)+IFERROR(HLOOKUP(CONCATENATE($L$5,T$7),'BECO_Datos 2006-2020'!$LL$3:$RN$86,'BECO_Datos 2006-2020'!$A83,FALSE),0))*T$5</f>
        <v>0</v>
      </c>
      <c r="U83" s="22">
        <f>(HLOOKUP(CONCATENATE($L$5,U$7),'BECO_Datos 2006-2020'!$D$3:$LJ$86,'BECO_Datos 2006-2020'!$A83,FALSE)+IFERROR(HLOOKUP(CONCATENATE($L$5,U$7),'BECO_Datos 2006-2020'!$LL$3:$RN$86,'BECO_Datos 2006-2020'!$A83,FALSE),0))*U$5</f>
        <v>0</v>
      </c>
      <c r="V83" s="22">
        <f>(HLOOKUP(CONCATENATE($L$5,V$7),'BECO_Datos 2006-2020'!$D$3:$LJ$86,'BECO_Datos 2006-2020'!$A83,FALSE)+IFERROR(HLOOKUP(CONCATENATE($L$5,V$7),'BECO_Datos 2006-2020'!$LL$3:$RN$86,'BECO_Datos 2006-2020'!$A83,FALSE),0))*V$5</f>
        <v>48.084166666666668</v>
      </c>
      <c r="W83" s="22">
        <f>(HLOOKUP(CONCATENATE($L$5,W$7),'BECO_Datos 2006-2020'!$D$3:$LJ$86,'BECO_Datos 2006-2020'!$A83,FALSE)+IFERROR(HLOOKUP(CONCATENATE($L$5,W$7),'BECO_Datos 2006-2020'!$LL$3:$RN$86,'BECO_Datos 2006-2020'!$A83,FALSE),0))*W$5</f>
        <v>0</v>
      </c>
    </row>
    <row r="84" spans="1:23" x14ac:dyDescent="0.25">
      <c r="A84" s="54"/>
      <c r="B84" s="155" t="s">
        <v>17</v>
      </c>
      <c r="C84" s="156" t="str">
        <f t="shared" si="27"/>
        <v>No aplica</v>
      </c>
      <c r="D84" s="101">
        <f>(HLOOKUP(CONCATENATE($L$5,D$7),'BECO_Datos 2006-2020'!$D$3:$LJ$86,'BECO_Datos 2006-2020'!$A84,FALSE)+IFERROR(HLOOKUP(CONCATENATE($L$5,D$7),'BECO_Datos 2006-2020'!$LL$3:$RN$86,'BECO_Datos 2006-2020'!$A84,FALSE),0))*D$5</f>
        <v>0</v>
      </c>
      <c r="E84" s="101">
        <f>(HLOOKUP(CONCATENATE($L$5,E$7),'BECO_Datos 2006-2020'!$D$3:$LJ$86,'BECO_Datos 2006-2020'!$A84,FALSE)+IFERROR(HLOOKUP(CONCATENATE($L$5,E$7),'BECO_Datos 2006-2020'!$LL$3:$RN$86,'BECO_Datos 2006-2020'!$A84,FALSE),0))*E$5</f>
        <v>0</v>
      </c>
      <c r="F84" s="101">
        <f>(HLOOKUP(CONCATENATE($L$5,F$7),'BECO_Datos 2006-2020'!$D$3:$LJ$86,'BECO_Datos 2006-2020'!$A84,FALSE)+IFERROR(HLOOKUP(CONCATENATE($L$5,F$7),'BECO_Datos 2006-2020'!$LL$3:$RN$86,'BECO_Datos 2006-2020'!$A84,FALSE),0))*F$5</f>
        <v>166.07615455975525</v>
      </c>
      <c r="G84" s="101">
        <f>(HLOOKUP(CONCATENATE($L$5,G$7),'BECO_Datos 2006-2020'!$D$3:$LJ$86,'BECO_Datos 2006-2020'!$A84,FALSE)+IFERROR(HLOOKUP(CONCATENATE($L$5,G$7),'BECO_Datos 2006-2020'!$LL$3:$RN$86,'BECO_Datos 2006-2020'!$A84,FALSE),0))*G$5</f>
        <v>0</v>
      </c>
      <c r="H84" s="101">
        <f>(HLOOKUP(CONCATENATE($L$5,H$7),'BECO_Datos 2006-2020'!$D$3:$LJ$86,'BECO_Datos 2006-2020'!$A84,FALSE)+IFERROR(HLOOKUP(CONCATENATE($L$5,H$7),'BECO_Datos 2006-2020'!$LL$3:$RN$86,'BECO_Datos 2006-2020'!$A84,FALSE),0))*H$5</f>
        <v>0</v>
      </c>
      <c r="I84" s="101">
        <f>(HLOOKUP(CONCATENATE($L$5,I$7),'BECO_Datos 2006-2020'!$D$3:$LJ$86,'BECO_Datos 2006-2020'!$A84,FALSE)+IFERROR(HLOOKUP(CONCATENATE($L$5,I$7),'BECO_Datos 2006-2020'!$LL$3:$RN$86,'BECO_Datos 2006-2020'!$A84,FALSE),0))*I$5</f>
        <v>0</v>
      </c>
      <c r="J84" s="101">
        <f>(HLOOKUP(CONCATENATE($L$5,J$7),'BECO_Datos 2006-2020'!$D$3:$LJ$86,'BECO_Datos 2006-2020'!$A84,FALSE)+IFERROR(HLOOKUP(CONCATENATE($L$5,J$7),'BECO_Datos 2006-2020'!$LL$3:$RN$86,'BECO_Datos 2006-2020'!$A84,FALSE),0))*J$5</f>
        <v>0</v>
      </c>
      <c r="K84" s="101">
        <f>(HLOOKUP(CONCATENATE($L$5,K$7),'BECO_Datos 2006-2020'!$D$3:$LJ$86,'BECO_Datos 2006-2020'!$A84,FALSE)+IFERROR(HLOOKUP(CONCATENATE($L$5,K$7),'BECO_Datos 2006-2020'!$LL$3:$RN$86,'BECO_Datos 2006-2020'!$A84,FALSE),0))*K$5</f>
        <v>0</v>
      </c>
      <c r="L84" s="156" t="str">
        <f t="shared" si="28"/>
        <v>No aplica</v>
      </c>
      <c r="M84" s="101">
        <f>(HLOOKUP(CONCATENATE($L$5,M$7),'BECO_Datos 2006-2020'!$D$3:$LJ$86,'BECO_Datos 2006-2020'!$A84,FALSE)+IFERROR(HLOOKUP(CONCATENATE($L$5,M$7),'BECO_Datos 2006-2020'!$LL$3:$RN$86,'BECO_Datos 2006-2020'!$A84,FALSE),0))*M$5</f>
        <v>0</v>
      </c>
      <c r="N84" s="101">
        <f>(HLOOKUP(CONCATENATE($L$5,N$7),'BECO_Datos 2006-2020'!$D$3:$LJ$86,'BECO_Datos 2006-2020'!$A84,FALSE)+IFERROR(HLOOKUP(CONCATENATE($L$5,N$7),'BECO_Datos 2006-2020'!$LL$3:$RN$86,'BECO_Datos 2006-2020'!$A84,FALSE),0))*N$5</f>
        <v>0</v>
      </c>
      <c r="O84" s="101">
        <f>(HLOOKUP(CONCATENATE($L$5,O$7),'BECO_Datos 2006-2020'!$D$3:$LJ$86,'BECO_Datos 2006-2020'!$A84,FALSE)+IFERROR(HLOOKUP(CONCATENATE($L$5,O$7),'BECO_Datos 2006-2020'!$LL$3:$RN$86,'BECO_Datos 2006-2020'!$A84,FALSE),0))*O$5</f>
        <v>0</v>
      </c>
      <c r="P84" s="101">
        <f>(HLOOKUP(CONCATENATE($L$5,P$7),'BECO_Datos 2006-2020'!$D$3:$LJ$86,'BECO_Datos 2006-2020'!$A84,FALSE)+IFERROR(HLOOKUP(CONCATENATE($L$5,P$7),'BECO_Datos 2006-2020'!$LL$3:$RN$86,'BECO_Datos 2006-2020'!$A84,FALSE),0))*P$5</f>
        <v>0</v>
      </c>
      <c r="Q84" s="101">
        <f>(HLOOKUP(CONCATENATE($L$5,Q$7),'BECO_Datos 2006-2020'!$D$3:$LJ$86,'BECO_Datos 2006-2020'!$A84,FALSE)+IFERROR(HLOOKUP(CONCATENATE($L$5,Q$7),'BECO_Datos 2006-2020'!$LL$3:$RN$86,'BECO_Datos 2006-2020'!$A84,FALSE),0))*Q$5</f>
        <v>1549.7714332524197</v>
      </c>
      <c r="R84" s="101">
        <f>(HLOOKUP(CONCATENATE($L$5,R$7),'BECO_Datos 2006-2020'!$D$3:$LJ$86,'BECO_Datos 2006-2020'!$A84,FALSE)+IFERROR(HLOOKUP(CONCATENATE($L$5,R$7),'BECO_Datos 2006-2020'!$LL$3:$RN$86,'BECO_Datos 2006-2020'!$A84,FALSE),0))*R$5</f>
        <v>93.275699687157342</v>
      </c>
      <c r="S84" s="101">
        <f>(HLOOKUP(CONCATENATE($L$5,S$7),'BECO_Datos 2006-2020'!$D$3:$LJ$86,'BECO_Datos 2006-2020'!$A84,FALSE)+IFERROR(HLOOKUP(CONCATENATE($L$5,S$7),'BECO_Datos 2006-2020'!$LL$3:$RN$86,'BECO_Datos 2006-2020'!$A84,FALSE),0))*S$5</f>
        <v>0</v>
      </c>
      <c r="T84" s="101">
        <f>(HLOOKUP(CONCATENATE($L$5,T$7),'BECO_Datos 2006-2020'!$D$3:$LJ$86,'BECO_Datos 2006-2020'!$A84,FALSE)+IFERROR(HLOOKUP(CONCATENATE($L$5,T$7),'BECO_Datos 2006-2020'!$LL$3:$RN$86,'BECO_Datos 2006-2020'!$A84,FALSE),0))*T$5</f>
        <v>0</v>
      </c>
      <c r="U84" s="101">
        <f>(HLOOKUP(CONCATENATE($L$5,U$7),'BECO_Datos 2006-2020'!$D$3:$LJ$86,'BECO_Datos 2006-2020'!$A84,FALSE)+IFERROR(HLOOKUP(CONCATENATE($L$5,U$7),'BECO_Datos 2006-2020'!$LL$3:$RN$86,'BECO_Datos 2006-2020'!$A84,FALSE),0))*U$5</f>
        <v>0</v>
      </c>
      <c r="V84" s="101">
        <f>(HLOOKUP(CONCATENATE($L$5,V$7),'BECO_Datos 2006-2020'!$D$3:$LJ$86,'BECO_Datos 2006-2020'!$A84,FALSE)+IFERROR(HLOOKUP(CONCATENATE($L$5,V$7),'BECO_Datos 2006-2020'!$LL$3:$RN$86,'BECO_Datos 2006-2020'!$A84,FALSE),0))*V$5</f>
        <v>1.9065238095238097</v>
      </c>
      <c r="W84" s="101">
        <f>(HLOOKUP(CONCATENATE($L$5,W$7),'BECO_Datos 2006-2020'!$D$3:$LJ$86,'BECO_Datos 2006-2020'!$A84,FALSE)+IFERROR(HLOOKUP(CONCATENATE($L$5,W$7),'BECO_Datos 2006-2020'!$LL$3:$RN$86,'BECO_Datos 2006-2020'!$A84,FALSE),0))*W$5</f>
        <v>0</v>
      </c>
    </row>
    <row r="85" spans="1:23" x14ac:dyDescent="0.25">
      <c r="A85" s="54"/>
      <c r="B85" s="145" t="s">
        <v>18</v>
      </c>
      <c r="C85" s="22" t="str">
        <f t="shared" si="27"/>
        <v>No aplica</v>
      </c>
      <c r="D85" s="22">
        <f>(HLOOKUP(CONCATENATE($L$5,D$7),'BECO_Datos 2006-2020'!$D$3:$LJ$86,'BECO_Datos 2006-2020'!$A85,FALSE)+IFERROR(HLOOKUP(CONCATENATE($L$5,D$7),'BECO_Datos 2006-2020'!$LL$3:$RN$86,'BECO_Datos 2006-2020'!$A85,FALSE),0))*D$5</f>
        <v>0</v>
      </c>
      <c r="E85" s="22">
        <f>(HLOOKUP(CONCATENATE($L$5,E$7),'BECO_Datos 2006-2020'!$D$3:$LJ$86,'BECO_Datos 2006-2020'!$A85,FALSE)+IFERROR(HLOOKUP(CONCATENATE($L$5,E$7),'BECO_Datos 2006-2020'!$LL$3:$RN$86,'BECO_Datos 2006-2020'!$A85,FALSE),0))*E$5</f>
        <v>0</v>
      </c>
      <c r="F85" s="22">
        <f>(HLOOKUP(CONCATENATE($L$5,F$7),'BECO_Datos 2006-2020'!$D$3:$LJ$86,'BECO_Datos 2006-2020'!$A85,FALSE)+IFERROR(HLOOKUP(CONCATENATE($L$5,F$7),'BECO_Datos 2006-2020'!$LL$3:$RN$86,'BECO_Datos 2006-2020'!$A85,FALSE),0))*F$5</f>
        <v>2756.5500146238483</v>
      </c>
      <c r="G85" s="22">
        <f>(HLOOKUP(CONCATENATE($L$5,G$7),'BECO_Datos 2006-2020'!$D$3:$LJ$86,'BECO_Datos 2006-2020'!$A85,FALSE)+IFERROR(HLOOKUP(CONCATENATE($L$5,G$7),'BECO_Datos 2006-2020'!$LL$3:$RN$86,'BECO_Datos 2006-2020'!$A85,FALSE),0))*G$5</f>
        <v>0</v>
      </c>
      <c r="H85" s="22">
        <f>(HLOOKUP(CONCATENATE($L$5,H$7),'BECO_Datos 2006-2020'!$D$3:$LJ$86,'BECO_Datos 2006-2020'!$A85,FALSE)+IFERROR(HLOOKUP(CONCATENATE($L$5,H$7),'BECO_Datos 2006-2020'!$LL$3:$RN$86,'BECO_Datos 2006-2020'!$A85,FALSE),0))*H$5</f>
        <v>0</v>
      </c>
      <c r="I85" s="22">
        <f>(HLOOKUP(CONCATENATE($L$5,I$7),'BECO_Datos 2006-2020'!$D$3:$LJ$86,'BECO_Datos 2006-2020'!$A85,FALSE)+IFERROR(HLOOKUP(CONCATENATE($L$5,I$7),'BECO_Datos 2006-2020'!$LL$3:$RN$86,'BECO_Datos 2006-2020'!$A85,FALSE),0))*I$5</f>
        <v>0</v>
      </c>
      <c r="J85" s="22">
        <f>(HLOOKUP(CONCATENATE($L$5,J$7),'BECO_Datos 2006-2020'!$D$3:$LJ$86,'BECO_Datos 2006-2020'!$A85,FALSE)+IFERROR(HLOOKUP(CONCATENATE($L$5,J$7),'BECO_Datos 2006-2020'!$LL$3:$RN$86,'BECO_Datos 2006-2020'!$A85,FALSE),0))*J$5</f>
        <v>0</v>
      </c>
      <c r="K85" s="22">
        <f>(HLOOKUP(CONCATENATE($L$5,K$7),'BECO_Datos 2006-2020'!$D$3:$LJ$86,'BECO_Datos 2006-2020'!$A85,FALSE)+IFERROR(HLOOKUP(CONCATENATE($L$5,K$7),'BECO_Datos 2006-2020'!$LL$3:$RN$86,'BECO_Datos 2006-2020'!$A85,FALSE),0))*K$5</f>
        <v>0</v>
      </c>
      <c r="L85" s="22" t="str">
        <f t="shared" si="28"/>
        <v>No aplica</v>
      </c>
      <c r="M85" s="22">
        <f>(HLOOKUP(CONCATENATE($L$5,M$7),'BECO_Datos 2006-2020'!$D$3:$LJ$86,'BECO_Datos 2006-2020'!$A85,FALSE)+IFERROR(HLOOKUP(CONCATENATE($L$5,M$7),'BECO_Datos 2006-2020'!$LL$3:$RN$86,'BECO_Datos 2006-2020'!$A85,FALSE),0))*M$5</f>
        <v>0</v>
      </c>
      <c r="N85" s="22">
        <f>(HLOOKUP(CONCATENATE($L$5,N$7),'BECO_Datos 2006-2020'!$D$3:$LJ$86,'BECO_Datos 2006-2020'!$A85,FALSE)+IFERROR(HLOOKUP(CONCATENATE($L$5,N$7),'BECO_Datos 2006-2020'!$LL$3:$RN$86,'BECO_Datos 2006-2020'!$A85,FALSE),0))*N$5</f>
        <v>0</v>
      </c>
      <c r="O85" s="22">
        <f>(HLOOKUP(CONCATENATE($L$5,O$7),'BECO_Datos 2006-2020'!$D$3:$LJ$86,'BECO_Datos 2006-2020'!$A85,FALSE)+IFERROR(HLOOKUP(CONCATENATE($L$5,O$7),'BECO_Datos 2006-2020'!$LL$3:$RN$86,'BECO_Datos 2006-2020'!$A85,FALSE),0))*O$5</f>
        <v>0</v>
      </c>
      <c r="P85" s="22">
        <f>(HLOOKUP(CONCATENATE($L$5,P$7),'BECO_Datos 2006-2020'!$D$3:$LJ$86,'BECO_Datos 2006-2020'!$A85,FALSE)+IFERROR(HLOOKUP(CONCATENATE($L$5,P$7),'BECO_Datos 2006-2020'!$LL$3:$RN$86,'BECO_Datos 2006-2020'!$A85,FALSE),0))*P$5</f>
        <v>0</v>
      </c>
      <c r="Q85" s="22">
        <f>(HLOOKUP(CONCATENATE($L$5,Q$7),'BECO_Datos 2006-2020'!$D$3:$LJ$86,'BECO_Datos 2006-2020'!$A85,FALSE)+IFERROR(HLOOKUP(CONCATENATE($L$5,Q$7),'BECO_Datos 2006-2020'!$LL$3:$RN$86,'BECO_Datos 2006-2020'!$A85,FALSE),0))*Q$5</f>
        <v>8784.9619255840553</v>
      </c>
      <c r="R85" s="22">
        <f>(HLOOKUP(CONCATENATE($L$5,R$7),'BECO_Datos 2006-2020'!$D$3:$LJ$86,'BECO_Datos 2006-2020'!$A85,FALSE)+IFERROR(HLOOKUP(CONCATENATE($L$5,R$7),'BECO_Datos 2006-2020'!$LL$3:$RN$86,'BECO_Datos 2006-2020'!$A85,FALSE),0))*R$5</f>
        <v>4881.8609950267855</v>
      </c>
      <c r="S85" s="22">
        <f>(HLOOKUP(CONCATENATE($L$5,S$7),'BECO_Datos 2006-2020'!$D$3:$LJ$86,'BECO_Datos 2006-2020'!$A85,FALSE)+IFERROR(HLOOKUP(CONCATENATE($L$5,S$7),'BECO_Datos 2006-2020'!$LL$3:$RN$86,'BECO_Datos 2006-2020'!$A85,FALSE),0))*S$5</f>
        <v>0</v>
      </c>
      <c r="T85" s="22">
        <f>(HLOOKUP(CONCATENATE($L$5,T$7),'BECO_Datos 2006-2020'!$D$3:$LJ$86,'BECO_Datos 2006-2020'!$A85,FALSE)+IFERROR(HLOOKUP(CONCATENATE($L$5,T$7),'BECO_Datos 2006-2020'!$LL$3:$RN$86,'BECO_Datos 2006-2020'!$A85,FALSE),0))*T$5</f>
        <v>88.73132537520496</v>
      </c>
      <c r="U85" s="22">
        <f>(HLOOKUP(CONCATENATE($L$5,U$7),'BECO_Datos 2006-2020'!$D$3:$LJ$86,'BECO_Datos 2006-2020'!$A85,FALSE)+IFERROR(HLOOKUP(CONCATENATE($L$5,U$7),'BECO_Datos 2006-2020'!$LL$3:$RN$86,'BECO_Datos 2006-2020'!$A85,FALSE),0))*U$5</f>
        <v>920.84785190345008</v>
      </c>
      <c r="V85" s="22">
        <f>(HLOOKUP(CONCATENATE($L$5,V$7),'BECO_Datos 2006-2020'!$D$3:$LJ$86,'BECO_Datos 2006-2020'!$A85,FALSE)+IFERROR(HLOOKUP(CONCATENATE($L$5,V$7),'BECO_Datos 2006-2020'!$LL$3:$RN$86,'BECO_Datos 2006-2020'!$A85,FALSE),0))*V$5</f>
        <v>6407.6918049039814</v>
      </c>
      <c r="W85" s="22">
        <f>(HLOOKUP(CONCATENATE($L$5,W$7),'BECO_Datos 2006-2020'!$D$3:$LJ$86,'BECO_Datos 2006-2020'!$A85,FALSE)+IFERROR(HLOOKUP(CONCATENATE($L$5,W$7),'BECO_Datos 2006-2020'!$LL$3:$RN$86,'BECO_Datos 2006-2020'!$A85,FALSE),0))*W$5</f>
        <v>379.4019089128596</v>
      </c>
    </row>
    <row r="86" spans="1:23" x14ac:dyDescent="0.25">
      <c r="B86" s="155" t="s">
        <v>375</v>
      </c>
      <c r="C86" s="156" t="str">
        <f>IF($C$5=1,"No aplica",_xlfn.AGGREGATE(9,6,D86:K86))</f>
        <v>No aplica</v>
      </c>
      <c r="D86" s="101">
        <f>(HLOOKUP(CONCATENATE($L$5,D$7),'BECO_Datos 2006-2020'!$D$3:$LJ$86,'BECO_Datos 2006-2020'!$A86,FALSE)+IFERROR(HLOOKUP(CONCATENATE($L$5,D$7),'BECO_Datos 2006-2020'!$LL$3:$RN$86,'BECO_Datos 2006-2020'!$A86,FALSE),0))*D$5</f>
        <v>1015.003</v>
      </c>
      <c r="E86" s="101">
        <f>(HLOOKUP(CONCATENATE($L$5,E$7),'BECO_Datos 2006-2020'!$D$3:$LJ$86,'BECO_Datos 2006-2020'!$A86,FALSE)+IFERROR(HLOOKUP(CONCATENATE($L$5,E$7),'BECO_Datos 2006-2020'!$LL$3:$RN$86,'BECO_Datos 2006-2020'!$A86,FALSE),0))*E$5</f>
        <v>0</v>
      </c>
      <c r="F86" s="101">
        <f>(HLOOKUP(CONCATENATE($L$5,F$7),'BECO_Datos 2006-2020'!$D$3:$LJ$86,'BECO_Datos 2006-2020'!$A86,FALSE)+IFERROR(HLOOKUP(CONCATENATE($L$5,F$7),'BECO_Datos 2006-2020'!$LL$3:$RN$86,'BECO_Datos 2006-2020'!$A86,FALSE),0))*F$5</f>
        <v>6346.5423761840966</v>
      </c>
      <c r="G86" s="101">
        <f>(HLOOKUP(CONCATENATE($L$5,G$7),'BECO_Datos 2006-2020'!$D$3:$LJ$86,'BECO_Datos 2006-2020'!$A86,FALSE)+IFERROR(HLOOKUP(CONCATENATE($L$5,G$7),'BECO_Datos 2006-2020'!$LL$3:$RN$86,'BECO_Datos 2006-2020'!$A86,FALSE),0))*G$5</f>
        <v>0</v>
      </c>
      <c r="H86" s="101">
        <f>(HLOOKUP(CONCATENATE($L$5,H$7),'BECO_Datos 2006-2020'!$D$3:$LJ$86,'BECO_Datos 2006-2020'!$A86,FALSE)+IFERROR(HLOOKUP(CONCATENATE($L$5,H$7),'BECO_Datos 2006-2020'!$LL$3:$RN$86,'BECO_Datos 2006-2020'!$A86,FALSE),0))*H$5</f>
        <v>0</v>
      </c>
      <c r="I86" s="101">
        <f>(HLOOKUP(CONCATENATE($L$5,I$7),'BECO_Datos 2006-2020'!$D$3:$LJ$86,'BECO_Datos 2006-2020'!$A86,FALSE)+IFERROR(HLOOKUP(CONCATENATE($L$5,I$7),'BECO_Datos 2006-2020'!$LL$3:$RN$86,'BECO_Datos 2006-2020'!$A86,FALSE),0))*I$5</f>
        <v>0</v>
      </c>
      <c r="J86" s="101">
        <f>(HLOOKUP(CONCATENATE($L$5,J$7),'BECO_Datos 2006-2020'!$D$3:$LJ$86,'BECO_Datos 2006-2020'!$A86,FALSE)+IFERROR(HLOOKUP(CONCATENATE($L$5,J$7),'BECO_Datos 2006-2020'!$LL$3:$RN$86,'BECO_Datos 2006-2020'!$A86,FALSE),0))*J$5</f>
        <v>0</v>
      </c>
      <c r="K86" s="101">
        <f>(HLOOKUP(CONCATENATE($L$5,K$7),'BECO_Datos 2006-2020'!$D$3:$LJ$86,'BECO_Datos 2006-2020'!$A86,FALSE)+IFERROR(HLOOKUP(CONCATENATE($L$5,K$7),'BECO_Datos 2006-2020'!$LL$3:$RN$86,'BECO_Datos 2006-2020'!$A86,FALSE),0))*K$5</f>
        <v>0</v>
      </c>
      <c r="L86" s="156" t="str">
        <f>IF($C$5=1,"No aplica",_xlfn.AGGREGATE(9,6,M86:W86))</f>
        <v>No aplica</v>
      </c>
      <c r="M86" s="101">
        <f>(HLOOKUP(CONCATENATE($L$5,M$7),'BECO_Datos 2006-2020'!$D$3:$LJ$86,'BECO_Datos 2006-2020'!$A86,FALSE)+IFERROR(HLOOKUP(CONCATENATE($L$5,M$7),'BECO_Datos 2006-2020'!$LL$3:$RN$86,'BECO_Datos 2006-2020'!$A86,FALSE),0))*M$5</f>
        <v>0</v>
      </c>
      <c r="N86" s="101">
        <f>(HLOOKUP(CONCATENATE($L$5,N$7),'BECO_Datos 2006-2020'!$D$3:$LJ$86,'BECO_Datos 2006-2020'!$A86,FALSE)+IFERROR(HLOOKUP(CONCATENATE($L$5,N$7),'BECO_Datos 2006-2020'!$LL$3:$RN$86,'BECO_Datos 2006-2020'!$A86,FALSE),0))*N$5</f>
        <v>0</v>
      </c>
      <c r="O86" s="101">
        <f>(HLOOKUP(CONCATENATE($L$5,O$7),'BECO_Datos 2006-2020'!$D$3:$LJ$86,'BECO_Datos 2006-2020'!$A86,FALSE)+IFERROR(HLOOKUP(CONCATENATE($L$5,O$7),'BECO_Datos 2006-2020'!$LL$3:$RN$86,'BECO_Datos 2006-2020'!$A86,FALSE),0))*O$5</f>
        <v>0</v>
      </c>
      <c r="P86" s="101">
        <f>(HLOOKUP(CONCATENATE($L$5,P$7),'BECO_Datos 2006-2020'!$D$3:$LJ$86,'BECO_Datos 2006-2020'!$A86,FALSE)+IFERROR(HLOOKUP(CONCATENATE($L$5,P$7),'BECO_Datos 2006-2020'!$LL$3:$RN$86,'BECO_Datos 2006-2020'!$A86,FALSE),0))*P$5</f>
        <v>0</v>
      </c>
      <c r="Q86" s="101">
        <f>(HLOOKUP(CONCATENATE($L$5,Q$7),'BECO_Datos 2006-2020'!$D$3:$LJ$86,'BECO_Datos 2006-2020'!$A86,FALSE)+IFERROR(HLOOKUP(CONCATENATE($L$5,Q$7),'BECO_Datos 2006-2020'!$LL$3:$RN$86,'BECO_Datos 2006-2020'!$A86,FALSE),0))*Q$5</f>
        <v>0</v>
      </c>
      <c r="R86" s="101">
        <f>(HLOOKUP(CONCATENATE($L$5,R$7),'BECO_Datos 2006-2020'!$D$3:$LJ$86,'BECO_Datos 2006-2020'!$A86,FALSE)+IFERROR(HLOOKUP(CONCATENATE($L$5,R$7),'BECO_Datos 2006-2020'!$LL$3:$RN$86,'BECO_Datos 2006-2020'!$A86,FALSE),0))*R$5</f>
        <v>0</v>
      </c>
      <c r="S86" s="101">
        <f>(HLOOKUP(CONCATENATE($L$5,S$7),'BECO_Datos 2006-2020'!$D$3:$LJ$86,'BECO_Datos 2006-2020'!$A86,FALSE)+IFERROR(HLOOKUP(CONCATENATE($L$5,S$7),'BECO_Datos 2006-2020'!$LL$3:$RN$86,'BECO_Datos 2006-2020'!$A86,FALSE),0))*S$5</f>
        <v>0</v>
      </c>
      <c r="T86" s="101">
        <f>(HLOOKUP(CONCATENATE($L$5,T$7),'BECO_Datos 2006-2020'!$D$3:$LJ$86,'BECO_Datos 2006-2020'!$A86,FALSE)+IFERROR(HLOOKUP(CONCATENATE($L$5,T$7),'BECO_Datos 2006-2020'!$LL$3:$RN$86,'BECO_Datos 2006-2020'!$A86,FALSE),0))*T$5</f>
        <v>0</v>
      </c>
      <c r="U86" s="101">
        <f>(HLOOKUP(CONCATENATE($L$5,U$7),'BECO_Datos 2006-2020'!$D$3:$LJ$86,'BECO_Datos 2006-2020'!$A86,FALSE)+IFERROR(HLOOKUP(CONCATENATE($L$5,U$7),'BECO_Datos 2006-2020'!$LL$3:$RN$86,'BECO_Datos 2006-2020'!$A86,FALSE),0))*U$5</f>
        <v>0</v>
      </c>
      <c r="V86" s="101">
        <f>(HLOOKUP(CONCATENATE($L$5,V$7),'BECO_Datos 2006-2020'!$D$3:$LJ$86,'BECO_Datos 2006-2020'!$A86,FALSE)+IFERROR(HLOOKUP(CONCATENATE($L$5,V$7),'BECO_Datos 2006-2020'!$LL$3:$RN$86,'BECO_Datos 2006-2020'!$A86,FALSE),0))*V$5</f>
        <v>0</v>
      </c>
      <c r="W86" s="101">
        <f>(HLOOKUP(CONCATENATE($L$5,W$7),'BECO_Datos 2006-2020'!$D$3:$LJ$86,'BECO_Datos 2006-2020'!$A86,FALSE)+IFERROR(HLOOKUP(CONCATENATE($L$5,W$7),'BECO_Datos 2006-2020'!$LL$3:$RN$86,'BECO_Datos 2006-2020'!$A86,FALSE),0))*W$5</f>
        <v>0</v>
      </c>
    </row>
    <row r="87" spans="1:23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</row>
    <row r="88" spans="1:23" x14ac:dyDescent="0.25">
      <c r="A88" s="54"/>
      <c r="B88" s="19" t="s">
        <v>120</v>
      </c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</row>
    <row r="89" spans="1:23" x14ac:dyDescent="0.25">
      <c r="A89" s="54"/>
      <c r="B89" s="20" t="s">
        <v>121</v>
      </c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</row>
    <row r="90" spans="1:23" x14ac:dyDescent="0.25">
      <c r="A90" s="54"/>
      <c r="B90" s="21" t="s">
        <v>122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</row>
    <row r="91" spans="1:23" x14ac:dyDescent="0.25">
      <c r="A91" s="54"/>
      <c r="B91" s="20" t="s">
        <v>123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1:23" x14ac:dyDescent="0.25">
      <c r="A92" s="54"/>
      <c r="B92" s="21" t="s">
        <v>124</v>
      </c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1:23" x14ac:dyDescent="0.25">
      <c r="A93" s="54"/>
      <c r="B93" s="20" t="s">
        <v>125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</row>
    <row r="94" spans="1:23" x14ac:dyDescent="0.25">
      <c r="A94" s="54"/>
      <c r="B94" s="21" t="s">
        <v>126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</row>
    <row r="98" spans="2:7" x14ac:dyDescent="0.25">
      <c r="B98" s="8" t="s">
        <v>406</v>
      </c>
    </row>
    <row r="99" spans="2:7" x14ac:dyDescent="0.25">
      <c r="B99" s="8" t="s">
        <v>405</v>
      </c>
      <c r="D99" s="8">
        <v>3</v>
      </c>
      <c r="E99" s="91">
        <f>((E$46+ABS(E$27)+ABS(E$30))*88136.063)/1000000</f>
        <v>446.65997241218867</v>
      </c>
      <c r="F99" s="8">
        <f>VLOOKUP(E$7,'Bases de Cálculo'!$B$9:$K$38,D99+3,FALSE)</f>
        <v>28.760237670076762</v>
      </c>
      <c r="G99" s="8">
        <f>VLOOKUP(E$7,'Bases de Cálculo'!$B$9:$K$38,D99+3,FALSE)</f>
        <v>28.760237670076762</v>
      </c>
    </row>
    <row r="100" spans="2:7" x14ac:dyDescent="0.25">
      <c r="B100" s="8" t="s">
        <v>408</v>
      </c>
    </row>
    <row r="101" spans="2:7" x14ac:dyDescent="0.25">
      <c r="B101" s="8" t="s">
        <v>407</v>
      </c>
    </row>
  </sheetData>
  <mergeCells count="3">
    <mergeCell ref="B6:B8"/>
    <mergeCell ref="C6:K6"/>
    <mergeCell ref="L6:W6"/>
  </mergeCells>
  <pageMargins left="0.25" right="0.25" top="0.73616071428571428" bottom="0.40223214285714287" header="0.3" footer="0.3"/>
  <pageSetup scale="42" orientation="landscape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D94"/>
  <sheetViews>
    <sheetView workbookViewId="0"/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3" width="12.85546875" style="8" customWidth="1"/>
    <col min="14" max="14" width="9.140625" style="8"/>
    <col min="15" max="15" width="53.42578125" style="8" customWidth="1"/>
    <col min="16" max="16384" width="9.140625" style="8"/>
  </cols>
  <sheetData>
    <row r="1" spans="1:26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26" s="12" customFormat="1" ht="15.75" x14ac:dyDescent="0.25">
      <c r="A2" s="86"/>
      <c r="B2" s="106" t="s">
        <v>49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26" s="12" customFormat="1" ht="15.75" x14ac:dyDescent="0.25">
      <c r="A3" s="86"/>
      <c r="B3" s="106" t="s">
        <v>81</v>
      </c>
      <c r="D3" s="86"/>
      <c r="E3" s="91"/>
      <c r="F3" s="86"/>
      <c r="G3" s="86"/>
      <c r="H3" s="86"/>
      <c r="I3" s="86"/>
      <c r="J3" s="86"/>
      <c r="K3" s="86"/>
      <c r="L3" s="86"/>
      <c r="M3" s="86"/>
      <c r="N3" s="86"/>
    </row>
    <row r="4" spans="1:26" s="88" customFormat="1" x14ac:dyDescent="0.25">
      <c r="A4" s="108"/>
      <c r="B4" s="108"/>
      <c r="C4" s="108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</row>
    <row r="5" spans="1:26" s="109" customFormat="1" x14ac:dyDescent="0.25">
      <c r="B5" s="110">
        <v>13</v>
      </c>
      <c r="C5" s="110">
        <f>'BECO_2006-2015'!C5</f>
        <v>1</v>
      </c>
      <c r="D5" s="110">
        <f ca="1">VLOOKUP(E5,'Bases de Cálculo'!$B$9:$K$38,$C$5+3,FALSE)</f>
        <v>1</v>
      </c>
      <c r="E5" s="110" t="str">
        <f ca="1">INDIRECT("'Bases de Cálculo'!B" &amp; 117+B5)</f>
        <v>CQ</v>
      </c>
      <c r="F5" s="110"/>
      <c r="G5" s="110"/>
      <c r="H5" s="110"/>
      <c r="I5" s="110"/>
      <c r="J5" s="110"/>
      <c r="K5" s="110"/>
      <c r="L5" s="110"/>
      <c r="M5" s="110"/>
      <c r="N5" s="110"/>
    </row>
    <row r="6" spans="1:26" s="9" customFormat="1" x14ac:dyDescent="0.2">
      <c r="A6" s="54"/>
      <c r="B6" s="386" t="str">
        <f>CONCATENATE("Balance energético Colombiano ",D7,"
",VLOOKUP($C$8,'Bases de Cálculo'!$B$41:$C$47,2,FALSE),"/año")</f>
        <v>Balance energético Colombiano 2006
Unidades Originales */año</v>
      </c>
      <c r="C6" s="396" t="str">
        <f ca="1">CONCATENATE("Energético ",VLOOKUP($E$5,'Bases de Cálculo'!$B$9:$N$38,12,FALSE))</f>
        <v>Energético Secundario</v>
      </c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</row>
    <row r="7" spans="1:26" s="9" customFormat="1" x14ac:dyDescent="0.2">
      <c r="A7" s="54"/>
      <c r="B7" s="387"/>
      <c r="C7" s="308" t="s">
        <v>43</v>
      </c>
      <c r="D7" s="308">
        <v>2006</v>
      </c>
      <c r="E7" s="308">
        <v>2007</v>
      </c>
      <c r="F7" s="308">
        <v>2008</v>
      </c>
      <c r="G7" s="308">
        <v>2009</v>
      </c>
      <c r="H7" s="308">
        <v>2010</v>
      </c>
      <c r="I7" s="308">
        <v>2011</v>
      </c>
      <c r="J7" s="308">
        <v>2012</v>
      </c>
      <c r="K7" s="308">
        <v>2013</v>
      </c>
      <c r="L7" s="308">
        <v>2014</v>
      </c>
      <c r="M7" s="308">
        <v>2015</v>
      </c>
      <c r="N7" s="308">
        <v>2016</v>
      </c>
      <c r="P7" s="308">
        <v>2006</v>
      </c>
      <c r="Q7" s="308">
        <v>2007</v>
      </c>
      <c r="R7" s="308">
        <v>2008</v>
      </c>
      <c r="S7" s="308">
        <v>2009</v>
      </c>
      <c r="T7" s="308">
        <v>2010</v>
      </c>
      <c r="U7" s="308">
        <v>2011</v>
      </c>
      <c r="V7" s="308">
        <v>2012</v>
      </c>
      <c r="W7" s="308">
        <v>2013</v>
      </c>
      <c r="X7" s="308">
        <v>2014</v>
      </c>
      <c r="Y7" s="308">
        <v>2015</v>
      </c>
      <c r="Z7" s="308">
        <v>2016</v>
      </c>
    </row>
    <row r="8" spans="1:26" s="9" customFormat="1" x14ac:dyDescent="0.2">
      <c r="A8" s="54"/>
      <c r="B8" s="388"/>
      <c r="C8" s="308" t="str">
        <f>IF($C$5=1,"UO",HLOOKUP("UO",'Bases de Cálculo'!$B$41:$B$47,$C$5))</f>
        <v>UO</v>
      </c>
      <c r="D8" s="307" t="str">
        <f ca="1">IF($C$5=1,VLOOKUP($E$5,'Bases de Cálculo'!$B$9:$D$38,3,FALSE),INDIRECT(CONCATENATE("'Bases de Cálculo'!B",40+$C$5)))</f>
        <v>kTon</v>
      </c>
      <c r="E8" s="307" t="str">
        <f ca="1">IF($C$5=1,VLOOKUP($E$5,'Bases de Cálculo'!$B$9:$D$38,3,FALSE),INDIRECT(CONCATENATE("'Bases de Cálculo'!B",40+$C$5)))</f>
        <v>kTon</v>
      </c>
      <c r="F8" s="307" t="str">
        <f ca="1">IF($C$5=1,VLOOKUP($E$5,'Bases de Cálculo'!$B$9:$D$38,3,FALSE),INDIRECT(CONCATENATE("'Bases de Cálculo'!B",40+$C$5)))</f>
        <v>kTon</v>
      </c>
      <c r="G8" s="307" t="str">
        <f ca="1">IF($C$5=1,VLOOKUP($E$5,'Bases de Cálculo'!$B$9:$D$38,3,FALSE),INDIRECT(CONCATENATE("'Bases de Cálculo'!B",40+$C$5)))</f>
        <v>kTon</v>
      </c>
      <c r="H8" s="307" t="str">
        <f ca="1">IF($C$5=1,VLOOKUP($E$5,'Bases de Cálculo'!$B$9:$D$38,3,FALSE),INDIRECT(CONCATENATE("'Bases de Cálculo'!B",40+$C$5)))</f>
        <v>kTon</v>
      </c>
      <c r="I8" s="307" t="str">
        <f ca="1">IF($C$5=1,VLOOKUP($E$5,'Bases de Cálculo'!$B$9:$D$38,3,FALSE),INDIRECT(CONCATENATE("'Bases de Cálculo'!B",40+$C$5)))</f>
        <v>kTon</v>
      </c>
      <c r="J8" s="307" t="str">
        <f ca="1">IF($C$5=1,VLOOKUP($E$5,'Bases de Cálculo'!$B$9:$D$38,3,FALSE),INDIRECT(CONCATENATE("'Bases de Cálculo'!B",40+$C$5)))</f>
        <v>kTon</v>
      </c>
      <c r="K8" s="307" t="str">
        <f ca="1">IF($C$5=1,VLOOKUP($E$5,'Bases de Cálculo'!$B$9:$D$38,3,FALSE),INDIRECT(CONCATENATE("'Bases de Cálculo'!B",40+$C$5)))</f>
        <v>kTon</v>
      </c>
      <c r="L8" s="307" t="str">
        <f ca="1">IF($C$5=1,VLOOKUP($E$5,'Bases de Cálculo'!$B$9:$D$38,3,FALSE),INDIRECT(CONCATENATE("'Bases de Cálculo'!B",40+$C$5)))</f>
        <v>kTon</v>
      </c>
      <c r="M8" s="307" t="str">
        <f ca="1">IF($C$5=1,VLOOKUP($E$5,'Bases de Cálculo'!$B$9:$D$38,3,FALSE),INDIRECT(CONCATENATE("'Bases de Cálculo'!B",40+$C$5)))</f>
        <v>kTon</v>
      </c>
      <c r="N8" s="307" t="str">
        <f ca="1">IF($C$5=1,VLOOKUP($E$5,'Bases de Cálculo'!$B$9:$D$38,3,FALSE),INDIRECT(CONCATENATE("'Bases de Cálculo'!B",40+$C$5)))</f>
        <v>kTon</v>
      </c>
      <c r="P8" s="307" t="str">
        <f ca="1">IF($C$5=1,VLOOKUP($E$5,'Bases de Cálculo'!$B$9:$D$38,3,FALSE),INDIRECT(CONCATENATE("'Bases de Cálculo'!B",40+$C$5)))</f>
        <v>kTon</v>
      </c>
      <c r="Q8" s="307" t="str">
        <f ca="1">IF($C$5=1,VLOOKUP($E$5,'Bases de Cálculo'!$B$9:$D$38,3,FALSE),INDIRECT(CONCATENATE("'Bases de Cálculo'!B",40+$C$5)))</f>
        <v>kTon</v>
      </c>
      <c r="R8" s="307" t="str">
        <f ca="1">IF($C$5=1,VLOOKUP($E$5,'Bases de Cálculo'!$B$9:$D$38,3,FALSE),INDIRECT(CONCATENATE("'Bases de Cálculo'!B",40+$C$5)))</f>
        <v>kTon</v>
      </c>
      <c r="S8" s="307" t="str">
        <f ca="1">IF($C$5=1,VLOOKUP($E$5,'Bases de Cálculo'!$B$9:$D$38,3,FALSE),INDIRECT(CONCATENATE("'Bases de Cálculo'!B",40+$C$5)))</f>
        <v>kTon</v>
      </c>
      <c r="T8" s="307" t="str">
        <f ca="1">IF($C$5=1,VLOOKUP($E$5,'Bases de Cálculo'!$B$9:$D$38,3,FALSE),INDIRECT(CONCATENATE("'Bases de Cálculo'!B",40+$C$5)))</f>
        <v>kTon</v>
      </c>
      <c r="U8" s="307" t="str">
        <f ca="1">IF($C$5=1,VLOOKUP($E$5,'Bases de Cálculo'!$B$9:$D$38,3,FALSE),INDIRECT(CONCATENATE("'Bases de Cálculo'!B",40+$C$5)))</f>
        <v>kTon</v>
      </c>
      <c r="V8" s="307" t="str">
        <f ca="1">IF($C$5=1,VLOOKUP($E$5,'Bases de Cálculo'!$B$9:$D$38,3,FALSE),INDIRECT(CONCATENATE("'Bases de Cálculo'!B",40+$C$5)))</f>
        <v>kTon</v>
      </c>
      <c r="W8" s="307" t="str">
        <f ca="1">IF($C$5=1,VLOOKUP($E$5,'Bases de Cálculo'!$B$9:$D$38,3,FALSE),INDIRECT(CONCATENATE("'Bases de Cálculo'!B",40+$C$5)))</f>
        <v>kTon</v>
      </c>
      <c r="X8" s="307" t="str">
        <f ca="1">IF($C$5=1,VLOOKUP($E$5,'Bases de Cálculo'!$B$9:$D$38,3,FALSE),INDIRECT(CONCATENATE("'Bases de Cálculo'!B",40+$C$5)))</f>
        <v>kTon</v>
      </c>
      <c r="Y8" s="307" t="str">
        <f ca="1">IF($C$5=1,VLOOKUP($E$5,'Bases de Cálculo'!$B$9:$D$38,3,FALSE),INDIRECT(CONCATENATE("'Bases de Cálculo'!B",40+$C$5)))</f>
        <v>kTon</v>
      </c>
      <c r="Z8" s="307" t="str">
        <f ca="1">IF($C$5=1,VLOOKUP($E$5,'Bases de Cálculo'!$B$9:$D$38,3,FALSE),INDIRECT(CONCATENATE("'Bases de Cálculo'!B",40+$C$5)))</f>
        <v>kTon</v>
      </c>
    </row>
    <row r="9" spans="1:26" s="9" customFormat="1" x14ac:dyDescent="0.25">
      <c r="A9" s="54"/>
      <c r="B9" s="157" t="s">
        <v>374</v>
      </c>
      <c r="C9" s="156">
        <f ca="1">_xlfn.AGGREGATE(9,6,D9:M9)</f>
        <v>5694.1350000000002</v>
      </c>
      <c r="D9" s="96">
        <f ca="1">D10+D11+D12-D13-D14-D15-D16+D17-D18-D19-D20</f>
        <v>350.69699999999989</v>
      </c>
      <c r="E9" s="96">
        <f t="shared" ref="E9:N9" ca="1" si="0">E10+E11+E12-E13-E14-E15-E16+E17-E18-E19-E20</f>
        <v>68.427999999999884</v>
      </c>
      <c r="F9" s="96">
        <f t="shared" ca="1" si="0"/>
        <v>326.904</v>
      </c>
      <c r="G9" s="96">
        <f t="shared" ca="1" si="0"/>
        <v>1293.3429999999998</v>
      </c>
      <c r="H9" s="96">
        <f t="shared" ca="1" si="0"/>
        <v>792.61800000000017</v>
      </c>
      <c r="I9" s="96">
        <f t="shared" ca="1" si="0"/>
        <v>833.91700000000014</v>
      </c>
      <c r="J9" s="96">
        <f t="shared" ca="1" si="0"/>
        <v>564.81699999999978</v>
      </c>
      <c r="K9" s="96">
        <f t="shared" ca="1" si="0"/>
        <v>721.2</v>
      </c>
      <c r="L9" s="96">
        <f t="shared" ca="1" si="0"/>
        <v>642.68399999999974</v>
      </c>
      <c r="M9" s="96">
        <f t="shared" ca="1" si="0"/>
        <v>99.527000000000044</v>
      </c>
      <c r="N9" s="96">
        <f t="shared" ca="1" si="0"/>
        <v>44.688000000000102</v>
      </c>
      <c r="O9" s="236"/>
    </row>
    <row r="10" spans="1:26" x14ac:dyDescent="0.25">
      <c r="A10" s="54"/>
      <c r="B10" s="145" t="s">
        <v>371</v>
      </c>
      <c r="C10" s="22">
        <f t="shared" ref="C10:C73" ca="1" si="1">_xlfn.AGGREGATE(9,6,D10:M10)</f>
        <v>21598.090562220001</v>
      </c>
      <c r="D10" s="22">
        <f ca="1">(HLOOKUP(CONCATENATE(D$7,$E$5),'BECO_Datos 2006-2020'!$D$3:$LJ$86,'BECO_Datos 2006-2020'!$A10,FALSE)+IFERROR(HLOOKUP(CONCATENATE(D$7,$E$5),'BECO_Datos 2006-2020'!$LL$3:$RN$86,'BECO_Datos 2006-2020'!$A10,FALSE),0))*$D$5+D25</f>
        <v>1170.1571146299998</v>
      </c>
      <c r="E10" s="22">
        <f ca="1">(HLOOKUP(CONCATENATE(E$7,$E$5),'BECO_Datos 2006-2020'!$D$3:$LJ$86,'BECO_Datos 2006-2020'!$A10,FALSE)+IFERROR(HLOOKUP(CONCATENATE(E$7,$E$5),'BECO_Datos 2006-2020'!$LL$3:$RN$86,'BECO_Datos 2006-2020'!$A10,FALSE),0))*$D$5+E25</f>
        <v>1216.1808435600001</v>
      </c>
      <c r="F10" s="22">
        <f ca="1">(HLOOKUP(CONCATENATE(F$7,$E$5),'BECO_Datos 2006-2020'!$D$3:$LJ$86,'BECO_Datos 2006-2020'!$A10,FALSE)+IFERROR(HLOOKUP(CONCATENATE(F$7,$E$5),'BECO_Datos 2006-2020'!$LL$3:$RN$86,'BECO_Datos 2006-2020'!$A10,FALSE),0))*$D$5+F25</f>
        <v>2673.48424419</v>
      </c>
      <c r="G10" s="22">
        <f ca="1">(HLOOKUP(CONCATENATE(G$7,$E$5),'BECO_Datos 2006-2020'!$D$3:$LJ$86,'BECO_Datos 2006-2020'!$A10,FALSE)+IFERROR(HLOOKUP(CONCATENATE(G$7,$E$5),'BECO_Datos 2006-2020'!$LL$3:$RN$86,'BECO_Datos 2006-2020'!$A10,FALSE),0))*$D$5+G25</f>
        <v>2111.2057199999999</v>
      </c>
      <c r="H10" s="22">
        <f ca="1">(HLOOKUP(CONCATENATE(H$7,$E$5),'BECO_Datos 2006-2020'!$D$3:$LJ$86,'BECO_Datos 2006-2020'!$A10,FALSE)+IFERROR(HLOOKUP(CONCATENATE(H$7,$E$5),'BECO_Datos 2006-2020'!$LL$3:$RN$86,'BECO_Datos 2006-2020'!$A10,FALSE),0))*$D$5+H25</f>
        <v>2487.6695821900003</v>
      </c>
      <c r="I10" s="22">
        <f ca="1">(HLOOKUP(CONCATENATE(I$7,$E$5),'BECO_Datos 2006-2020'!$D$3:$LJ$86,'BECO_Datos 2006-2020'!$A10,FALSE)+IFERROR(HLOOKUP(CONCATENATE(I$7,$E$5),'BECO_Datos 2006-2020'!$LL$3:$RN$86,'BECO_Datos 2006-2020'!$A10,FALSE),0))*$D$5+I25</f>
        <v>2345.35729528</v>
      </c>
      <c r="J10" s="22">
        <f ca="1">(HLOOKUP(CONCATENATE(J$7,$E$5),'BECO_Datos 2006-2020'!$D$3:$LJ$86,'BECO_Datos 2006-2020'!$A10,FALSE)+IFERROR(HLOOKUP(CONCATENATE(J$7,$E$5),'BECO_Datos 2006-2020'!$LL$3:$RN$86,'BECO_Datos 2006-2020'!$A10,FALSE),0))*$D$5+J25</f>
        <v>2348.6681429999999</v>
      </c>
      <c r="K10" s="22">
        <f ca="1">(HLOOKUP(CONCATENATE(K$7,$E$5),'BECO_Datos 2006-2020'!$D$3:$LJ$86,'BECO_Datos 2006-2020'!$A10,FALSE)+IFERROR(HLOOKUP(CONCATENATE(K$7,$E$5),'BECO_Datos 2006-2020'!$LL$3:$RN$86,'BECO_Datos 2006-2020'!$A10,FALSE),0))*$D$5+K25</f>
        <v>2614.1255097100002</v>
      </c>
      <c r="L10" s="22">
        <f ca="1">(HLOOKUP(CONCATENATE(L$7,$E$5),'BECO_Datos 2006-2020'!$D$3:$LJ$86,'BECO_Datos 2006-2020'!$A10,FALSE)+IFERROR(HLOOKUP(CONCATENATE(L$7,$E$5),'BECO_Datos 2006-2020'!$LL$3:$RN$86,'BECO_Datos 2006-2020'!$A10,FALSE),0))*$D$5+L25</f>
        <v>2614.8467626099996</v>
      </c>
      <c r="M10" s="22">
        <f ca="1">(HLOOKUP(CONCATENATE(M$7,$E$5),'BECO_Datos 2006-2020'!$D$3:$LJ$86,'BECO_Datos 2006-2020'!$A10,FALSE)+IFERROR(HLOOKUP(CONCATENATE(M$7,$E$5),'BECO_Datos 2006-2020'!$LL$3:$RN$86,'BECO_Datos 2006-2020'!$A10,FALSE),0))*$D$5+M25</f>
        <v>2016.3953470500003</v>
      </c>
      <c r="N10" s="22">
        <f ca="1">(HLOOKUP(CONCATENATE(N$7,$E$5),'BECO_Datos 2006-2020'!$D$3:$LJ$86,'BECO_Datos 2006-2020'!$A10,FALSE)+IFERROR(HLOOKUP(CONCATENATE(N$7,$E$5),'BECO_Datos 2006-2020'!$LL$3:$RN$86,'BECO_Datos 2006-2020'!$A10,FALSE),0))*$D$5+N25</f>
        <v>1817.2947895000002</v>
      </c>
      <c r="O10" s="118"/>
      <c r="P10" s="118"/>
    </row>
    <row r="11" spans="1:26" x14ac:dyDescent="0.25">
      <c r="A11" s="54"/>
      <c r="B11" s="146" t="s">
        <v>1</v>
      </c>
      <c r="C11" s="23">
        <f t="shared" ca="1" si="1"/>
        <v>0.16543757999999997</v>
      </c>
      <c r="D11" s="296">
        <f ca="1">(HLOOKUP(CONCATENATE(D$7,$E$5),'BECO_Datos 2006-2020'!$D$3:$LJ$86,'BECO_Datos 2006-2020'!$A11,FALSE)+IFERROR(HLOOKUP(CONCATENATE(D$7,$E$5),'BECO_Datos 2006-2020'!$LL$3:$RN$86,'BECO_Datos 2006-2020'!$A11,FALSE),0))*$D$5</f>
        <v>4.2149370000000005E-2</v>
      </c>
      <c r="E11" s="296">
        <f ca="1">(HLOOKUP(CONCATENATE(E$7,$E$5),'BECO_Datos 2006-2020'!$D$3:$LJ$86,'BECO_Datos 2006-2020'!$A11,FALSE)+IFERROR(HLOOKUP(CONCATENATE(E$7,$E$5),'BECO_Datos 2006-2020'!$LL$3:$RN$86,'BECO_Datos 2006-2020'!$A11,FALSE),0))*$D$5</f>
        <v>2.3909440000000004E-2</v>
      </c>
      <c r="F11" s="296">
        <f ca="1">(HLOOKUP(CONCATENATE(F$7,$E$5),'BECO_Datos 2006-2020'!$D$3:$LJ$86,'BECO_Datos 2006-2020'!$A11,FALSE)+IFERROR(HLOOKUP(CONCATENATE(F$7,$E$5),'BECO_Datos 2006-2020'!$LL$3:$RN$86,'BECO_Datos 2006-2020'!$A11,FALSE),0))*$D$5</f>
        <v>1.8253809999999999E-2</v>
      </c>
      <c r="G11" s="296">
        <f ca="1">(HLOOKUP(CONCATENATE(G$7,$E$5),'BECO_Datos 2006-2020'!$D$3:$LJ$86,'BECO_Datos 2006-2020'!$A11,FALSE)+IFERROR(HLOOKUP(CONCATENATE(G$7,$E$5),'BECO_Datos 2006-2020'!$LL$3:$RN$86,'BECO_Datos 2006-2020'!$A11,FALSE),0))*$D$5</f>
        <v>3.8660309999999996E-2</v>
      </c>
      <c r="H11" s="296">
        <f ca="1">(HLOOKUP(CONCATENATE(H$7,$E$5),'BECO_Datos 2006-2020'!$D$3:$LJ$86,'BECO_Datos 2006-2020'!$A11,FALSE)+IFERROR(HLOOKUP(CONCATENATE(H$7,$E$5),'BECO_Datos 2006-2020'!$LL$3:$RN$86,'BECO_Datos 2006-2020'!$A11,FALSE),0))*$D$5</f>
        <v>3.0793609999999999E-2</v>
      </c>
      <c r="I11" s="296">
        <f ca="1">(HLOOKUP(CONCATENATE(I$7,$E$5),'BECO_Datos 2006-2020'!$D$3:$LJ$86,'BECO_Datos 2006-2020'!$A11,FALSE)+IFERROR(HLOOKUP(CONCATENATE(I$7,$E$5),'BECO_Datos 2006-2020'!$LL$3:$RN$86,'BECO_Datos 2006-2020'!$A11,FALSE),0))*$D$5</f>
        <v>1.6305000000000001E-4</v>
      </c>
      <c r="J11" s="296">
        <f ca="1">(HLOOKUP(CONCATENATE(J$7,$E$5),'BECO_Datos 2006-2020'!$D$3:$LJ$86,'BECO_Datos 2006-2020'!$A11,FALSE)+IFERROR(HLOOKUP(CONCATENATE(J$7,$E$5),'BECO_Datos 2006-2020'!$LL$3:$RN$86,'BECO_Datos 2006-2020'!$A11,FALSE),0))*$D$5</f>
        <v>4.0299999999999998E-4</v>
      </c>
      <c r="K11" s="296">
        <f ca="1">(HLOOKUP(CONCATENATE(K$7,$E$5),'BECO_Datos 2006-2020'!$D$3:$LJ$86,'BECO_Datos 2006-2020'!$A11,FALSE)+IFERROR(HLOOKUP(CONCATENATE(K$7,$E$5),'BECO_Datos 2006-2020'!$LL$3:$RN$86,'BECO_Datos 2006-2020'!$A11,FALSE),0))*$D$5</f>
        <v>6.9649000000000002E-4</v>
      </c>
      <c r="L11" s="296">
        <f ca="1">(HLOOKUP(CONCATENATE(L$7,$E$5),'BECO_Datos 2006-2020'!$D$3:$LJ$86,'BECO_Datos 2006-2020'!$A11,FALSE)+IFERROR(HLOOKUP(CONCATENATE(L$7,$E$5),'BECO_Datos 2006-2020'!$LL$3:$RN$86,'BECO_Datos 2006-2020'!$A11,FALSE),0))*$D$5</f>
        <v>1.0408499999999999E-2</v>
      </c>
      <c r="M11" s="296">
        <f ca="1">(HLOOKUP(CONCATENATE(M$7,$E$5),'BECO_Datos 2006-2020'!$D$3:$LJ$86,'BECO_Datos 2006-2020'!$A11,FALSE)+IFERROR(HLOOKUP(CONCATENATE(M$7,$E$5),'BECO_Datos 2006-2020'!$LL$3:$RN$86,'BECO_Datos 2006-2020'!$A11,FALSE),0))*$D$5</f>
        <v>0</v>
      </c>
      <c r="N11" s="296">
        <f ca="1">(HLOOKUP(CONCATENATE(N$7,$E$5),'BECO_Datos 2006-2020'!$D$3:$LJ$86,'BECO_Datos 2006-2020'!$A11,FALSE)+IFERROR(HLOOKUP(CONCATENATE(N$7,$E$5),'BECO_Datos 2006-2020'!$LL$3:$RN$86,'BECO_Datos 2006-2020'!$A11,FALSE),0))*$D$5</f>
        <v>0</v>
      </c>
    </row>
    <row r="12" spans="1:26" x14ac:dyDescent="0.25">
      <c r="A12" s="54"/>
      <c r="B12" s="145" t="s">
        <v>114</v>
      </c>
      <c r="C12" s="22">
        <f t="shared" ca="1" si="1"/>
        <v>0</v>
      </c>
      <c r="D12" s="22">
        <f ca="1">(HLOOKUP(CONCATENATE(D$7,$E$5),'BECO_Datos 2006-2020'!$D$3:$LJ$86,'BECO_Datos 2006-2020'!$A12,FALSE)+IFERROR(HLOOKUP(CONCATENATE(D$7,$E$5),'BECO_Datos 2006-2020'!$LL$3:$RN$86,'BECO_Datos 2006-2020'!$A12,FALSE),0))*$D$5</f>
        <v>0</v>
      </c>
      <c r="E12" s="22">
        <f ca="1">(HLOOKUP(CONCATENATE(E$7,$E$5),'BECO_Datos 2006-2020'!$D$3:$LJ$86,'BECO_Datos 2006-2020'!$A12,FALSE)+IFERROR(HLOOKUP(CONCATENATE(E$7,$E$5),'BECO_Datos 2006-2020'!$LL$3:$RN$86,'BECO_Datos 2006-2020'!$A12,FALSE),0))*$D$5</f>
        <v>0</v>
      </c>
      <c r="F12" s="22">
        <f ca="1">(HLOOKUP(CONCATENATE(F$7,$E$5),'BECO_Datos 2006-2020'!$D$3:$LJ$86,'BECO_Datos 2006-2020'!$A12,FALSE)+IFERROR(HLOOKUP(CONCATENATE(F$7,$E$5),'BECO_Datos 2006-2020'!$LL$3:$RN$86,'BECO_Datos 2006-2020'!$A12,FALSE),0))*$D$5</f>
        <v>0</v>
      </c>
      <c r="G12" s="22">
        <f ca="1">(HLOOKUP(CONCATENATE(G$7,$E$5),'BECO_Datos 2006-2020'!$D$3:$LJ$86,'BECO_Datos 2006-2020'!$A12,FALSE)+IFERROR(HLOOKUP(CONCATENATE(G$7,$E$5),'BECO_Datos 2006-2020'!$LL$3:$RN$86,'BECO_Datos 2006-2020'!$A12,FALSE),0))*$D$5</f>
        <v>0</v>
      </c>
      <c r="H12" s="22">
        <f ca="1">(HLOOKUP(CONCATENATE(H$7,$E$5),'BECO_Datos 2006-2020'!$D$3:$LJ$86,'BECO_Datos 2006-2020'!$A12,FALSE)+IFERROR(HLOOKUP(CONCATENATE(H$7,$E$5),'BECO_Datos 2006-2020'!$LL$3:$RN$86,'BECO_Datos 2006-2020'!$A12,FALSE),0))*$D$5</f>
        <v>0</v>
      </c>
      <c r="I12" s="22">
        <f ca="1">(HLOOKUP(CONCATENATE(I$7,$E$5),'BECO_Datos 2006-2020'!$D$3:$LJ$86,'BECO_Datos 2006-2020'!$A12,FALSE)+IFERROR(HLOOKUP(CONCATENATE(I$7,$E$5),'BECO_Datos 2006-2020'!$LL$3:$RN$86,'BECO_Datos 2006-2020'!$A12,FALSE),0))*$D$5</f>
        <v>0</v>
      </c>
      <c r="J12" s="22">
        <f ca="1">(HLOOKUP(CONCATENATE(J$7,$E$5),'BECO_Datos 2006-2020'!$D$3:$LJ$86,'BECO_Datos 2006-2020'!$A12,FALSE)+IFERROR(HLOOKUP(CONCATENATE(J$7,$E$5),'BECO_Datos 2006-2020'!$LL$3:$RN$86,'BECO_Datos 2006-2020'!$A12,FALSE),0))*$D$5</f>
        <v>0</v>
      </c>
      <c r="K12" s="22">
        <f ca="1">(HLOOKUP(CONCATENATE(K$7,$E$5),'BECO_Datos 2006-2020'!$D$3:$LJ$86,'BECO_Datos 2006-2020'!$A12,FALSE)+IFERROR(HLOOKUP(CONCATENATE(K$7,$E$5),'BECO_Datos 2006-2020'!$LL$3:$RN$86,'BECO_Datos 2006-2020'!$A12,FALSE),0))*$D$5</f>
        <v>0</v>
      </c>
      <c r="L12" s="22">
        <f ca="1">(HLOOKUP(CONCATENATE(L$7,$E$5),'BECO_Datos 2006-2020'!$D$3:$LJ$86,'BECO_Datos 2006-2020'!$A12,FALSE)+IFERROR(HLOOKUP(CONCATENATE(L$7,$E$5),'BECO_Datos 2006-2020'!$LL$3:$RN$86,'BECO_Datos 2006-2020'!$A12,FALSE),0))*$D$5</f>
        <v>0</v>
      </c>
      <c r="M12" s="22">
        <f ca="1">(HLOOKUP(CONCATENATE(M$7,$E$5),'BECO_Datos 2006-2020'!$D$3:$LJ$86,'BECO_Datos 2006-2020'!$A12,FALSE)+IFERROR(HLOOKUP(CONCATENATE(M$7,$E$5),'BECO_Datos 2006-2020'!$LL$3:$RN$86,'BECO_Datos 2006-2020'!$A12,FALSE),0))*$D$5</f>
        <v>0</v>
      </c>
      <c r="N12" s="22">
        <f ca="1">(HLOOKUP(CONCATENATE(N$7,$E$5),'BECO_Datos 2006-2020'!$D$3:$LJ$86,'BECO_Datos 2006-2020'!$A12,FALSE)+IFERROR(HLOOKUP(CONCATENATE(N$7,$E$5),'BECO_Datos 2006-2020'!$LL$3:$RN$86,'BECO_Datos 2006-2020'!$A12,FALSE),0))*$D$5</f>
        <v>0</v>
      </c>
    </row>
    <row r="13" spans="1:26" x14ac:dyDescent="0.25">
      <c r="A13" s="54"/>
      <c r="B13" s="146" t="s">
        <v>2</v>
      </c>
      <c r="C13" s="23">
        <f t="shared" ca="1" si="1"/>
        <v>15904.120999799999</v>
      </c>
      <c r="D13" s="97">
        <f ca="1">(HLOOKUP(CONCATENATE(D$7,$E$5),'BECO_Datos 2006-2020'!$D$3:$LJ$86,'BECO_Datos 2006-2020'!$A13,FALSE)+IFERROR(HLOOKUP(CONCATENATE(D$7,$E$5),'BECO_Datos 2006-2020'!$LL$3:$RN$86,'BECO_Datos 2006-2020'!$A13,FALSE),0))*$D$5</f>
        <v>819.50226399999997</v>
      </c>
      <c r="E13" s="97">
        <f ca="1">(HLOOKUP(CONCATENATE(E$7,$E$5),'BECO_Datos 2006-2020'!$D$3:$LJ$86,'BECO_Datos 2006-2020'!$A13,FALSE)+IFERROR(HLOOKUP(CONCATENATE(E$7,$E$5),'BECO_Datos 2006-2020'!$LL$3:$RN$86,'BECO_Datos 2006-2020'!$A13,FALSE),0))*$D$5</f>
        <v>1147.7767530000001</v>
      </c>
      <c r="F13" s="97">
        <f ca="1">(HLOOKUP(CONCATENATE(F$7,$E$5),'BECO_Datos 2006-2020'!$D$3:$LJ$86,'BECO_Datos 2006-2020'!$A13,FALSE)+IFERROR(HLOOKUP(CONCATENATE(F$7,$E$5),'BECO_Datos 2006-2020'!$LL$3:$RN$86,'BECO_Datos 2006-2020'!$A13,FALSE),0))*$D$5</f>
        <v>2346.5984979999998</v>
      </c>
      <c r="G13" s="97">
        <f ca="1">(HLOOKUP(CONCATENATE(G$7,$E$5),'BECO_Datos 2006-2020'!$D$3:$LJ$86,'BECO_Datos 2006-2020'!$A13,FALSE)+IFERROR(HLOOKUP(CONCATENATE(G$7,$E$5),'BECO_Datos 2006-2020'!$LL$3:$RN$86,'BECO_Datos 2006-2020'!$A13,FALSE),0))*$D$5</f>
        <v>817.90138031000004</v>
      </c>
      <c r="H13" s="97">
        <f ca="1">(HLOOKUP(CONCATENATE(H$7,$E$5),'BECO_Datos 2006-2020'!$D$3:$LJ$86,'BECO_Datos 2006-2020'!$A13,FALSE)+IFERROR(HLOOKUP(CONCATENATE(H$7,$E$5),'BECO_Datos 2006-2020'!$LL$3:$RN$86,'BECO_Datos 2006-2020'!$A13,FALSE),0))*$D$5</f>
        <v>1695.0823757999999</v>
      </c>
      <c r="I13" s="97">
        <f ca="1">(HLOOKUP(CONCATENATE(I$7,$E$5),'BECO_Datos 2006-2020'!$D$3:$LJ$86,'BECO_Datos 2006-2020'!$A13,FALSE)+IFERROR(HLOOKUP(CONCATENATE(I$7,$E$5),'BECO_Datos 2006-2020'!$LL$3:$RN$86,'BECO_Datos 2006-2020'!$A13,FALSE),0))*$D$5</f>
        <v>1511.44045833</v>
      </c>
      <c r="J13" s="97">
        <f ca="1">(HLOOKUP(CONCATENATE(J$7,$E$5),'BECO_Datos 2006-2020'!$D$3:$LJ$86,'BECO_Datos 2006-2020'!$A13,FALSE)+IFERROR(HLOOKUP(CONCATENATE(J$7,$E$5),'BECO_Datos 2006-2020'!$LL$3:$RN$86,'BECO_Datos 2006-2020'!$A13,FALSE),0))*$D$5</f>
        <v>1783.8515460000001</v>
      </c>
      <c r="K13" s="97">
        <f ca="1">(HLOOKUP(CONCATENATE(K$7,$E$5),'BECO_Datos 2006-2020'!$D$3:$LJ$86,'BECO_Datos 2006-2020'!$A13,FALSE)+IFERROR(HLOOKUP(CONCATENATE(K$7,$E$5),'BECO_Datos 2006-2020'!$LL$3:$RN$86,'BECO_Datos 2006-2020'!$A13,FALSE),0))*$D$5</f>
        <v>1892.9262062</v>
      </c>
      <c r="L13" s="97">
        <f ca="1">(HLOOKUP(CONCATENATE(L$7,$E$5),'BECO_Datos 2006-2020'!$D$3:$LJ$86,'BECO_Datos 2006-2020'!$A13,FALSE)+IFERROR(HLOOKUP(CONCATENATE(L$7,$E$5),'BECO_Datos 2006-2020'!$LL$3:$RN$86,'BECO_Datos 2006-2020'!$A13,FALSE),0))*$D$5</f>
        <v>1972.1731711099997</v>
      </c>
      <c r="M13" s="97">
        <f ca="1">(HLOOKUP(CONCATENATE(M$7,$E$5),'BECO_Datos 2006-2020'!$D$3:$LJ$86,'BECO_Datos 2006-2020'!$A13,FALSE)+IFERROR(HLOOKUP(CONCATENATE(M$7,$E$5),'BECO_Datos 2006-2020'!$LL$3:$RN$86,'BECO_Datos 2006-2020'!$A13,FALSE),0))*$D$5</f>
        <v>1916.8683470500002</v>
      </c>
      <c r="N13" s="97">
        <f ca="1">(HLOOKUP(CONCATENATE(N$7,$E$5),'BECO_Datos 2006-2020'!$D$3:$LJ$86,'BECO_Datos 2006-2020'!$A13,FALSE)+IFERROR(HLOOKUP(CONCATENATE(N$7,$E$5),'BECO_Datos 2006-2020'!$LL$3:$RN$86,'BECO_Datos 2006-2020'!$A13,FALSE),0))*$D$5</f>
        <v>1772.6067895000001</v>
      </c>
    </row>
    <row r="14" spans="1:26" x14ac:dyDescent="0.25">
      <c r="A14" s="54"/>
      <c r="B14" s="145" t="s">
        <v>45</v>
      </c>
      <c r="C14" s="22">
        <f t="shared" ca="1" si="1"/>
        <v>0</v>
      </c>
      <c r="D14" s="22">
        <f ca="1">(HLOOKUP(CONCATENATE(D$7,$E$5),'BECO_Datos 2006-2020'!$D$3:$LJ$86,'BECO_Datos 2006-2020'!$A14,FALSE)+IFERROR(HLOOKUP(CONCATENATE(D$7,$E$5),'BECO_Datos 2006-2020'!$LL$3:$RN$86,'BECO_Datos 2006-2020'!$A14,FALSE),0))*$D$5</f>
        <v>0</v>
      </c>
      <c r="E14" s="22">
        <f ca="1">(HLOOKUP(CONCATENATE(E$7,$E$5),'BECO_Datos 2006-2020'!$D$3:$LJ$86,'BECO_Datos 2006-2020'!$A14,FALSE)+IFERROR(HLOOKUP(CONCATENATE(E$7,$E$5),'BECO_Datos 2006-2020'!$LL$3:$RN$86,'BECO_Datos 2006-2020'!$A14,FALSE),0))*$D$5</f>
        <v>0</v>
      </c>
      <c r="F14" s="22">
        <f ca="1">(HLOOKUP(CONCATENATE(F$7,$E$5),'BECO_Datos 2006-2020'!$D$3:$LJ$86,'BECO_Datos 2006-2020'!$A14,FALSE)+IFERROR(HLOOKUP(CONCATENATE(F$7,$E$5),'BECO_Datos 2006-2020'!$LL$3:$RN$86,'BECO_Datos 2006-2020'!$A14,FALSE),0))*$D$5</f>
        <v>0</v>
      </c>
      <c r="G14" s="22">
        <f ca="1">(HLOOKUP(CONCATENATE(G$7,$E$5),'BECO_Datos 2006-2020'!$D$3:$LJ$86,'BECO_Datos 2006-2020'!$A14,FALSE)+IFERROR(HLOOKUP(CONCATENATE(G$7,$E$5),'BECO_Datos 2006-2020'!$LL$3:$RN$86,'BECO_Datos 2006-2020'!$A14,FALSE),0))*$D$5</f>
        <v>0</v>
      </c>
      <c r="H14" s="22">
        <f ca="1">(HLOOKUP(CONCATENATE(H$7,$E$5),'BECO_Datos 2006-2020'!$D$3:$LJ$86,'BECO_Datos 2006-2020'!$A14,FALSE)+IFERROR(HLOOKUP(CONCATENATE(H$7,$E$5),'BECO_Datos 2006-2020'!$LL$3:$RN$86,'BECO_Datos 2006-2020'!$A14,FALSE),0))*$D$5</f>
        <v>0</v>
      </c>
      <c r="I14" s="22">
        <f ca="1">(HLOOKUP(CONCATENATE(I$7,$E$5),'BECO_Datos 2006-2020'!$D$3:$LJ$86,'BECO_Datos 2006-2020'!$A14,FALSE)+IFERROR(HLOOKUP(CONCATENATE(I$7,$E$5),'BECO_Datos 2006-2020'!$LL$3:$RN$86,'BECO_Datos 2006-2020'!$A14,FALSE),0))*$D$5</f>
        <v>0</v>
      </c>
      <c r="J14" s="22">
        <f ca="1">(HLOOKUP(CONCATENATE(J$7,$E$5),'BECO_Datos 2006-2020'!$D$3:$LJ$86,'BECO_Datos 2006-2020'!$A14,FALSE)+IFERROR(HLOOKUP(CONCATENATE(J$7,$E$5),'BECO_Datos 2006-2020'!$LL$3:$RN$86,'BECO_Datos 2006-2020'!$A14,FALSE),0))*$D$5</f>
        <v>0</v>
      </c>
      <c r="K14" s="22">
        <f ca="1">(HLOOKUP(CONCATENATE(K$7,$E$5),'BECO_Datos 2006-2020'!$D$3:$LJ$86,'BECO_Datos 2006-2020'!$A14,FALSE)+IFERROR(HLOOKUP(CONCATENATE(K$7,$E$5),'BECO_Datos 2006-2020'!$LL$3:$RN$86,'BECO_Datos 2006-2020'!$A14,FALSE),0))*$D$5</f>
        <v>0</v>
      </c>
      <c r="L14" s="22">
        <f ca="1">(HLOOKUP(CONCATENATE(L$7,$E$5),'BECO_Datos 2006-2020'!$D$3:$LJ$86,'BECO_Datos 2006-2020'!$A14,FALSE)+IFERROR(HLOOKUP(CONCATENATE(L$7,$E$5),'BECO_Datos 2006-2020'!$LL$3:$RN$86,'BECO_Datos 2006-2020'!$A14,FALSE),0))*$D$5</f>
        <v>0</v>
      </c>
      <c r="M14" s="22">
        <f ca="1">(HLOOKUP(CONCATENATE(M$7,$E$5),'BECO_Datos 2006-2020'!$D$3:$LJ$86,'BECO_Datos 2006-2020'!$A14,FALSE)+IFERROR(HLOOKUP(CONCATENATE(M$7,$E$5),'BECO_Datos 2006-2020'!$LL$3:$RN$86,'BECO_Datos 2006-2020'!$A14,FALSE),0))*$D$5</f>
        <v>0</v>
      </c>
      <c r="N14" s="22">
        <f ca="1">(HLOOKUP(CONCATENATE(N$7,$E$5),'BECO_Datos 2006-2020'!$D$3:$LJ$86,'BECO_Datos 2006-2020'!$A14,FALSE)+IFERROR(HLOOKUP(CONCATENATE(N$7,$E$5),'BECO_Datos 2006-2020'!$LL$3:$RN$86,'BECO_Datos 2006-2020'!$A14,FALSE),0))*$D$5</f>
        <v>0</v>
      </c>
    </row>
    <row r="15" spans="1:26" x14ac:dyDescent="0.25">
      <c r="A15" s="54"/>
      <c r="B15" s="146" t="s">
        <v>46</v>
      </c>
      <c r="C15" s="23">
        <f t="shared" ca="1" si="1"/>
        <v>0</v>
      </c>
      <c r="D15" s="97">
        <f ca="1">(HLOOKUP(CONCATENATE(D$7,$E$5),'BECO_Datos 2006-2020'!$D$3:$LJ$86,'BECO_Datos 2006-2020'!$A15,FALSE)+IFERROR(HLOOKUP(CONCATENATE(D$7,$E$5),'BECO_Datos 2006-2020'!$LL$3:$RN$86,'BECO_Datos 2006-2020'!$A15,FALSE),0))*$D$5</f>
        <v>0</v>
      </c>
      <c r="E15" s="97">
        <f ca="1">(HLOOKUP(CONCATENATE(E$7,$E$5),'BECO_Datos 2006-2020'!$D$3:$LJ$86,'BECO_Datos 2006-2020'!$A15,FALSE)+IFERROR(HLOOKUP(CONCATENATE(E$7,$E$5),'BECO_Datos 2006-2020'!$LL$3:$RN$86,'BECO_Datos 2006-2020'!$A15,FALSE),0))*$D$5</f>
        <v>0</v>
      </c>
      <c r="F15" s="97">
        <f ca="1">(HLOOKUP(CONCATENATE(F$7,$E$5),'BECO_Datos 2006-2020'!$D$3:$LJ$86,'BECO_Datos 2006-2020'!$A15,FALSE)+IFERROR(HLOOKUP(CONCATENATE(F$7,$E$5),'BECO_Datos 2006-2020'!$LL$3:$RN$86,'BECO_Datos 2006-2020'!$A15,FALSE),0))*$D$5</f>
        <v>0</v>
      </c>
      <c r="G15" s="97">
        <f ca="1">(HLOOKUP(CONCATENATE(G$7,$E$5),'BECO_Datos 2006-2020'!$D$3:$LJ$86,'BECO_Datos 2006-2020'!$A15,FALSE)+IFERROR(HLOOKUP(CONCATENATE(G$7,$E$5),'BECO_Datos 2006-2020'!$LL$3:$RN$86,'BECO_Datos 2006-2020'!$A15,FALSE),0))*$D$5</f>
        <v>0</v>
      </c>
      <c r="H15" s="97">
        <f ca="1">(HLOOKUP(CONCATENATE(H$7,$E$5),'BECO_Datos 2006-2020'!$D$3:$LJ$86,'BECO_Datos 2006-2020'!$A15,FALSE)+IFERROR(HLOOKUP(CONCATENATE(H$7,$E$5),'BECO_Datos 2006-2020'!$LL$3:$RN$86,'BECO_Datos 2006-2020'!$A15,FALSE),0))*$D$5</f>
        <v>0</v>
      </c>
      <c r="I15" s="97">
        <f ca="1">(HLOOKUP(CONCATENATE(I$7,$E$5),'BECO_Datos 2006-2020'!$D$3:$LJ$86,'BECO_Datos 2006-2020'!$A15,FALSE)+IFERROR(HLOOKUP(CONCATENATE(I$7,$E$5),'BECO_Datos 2006-2020'!$LL$3:$RN$86,'BECO_Datos 2006-2020'!$A15,FALSE),0))*$D$5</f>
        <v>0</v>
      </c>
      <c r="J15" s="97">
        <f ca="1">(HLOOKUP(CONCATENATE(J$7,$E$5),'BECO_Datos 2006-2020'!$D$3:$LJ$86,'BECO_Datos 2006-2020'!$A15,FALSE)+IFERROR(HLOOKUP(CONCATENATE(J$7,$E$5),'BECO_Datos 2006-2020'!$LL$3:$RN$86,'BECO_Datos 2006-2020'!$A15,FALSE),0))*$D$5</f>
        <v>0</v>
      </c>
      <c r="K15" s="97">
        <f ca="1">(HLOOKUP(CONCATENATE(K$7,$E$5),'BECO_Datos 2006-2020'!$D$3:$LJ$86,'BECO_Datos 2006-2020'!$A15,FALSE)+IFERROR(HLOOKUP(CONCATENATE(K$7,$E$5),'BECO_Datos 2006-2020'!$LL$3:$RN$86,'BECO_Datos 2006-2020'!$A15,FALSE),0))*$D$5</f>
        <v>0</v>
      </c>
      <c r="L15" s="97">
        <f ca="1">(HLOOKUP(CONCATENATE(L$7,$E$5),'BECO_Datos 2006-2020'!$D$3:$LJ$86,'BECO_Datos 2006-2020'!$A15,FALSE)+IFERROR(HLOOKUP(CONCATENATE(L$7,$E$5),'BECO_Datos 2006-2020'!$LL$3:$RN$86,'BECO_Datos 2006-2020'!$A15,FALSE),0))*$D$5</f>
        <v>0</v>
      </c>
      <c r="M15" s="97">
        <f ca="1">(HLOOKUP(CONCATENATE(M$7,$E$5),'BECO_Datos 2006-2020'!$D$3:$LJ$86,'BECO_Datos 2006-2020'!$A15,FALSE)+IFERROR(HLOOKUP(CONCATENATE(M$7,$E$5),'BECO_Datos 2006-2020'!$LL$3:$RN$86,'BECO_Datos 2006-2020'!$A15,FALSE),0))*$D$5</f>
        <v>0</v>
      </c>
      <c r="N15" s="97">
        <f ca="1">(HLOOKUP(CONCATENATE(N$7,$E$5),'BECO_Datos 2006-2020'!$D$3:$LJ$86,'BECO_Datos 2006-2020'!$A15,FALSE)+IFERROR(HLOOKUP(CONCATENATE(N$7,$E$5),'BECO_Datos 2006-2020'!$LL$3:$RN$86,'BECO_Datos 2006-2020'!$A15,FALSE),0))*$D$5</f>
        <v>0</v>
      </c>
    </row>
    <row r="16" spans="1:26" x14ac:dyDescent="0.25">
      <c r="A16" s="54"/>
      <c r="B16" s="145" t="s">
        <v>44</v>
      </c>
      <c r="C16" s="22">
        <f t="shared" ca="1" si="1"/>
        <v>0</v>
      </c>
      <c r="D16" s="22">
        <f ca="1">(HLOOKUP(CONCATENATE(D$7,$E$5),'BECO_Datos 2006-2020'!$D$3:$LJ$86,'BECO_Datos 2006-2020'!$A16,FALSE)+IFERROR(HLOOKUP(CONCATENATE(D$7,$E$5),'BECO_Datos 2006-2020'!$LL$3:$RN$86,'BECO_Datos 2006-2020'!$A16,FALSE),0))*$D$5</f>
        <v>0</v>
      </c>
      <c r="E16" s="22">
        <f ca="1">(HLOOKUP(CONCATENATE(E$7,$E$5),'BECO_Datos 2006-2020'!$D$3:$LJ$86,'BECO_Datos 2006-2020'!$A16,FALSE)+IFERROR(HLOOKUP(CONCATENATE(E$7,$E$5),'BECO_Datos 2006-2020'!$LL$3:$RN$86,'BECO_Datos 2006-2020'!$A16,FALSE),0))*$D$5</f>
        <v>0</v>
      </c>
      <c r="F16" s="22">
        <f ca="1">(HLOOKUP(CONCATENATE(F$7,$E$5),'BECO_Datos 2006-2020'!$D$3:$LJ$86,'BECO_Datos 2006-2020'!$A16,FALSE)+IFERROR(HLOOKUP(CONCATENATE(F$7,$E$5),'BECO_Datos 2006-2020'!$LL$3:$RN$86,'BECO_Datos 2006-2020'!$A16,FALSE),0))*$D$5</f>
        <v>0</v>
      </c>
      <c r="G16" s="22">
        <f ca="1">(HLOOKUP(CONCATENATE(G$7,$E$5),'BECO_Datos 2006-2020'!$D$3:$LJ$86,'BECO_Datos 2006-2020'!$A16,FALSE)+IFERROR(HLOOKUP(CONCATENATE(G$7,$E$5),'BECO_Datos 2006-2020'!$LL$3:$RN$86,'BECO_Datos 2006-2020'!$A16,FALSE),0))*$D$5</f>
        <v>0</v>
      </c>
      <c r="H16" s="22">
        <f ca="1">(HLOOKUP(CONCATENATE(H$7,$E$5),'BECO_Datos 2006-2020'!$D$3:$LJ$86,'BECO_Datos 2006-2020'!$A16,FALSE)+IFERROR(HLOOKUP(CONCATENATE(H$7,$E$5),'BECO_Datos 2006-2020'!$LL$3:$RN$86,'BECO_Datos 2006-2020'!$A16,FALSE),0))*$D$5</f>
        <v>0</v>
      </c>
      <c r="I16" s="22">
        <f ca="1">(HLOOKUP(CONCATENATE(I$7,$E$5),'BECO_Datos 2006-2020'!$D$3:$LJ$86,'BECO_Datos 2006-2020'!$A16,FALSE)+IFERROR(HLOOKUP(CONCATENATE(I$7,$E$5),'BECO_Datos 2006-2020'!$LL$3:$RN$86,'BECO_Datos 2006-2020'!$A16,FALSE),0))*$D$5</f>
        <v>0</v>
      </c>
      <c r="J16" s="22">
        <f ca="1">(HLOOKUP(CONCATENATE(J$7,$E$5),'BECO_Datos 2006-2020'!$D$3:$LJ$86,'BECO_Datos 2006-2020'!$A16,FALSE)+IFERROR(HLOOKUP(CONCATENATE(J$7,$E$5),'BECO_Datos 2006-2020'!$LL$3:$RN$86,'BECO_Datos 2006-2020'!$A16,FALSE),0))*$D$5</f>
        <v>0</v>
      </c>
      <c r="K16" s="22">
        <f ca="1">(HLOOKUP(CONCATENATE(K$7,$E$5),'BECO_Datos 2006-2020'!$D$3:$LJ$86,'BECO_Datos 2006-2020'!$A16,FALSE)+IFERROR(HLOOKUP(CONCATENATE(K$7,$E$5),'BECO_Datos 2006-2020'!$LL$3:$RN$86,'BECO_Datos 2006-2020'!$A16,FALSE),0))*$D$5</f>
        <v>0</v>
      </c>
      <c r="L16" s="22">
        <f ca="1">(HLOOKUP(CONCATENATE(L$7,$E$5),'BECO_Datos 2006-2020'!$D$3:$LJ$86,'BECO_Datos 2006-2020'!$A16,FALSE)+IFERROR(HLOOKUP(CONCATENATE(L$7,$E$5),'BECO_Datos 2006-2020'!$LL$3:$RN$86,'BECO_Datos 2006-2020'!$A16,FALSE),0))*$D$5</f>
        <v>0</v>
      </c>
      <c r="M16" s="22">
        <f ca="1">(HLOOKUP(CONCATENATE(M$7,$E$5),'BECO_Datos 2006-2020'!$D$3:$LJ$86,'BECO_Datos 2006-2020'!$A16,FALSE)+IFERROR(HLOOKUP(CONCATENATE(M$7,$E$5),'BECO_Datos 2006-2020'!$LL$3:$RN$86,'BECO_Datos 2006-2020'!$A16,FALSE),0))*$D$5</f>
        <v>0</v>
      </c>
      <c r="N16" s="22">
        <f ca="1">(HLOOKUP(CONCATENATE(N$7,$E$5),'BECO_Datos 2006-2020'!$D$3:$LJ$86,'BECO_Datos 2006-2020'!$A16,FALSE)+IFERROR(HLOOKUP(CONCATENATE(N$7,$E$5),'BECO_Datos 2006-2020'!$LL$3:$RN$86,'BECO_Datos 2006-2020'!$A16,FALSE),0))*$D$5</f>
        <v>0</v>
      </c>
    </row>
    <row r="17" spans="1:14" x14ac:dyDescent="0.25">
      <c r="A17" s="54"/>
      <c r="B17" s="146" t="s">
        <v>133</v>
      </c>
      <c r="C17" s="23">
        <f t="shared" ca="1" si="1"/>
        <v>0</v>
      </c>
      <c r="D17" s="97">
        <f ca="1">(HLOOKUP(CONCATENATE(D$7,$E$5),'BECO_Datos 2006-2020'!$D$3:$LJ$86,'BECO_Datos 2006-2020'!$A17,FALSE)+IFERROR(HLOOKUP(CONCATENATE(D$7,$E$5),'BECO_Datos 2006-2020'!$LL$3:$RN$86,'BECO_Datos 2006-2020'!$A17,FALSE),0))*$D$5</f>
        <v>0</v>
      </c>
      <c r="E17" s="97">
        <f ca="1">(HLOOKUP(CONCATENATE(E$7,$E$5),'BECO_Datos 2006-2020'!$D$3:$LJ$86,'BECO_Datos 2006-2020'!$A17,FALSE)+IFERROR(HLOOKUP(CONCATENATE(E$7,$E$5),'BECO_Datos 2006-2020'!$LL$3:$RN$86,'BECO_Datos 2006-2020'!$A17,FALSE),0))*$D$5</f>
        <v>0</v>
      </c>
      <c r="F17" s="97">
        <f ca="1">(HLOOKUP(CONCATENATE(F$7,$E$5),'BECO_Datos 2006-2020'!$D$3:$LJ$86,'BECO_Datos 2006-2020'!$A17,FALSE)+IFERROR(HLOOKUP(CONCATENATE(F$7,$E$5),'BECO_Datos 2006-2020'!$LL$3:$RN$86,'BECO_Datos 2006-2020'!$A17,FALSE),0))*$D$5</f>
        <v>0</v>
      </c>
      <c r="G17" s="97">
        <f ca="1">(HLOOKUP(CONCATENATE(G$7,$E$5),'BECO_Datos 2006-2020'!$D$3:$LJ$86,'BECO_Datos 2006-2020'!$A17,FALSE)+IFERROR(HLOOKUP(CONCATENATE(G$7,$E$5),'BECO_Datos 2006-2020'!$LL$3:$RN$86,'BECO_Datos 2006-2020'!$A17,FALSE),0))*$D$5</f>
        <v>0</v>
      </c>
      <c r="H17" s="97">
        <f ca="1">(HLOOKUP(CONCATENATE(H$7,$E$5),'BECO_Datos 2006-2020'!$D$3:$LJ$86,'BECO_Datos 2006-2020'!$A17,FALSE)+IFERROR(HLOOKUP(CONCATENATE(H$7,$E$5),'BECO_Datos 2006-2020'!$LL$3:$RN$86,'BECO_Datos 2006-2020'!$A17,FALSE),0))*$D$5</f>
        <v>0</v>
      </c>
      <c r="I17" s="97">
        <f ca="1">(HLOOKUP(CONCATENATE(I$7,$E$5),'BECO_Datos 2006-2020'!$D$3:$LJ$86,'BECO_Datos 2006-2020'!$A17,FALSE)+IFERROR(HLOOKUP(CONCATENATE(I$7,$E$5),'BECO_Datos 2006-2020'!$LL$3:$RN$86,'BECO_Datos 2006-2020'!$A17,FALSE),0))*$D$5</f>
        <v>0</v>
      </c>
      <c r="J17" s="97">
        <f ca="1">(HLOOKUP(CONCATENATE(J$7,$E$5),'BECO_Datos 2006-2020'!$D$3:$LJ$86,'BECO_Datos 2006-2020'!$A17,FALSE)+IFERROR(HLOOKUP(CONCATENATE(J$7,$E$5),'BECO_Datos 2006-2020'!$LL$3:$RN$86,'BECO_Datos 2006-2020'!$A17,FALSE),0))*$D$5</f>
        <v>0</v>
      </c>
      <c r="K17" s="97">
        <f ca="1">(HLOOKUP(CONCATENATE(K$7,$E$5),'BECO_Datos 2006-2020'!$D$3:$LJ$86,'BECO_Datos 2006-2020'!$A17,FALSE)+IFERROR(HLOOKUP(CONCATENATE(K$7,$E$5),'BECO_Datos 2006-2020'!$LL$3:$RN$86,'BECO_Datos 2006-2020'!$A17,FALSE),0))*$D$5</f>
        <v>0</v>
      </c>
      <c r="L17" s="97">
        <f ca="1">(HLOOKUP(CONCATENATE(L$7,$E$5),'BECO_Datos 2006-2020'!$D$3:$LJ$86,'BECO_Datos 2006-2020'!$A17,FALSE)+IFERROR(HLOOKUP(CONCATENATE(L$7,$E$5),'BECO_Datos 2006-2020'!$LL$3:$RN$86,'BECO_Datos 2006-2020'!$A17,FALSE),0))*$D$5</f>
        <v>0</v>
      </c>
      <c r="M17" s="97">
        <f ca="1">(HLOOKUP(CONCATENATE(M$7,$E$5),'BECO_Datos 2006-2020'!$D$3:$LJ$86,'BECO_Datos 2006-2020'!$A17,FALSE)+IFERROR(HLOOKUP(CONCATENATE(M$7,$E$5),'BECO_Datos 2006-2020'!$LL$3:$RN$86,'BECO_Datos 2006-2020'!$A17,FALSE),0))*$D$5</f>
        <v>0</v>
      </c>
      <c r="N17" s="97">
        <f ca="1">(HLOOKUP(CONCATENATE(N$7,$E$5),'BECO_Datos 2006-2020'!$D$3:$LJ$86,'BECO_Datos 2006-2020'!$A17,FALSE)+IFERROR(HLOOKUP(CONCATENATE(N$7,$E$5),'BECO_Datos 2006-2020'!$LL$3:$RN$86,'BECO_Datos 2006-2020'!$A17,FALSE),0))*$D$5</f>
        <v>0</v>
      </c>
    </row>
    <row r="18" spans="1:14" x14ac:dyDescent="0.25">
      <c r="A18" s="54"/>
      <c r="B18" s="145" t="s">
        <v>111</v>
      </c>
      <c r="C18" s="22">
        <f t="shared" ca="1" si="1"/>
        <v>0</v>
      </c>
      <c r="D18" s="22">
        <f ca="1">(HLOOKUP(CONCATENATE(D$7,$E$5),'BECO_Datos 2006-2020'!$D$3:$LJ$86,'BECO_Datos 2006-2020'!$A18,FALSE)+IFERROR(HLOOKUP(CONCATENATE(D$7,$E$5),'BECO_Datos 2006-2020'!$LL$3:$RN$86,'BECO_Datos 2006-2020'!$A18,FALSE),0))*$D$5</f>
        <v>0</v>
      </c>
      <c r="E18" s="22">
        <f ca="1">(HLOOKUP(CONCATENATE(E$7,$E$5),'BECO_Datos 2006-2020'!$D$3:$LJ$86,'BECO_Datos 2006-2020'!$A18,FALSE)+IFERROR(HLOOKUP(CONCATENATE(E$7,$E$5),'BECO_Datos 2006-2020'!$LL$3:$RN$86,'BECO_Datos 2006-2020'!$A18,FALSE),0))*$D$5</f>
        <v>0</v>
      </c>
      <c r="F18" s="22">
        <f ca="1">(HLOOKUP(CONCATENATE(F$7,$E$5),'BECO_Datos 2006-2020'!$D$3:$LJ$86,'BECO_Datos 2006-2020'!$A18,FALSE)+IFERROR(HLOOKUP(CONCATENATE(F$7,$E$5),'BECO_Datos 2006-2020'!$LL$3:$RN$86,'BECO_Datos 2006-2020'!$A18,FALSE),0))*$D$5</f>
        <v>0</v>
      </c>
      <c r="G18" s="22">
        <f ca="1">(HLOOKUP(CONCATENATE(G$7,$E$5),'BECO_Datos 2006-2020'!$D$3:$LJ$86,'BECO_Datos 2006-2020'!$A18,FALSE)+IFERROR(HLOOKUP(CONCATENATE(G$7,$E$5),'BECO_Datos 2006-2020'!$LL$3:$RN$86,'BECO_Datos 2006-2020'!$A18,FALSE),0))*$D$5</f>
        <v>0</v>
      </c>
      <c r="H18" s="22">
        <f ca="1">(HLOOKUP(CONCATENATE(H$7,$E$5),'BECO_Datos 2006-2020'!$D$3:$LJ$86,'BECO_Datos 2006-2020'!$A18,FALSE)+IFERROR(HLOOKUP(CONCATENATE(H$7,$E$5),'BECO_Datos 2006-2020'!$LL$3:$RN$86,'BECO_Datos 2006-2020'!$A18,FALSE),0))*$D$5</f>
        <v>0</v>
      </c>
      <c r="I18" s="22">
        <f ca="1">(HLOOKUP(CONCATENATE(I$7,$E$5),'BECO_Datos 2006-2020'!$D$3:$LJ$86,'BECO_Datos 2006-2020'!$A18,FALSE)+IFERROR(HLOOKUP(CONCATENATE(I$7,$E$5),'BECO_Datos 2006-2020'!$LL$3:$RN$86,'BECO_Datos 2006-2020'!$A18,FALSE),0))*$D$5</f>
        <v>0</v>
      </c>
      <c r="J18" s="22">
        <f ca="1">(HLOOKUP(CONCATENATE(J$7,$E$5),'BECO_Datos 2006-2020'!$D$3:$LJ$86,'BECO_Datos 2006-2020'!$A18,FALSE)+IFERROR(HLOOKUP(CONCATENATE(J$7,$E$5),'BECO_Datos 2006-2020'!$LL$3:$RN$86,'BECO_Datos 2006-2020'!$A18,FALSE),0))*$D$5</f>
        <v>0</v>
      </c>
      <c r="K18" s="22">
        <f ca="1">(HLOOKUP(CONCATENATE(K$7,$E$5),'BECO_Datos 2006-2020'!$D$3:$LJ$86,'BECO_Datos 2006-2020'!$A18,FALSE)+IFERROR(HLOOKUP(CONCATENATE(K$7,$E$5),'BECO_Datos 2006-2020'!$LL$3:$RN$86,'BECO_Datos 2006-2020'!$A18,FALSE),0))*$D$5</f>
        <v>0</v>
      </c>
      <c r="L18" s="22">
        <f ca="1">(HLOOKUP(CONCATENATE(L$7,$E$5),'BECO_Datos 2006-2020'!$D$3:$LJ$86,'BECO_Datos 2006-2020'!$A18,FALSE)+IFERROR(HLOOKUP(CONCATENATE(L$7,$E$5),'BECO_Datos 2006-2020'!$LL$3:$RN$86,'BECO_Datos 2006-2020'!$A18,FALSE),0))*$D$5</f>
        <v>0</v>
      </c>
      <c r="M18" s="22">
        <f ca="1">(HLOOKUP(CONCATENATE(M$7,$E$5),'BECO_Datos 2006-2020'!$D$3:$LJ$86,'BECO_Datos 2006-2020'!$A18,FALSE)+IFERROR(HLOOKUP(CONCATENATE(M$7,$E$5),'BECO_Datos 2006-2020'!$LL$3:$RN$86,'BECO_Datos 2006-2020'!$A18,FALSE),0))*$D$5</f>
        <v>0</v>
      </c>
      <c r="N18" s="22">
        <f ca="1">(HLOOKUP(CONCATENATE(N$7,$E$5),'BECO_Datos 2006-2020'!$D$3:$LJ$86,'BECO_Datos 2006-2020'!$A18,FALSE)+IFERROR(HLOOKUP(CONCATENATE(N$7,$E$5),'BECO_Datos 2006-2020'!$LL$3:$RN$86,'BECO_Datos 2006-2020'!$A18,FALSE),0))*$D$5</f>
        <v>0</v>
      </c>
    </row>
    <row r="19" spans="1:14" x14ac:dyDescent="0.25">
      <c r="A19" s="54"/>
      <c r="B19" s="146" t="s">
        <v>112</v>
      </c>
      <c r="C19" s="23">
        <f t="shared" ca="1" si="1"/>
        <v>0</v>
      </c>
      <c r="D19" s="97">
        <f ca="1">(HLOOKUP(CONCATENATE(D$7,$E$5),'BECO_Datos 2006-2020'!$D$3:$LJ$86,'BECO_Datos 2006-2020'!$A19,FALSE)+IFERROR(HLOOKUP(CONCATENATE(D$7,$E$5),'BECO_Datos 2006-2020'!$LL$3:$RN$86,'BECO_Datos 2006-2020'!$A19,FALSE),0))*$D$5</f>
        <v>0</v>
      </c>
      <c r="E19" s="97">
        <f ca="1">(HLOOKUP(CONCATENATE(E$7,$E$5),'BECO_Datos 2006-2020'!$D$3:$LJ$86,'BECO_Datos 2006-2020'!$A19,FALSE)+IFERROR(HLOOKUP(CONCATENATE(E$7,$E$5),'BECO_Datos 2006-2020'!$LL$3:$RN$86,'BECO_Datos 2006-2020'!$A19,FALSE),0))*$D$5</f>
        <v>0</v>
      </c>
      <c r="F19" s="97">
        <f ca="1">(HLOOKUP(CONCATENATE(F$7,$E$5),'BECO_Datos 2006-2020'!$D$3:$LJ$86,'BECO_Datos 2006-2020'!$A19,FALSE)+IFERROR(HLOOKUP(CONCATENATE(F$7,$E$5),'BECO_Datos 2006-2020'!$LL$3:$RN$86,'BECO_Datos 2006-2020'!$A19,FALSE),0))*$D$5</f>
        <v>0</v>
      </c>
      <c r="G19" s="97">
        <f ca="1">(HLOOKUP(CONCATENATE(G$7,$E$5),'BECO_Datos 2006-2020'!$D$3:$LJ$86,'BECO_Datos 2006-2020'!$A19,FALSE)+IFERROR(HLOOKUP(CONCATENATE(G$7,$E$5),'BECO_Datos 2006-2020'!$LL$3:$RN$86,'BECO_Datos 2006-2020'!$A19,FALSE),0))*$D$5</f>
        <v>0</v>
      </c>
      <c r="H19" s="97">
        <f ca="1">(HLOOKUP(CONCATENATE(H$7,$E$5),'BECO_Datos 2006-2020'!$D$3:$LJ$86,'BECO_Datos 2006-2020'!$A19,FALSE)+IFERROR(HLOOKUP(CONCATENATE(H$7,$E$5),'BECO_Datos 2006-2020'!$LL$3:$RN$86,'BECO_Datos 2006-2020'!$A19,FALSE),0))*$D$5</f>
        <v>0</v>
      </c>
      <c r="I19" s="97">
        <f ca="1">(HLOOKUP(CONCATENATE(I$7,$E$5),'BECO_Datos 2006-2020'!$D$3:$LJ$86,'BECO_Datos 2006-2020'!$A19,FALSE)+IFERROR(HLOOKUP(CONCATENATE(I$7,$E$5),'BECO_Datos 2006-2020'!$LL$3:$RN$86,'BECO_Datos 2006-2020'!$A19,FALSE),0))*$D$5</f>
        <v>0</v>
      </c>
      <c r="J19" s="97">
        <f ca="1">(HLOOKUP(CONCATENATE(J$7,$E$5),'BECO_Datos 2006-2020'!$D$3:$LJ$86,'BECO_Datos 2006-2020'!$A19,FALSE)+IFERROR(HLOOKUP(CONCATENATE(J$7,$E$5),'BECO_Datos 2006-2020'!$LL$3:$RN$86,'BECO_Datos 2006-2020'!$A19,FALSE),0))*$D$5</f>
        <v>0</v>
      </c>
      <c r="K19" s="97">
        <f ca="1">(HLOOKUP(CONCATENATE(K$7,$E$5),'BECO_Datos 2006-2020'!$D$3:$LJ$86,'BECO_Datos 2006-2020'!$A19,FALSE)+IFERROR(HLOOKUP(CONCATENATE(K$7,$E$5),'BECO_Datos 2006-2020'!$LL$3:$RN$86,'BECO_Datos 2006-2020'!$A19,FALSE),0))*$D$5</f>
        <v>0</v>
      </c>
      <c r="L19" s="97">
        <f ca="1">(HLOOKUP(CONCATENATE(L$7,$E$5),'BECO_Datos 2006-2020'!$D$3:$LJ$86,'BECO_Datos 2006-2020'!$A19,FALSE)+IFERROR(HLOOKUP(CONCATENATE(L$7,$E$5),'BECO_Datos 2006-2020'!$LL$3:$RN$86,'BECO_Datos 2006-2020'!$A19,FALSE),0))*$D$5</f>
        <v>0</v>
      </c>
      <c r="M19" s="97">
        <f ca="1">(HLOOKUP(CONCATENATE(M$7,$E$5),'BECO_Datos 2006-2020'!$D$3:$LJ$86,'BECO_Datos 2006-2020'!$A19,FALSE)+IFERROR(HLOOKUP(CONCATENATE(M$7,$E$5),'BECO_Datos 2006-2020'!$LL$3:$RN$86,'BECO_Datos 2006-2020'!$A19,FALSE),0))*$D$5</f>
        <v>0</v>
      </c>
      <c r="N19" s="97">
        <f ca="1">(HLOOKUP(CONCATENATE(N$7,$E$5),'BECO_Datos 2006-2020'!$D$3:$LJ$86,'BECO_Datos 2006-2020'!$A19,FALSE)+IFERROR(HLOOKUP(CONCATENATE(N$7,$E$5),'BECO_Datos 2006-2020'!$LL$3:$RN$86,'BECO_Datos 2006-2020'!$A19,FALSE),0))*$D$5</f>
        <v>0</v>
      </c>
    </row>
    <row r="20" spans="1:14" x14ac:dyDescent="0.25">
      <c r="A20" s="54"/>
      <c r="B20" s="145" t="s">
        <v>12</v>
      </c>
      <c r="C20" s="22">
        <f t="shared" ca="1" si="1"/>
        <v>0</v>
      </c>
      <c r="D20" s="22">
        <f ca="1">SUM(D21:D24)</f>
        <v>0</v>
      </c>
      <c r="E20" s="22">
        <f t="shared" ref="E20:N20" ca="1" si="2">SUM(E21:E24)</f>
        <v>0</v>
      </c>
      <c r="F20" s="22">
        <f t="shared" ca="1" si="2"/>
        <v>0</v>
      </c>
      <c r="G20" s="22">
        <f t="shared" ca="1" si="2"/>
        <v>0</v>
      </c>
      <c r="H20" s="22">
        <f t="shared" ca="1" si="2"/>
        <v>0</v>
      </c>
      <c r="I20" s="22">
        <f t="shared" ca="1" si="2"/>
        <v>0</v>
      </c>
      <c r="J20" s="22">
        <f t="shared" ca="1" si="2"/>
        <v>0</v>
      </c>
      <c r="K20" s="22">
        <f t="shared" ca="1" si="2"/>
        <v>0</v>
      </c>
      <c r="L20" s="22">
        <f t="shared" ca="1" si="2"/>
        <v>0</v>
      </c>
      <c r="M20" s="22">
        <f t="shared" ca="1" si="2"/>
        <v>0</v>
      </c>
      <c r="N20" s="22">
        <f t="shared" ca="1" si="2"/>
        <v>0</v>
      </c>
    </row>
    <row r="21" spans="1:14" x14ac:dyDescent="0.25">
      <c r="A21" s="54"/>
      <c r="B21" s="147" t="s">
        <v>110</v>
      </c>
      <c r="C21" s="23">
        <f t="shared" ca="1" si="1"/>
        <v>0</v>
      </c>
      <c r="D21" s="98">
        <f ca="1">(HLOOKUP(CONCATENATE(D$7,$E$5),'BECO_Datos 2006-2020'!$D$3:$LJ$86,'BECO_Datos 2006-2020'!$A21,FALSE)+IFERROR(HLOOKUP(CONCATENATE(D$7,$E$5),'BECO_Datos 2006-2020'!$LL$3:$RN$86,'BECO_Datos 2006-2020'!$A21,FALSE),0))*$D$5</f>
        <v>0</v>
      </c>
      <c r="E21" s="98">
        <f ca="1">(HLOOKUP(CONCATENATE(E$7,$E$5),'BECO_Datos 2006-2020'!$D$3:$LJ$86,'BECO_Datos 2006-2020'!$A21,FALSE)+IFERROR(HLOOKUP(CONCATENATE(E$7,$E$5),'BECO_Datos 2006-2020'!$LL$3:$RN$86,'BECO_Datos 2006-2020'!$A21,FALSE),0))*$D$5</f>
        <v>0</v>
      </c>
      <c r="F21" s="98">
        <f ca="1">(HLOOKUP(CONCATENATE(F$7,$E$5),'BECO_Datos 2006-2020'!$D$3:$LJ$86,'BECO_Datos 2006-2020'!$A21,FALSE)+IFERROR(HLOOKUP(CONCATENATE(F$7,$E$5),'BECO_Datos 2006-2020'!$LL$3:$RN$86,'BECO_Datos 2006-2020'!$A21,FALSE),0))*$D$5</f>
        <v>0</v>
      </c>
      <c r="G21" s="98">
        <f ca="1">(HLOOKUP(CONCATENATE(G$7,$E$5),'BECO_Datos 2006-2020'!$D$3:$LJ$86,'BECO_Datos 2006-2020'!$A21,FALSE)+IFERROR(HLOOKUP(CONCATENATE(G$7,$E$5),'BECO_Datos 2006-2020'!$LL$3:$RN$86,'BECO_Datos 2006-2020'!$A21,FALSE),0))*$D$5</f>
        <v>0</v>
      </c>
      <c r="H21" s="98">
        <f ca="1">(HLOOKUP(CONCATENATE(H$7,$E$5),'BECO_Datos 2006-2020'!$D$3:$LJ$86,'BECO_Datos 2006-2020'!$A21,FALSE)+IFERROR(HLOOKUP(CONCATENATE(H$7,$E$5),'BECO_Datos 2006-2020'!$LL$3:$RN$86,'BECO_Datos 2006-2020'!$A21,FALSE),0))*$D$5</f>
        <v>0</v>
      </c>
      <c r="I21" s="98">
        <f ca="1">(HLOOKUP(CONCATENATE(I$7,$E$5),'BECO_Datos 2006-2020'!$D$3:$LJ$86,'BECO_Datos 2006-2020'!$A21,FALSE)+IFERROR(HLOOKUP(CONCATENATE(I$7,$E$5),'BECO_Datos 2006-2020'!$LL$3:$RN$86,'BECO_Datos 2006-2020'!$A21,FALSE),0))*$D$5</f>
        <v>0</v>
      </c>
      <c r="J21" s="98">
        <f ca="1">(HLOOKUP(CONCATENATE(J$7,$E$5),'BECO_Datos 2006-2020'!$D$3:$LJ$86,'BECO_Datos 2006-2020'!$A21,FALSE)+IFERROR(HLOOKUP(CONCATENATE(J$7,$E$5),'BECO_Datos 2006-2020'!$LL$3:$RN$86,'BECO_Datos 2006-2020'!$A21,FALSE),0))*$D$5</f>
        <v>0</v>
      </c>
      <c r="K21" s="98">
        <f ca="1">(HLOOKUP(CONCATENATE(K$7,$E$5),'BECO_Datos 2006-2020'!$D$3:$LJ$86,'BECO_Datos 2006-2020'!$A21,FALSE)+IFERROR(HLOOKUP(CONCATENATE(K$7,$E$5),'BECO_Datos 2006-2020'!$LL$3:$RN$86,'BECO_Datos 2006-2020'!$A21,FALSE),0))*$D$5</f>
        <v>0</v>
      </c>
      <c r="L21" s="98">
        <f ca="1">(HLOOKUP(CONCATENATE(L$7,$E$5),'BECO_Datos 2006-2020'!$D$3:$LJ$86,'BECO_Datos 2006-2020'!$A21,FALSE)+IFERROR(HLOOKUP(CONCATENATE(L$7,$E$5),'BECO_Datos 2006-2020'!$LL$3:$RN$86,'BECO_Datos 2006-2020'!$A21,FALSE),0))*$D$5</f>
        <v>0</v>
      </c>
      <c r="M21" s="98">
        <f ca="1">(HLOOKUP(CONCATENATE(M$7,$E$5),'BECO_Datos 2006-2020'!$D$3:$LJ$86,'BECO_Datos 2006-2020'!$A21,FALSE)+IFERROR(HLOOKUP(CONCATENATE(M$7,$E$5),'BECO_Datos 2006-2020'!$LL$3:$RN$86,'BECO_Datos 2006-2020'!$A21,FALSE),0))*$D$5</f>
        <v>0</v>
      </c>
      <c r="N21" s="98">
        <f ca="1">(HLOOKUP(CONCATENATE(N$7,$E$5),'BECO_Datos 2006-2020'!$D$3:$LJ$86,'BECO_Datos 2006-2020'!$A21,FALSE)+IFERROR(HLOOKUP(CONCATENATE(N$7,$E$5),'BECO_Datos 2006-2020'!$LL$3:$RN$86,'BECO_Datos 2006-2020'!$A21,FALSE),0))*$D$5</f>
        <v>0</v>
      </c>
    </row>
    <row r="22" spans="1:14" x14ac:dyDescent="0.25">
      <c r="A22" s="54"/>
      <c r="B22" s="105" t="s">
        <v>116</v>
      </c>
      <c r="C22" s="22">
        <f t="shared" ca="1" si="1"/>
        <v>0</v>
      </c>
      <c r="D22" s="22">
        <f ca="1">(HLOOKUP(CONCATENATE(D$7,$E$5),'BECO_Datos 2006-2020'!$D$3:$LJ$86,'BECO_Datos 2006-2020'!$A22,FALSE)+IFERROR(HLOOKUP(CONCATENATE(D$7,$E$5),'BECO_Datos 2006-2020'!$LL$3:$RN$86,'BECO_Datos 2006-2020'!$A22,FALSE),0))*$D$5</f>
        <v>0</v>
      </c>
      <c r="E22" s="22">
        <f ca="1">(HLOOKUP(CONCATENATE(E$7,$E$5),'BECO_Datos 2006-2020'!$D$3:$LJ$86,'BECO_Datos 2006-2020'!$A22,FALSE)+IFERROR(HLOOKUP(CONCATENATE(E$7,$E$5),'BECO_Datos 2006-2020'!$LL$3:$RN$86,'BECO_Datos 2006-2020'!$A22,FALSE),0))*$D$5</f>
        <v>0</v>
      </c>
      <c r="F22" s="22">
        <f ca="1">(HLOOKUP(CONCATENATE(F$7,$E$5),'BECO_Datos 2006-2020'!$D$3:$LJ$86,'BECO_Datos 2006-2020'!$A22,FALSE)+IFERROR(HLOOKUP(CONCATENATE(F$7,$E$5),'BECO_Datos 2006-2020'!$LL$3:$RN$86,'BECO_Datos 2006-2020'!$A22,FALSE),0))*$D$5</f>
        <v>0</v>
      </c>
      <c r="G22" s="22">
        <f ca="1">(HLOOKUP(CONCATENATE(G$7,$E$5),'BECO_Datos 2006-2020'!$D$3:$LJ$86,'BECO_Datos 2006-2020'!$A22,FALSE)+IFERROR(HLOOKUP(CONCATENATE(G$7,$E$5),'BECO_Datos 2006-2020'!$LL$3:$RN$86,'BECO_Datos 2006-2020'!$A22,FALSE),0))*$D$5</f>
        <v>0</v>
      </c>
      <c r="H22" s="22">
        <f ca="1">(HLOOKUP(CONCATENATE(H$7,$E$5),'BECO_Datos 2006-2020'!$D$3:$LJ$86,'BECO_Datos 2006-2020'!$A22,FALSE)+IFERROR(HLOOKUP(CONCATENATE(H$7,$E$5),'BECO_Datos 2006-2020'!$LL$3:$RN$86,'BECO_Datos 2006-2020'!$A22,FALSE),0))*$D$5</f>
        <v>0</v>
      </c>
      <c r="I22" s="22">
        <f ca="1">(HLOOKUP(CONCATENATE(I$7,$E$5),'BECO_Datos 2006-2020'!$D$3:$LJ$86,'BECO_Datos 2006-2020'!$A22,FALSE)+IFERROR(HLOOKUP(CONCATENATE(I$7,$E$5),'BECO_Datos 2006-2020'!$LL$3:$RN$86,'BECO_Datos 2006-2020'!$A22,FALSE),0))*$D$5</f>
        <v>0</v>
      </c>
      <c r="J22" s="22">
        <f ca="1">(HLOOKUP(CONCATENATE(J$7,$E$5),'BECO_Datos 2006-2020'!$D$3:$LJ$86,'BECO_Datos 2006-2020'!$A22,FALSE)+IFERROR(HLOOKUP(CONCATENATE(J$7,$E$5),'BECO_Datos 2006-2020'!$LL$3:$RN$86,'BECO_Datos 2006-2020'!$A22,FALSE),0))*$D$5</f>
        <v>0</v>
      </c>
      <c r="K22" s="22">
        <f ca="1">(HLOOKUP(CONCATENATE(K$7,$E$5),'BECO_Datos 2006-2020'!$D$3:$LJ$86,'BECO_Datos 2006-2020'!$A22,FALSE)+IFERROR(HLOOKUP(CONCATENATE(K$7,$E$5),'BECO_Datos 2006-2020'!$LL$3:$RN$86,'BECO_Datos 2006-2020'!$A22,FALSE),0))*$D$5</f>
        <v>0</v>
      </c>
      <c r="L22" s="22">
        <f ca="1">(HLOOKUP(CONCATENATE(L$7,$E$5),'BECO_Datos 2006-2020'!$D$3:$LJ$86,'BECO_Datos 2006-2020'!$A22,FALSE)+IFERROR(HLOOKUP(CONCATENATE(L$7,$E$5),'BECO_Datos 2006-2020'!$LL$3:$RN$86,'BECO_Datos 2006-2020'!$A22,FALSE),0))*$D$5</f>
        <v>0</v>
      </c>
      <c r="M22" s="22">
        <f ca="1">(HLOOKUP(CONCATENATE(M$7,$E$5),'BECO_Datos 2006-2020'!$D$3:$LJ$86,'BECO_Datos 2006-2020'!$A22,FALSE)+IFERROR(HLOOKUP(CONCATENATE(M$7,$E$5),'BECO_Datos 2006-2020'!$LL$3:$RN$86,'BECO_Datos 2006-2020'!$A22,FALSE),0))*$D$5</f>
        <v>0</v>
      </c>
      <c r="N22" s="22">
        <f ca="1">(HLOOKUP(CONCATENATE(N$7,$E$5),'BECO_Datos 2006-2020'!$D$3:$LJ$86,'BECO_Datos 2006-2020'!$A22,FALSE)+IFERROR(HLOOKUP(CONCATENATE(N$7,$E$5),'BECO_Datos 2006-2020'!$LL$3:$RN$86,'BECO_Datos 2006-2020'!$A22,FALSE),0))*$D$5</f>
        <v>0</v>
      </c>
    </row>
    <row r="23" spans="1:14" x14ac:dyDescent="0.25">
      <c r="A23" s="54"/>
      <c r="B23" s="147" t="s">
        <v>115</v>
      </c>
      <c r="C23" s="23">
        <f t="shared" ca="1" si="1"/>
        <v>0</v>
      </c>
      <c r="D23" s="98">
        <f ca="1">(HLOOKUP(CONCATENATE(D$7,$E$5),'BECO_Datos 2006-2020'!$D$3:$LJ$86,'BECO_Datos 2006-2020'!$A23,FALSE)+IFERROR(HLOOKUP(CONCATENATE(D$7,$E$5),'BECO_Datos 2006-2020'!$LL$3:$RN$86,'BECO_Datos 2006-2020'!$A23,FALSE),0))*$D$5</f>
        <v>0</v>
      </c>
      <c r="E23" s="98">
        <f ca="1">(HLOOKUP(CONCATENATE(E$7,$E$5),'BECO_Datos 2006-2020'!$D$3:$LJ$86,'BECO_Datos 2006-2020'!$A23,FALSE)+IFERROR(HLOOKUP(CONCATENATE(E$7,$E$5),'BECO_Datos 2006-2020'!$LL$3:$RN$86,'BECO_Datos 2006-2020'!$A23,FALSE),0))*$D$5</f>
        <v>0</v>
      </c>
      <c r="F23" s="98">
        <f ca="1">(HLOOKUP(CONCATENATE(F$7,$E$5),'BECO_Datos 2006-2020'!$D$3:$LJ$86,'BECO_Datos 2006-2020'!$A23,FALSE)+IFERROR(HLOOKUP(CONCATENATE(F$7,$E$5),'BECO_Datos 2006-2020'!$LL$3:$RN$86,'BECO_Datos 2006-2020'!$A23,FALSE),0))*$D$5</f>
        <v>0</v>
      </c>
      <c r="G23" s="98">
        <f ca="1">(HLOOKUP(CONCATENATE(G$7,$E$5),'BECO_Datos 2006-2020'!$D$3:$LJ$86,'BECO_Datos 2006-2020'!$A23,FALSE)+IFERROR(HLOOKUP(CONCATENATE(G$7,$E$5),'BECO_Datos 2006-2020'!$LL$3:$RN$86,'BECO_Datos 2006-2020'!$A23,FALSE),0))*$D$5</f>
        <v>0</v>
      </c>
      <c r="H23" s="98">
        <f ca="1">(HLOOKUP(CONCATENATE(H$7,$E$5),'BECO_Datos 2006-2020'!$D$3:$LJ$86,'BECO_Datos 2006-2020'!$A23,FALSE)+IFERROR(HLOOKUP(CONCATENATE(H$7,$E$5),'BECO_Datos 2006-2020'!$LL$3:$RN$86,'BECO_Datos 2006-2020'!$A23,FALSE),0))*$D$5</f>
        <v>0</v>
      </c>
      <c r="I23" s="98">
        <f ca="1">(HLOOKUP(CONCATENATE(I$7,$E$5),'BECO_Datos 2006-2020'!$D$3:$LJ$86,'BECO_Datos 2006-2020'!$A23,FALSE)+IFERROR(HLOOKUP(CONCATENATE(I$7,$E$5),'BECO_Datos 2006-2020'!$LL$3:$RN$86,'BECO_Datos 2006-2020'!$A23,FALSE),0))*$D$5</f>
        <v>0</v>
      </c>
      <c r="J23" s="98">
        <f ca="1">(HLOOKUP(CONCATENATE(J$7,$E$5),'BECO_Datos 2006-2020'!$D$3:$LJ$86,'BECO_Datos 2006-2020'!$A23,FALSE)+IFERROR(HLOOKUP(CONCATENATE(J$7,$E$5),'BECO_Datos 2006-2020'!$LL$3:$RN$86,'BECO_Datos 2006-2020'!$A23,FALSE),0))*$D$5</f>
        <v>0</v>
      </c>
      <c r="K23" s="98">
        <f ca="1">(HLOOKUP(CONCATENATE(K$7,$E$5),'BECO_Datos 2006-2020'!$D$3:$LJ$86,'BECO_Datos 2006-2020'!$A23,FALSE)+IFERROR(HLOOKUP(CONCATENATE(K$7,$E$5),'BECO_Datos 2006-2020'!$LL$3:$RN$86,'BECO_Datos 2006-2020'!$A23,FALSE),0))*$D$5</f>
        <v>0</v>
      </c>
      <c r="L23" s="98">
        <f ca="1">(HLOOKUP(CONCATENATE(L$7,$E$5),'BECO_Datos 2006-2020'!$D$3:$LJ$86,'BECO_Datos 2006-2020'!$A23,FALSE)+IFERROR(HLOOKUP(CONCATENATE(L$7,$E$5),'BECO_Datos 2006-2020'!$LL$3:$RN$86,'BECO_Datos 2006-2020'!$A23,FALSE),0))*$D$5</f>
        <v>0</v>
      </c>
      <c r="M23" s="98">
        <f ca="1">(HLOOKUP(CONCATENATE(M$7,$E$5),'BECO_Datos 2006-2020'!$D$3:$LJ$86,'BECO_Datos 2006-2020'!$A23,FALSE)+IFERROR(HLOOKUP(CONCATENATE(M$7,$E$5),'BECO_Datos 2006-2020'!$LL$3:$RN$86,'BECO_Datos 2006-2020'!$A23,FALSE),0))*$D$5</f>
        <v>0</v>
      </c>
      <c r="N23" s="98">
        <f ca="1">(HLOOKUP(CONCATENATE(N$7,$E$5),'BECO_Datos 2006-2020'!$D$3:$LJ$86,'BECO_Datos 2006-2020'!$A23,FALSE)+IFERROR(HLOOKUP(CONCATENATE(N$7,$E$5),'BECO_Datos 2006-2020'!$LL$3:$RN$86,'BECO_Datos 2006-2020'!$A23,FALSE),0))*$D$5</f>
        <v>0</v>
      </c>
    </row>
    <row r="24" spans="1:14" x14ac:dyDescent="0.25">
      <c r="A24" s="54"/>
      <c r="B24" s="105" t="s">
        <v>109</v>
      </c>
      <c r="C24" s="22">
        <f t="shared" ca="1" si="1"/>
        <v>0</v>
      </c>
      <c r="D24" s="22">
        <f ca="1">(HLOOKUP(CONCATENATE(D$7,$E$5),'BECO_Datos 2006-2020'!$D$3:$LJ$86,'BECO_Datos 2006-2020'!$A24,FALSE)+IFERROR(HLOOKUP(CONCATENATE(D$7,$E$5),'BECO_Datos 2006-2020'!$LL$3:$RN$86,'BECO_Datos 2006-2020'!$A24,FALSE),0))*$D$5</f>
        <v>0</v>
      </c>
      <c r="E24" s="22">
        <f ca="1">(HLOOKUP(CONCATENATE(E$7,$E$5),'BECO_Datos 2006-2020'!$D$3:$LJ$86,'BECO_Datos 2006-2020'!$A24,FALSE)+IFERROR(HLOOKUP(CONCATENATE(E$7,$E$5),'BECO_Datos 2006-2020'!$LL$3:$RN$86,'BECO_Datos 2006-2020'!$A24,FALSE),0))*$D$5</f>
        <v>0</v>
      </c>
      <c r="F24" s="22">
        <f ca="1">(HLOOKUP(CONCATENATE(F$7,$E$5),'BECO_Datos 2006-2020'!$D$3:$LJ$86,'BECO_Datos 2006-2020'!$A24,FALSE)+IFERROR(HLOOKUP(CONCATENATE(F$7,$E$5),'BECO_Datos 2006-2020'!$LL$3:$RN$86,'BECO_Datos 2006-2020'!$A24,FALSE),0))*$D$5</f>
        <v>0</v>
      </c>
      <c r="G24" s="22">
        <f ca="1">(HLOOKUP(CONCATENATE(G$7,$E$5),'BECO_Datos 2006-2020'!$D$3:$LJ$86,'BECO_Datos 2006-2020'!$A24,FALSE)+IFERROR(HLOOKUP(CONCATENATE(G$7,$E$5),'BECO_Datos 2006-2020'!$LL$3:$RN$86,'BECO_Datos 2006-2020'!$A24,FALSE),0))*$D$5</f>
        <v>0</v>
      </c>
      <c r="H24" s="22">
        <f ca="1">(HLOOKUP(CONCATENATE(H$7,$E$5),'BECO_Datos 2006-2020'!$D$3:$LJ$86,'BECO_Datos 2006-2020'!$A24,FALSE)+IFERROR(HLOOKUP(CONCATENATE(H$7,$E$5),'BECO_Datos 2006-2020'!$LL$3:$RN$86,'BECO_Datos 2006-2020'!$A24,FALSE),0))*$D$5</f>
        <v>0</v>
      </c>
      <c r="I24" s="22">
        <f ca="1">(HLOOKUP(CONCATENATE(I$7,$E$5),'BECO_Datos 2006-2020'!$D$3:$LJ$86,'BECO_Datos 2006-2020'!$A24,FALSE)+IFERROR(HLOOKUP(CONCATENATE(I$7,$E$5),'BECO_Datos 2006-2020'!$LL$3:$RN$86,'BECO_Datos 2006-2020'!$A24,FALSE),0))*$D$5</f>
        <v>0</v>
      </c>
      <c r="J24" s="22">
        <f ca="1">(HLOOKUP(CONCATENATE(J$7,$E$5),'BECO_Datos 2006-2020'!$D$3:$LJ$86,'BECO_Datos 2006-2020'!$A24,FALSE)+IFERROR(HLOOKUP(CONCATENATE(J$7,$E$5),'BECO_Datos 2006-2020'!$LL$3:$RN$86,'BECO_Datos 2006-2020'!$A24,FALSE),0))*$D$5</f>
        <v>0</v>
      </c>
      <c r="K24" s="22">
        <f ca="1">(HLOOKUP(CONCATENATE(K$7,$E$5),'BECO_Datos 2006-2020'!$D$3:$LJ$86,'BECO_Datos 2006-2020'!$A24,FALSE)+IFERROR(HLOOKUP(CONCATENATE(K$7,$E$5),'BECO_Datos 2006-2020'!$LL$3:$RN$86,'BECO_Datos 2006-2020'!$A24,FALSE),0))*$D$5</f>
        <v>0</v>
      </c>
      <c r="L24" s="22">
        <f ca="1">(HLOOKUP(CONCATENATE(L$7,$E$5),'BECO_Datos 2006-2020'!$D$3:$LJ$86,'BECO_Datos 2006-2020'!$A24,FALSE)+IFERROR(HLOOKUP(CONCATENATE(L$7,$E$5),'BECO_Datos 2006-2020'!$LL$3:$RN$86,'BECO_Datos 2006-2020'!$A24,FALSE),0))*$D$5</f>
        <v>0</v>
      </c>
      <c r="M24" s="22">
        <f ca="1">(HLOOKUP(CONCATENATE(M$7,$E$5),'BECO_Datos 2006-2020'!$D$3:$LJ$86,'BECO_Datos 2006-2020'!$A24,FALSE)+IFERROR(HLOOKUP(CONCATENATE(M$7,$E$5),'BECO_Datos 2006-2020'!$LL$3:$RN$86,'BECO_Datos 2006-2020'!$A24,FALSE),0))*$D$5</f>
        <v>0</v>
      </c>
      <c r="N24" s="22">
        <f ca="1">(HLOOKUP(CONCATENATE(N$7,$E$5),'BECO_Datos 2006-2020'!$D$3:$LJ$86,'BECO_Datos 2006-2020'!$A24,FALSE)+IFERROR(HLOOKUP(CONCATENATE(N$7,$E$5),'BECO_Datos 2006-2020'!$LL$3:$RN$86,'BECO_Datos 2006-2020'!$A24,FALSE),0))*$D$5</f>
        <v>0</v>
      </c>
    </row>
    <row r="25" spans="1:14" x14ac:dyDescent="0.25">
      <c r="A25" s="54"/>
      <c r="B25" s="153" t="s">
        <v>372</v>
      </c>
      <c r="C25" s="156">
        <f t="shared" ca="1" si="1"/>
        <v>21598.090562220001</v>
      </c>
      <c r="D25" s="99">
        <f ca="1">SUMIF(D26:D36,"&gt;0")</f>
        <v>1170.1571146299998</v>
      </c>
      <c r="E25" s="99">
        <f t="shared" ref="E25:L25" ca="1" si="3">SUMIF(E26:E36,"&gt;0")</f>
        <v>1216.1808435600001</v>
      </c>
      <c r="F25" s="99">
        <f t="shared" ca="1" si="3"/>
        <v>2673.48424419</v>
      </c>
      <c r="G25" s="99">
        <f t="shared" ca="1" si="3"/>
        <v>2111.2057199999999</v>
      </c>
      <c r="H25" s="99">
        <f t="shared" ca="1" si="3"/>
        <v>2487.6695821900003</v>
      </c>
      <c r="I25" s="99">
        <f t="shared" ca="1" si="3"/>
        <v>2345.35729528</v>
      </c>
      <c r="J25" s="99">
        <f t="shared" ca="1" si="3"/>
        <v>2348.6681429999999</v>
      </c>
      <c r="K25" s="99">
        <f t="shared" ca="1" si="3"/>
        <v>2614.1255097100002</v>
      </c>
      <c r="L25" s="99">
        <f t="shared" ca="1" si="3"/>
        <v>2614.8467626099996</v>
      </c>
      <c r="M25" s="99">
        <f ca="1">SUMIF(M26:M36,"&gt;0")</f>
        <v>2016.3953470500003</v>
      </c>
      <c r="N25" s="99">
        <f ca="1">SUMIF(N26:N36,"&gt;0")</f>
        <v>1817.2947895000002</v>
      </c>
    </row>
    <row r="26" spans="1:14" x14ac:dyDescent="0.25">
      <c r="A26" s="54"/>
      <c r="B26" s="145" t="s">
        <v>3</v>
      </c>
      <c r="C26" s="22">
        <f t="shared" ca="1" si="1"/>
        <v>0</v>
      </c>
      <c r="D26" s="22">
        <f ca="1">(HLOOKUP(CONCATENATE(D$7,$E$5),'BECO_Datos 2006-2020'!$D$3:$LJ$86,'BECO_Datos 2006-2020'!$A26,FALSE)+IFERROR(HLOOKUP(CONCATENATE(D$7,$E$5),'BECO_Datos 2006-2020'!$LL$3:$RN$86,'BECO_Datos 2006-2020'!$A26,FALSE),0))*$D$5</f>
        <v>0</v>
      </c>
      <c r="E26" s="22">
        <f ca="1">(HLOOKUP(CONCATENATE(E$7,$E$5),'BECO_Datos 2006-2020'!$D$3:$LJ$86,'BECO_Datos 2006-2020'!$A26,FALSE)+IFERROR(HLOOKUP(CONCATENATE(E$7,$E$5),'BECO_Datos 2006-2020'!$LL$3:$RN$86,'BECO_Datos 2006-2020'!$A26,FALSE),0))*$D$5</f>
        <v>0</v>
      </c>
      <c r="F26" s="22">
        <f ca="1">(HLOOKUP(CONCATENATE(F$7,$E$5),'BECO_Datos 2006-2020'!$D$3:$LJ$86,'BECO_Datos 2006-2020'!$A26,FALSE)+IFERROR(HLOOKUP(CONCATENATE(F$7,$E$5),'BECO_Datos 2006-2020'!$LL$3:$RN$86,'BECO_Datos 2006-2020'!$A26,FALSE),0))*$D$5</f>
        <v>0</v>
      </c>
      <c r="G26" s="22">
        <f ca="1">(HLOOKUP(CONCATENATE(G$7,$E$5),'BECO_Datos 2006-2020'!$D$3:$LJ$86,'BECO_Datos 2006-2020'!$A26,FALSE)+IFERROR(HLOOKUP(CONCATENATE(G$7,$E$5),'BECO_Datos 2006-2020'!$LL$3:$RN$86,'BECO_Datos 2006-2020'!$A26,FALSE),0))*$D$5</f>
        <v>0</v>
      </c>
      <c r="H26" s="22">
        <f ca="1">(HLOOKUP(CONCATENATE(H$7,$E$5),'BECO_Datos 2006-2020'!$D$3:$LJ$86,'BECO_Datos 2006-2020'!$A26,FALSE)+IFERROR(HLOOKUP(CONCATENATE(H$7,$E$5),'BECO_Datos 2006-2020'!$LL$3:$RN$86,'BECO_Datos 2006-2020'!$A26,FALSE),0))*$D$5</f>
        <v>0</v>
      </c>
      <c r="I26" s="22">
        <f ca="1">(HLOOKUP(CONCATENATE(I$7,$E$5),'BECO_Datos 2006-2020'!$D$3:$LJ$86,'BECO_Datos 2006-2020'!$A26,FALSE)+IFERROR(HLOOKUP(CONCATENATE(I$7,$E$5),'BECO_Datos 2006-2020'!$LL$3:$RN$86,'BECO_Datos 2006-2020'!$A26,FALSE),0))*$D$5</f>
        <v>0</v>
      </c>
      <c r="J26" s="22">
        <f ca="1">(HLOOKUP(CONCATENATE(J$7,$E$5),'BECO_Datos 2006-2020'!$D$3:$LJ$86,'BECO_Datos 2006-2020'!$A26,FALSE)+IFERROR(HLOOKUP(CONCATENATE(J$7,$E$5),'BECO_Datos 2006-2020'!$LL$3:$RN$86,'BECO_Datos 2006-2020'!$A26,FALSE),0))*$D$5</f>
        <v>0</v>
      </c>
      <c r="K26" s="22">
        <f ca="1">(HLOOKUP(CONCATENATE(K$7,$E$5),'BECO_Datos 2006-2020'!$D$3:$LJ$86,'BECO_Datos 2006-2020'!$A26,FALSE)+IFERROR(HLOOKUP(CONCATENATE(K$7,$E$5),'BECO_Datos 2006-2020'!$LL$3:$RN$86,'BECO_Datos 2006-2020'!$A26,FALSE),0))*$D$5</f>
        <v>0</v>
      </c>
      <c r="L26" s="22">
        <f ca="1">(HLOOKUP(CONCATENATE(L$7,$E$5),'BECO_Datos 2006-2020'!$D$3:$LJ$86,'BECO_Datos 2006-2020'!$A26,FALSE)+IFERROR(HLOOKUP(CONCATENATE(L$7,$E$5),'BECO_Datos 2006-2020'!$LL$3:$RN$86,'BECO_Datos 2006-2020'!$A26,FALSE),0))*$D$5</f>
        <v>0</v>
      </c>
      <c r="M26" s="22">
        <f ca="1">(HLOOKUP(CONCATENATE(M$7,$E$5),'BECO_Datos 2006-2020'!$D$3:$LJ$86,'BECO_Datos 2006-2020'!$A26,FALSE)+IFERROR(HLOOKUP(CONCATENATE(M$7,$E$5),'BECO_Datos 2006-2020'!$LL$3:$RN$86,'BECO_Datos 2006-2020'!$A26,FALSE),0))*$D$5</f>
        <v>0</v>
      </c>
      <c r="N26" s="22">
        <f ca="1">(HLOOKUP(CONCATENATE(N$7,$E$5),'BECO_Datos 2006-2020'!$D$3:$LJ$86,'BECO_Datos 2006-2020'!$A26,FALSE)+IFERROR(HLOOKUP(CONCATENATE(N$7,$E$5),'BECO_Datos 2006-2020'!$LL$3:$RN$86,'BECO_Datos 2006-2020'!$A26,FALSE),0))*$D$5</f>
        <v>0</v>
      </c>
    </row>
    <row r="27" spans="1:14" x14ac:dyDescent="0.25">
      <c r="A27" s="54"/>
      <c r="B27" s="152" t="s">
        <v>4</v>
      </c>
      <c r="C27" s="23">
        <f t="shared" ca="1" si="1"/>
        <v>0</v>
      </c>
      <c r="D27" s="113">
        <f ca="1">(HLOOKUP(CONCATENATE(D$7,$E$5),'BECO_Datos 2006-2020'!$D$3:$LJ$86,'BECO_Datos 2006-2020'!$A27,FALSE)+IFERROR(HLOOKUP(CONCATENATE(D$7,$E$5),'BECO_Datos 2006-2020'!$LL$3:$RN$86,'BECO_Datos 2006-2020'!$A27,FALSE),0))*$D$5</f>
        <v>0</v>
      </c>
      <c r="E27" s="113">
        <f ca="1">(HLOOKUP(CONCATENATE(E$7,$E$5),'BECO_Datos 2006-2020'!$D$3:$LJ$86,'BECO_Datos 2006-2020'!$A27,FALSE)+IFERROR(HLOOKUP(CONCATENATE(E$7,$E$5),'BECO_Datos 2006-2020'!$LL$3:$RN$86,'BECO_Datos 2006-2020'!$A27,FALSE),0))*$D$5</f>
        <v>0</v>
      </c>
      <c r="F27" s="113"/>
      <c r="G27" s="113">
        <f ca="1">(HLOOKUP(CONCATENATE(G$7,$E$5),'BECO_Datos 2006-2020'!$D$3:$LJ$86,'BECO_Datos 2006-2020'!$A27,FALSE)+IFERROR(HLOOKUP(CONCATENATE(G$7,$E$5),'BECO_Datos 2006-2020'!$LL$3:$RN$86,'BECO_Datos 2006-2020'!$A27,FALSE),0))*$D$5</f>
        <v>0</v>
      </c>
      <c r="H27" s="113">
        <f ca="1">(HLOOKUP(CONCATENATE(H$7,$E$5),'BECO_Datos 2006-2020'!$D$3:$LJ$86,'BECO_Datos 2006-2020'!$A27,FALSE)+IFERROR(HLOOKUP(CONCATENATE(H$7,$E$5),'BECO_Datos 2006-2020'!$LL$3:$RN$86,'BECO_Datos 2006-2020'!$A27,FALSE),0))*$D$5</f>
        <v>0</v>
      </c>
      <c r="I27" s="113">
        <f ca="1">(HLOOKUP(CONCATENATE(I$7,$E$5),'BECO_Datos 2006-2020'!$D$3:$LJ$86,'BECO_Datos 2006-2020'!$A27,FALSE)+IFERROR(HLOOKUP(CONCATENATE(I$7,$E$5),'BECO_Datos 2006-2020'!$LL$3:$RN$86,'BECO_Datos 2006-2020'!$A27,FALSE),0))*$D$5</f>
        <v>0</v>
      </c>
      <c r="J27" s="113">
        <f ca="1">(HLOOKUP(CONCATENATE(J$7,$E$5),'BECO_Datos 2006-2020'!$D$3:$LJ$86,'BECO_Datos 2006-2020'!$A27,FALSE)+IFERROR(HLOOKUP(CONCATENATE(J$7,$E$5),'BECO_Datos 2006-2020'!$LL$3:$RN$86,'BECO_Datos 2006-2020'!$A27,FALSE),0))*$D$5</f>
        <v>0</v>
      </c>
      <c r="K27" s="113">
        <f ca="1">(HLOOKUP(CONCATENATE(K$7,$E$5),'BECO_Datos 2006-2020'!$D$3:$LJ$86,'BECO_Datos 2006-2020'!$A27,FALSE)+IFERROR(HLOOKUP(CONCATENATE(K$7,$E$5),'BECO_Datos 2006-2020'!$LL$3:$RN$86,'BECO_Datos 2006-2020'!$A27,FALSE),0))*$D$5</f>
        <v>0</v>
      </c>
      <c r="L27" s="113">
        <f ca="1">(HLOOKUP(CONCATENATE(L$7,$E$5),'BECO_Datos 2006-2020'!$D$3:$LJ$86,'BECO_Datos 2006-2020'!$A27,FALSE)+IFERROR(HLOOKUP(CONCATENATE(L$7,$E$5),'BECO_Datos 2006-2020'!$LL$3:$RN$86,'BECO_Datos 2006-2020'!$A27,FALSE),0))*$D$5</f>
        <v>0</v>
      </c>
      <c r="M27" s="113">
        <f ca="1">(HLOOKUP(CONCATENATE(M$7,$E$5),'BECO_Datos 2006-2020'!$D$3:$LJ$86,'BECO_Datos 2006-2020'!$A27,FALSE)+IFERROR(HLOOKUP(CONCATENATE(M$7,$E$5),'BECO_Datos 2006-2020'!$LL$3:$RN$86,'BECO_Datos 2006-2020'!$A27,FALSE),0))*$D$5</f>
        <v>0</v>
      </c>
      <c r="N27" s="113">
        <f ca="1">(HLOOKUP(CONCATENATE(N$7,$E$5),'BECO_Datos 2006-2020'!$D$3:$LJ$86,'BECO_Datos 2006-2020'!$A27,FALSE)+IFERROR(HLOOKUP(CONCATENATE(N$7,$E$5),'BECO_Datos 2006-2020'!$LL$3:$RN$86,'BECO_Datos 2006-2020'!$A27,FALSE),0))*$D$5</f>
        <v>0</v>
      </c>
    </row>
    <row r="28" spans="1:14" x14ac:dyDescent="0.25">
      <c r="A28" s="54"/>
      <c r="B28" s="145" t="s">
        <v>20</v>
      </c>
      <c r="C28" s="22">
        <f t="shared" ca="1" si="1"/>
        <v>0</v>
      </c>
      <c r="D28" s="22">
        <f ca="1">(HLOOKUP(CONCATENATE(D$7,$E$5),'BECO_Datos 2006-2020'!$D$3:$LJ$86,'BECO_Datos 2006-2020'!$A28,FALSE)+IFERROR(HLOOKUP(CONCATENATE(D$7,$E$5),'BECO_Datos 2006-2020'!$LL$3:$RN$86,'BECO_Datos 2006-2020'!$A28,FALSE),0))*$D$5</f>
        <v>0</v>
      </c>
      <c r="E28" s="22">
        <f ca="1">(HLOOKUP(CONCATENATE(E$7,$E$5),'BECO_Datos 2006-2020'!$D$3:$LJ$86,'BECO_Datos 2006-2020'!$A28,FALSE)+IFERROR(HLOOKUP(CONCATENATE(E$7,$E$5),'BECO_Datos 2006-2020'!$LL$3:$RN$86,'BECO_Datos 2006-2020'!$A28,FALSE),0))*$D$5</f>
        <v>0</v>
      </c>
      <c r="F28" s="22">
        <f ca="1">(HLOOKUP(CONCATENATE(F$7,$E$5),'BECO_Datos 2006-2020'!$D$3:$LJ$86,'BECO_Datos 2006-2020'!$A28,FALSE)+IFERROR(HLOOKUP(CONCATENATE(F$7,$E$5),'BECO_Datos 2006-2020'!$LL$3:$RN$86,'BECO_Datos 2006-2020'!$A28,FALSE),0))*$D$5</f>
        <v>0</v>
      </c>
      <c r="G28" s="22">
        <f ca="1">(HLOOKUP(CONCATENATE(G$7,$E$5),'BECO_Datos 2006-2020'!$D$3:$LJ$86,'BECO_Datos 2006-2020'!$A28,FALSE)+IFERROR(HLOOKUP(CONCATENATE(G$7,$E$5),'BECO_Datos 2006-2020'!$LL$3:$RN$86,'BECO_Datos 2006-2020'!$A28,FALSE),0))*$D$5</f>
        <v>0</v>
      </c>
      <c r="H28" s="22">
        <f ca="1">(HLOOKUP(CONCATENATE(H$7,$E$5),'BECO_Datos 2006-2020'!$D$3:$LJ$86,'BECO_Datos 2006-2020'!$A28,FALSE)+IFERROR(HLOOKUP(CONCATENATE(H$7,$E$5),'BECO_Datos 2006-2020'!$LL$3:$RN$86,'BECO_Datos 2006-2020'!$A28,FALSE),0))*$D$5</f>
        <v>0</v>
      </c>
      <c r="I28" s="22">
        <f ca="1">(HLOOKUP(CONCATENATE(I$7,$E$5),'BECO_Datos 2006-2020'!$D$3:$LJ$86,'BECO_Datos 2006-2020'!$A28,FALSE)+IFERROR(HLOOKUP(CONCATENATE(I$7,$E$5),'BECO_Datos 2006-2020'!$LL$3:$RN$86,'BECO_Datos 2006-2020'!$A28,FALSE),0))*$D$5</f>
        <v>0</v>
      </c>
      <c r="J28" s="22">
        <f ca="1">(HLOOKUP(CONCATENATE(J$7,$E$5),'BECO_Datos 2006-2020'!$D$3:$LJ$86,'BECO_Datos 2006-2020'!$A28,FALSE)+IFERROR(HLOOKUP(CONCATENATE(J$7,$E$5),'BECO_Datos 2006-2020'!$LL$3:$RN$86,'BECO_Datos 2006-2020'!$A28,FALSE),0))*$D$5</f>
        <v>0</v>
      </c>
      <c r="K28" s="22">
        <f ca="1">(HLOOKUP(CONCATENATE(K$7,$E$5),'BECO_Datos 2006-2020'!$D$3:$LJ$86,'BECO_Datos 2006-2020'!$A28,FALSE)+IFERROR(HLOOKUP(CONCATENATE(K$7,$E$5),'BECO_Datos 2006-2020'!$LL$3:$RN$86,'BECO_Datos 2006-2020'!$A28,FALSE),0))*$D$5</f>
        <v>0</v>
      </c>
      <c r="L28" s="22">
        <f ca="1">(HLOOKUP(CONCATENATE(L$7,$E$5),'BECO_Datos 2006-2020'!$D$3:$LJ$86,'BECO_Datos 2006-2020'!$A28,FALSE)+IFERROR(HLOOKUP(CONCATENATE(L$7,$E$5),'BECO_Datos 2006-2020'!$LL$3:$RN$86,'BECO_Datos 2006-2020'!$A28,FALSE),0))*$D$5</f>
        <v>0</v>
      </c>
      <c r="M28" s="22">
        <f ca="1">(HLOOKUP(CONCATENATE(M$7,$E$5),'BECO_Datos 2006-2020'!$D$3:$LJ$86,'BECO_Datos 2006-2020'!$A28,FALSE)+IFERROR(HLOOKUP(CONCATENATE(M$7,$E$5),'BECO_Datos 2006-2020'!$LL$3:$RN$86,'BECO_Datos 2006-2020'!$A28,FALSE),0))*$D$5</f>
        <v>0</v>
      </c>
      <c r="N28" s="22">
        <f ca="1">(HLOOKUP(CONCATENATE(N$7,$E$5),'BECO_Datos 2006-2020'!$D$3:$LJ$86,'BECO_Datos 2006-2020'!$A28,FALSE)+IFERROR(HLOOKUP(CONCATENATE(N$7,$E$5),'BECO_Datos 2006-2020'!$LL$3:$RN$86,'BECO_Datos 2006-2020'!$A28,FALSE),0))*$D$5</f>
        <v>0</v>
      </c>
    </row>
    <row r="29" spans="1:14" x14ac:dyDescent="0.25">
      <c r="A29" s="54"/>
      <c r="B29" s="152" t="s">
        <v>19</v>
      </c>
      <c r="C29" s="23">
        <f t="shared" ca="1" si="1"/>
        <v>0</v>
      </c>
      <c r="D29" s="113">
        <f ca="1">(HLOOKUP(CONCATENATE(D$7,$E$5),'BECO_Datos 2006-2020'!$D$3:$LJ$86,'BECO_Datos 2006-2020'!$A29,FALSE)+IFERROR(HLOOKUP(CONCATENATE(D$7,$E$5),'BECO_Datos 2006-2020'!$LL$3:$RN$86,'BECO_Datos 2006-2020'!$A29,FALSE),0))*$D$5</f>
        <v>0</v>
      </c>
      <c r="E29" s="113">
        <f ca="1">(HLOOKUP(CONCATENATE(E$7,$E$5),'BECO_Datos 2006-2020'!$D$3:$LJ$86,'BECO_Datos 2006-2020'!$A29,FALSE)+IFERROR(HLOOKUP(CONCATENATE(E$7,$E$5),'BECO_Datos 2006-2020'!$LL$3:$RN$86,'BECO_Datos 2006-2020'!$A29,FALSE),0))*$D$5</f>
        <v>0</v>
      </c>
      <c r="F29" s="113">
        <f ca="1">(HLOOKUP(CONCATENATE(F$7,$E$5),'BECO_Datos 2006-2020'!$D$3:$LJ$86,'BECO_Datos 2006-2020'!$A29,FALSE)+IFERROR(HLOOKUP(CONCATENATE(F$7,$E$5),'BECO_Datos 2006-2020'!$LL$3:$RN$86,'BECO_Datos 2006-2020'!$A29,FALSE),0))*$D$5</f>
        <v>0</v>
      </c>
      <c r="G29" s="113">
        <f ca="1">(HLOOKUP(CONCATENATE(G$7,$E$5),'BECO_Datos 2006-2020'!$D$3:$LJ$86,'BECO_Datos 2006-2020'!$A29,FALSE)+IFERROR(HLOOKUP(CONCATENATE(G$7,$E$5),'BECO_Datos 2006-2020'!$LL$3:$RN$86,'BECO_Datos 2006-2020'!$A29,FALSE),0))*$D$5</f>
        <v>0</v>
      </c>
      <c r="H29" s="113">
        <f ca="1">(HLOOKUP(CONCATENATE(H$7,$E$5),'BECO_Datos 2006-2020'!$D$3:$LJ$86,'BECO_Datos 2006-2020'!$A29,FALSE)+IFERROR(HLOOKUP(CONCATENATE(H$7,$E$5),'BECO_Datos 2006-2020'!$LL$3:$RN$86,'BECO_Datos 2006-2020'!$A29,FALSE),0))*$D$5</f>
        <v>0</v>
      </c>
      <c r="I29" s="113">
        <f ca="1">(HLOOKUP(CONCATENATE(I$7,$E$5),'BECO_Datos 2006-2020'!$D$3:$LJ$86,'BECO_Datos 2006-2020'!$A29,FALSE)+IFERROR(HLOOKUP(CONCATENATE(I$7,$E$5),'BECO_Datos 2006-2020'!$LL$3:$RN$86,'BECO_Datos 2006-2020'!$A29,FALSE),0))*$D$5</f>
        <v>0</v>
      </c>
      <c r="J29" s="113">
        <f ca="1">(HLOOKUP(CONCATENATE(J$7,$E$5),'BECO_Datos 2006-2020'!$D$3:$LJ$86,'BECO_Datos 2006-2020'!$A29,FALSE)+IFERROR(HLOOKUP(CONCATENATE(J$7,$E$5),'BECO_Datos 2006-2020'!$LL$3:$RN$86,'BECO_Datos 2006-2020'!$A29,FALSE),0))*$D$5</f>
        <v>0</v>
      </c>
      <c r="K29" s="113">
        <f ca="1">(HLOOKUP(CONCATENATE(K$7,$E$5),'BECO_Datos 2006-2020'!$D$3:$LJ$86,'BECO_Datos 2006-2020'!$A29,FALSE)+IFERROR(HLOOKUP(CONCATENATE(K$7,$E$5),'BECO_Datos 2006-2020'!$LL$3:$RN$86,'BECO_Datos 2006-2020'!$A29,FALSE),0))*$D$5</f>
        <v>0</v>
      </c>
      <c r="L29" s="113">
        <f ca="1">(HLOOKUP(CONCATENATE(L$7,$E$5),'BECO_Datos 2006-2020'!$D$3:$LJ$86,'BECO_Datos 2006-2020'!$A29,FALSE)+IFERROR(HLOOKUP(CONCATENATE(L$7,$E$5),'BECO_Datos 2006-2020'!$LL$3:$RN$86,'BECO_Datos 2006-2020'!$A29,FALSE),0))*$D$5</f>
        <v>0</v>
      </c>
      <c r="M29" s="113">
        <f ca="1">(HLOOKUP(CONCATENATE(M$7,$E$5),'BECO_Datos 2006-2020'!$D$3:$LJ$86,'BECO_Datos 2006-2020'!$A29,FALSE)+IFERROR(HLOOKUP(CONCATENATE(M$7,$E$5),'BECO_Datos 2006-2020'!$LL$3:$RN$86,'BECO_Datos 2006-2020'!$A29,FALSE),0))*$D$5</f>
        <v>0</v>
      </c>
      <c r="N29" s="113">
        <f ca="1">(HLOOKUP(CONCATENATE(N$7,$E$5),'BECO_Datos 2006-2020'!$D$3:$LJ$86,'BECO_Datos 2006-2020'!$A29,FALSE)+IFERROR(HLOOKUP(CONCATENATE(N$7,$E$5),'BECO_Datos 2006-2020'!$LL$3:$RN$86,'BECO_Datos 2006-2020'!$A29,FALSE),0))*$D$5</f>
        <v>0</v>
      </c>
    </row>
    <row r="30" spans="1:14" x14ac:dyDescent="0.25">
      <c r="A30" s="54"/>
      <c r="B30" s="145" t="s">
        <v>117</v>
      </c>
      <c r="C30" s="22">
        <f t="shared" ca="1" si="1"/>
        <v>0</v>
      </c>
      <c r="D30" s="22">
        <f ca="1">(HLOOKUP(CONCATENATE(D$7,$E$5),'BECO_Datos 2006-2020'!$D$3:$LJ$86,'BECO_Datos 2006-2020'!$A30,FALSE)+IFERROR(HLOOKUP(CONCATENATE(D$7,$E$5),'BECO_Datos 2006-2020'!$LL$3:$RN$86,'BECO_Datos 2006-2020'!$A30,FALSE),0))*$D$5</f>
        <v>0</v>
      </c>
      <c r="E30" s="22">
        <f ca="1">(HLOOKUP(CONCATENATE(E$7,$E$5),'BECO_Datos 2006-2020'!$D$3:$LJ$86,'BECO_Datos 2006-2020'!$A30,FALSE)+IFERROR(HLOOKUP(CONCATENATE(E$7,$E$5),'BECO_Datos 2006-2020'!$LL$3:$RN$86,'BECO_Datos 2006-2020'!$A30,FALSE),0))*$D$5</f>
        <v>0</v>
      </c>
      <c r="F30" s="22">
        <f ca="1">(HLOOKUP(CONCATENATE(F$7,$E$5),'BECO_Datos 2006-2020'!$D$3:$LJ$86,'BECO_Datos 2006-2020'!$A30,FALSE)+IFERROR(HLOOKUP(CONCATENATE(F$7,$E$5),'BECO_Datos 2006-2020'!$LL$3:$RN$86,'BECO_Datos 2006-2020'!$A30,FALSE),0))*$D$5</f>
        <v>0</v>
      </c>
      <c r="G30" s="22">
        <f ca="1">(HLOOKUP(CONCATENATE(G$7,$E$5),'BECO_Datos 2006-2020'!$D$3:$LJ$86,'BECO_Datos 2006-2020'!$A30,FALSE)+IFERROR(HLOOKUP(CONCATENATE(G$7,$E$5),'BECO_Datos 2006-2020'!$LL$3:$RN$86,'BECO_Datos 2006-2020'!$A30,FALSE),0))*$D$5</f>
        <v>0</v>
      </c>
      <c r="H30" s="22">
        <f ca="1">(HLOOKUP(CONCATENATE(H$7,$E$5),'BECO_Datos 2006-2020'!$D$3:$LJ$86,'BECO_Datos 2006-2020'!$A30,FALSE)+IFERROR(HLOOKUP(CONCATENATE(H$7,$E$5),'BECO_Datos 2006-2020'!$LL$3:$RN$86,'BECO_Datos 2006-2020'!$A30,FALSE),0))*$D$5</f>
        <v>0</v>
      </c>
      <c r="I30" s="22">
        <f ca="1">(HLOOKUP(CONCATENATE(I$7,$E$5),'BECO_Datos 2006-2020'!$D$3:$LJ$86,'BECO_Datos 2006-2020'!$A30,FALSE)+IFERROR(HLOOKUP(CONCATENATE(I$7,$E$5),'BECO_Datos 2006-2020'!$LL$3:$RN$86,'BECO_Datos 2006-2020'!$A30,FALSE),0))*$D$5</f>
        <v>0</v>
      </c>
      <c r="J30" s="22">
        <f ca="1">(HLOOKUP(CONCATENATE(J$7,$E$5),'BECO_Datos 2006-2020'!$D$3:$LJ$86,'BECO_Datos 2006-2020'!$A30,FALSE)+IFERROR(HLOOKUP(CONCATENATE(J$7,$E$5),'BECO_Datos 2006-2020'!$LL$3:$RN$86,'BECO_Datos 2006-2020'!$A30,FALSE),0))*$D$5</f>
        <v>0</v>
      </c>
      <c r="K30" s="22">
        <f ca="1">(HLOOKUP(CONCATENATE(K$7,$E$5),'BECO_Datos 2006-2020'!$D$3:$LJ$86,'BECO_Datos 2006-2020'!$A30,FALSE)+IFERROR(HLOOKUP(CONCATENATE(K$7,$E$5),'BECO_Datos 2006-2020'!$LL$3:$RN$86,'BECO_Datos 2006-2020'!$A30,FALSE),0))*$D$5</f>
        <v>0</v>
      </c>
      <c r="L30" s="22">
        <f ca="1">(HLOOKUP(CONCATENATE(L$7,$E$5),'BECO_Datos 2006-2020'!$D$3:$LJ$86,'BECO_Datos 2006-2020'!$A30,FALSE)+IFERROR(HLOOKUP(CONCATENATE(L$7,$E$5),'BECO_Datos 2006-2020'!$LL$3:$RN$86,'BECO_Datos 2006-2020'!$A30,FALSE),0))*$D$5</f>
        <v>0</v>
      </c>
      <c r="M30" s="22">
        <f ca="1">(HLOOKUP(CONCATENATE(M$7,$E$5),'BECO_Datos 2006-2020'!$D$3:$LJ$86,'BECO_Datos 2006-2020'!$A30,FALSE)+IFERROR(HLOOKUP(CONCATENATE(M$7,$E$5),'BECO_Datos 2006-2020'!$LL$3:$RN$86,'BECO_Datos 2006-2020'!$A30,FALSE),0))*$D$5</f>
        <v>0</v>
      </c>
      <c r="N30" s="22">
        <f ca="1">(HLOOKUP(CONCATENATE(N$7,$E$5),'BECO_Datos 2006-2020'!$D$3:$LJ$86,'BECO_Datos 2006-2020'!$A30,FALSE)+IFERROR(HLOOKUP(CONCATENATE(N$7,$E$5),'BECO_Datos 2006-2020'!$LL$3:$RN$86,'BECO_Datos 2006-2020'!$A30,FALSE),0))*$D$5</f>
        <v>0</v>
      </c>
    </row>
    <row r="31" spans="1:14" x14ac:dyDescent="0.25">
      <c r="A31" s="54"/>
      <c r="B31" s="152" t="s">
        <v>5</v>
      </c>
      <c r="C31" s="23">
        <f t="shared" ca="1" si="1"/>
        <v>0</v>
      </c>
      <c r="D31" s="113">
        <f ca="1">(HLOOKUP(CONCATENATE(D$7,$E$5),'BECO_Datos 2006-2020'!$D$3:$LJ$86,'BECO_Datos 2006-2020'!$A31,FALSE)+IFERROR(HLOOKUP(CONCATENATE(D$7,$E$5),'BECO_Datos 2006-2020'!$LL$3:$RN$86,'BECO_Datos 2006-2020'!$A31,FALSE),0))*$D$5</f>
        <v>0</v>
      </c>
      <c r="E31" s="113">
        <f ca="1">(HLOOKUP(CONCATENATE(E$7,$E$5),'BECO_Datos 2006-2020'!$D$3:$LJ$86,'BECO_Datos 2006-2020'!$A31,FALSE)+IFERROR(HLOOKUP(CONCATENATE(E$7,$E$5),'BECO_Datos 2006-2020'!$LL$3:$RN$86,'BECO_Datos 2006-2020'!$A31,FALSE),0))*$D$5</f>
        <v>0</v>
      </c>
      <c r="F31" s="113">
        <f ca="1">(HLOOKUP(CONCATENATE(F$7,$E$5),'BECO_Datos 2006-2020'!$D$3:$LJ$86,'BECO_Datos 2006-2020'!$A31,FALSE)+IFERROR(HLOOKUP(CONCATENATE(F$7,$E$5),'BECO_Datos 2006-2020'!$LL$3:$RN$86,'BECO_Datos 2006-2020'!$A31,FALSE),0))*$D$5</f>
        <v>0</v>
      </c>
      <c r="G31" s="113">
        <f ca="1">(HLOOKUP(CONCATENATE(G$7,$E$5),'BECO_Datos 2006-2020'!$D$3:$LJ$86,'BECO_Datos 2006-2020'!$A31,FALSE)+IFERROR(HLOOKUP(CONCATENATE(G$7,$E$5),'BECO_Datos 2006-2020'!$LL$3:$RN$86,'BECO_Datos 2006-2020'!$A31,FALSE),0))*$D$5</f>
        <v>0</v>
      </c>
      <c r="H31" s="113">
        <f ca="1">(HLOOKUP(CONCATENATE(H$7,$E$5),'BECO_Datos 2006-2020'!$D$3:$LJ$86,'BECO_Datos 2006-2020'!$A31,FALSE)+IFERROR(HLOOKUP(CONCATENATE(H$7,$E$5),'BECO_Datos 2006-2020'!$LL$3:$RN$86,'BECO_Datos 2006-2020'!$A31,FALSE),0))*$D$5</f>
        <v>0</v>
      </c>
      <c r="I31" s="113">
        <f ca="1">(HLOOKUP(CONCATENATE(I$7,$E$5),'BECO_Datos 2006-2020'!$D$3:$LJ$86,'BECO_Datos 2006-2020'!$A31,FALSE)+IFERROR(HLOOKUP(CONCATENATE(I$7,$E$5),'BECO_Datos 2006-2020'!$LL$3:$RN$86,'BECO_Datos 2006-2020'!$A31,FALSE),0))*$D$5</f>
        <v>0</v>
      </c>
      <c r="J31" s="113">
        <f ca="1">(HLOOKUP(CONCATENATE(J$7,$E$5),'BECO_Datos 2006-2020'!$D$3:$LJ$86,'BECO_Datos 2006-2020'!$A31,FALSE)+IFERROR(HLOOKUP(CONCATENATE(J$7,$E$5),'BECO_Datos 2006-2020'!$LL$3:$RN$86,'BECO_Datos 2006-2020'!$A31,FALSE),0))*$D$5</f>
        <v>0</v>
      </c>
      <c r="K31" s="113">
        <f ca="1">(HLOOKUP(CONCATENATE(K$7,$E$5),'BECO_Datos 2006-2020'!$D$3:$LJ$86,'BECO_Datos 2006-2020'!$A31,FALSE)+IFERROR(HLOOKUP(CONCATENATE(K$7,$E$5),'BECO_Datos 2006-2020'!$LL$3:$RN$86,'BECO_Datos 2006-2020'!$A31,FALSE),0))*$D$5</f>
        <v>0</v>
      </c>
      <c r="L31" s="113">
        <f ca="1">(HLOOKUP(CONCATENATE(L$7,$E$5),'BECO_Datos 2006-2020'!$D$3:$LJ$86,'BECO_Datos 2006-2020'!$A31,FALSE)+IFERROR(HLOOKUP(CONCATENATE(L$7,$E$5),'BECO_Datos 2006-2020'!$LL$3:$RN$86,'BECO_Datos 2006-2020'!$A31,FALSE),0))*$D$5</f>
        <v>0</v>
      </c>
      <c r="M31" s="113">
        <f ca="1">(HLOOKUP(CONCATENATE(M$7,$E$5),'BECO_Datos 2006-2020'!$D$3:$LJ$86,'BECO_Datos 2006-2020'!$A31,FALSE)+IFERROR(HLOOKUP(CONCATENATE(M$7,$E$5),'BECO_Datos 2006-2020'!$LL$3:$RN$86,'BECO_Datos 2006-2020'!$A31,FALSE),0))*$D$5</f>
        <v>0</v>
      </c>
      <c r="N31" s="113">
        <f ca="1">(HLOOKUP(CONCATENATE(N$7,$E$5),'BECO_Datos 2006-2020'!$D$3:$LJ$86,'BECO_Datos 2006-2020'!$A31,FALSE)+IFERROR(HLOOKUP(CONCATENATE(N$7,$E$5),'BECO_Datos 2006-2020'!$LL$3:$RN$86,'BECO_Datos 2006-2020'!$A31,FALSE),0))*$D$5</f>
        <v>0</v>
      </c>
    </row>
    <row r="32" spans="1:14" s="9" customFormat="1" x14ac:dyDescent="0.25">
      <c r="A32" s="54"/>
      <c r="B32" s="145" t="s">
        <v>6</v>
      </c>
      <c r="C32" s="22">
        <f t="shared" ca="1" si="1"/>
        <v>0</v>
      </c>
      <c r="D32" s="22">
        <f ca="1">(HLOOKUP(CONCATENATE(D$7,$E$5),'BECO_Datos 2006-2020'!$D$3:$LJ$86,'BECO_Datos 2006-2020'!$A32,FALSE)+IFERROR(HLOOKUP(CONCATENATE(D$7,$E$5),'BECO_Datos 2006-2020'!$LL$3:$RN$86,'BECO_Datos 2006-2020'!$A32,FALSE),0))*$D$5</f>
        <v>0</v>
      </c>
      <c r="E32" s="22">
        <f ca="1">(HLOOKUP(CONCATENATE(E$7,$E$5),'BECO_Datos 2006-2020'!$D$3:$LJ$86,'BECO_Datos 2006-2020'!$A32,FALSE)+IFERROR(HLOOKUP(CONCATENATE(E$7,$E$5),'BECO_Datos 2006-2020'!$LL$3:$RN$86,'BECO_Datos 2006-2020'!$A32,FALSE),0))*$D$5</f>
        <v>0</v>
      </c>
      <c r="F32" s="22">
        <f ca="1">(HLOOKUP(CONCATENATE(F$7,$E$5),'BECO_Datos 2006-2020'!$D$3:$LJ$86,'BECO_Datos 2006-2020'!$A32,FALSE)+IFERROR(HLOOKUP(CONCATENATE(F$7,$E$5),'BECO_Datos 2006-2020'!$LL$3:$RN$86,'BECO_Datos 2006-2020'!$A32,FALSE),0))*$D$5</f>
        <v>0</v>
      </c>
      <c r="G32" s="22">
        <f ca="1">(HLOOKUP(CONCATENATE(G$7,$E$5),'BECO_Datos 2006-2020'!$D$3:$LJ$86,'BECO_Datos 2006-2020'!$A32,FALSE)+IFERROR(HLOOKUP(CONCATENATE(G$7,$E$5),'BECO_Datos 2006-2020'!$LL$3:$RN$86,'BECO_Datos 2006-2020'!$A32,FALSE),0))*$D$5</f>
        <v>0</v>
      </c>
      <c r="H32" s="22">
        <f ca="1">(HLOOKUP(CONCATENATE(H$7,$E$5),'BECO_Datos 2006-2020'!$D$3:$LJ$86,'BECO_Datos 2006-2020'!$A32,FALSE)+IFERROR(HLOOKUP(CONCATENATE(H$7,$E$5),'BECO_Datos 2006-2020'!$LL$3:$RN$86,'BECO_Datos 2006-2020'!$A32,FALSE),0))*$D$5</f>
        <v>0</v>
      </c>
      <c r="I32" s="22">
        <f ca="1">(HLOOKUP(CONCATENATE(I$7,$E$5),'BECO_Datos 2006-2020'!$D$3:$LJ$86,'BECO_Datos 2006-2020'!$A32,FALSE)+IFERROR(HLOOKUP(CONCATENATE(I$7,$E$5),'BECO_Datos 2006-2020'!$LL$3:$RN$86,'BECO_Datos 2006-2020'!$A32,FALSE),0))*$D$5</f>
        <v>0</v>
      </c>
      <c r="J32" s="22">
        <f ca="1">(HLOOKUP(CONCATENATE(J$7,$E$5),'BECO_Datos 2006-2020'!$D$3:$LJ$86,'BECO_Datos 2006-2020'!$A32,FALSE)+IFERROR(HLOOKUP(CONCATENATE(J$7,$E$5),'BECO_Datos 2006-2020'!$LL$3:$RN$86,'BECO_Datos 2006-2020'!$A32,FALSE),0))*$D$5</f>
        <v>0</v>
      </c>
      <c r="K32" s="22">
        <f ca="1">(HLOOKUP(CONCATENATE(K$7,$E$5),'BECO_Datos 2006-2020'!$D$3:$LJ$86,'BECO_Datos 2006-2020'!$A32,FALSE)+IFERROR(HLOOKUP(CONCATENATE(K$7,$E$5),'BECO_Datos 2006-2020'!$LL$3:$RN$86,'BECO_Datos 2006-2020'!$A32,FALSE),0))*$D$5</f>
        <v>0</v>
      </c>
      <c r="L32" s="22">
        <f ca="1">(HLOOKUP(CONCATENATE(L$7,$E$5),'BECO_Datos 2006-2020'!$D$3:$LJ$86,'BECO_Datos 2006-2020'!$A32,FALSE)+IFERROR(HLOOKUP(CONCATENATE(L$7,$E$5),'BECO_Datos 2006-2020'!$LL$3:$RN$86,'BECO_Datos 2006-2020'!$A32,FALSE),0))*$D$5</f>
        <v>0</v>
      </c>
      <c r="M32" s="22">
        <f ca="1">(HLOOKUP(CONCATENATE(M$7,$E$5),'BECO_Datos 2006-2020'!$D$3:$LJ$86,'BECO_Datos 2006-2020'!$A32,FALSE)+IFERROR(HLOOKUP(CONCATENATE(M$7,$E$5),'BECO_Datos 2006-2020'!$LL$3:$RN$86,'BECO_Datos 2006-2020'!$A32,FALSE),0))*$D$5</f>
        <v>0</v>
      </c>
      <c r="N32" s="22">
        <f ca="1">(HLOOKUP(CONCATENATE(N$7,$E$5),'BECO_Datos 2006-2020'!$D$3:$LJ$86,'BECO_Datos 2006-2020'!$A32,FALSE)+IFERROR(HLOOKUP(CONCATENATE(N$7,$E$5),'BECO_Datos 2006-2020'!$LL$3:$RN$86,'BECO_Datos 2006-2020'!$A32,FALSE),0))*$D$5</f>
        <v>0</v>
      </c>
    </row>
    <row r="33" spans="1:30" s="9" customFormat="1" x14ac:dyDescent="0.25">
      <c r="A33" s="54"/>
      <c r="B33" s="152" t="s">
        <v>7</v>
      </c>
      <c r="C33" s="23">
        <f t="shared" ca="1" si="1"/>
        <v>21598.090562220001</v>
      </c>
      <c r="D33" s="113">
        <f ca="1">(HLOOKUP(CONCATENATE(D$7,$E$5),'BECO_Datos 2006-2020'!$D$3:$LJ$86,'BECO_Datos 2006-2020'!$A33,FALSE)+IFERROR(HLOOKUP(CONCATENATE(D$7,$E$5),'BECO_Datos 2006-2020'!$LL$3:$RN$86,'BECO_Datos 2006-2020'!$A33,FALSE),0))*$D$5</f>
        <v>1170.1571146299998</v>
      </c>
      <c r="E33" s="113">
        <f ca="1">(HLOOKUP(CONCATENATE(E$7,$E$5),'BECO_Datos 2006-2020'!$D$3:$LJ$86,'BECO_Datos 2006-2020'!$A33,FALSE)+IFERROR(HLOOKUP(CONCATENATE(E$7,$E$5),'BECO_Datos 2006-2020'!$LL$3:$RN$86,'BECO_Datos 2006-2020'!$A33,FALSE),0))*$D$5</f>
        <v>1216.1808435600001</v>
      </c>
      <c r="F33" s="113">
        <f ca="1">(HLOOKUP(CONCATENATE(F$7,$E$5),'BECO_Datos 2006-2020'!$D$3:$LJ$86,'BECO_Datos 2006-2020'!$A33,FALSE)+IFERROR(HLOOKUP(CONCATENATE(F$7,$E$5),'BECO_Datos 2006-2020'!$LL$3:$RN$86,'BECO_Datos 2006-2020'!$A33,FALSE),0))*$D$5</f>
        <v>2673.48424419</v>
      </c>
      <c r="G33" s="113">
        <f ca="1">(HLOOKUP(CONCATENATE(G$7,$E$5),'BECO_Datos 2006-2020'!$D$3:$LJ$86,'BECO_Datos 2006-2020'!$A33,FALSE)+IFERROR(HLOOKUP(CONCATENATE(G$7,$E$5),'BECO_Datos 2006-2020'!$LL$3:$RN$86,'BECO_Datos 2006-2020'!$A33,FALSE),0))*$D$5</f>
        <v>2111.2057199999999</v>
      </c>
      <c r="H33" s="113">
        <f ca="1">(HLOOKUP(CONCATENATE(H$7,$E$5),'BECO_Datos 2006-2020'!$D$3:$LJ$86,'BECO_Datos 2006-2020'!$A33,FALSE)+IFERROR(HLOOKUP(CONCATENATE(H$7,$E$5),'BECO_Datos 2006-2020'!$LL$3:$RN$86,'BECO_Datos 2006-2020'!$A33,FALSE),0))*$D$5</f>
        <v>2487.6695821900003</v>
      </c>
      <c r="I33" s="113">
        <f ca="1">(HLOOKUP(CONCATENATE(I$7,$E$5),'BECO_Datos 2006-2020'!$D$3:$LJ$86,'BECO_Datos 2006-2020'!$A33,FALSE)+IFERROR(HLOOKUP(CONCATENATE(I$7,$E$5),'BECO_Datos 2006-2020'!$LL$3:$RN$86,'BECO_Datos 2006-2020'!$A33,FALSE),0))*$D$5</f>
        <v>2345.35729528</v>
      </c>
      <c r="J33" s="113">
        <f ca="1">(HLOOKUP(CONCATENATE(J$7,$E$5),'BECO_Datos 2006-2020'!$D$3:$LJ$86,'BECO_Datos 2006-2020'!$A33,FALSE)+IFERROR(HLOOKUP(CONCATENATE(J$7,$E$5),'BECO_Datos 2006-2020'!$LL$3:$RN$86,'BECO_Datos 2006-2020'!$A33,FALSE),0))*$D$5</f>
        <v>2348.6681429999999</v>
      </c>
      <c r="K33" s="113">
        <f ca="1">(HLOOKUP(CONCATENATE(K$7,$E$5),'BECO_Datos 2006-2020'!$D$3:$LJ$86,'BECO_Datos 2006-2020'!$A33,FALSE)+IFERROR(HLOOKUP(CONCATENATE(K$7,$E$5),'BECO_Datos 2006-2020'!$LL$3:$RN$86,'BECO_Datos 2006-2020'!$A33,FALSE),0))*$D$5</f>
        <v>2614.1255097100002</v>
      </c>
      <c r="L33" s="113">
        <f ca="1">(HLOOKUP(CONCATENATE(L$7,$E$5),'BECO_Datos 2006-2020'!$D$3:$LJ$86,'BECO_Datos 2006-2020'!$A33,FALSE)+IFERROR(HLOOKUP(CONCATENATE(L$7,$E$5),'BECO_Datos 2006-2020'!$LL$3:$RN$86,'BECO_Datos 2006-2020'!$A33,FALSE),0))*$D$5</f>
        <v>2614.8467626099996</v>
      </c>
      <c r="M33" s="113">
        <f ca="1">(HLOOKUP(CONCATENATE(M$7,$E$5),'BECO_Datos 2006-2020'!$D$3:$LJ$86,'BECO_Datos 2006-2020'!$A33,FALSE)+IFERROR(HLOOKUP(CONCATENATE(M$7,$E$5),'BECO_Datos 2006-2020'!$LL$3:$RN$86,'BECO_Datos 2006-2020'!$A33,FALSE),0))*$D$5</f>
        <v>2016.3953470500003</v>
      </c>
      <c r="N33" s="113">
        <f ca="1">(HLOOKUP(CONCATENATE(N$7,$E$5),'BECO_Datos 2006-2020'!$D$3:$LJ$86,'BECO_Datos 2006-2020'!$A33,FALSE)+IFERROR(HLOOKUP(CONCATENATE(N$7,$E$5),'BECO_Datos 2006-2020'!$LL$3:$RN$86,'BECO_Datos 2006-2020'!$A33,FALSE),0))*$D$5</f>
        <v>1817.2947895000002</v>
      </c>
    </row>
    <row r="34" spans="1:30" x14ac:dyDescent="0.25">
      <c r="A34" s="54"/>
      <c r="B34" s="145" t="s">
        <v>8</v>
      </c>
      <c r="C34" s="22">
        <f t="shared" ca="1" si="1"/>
        <v>0</v>
      </c>
      <c r="D34" s="22">
        <f ca="1">(HLOOKUP(CONCATENATE(D$7,$E$5),'BECO_Datos 2006-2020'!$D$3:$LJ$86,'BECO_Datos 2006-2020'!$A34,FALSE)+IFERROR(HLOOKUP(CONCATENATE(D$7,$E$5),'BECO_Datos 2006-2020'!$LL$3:$RN$86,'BECO_Datos 2006-2020'!$A34,FALSE),0))*$D$5</f>
        <v>0</v>
      </c>
      <c r="E34" s="22">
        <f ca="1">(HLOOKUP(CONCATENATE(E$7,$E$5),'BECO_Datos 2006-2020'!$D$3:$LJ$86,'BECO_Datos 2006-2020'!$A34,FALSE)+IFERROR(HLOOKUP(CONCATENATE(E$7,$E$5),'BECO_Datos 2006-2020'!$LL$3:$RN$86,'BECO_Datos 2006-2020'!$A34,FALSE),0))*$D$5</f>
        <v>0</v>
      </c>
      <c r="F34" s="22">
        <f ca="1">(HLOOKUP(CONCATENATE(F$7,$E$5),'BECO_Datos 2006-2020'!$D$3:$LJ$86,'BECO_Datos 2006-2020'!$A34,FALSE)+IFERROR(HLOOKUP(CONCATENATE(F$7,$E$5),'BECO_Datos 2006-2020'!$LL$3:$RN$86,'BECO_Datos 2006-2020'!$A34,FALSE),0))*$D$5</f>
        <v>0</v>
      </c>
      <c r="G34" s="22">
        <f ca="1">(HLOOKUP(CONCATENATE(G$7,$E$5),'BECO_Datos 2006-2020'!$D$3:$LJ$86,'BECO_Datos 2006-2020'!$A34,FALSE)+IFERROR(HLOOKUP(CONCATENATE(G$7,$E$5),'BECO_Datos 2006-2020'!$LL$3:$RN$86,'BECO_Datos 2006-2020'!$A34,FALSE),0))*$D$5</f>
        <v>0</v>
      </c>
      <c r="H34" s="22">
        <f ca="1">(HLOOKUP(CONCATENATE(H$7,$E$5),'BECO_Datos 2006-2020'!$D$3:$LJ$86,'BECO_Datos 2006-2020'!$A34,FALSE)+IFERROR(HLOOKUP(CONCATENATE(H$7,$E$5),'BECO_Datos 2006-2020'!$LL$3:$RN$86,'BECO_Datos 2006-2020'!$A34,FALSE),0))*$D$5</f>
        <v>0</v>
      </c>
      <c r="I34" s="22">
        <f ca="1">(HLOOKUP(CONCATENATE(I$7,$E$5),'BECO_Datos 2006-2020'!$D$3:$LJ$86,'BECO_Datos 2006-2020'!$A34,FALSE)+IFERROR(HLOOKUP(CONCATENATE(I$7,$E$5),'BECO_Datos 2006-2020'!$LL$3:$RN$86,'BECO_Datos 2006-2020'!$A34,FALSE),0))*$D$5</f>
        <v>0</v>
      </c>
      <c r="J34" s="22">
        <f ca="1">(HLOOKUP(CONCATENATE(J$7,$E$5),'BECO_Datos 2006-2020'!$D$3:$LJ$86,'BECO_Datos 2006-2020'!$A34,FALSE)+IFERROR(HLOOKUP(CONCATENATE(J$7,$E$5),'BECO_Datos 2006-2020'!$LL$3:$RN$86,'BECO_Datos 2006-2020'!$A34,FALSE),0))*$D$5</f>
        <v>0</v>
      </c>
      <c r="K34" s="22">
        <f ca="1">(HLOOKUP(CONCATENATE(K$7,$E$5),'BECO_Datos 2006-2020'!$D$3:$LJ$86,'BECO_Datos 2006-2020'!$A34,FALSE)+IFERROR(HLOOKUP(CONCATENATE(K$7,$E$5),'BECO_Datos 2006-2020'!$LL$3:$RN$86,'BECO_Datos 2006-2020'!$A34,FALSE),0))*$D$5</f>
        <v>0</v>
      </c>
      <c r="L34" s="22">
        <f ca="1">(HLOOKUP(CONCATENATE(L$7,$E$5),'BECO_Datos 2006-2020'!$D$3:$LJ$86,'BECO_Datos 2006-2020'!$A34,FALSE)+IFERROR(HLOOKUP(CONCATENATE(L$7,$E$5),'BECO_Datos 2006-2020'!$LL$3:$RN$86,'BECO_Datos 2006-2020'!$A34,FALSE),0))*$D$5</f>
        <v>0</v>
      </c>
      <c r="M34" s="22">
        <f ca="1">(HLOOKUP(CONCATENATE(M$7,$E$5),'BECO_Datos 2006-2020'!$D$3:$LJ$86,'BECO_Datos 2006-2020'!$A34,FALSE)+IFERROR(HLOOKUP(CONCATENATE(M$7,$E$5),'BECO_Datos 2006-2020'!$LL$3:$RN$86,'BECO_Datos 2006-2020'!$A34,FALSE),0))*$D$5</f>
        <v>0</v>
      </c>
      <c r="N34" s="22">
        <f ca="1">(HLOOKUP(CONCATENATE(N$7,$E$5),'BECO_Datos 2006-2020'!$D$3:$LJ$86,'BECO_Datos 2006-2020'!$A34,FALSE)+IFERROR(HLOOKUP(CONCATENATE(N$7,$E$5),'BECO_Datos 2006-2020'!$LL$3:$RN$86,'BECO_Datos 2006-2020'!$A34,FALSE),0))*$D$5</f>
        <v>0</v>
      </c>
      <c r="Q34" s="118"/>
    </row>
    <row r="35" spans="1:30" x14ac:dyDescent="0.25">
      <c r="A35" s="54"/>
      <c r="B35" s="152" t="s">
        <v>9</v>
      </c>
      <c r="C35" s="23">
        <f t="shared" ca="1" si="1"/>
        <v>0</v>
      </c>
      <c r="D35" s="113">
        <f ca="1">(HLOOKUP(CONCATENATE(D$7,$E$5),'BECO_Datos 2006-2020'!$D$3:$LJ$86,'BECO_Datos 2006-2020'!$A35,FALSE)+IFERROR(HLOOKUP(CONCATENATE(D$7,$E$5),'BECO_Datos 2006-2020'!$LL$3:$RN$86,'BECO_Datos 2006-2020'!$A35,FALSE),0))*$D$5</f>
        <v>0</v>
      </c>
      <c r="E35" s="113">
        <f ca="1">(HLOOKUP(CONCATENATE(E$7,$E$5),'BECO_Datos 2006-2020'!$D$3:$LJ$86,'BECO_Datos 2006-2020'!$A35,FALSE)+IFERROR(HLOOKUP(CONCATENATE(E$7,$E$5),'BECO_Datos 2006-2020'!$LL$3:$RN$86,'BECO_Datos 2006-2020'!$A35,FALSE),0))*$D$5</f>
        <v>0</v>
      </c>
      <c r="F35" s="113">
        <f ca="1">(HLOOKUP(CONCATENATE(F$7,$E$5),'BECO_Datos 2006-2020'!$D$3:$LJ$86,'BECO_Datos 2006-2020'!$A35,FALSE)+IFERROR(HLOOKUP(CONCATENATE(F$7,$E$5),'BECO_Datos 2006-2020'!$LL$3:$RN$86,'BECO_Datos 2006-2020'!$A35,FALSE),0))*$D$5</f>
        <v>0</v>
      </c>
      <c r="G35" s="113">
        <f ca="1">(HLOOKUP(CONCATENATE(G$7,$E$5),'BECO_Datos 2006-2020'!$D$3:$LJ$86,'BECO_Datos 2006-2020'!$A35,FALSE)+IFERROR(HLOOKUP(CONCATENATE(G$7,$E$5),'BECO_Datos 2006-2020'!$LL$3:$RN$86,'BECO_Datos 2006-2020'!$A35,FALSE),0))*$D$5</f>
        <v>0</v>
      </c>
      <c r="H35" s="113">
        <f ca="1">(HLOOKUP(CONCATENATE(H$7,$E$5),'BECO_Datos 2006-2020'!$D$3:$LJ$86,'BECO_Datos 2006-2020'!$A35,FALSE)+IFERROR(HLOOKUP(CONCATENATE(H$7,$E$5),'BECO_Datos 2006-2020'!$LL$3:$RN$86,'BECO_Datos 2006-2020'!$A35,FALSE),0))*$D$5</f>
        <v>0</v>
      </c>
      <c r="I35" s="113">
        <f ca="1">(HLOOKUP(CONCATENATE(I$7,$E$5),'BECO_Datos 2006-2020'!$D$3:$LJ$86,'BECO_Datos 2006-2020'!$A35,FALSE)+IFERROR(HLOOKUP(CONCATENATE(I$7,$E$5),'BECO_Datos 2006-2020'!$LL$3:$RN$86,'BECO_Datos 2006-2020'!$A35,FALSE),0))*$D$5</f>
        <v>0</v>
      </c>
      <c r="J35" s="113">
        <f ca="1">(HLOOKUP(CONCATENATE(J$7,$E$5),'BECO_Datos 2006-2020'!$D$3:$LJ$86,'BECO_Datos 2006-2020'!$A35,FALSE)+IFERROR(HLOOKUP(CONCATENATE(J$7,$E$5),'BECO_Datos 2006-2020'!$LL$3:$RN$86,'BECO_Datos 2006-2020'!$A35,FALSE),0))*$D$5</f>
        <v>0</v>
      </c>
      <c r="K35" s="113">
        <f ca="1">(HLOOKUP(CONCATENATE(K$7,$E$5),'BECO_Datos 2006-2020'!$D$3:$LJ$86,'BECO_Datos 2006-2020'!$A35,FALSE)+IFERROR(HLOOKUP(CONCATENATE(K$7,$E$5),'BECO_Datos 2006-2020'!$LL$3:$RN$86,'BECO_Datos 2006-2020'!$A35,FALSE),0))*$D$5</f>
        <v>0</v>
      </c>
      <c r="L35" s="113">
        <f ca="1">(HLOOKUP(CONCATENATE(L$7,$E$5),'BECO_Datos 2006-2020'!$D$3:$LJ$86,'BECO_Datos 2006-2020'!$A35,FALSE)+IFERROR(HLOOKUP(CONCATENATE(L$7,$E$5),'BECO_Datos 2006-2020'!$LL$3:$RN$86,'BECO_Datos 2006-2020'!$A35,FALSE),0))*$D$5</f>
        <v>0</v>
      </c>
      <c r="M35" s="113">
        <f ca="1">(HLOOKUP(CONCATENATE(M$7,$E$5),'BECO_Datos 2006-2020'!$D$3:$LJ$86,'BECO_Datos 2006-2020'!$A35,FALSE)+IFERROR(HLOOKUP(CONCATENATE(M$7,$E$5),'BECO_Datos 2006-2020'!$LL$3:$RN$86,'BECO_Datos 2006-2020'!$A35,FALSE),0))*$D$5</f>
        <v>0</v>
      </c>
      <c r="N35" s="113">
        <f ca="1">(HLOOKUP(CONCATENATE(N$7,$E$5),'BECO_Datos 2006-2020'!$D$3:$LJ$86,'BECO_Datos 2006-2020'!$A35,FALSE)+IFERROR(HLOOKUP(CONCATENATE(N$7,$E$5),'BECO_Datos 2006-2020'!$LL$3:$RN$86,'BECO_Datos 2006-2020'!$A35,FALSE),0))*$D$5</f>
        <v>0</v>
      </c>
    </row>
    <row r="36" spans="1:30" x14ac:dyDescent="0.25">
      <c r="A36" s="54"/>
      <c r="B36" s="145" t="s">
        <v>10</v>
      </c>
      <c r="C36" s="22">
        <f t="shared" ca="1" si="1"/>
        <v>0</v>
      </c>
      <c r="D36" s="22">
        <f ca="1">(HLOOKUP(CONCATENATE(D$7,$E$5),'BECO_Datos 2006-2020'!$D$3:$LJ$86,'BECO_Datos 2006-2020'!$A36,FALSE)+IFERROR(HLOOKUP(CONCATENATE(D$7,$E$5),'BECO_Datos 2006-2020'!$LL$3:$RN$86,'BECO_Datos 2006-2020'!$A36,FALSE),0))*$D$5</f>
        <v>0</v>
      </c>
      <c r="E36" s="22">
        <f ca="1">(HLOOKUP(CONCATENATE(E$7,$E$5),'BECO_Datos 2006-2020'!$D$3:$LJ$86,'BECO_Datos 2006-2020'!$A36,FALSE)+IFERROR(HLOOKUP(CONCATENATE(E$7,$E$5),'BECO_Datos 2006-2020'!$LL$3:$RN$86,'BECO_Datos 2006-2020'!$A36,FALSE),0))*$D$5</f>
        <v>0</v>
      </c>
      <c r="F36" s="22">
        <f ca="1">(HLOOKUP(CONCATENATE(F$7,$E$5),'BECO_Datos 2006-2020'!$D$3:$LJ$86,'BECO_Datos 2006-2020'!$A36,FALSE)+IFERROR(HLOOKUP(CONCATENATE(F$7,$E$5),'BECO_Datos 2006-2020'!$LL$3:$RN$86,'BECO_Datos 2006-2020'!$A36,FALSE),0))*$D$5</f>
        <v>0</v>
      </c>
      <c r="G36" s="22">
        <f ca="1">(HLOOKUP(CONCATENATE(G$7,$E$5),'BECO_Datos 2006-2020'!$D$3:$LJ$86,'BECO_Datos 2006-2020'!$A36,FALSE)+IFERROR(HLOOKUP(CONCATENATE(G$7,$E$5),'BECO_Datos 2006-2020'!$LL$3:$RN$86,'BECO_Datos 2006-2020'!$A36,FALSE),0))*$D$5</f>
        <v>0</v>
      </c>
      <c r="H36" s="22">
        <f ca="1">(HLOOKUP(CONCATENATE(H$7,$E$5),'BECO_Datos 2006-2020'!$D$3:$LJ$86,'BECO_Datos 2006-2020'!$A36,FALSE)+IFERROR(HLOOKUP(CONCATENATE(H$7,$E$5),'BECO_Datos 2006-2020'!$LL$3:$RN$86,'BECO_Datos 2006-2020'!$A36,FALSE),0))*$D$5</f>
        <v>0</v>
      </c>
      <c r="I36" s="22">
        <f ca="1">(HLOOKUP(CONCATENATE(I$7,$E$5),'BECO_Datos 2006-2020'!$D$3:$LJ$86,'BECO_Datos 2006-2020'!$A36,FALSE)+IFERROR(HLOOKUP(CONCATENATE(I$7,$E$5),'BECO_Datos 2006-2020'!$LL$3:$RN$86,'BECO_Datos 2006-2020'!$A36,FALSE),0))*$D$5</f>
        <v>0</v>
      </c>
      <c r="J36" s="22">
        <f ca="1">(HLOOKUP(CONCATENATE(J$7,$E$5),'BECO_Datos 2006-2020'!$D$3:$LJ$86,'BECO_Datos 2006-2020'!$A36,FALSE)+IFERROR(HLOOKUP(CONCATENATE(J$7,$E$5),'BECO_Datos 2006-2020'!$LL$3:$RN$86,'BECO_Datos 2006-2020'!$A36,FALSE),0))*$D$5</f>
        <v>0</v>
      </c>
      <c r="K36" s="22">
        <f ca="1">(HLOOKUP(CONCATENATE(K$7,$E$5),'BECO_Datos 2006-2020'!$D$3:$LJ$86,'BECO_Datos 2006-2020'!$A36,FALSE)+IFERROR(HLOOKUP(CONCATENATE(K$7,$E$5),'BECO_Datos 2006-2020'!$LL$3:$RN$86,'BECO_Datos 2006-2020'!$A36,FALSE),0))*$D$5</f>
        <v>0</v>
      </c>
      <c r="L36" s="22">
        <f ca="1">(HLOOKUP(CONCATENATE(L$7,$E$5),'BECO_Datos 2006-2020'!$D$3:$LJ$86,'BECO_Datos 2006-2020'!$A36,FALSE)+IFERROR(HLOOKUP(CONCATENATE(L$7,$E$5),'BECO_Datos 2006-2020'!$LL$3:$RN$86,'BECO_Datos 2006-2020'!$A36,FALSE),0))*$D$5</f>
        <v>0</v>
      </c>
      <c r="M36" s="22">
        <f ca="1">(HLOOKUP(CONCATENATE(M$7,$E$5),'BECO_Datos 2006-2020'!$D$3:$LJ$86,'BECO_Datos 2006-2020'!$A36,FALSE)+IFERROR(HLOOKUP(CONCATENATE(M$7,$E$5),'BECO_Datos 2006-2020'!$LL$3:$RN$86,'BECO_Datos 2006-2020'!$A36,FALSE),0))*$D$5</f>
        <v>0</v>
      </c>
      <c r="N36" s="22">
        <f ca="1">(HLOOKUP(CONCATENATE(N$7,$E$5),'BECO_Datos 2006-2020'!$D$3:$LJ$86,'BECO_Datos 2006-2020'!$A36,FALSE)+IFERROR(HLOOKUP(CONCATENATE(N$7,$E$5),'BECO_Datos 2006-2020'!$LL$3:$RN$86,'BECO_Datos 2006-2020'!$A36,FALSE),0))*$D$5</f>
        <v>0</v>
      </c>
    </row>
    <row r="37" spans="1:30" x14ac:dyDescent="0.25">
      <c r="A37" s="54"/>
      <c r="B37" s="153" t="s">
        <v>373</v>
      </c>
      <c r="C37" s="23">
        <f t="shared" ca="1" si="1"/>
        <v>0</v>
      </c>
      <c r="D37" s="99">
        <f ca="1">SUMIF(D26:D36,"&lt;0")</f>
        <v>0</v>
      </c>
      <c r="E37" s="99">
        <f t="shared" ref="E37:N37" ca="1" si="4">SUMIF(E26:E36,"&lt;0")</f>
        <v>0</v>
      </c>
      <c r="F37" s="99">
        <f t="shared" ca="1" si="4"/>
        <v>0</v>
      </c>
      <c r="G37" s="99">
        <f t="shared" ca="1" si="4"/>
        <v>0</v>
      </c>
      <c r="H37" s="99">
        <f t="shared" ca="1" si="4"/>
        <v>0</v>
      </c>
      <c r="I37" s="99">
        <f t="shared" ca="1" si="4"/>
        <v>0</v>
      </c>
      <c r="J37" s="99">
        <f t="shared" ca="1" si="4"/>
        <v>0</v>
      </c>
      <c r="K37" s="99">
        <f t="shared" ca="1" si="4"/>
        <v>0</v>
      </c>
      <c r="L37" s="99">
        <f t="shared" ca="1" si="4"/>
        <v>0</v>
      </c>
      <c r="M37" s="99">
        <f t="shared" ca="1" si="4"/>
        <v>0</v>
      </c>
      <c r="N37" s="99">
        <f t="shared" ca="1" si="4"/>
        <v>0</v>
      </c>
    </row>
    <row r="38" spans="1:30" x14ac:dyDescent="0.25">
      <c r="B38" s="157" t="s">
        <v>376</v>
      </c>
      <c r="C38" s="156">
        <f t="shared" ca="1" si="1"/>
        <v>5694.1350000000002</v>
      </c>
      <c r="D38" s="96">
        <f t="shared" ref="D38:N38" ca="1" si="5">D9+D37</f>
        <v>350.69699999999989</v>
      </c>
      <c r="E38" s="96">
        <f t="shared" ca="1" si="5"/>
        <v>68.427999999999884</v>
      </c>
      <c r="F38" s="96">
        <f t="shared" ca="1" si="5"/>
        <v>326.904</v>
      </c>
      <c r="G38" s="96">
        <f t="shared" ca="1" si="5"/>
        <v>1293.3429999999998</v>
      </c>
      <c r="H38" s="96">
        <f t="shared" ca="1" si="5"/>
        <v>792.61800000000017</v>
      </c>
      <c r="I38" s="96">
        <f t="shared" ca="1" si="5"/>
        <v>833.91700000000014</v>
      </c>
      <c r="J38" s="96">
        <f t="shared" ca="1" si="5"/>
        <v>564.81699999999978</v>
      </c>
      <c r="K38" s="96">
        <f t="shared" ca="1" si="5"/>
        <v>721.2</v>
      </c>
      <c r="L38" s="96">
        <f t="shared" ca="1" si="5"/>
        <v>642.68399999999974</v>
      </c>
      <c r="M38" s="96">
        <f t="shared" ca="1" si="5"/>
        <v>99.527000000000044</v>
      </c>
      <c r="N38" s="96">
        <f t="shared" ca="1" si="5"/>
        <v>44.688000000000102</v>
      </c>
      <c r="P38" s="118"/>
    </row>
    <row r="39" spans="1:30" x14ac:dyDescent="0.25">
      <c r="A39" s="54"/>
      <c r="B39" s="114" t="s">
        <v>147</v>
      </c>
      <c r="C39" s="162">
        <f t="shared" ca="1" si="1"/>
        <v>0</v>
      </c>
      <c r="D39" s="115">
        <f t="shared" ref="D39:N39" ca="1" si="6">IF(D41=0,0,D40/D38)</f>
        <v>0</v>
      </c>
      <c r="E39" s="115">
        <f t="shared" ca="1" si="6"/>
        <v>0</v>
      </c>
      <c r="F39" s="115">
        <f t="shared" ca="1" si="6"/>
        <v>0</v>
      </c>
      <c r="G39" s="115">
        <f t="shared" ca="1" si="6"/>
        <v>0</v>
      </c>
      <c r="H39" s="115">
        <f t="shared" ca="1" si="6"/>
        <v>0</v>
      </c>
      <c r="I39" s="115">
        <f t="shared" ca="1" si="6"/>
        <v>0</v>
      </c>
      <c r="J39" s="115">
        <f t="shared" ca="1" si="6"/>
        <v>0</v>
      </c>
      <c r="K39" s="115">
        <f t="shared" ca="1" si="6"/>
        <v>0</v>
      </c>
      <c r="L39" s="115">
        <f t="shared" ca="1" si="6"/>
        <v>0</v>
      </c>
      <c r="M39" s="115">
        <f t="shared" ca="1" si="6"/>
        <v>0</v>
      </c>
      <c r="N39" s="115">
        <f t="shared" ca="1" si="6"/>
        <v>2.3850118681528551E-15</v>
      </c>
    </row>
    <row r="40" spans="1:30" x14ac:dyDescent="0.25">
      <c r="A40" s="54"/>
      <c r="B40" s="116" t="s">
        <v>11</v>
      </c>
      <c r="C40" s="156">
        <f t="shared" ca="1" si="1"/>
        <v>0</v>
      </c>
      <c r="D40" s="117">
        <f t="shared" ref="D40:N40" ca="1" si="7">D38-D41</f>
        <v>0</v>
      </c>
      <c r="E40" s="117">
        <f t="shared" ca="1" si="7"/>
        <v>0</v>
      </c>
      <c r="F40" s="117">
        <f t="shared" ca="1" si="7"/>
        <v>0</v>
      </c>
      <c r="G40" s="117">
        <f t="shared" ca="1" si="7"/>
        <v>0</v>
      </c>
      <c r="H40" s="117">
        <f t="shared" ca="1" si="7"/>
        <v>0</v>
      </c>
      <c r="I40" s="117">
        <f t="shared" ca="1" si="7"/>
        <v>0</v>
      </c>
      <c r="J40" s="117">
        <f t="shared" ca="1" si="7"/>
        <v>0</v>
      </c>
      <c r="K40" s="117">
        <f t="shared" ca="1" si="7"/>
        <v>0</v>
      </c>
      <c r="L40" s="117">
        <f t="shared" ca="1" si="7"/>
        <v>0</v>
      </c>
      <c r="M40" s="117">
        <f t="shared" ca="1" si="7"/>
        <v>0</v>
      </c>
      <c r="N40" s="117">
        <f t="shared" ca="1" si="7"/>
        <v>1.0658141036401503E-13</v>
      </c>
    </row>
    <row r="41" spans="1:30" x14ac:dyDescent="0.25">
      <c r="A41" s="54"/>
      <c r="B41" s="154" t="s">
        <v>302</v>
      </c>
      <c r="C41" s="22">
        <f t="shared" ca="1" si="1"/>
        <v>5694.1350000000002</v>
      </c>
      <c r="D41" s="100">
        <f ca="1">D42+D45+D46+D70+D82+D83+D84+D85+D86</f>
        <v>350.697</v>
      </c>
      <c r="E41" s="100">
        <f t="shared" ref="E41:N41" ca="1" si="8">E42+E45+E46+E70+E82+E83+E84+E85+E86</f>
        <v>68.427999999999983</v>
      </c>
      <c r="F41" s="100">
        <f t="shared" ca="1" si="8"/>
        <v>326.90400000000005</v>
      </c>
      <c r="G41" s="100">
        <f t="shared" ca="1" si="8"/>
        <v>1293.3430000000001</v>
      </c>
      <c r="H41" s="100">
        <f t="shared" ca="1" si="8"/>
        <v>792.61800000000005</v>
      </c>
      <c r="I41" s="100">
        <f t="shared" ca="1" si="8"/>
        <v>833.91700000000003</v>
      </c>
      <c r="J41" s="100">
        <f t="shared" ca="1" si="8"/>
        <v>564.81700000000001</v>
      </c>
      <c r="K41" s="100">
        <f t="shared" ca="1" si="8"/>
        <v>721.19999999999993</v>
      </c>
      <c r="L41" s="100">
        <f t="shared" ca="1" si="8"/>
        <v>642.68399999999997</v>
      </c>
      <c r="M41" s="100">
        <f t="shared" ca="1" si="8"/>
        <v>99.527000000000001</v>
      </c>
      <c r="N41" s="100">
        <f t="shared" ca="1" si="8"/>
        <v>44.687999999999995</v>
      </c>
    </row>
    <row r="42" spans="1:30" x14ac:dyDescent="0.25">
      <c r="A42" s="54"/>
      <c r="B42" s="155" t="s">
        <v>13</v>
      </c>
      <c r="C42" s="23">
        <f t="shared" ca="1" si="1"/>
        <v>0</v>
      </c>
      <c r="D42" s="300">
        <f ca="1">SUM(D43:D44)</f>
        <v>0</v>
      </c>
      <c r="E42" s="300">
        <f t="shared" ref="E42:N42" ca="1" si="9">SUM(E43:E44)</f>
        <v>0</v>
      </c>
      <c r="F42" s="300">
        <f t="shared" ca="1" si="9"/>
        <v>0</v>
      </c>
      <c r="G42" s="300">
        <f t="shared" ca="1" si="9"/>
        <v>0</v>
      </c>
      <c r="H42" s="300">
        <f t="shared" ca="1" si="9"/>
        <v>0</v>
      </c>
      <c r="I42" s="300">
        <f t="shared" ca="1" si="9"/>
        <v>0</v>
      </c>
      <c r="J42" s="300">
        <f t="shared" ca="1" si="9"/>
        <v>0</v>
      </c>
      <c r="K42" s="300">
        <f t="shared" ca="1" si="9"/>
        <v>0</v>
      </c>
      <c r="L42" s="300">
        <f t="shared" ca="1" si="9"/>
        <v>0</v>
      </c>
      <c r="M42" s="300">
        <f t="shared" ca="1" si="9"/>
        <v>0</v>
      </c>
      <c r="N42" s="300">
        <f t="shared" ca="1" si="9"/>
        <v>0</v>
      </c>
    </row>
    <row r="43" spans="1:30" x14ac:dyDescent="0.25">
      <c r="A43" s="54"/>
      <c r="B43" s="148" t="s">
        <v>134</v>
      </c>
      <c r="C43" s="22">
        <f t="shared" ca="1" si="1"/>
        <v>0</v>
      </c>
      <c r="D43" s="301">
        <f ca="1">(HLOOKUP(CONCATENATE(D$7,$E$5),'BECO_Datos 2006-2020'!$D$3:$LJ$86,'BECO_Datos 2006-2020'!$A43,FALSE)+IFERROR(HLOOKUP(CONCATENATE(D$7,$E$5),'BECO_Datos 2006-2020'!$LL$3:$RN$86,'BECO_Datos 2006-2020'!$A43,FALSE),0))*$D$5</f>
        <v>0</v>
      </c>
      <c r="E43" s="301">
        <f ca="1">(HLOOKUP(CONCATENATE(E$7,$E$5),'BECO_Datos 2006-2020'!$D$3:$LJ$86,'BECO_Datos 2006-2020'!$A43,FALSE)+IFERROR(HLOOKUP(CONCATENATE(E$7,$E$5),'BECO_Datos 2006-2020'!$LL$3:$RN$86,'BECO_Datos 2006-2020'!$A43,FALSE),0))*$D$5</f>
        <v>0</v>
      </c>
      <c r="F43" s="301">
        <f ca="1">(HLOOKUP(CONCATENATE(F$7,$E$5),'BECO_Datos 2006-2020'!$D$3:$LJ$86,'BECO_Datos 2006-2020'!$A43,FALSE)+IFERROR(HLOOKUP(CONCATENATE(F$7,$E$5),'BECO_Datos 2006-2020'!$LL$3:$RN$86,'BECO_Datos 2006-2020'!$A43,FALSE),0))*$D$5</f>
        <v>0</v>
      </c>
      <c r="G43" s="301">
        <f ca="1">(HLOOKUP(CONCATENATE(G$7,$E$5),'BECO_Datos 2006-2020'!$D$3:$LJ$86,'BECO_Datos 2006-2020'!$A43,FALSE)+IFERROR(HLOOKUP(CONCATENATE(G$7,$E$5),'BECO_Datos 2006-2020'!$LL$3:$RN$86,'BECO_Datos 2006-2020'!$A43,FALSE),0))*$D$5</f>
        <v>0</v>
      </c>
      <c r="H43" s="301">
        <f ca="1">(HLOOKUP(CONCATENATE(H$7,$E$5),'BECO_Datos 2006-2020'!$D$3:$LJ$86,'BECO_Datos 2006-2020'!$A43,FALSE)+IFERROR(HLOOKUP(CONCATENATE(H$7,$E$5),'BECO_Datos 2006-2020'!$LL$3:$RN$86,'BECO_Datos 2006-2020'!$A43,FALSE),0))*$D$5</f>
        <v>0</v>
      </c>
      <c r="I43" s="301">
        <f ca="1">(HLOOKUP(CONCATENATE(I$7,$E$5),'BECO_Datos 2006-2020'!$D$3:$LJ$86,'BECO_Datos 2006-2020'!$A43,FALSE)+IFERROR(HLOOKUP(CONCATENATE(I$7,$E$5),'BECO_Datos 2006-2020'!$LL$3:$RN$86,'BECO_Datos 2006-2020'!$A43,FALSE),0))*$D$5</f>
        <v>0</v>
      </c>
      <c r="J43" s="301">
        <f ca="1">(HLOOKUP(CONCATENATE(J$7,$E$5),'BECO_Datos 2006-2020'!$D$3:$LJ$86,'BECO_Datos 2006-2020'!$A43,FALSE)+IFERROR(HLOOKUP(CONCATENATE(J$7,$E$5),'BECO_Datos 2006-2020'!$LL$3:$RN$86,'BECO_Datos 2006-2020'!$A43,FALSE),0))*$D$5</f>
        <v>0</v>
      </c>
      <c r="K43" s="301">
        <f ca="1">(HLOOKUP(CONCATENATE(K$7,$E$5),'BECO_Datos 2006-2020'!$D$3:$LJ$86,'BECO_Datos 2006-2020'!$A43,FALSE)+IFERROR(HLOOKUP(CONCATENATE(K$7,$E$5),'BECO_Datos 2006-2020'!$LL$3:$RN$86,'BECO_Datos 2006-2020'!$A43,FALSE),0))*$D$5</f>
        <v>0</v>
      </c>
      <c r="L43" s="301">
        <f ca="1">(HLOOKUP(CONCATENATE(L$7,$E$5),'BECO_Datos 2006-2020'!$D$3:$LJ$86,'BECO_Datos 2006-2020'!$A43,FALSE)+IFERROR(HLOOKUP(CONCATENATE(L$7,$E$5),'BECO_Datos 2006-2020'!$LL$3:$RN$86,'BECO_Datos 2006-2020'!$A43,FALSE),0))*$D$5</f>
        <v>0</v>
      </c>
      <c r="M43" s="301">
        <f ca="1">(HLOOKUP(CONCATENATE(M$7,$E$5),'BECO_Datos 2006-2020'!$D$3:$LJ$86,'BECO_Datos 2006-2020'!$A43,FALSE)+IFERROR(HLOOKUP(CONCATENATE(M$7,$E$5),'BECO_Datos 2006-2020'!$LL$3:$RN$86,'BECO_Datos 2006-2020'!$A43,FALSE),0))*$D$5</f>
        <v>0</v>
      </c>
      <c r="N43" s="301">
        <f ca="1">(HLOOKUP(CONCATENATE(N$7,$E$5),'BECO_Datos 2006-2020'!$D$3:$LJ$86,'BECO_Datos 2006-2020'!$A43,FALSE)+IFERROR(HLOOKUP(CONCATENATE(N$7,$E$5),'BECO_Datos 2006-2020'!$LL$3:$RN$86,'BECO_Datos 2006-2020'!$A43,FALSE),0))*$D$5</f>
        <v>0</v>
      </c>
    </row>
    <row r="44" spans="1:30" x14ac:dyDescent="0.25">
      <c r="A44" s="54"/>
      <c r="B44" s="149" t="s">
        <v>135</v>
      </c>
      <c r="C44" s="23">
        <f t="shared" ca="1" si="1"/>
        <v>0</v>
      </c>
      <c r="D44" s="302">
        <f ca="1">(HLOOKUP(CONCATENATE(D$7,$E$5),'BECO_Datos 2006-2020'!$D$3:$LJ$86,'BECO_Datos 2006-2020'!$A44,FALSE)+IFERROR(HLOOKUP(CONCATENATE(D$7,$E$5),'BECO_Datos 2006-2020'!$LL$3:$RN$86,'BECO_Datos 2006-2020'!$A44,FALSE),0))*$D$5</f>
        <v>0</v>
      </c>
      <c r="E44" s="302">
        <f ca="1">(HLOOKUP(CONCATENATE(E$7,$E$5),'BECO_Datos 2006-2020'!$D$3:$LJ$86,'BECO_Datos 2006-2020'!$A44,FALSE)+IFERROR(HLOOKUP(CONCATENATE(E$7,$E$5),'BECO_Datos 2006-2020'!$LL$3:$RN$86,'BECO_Datos 2006-2020'!$A44,FALSE),0))*$D$5</f>
        <v>0</v>
      </c>
      <c r="F44" s="302">
        <f ca="1">(HLOOKUP(CONCATENATE(F$7,$E$5),'BECO_Datos 2006-2020'!$D$3:$LJ$86,'BECO_Datos 2006-2020'!$A44,FALSE)+IFERROR(HLOOKUP(CONCATENATE(F$7,$E$5),'BECO_Datos 2006-2020'!$LL$3:$RN$86,'BECO_Datos 2006-2020'!$A44,FALSE),0))*$D$5</f>
        <v>0</v>
      </c>
      <c r="G44" s="302">
        <f ca="1">(HLOOKUP(CONCATENATE(G$7,$E$5),'BECO_Datos 2006-2020'!$D$3:$LJ$86,'BECO_Datos 2006-2020'!$A44,FALSE)+IFERROR(HLOOKUP(CONCATENATE(G$7,$E$5),'BECO_Datos 2006-2020'!$LL$3:$RN$86,'BECO_Datos 2006-2020'!$A44,FALSE),0))*$D$5</f>
        <v>0</v>
      </c>
      <c r="H44" s="302">
        <f ca="1">(HLOOKUP(CONCATENATE(H$7,$E$5),'BECO_Datos 2006-2020'!$D$3:$LJ$86,'BECO_Datos 2006-2020'!$A44,FALSE)+IFERROR(HLOOKUP(CONCATENATE(H$7,$E$5),'BECO_Datos 2006-2020'!$LL$3:$RN$86,'BECO_Datos 2006-2020'!$A44,FALSE),0))*$D$5</f>
        <v>0</v>
      </c>
      <c r="I44" s="302">
        <f ca="1">(HLOOKUP(CONCATENATE(I$7,$E$5),'BECO_Datos 2006-2020'!$D$3:$LJ$86,'BECO_Datos 2006-2020'!$A44,FALSE)+IFERROR(HLOOKUP(CONCATENATE(I$7,$E$5),'BECO_Datos 2006-2020'!$LL$3:$RN$86,'BECO_Datos 2006-2020'!$A44,FALSE),0))*$D$5</f>
        <v>0</v>
      </c>
      <c r="J44" s="302">
        <f ca="1">(HLOOKUP(CONCATENATE(J$7,$E$5),'BECO_Datos 2006-2020'!$D$3:$LJ$86,'BECO_Datos 2006-2020'!$A44,FALSE)+IFERROR(HLOOKUP(CONCATENATE(J$7,$E$5),'BECO_Datos 2006-2020'!$LL$3:$RN$86,'BECO_Datos 2006-2020'!$A44,FALSE),0))*$D$5</f>
        <v>0</v>
      </c>
      <c r="K44" s="302">
        <f ca="1">(HLOOKUP(CONCATENATE(K$7,$E$5),'BECO_Datos 2006-2020'!$D$3:$LJ$86,'BECO_Datos 2006-2020'!$A44,FALSE)+IFERROR(HLOOKUP(CONCATENATE(K$7,$E$5),'BECO_Datos 2006-2020'!$LL$3:$RN$86,'BECO_Datos 2006-2020'!$A44,FALSE),0))*$D$5</f>
        <v>0</v>
      </c>
      <c r="L44" s="302">
        <f ca="1">(HLOOKUP(CONCATENATE(L$7,$E$5),'BECO_Datos 2006-2020'!$D$3:$LJ$86,'BECO_Datos 2006-2020'!$A44,FALSE)+IFERROR(HLOOKUP(CONCATENATE(L$7,$E$5),'BECO_Datos 2006-2020'!$LL$3:$RN$86,'BECO_Datos 2006-2020'!$A44,FALSE),0))*$D$5</f>
        <v>0</v>
      </c>
      <c r="M44" s="302">
        <f ca="1">(HLOOKUP(CONCATENATE(M$7,$E$5),'BECO_Datos 2006-2020'!$D$3:$LJ$86,'BECO_Datos 2006-2020'!$A44,FALSE)+IFERROR(HLOOKUP(CONCATENATE(M$7,$E$5),'BECO_Datos 2006-2020'!$LL$3:$RN$86,'BECO_Datos 2006-2020'!$A44,FALSE),0))*$D$5</f>
        <v>0</v>
      </c>
      <c r="N44" s="302">
        <f ca="1">(HLOOKUP(CONCATENATE(N$7,$E$5),'BECO_Datos 2006-2020'!$D$3:$LJ$86,'BECO_Datos 2006-2020'!$A44,FALSE)+IFERROR(HLOOKUP(CONCATENATE(N$7,$E$5),'BECO_Datos 2006-2020'!$LL$3:$RN$86,'BECO_Datos 2006-2020'!$A44,FALSE),0))*$D$5</f>
        <v>0</v>
      </c>
    </row>
    <row r="45" spans="1:30" ht="15" x14ac:dyDescent="0.25">
      <c r="A45" s="54"/>
      <c r="B45" s="145" t="s">
        <v>14</v>
      </c>
      <c r="C45" s="22">
        <f t="shared" ca="1" si="1"/>
        <v>0</v>
      </c>
      <c r="D45" s="22">
        <f ca="1">(HLOOKUP(CONCATENATE(D$7,$E$5),'BECO_Datos 2006-2020'!$D$3:$LJ$86,'BECO_Datos 2006-2020'!$A45,FALSE)+IFERROR(HLOOKUP(CONCATENATE(D$7,$E$5),'BECO_Datos 2006-2020'!$LL$3:$RN$86,'BECO_Datos 2006-2020'!$A45,FALSE),0))*$D$5</f>
        <v>0</v>
      </c>
      <c r="E45" s="22">
        <f ca="1">(HLOOKUP(CONCATENATE(E$7,$E$5),'BECO_Datos 2006-2020'!$D$3:$LJ$86,'BECO_Datos 2006-2020'!$A45,FALSE)+IFERROR(HLOOKUP(CONCATENATE(E$7,$E$5),'BECO_Datos 2006-2020'!$LL$3:$RN$86,'BECO_Datos 2006-2020'!$A45,FALSE),0))*$D$5</f>
        <v>0</v>
      </c>
      <c r="F45" s="22">
        <f ca="1">(HLOOKUP(CONCATENATE(F$7,$E$5),'BECO_Datos 2006-2020'!$D$3:$LJ$86,'BECO_Datos 2006-2020'!$A45,FALSE)+IFERROR(HLOOKUP(CONCATENATE(F$7,$E$5),'BECO_Datos 2006-2020'!$LL$3:$RN$86,'BECO_Datos 2006-2020'!$A45,FALSE),0))*$D$5</f>
        <v>0</v>
      </c>
      <c r="G45" s="22">
        <f ca="1">(HLOOKUP(CONCATENATE(G$7,$E$5),'BECO_Datos 2006-2020'!$D$3:$LJ$86,'BECO_Datos 2006-2020'!$A45,FALSE)+IFERROR(HLOOKUP(CONCATENATE(G$7,$E$5),'BECO_Datos 2006-2020'!$LL$3:$RN$86,'BECO_Datos 2006-2020'!$A45,FALSE),0))*$D$5</f>
        <v>0</v>
      </c>
      <c r="H45" s="22">
        <f ca="1">(HLOOKUP(CONCATENATE(H$7,$E$5),'BECO_Datos 2006-2020'!$D$3:$LJ$86,'BECO_Datos 2006-2020'!$A45,FALSE)+IFERROR(HLOOKUP(CONCATENATE(H$7,$E$5),'BECO_Datos 2006-2020'!$LL$3:$RN$86,'BECO_Datos 2006-2020'!$A45,FALSE),0))*$D$5</f>
        <v>0</v>
      </c>
      <c r="I45" s="22">
        <f ca="1">(HLOOKUP(CONCATENATE(I$7,$E$5),'BECO_Datos 2006-2020'!$D$3:$LJ$86,'BECO_Datos 2006-2020'!$A45,FALSE)+IFERROR(HLOOKUP(CONCATENATE(I$7,$E$5),'BECO_Datos 2006-2020'!$LL$3:$RN$86,'BECO_Datos 2006-2020'!$A45,FALSE),0))*$D$5</f>
        <v>0</v>
      </c>
      <c r="J45" s="22">
        <f ca="1">(HLOOKUP(CONCATENATE(J$7,$E$5),'BECO_Datos 2006-2020'!$D$3:$LJ$86,'BECO_Datos 2006-2020'!$A45,FALSE)+IFERROR(HLOOKUP(CONCATENATE(J$7,$E$5),'BECO_Datos 2006-2020'!$LL$3:$RN$86,'BECO_Datos 2006-2020'!$A45,FALSE),0))*$D$5</f>
        <v>0</v>
      </c>
      <c r="K45" s="22">
        <f ca="1">(HLOOKUP(CONCATENATE(K$7,$E$5),'BECO_Datos 2006-2020'!$D$3:$LJ$86,'BECO_Datos 2006-2020'!$A45,FALSE)+IFERROR(HLOOKUP(CONCATENATE(K$7,$E$5),'BECO_Datos 2006-2020'!$LL$3:$RN$86,'BECO_Datos 2006-2020'!$A45,FALSE),0))*$D$5</f>
        <v>0</v>
      </c>
      <c r="L45" s="22">
        <f ca="1">(HLOOKUP(CONCATENATE(L$7,$E$5),'BECO_Datos 2006-2020'!$D$3:$LJ$86,'BECO_Datos 2006-2020'!$A45,FALSE)+IFERROR(HLOOKUP(CONCATENATE(L$7,$E$5),'BECO_Datos 2006-2020'!$LL$3:$RN$86,'BECO_Datos 2006-2020'!$A45,FALSE),0))*$D$5</f>
        <v>0</v>
      </c>
      <c r="M45" s="22">
        <f ca="1">(HLOOKUP(CONCATENATE(M$7,$E$5),'BECO_Datos 2006-2020'!$D$3:$LJ$86,'BECO_Datos 2006-2020'!$A45,FALSE)+IFERROR(HLOOKUP(CONCATENATE(M$7,$E$5),'BECO_Datos 2006-2020'!$LL$3:$RN$86,'BECO_Datos 2006-2020'!$A45,FALSE),0))*$D$5</f>
        <v>0</v>
      </c>
      <c r="N45" s="22">
        <f ca="1">(HLOOKUP(CONCATENATE(N$7,$E$5),'BECO_Datos 2006-2020'!$D$3:$LJ$86,'BECO_Datos 2006-2020'!$A45,FALSE)+IFERROR(HLOOKUP(CONCATENATE(N$7,$E$5),'BECO_Datos 2006-2020'!$LL$3:$RN$86,'BECO_Datos 2006-2020'!$A45,FALSE),0))*$D$5</f>
        <v>0</v>
      </c>
      <c r="P45" s="314"/>
      <c r="Q45" s="316"/>
      <c r="R45" s="316"/>
      <c r="S45" s="314"/>
      <c r="T45" s="315"/>
      <c r="U45" s="316"/>
      <c r="V45" s="315"/>
      <c r="W45" s="315"/>
      <c r="X45" s="315"/>
      <c r="Y45" s="314"/>
      <c r="Z45" s="314"/>
      <c r="AB45" s="314"/>
      <c r="AC45" s="316"/>
      <c r="AD45" s="315"/>
    </row>
    <row r="46" spans="1:30" x14ac:dyDescent="0.25">
      <c r="A46" s="54"/>
      <c r="B46" s="155" t="s">
        <v>15</v>
      </c>
      <c r="C46" s="156">
        <f t="shared" ca="1" si="1"/>
        <v>4342.9210000000003</v>
      </c>
      <c r="D46" s="101">
        <f ca="1">SUM(D47:D69)</f>
        <v>120.289</v>
      </c>
      <c r="E46" s="101">
        <f t="shared" ref="E46:N46" ca="1" si="10">SUM(E47:E69)</f>
        <v>62.145999999999987</v>
      </c>
      <c r="F46" s="101">
        <f t="shared" ca="1" si="10"/>
        <v>316.21300000000008</v>
      </c>
      <c r="G46" s="101">
        <f t="shared" ca="1" si="10"/>
        <v>280.81599999999997</v>
      </c>
      <c r="H46" s="101">
        <f t="shared" ca="1" si="10"/>
        <v>781.49800000000005</v>
      </c>
      <c r="I46" s="101">
        <f t="shared" ca="1" si="10"/>
        <v>826.14300000000003</v>
      </c>
      <c r="J46" s="101">
        <f t="shared" ca="1" si="10"/>
        <v>558.23500000000001</v>
      </c>
      <c r="K46" s="101">
        <f t="shared" ca="1" si="10"/>
        <v>655.36999999999989</v>
      </c>
      <c r="L46" s="101">
        <f t="shared" ca="1" si="10"/>
        <v>642.68399999999997</v>
      </c>
      <c r="M46" s="101">
        <f t="shared" ca="1" si="10"/>
        <v>99.527000000000001</v>
      </c>
      <c r="N46" s="101">
        <f t="shared" ca="1" si="10"/>
        <v>44.687999999999995</v>
      </c>
      <c r="P46" s="8">
        <v>2006</v>
      </c>
      <c r="Q46" s="8">
        <v>2007</v>
      </c>
      <c r="R46" s="8">
        <v>2008</v>
      </c>
      <c r="S46" s="8">
        <v>2009</v>
      </c>
      <c r="T46" s="8">
        <v>2010</v>
      </c>
      <c r="U46" s="8">
        <v>2011</v>
      </c>
      <c r="V46" s="8">
        <v>2012</v>
      </c>
      <c r="W46" s="8">
        <v>2013</v>
      </c>
      <c r="X46" s="8">
        <v>2014</v>
      </c>
      <c r="Y46" s="8">
        <v>2015</v>
      </c>
      <c r="Z46" s="8">
        <v>2016</v>
      </c>
    </row>
    <row r="47" spans="1:30" x14ac:dyDescent="0.25">
      <c r="A47" s="54"/>
      <c r="B47" s="148" t="s">
        <v>83</v>
      </c>
      <c r="C47" s="22">
        <f t="shared" ca="1" si="1"/>
        <v>172.339</v>
      </c>
      <c r="D47" s="103">
        <f ca="1">(HLOOKUP(CONCATENATE(D$7,$E$5),'BECO_Datos 2006-2020'!$D$3:$LJ$86,'BECO_Datos 2006-2020'!$A47,FALSE)+IFERROR(HLOOKUP(CONCATENATE(D$7,$E$5),'BECO_Datos 2006-2020'!$LL$3:$RN$86,'BECO_Datos 2006-2020'!$A47,FALSE),0))*$D$5</f>
        <v>22.556000000000001</v>
      </c>
      <c r="E47" s="103">
        <f ca="1">(HLOOKUP(CONCATENATE(E$7,$E$5),'BECO_Datos 2006-2020'!$D$3:$LJ$86,'BECO_Datos 2006-2020'!$A47,FALSE)+IFERROR(HLOOKUP(CONCATENATE(E$7,$E$5),'BECO_Datos 2006-2020'!$LL$3:$RN$86,'BECO_Datos 2006-2020'!$A47,FALSE),0))*$D$5</f>
        <v>4.5369999999999999</v>
      </c>
      <c r="F47" s="103">
        <f ca="1">(HLOOKUP(CONCATENATE(F$7,$E$5),'BECO_Datos 2006-2020'!$D$3:$LJ$86,'BECO_Datos 2006-2020'!$A47,FALSE)+IFERROR(HLOOKUP(CONCATENATE(F$7,$E$5),'BECO_Datos 2006-2020'!$LL$3:$RN$86,'BECO_Datos 2006-2020'!$A47,FALSE),0))*$D$5</f>
        <v>18.14</v>
      </c>
      <c r="G47" s="103">
        <f ca="1">(HLOOKUP(CONCATENATE(G$7,$E$5),'BECO_Datos 2006-2020'!$D$3:$LJ$86,'BECO_Datos 2006-2020'!$A47,FALSE)+IFERROR(HLOOKUP(CONCATENATE(G$7,$E$5),'BECO_Datos 2006-2020'!$LL$3:$RN$86,'BECO_Datos 2006-2020'!$A47,FALSE),0))*$D$5</f>
        <v>27.69</v>
      </c>
      <c r="H47" s="103">
        <f ca="1">(HLOOKUP(CONCATENATE(H$7,$E$5),'BECO_Datos 2006-2020'!$D$3:$LJ$86,'BECO_Datos 2006-2020'!$A47,FALSE)+IFERROR(HLOOKUP(CONCATENATE(H$7,$E$5),'BECO_Datos 2006-2020'!$LL$3:$RN$86,'BECO_Datos 2006-2020'!$A47,FALSE),0))*$D$5</f>
        <v>15.537999999999998</v>
      </c>
      <c r="I47" s="103">
        <f ca="1">(HLOOKUP(CONCATENATE(I$7,$E$5),'BECO_Datos 2006-2020'!$D$3:$LJ$86,'BECO_Datos 2006-2020'!$A47,FALSE)+IFERROR(HLOOKUP(CONCATENATE(I$7,$E$5),'BECO_Datos 2006-2020'!$LL$3:$RN$86,'BECO_Datos 2006-2020'!$A47,FALSE),0))*$D$5</f>
        <v>21.750999999999998</v>
      </c>
      <c r="J47" s="103">
        <f ca="1">(HLOOKUP(CONCATENATE(J$7,$E$5),'BECO_Datos 2006-2020'!$D$3:$LJ$86,'BECO_Datos 2006-2020'!$A47,FALSE)+IFERROR(HLOOKUP(CONCATENATE(J$7,$E$5),'BECO_Datos 2006-2020'!$LL$3:$RN$86,'BECO_Datos 2006-2020'!$A47,FALSE),0))*$D$5</f>
        <v>15.116999999999999</v>
      </c>
      <c r="K47" s="103">
        <f ca="1">(HLOOKUP(CONCATENATE(K$7,$E$5),'BECO_Datos 2006-2020'!$D$3:$LJ$86,'BECO_Datos 2006-2020'!$A47,FALSE)+IFERROR(HLOOKUP(CONCATENATE(K$7,$E$5),'BECO_Datos 2006-2020'!$LL$3:$RN$86,'BECO_Datos 2006-2020'!$A47,FALSE),0))*$D$5</f>
        <v>17.501999999999999</v>
      </c>
      <c r="L47" s="103">
        <f ca="1">(HLOOKUP(CONCATENATE(L$7,$E$5),'BECO_Datos 2006-2020'!$D$3:$LJ$86,'BECO_Datos 2006-2020'!$A47,FALSE)+IFERROR(HLOOKUP(CONCATENATE(L$7,$E$5),'BECO_Datos 2006-2020'!$LL$3:$RN$86,'BECO_Datos 2006-2020'!$A47,FALSE),0))*$D$5</f>
        <v>13.901</v>
      </c>
      <c r="M47" s="103">
        <f ca="1">(HLOOKUP(CONCATENATE(M$7,$E$5),'BECO_Datos 2006-2020'!$D$3:$LJ$86,'BECO_Datos 2006-2020'!$A47,FALSE)+IFERROR(HLOOKUP(CONCATENATE(M$7,$E$5),'BECO_Datos 2006-2020'!$LL$3:$RN$86,'BECO_Datos 2006-2020'!$A47,FALSE),0))*$D$5</f>
        <v>15.606999999999998</v>
      </c>
      <c r="N47" s="103">
        <f ca="1">(HLOOKUP(CONCATENATE(N$7,$E$5),'BECO_Datos 2006-2020'!$D$3:$LJ$86,'BECO_Datos 2006-2020'!$A47,FALSE)+IFERROR(HLOOKUP(CONCATENATE(N$7,$E$5),'BECO_Datos 2006-2020'!$LL$3:$RN$86,'BECO_Datos 2006-2020'!$A47,FALSE),0))*$D$5</f>
        <v>17.916</v>
      </c>
      <c r="O47" s="148" t="s">
        <v>83</v>
      </c>
      <c r="P47" s="310">
        <f ca="1">IFERROR(D47/(SUM(D$47:D$49)),0)</f>
        <v>1</v>
      </c>
      <c r="Q47" s="310">
        <f t="shared" ref="Q47:Z47" ca="1" si="11">IFERROR(E47/(SUM(E$47:E$49)),0)</f>
        <v>1</v>
      </c>
      <c r="R47" s="310">
        <f t="shared" ca="1" si="11"/>
        <v>1</v>
      </c>
      <c r="S47" s="310">
        <f t="shared" ca="1" si="11"/>
        <v>1</v>
      </c>
      <c r="T47" s="310">
        <f t="shared" ca="1" si="11"/>
        <v>1</v>
      </c>
      <c r="U47" s="310">
        <f t="shared" ca="1" si="11"/>
        <v>1</v>
      </c>
      <c r="V47" s="310">
        <f t="shared" ca="1" si="11"/>
        <v>1</v>
      </c>
      <c r="W47" s="310">
        <f t="shared" ca="1" si="11"/>
        <v>1</v>
      </c>
      <c r="X47" s="310">
        <f t="shared" ca="1" si="11"/>
        <v>1</v>
      </c>
      <c r="Y47" s="310">
        <f t="shared" ca="1" si="11"/>
        <v>1</v>
      </c>
      <c r="Z47" s="310">
        <f t="shared" ca="1" si="11"/>
        <v>1</v>
      </c>
      <c r="AB47" s="317">
        <f ca="1">AVERAGE(P47,S47,Y47,Z47)</f>
        <v>1</v>
      </c>
      <c r="AC47" s="317">
        <f ca="1">AVERAGE(Q47,R47,U47)</f>
        <v>1</v>
      </c>
      <c r="AD47" s="317">
        <f ca="1">AVERAGE(T47,V47,W47,X47)</f>
        <v>1</v>
      </c>
    </row>
    <row r="48" spans="1:30" x14ac:dyDescent="0.25">
      <c r="A48" s="54"/>
      <c r="B48" s="149" t="s">
        <v>84</v>
      </c>
      <c r="C48" s="23">
        <f t="shared" ca="1" si="1"/>
        <v>0</v>
      </c>
      <c r="D48" s="104">
        <f ca="1">(HLOOKUP(CONCATENATE(D$7,$E$5),'BECO_Datos 2006-2020'!$D$3:$LJ$86,'BECO_Datos 2006-2020'!$A48,FALSE)+IFERROR(HLOOKUP(CONCATENATE(D$7,$E$5),'BECO_Datos 2006-2020'!$LL$3:$RN$86,'BECO_Datos 2006-2020'!$A48,FALSE),0))*$D$5</f>
        <v>0</v>
      </c>
      <c r="E48" s="104">
        <f ca="1">(HLOOKUP(CONCATENATE(E$7,$E$5),'BECO_Datos 2006-2020'!$D$3:$LJ$86,'BECO_Datos 2006-2020'!$A48,FALSE)+IFERROR(HLOOKUP(CONCATENATE(E$7,$E$5),'BECO_Datos 2006-2020'!$LL$3:$RN$86,'BECO_Datos 2006-2020'!$A48,FALSE),0))*$D$5</f>
        <v>0</v>
      </c>
      <c r="F48" s="104">
        <f ca="1">(HLOOKUP(CONCATENATE(F$7,$E$5),'BECO_Datos 2006-2020'!$D$3:$LJ$86,'BECO_Datos 2006-2020'!$A48,FALSE)+IFERROR(HLOOKUP(CONCATENATE(F$7,$E$5),'BECO_Datos 2006-2020'!$LL$3:$RN$86,'BECO_Datos 2006-2020'!$A48,FALSE),0))*$D$5</f>
        <v>0</v>
      </c>
      <c r="G48" s="104">
        <f ca="1">(HLOOKUP(CONCATENATE(G$7,$E$5),'BECO_Datos 2006-2020'!$D$3:$LJ$86,'BECO_Datos 2006-2020'!$A48,FALSE)+IFERROR(HLOOKUP(CONCATENATE(G$7,$E$5),'BECO_Datos 2006-2020'!$LL$3:$RN$86,'BECO_Datos 2006-2020'!$A48,FALSE),0))*$D$5</f>
        <v>0</v>
      </c>
      <c r="H48" s="104">
        <f ca="1">(HLOOKUP(CONCATENATE(H$7,$E$5),'BECO_Datos 2006-2020'!$D$3:$LJ$86,'BECO_Datos 2006-2020'!$A48,FALSE)+IFERROR(HLOOKUP(CONCATENATE(H$7,$E$5),'BECO_Datos 2006-2020'!$LL$3:$RN$86,'BECO_Datos 2006-2020'!$A48,FALSE),0))*$D$5</f>
        <v>0</v>
      </c>
      <c r="I48" s="104">
        <f ca="1">(HLOOKUP(CONCATENATE(I$7,$E$5),'BECO_Datos 2006-2020'!$D$3:$LJ$86,'BECO_Datos 2006-2020'!$A48,FALSE)+IFERROR(HLOOKUP(CONCATENATE(I$7,$E$5),'BECO_Datos 2006-2020'!$LL$3:$RN$86,'BECO_Datos 2006-2020'!$A48,FALSE),0))*$D$5</f>
        <v>0</v>
      </c>
      <c r="J48" s="104">
        <f ca="1">(HLOOKUP(CONCATENATE(J$7,$E$5),'BECO_Datos 2006-2020'!$D$3:$LJ$86,'BECO_Datos 2006-2020'!$A48,FALSE)+IFERROR(HLOOKUP(CONCATENATE(J$7,$E$5),'BECO_Datos 2006-2020'!$LL$3:$RN$86,'BECO_Datos 2006-2020'!$A48,FALSE),0))*$D$5</f>
        <v>0</v>
      </c>
      <c r="K48" s="104">
        <f ca="1">(HLOOKUP(CONCATENATE(K$7,$E$5),'BECO_Datos 2006-2020'!$D$3:$LJ$86,'BECO_Datos 2006-2020'!$A48,FALSE)+IFERROR(HLOOKUP(CONCATENATE(K$7,$E$5),'BECO_Datos 2006-2020'!$LL$3:$RN$86,'BECO_Datos 2006-2020'!$A48,FALSE),0))*$D$5</f>
        <v>0</v>
      </c>
      <c r="L48" s="104">
        <f ca="1">(HLOOKUP(CONCATENATE(L$7,$E$5),'BECO_Datos 2006-2020'!$D$3:$LJ$86,'BECO_Datos 2006-2020'!$A48,FALSE)+IFERROR(HLOOKUP(CONCATENATE(L$7,$E$5),'BECO_Datos 2006-2020'!$LL$3:$RN$86,'BECO_Datos 2006-2020'!$A48,FALSE),0))*$D$5</f>
        <v>0</v>
      </c>
      <c r="M48" s="104">
        <f ca="1">(HLOOKUP(CONCATENATE(M$7,$E$5),'BECO_Datos 2006-2020'!$D$3:$LJ$86,'BECO_Datos 2006-2020'!$A48,FALSE)+IFERROR(HLOOKUP(CONCATENATE(M$7,$E$5),'BECO_Datos 2006-2020'!$LL$3:$RN$86,'BECO_Datos 2006-2020'!$A48,FALSE),0))*$D$5</f>
        <v>0</v>
      </c>
      <c r="N48" s="104">
        <f ca="1">(HLOOKUP(CONCATENATE(N$7,$E$5),'BECO_Datos 2006-2020'!$D$3:$LJ$86,'BECO_Datos 2006-2020'!$A48,FALSE)+IFERROR(HLOOKUP(CONCATENATE(N$7,$E$5),'BECO_Datos 2006-2020'!$LL$3:$RN$86,'BECO_Datos 2006-2020'!$A48,FALSE),0))*$D$5</f>
        <v>0</v>
      </c>
      <c r="O48" s="149" t="s">
        <v>84</v>
      </c>
      <c r="P48" s="310">
        <f t="shared" ref="P48:P49" ca="1" si="12">IFERROR(D48/(SUM(D$47:D$49)),0)</f>
        <v>0</v>
      </c>
      <c r="Q48" s="310">
        <f t="shared" ref="Q48:Q49" ca="1" si="13">IFERROR(E48/(SUM(E$47:E$49)),0)</f>
        <v>0</v>
      </c>
      <c r="R48" s="310">
        <f t="shared" ref="R48:R49" ca="1" si="14">IFERROR(F48/(SUM(F$47:F$49)),0)</f>
        <v>0</v>
      </c>
      <c r="S48" s="310">
        <f t="shared" ref="S48:S49" ca="1" si="15">IFERROR(G48/(SUM(G$47:G$49)),0)</f>
        <v>0</v>
      </c>
      <c r="T48" s="310">
        <f t="shared" ref="T48:T49" ca="1" si="16">IFERROR(H48/(SUM(H$47:H$49)),0)</f>
        <v>0</v>
      </c>
      <c r="U48" s="310">
        <f t="shared" ref="U48:U49" ca="1" si="17">IFERROR(I48/(SUM(I$47:I$49)),0)</f>
        <v>0</v>
      </c>
      <c r="V48" s="310">
        <f t="shared" ref="V48:V49" ca="1" si="18">IFERROR(J48/(SUM(J$47:J$49)),0)</f>
        <v>0</v>
      </c>
      <c r="W48" s="310">
        <f t="shared" ref="W48:W49" ca="1" si="19">IFERROR(K48/(SUM(K$47:K$49)),0)</f>
        <v>0</v>
      </c>
      <c r="X48" s="310">
        <f t="shared" ref="X48:X49" ca="1" si="20">IFERROR(L48/(SUM(L$47:L$49)),0)</f>
        <v>0</v>
      </c>
      <c r="Y48" s="310">
        <f t="shared" ref="Y48:Y49" ca="1" si="21">IFERROR(M48/(SUM(M$47:M$49)),0)</f>
        <v>0</v>
      </c>
      <c r="Z48" s="310">
        <f t="shared" ref="Z48:Z49" ca="1" si="22">IFERROR(N48/(SUM(N$47:N$49)),0)</f>
        <v>0</v>
      </c>
      <c r="AB48" s="317">
        <f t="shared" ref="AB48:AB69" ca="1" si="23">AVERAGE(P48,S48,Y48,Z48)</f>
        <v>0</v>
      </c>
      <c r="AC48" s="317">
        <f t="shared" ref="AC48:AC69" ca="1" si="24">AVERAGE(Q48,R48,U48)</f>
        <v>0</v>
      </c>
      <c r="AD48" s="317">
        <f t="shared" ref="AD48:AD69" ca="1" si="25">AVERAGE(T48,V48,W48,X48)</f>
        <v>0</v>
      </c>
    </row>
    <row r="49" spans="1:30" x14ac:dyDescent="0.25">
      <c r="A49" s="54"/>
      <c r="B49" s="148" t="s">
        <v>85</v>
      </c>
      <c r="C49" s="22">
        <f t="shared" ca="1" si="1"/>
        <v>0</v>
      </c>
      <c r="D49" s="103">
        <f ca="1">(HLOOKUP(CONCATENATE(D$7,$E$5),'BECO_Datos 2006-2020'!$D$3:$LJ$86,'BECO_Datos 2006-2020'!$A49,FALSE)+IFERROR(HLOOKUP(CONCATENATE(D$7,$E$5),'BECO_Datos 2006-2020'!$LL$3:$RN$86,'BECO_Datos 2006-2020'!$A49,FALSE),0))*$D$5</f>
        <v>0</v>
      </c>
      <c r="E49" s="103">
        <f ca="1">(HLOOKUP(CONCATENATE(E$7,$E$5),'BECO_Datos 2006-2020'!$D$3:$LJ$86,'BECO_Datos 2006-2020'!$A49,FALSE)+IFERROR(HLOOKUP(CONCATENATE(E$7,$E$5),'BECO_Datos 2006-2020'!$LL$3:$RN$86,'BECO_Datos 2006-2020'!$A49,FALSE),0))*$D$5</f>
        <v>0</v>
      </c>
      <c r="F49" s="103">
        <f ca="1">(HLOOKUP(CONCATENATE(F$7,$E$5),'BECO_Datos 2006-2020'!$D$3:$LJ$86,'BECO_Datos 2006-2020'!$A49,FALSE)+IFERROR(HLOOKUP(CONCATENATE(F$7,$E$5),'BECO_Datos 2006-2020'!$LL$3:$RN$86,'BECO_Datos 2006-2020'!$A49,FALSE),0))*$D$5</f>
        <v>0</v>
      </c>
      <c r="G49" s="103">
        <f ca="1">(HLOOKUP(CONCATENATE(G$7,$E$5),'BECO_Datos 2006-2020'!$D$3:$LJ$86,'BECO_Datos 2006-2020'!$A49,FALSE)+IFERROR(HLOOKUP(CONCATENATE(G$7,$E$5),'BECO_Datos 2006-2020'!$LL$3:$RN$86,'BECO_Datos 2006-2020'!$A49,FALSE),0))*$D$5</f>
        <v>0</v>
      </c>
      <c r="H49" s="103">
        <f ca="1">(HLOOKUP(CONCATENATE(H$7,$E$5),'BECO_Datos 2006-2020'!$D$3:$LJ$86,'BECO_Datos 2006-2020'!$A49,FALSE)+IFERROR(HLOOKUP(CONCATENATE(H$7,$E$5),'BECO_Datos 2006-2020'!$LL$3:$RN$86,'BECO_Datos 2006-2020'!$A49,FALSE),0))*$D$5</f>
        <v>0</v>
      </c>
      <c r="I49" s="103">
        <f ca="1">(HLOOKUP(CONCATENATE(I$7,$E$5),'BECO_Datos 2006-2020'!$D$3:$LJ$86,'BECO_Datos 2006-2020'!$A49,FALSE)+IFERROR(HLOOKUP(CONCATENATE(I$7,$E$5),'BECO_Datos 2006-2020'!$LL$3:$RN$86,'BECO_Datos 2006-2020'!$A49,FALSE),0))*$D$5</f>
        <v>0</v>
      </c>
      <c r="J49" s="103">
        <f ca="1">(HLOOKUP(CONCATENATE(J$7,$E$5),'BECO_Datos 2006-2020'!$D$3:$LJ$86,'BECO_Datos 2006-2020'!$A49,FALSE)+IFERROR(HLOOKUP(CONCATENATE(J$7,$E$5),'BECO_Datos 2006-2020'!$LL$3:$RN$86,'BECO_Datos 2006-2020'!$A49,FALSE),0))*$D$5</f>
        <v>0</v>
      </c>
      <c r="K49" s="103">
        <f ca="1">(HLOOKUP(CONCATENATE(K$7,$E$5),'BECO_Datos 2006-2020'!$D$3:$LJ$86,'BECO_Datos 2006-2020'!$A49,FALSE)+IFERROR(HLOOKUP(CONCATENATE(K$7,$E$5),'BECO_Datos 2006-2020'!$LL$3:$RN$86,'BECO_Datos 2006-2020'!$A49,FALSE),0))*$D$5</f>
        <v>0</v>
      </c>
      <c r="L49" s="103">
        <f ca="1">(HLOOKUP(CONCATENATE(L$7,$E$5),'BECO_Datos 2006-2020'!$D$3:$LJ$86,'BECO_Datos 2006-2020'!$A49,FALSE)+IFERROR(HLOOKUP(CONCATENATE(L$7,$E$5),'BECO_Datos 2006-2020'!$LL$3:$RN$86,'BECO_Datos 2006-2020'!$A49,FALSE),0))*$D$5</f>
        <v>0</v>
      </c>
      <c r="M49" s="103">
        <f ca="1">(HLOOKUP(CONCATENATE(M$7,$E$5),'BECO_Datos 2006-2020'!$D$3:$LJ$86,'BECO_Datos 2006-2020'!$A49,FALSE)+IFERROR(HLOOKUP(CONCATENATE(M$7,$E$5),'BECO_Datos 2006-2020'!$LL$3:$RN$86,'BECO_Datos 2006-2020'!$A49,FALSE),0))*$D$5</f>
        <v>0</v>
      </c>
      <c r="N49" s="103">
        <f ca="1">(HLOOKUP(CONCATENATE(N$7,$E$5),'BECO_Datos 2006-2020'!$D$3:$LJ$86,'BECO_Datos 2006-2020'!$A49,FALSE)+IFERROR(HLOOKUP(CONCATENATE(N$7,$E$5),'BECO_Datos 2006-2020'!$LL$3:$RN$86,'BECO_Datos 2006-2020'!$A49,FALSE),0))*$D$5</f>
        <v>0</v>
      </c>
      <c r="O49" s="148" t="s">
        <v>85</v>
      </c>
      <c r="P49" s="310">
        <f t="shared" ca="1" si="12"/>
        <v>0</v>
      </c>
      <c r="Q49" s="310">
        <f t="shared" ca="1" si="13"/>
        <v>0</v>
      </c>
      <c r="R49" s="310">
        <f t="shared" ca="1" si="14"/>
        <v>0</v>
      </c>
      <c r="S49" s="310">
        <f t="shared" ca="1" si="15"/>
        <v>0</v>
      </c>
      <c r="T49" s="310">
        <f t="shared" ca="1" si="16"/>
        <v>0</v>
      </c>
      <c r="U49" s="310">
        <f t="shared" ca="1" si="17"/>
        <v>0</v>
      </c>
      <c r="V49" s="310">
        <f t="shared" ca="1" si="18"/>
        <v>0</v>
      </c>
      <c r="W49" s="310">
        <f t="shared" ca="1" si="19"/>
        <v>0</v>
      </c>
      <c r="X49" s="310">
        <f t="shared" ca="1" si="20"/>
        <v>0</v>
      </c>
      <c r="Y49" s="310">
        <f t="shared" ca="1" si="21"/>
        <v>0</v>
      </c>
      <c r="Z49" s="310">
        <f t="shared" ca="1" si="22"/>
        <v>0</v>
      </c>
      <c r="AB49" s="317">
        <f t="shared" ca="1" si="23"/>
        <v>0</v>
      </c>
      <c r="AC49" s="317">
        <f t="shared" ca="1" si="24"/>
        <v>0</v>
      </c>
      <c r="AD49" s="317">
        <f t="shared" ca="1" si="25"/>
        <v>0</v>
      </c>
    </row>
    <row r="50" spans="1:30" x14ac:dyDescent="0.25">
      <c r="A50" s="54"/>
      <c r="B50" s="149" t="s">
        <v>86</v>
      </c>
      <c r="C50" s="23">
        <f t="shared" ca="1" si="1"/>
        <v>3.8099999999999996</v>
      </c>
      <c r="D50" s="104">
        <f ca="1">(HLOOKUP(CONCATENATE(D$7,$E$5),'BECO_Datos 2006-2020'!$D$3:$LJ$86,'BECO_Datos 2006-2020'!$A50,FALSE)+IFERROR(HLOOKUP(CONCATENATE(D$7,$E$5),'BECO_Datos 2006-2020'!$LL$3:$RN$86,'BECO_Datos 2006-2020'!$A50,FALSE),0))*$D$5</f>
        <v>0</v>
      </c>
      <c r="E50" s="104">
        <f ca="1">(HLOOKUP(CONCATENATE(E$7,$E$5),'BECO_Datos 2006-2020'!$D$3:$LJ$86,'BECO_Datos 2006-2020'!$A50,FALSE)+IFERROR(HLOOKUP(CONCATENATE(E$7,$E$5),'BECO_Datos 2006-2020'!$LL$3:$RN$86,'BECO_Datos 2006-2020'!$A50,FALSE),0))*$D$5</f>
        <v>0</v>
      </c>
      <c r="F50" s="104">
        <f ca="1">(HLOOKUP(CONCATENATE(F$7,$E$5),'BECO_Datos 2006-2020'!$D$3:$LJ$86,'BECO_Datos 2006-2020'!$A50,FALSE)+IFERROR(HLOOKUP(CONCATENATE(F$7,$E$5),'BECO_Datos 2006-2020'!$LL$3:$RN$86,'BECO_Datos 2006-2020'!$A50,FALSE),0))*$D$5</f>
        <v>2.9489999999999998</v>
      </c>
      <c r="G50" s="104">
        <f ca="1">(HLOOKUP(CONCATENATE(G$7,$E$5),'BECO_Datos 2006-2020'!$D$3:$LJ$86,'BECO_Datos 2006-2020'!$A50,FALSE)+IFERROR(HLOOKUP(CONCATENATE(G$7,$E$5),'BECO_Datos 2006-2020'!$LL$3:$RN$86,'BECO_Datos 2006-2020'!$A50,FALSE),0))*$D$5</f>
        <v>0.61299999999999999</v>
      </c>
      <c r="H50" s="104">
        <f ca="1">(HLOOKUP(CONCATENATE(H$7,$E$5),'BECO_Datos 2006-2020'!$D$3:$LJ$86,'BECO_Datos 2006-2020'!$A50,FALSE)+IFERROR(HLOOKUP(CONCATENATE(H$7,$E$5),'BECO_Datos 2006-2020'!$LL$3:$RN$86,'BECO_Datos 2006-2020'!$A50,FALSE),0))*$D$5</f>
        <v>0</v>
      </c>
      <c r="I50" s="104">
        <f ca="1">(HLOOKUP(CONCATENATE(I$7,$E$5),'BECO_Datos 2006-2020'!$D$3:$LJ$86,'BECO_Datos 2006-2020'!$A50,FALSE)+IFERROR(HLOOKUP(CONCATENATE(I$7,$E$5),'BECO_Datos 2006-2020'!$LL$3:$RN$86,'BECO_Datos 2006-2020'!$A50,FALSE),0))*$D$5</f>
        <v>8.9999999999999993E-3</v>
      </c>
      <c r="J50" s="104">
        <f ca="1">(HLOOKUP(CONCATENATE(J$7,$E$5),'BECO_Datos 2006-2020'!$D$3:$LJ$86,'BECO_Datos 2006-2020'!$A50,FALSE)+IFERROR(HLOOKUP(CONCATENATE(J$7,$E$5),'BECO_Datos 2006-2020'!$LL$3:$RN$86,'BECO_Datos 2006-2020'!$A50,FALSE),0))*$D$5</f>
        <v>0.13800000000000001</v>
      </c>
      <c r="K50" s="104">
        <f ca="1">(HLOOKUP(CONCATENATE(K$7,$E$5),'BECO_Datos 2006-2020'!$D$3:$LJ$86,'BECO_Datos 2006-2020'!$A50,FALSE)+IFERROR(HLOOKUP(CONCATENATE(K$7,$E$5),'BECO_Datos 2006-2020'!$LL$3:$RN$86,'BECO_Datos 2006-2020'!$A50,FALSE),0))*$D$5</f>
        <v>0.10100000000000001</v>
      </c>
      <c r="L50" s="104">
        <f ca="1">(HLOOKUP(CONCATENATE(L$7,$E$5),'BECO_Datos 2006-2020'!$D$3:$LJ$86,'BECO_Datos 2006-2020'!$A50,FALSE)+IFERROR(HLOOKUP(CONCATENATE(L$7,$E$5),'BECO_Datos 2006-2020'!$LL$3:$RN$86,'BECO_Datos 2006-2020'!$A50,FALSE),0))*$D$5</f>
        <v>0</v>
      </c>
      <c r="M50" s="104">
        <f ca="1">(HLOOKUP(CONCATENATE(M$7,$E$5),'BECO_Datos 2006-2020'!$D$3:$LJ$86,'BECO_Datos 2006-2020'!$A50,FALSE)+IFERROR(HLOOKUP(CONCATENATE(M$7,$E$5),'BECO_Datos 2006-2020'!$LL$3:$RN$86,'BECO_Datos 2006-2020'!$A50,FALSE),0))*$D$5</f>
        <v>0</v>
      </c>
      <c r="N50" s="104">
        <f ca="1">(HLOOKUP(CONCATENATE(N$7,$E$5),'BECO_Datos 2006-2020'!$D$3:$LJ$86,'BECO_Datos 2006-2020'!$A50,FALSE)+IFERROR(HLOOKUP(CONCATENATE(N$7,$E$5),'BECO_Datos 2006-2020'!$LL$3:$RN$86,'BECO_Datos 2006-2020'!$A50,FALSE),0))*$D$5</f>
        <v>0</v>
      </c>
      <c r="O50" s="149" t="s">
        <v>86</v>
      </c>
      <c r="P50" s="309">
        <f ca="1">IFERROR(D50/(SUM(D$50:D$52)),0)</f>
        <v>0</v>
      </c>
      <c r="Q50" s="309">
        <f t="shared" ref="Q50:Z52" ca="1" si="26">IFERROR(E50/(SUM(E$50:E$52)),0)</f>
        <v>0</v>
      </c>
      <c r="R50" s="309">
        <f t="shared" ca="1" si="26"/>
        <v>0.83849872050042651</v>
      </c>
      <c r="S50" s="309">
        <f t="shared" ca="1" si="26"/>
        <v>0.98711755233494358</v>
      </c>
      <c r="T50" s="309">
        <f t="shared" ca="1" si="26"/>
        <v>0</v>
      </c>
      <c r="U50" s="309">
        <f t="shared" ca="1" si="26"/>
        <v>1</v>
      </c>
      <c r="V50" s="309">
        <f t="shared" ca="1" si="26"/>
        <v>1</v>
      </c>
      <c r="W50" s="309">
        <f t="shared" ca="1" si="26"/>
        <v>1</v>
      </c>
      <c r="X50" s="309">
        <f t="shared" ca="1" si="26"/>
        <v>0</v>
      </c>
      <c r="Y50" s="309">
        <f t="shared" ca="1" si="26"/>
        <v>0</v>
      </c>
      <c r="Z50" s="309">
        <f t="shared" ca="1" si="26"/>
        <v>0</v>
      </c>
      <c r="AB50" s="317">
        <f t="shared" ca="1" si="23"/>
        <v>0.2467793880837359</v>
      </c>
      <c r="AC50" s="317">
        <f t="shared" ca="1" si="24"/>
        <v>0.61283290683347547</v>
      </c>
      <c r="AD50" s="317">
        <f t="shared" ca="1" si="25"/>
        <v>0.5</v>
      </c>
    </row>
    <row r="51" spans="1:30" x14ac:dyDescent="0.25">
      <c r="A51" s="54"/>
      <c r="B51" s="148" t="s">
        <v>87</v>
      </c>
      <c r="C51" s="22">
        <f t="shared" ca="1" si="1"/>
        <v>0</v>
      </c>
      <c r="D51" s="103">
        <f ca="1">(HLOOKUP(CONCATENATE(D$7,$E$5),'BECO_Datos 2006-2020'!$D$3:$LJ$86,'BECO_Datos 2006-2020'!$A51,FALSE)+IFERROR(HLOOKUP(CONCATENATE(D$7,$E$5),'BECO_Datos 2006-2020'!$LL$3:$RN$86,'BECO_Datos 2006-2020'!$A51,FALSE),0))*$D$5</f>
        <v>0</v>
      </c>
      <c r="E51" s="103">
        <f ca="1">(HLOOKUP(CONCATENATE(E$7,$E$5),'BECO_Datos 2006-2020'!$D$3:$LJ$86,'BECO_Datos 2006-2020'!$A51,FALSE)+IFERROR(HLOOKUP(CONCATENATE(E$7,$E$5),'BECO_Datos 2006-2020'!$LL$3:$RN$86,'BECO_Datos 2006-2020'!$A51,FALSE),0))*$D$5</f>
        <v>0</v>
      </c>
      <c r="F51" s="103">
        <f ca="1">(HLOOKUP(CONCATENATE(F$7,$E$5),'BECO_Datos 2006-2020'!$D$3:$LJ$86,'BECO_Datos 2006-2020'!$A51,FALSE)+IFERROR(HLOOKUP(CONCATENATE(F$7,$E$5),'BECO_Datos 2006-2020'!$LL$3:$RN$86,'BECO_Datos 2006-2020'!$A51,FALSE),0))*$D$5</f>
        <v>0</v>
      </c>
      <c r="G51" s="103">
        <f ca="1">(HLOOKUP(CONCATENATE(G$7,$E$5),'BECO_Datos 2006-2020'!$D$3:$LJ$86,'BECO_Datos 2006-2020'!$A51,FALSE)+IFERROR(HLOOKUP(CONCATENATE(G$7,$E$5),'BECO_Datos 2006-2020'!$LL$3:$RN$86,'BECO_Datos 2006-2020'!$A51,FALSE),0))*$D$5</f>
        <v>0</v>
      </c>
      <c r="H51" s="103">
        <f ca="1">(HLOOKUP(CONCATENATE(H$7,$E$5),'BECO_Datos 2006-2020'!$D$3:$LJ$86,'BECO_Datos 2006-2020'!$A51,FALSE)+IFERROR(HLOOKUP(CONCATENATE(H$7,$E$5),'BECO_Datos 2006-2020'!$LL$3:$RN$86,'BECO_Datos 2006-2020'!$A51,FALSE),0))*$D$5</f>
        <v>0</v>
      </c>
      <c r="I51" s="103">
        <f ca="1">(HLOOKUP(CONCATENATE(I$7,$E$5),'BECO_Datos 2006-2020'!$D$3:$LJ$86,'BECO_Datos 2006-2020'!$A51,FALSE)+IFERROR(HLOOKUP(CONCATENATE(I$7,$E$5),'BECO_Datos 2006-2020'!$LL$3:$RN$86,'BECO_Datos 2006-2020'!$A51,FALSE),0))*$D$5</f>
        <v>0</v>
      </c>
      <c r="J51" s="103">
        <f ca="1">(HLOOKUP(CONCATENATE(J$7,$E$5),'BECO_Datos 2006-2020'!$D$3:$LJ$86,'BECO_Datos 2006-2020'!$A51,FALSE)+IFERROR(HLOOKUP(CONCATENATE(J$7,$E$5),'BECO_Datos 2006-2020'!$LL$3:$RN$86,'BECO_Datos 2006-2020'!$A51,FALSE),0))*$D$5</f>
        <v>0</v>
      </c>
      <c r="K51" s="103">
        <f ca="1">(HLOOKUP(CONCATENATE(K$7,$E$5),'BECO_Datos 2006-2020'!$D$3:$LJ$86,'BECO_Datos 2006-2020'!$A51,FALSE)+IFERROR(HLOOKUP(CONCATENATE(K$7,$E$5),'BECO_Datos 2006-2020'!$LL$3:$RN$86,'BECO_Datos 2006-2020'!$A51,FALSE),0))*$D$5</f>
        <v>0</v>
      </c>
      <c r="L51" s="103">
        <f ca="1">(HLOOKUP(CONCATENATE(L$7,$E$5),'BECO_Datos 2006-2020'!$D$3:$LJ$86,'BECO_Datos 2006-2020'!$A51,FALSE)+IFERROR(HLOOKUP(CONCATENATE(L$7,$E$5),'BECO_Datos 2006-2020'!$LL$3:$RN$86,'BECO_Datos 2006-2020'!$A51,FALSE),0))*$D$5</f>
        <v>0</v>
      </c>
      <c r="M51" s="103">
        <f ca="1">(HLOOKUP(CONCATENATE(M$7,$E$5),'BECO_Datos 2006-2020'!$D$3:$LJ$86,'BECO_Datos 2006-2020'!$A51,FALSE)+IFERROR(HLOOKUP(CONCATENATE(M$7,$E$5),'BECO_Datos 2006-2020'!$LL$3:$RN$86,'BECO_Datos 2006-2020'!$A51,FALSE),0))*$D$5</f>
        <v>0</v>
      </c>
      <c r="N51" s="103">
        <f ca="1">(HLOOKUP(CONCATENATE(N$7,$E$5),'BECO_Datos 2006-2020'!$D$3:$LJ$86,'BECO_Datos 2006-2020'!$A51,FALSE)+IFERROR(HLOOKUP(CONCATENATE(N$7,$E$5),'BECO_Datos 2006-2020'!$LL$3:$RN$86,'BECO_Datos 2006-2020'!$A51,FALSE),0))*$D$5</f>
        <v>0</v>
      </c>
      <c r="O51" s="148" t="s">
        <v>87</v>
      </c>
      <c r="P51" s="309">
        <f t="shared" ref="P51:P52" ca="1" si="27">IFERROR(D51/(SUM(D$50:D$52)),0)</f>
        <v>0</v>
      </c>
      <c r="Q51" s="309">
        <f t="shared" ca="1" si="26"/>
        <v>0</v>
      </c>
      <c r="R51" s="309">
        <f t="shared" ca="1" si="26"/>
        <v>0</v>
      </c>
      <c r="S51" s="309">
        <f t="shared" ca="1" si="26"/>
        <v>0</v>
      </c>
      <c r="T51" s="309">
        <f t="shared" ca="1" si="26"/>
        <v>0</v>
      </c>
      <c r="U51" s="309">
        <f t="shared" ca="1" si="26"/>
        <v>0</v>
      </c>
      <c r="V51" s="309">
        <f t="shared" ca="1" si="26"/>
        <v>0</v>
      </c>
      <c r="W51" s="309">
        <f t="shared" ca="1" si="26"/>
        <v>0</v>
      </c>
      <c r="X51" s="309">
        <f t="shared" ca="1" si="26"/>
        <v>0</v>
      </c>
      <c r="Y51" s="309">
        <f t="shared" ca="1" si="26"/>
        <v>0</v>
      </c>
      <c r="Z51" s="309">
        <f t="shared" ca="1" si="26"/>
        <v>0</v>
      </c>
      <c r="AB51" s="317">
        <f t="shared" ca="1" si="23"/>
        <v>0</v>
      </c>
      <c r="AC51" s="317">
        <f t="shared" ca="1" si="24"/>
        <v>0</v>
      </c>
      <c r="AD51" s="317">
        <f t="shared" ca="1" si="25"/>
        <v>0</v>
      </c>
    </row>
    <row r="52" spans="1:30" x14ac:dyDescent="0.25">
      <c r="A52" s="54"/>
      <c r="B52" s="149" t="s">
        <v>88</v>
      </c>
      <c r="C52" s="23">
        <f t="shared" ca="1" si="1"/>
        <v>0.82199999999999995</v>
      </c>
      <c r="D52" s="104">
        <f ca="1">(HLOOKUP(CONCATENATE(D$7,$E$5),'BECO_Datos 2006-2020'!$D$3:$LJ$86,'BECO_Datos 2006-2020'!$A52,FALSE)+IFERROR(HLOOKUP(CONCATENATE(D$7,$E$5),'BECO_Datos 2006-2020'!$LL$3:$RN$86,'BECO_Datos 2006-2020'!$A52,FALSE),0))*$D$5</f>
        <v>2.1999999999999999E-2</v>
      </c>
      <c r="E52" s="104">
        <f ca="1">(HLOOKUP(CONCATENATE(E$7,$E$5),'BECO_Datos 2006-2020'!$D$3:$LJ$86,'BECO_Datos 2006-2020'!$A52,FALSE)+IFERROR(HLOOKUP(CONCATENATE(E$7,$E$5),'BECO_Datos 2006-2020'!$LL$3:$RN$86,'BECO_Datos 2006-2020'!$A52,FALSE),0))*$D$5</f>
        <v>7.0000000000000001E-3</v>
      </c>
      <c r="F52" s="104">
        <f ca="1">(HLOOKUP(CONCATENATE(F$7,$E$5),'BECO_Datos 2006-2020'!$D$3:$LJ$86,'BECO_Datos 2006-2020'!$A52,FALSE)+IFERROR(HLOOKUP(CONCATENATE(F$7,$E$5),'BECO_Datos 2006-2020'!$LL$3:$RN$86,'BECO_Datos 2006-2020'!$A52,FALSE),0))*$D$5</f>
        <v>0.56799999999999995</v>
      </c>
      <c r="G52" s="104">
        <f ca="1">(HLOOKUP(CONCATENATE(G$7,$E$5),'BECO_Datos 2006-2020'!$D$3:$LJ$86,'BECO_Datos 2006-2020'!$A52,FALSE)+IFERROR(HLOOKUP(CONCATENATE(G$7,$E$5),'BECO_Datos 2006-2020'!$LL$3:$RN$86,'BECO_Datos 2006-2020'!$A52,FALSE),0))*$D$5</f>
        <v>8.0000000000000002E-3</v>
      </c>
      <c r="H52" s="104">
        <f ca="1">(HLOOKUP(CONCATENATE(H$7,$E$5),'BECO_Datos 2006-2020'!$D$3:$LJ$86,'BECO_Datos 2006-2020'!$A52,FALSE)+IFERROR(HLOOKUP(CONCATENATE(H$7,$E$5),'BECO_Datos 2006-2020'!$LL$3:$RN$86,'BECO_Datos 2006-2020'!$A52,FALSE),0))*$D$5</f>
        <v>0.217</v>
      </c>
      <c r="I52" s="104">
        <f ca="1">(HLOOKUP(CONCATENATE(I$7,$E$5),'BECO_Datos 2006-2020'!$D$3:$LJ$86,'BECO_Datos 2006-2020'!$A52,FALSE)+IFERROR(HLOOKUP(CONCATENATE(I$7,$E$5),'BECO_Datos 2006-2020'!$LL$3:$RN$86,'BECO_Datos 2006-2020'!$A52,FALSE),0))*$D$5</f>
        <v>0</v>
      </c>
      <c r="J52" s="104">
        <f ca="1">(HLOOKUP(CONCATENATE(J$7,$E$5),'BECO_Datos 2006-2020'!$D$3:$LJ$86,'BECO_Datos 2006-2020'!$A52,FALSE)+IFERROR(HLOOKUP(CONCATENATE(J$7,$E$5),'BECO_Datos 2006-2020'!$LL$3:$RN$86,'BECO_Datos 2006-2020'!$A52,FALSE),0))*$D$5</f>
        <v>0</v>
      </c>
      <c r="K52" s="104">
        <f ca="1">(HLOOKUP(CONCATENATE(K$7,$E$5),'BECO_Datos 2006-2020'!$D$3:$LJ$86,'BECO_Datos 2006-2020'!$A52,FALSE)+IFERROR(HLOOKUP(CONCATENATE(K$7,$E$5),'BECO_Datos 2006-2020'!$LL$3:$RN$86,'BECO_Datos 2006-2020'!$A52,FALSE),0))*$D$5</f>
        <v>0</v>
      </c>
      <c r="L52" s="104">
        <f ca="1">(HLOOKUP(CONCATENATE(L$7,$E$5),'BECO_Datos 2006-2020'!$D$3:$LJ$86,'BECO_Datos 2006-2020'!$A52,FALSE)+IFERROR(HLOOKUP(CONCATENATE(L$7,$E$5),'BECO_Datos 2006-2020'!$LL$3:$RN$86,'BECO_Datos 2006-2020'!$A52,FALSE),0))*$D$5</f>
        <v>0</v>
      </c>
      <c r="M52" s="104">
        <f ca="1">(HLOOKUP(CONCATENATE(M$7,$E$5),'BECO_Datos 2006-2020'!$D$3:$LJ$86,'BECO_Datos 2006-2020'!$A52,FALSE)+IFERROR(HLOOKUP(CONCATENATE(M$7,$E$5),'BECO_Datos 2006-2020'!$LL$3:$RN$86,'BECO_Datos 2006-2020'!$A52,FALSE),0))*$D$5</f>
        <v>0</v>
      </c>
      <c r="N52" s="104">
        <f ca="1">(HLOOKUP(CONCATENATE(N$7,$E$5),'BECO_Datos 2006-2020'!$D$3:$LJ$86,'BECO_Datos 2006-2020'!$A52,FALSE)+IFERROR(HLOOKUP(CONCATENATE(N$7,$E$5),'BECO_Datos 2006-2020'!$LL$3:$RN$86,'BECO_Datos 2006-2020'!$A52,FALSE),0))*$D$5</f>
        <v>0</v>
      </c>
      <c r="O52" s="149" t="s">
        <v>88</v>
      </c>
      <c r="P52" s="309">
        <f t="shared" ca="1" si="27"/>
        <v>1</v>
      </c>
      <c r="Q52" s="309">
        <f t="shared" ca="1" si="26"/>
        <v>1</v>
      </c>
      <c r="R52" s="309">
        <f t="shared" ca="1" si="26"/>
        <v>0.16150127949957349</v>
      </c>
      <c r="S52" s="309">
        <f t="shared" ca="1" si="26"/>
        <v>1.2882447665056361E-2</v>
      </c>
      <c r="T52" s="309">
        <f t="shared" ca="1" si="26"/>
        <v>1</v>
      </c>
      <c r="U52" s="309">
        <f t="shared" ca="1" si="26"/>
        <v>0</v>
      </c>
      <c r="V52" s="309">
        <f t="shared" ca="1" si="26"/>
        <v>0</v>
      </c>
      <c r="W52" s="309">
        <f t="shared" ca="1" si="26"/>
        <v>0</v>
      </c>
      <c r="X52" s="309">
        <f t="shared" ca="1" si="26"/>
        <v>0</v>
      </c>
      <c r="Y52" s="309">
        <f t="shared" ca="1" si="26"/>
        <v>0</v>
      </c>
      <c r="Z52" s="309">
        <f t="shared" ca="1" si="26"/>
        <v>0</v>
      </c>
      <c r="AB52" s="317">
        <f t="shared" ca="1" si="23"/>
        <v>0.2532206119162641</v>
      </c>
      <c r="AC52" s="317">
        <f t="shared" ca="1" si="24"/>
        <v>0.38716709316652453</v>
      </c>
      <c r="AD52" s="317">
        <f t="shared" ca="1" si="25"/>
        <v>0.25</v>
      </c>
    </row>
    <row r="53" spans="1:30" x14ac:dyDescent="0.25">
      <c r="A53" s="54"/>
      <c r="B53" s="148" t="s">
        <v>89</v>
      </c>
      <c r="C53" s="22">
        <f t="shared" ca="1" si="1"/>
        <v>5.8109999999999991</v>
      </c>
      <c r="D53" s="103">
        <f ca="1">(HLOOKUP(CONCATENATE(D$7,$E$5),'BECO_Datos 2006-2020'!$D$3:$LJ$86,'BECO_Datos 2006-2020'!$A53,FALSE)+IFERROR(HLOOKUP(CONCATENATE(D$7,$E$5),'BECO_Datos 2006-2020'!$LL$3:$RN$86,'BECO_Datos 2006-2020'!$A53,FALSE),0))*$D$5</f>
        <v>0</v>
      </c>
      <c r="E53" s="103">
        <f ca="1">(HLOOKUP(CONCATENATE(E$7,$E$5),'BECO_Datos 2006-2020'!$D$3:$LJ$86,'BECO_Datos 2006-2020'!$A53,FALSE)+IFERROR(HLOOKUP(CONCATENATE(E$7,$E$5),'BECO_Datos 2006-2020'!$LL$3:$RN$86,'BECO_Datos 2006-2020'!$A53,FALSE),0))*$D$5</f>
        <v>0</v>
      </c>
      <c r="F53" s="103">
        <f ca="1">(HLOOKUP(CONCATENATE(F$7,$E$5),'BECO_Datos 2006-2020'!$D$3:$LJ$86,'BECO_Datos 2006-2020'!$A53,FALSE)+IFERROR(HLOOKUP(CONCATENATE(F$7,$E$5),'BECO_Datos 2006-2020'!$LL$3:$RN$86,'BECO_Datos 2006-2020'!$A53,FALSE),0))*$D$5</f>
        <v>0</v>
      </c>
      <c r="G53" s="103">
        <f ca="1">(HLOOKUP(CONCATENATE(G$7,$E$5),'BECO_Datos 2006-2020'!$D$3:$LJ$86,'BECO_Datos 2006-2020'!$A53,FALSE)+IFERROR(HLOOKUP(CONCATENATE(G$7,$E$5),'BECO_Datos 2006-2020'!$LL$3:$RN$86,'BECO_Datos 2006-2020'!$A53,FALSE),0))*$D$5</f>
        <v>1.68</v>
      </c>
      <c r="H53" s="103">
        <f ca="1">(HLOOKUP(CONCATENATE(H$7,$E$5),'BECO_Datos 2006-2020'!$D$3:$LJ$86,'BECO_Datos 2006-2020'!$A53,FALSE)+IFERROR(HLOOKUP(CONCATENATE(H$7,$E$5),'BECO_Datos 2006-2020'!$LL$3:$RN$86,'BECO_Datos 2006-2020'!$A53,FALSE),0))*$D$5</f>
        <v>1.0110000000000001</v>
      </c>
      <c r="I53" s="103">
        <f ca="1">(HLOOKUP(CONCATENATE(I$7,$E$5),'BECO_Datos 2006-2020'!$D$3:$LJ$86,'BECO_Datos 2006-2020'!$A53,FALSE)+IFERROR(HLOOKUP(CONCATENATE(I$7,$E$5),'BECO_Datos 2006-2020'!$LL$3:$RN$86,'BECO_Datos 2006-2020'!$A53,FALSE),0))*$D$5</f>
        <v>0.90899999999999992</v>
      </c>
      <c r="J53" s="103">
        <f ca="1">(HLOOKUP(CONCATENATE(J$7,$E$5),'BECO_Datos 2006-2020'!$D$3:$LJ$86,'BECO_Datos 2006-2020'!$A53,FALSE)+IFERROR(HLOOKUP(CONCATENATE(J$7,$E$5),'BECO_Datos 2006-2020'!$LL$3:$RN$86,'BECO_Datos 2006-2020'!$A53,FALSE),0))*$D$5</f>
        <v>1.079</v>
      </c>
      <c r="K53" s="103">
        <f ca="1">(HLOOKUP(CONCATENATE(K$7,$E$5),'BECO_Datos 2006-2020'!$D$3:$LJ$86,'BECO_Datos 2006-2020'!$A53,FALSE)+IFERROR(HLOOKUP(CONCATENATE(K$7,$E$5),'BECO_Datos 2006-2020'!$LL$3:$RN$86,'BECO_Datos 2006-2020'!$A53,FALSE),0))*$D$5</f>
        <v>1.1319999999999999</v>
      </c>
      <c r="L53" s="103">
        <f ca="1">(HLOOKUP(CONCATENATE(L$7,$E$5),'BECO_Datos 2006-2020'!$D$3:$LJ$86,'BECO_Datos 2006-2020'!$A53,FALSE)+IFERROR(HLOOKUP(CONCATENATE(L$7,$E$5),'BECO_Datos 2006-2020'!$LL$3:$RN$86,'BECO_Datos 2006-2020'!$A53,FALSE),0))*$D$5</f>
        <v>0</v>
      </c>
      <c r="M53" s="103">
        <f ca="1">(HLOOKUP(CONCATENATE(M$7,$E$5),'BECO_Datos 2006-2020'!$D$3:$LJ$86,'BECO_Datos 2006-2020'!$A53,FALSE)+IFERROR(HLOOKUP(CONCATENATE(M$7,$E$5),'BECO_Datos 2006-2020'!$LL$3:$RN$86,'BECO_Datos 2006-2020'!$A53,FALSE),0))*$D$5</f>
        <v>0</v>
      </c>
      <c r="N53" s="103">
        <f ca="1">(HLOOKUP(CONCATENATE(N$7,$E$5),'BECO_Datos 2006-2020'!$D$3:$LJ$86,'BECO_Datos 2006-2020'!$A53,FALSE)+IFERROR(HLOOKUP(CONCATENATE(N$7,$E$5),'BECO_Datos 2006-2020'!$LL$3:$RN$86,'BECO_Datos 2006-2020'!$A53,FALSE),0))*$D$5</f>
        <v>0</v>
      </c>
      <c r="O53" s="148" t="s">
        <v>89</v>
      </c>
      <c r="P53" s="310">
        <f ca="1">IFERROR(D53/(SUM(D$53:D$55)),0)</f>
        <v>0</v>
      </c>
      <c r="Q53" s="310">
        <f t="shared" ref="Q53:Z53" ca="1" si="28">IFERROR(E53/(SUM(E$53:E$55)),0)</f>
        <v>0</v>
      </c>
      <c r="R53" s="310">
        <f t="shared" ca="1" si="28"/>
        <v>0</v>
      </c>
      <c r="S53" s="310">
        <f t="shared" ca="1" si="28"/>
        <v>1</v>
      </c>
      <c r="T53" s="310">
        <f t="shared" ca="1" si="28"/>
        <v>1</v>
      </c>
      <c r="U53" s="310">
        <f t="shared" ca="1" si="28"/>
        <v>0.23921052631578946</v>
      </c>
      <c r="V53" s="310">
        <f t="shared" ca="1" si="28"/>
        <v>0.29185826345685689</v>
      </c>
      <c r="W53" s="310">
        <f t="shared" ca="1" si="28"/>
        <v>1</v>
      </c>
      <c r="X53" s="310">
        <f t="shared" ca="1" si="28"/>
        <v>0</v>
      </c>
      <c r="Y53" s="310">
        <f t="shared" ca="1" si="28"/>
        <v>0</v>
      </c>
      <c r="Z53" s="310">
        <f t="shared" ca="1" si="28"/>
        <v>0</v>
      </c>
      <c r="AB53" s="317">
        <f t="shared" ca="1" si="23"/>
        <v>0.25</v>
      </c>
      <c r="AC53" s="317">
        <f t="shared" ca="1" si="24"/>
        <v>7.9736842105263148E-2</v>
      </c>
      <c r="AD53" s="317">
        <f t="shared" ca="1" si="25"/>
        <v>0.57296456586421418</v>
      </c>
    </row>
    <row r="54" spans="1:30" x14ac:dyDescent="0.25">
      <c r="A54" s="54"/>
      <c r="B54" s="149" t="s">
        <v>90</v>
      </c>
      <c r="C54" s="23">
        <f t="shared" ca="1" si="1"/>
        <v>16.263000000000002</v>
      </c>
      <c r="D54" s="104">
        <f ca="1">(HLOOKUP(CONCATENATE(D$7,$E$5),'BECO_Datos 2006-2020'!$D$3:$LJ$86,'BECO_Datos 2006-2020'!$A54,FALSE)+IFERROR(HLOOKUP(CONCATENATE(D$7,$E$5),'BECO_Datos 2006-2020'!$LL$3:$RN$86,'BECO_Datos 2006-2020'!$A54,FALSE),0))*$D$5</f>
        <v>0</v>
      </c>
      <c r="E54" s="104">
        <f ca="1">(HLOOKUP(CONCATENATE(E$7,$E$5),'BECO_Datos 2006-2020'!$D$3:$LJ$86,'BECO_Datos 2006-2020'!$A54,FALSE)+IFERROR(HLOOKUP(CONCATENATE(E$7,$E$5),'BECO_Datos 2006-2020'!$LL$3:$RN$86,'BECO_Datos 2006-2020'!$A54,FALSE),0))*$D$5</f>
        <v>0</v>
      </c>
      <c r="F54" s="104">
        <f ca="1">(HLOOKUP(CONCATENATE(F$7,$E$5),'BECO_Datos 2006-2020'!$D$3:$LJ$86,'BECO_Datos 2006-2020'!$A54,FALSE)+IFERROR(HLOOKUP(CONCATENATE(F$7,$E$5),'BECO_Datos 2006-2020'!$LL$3:$RN$86,'BECO_Datos 2006-2020'!$A54,FALSE),0))*$D$5</f>
        <v>5.2350000000000003</v>
      </c>
      <c r="G54" s="104">
        <f ca="1">(HLOOKUP(CONCATENATE(G$7,$E$5),'BECO_Datos 2006-2020'!$D$3:$LJ$86,'BECO_Datos 2006-2020'!$A54,FALSE)+IFERROR(HLOOKUP(CONCATENATE(G$7,$E$5),'BECO_Datos 2006-2020'!$LL$3:$RN$86,'BECO_Datos 2006-2020'!$A54,FALSE),0))*$D$5</f>
        <v>0</v>
      </c>
      <c r="H54" s="104">
        <f ca="1">(HLOOKUP(CONCATENATE(H$7,$E$5),'BECO_Datos 2006-2020'!$D$3:$LJ$86,'BECO_Datos 2006-2020'!$A54,FALSE)+IFERROR(HLOOKUP(CONCATENATE(H$7,$E$5),'BECO_Datos 2006-2020'!$LL$3:$RN$86,'BECO_Datos 2006-2020'!$A54,FALSE),0))*$D$5</f>
        <v>0</v>
      </c>
      <c r="I54" s="104">
        <f ca="1">(HLOOKUP(CONCATENATE(I$7,$E$5),'BECO_Datos 2006-2020'!$D$3:$LJ$86,'BECO_Datos 2006-2020'!$A54,FALSE)+IFERROR(HLOOKUP(CONCATENATE(I$7,$E$5),'BECO_Datos 2006-2020'!$LL$3:$RN$86,'BECO_Datos 2006-2020'!$A54,FALSE),0))*$D$5</f>
        <v>2.891</v>
      </c>
      <c r="J54" s="104">
        <f ca="1">(HLOOKUP(CONCATENATE(J$7,$E$5),'BECO_Datos 2006-2020'!$D$3:$LJ$86,'BECO_Datos 2006-2020'!$A54,FALSE)+IFERROR(HLOOKUP(CONCATENATE(J$7,$E$5),'BECO_Datos 2006-2020'!$LL$3:$RN$86,'BECO_Datos 2006-2020'!$A54,FALSE),0))*$D$5</f>
        <v>2.6179999999999999</v>
      </c>
      <c r="K54" s="104">
        <f ca="1">(HLOOKUP(CONCATENATE(K$7,$E$5),'BECO_Datos 2006-2020'!$D$3:$LJ$86,'BECO_Datos 2006-2020'!$A54,FALSE)+IFERROR(HLOOKUP(CONCATENATE(K$7,$E$5),'BECO_Datos 2006-2020'!$LL$3:$RN$86,'BECO_Datos 2006-2020'!$A54,FALSE),0))*$D$5</f>
        <v>0</v>
      </c>
      <c r="L54" s="104">
        <f ca="1">(HLOOKUP(CONCATENATE(L$7,$E$5),'BECO_Datos 2006-2020'!$D$3:$LJ$86,'BECO_Datos 2006-2020'!$A54,FALSE)+IFERROR(HLOOKUP(CONCATENATE(L$7,$E$5),'BECO_Datos 2006-2020'!$LL$3:$RN$86,'BECO_Datos 2006-2020'!$A54,FALSE),0))*$D$5</f>
        <v>0</v>
      </c>
      <c r="M54" s="104">
        <f ca="1">(HLOOKUP(CONCATENATE(M$7,$E$5),'BECO_Datos 2006-2020'!$D$3:$LJ$86,'BECO_Datos 2006-2020'!$A54,FALSE)+IFERROR(HLOOKUP(CONCATENATE(M$7,$E$5),'BECO_Datos 2006-2020'!$LL$3:$RN$86,'BECO_Datos 2006-2020'!$A54,FALSE),0))*$D$5</f>
        <v>5.5190000000000001</v>
      </c>
      <c r="N54" s="104">
        <f ca="1">(HLOOKUP(CONCATENATE(N$7,$E$5),'BECO_Datos 2006-2020'!$D$3:$LJ$86,'BECO_Datos 2006-2020'!$A54,FALSE)+IFERROR(HLOOKUP(CONCATENATE(N$7,$E$5),'BECO_Datos 2006-2020'!$LL$3:$RN$86,'BECO_Datos 2006-2020'!$A54,FALSE),0))*$D$5</f>
        <v>5.99</v>
      </c>
      <c r="O54" s="149" t="s">
        <v>90</v>
      </c>
      <c r="P54" s="310">
        <f t="shared" ref="P54:P55" ca="1" si="29">IFERROR(D54/(SUM(D$53:D$55)),0)</f>
        <v>0</v>
      </c>
      <c r="Q54" s="310">
        <f t="shared" ref="Q54:Q55" ca="1" si="30">IFERROR(E54/(SUM(E$53:E$55)),0)</f>
        <v>0</v>
      </c>
      <c r="R54" s="310">
        <f t="shared" ref="R54:R55" ca="1" si="31">IFERROR(F54/(SUM(F$53:F$55)),0)</f>
        <v>1</v>
      </c>
      <c r="S54" s="310">
        <f ca="1">IFERROR(G54/(SUM(G$53:G$55)),0)</f>
        <v>0</v>
      </c>
      <c r="T54" s="310">
        <f t="shared" ref="T54:T55" ca="1" si="32">IFERROR(H54/(SUM(H$53:H$55)),0)</f>
        <v>0</v>
      </c>
      <c r="U54" s="310">
        <f t="shared" ref="U54:U55" ca="1" si="33">IFERROR(I54/(SUM(I$53:I$55)),0)</f>
        <v>0.76078947368421057</v>
      </c>
      <c r="V54" s="310">
        <f t="shared" ref="V54:V55" ca="1" si="34">IFERROR(J54/(SUM(J$53:J$55)),0)</f>
        <v>0.70814173654314305</v>
      </c>
      <c r="W54" s="310">
        <f t="shared" ref="W54:W55" ca="1" si="35">IFERROR(K54/(SUM(K$53:K$55)),0)</f>
        <v>0</v>
      </c>
      <c r="X54" s="310">
        <f t="shared" ref="X54:X55" ca="1" si="36">IFERROR(L54/(SUM(L$53:L$55)),0)</f>
        <v>0</v>
      </c>
      <c r="Y54" s="310">
        <f t="shared" ref="Y54:Y55" ca="1" si="37">IFERROR(M54/(SUM(M$53:M$55)),0)</f>
        <v>1</v>
      </c>
      <c r="Z54" s="310">
        <f t="shared" ref="Z54:Z55" ca="1" si="38">IFERROR(N54/(SUM(N$53:N$55)),0)</f>
        <v>1</v>
      </c>
      <c r="AB54" s="317">
        <f t="shared" ca="1" si="23"/>
        <v>0.5</v>
      </c>
      <c r="AC54" s="317">
        <f t="shared" ca="1" si="24"/>
        <v>0.58692982456140352</v>
      </c>
      <c r="AD54" s="317">
        <f t="shared" ca="1" si="25"/>
        <v>0.17703543413578576</v>
      </c>
    </row>
    <row r="55" spans="1:30" x14ac:dyDescent="0.25">
      <c r="A55" s="54"/>
      <c r="B55" s="148" t="s">
        <v>91</v>
      </c>
      <c r="C55" s="22">
        <f t="shared" ca="1" si="1"/>
        <v>0</v>
      </c>
      <c r="D55" s="103">
        <f ca="1">(HLOOKUP(CONCATENATE(D$7,$E$5),'BECO_Datos 2006-2020'!$D$3:$LJ$86,'BECO_Datos 2006-2020'!$A55,FALSE)+IFERROR(HLOOKUP(CONCATENATE(D$7,$E$5),'BECO_Datos 2006-2020'!$LL$3:$RN$86,'BECO_Datos 2006-2020'!$A55,FALSE),0))*$D$5</f>
        <v>0</v>
      </c>
      <c r="E55" s="103">
        <f ca="1">(HLOOKUP(CONCATENATE(E$7,$E$5),'BECO_Datos 2006-2020'!$D$3:$LJ$86,'BECO_Datos 2006-2020'!$A55,FALSE)+IFERROR(HLOOKUP(CONCATENATE(E$7,$E$5),'BECO_Datos 2006-2020'!$LL$3:$RN$86,'BECO_Datos 2006-2020'!$A55,FALSE),0))*$D$5</f>
        <v>0</v>
      </c>
      <c r="F55" s="103">
        <f ca="1">(HLOOKUP(CONCATENATE(F$7,$E$5),'BECO_Datos 2006-2020'!$D$3:$LJ$86,'BECO_Datos 2006-2020'!$A55,FALSE)+IFERROR(HLOOKUP(CONCATENATE(F$7,$E$5),'BECO_Datos 2006-2020'!$LL$3:$RN$86,'BECO_Datos 2006-2020'!$A55,FALSE),0))*$D$5</f>
        <v>0</v>
      </c>
      <c r="G55" s="103">
        <f ca="1">(HLOOKUP(CONCATENATE(G$7,$E$5),'BECO_Datos 2006-2020'!$D$3:$LJ$86,'BECO_Datos 2006-2020'!$A55,FALSE)+IFERROR(HLOOKUP(CONCATENATE(G$7,$E$5),'BECO_Datos 2006-2020'!$LL$3:$RN$86,'BECO_Datos 2006-2020'!$A55,FALSE),0))*$D$5</f>
        <v>0</v>
      </c>
      <c r="H55" s="103">
        <f ca="1">(HLOOKUP(CONCATENATE(H$7,$E$5),'BECO_Datos 2006-2020'!$D$3:$LJ$86,'BECO_Datos 2006-2020'!$A55,FALSE)+IFERROR(HLOOKUP(CONCATENATE(H$7,$E$5),'BECO_Datos 2006-2020'!$LL$3:$RN$86,'BECO_Datos 2006-2020'!$A55,FALSE),0))*$D$5</f>
        <v>0</v>
      </c>
      <c r="I55" s="103">
        <f ca="1">(HLOOKUP(CONCATENATE(I$7,$E$5),'BECO_Datos 2006-2020'!$D$3:$LJ$86,'BECO_Datos 2006-2020'!$A55,FALSE)+IFERROR(HLOOKUP(CONCATENATE(I$7,$E$5),'BECO_Datos 2006-2020'!$LL$3:$RN$86,'BECO_Datos 2006-2020'!$A55,FALSE),0))*$D$5</f>
        <v>0</v>
      </c>
      <c r="J55" s="103">
        <f ca="1">(HLOOKUP(CONCATENATE(J$7,$E$5),'BECO_Datos 2006-2020'!$D$3:$LJ$86,'BECO_Datos 2006-2020'!$A55,FALSE)+IFERROR(HLOOKUP(CONCATENATE(J$7,$E$5),'BECO_Datos 2006-2020'!$LL$3:$RN$86,'BECO_Datos 2006-2020'!$A55,FALSE),0))*$D$5</f>
        <v>0</v>
      </c>
      <c r="K55" s="103">
        <f ca="1">(HLOOKUP(CONCATENATE(K$7,$E$5),'BECO_Datos 2006-2020'!$D$3:$LJ$86,'BECO_Datos 2006-2020'!$A55,FALSE)+IFERROR(HLOOKUP(CONCATENATE(K$7,$E$5),'BECO_Datos 2006-2020'!$LL$3:$RN$86,'BECO_Datos 2006-2020'!$A55,FALSE),0))*$D$5</f>
        <v>0</v>
      </c>
      <c r="L55" s="103">
        <f ca="1">(HLOOKUP(CONCATENATE(L$7,$E$5),'BECO_Datos 2006-2020'!$D$3:$LJ$86,'BECO_Datos 2006-2020'!$A55,FALSE)+IFERROR(HLOOKUP(CONCATENATE(L$7,$E$5),'BECO_Datos 2006-2020'!$LL$3:$RN$86,'BECO_Datos 2006-2020'!$A55,FALSE),0))*$D$5</f>
        <v>0</v>
      </c>
      <c r="M55" s="103">
        <f ca="1">(HLOOKUP(CONCATENATE(M$7,$E$5),'BECO_Datos 2006-2020'!$D$3:$LJ$86,'BECO_Datos 2006-2020'!$A55,FALSE)+IFERROR(HLOOKUP(CONCATENATE(M$7,$E$5),'BECO_Datos 2006-2020'!$LL$3:$RN$86,'BECO_Datos 2006-2020'!$A55,FALSE),0))*$D$5</f>
        <v>0</v>
      </c>
      <c r="N55" s="103">
        <f ca="1">(HLOOKUP(CONCATENATE(N$7,$E$5),'BECO_Datos 2006-2020'!$D$3:$LJ$86,'BECO_Datos 2006-2020'!$A55,FALSE)+IFERROR(HLOOKUP(CONCATENATE(N$7,$E$5),'BECO_Datos 2006-2020'!$LL$3:$RN$86,'BECO_Datos 2006-2020'!$A55,FALSE),0))*$D$5</f>
        <v>0</v>
      </c>
      <c r="O55" s="148" t="s">
        <v>91</v>
      </c>
      <c r="P55" s="310">
        <f t="shared" ca="1" si="29"/>
        <v>0</v>
      </c>
      <c r="Q55" s="310">
        <f t="shared" ca="1" si="30"/>
        <v>0</v>
      </c>
      <c r="R55" s="310">
        <f t="shared" ca="1" si="31"/>
        <v>0</v>
      </c>
      <c r="S55" s="310">
        <f t="shared" ref="S55" ca="1" si="39">IFERROR(G55/(SUM(G$53:G$55)),0)</f>
        <v>0</v>
      </c>
      <c r="T55" s="310">
        <f t="shared" ca="1" si="32"/>
        <v>0</v>
      </c>
      <c r="U55" s="310">
        <f t="shared" ca="1" si="33"/>
        <v>0</v>
      </c>
      <c r="V55" s="310">
        <f t="shared" ca="1" si="34"/>
        <v>0</v>
      </c>
      <c r="W55" s="310">
        <f t="shared" ca="1" si="35"/>
        <v>0</v>
      </c>
      <c r="X55" s="310">
        <f t="shared" ca="1" si="36"/>
        <v>0</v>
      </c>
      <c r="Y55" s="310">
        <f t="shared" ca="1" si="37"/>
        <v>0</v>
      </c>
      <c r="Z55" s="310">
        <f t="shared" ca="1" si="38"/>
        <v>0</v>
      </c>
      <c r="AB55" s="317">
        <f t="shared" ca="1" si="23"/>
        <v>0</v>
      </c>
      <c r="AC55" s="317">
        <f t="shared" ca="1" si="24"/>
        <v>0</v>
      </c>
      <c r="AD55" s="317">
        <f t="shared" ca="1" si="25"/>
        <v>0</v>
      </c>
    </row>
    <row r="56" spans="1:30" x14ac:dyDescent="0.25">
      <c r="A56" s="54"/>
      <c r="B56" s="149" t="s">
        <v>92</v>
      </c>
      <c r="C56" s="23">
        <f t="shared" ca="1" si="1"/>
        <v>0</v>
      </c>
      <c r="D56" s="104">
        <f ca="1">(HLOOKUP(CONCATENATE(D$7,$E$5),'BECO_Datos 2006-2020'!$D$3:$LJ$86,'BECO_Datos 2006-2020'!$A56,FALSE)+IFERROR(HLOOKUP(CONCATENATE(D$7,$E$5),'BECO_Datos 2006-2020'!$LL$3:$RN$86,'BECO_Datos 2006-2020'!$A56,FALSE),0))*$D$5</f>
        <v>0</v>
      </c>
      <c r="E56" s="104">
        <f ca="1">(HLOOKUP(CONCATENATE(E$7,$E$5),'BECO_Datos 2006-2020'!$D$3:$LJ$86,'BECO_Datos 2006-2020'!$A56,FALSE)+IFERROR(HLOOKUP(CONCATENATE(E$7,$E$5),'BECO_Datos 2006-2020'!$LL$3:$RN$86,'BECO_Datos 2006-2020'!$A56,FALSE),0))*$D$5</f>
        <v>0</v>
      </c>
      <c r="F56" s="104">
        <f ca="1">(HLOOKUP(CONCATENATE(F$7,$E$5),'BECO_Datos 2006-2020'!$D$3:$LJ$86,'BECO_Datos 2006-2020'!$A56,FALSE)+IFERROR(HLOOKUP(CONCATENATE(F$7,$E$5),'BECO_Datos 2006-2020'!$LL$3:$RN$86,'BECO_Datos 2006-2020'!$A56,FALSE),0))*$D$5</f>
        <v>0</v>
      </c>
      <c r="G56" s="104">
        <f ca="1">(HLOOKUP(CONCATENATE(G$7,$E$5),'BECO_Datos 2006-2020'!$D$3:$LJ$86,'BECO_Datos 2006-2020'!$A56,FALSE)+IFERROR(HLOOKUP(CONCATENATE(G$7,$E$5),'BECO_Datos 2006-2020'!$LL$3:$RN$86,'BECO_Datos 2006-2020'!$A56,FALSE),0))*$D$5</f>
        <v>0</v>
      </c>
      <c r="H56" s="104">
        <f ca="1">(HLOOKUP(CONCATENATE(H$7,$E$5),'BECO_Datos 2006-2020'!$D$3:$LJ$86,'BECO_Datos 2006-2020'!$A56,FALSE)+IFERROR(HLOOKUP(CONCATENATE(H$7,$E$5),'BECO_Datos 2006-2020'!$LL$3:$RN$86,'BECO_Datos 2006-2020'!$A56,FALSE),0))*$D$5</f>
        <v>0</v>
      </c>
      <c r="I56" s="104">
        <f ca="1">(HLOOKUP(CONCATENATE(I$7,$E$5),'BECO_Datos 2006-2020'!$D$3:$LJ$86,'BECO_Datos 2006-2020'!$A56,FALSE)+IFERROR(HLOOKUP(CONCATENATE(I$7,$E$5),'BECO_Datos 2006-2020'!$LL$3:$RN$86,'BECO_Datos 2006-2020'!$A56,FALSE),0))*$D$5</f>
        <v>0</v>
      </c>
      <c r="J56" s="104">
        <f ca="1">(HLOOKUP(CONCATENATE(J$7,$E$5),'BECO_Datos 2006-2020'!$D$3:$LJ$86,'BECO_Datos 2006-2020'!$A56,FALSE)+IFERROR(HLOOKUP(CONCATENATE(J$7,$E$5),'BECO_Datos 2006-2020'!$LL$3:$RN$86,'BECO_Datos 2006-2020'!$A56,FALSE),0))*$D$5</f>
        <v>0</v>
      </c>
      <c r="K56" s="104">
        <f ca="1">(HLOOKUP(CONCATENATE(K$7,$E$5),'BECO_Datos 2006-2020'!$D$3:$LJ$86,'BECO_Datos 2006-2020'!$A56,FALSE)+IFERROR(HLOOKUP(CONCATENATE(K$7,$E$5),'BECO_Datos 2006-2020'!$LL$3:$RN$86,'BECO_Datos 2006-2020'!$A56,FALSE),0))*$D$5</f>
        <v>0</v>
      </c>
      <c r="L56" s="104">
        <f ca="1">(HLOOKUP(CONCATENATE(L$7,$E$5),'BECO_Datos 2006-2020'!$D$3:$LJ$86,'BECO_Datos 2006-2020'!$A56,FALSE)+IFERROR(HLOOKUP(CONCATENATE(L$7,$E$5),'BECO_Datos 2006-2020'!$LL$3:$RN$86,'BECO_Datos 2006-2020'!$A56,FALSE),0))*$D$5</f>
        <v>0</v>
      </c>
      <c r="M56" s="104">
        <f ca="1">(HLOOKUP(CONCATENATE(M$7,$E$5),'BECO_Datos 2006-2020'!$D$3:$LJ$86,'BECO_Datos 2006-2020'!$A56,FALSE)+IFERROR(HLOOKUP(CONCATENATE(M$7,$E$5),'BECO_Datos 2006-2020'!$LL$3:$RN$86,'BECO_Datos 2006-2020'!$A56,FALSE),0))*$D$5</f>
        <v>0</v>
      </c>
      <c r="N56" s="104">
        <f ca="1">(HLOOKUP(CONCATENATE(N$7,$E$5),'BECO_Datos 2006-2020'!$D$3:$LJ$86,'BECO_Datos 2006-2020'!$A56,FALSE)+IFERROR(HLOOKUP(CONCATENATE(N$7,$E$5),'BECO_Datos 2006-2020'!$LL$3:$RN$86,'BECO_Datos 2006-2020'!$A56,FALSE),0))*$D$5</f>
        <v>0</v>
      </c>
      <c r="O56" s="149" t="s">
        <v>92</v>
      </c>
      <c r="P56" s="309">
        <f ca="1">IFERROR(D56/(SUM(D$56:D$59)),0)</f>
        <v>0</v>
      </c>
      <c r="Q56" s="309">
        <f t="shared" ref="Q56:Z56" ca="1" si="40">IFERROR(E56/(SUM(E$56:E$59)),0)</f>
        <v>0</v>
      </c>
      <c r="R56" s="309">
        <f t="shared" ca="1" si="40"/>
        <v>0</v>
      </c>
      <c r="S56" s="309">
        <f t="shared" ca="1" si="40"/>
        <v>0</v>
      </c>
      <c r="T56" s="309">
        <f t="shared" ca="1" si="40"/>
        <v>0</v>
      </c>
      <c r="U56" s="309">
        <f t="shared" ca="1" si="40"/>
        <v>0</v>
      </c>
      <c r="V56" s="309">
        <f t="shared" ca="1" si="40"/>
        <v>0</v>
      </c>
      <c r="W56" s="309">
        <f t="shared" ca="1" si="40"/>
        <v>0</v>
      </c>
      <c r="X56" s="309">
        <f t="shared" ca="1" si="40"/>
        <v>0</v>
      </c>
      <c r="Y56" s="309">
        <f t="shared" ca="1" si="40"/>
        <v>0</v>
      </c>
      <c r="Z56" s="309">
        <f t="shared" ca="1" si="40"/>
        <v>0</v>
      </c>
      <c r="AB56" s="317">
        <f t="shared" ca="1" si="23"/>
        <v>0</v>
      </c>
      <c r="AC56" s="317">
        <f t="shared" ca="1" si="24"/>
        <v>0</v>
      </c>
      <c r="AD56" s="317">
        <f t="shared" ca="1" si="25"/>
        <v>0</v>
      </c>
    </row>
    <row r="57" spans="1:30" x14ac:dyDescent="0.25">
      <c r="A57" s="54"/>
      <c r="B57" s="148" t="s">
        <v>93</v>
      </c>
      <c r="C57" s="22">
        <f t="shared" ca="1" si="1"/>
        <v>195.13699999999994</v>
      </c>
      <c r="D57" s="103">
        <f ca="1">(HLOOKUP(CONCATENATE(D$7,$E$5),'BECO_Datos 2006-2020'!$D$3:$LJ$86,'BECO_Datos 2006-2020'!$A57,FALSE)+IFERROR(HLOOKUP(CONCATENATE(D$7,$E$5),'BECO_Datos 2006-2020'!$LL$3:$RN$86,'BECO_Datos 2006-2020'!$A57,FALSE),0))*$D$5</f>
        <v>59.220999999999997</v>
      </c>
      <c r="E57" s="103">
        <f ca="1">(HLOOKUP(CONCATENATE(E$7,$E$5),'BECO_Datos 2006-2020'!$D$3:$LJ$86,'BECO_Datos 2006-2020'!$A57,FALSE)+IFERROR(HLOOKUP(CONCATENATE(E$7,$E$5),'BECO_Datos 2006-2020'!$LL$3:$RN$86,'BECO_Datos 2006-2020'!$A57,FALSE),0))*$D$5</f>
        <v>41.919999999999995</v>
      </c>
      <c r="F57" s="103">
        <f ca="1">(HLOOKUP(CONCATENATE(F$7,$E$5),'BECO_Datos 2006-2020'!$D$3:$LJ$86,'BECO_Datos 2006-2020'!$A57,FALSE)+IFERROR(HLOOKUP(CONCATENATE(F$7,$E$5),'BECO_Datos 2006-2020'!$LL$3:$RN$86,'BECO_Datos 2006-2020'!$A57,FALSE),0))*$D$5</f>
        <v>3.7999999999999999E-2</v>
      </c>
      <c r="G57" s="103">
        <f ca="1">(HLOOKUP(CONCATENATE(G$7,$E$5),'BECO_Datos 2006-2020'!$D$3:$LJ$86,'BECO_Datos 2006-2020'!$A57,FALSE)+IFERROR(HLOOKUP(CONCATENATE(G$7,$E$5),'BECO_Datos 2006-2020'!$LL$3:$RN$86,'BECO_Datos 2006-2020'!$A57,FALSE),0))*$D$5</f>
        <v>0.59199999999999997</v>
      </c>
      <c r="H57" s="103">
        <f ca="1">(HLOOKUP(CONCATENATE(H$7,$E$5),'BECO_Datos 2006-2020'!$D$3:$LJ$86,'BECO_Datos 2006-2020'!$A57,FALSE)+IFERROR(HLOOKUP(CONCATENATE(H$7,$E$5),'BECO_Datos 2006-2020'!$LL$3:$RN$86,'BECO_Datos 2006-2020'!$A57,FALSE),0))*$D$5</f>
        <v>0.42199999999999999</v>
      </c>
      <c r="I57" s="103">
        <f ca="1">(HLOOKUP(CONCATENATE(I$7,$E$5),'BECO_Datos 2006-2020'!$D$3:$LJ$86,'BECO_Datos 2006-2020'!$A57,FALSE)+IFERROR(HLOOKUP(CONCATENATE(I$7,$E$5),'BECO_Datos 2006-2020'!$LL$3:$RN$86,'BECO_Datos 2006-2020'!$A57,FALSE),0))*$D$5</f>
        <v>0.60899999999999999</v>
      </c>
      <c r="J57" s="103">
        <f ca="1">(HLOOKUP(CONCATENATE(J$7,$E$5),'BECO_Datos 2006-2020'!$D$3:$LJ$86,'BECO_Datos 2006-2020'!$A57,FALSE)+IFERROR(HLOOKUP(CONCATENATE(J$7,$E$5),'BECO_Datos 2006-2020'!$LL$3:$RN$86,'BECO_Datos 2006-2020'!$A57,FALSE),0))*$D$5</f>
        <v>9.0999999999999998E-2</v>
      </c>
      <c r="K57" s="103">
        <f ca="1">(HLOOKUP(CONCATENATE(K$7,$E$5),'BECO_Datos 2006-2020'!$D$3:$LJ$86,'BECO_Datos 2006-2020'!$A57,FALSE)+IFERROR(HLOOKUP(CONCATENATE(K$7,$E$5),'BECO_Datos 2006-2020'!$LL$3:$RN$86,'BECO_Datos 2006-2020'!$A57,FALSE),0))*$D$5</f>
        <v>91.77</v>
      </c>
      <c r="L57" s="103">
        <f ca="1">(HLOOKUP(CONCATENATE(L$7,$E$5),'BECO_Datos 2006-2020'!$D$3:$LJ$86,'BECO_Datos 2006-2020'!$A57,FALSE)+IFERROR(HLOOKUP(CONCATENATE(L$7,$E$5),'BECO_Datos 2006-2020'!$LL$3:$RN$86,'BECO_Datos 2006-2020'!$A57,FALSE),0))*$D$5</f>
        <v>0.42199999999999999</v>
      </c>
      <c r="M57" s="103">
        <f ca="1">(HLOOKUP(CONCATENATE(M$7,$E$5),'BECO_Datos 2006-2020'!$D$3:$LJ$86,'BECO_Datos 2006-2020'!$A57,FALSE)+IFERROR(HLOOKUP(CONCATENATE(M$7,$E$5),'BECO_Datos 2006-2020'!$LL$3:$RN$86,'BECO_Datos 2006-2020'!$A57,FALSE),0))*$D$5</f>
        <v>5.1999999999999998E-2</v>
      </c>
      <c r="N57" s="103">
        <f ca="1">(HLOOKUP(CONCATENATE(N$7,$E$5),'BECO_Datos 2006-2020'!$D$3:$LJ$86,'BECO_Datos 2006-2020'!$A57,FALSE)+IFERROR(HLOOKUP(CONCATENATE(N$7,$E$5),'BECO_Datos 2006-2020'!$LL$3:$RN$86,'BECO_Datos 2006-2020'!$A57,FALSE),0))*$D$5</f>
        <v>0.04</v>
      </c>
      <c r="O57" s="148" t="s">
        <v>93</v>
      </c>
      <c r="P57" s="309">
        <f t="shared" ref="P57:P59" ca="1" si="41">IFERROR(D57/(SUM(D$56:D$59)),0)</f>
        <v>0.98514489137305783</v>
      </c>
      <c r="Q57" s="309">
        <f t="shared" ref="Q57:Q59" ca="1" si="42">IFERROR(E57/(SUM(E$56:E$59)),0)</f>
        <v>1</v>
      </c>
      <c r="R57" s="309">
        <f t="shared" ref="R57:R59" ca="1" si="43">IFERROR(F57/(SUM(F$56:F$59)),0)</f>
        <v>1</v>
      </c>
      <c r="S57" s="309">
        <f t="shared" ref="S57:S59" ca="1" si="44">IFERROR(G57/(SUM(G$56:G$59)),0)</f>
        <v>1</v>
      </c>
      <c r="T57" s="309">
        <f t="shared" ref="T57:T59" ca="1" si="45">IFERROR(H57/(SUM(H$56:H$59)),0)</f>
        <v>0.19527996298010181</v>
      </c>
      <c r="U57" s="309">
        <f t="shared" ref="U57:U59" ca="1" si="46">IFERROR(I57/(SUM(I$56:I$59)),0)</f>
        <v>1</v>
      </c>
      <c r="V57" s="309">
        <f t="shared" ref="V57:V59" ca="1" si="47">IFERROR(J57/(SUM(J$56:J$59)),0)</f>
        <v>1</v>
      </c>
      <c r="W57" s="309">
        <f t="shared" ref="W57:W59" ca="1" si="48">IFERROR(K57/(SUM(K$56:K$59)),0)</f>
        <v>0.98486799742434006</v>
      </c>
      <c r="X57" s="309">
        <f t="shared" ref="X57:X59" ca="1" si="49">IFERROR(L57/(SUM(L$56:L$59)),0)</f>
        <v>0.84909456740442657</v>
      </c>
      <c r="Y57" s="309">
        <f t="shared" ref="Y57:Y59" ca="1" si="50">IFERROR(M57/(SUM(M$56:M$59)),0)</f>
        <v>1</v>
      </c>
      <c r="Z57" s="309">
        <f t="shared" ref="Z57:Z59" ca="1" si="51">IFERROR(N57/(SUM(N$56:N$59)),0)</f>
        <v>1</v>
      </c>
      <c r="AB57" s="317">
        <f t="shared" ca="1" si="23"/>
        <v>0.99628622284326451</v>
      </c>
      <c r="AC57" s="317">
        <f t="shared" ca="1" si="24"/>
        <v>1</v>
      </c>
      <c r="AD57" s="317">
        <f t="shared" ca="1" si="25"/>
        <v>0.75731063195221715</v>
      </c>
    </row>
    <row r="58" spans="1:30" x14ac:dyDescent="0.25">
      <c r="A58" s="54"/>
      <c r="B58" s="149" t="s">
        <v>94</v>
      </c>
      <c r="C58" s="23">
        <f t="shared" ca="1" si="1"/>
        <v>7.4999999999999997E-2</v>
      </c>
      <c r="D58" s="104">
        <f ca="1">(HLOOKUP(CONCATENATE(D$7,$E$5),'BECO_Datos 2006-2020'!$D$3:$LJ$86,'BECO_Datos 2006-2020'!$A58,FALSE)+IFERROR(HLOOKUP(CONCATENATE(D$7,$E$5),'BECO_Datos 2006-2020'!$LL$3:$RN$86,'BECO_Datos 2006-2020'!$A58,FALSE),0))*$D$5</f>
        <v>0</v>
      </c>
      <c r="E58" s="104">
        <f ca="1">(HLOOKUP(CONCATENATE(E$7,$E$5),'BECO_Datos 2006-2020'!$D$3:$LJ$86,'BECO_Datos 2006-2020'!$A58,FALSE)+IFERROR(HLOOKUP(CONCATENATE(E$7,$E$5),'BECO_Datos 2006-2020'!$LL$3:$RN$86,'BECO_Datos 2006-2020'!$A58,FALSE),0))*$D$5</f>
        <v>0</v>
      </c>
      <c r="F58" s="104">
        <f ca="1">(HLOOKUP(CONCATENATE(F$7,$E$5),'BECO_Datos 2006-2020'!$D$3:$LJ$86,'BECO_Datos 2006-2020'!$A58,FALSE)+IFERROR(HLOOKUP(CONCATENATE(F$7,$E$5),'BECO_Datos 2006-2020'!$LL$3:$RN$86,'BECO_Datos 2006-2020'!$A58,FALSE),0))*$D$5</f>
        <v>0</v>
      </c>
      <c r="G58" s="104">
        <f ca="1">(HLOOKUP(CONCATENATE(G$7,$E$5),'BECO_Datos 2006-2020'!$D$3:$LJ$86,'BECO_Datos 2006-2020'!$A58,FALSE)+IFERROR(HLOOKUP(CONCATENATE(G$7,$E$5),'BECO_Datos 2006-2020'!$LL$3:$RN$86,'BECO_Datos 2006-2020'!$A58,FALSE),0))*$D$5</f>
        <v>0</v>
      </c>
      <c r="H58" s="104">
        <f ca="1">(HLOOKUP(CONCATENATE(H$7,$E$5),'BECO_Datos 2006-2020'!$D$3:$LJ$86,'BECO_Datos 2006-2020'!$A58,FALSE)+IFERROR(HLOOKUP(CONCATENATE(H$7,$E$5),'BECO_Datos 2006-2020'!$LL$3:$RN$86,'BECO_Datos 2006-2020'!$A58,FALSE),0))*$D$5</f>
        <v>0</v>
      </c>
      <c r="I58" s="104">
        <f ca="1">(HLOOKUP(CONCATENATE(I$7,$E$5),'BECO_Datos 2006-2020'!$D$3:$LJ$86,'BECO_Datos 2006-2020'!$A58,FALSE)+IFERROR(HLOOKUP(CONCATENATE(I$7,$E$5),'BECO_Datos 2006-2020'!$LL$3:$RN$86,'BECO_Datos 2006-2020'!$A58,FALSE),0))*$D$5</f>
        <v>0</v>
      </c>
      <c r="J58" s="104">
        <f ca="1">(HLOOKUP(CONCATENATE(J$7,$E$5),'BECO_Datos 2006-2020'!$D$3:$LJ$86,'BECO_Datos 2006-2020'!$A58,FALSE)+IFERROR(HLOOKUP(CONCATENATE(J$7,$E$5),'BECO_Datos 2006-2020'!$LL$3:$RN$86,'BECO_Datos 2006-2020'!$A58,FALSE),0))*$D$5</f>
        <v>0</v>
      </c>
      <c r="K58" s="104">
        <f ca="1">(HLOOKUP(CONCATENATE(K$7,$E$5),'BECO_Datos 2006-2020'!$D$3:$LJ$86,'BECO_Datos 2006-2020'!$A58,FALSE)+IFERROR(HLOOKUP(CONCATENATE(K$7,$E$5),'BECO_Datos 2006-2020'!$LL$3:$RN$86,'BECO_Datos 2006-2020'!$A58,FALSE),0))*$D$5</f>
        <v>0</v>
      </c>
      <c r="L58" s="104">
        <f ca="1">(HLOOKUP(CONCATENATE(L$7,$E$5),'BECO_Datos 2006-2020'!$D$3:$LJ$86,'BECO_Datos 2006-2020'!$A58,FALSE)+IFERROR(HLOOKUP(CONCATENATE(L$7,$E$5),'BECO_Datos 2006-2020'!$LL$3:$RN$86,'BECO_Datos 2006-2020'!$A58,FALSE),0))*$D$5</f>
        <v>7.4999999999999997E-2</v>
      </c>
      <c r="M58" s="104">
        <f ca="1">(HLOOKUP(CONCATENATE(M$7,$E$5),'BECO_Datos 2006-2020'!$D$3:$LJ$86,'BECO_Datos 2006-2020'!$A58,FALSE)+IFERROR(HLOOKUP(CONCATENATE(M$7,$E$5),'BECO_Datos 2006-2020'!$LL$3:$RN$86,'BECO_Datos 2006-2020'!$A58,FALSE),0))*$D$5</f>
        <v>0</v>
      </c>
      <c r="N58" s="104">
        <f ca="1">(HLOOKUP(CONCATENATE(N$7,$E$5),'BECO_Datos 2006-2020'!$D$3:$LJ$86,'BECO_Datos 2006-2020'!$A58,FALSE)+IFERROR(HLOOKUP(CONCATENATE(N$7,$E$5),'BECO_Datos 2006-2020'!$LL$3:$RN$86,'BECO_Datos 2006-2020'!$A58,FALSE),0))*$D$5</f>
        <v>0</v>
      </c>
      <c r="O58" s="149" t="s">
        <v>94</v>
      </c>
      <c r="P58" s="309">
        <f t="shared" ca="1" si="41"/>
        <v>0</v>
      </c>
      <c r="Q58" s="309">
        <f t="shared" ca="1" si="42"/>
        <v>0</v>
      </c>
      <c r="R58" s="309">
        <f t="shared" ca="1" si="43"/>
        <v>0</v>
      </c>
      <c r="S58" s="309">
        <f t="shared" ca="1" si="44"/>
        <v>0</v>
      </c>
      <c r="T58" s="309">
        <f t="shared" ca="1" si="45"/>
        <v>0</v>
      </c>
      <c r="U58" s="309">
        <f t="shared" ca="1" si="46"/>
        <v>0</v>
      </c>
      <c r="V58" s="309">
        <f t="shared" ca="1" si="47"/>
        <v>0</v>
      </c>
      <c r="W58" s="309">
        <f t="shared" ca="1" si="48"/>
        <v>0</v>
      </c>
      <c r="X58" s="309">
        <f t="shared" ca="1" si="49"/>
        <v>0.15090543259557343</v>
      </c>
      <c r="Y58" s="309">
        <f t="shared" ca="1" si="50"/>
        <v>0</v>
      </c>
      <c r="Z58" s="309">
        <f t="shared" ca="1" si="51"/>
        <v>0</v>
      </c>
      <c r="AB58" s="317">
        <f t="shared" ca="1" si="23"/>
        <v>0</v>
      </c>
      <c r="AC58" s="317">
        <f t="shared" ca="1" si="24"/>
        <v>0</v>
      </c>
      <c r="AD58" s="317">
        <f t="shared" ca="1" si="25"/>
        <v>3.7726358148893357E-2</v>
      </c>
    </row>
    <row r="59" spans="1:30" x14ac:dyDescent="0.25">
      <c r="A59" s="54"/>
      <c r="B59" s="148" t="s">
        <v>95</v>
      </c>
      <c r="C59" s="22">
        <f t="shared" ca="1" si="1"/>
        <v>4.0419999999999998</v>
      </c>
      <c r="D59" s="103">
        <f ca="1">(HLOOKUP(CONCATENATE(D$7,$E$5),'BECO_Datos 2006-2020'!$D$3:$LJ$86,'BECO_Datos 2006-2020'!$A59,FALSE)+IFERROR(HLOOKUP(CONCATENATE(D$7,$E$5),'BECO_Datos 2006-2020'!$LL$3:$RN$86,'BECO_Datos 2006-2020'!$A59,FALSE),0))*$D$5</f>
        <v>0.89300000000000002</v>
      </c>
      <c r="E59" s="103">
        <f ca="1">(HLOOKUP(CONCATENATE(E$7,$E$5),'BECO_Datos 2006-2020'!$D$3:$LJ$86,'BECO_Datos 2006-2020'!$A59,FALSE)+IFERROR(HLOOKUP(CONCATENATE(E$7,$E$5),'BECO_Datos 2006-2020'!$LL$3:$RN$86,'BECO_Datos 2006-2020'!$A59,FALSE),0))*$D$5</f>
        <v>0</v>
      </c>
      <c r="F59" s="103">
        <f ca="1">(HLOOKUP(CONCATENATE(F$7,$E$5),'BECO_Datos 2006-2020'!$D$3:$LJ$86,'BECO_Datos 2006-2020'!$A59,FALSE)+IFERROR(HLOOKUP(CONCATENATE(F$7,$E$5),'BECO_Datos 2006-2020'!$LL$3:$RN$86,'BECO_Datos 2006-2020'!$A59,FALSE),0))*$D$5</f>
        <v>0</v>
      </c>
      <c r="G59" s="103">
        <f ca="1">(HLOOKUP(CONCATENATE(G$7,$E$5),'BECO_Datos 2006-2020'!$D$3:$LJ$86,'BECO_Datos 2006-2020'!$A59,FALSE)+IFERROR(HLOOKUP(CONCATENATE(G$7,$E$5),'BECO_Datos 2006-2020'!$LL$3:$RN$86,'BECO_Datos 2006-2020'!$A59,FALSE),0))*$D$5</f>
        <v>0</v>
      </c>
      <c r="H59" s="103">
        <f ca="1">(HLOOKUP(CONCATENATE(H$7,$E$5),'BECO_Datos 2006-2020'!$D$3:$LJ$86,'BECO_Datos 2006-2020'!$A59,FALSE)+IFERROR(HLOOKUP(CONCATENATE(H$7,$E$5),'BECO_Datos 2006-2020'!$LL$3:$RN$86,'BECO_Datos 2006-2020'!$A59,FALSE),0))*$D$5</f>
        <v>1.7390000000000001</v>
      </c>
      <c r="I59" s="103">
        <f ca="1">(HLOOKUP(CONCATENATE(I$7,$E$5),'BECO_Datos 2006-2020'!$D$3:$LJ$86,'BECO_Datos 2006-2020'!$A59,FALSE)+IFERROR(HLOOKUP(CONCATENATE(I$7,$E$5),'BECO_Datos 2006-2020'!$LL$3:$RN$86,'BECO_Datos 2006-2020'!$A59,FALSE),0))*$D$5</f>
        <v>0</v>
      </c>
      <c r="J59" s="103">
        <f ca="1">(HLOOKUP(CONCATENATE(J$7,$E$5),'BECO_Datos 2006-2020'!$D$3:$LJ$86,'BECO_Datos 2006-2020'!$A59,FALSE)+IFERROR(HLOOKUP(CONCATENATE(J$7,$E$5),'BECO_Datos 2006-2020'!$LL$3:$RN$86,'BECO_Datos 2006-2020'!$A59,FALSE),0))*$D$5</f>
        <v>0</v>
      </c>
      <c r="K59" s="103">
        <f ca="1">(HLOOKUP(CONCATENATE(K$7,$E$5),'BECO_Datos 2006-2020'!$D$3:$LJ$86,'BECO_Datos 2006-2020'!$A59,FALSE)+IFERROR(HLOOKUP(CONCATENATE(K$7,$E$5),'BECO_Datos 2006-2020'!$LL$3:$RN$86,'BECO_Datos 2006-2020'!$A59,FALSE),0))*$D$5</f>
        <v>1.41</v>
      </c>
      <c r="L59" s="103">
        <f ca="1">(HLOOKUP(CONCATENATE(L$7,$E$5),'BECO_Datos 2006-2020'!$D$3:$LJ$86,'BECO_Datos 2006-2020'!$A59,FALSE)+IFERROR(HLOOKUP(CONCATENATE(L$7,$E$5),'BECO_Datos 2006-2020'!$LL$3:$RN$86,'BECO_Datos 2006-2020'!$A59,FALSE),0))*$D$5</f>
        <v>0</v>
      </c>
      <c r="M59" s="103">
        <f ca="1">(HLOOKUP(CONCATENATE(M$7,$E$5),'BECO_Datos 2006-2020'!$D$3:$LJ$86,'BECO_Datos 2006-2020'!$A59,FALSE)+IFERROR(HLOOKUP(CONCATENATE(M$7,$E$5),'BECO_Datos 2006-2020'!$LL$3:$RN$86,'BECO_Datos 2006-2020'!$A59,FALSE),0))*$D$5</f>
        <v>0</v>
      </c>
      <c r="N59" s="103">
        <f ca="1">(HLOOKUP(CONCATENATE(N$7,$E$5),'BECO_Datos 2006-2020'!$D$3:$LJ$86,'BECO_Datos 2006-2020'!$A59,FALSE)+IFERROR(HLOOKUP(CONCATENATE(N$7,$E$5),'BECO_Datos 2006-2020'!$LL$3:$RN$86,'BECO_Datos 2006-2020'!$A59,FALSE),0))*$D$5</f>
        <v>0</v>
      </c>
      <c r="O59" s="148" t="s">
        <v>95</v>
      </c>
      <c r="P59" s="309">
        <f t="shared" ca="1" si="41"/>
        <v>1.4855108626942145E-2</v>
      </c>
      <c r="Q59" s="309">
        <f t="shared" ca="1" si="42"/>
        <v>0</v>
      </c>
      <c r="R59" s="309">
        <f t="shared" ca="1" si="43"/>
        <v>0</v>
      </c>
      <c r="S59" s="309">
        <f t="shared" ca="1" si="44"/>
        <v>0</v>
      </c>
      <c r="T59" s="309">
        <f t="shared" ca="1" si="45"/>
        <v>0.80472003701989825</v>
      </c>
      <c r="U59" s="309">
        <f t="shared" ca="1" si="46"/>
        <v>0</v>
      </c>
      <c r="V59" s="309">
        <f t="shared" ca="1" si="47"/>
        <v>0</v>
      </c>
      <c r="W59" s="309">
        <f t="shared" ca="1" si="48"/>
        <v>1.5132002575660013E-2</v>
      </c>
      <c r="X59" s="309">
        <f t="shared" ca="1" si="49"/>
        <v>0</v>
      </c>
      <c r="Y59" s="309">
        <f t="shared" ca="1" si="50"/>
        <v>0</v>
      </c>
      <c r="Z59" s="309">
        <f t="shared" ca="1" si="51"/>
        <v>0</v>
      </c>
      <c r="AB59" s="317">
        <f t="shared" ca="1" si="23"/>
        <v>3.7137771567355361E-3</v>
      </c>
      <c r="AC59" s="317">
        <f t="shared" ca="1" si="24"/>
        <v>0</v>
      </c>
      <c r="AD59" s="317">
        <f t="shared" ca="1" si="25"/>
        <v>0.20496300989888958</v>
      </c>
    </row>
    <row r="60" spans="1:30" x14ac:dyDescent="0.25">
      <c r="A60" s="54"/>
      <c r="B60" s="149" t="s">
        <v>96</v>
      </c>
      <c r="C60" s="23">
        <f t="shared" ca="1" si="1"/>
        <v>3838.4780000000001</v>
      </c>
      <c r="D60" s="104">
        <f ca="1">(HLOOKUP(CONCATENATE(D$7,$E$5),'BECO_Datos 2006-2020'!$D$3:$LJ$86,'BECO_Datos 2006-2020'!$A60,FALSE)+IFERROR(HLOOKUP(CONCATENATE(D$7,$E$5),'BECO_Datos 2006-2020'!$LL$3:$RN$86,'BECO_Datos 2006-2020'!$A60,FALSE),0))*$D$5</f>
        <v>28.786000000000001</v>
      </c>
      <c r="E60" s="104">
        <f ca="1">(HLOOKUP(CONCATENATE(E$7,$E$5),'BECO_Datos 2006-2020'!$D$3:$LJ$86,'BECO_Datos 2006-2020'!$A60,FALSE)+IFERROR(HLOOKUP(CONCATENATE(E$7,$E$5),'BECO_Datos 2006-2020'!$LL$3:$RN$86,'BECO_Datos 2006-2020'!$A60,FALSE),0))*$D$5</f>
        <v>11.718</v>
      </c>
      <c r="F60" s="104">
        <f ca="1">(HLOOKUP(CONCATENATE(F$7,$E$5),'BECO_Datos 2006-2020'!$D$3:$LJ$86,'BECO_Datos 2006-2020'!$A60,FALSE)+IFERROR(HLOOKUP(CONCATENATE(F$7,$E$5),'BECO_Datos 2006-2020'!$LL$3:$RN$86,'BECO_Datos 2006-2020'!$A60,FALSE),0))*$D$5</f>
        <v>284.11799999999999</v>
      </c>
      <c r="G60" s="104">
        <f ca="1">(HLOOKUP(CONCATENATE(G$7,$E$5),'BECO_Datos 2006-2020'!$D$3:$LJ$86,'BECO_Datos 2006-2020'!$A60,FALSE)+IFERROR(HLOOKUP(CONCATENATE(G$7,$E$5),'BECO_Datos 2006-2020'!$LL$3:$RN$86,'BECO_Datos 2006-2020'!$A60,FALSE),0))*$D$5</f>
        <v>239.511</v>
      </c>
      <c r="H60" s="104">
        <f ca="1">(HLOOKUP(CONCATENATE(H$7,$E$5),'BECO_Datos 2006-2020'!$D$3:$LJ$86,'BECO_Datos 2006-2020'!$A60,FALSE)+IFERROR(HLOOKUP(CONCATENATE(H$7,$E$5),'BECO_Datos 2006-2020'!$LL$3:$RN$86,'BECO_Datos 2006-2020'!$A60,FALSE),0))*$D$5</f>
        <v>746.71</v>
      </c>
      <c r="I60" s="104">
        <f ca="1">(HLOOKUP(CONCATENATE(I$7,$E$5),'BECO_Datos 2006-2020'!$D$3:$LJ$86,'BECO_Datos 2006-2020'!$A60,FALSE)+IFERROR(HLOOKUP(CONCATENATE(I$7,$E$5),'BECO_Datos 2006-2020'!$LL$3:$RN$86,'BECO_Datos 2006-2020'!$A60,FALSE),0))*$D$5</f>
        <v>787.89400000000001</v>
      </c>
      <c r="J60" s="104">
        <f ca="1">(HLOOKUP(CONCATENATE(J$7,$E$5),'BECO_Datos 2006-2020'!$D$3:$LJ$86,'BECO_Datos 2006-2020'!$A60,FALSE)+IFERROR(HLOOKUP(CONCATENATE(J$7,$E$5),'BECO_Datos 2006-2020'!$LL$3:$RN$86,'BECO_Datos 2006-2020'!$A60,FALSE),0))*$D$5</f>
        <v>505.14100000000002</v>
      </c>
      <c r="K60" s="104">
        <f ca="1">(HLOOKUP(CONCATENATE(K$7,$E$5),'BECO_Datos 2006-2020'!$D$3:$LJ$86,'BECO_Datos 2006-2020'!$A60,FALSE)+IFERROR(HLOOKUP(CONCATENATE(K$7,$E$5),'BECO_Datos 2006-2020'!$LL$3:$RN$86,'BECO_Datos 2006-2020'!$A60,FALSE),0))*$D$5</f>
        <v>538.16499999999996</v>
      </c>
      <c r="L60" s="104">
        <f ca="1">(HLOOKUP(CONCATENATE(L$7,$E$5),'BECO_Datos 2006-2020'!$D$3:$LJ$86,'BECO_Datos 2006-2020'!$A60,FALSE)+IFERROR(HLOOKUP(CONCATENATE(L$7,$E$5),'BECO_Datos 2006-2020'!$LL$3:$RN$86,'BECO_Datos 2006-2020'!$A60,FALSE),0))*$D$5</f>
        <v>622.67200000000003</v>
      </c>
      <c r="M60" s="104">
        <f ca="1">(HLOOKUP(CONCATENATE(M$7,$E$5),'BECO_Datos 2006-2020'!$D$3:$LJ$86,'BECO_Datos 2006-2020'!$A60,FALSE)+IFERROR(HLOOKUP(CONCATENATE(M$7,$E$5),'BECO_Datos 2006-2020'!$LL$3:$RN$86,'BECO_Datos 2006-2020'!$A60,FALSE),0))*$D$5</f>
        <v>73.763000000000005</v>
      </c>
      <c r="N60" s="104">
        <f ca="1">(HLOOKUP(CONCATENATE(N$7,$E$5),'BECO_Datos 2006-2020'!$D$3:$LJ$86,'BECO_Datos 2006-2020'!$A60,FALSE)+IFERROR(HLOOKUP(CONCATENATE(N$7,$E$5),'BECO_Datos 2006-2020'!$LL$3:$RN$86,'BECO_Datos 2006-2020'!$A60,FALSE),0))*$D$5</f>
        <v>16.497</v>
      </c>
      <c r="O60" s="149" t="s">
        <v>96</v>
      </c>
      <c r="P60" s="310">
        <f ca="1">IFERROR(D60/D$46,0)</f>
        <v>0.23930700230278745</v>
      </c>
      <c r="Q60" s="310">
        <f t="shared" ref="Q60:Z60" ca="1" si="52">IFERROR(E60/E$46,0)</f>
        <v>0.18855598107681915</v>
      </c>
      <c r="R60" s="310">
        <f t="shared" ca="1" si="52"/>
        <v>0.89850195912248998</v>
      </c>
      <c r="S60" s="310">
        <f t="shared" ca="1" si="52"/>
        <v>0.85291080280325915</v>
      </c>
      <c r="T60" s="310">
        <f t="shared" ca="1" si="52"/>
        <v>0.95548549068583666</v>
      </c>
      <c r="U60" s="310">
        <f t="shared" ca="1" si="52"/>
        <v>0.95370171992015906</v>
      </c>
      <c r="V60" s="310">
        <f t="shared" ca="1" si="52"/>
        <v>0.90488951785538352</v>
      </c>
      <c r="W60" s="310">
        <f t="shared" ca="1" si="52"/>
        <v>0.82116209164288878</v>
      </c>
      <c r="X60" s="310">
        <f t="shared" ca="1" si="52"/>
        <v>0.9688618356766312</v>
      </c>
      <c r="Y60" s="310">
        <f t="shared" ca="1" si="52"/>
        <v>0.74113557125202212</v>
      </c>
      <c r="Z60" s="310">
        <f t="shared" ca="1" si="52"/>
        <v>0.36915950590762625</v>
      </c>
      <c r="AB60" s="317">
        <f t="shared" ca="1" si="23"/>
        <v>0.55062822056642369</v>
      </c>
      <c r="AC60" s="317">
        <f t="shared" ca="1" si="24"/>
        <v>0.6802532200398228</v>
      </c>
      <c r="AD60" s="317">
        <f t="shared" ca="1" si="25"/>
        <v>0.91259973396518501</v>
      </c>
    </row>
    <row r="61" spans="1:30" x14ac:dyDescent="0.25">
      <c r="A61" s="54"/>
      <c r="B61" s="148" t="s">
        <v>97</v>
      </c>
      <c r="C61" s="22">
        <f t="shared" ca="1" si="1"/>
        <v>73.535999999999987</v>
      </c>
      <c r="D61" s="103">
        <f ca="1">(HLOOKUP(CONCATENATE(D$7,$E$5),'BECO_Datos 2006-2020'!$D$3:$LJ$86,'BECO_Datos 2006-2020'!$A61,FALSE)+IFERROR(HLOOKUP(CONCATENATE(D$7,$E$5),'BECO_Datos 2006-2020'!$LL$3:$RN$86,'BECO_Datos 2006-2020'!$A61,FALSE),0))*$D$5</f>
        <v>6.3959999999999999</v>
      </c>
      <c r="E61" s="103">
        <f ca="1">(HLOOKUP(CONCATENATE(E$7,$E$5),'BECO_Datos 2006-2020'!$D$3:$LJ$86,'BECO_Datos 2006-2020'!$A61,FALSE)+IFERROR(HLOOKUP(CONCATENATE(E$7,$E$5),'BECO_Datos 2006-2020'!$LL$3:$RN$86,'BECO_Datos 2006-2020'!$A61,FALSE),0))*$D$5</f>
        <v>3.532</v>
      </c>
      <c r="F61" s="103">
        <f ca="1">(HLOOKUP(CONCATENATE(F$7,$E$5),'BECO_Datos 2006-2020'!$D$3:$LJ$86,'BECO_Datos 2006-2020'!$A61,FALSE)+IFERROR(HLOOKUP(CONCATENATE(F$7,$E$5),'BECO_Datos 2006-2020'!$LL$3:$RN$86,'BECO_Datos 2006-2020'!$A61,FALSE),0))*$D$5</f>
        <v>2.008</v>
      </c>
      <c r="G61" s="103">
        <f ca="1">(HLOOKUP(CONCATENATE(G$7,$E$5),'BECO_Datos 2006-2020'!$D$3:$LJ$86,'BECO_Datos 2006-2020'!$A61,FALSE)+IFERROR(HLOOKUP(CONCATENATE(G$7,$E$5),'BECO_Datos 2006-2020'!$LL$3:$RN$86,'BECO_Datos 2006-2020'!$A61,FALSE),0))*$D$5</f>
        <v>8.8490000000000002</v>
      </c>
      <c r="H61" s="103">
        <f ca="1">(HLOOKUP(CONCATENATE(H$7,$E$5),'BECO_Datos 2006-2020'!$D$3:$LJ$86,'BECO_Datos 2006-2020'!$A61,FALSE)+IFERROR(HLOOKUP(CONCATENATE(H$7,$E$5),'BECO_Datos 2006-2020'!$LL$3:$RN$86,'BECO_Datos 2006-2020'!$A61,FALSE),0))*$D$5</f>
        <v>11.321999999999999</v>
      </c>
      <c r="I61" s="103">
        <f ca="1">(HLOOKUP(CONCATENATE(I$7,$E$5),'BECO_Datos 2006-2020'!$D$3:$LJ$86,'BECO_Datos 2006-2020'!$A61,FALSE)+IFERROR(HLOOKUP(CONCATENATE(I$7,$E$5),'BECO_Datos 2006-2020'!$LL$3:$RN$86,'BECO_Datos 2006-2020'!$A61,FALSE),0))*$D$5</f>
        <v>6.4370000000000003</v>
      </c>
      <c r="J61" s="103">
        <f ca="1">(HLOOKUP(CONCATENATE(J$7,$E$5),'BECO_Datos 2006-2020'!$D$3:$LJ$86,'BECO_Datos 2006-2020'!$A61,FALSE)+IFERROR(HLOOKUP(CONCATENATE(J$7,$E$5),'BECO_Datos 2006-2020'!$LL$3:$RN$86,'BECO_Datos 2006-2020'!$A61,FALSE),0))*$D$5</f>
        <v>29.863999999999997</v>
      </c>
      <c r="K61" s="103">
        <f ca="1">(HLOOKUP(CONCATENATE(K$7,$E$5),'BECO_Datos 2006-2020'!$D$3:$LJ$86,'BECO_Datos 2006-2020'!$A61,FALSE)+IFERROR(HLOOKUP(CONCATENATE(K$7,$E$5),'BECO_Datos 2006-2020'!$LL$3:$RN$86,'BECO_Datos 2006-2020'!$A61,FALSE),0))*$D$5</f>
        <v>1.8420000000000001</v>
      </c>
      <c r="L61" s="103">
        <f ca="1">(HLOOKUP(CONCATENATE(L$7,$E$5),'BECO_Datos 2006-2020'!$D$3:$LJ$86,'BECO_Datos 2006-2020'!$A61,FALSE)+IFERROR(HLOOKUP(CONCATENATE(L$7,$E$5),'BECO_Datos 2006-2020'!$LL$3:$RN$86,'BECO_Datos 2006-2020'!$A61,FALSE),0))*$D$5</f>
        <v>1.9350000000000001</v>
      </c>
      <c r="M61" s="103">
        <f ca="1">(HLOOKUP(CONCATENATE(M$7,$E$5),'BECO_Datos 2006-2020'!$D$3:$LJ$86,'BECO_Datos 2006-2020'!$A61,FALSE)+IFERROR(HLOOKUP(CONCATENATE(M$7,$E$5),'BECO_Datos 2006-2020'!$LL$3:$RN$86,'BECO_Datos 2006-2020'!$A61,FALSE),0))*$D$5</f>
        <v>1.351</v>
      </c>
      <c r="N61" s="103">
        <f ca="1">(HLOOKUP(CONCATENATE(N$7,$E$5),'BECO_Datos 2006-2020'!$D$3:$LJ$86,'BECO_Datos 2006-2020'!$A61,FALSE)+IFERROR(HLOOKUP(CONCATENATE(N$7,$E$5),'BECO_Datos 2006-2020'!$LL$3:$RN$86,'BECO_Datos 2006-2020'!$A61,FALSE),0))*$D$5</f>
        <v>1.776</v>
      </c>
      <c r="O61" s="148" t="s">
        <v>97</v>
      </c>
      <c r="P61" s="309">
        <f ca="1">IFERROR(D61/(SUM(D$61:D$62)),0)</f>
        <v>0.90097196788280032</v>
      </c>
      <c r="Q61" s="309">
        <f t="shared" ref="Q61:Z61" ca="1" si="53">IFERROR(E61/(SUM(E$61:E$62)),0)</f>
        <v>0.92533403196227404</v>
      </c>
      <c r="R61" s="309">
        <f t="shared" ca="1" si="53"/>
        <v>0.76699770817417878</v>
      </c>
      <c r="S61" s="309">
        <f t="shared" ca="1" si="53"/>
        <v>0.95489370885939362</v>
      </c>
      <c r="T61" s="309">
        <f t="shared" ca="1" si="53"/>
        <v>0.96968139773895179</v>
      </c>
      <c r="U61" s="309">
        <f t="shared" ca="1" si="53"/>
        <v>0.71324099722991685</v>
      </c>
      <c r="V61" s="309">
        <f t="shared" ca="1" si="53"/>
        <v>0.99291817667985505</v>
      </c>
      <c r="W61" s="309">
        <f t="shared" ca="1" si="53"/>
        <v>0.92702566683442378</v>
      </c>
      <c r="X61" s="309">
        <f t="shared" ca="1" si="53"/>
        <v>0.92672413793103448</v>
      </c>
      <c r="Y61" s="309">
        <f t="shared" ca="1" si="53"/>
        <v>0.91407307171853858</v>
      </c>
      <c r="Z61" s="309">
        <f t="shared" ca="1" si="53"/>
        <v>0.94468085106382971</v>
      </c>
      <c r="AB61" s="317">
        <f t="shared" ca="1" si="23"/>
        <v>0.92865489988114047</v>
      </c>
      <c r="AC61" s="317">
        <f t="shared" ca="1" si="24"/>
        <v>0.80185757912212319</v>
      </c>
      <c r="AD61" s="317">
        <f t="shared" ca="1" si="25"/>
        <v>0.95408734479606627</v>
      </c>
    </row>
    <row r="62" spans="1:30" x14ac:dyDescent="0.25">
      <c r="A62" s="54"/>
      <c r="B62" s="149" t="s">
        <v>98</v>
      </c>
      <c r="C62" s="23">
        <f t="shared" ca="1" si="1"/>
        <v>5.5959999999999992</v>
      </c>
      <c r="D62" s="104">
        <f ca="1">(HLOOKUP(CONCATENATE(D$7,$E$5),'BECO_Datos 2006-2020'!$D$3:$LJ$86,'BECO_Datos 2006-2020'!$A62,FALSE)+IFERROR(HLOOKUP(CONCATENATE(D$7,$E$5),'BECO_Datos 2006-2020'!$LL$3:$RN$86,'BECO_Datos 2006-2020'!$A62,FALSE),0))*$D$5</f>
        <v>0.70299999999999996</v>
      </c>
      <c r="E62" s="104">
        <f ca="1">(HLOOKUP(CONCATENATE(E$7,$E$5),'BECO_Datos 2006-2020'!$D$3:$LJ$86,'BECO_Datos 2006-2020'!$A62,FALSE)+IFERROR(HLOOKUP(CONCATENATE(E$7,$E$5),'BECO_Datos 2006-2020'!$LL$3:$RN$86,'BECO_Datos 2006-2020'!$A62,FALSE),0))*$D$5</f>
        <v>0.28499999999999998</v>
      </c>
      <c r="F62" s="104">
        <f ca="1">(HLOOKUP(CONCATENATE(F$7,$E$5),'BECO_Datos 2006-2020'!$D$3:$LJ$86,'BECO_Datos 2006-2020'!$A62,FALSE)+IFERROR(HLOOKUP(CONCATENATE(F$7,$E$5),'BECO_Datos 2006-2020'!$LL$3:$RN$86,'BECO_Datos 2006-2020'!$A62,FALSE),0))*$D$5</f>
        <v>0.61</v>
      </c>
      <c r="G62" s="104">
        <f ca="1">(HLOOKUP(CONCATENATE(G$7,$E$5),'BECO_Datos 2006-2020'!$D$3:$LJ$86,'BECO_Datos 2006-2020'!$A62,FALSE)+IFERROR(HLOOKUP(CONCATENATE(G$7,$E$5),'BECO_Datos 2006-2020'!$LL$3:$RN$86,'BECO_Datos 2006-2020'!$A62,FALSE),0))*$D$5</f>
        <v>0.41800000000000004</v>
      </c>
      <c r="H62" s="104">
        <f ca="1">(HLOOKUP(CONCATENATE(H$7,$E$5),'BECO_Datos 2006-2020'!$D$3:$LJ$86,'BECO_Datos 2006-2020'!$A62,FALSE)+IFERROR(HLOOKUP(CONCATENATE(H$7,$E$5),'BECO_Datos 2006-2020'!$LL$3:$RN$86,'BECO_Datos 2006-2020'!$A62,FALSE),0))*$D$5</f>
        <v>0.35399999999999998</v>
      </c>
      <c r="I62" s="104">
        <f ca="1">(HLOOKUP(CONCATENATE(I$7,$E$5),'BECO_Datos 2006-2020'!$D$3:$LJ$86,'BECO_Datos 2006-2020'!$A62,FALSE)+IFERROR(HLOOKUP(CONCATENATE(I$7,$E$5),'BECO_Datos 2006-2020'!$LL$3:$RN$86,'BECO_Datos 2006-2020'!$A62,FALSE),0))*$D$5</f>
        <v>2.5880000000000001</v>
      </c>
      <c r="J62" s="104">
        <f ca="1">(HLOOKUP(CONCATENATE(J$7,$E$5),'BECO_Datos 2006-2020'!$D$3:$LJ$86,'BECO_Datos 2006-2020'!$A62,FALSE)+IFERROR(HLOOKUP(CONCATENATE(J$7,$E$5),'BECO_Datos 2006-2020'!$LL$3:$RN$86,'BECO_Datos 2006-2020'!$A62,FALSE),0))*$D$5</f>
        <v>0.21299999999999999</v>
      </c>
      <c r="K62" s="104">
        <f ca="1">(HLOOKUP(CONCATENATE(K$7,$E$5),'BECO_Datos 2006-2020'!$D$3:$LJ$86,'BECO_Datos 2006-2020'!$A62,FALSE)+IFERROR(HLOOKUP(CONCATENATE(K$7,$E$5),'BECO_Datos 2006-2020'!$LL$3:$RN$86,'BECO_Datos 2006-2020'!$A62,FALSE),0))*$D$5</f>
        <v>0.14499999999999999</v>
      </c>
      <c r="L62" s="104">
        <f ca="1">(HLOOKUP(CONCATENATE(L$7,$E$5),'BECO_Datos 2006-2020'!$D$3:$LJ$86,'BECO_Datos 2006-2020'!$A62,FALSE)+IFERROR(HLOOKUP(CONCATENATE(L$7,$E$5),'BECO_Datos 2006-2020'!$LL$3:$RN$86,'BECO_Datos 2006-2020'!$A62,FALSE),0))*$D$5</f>
        <v>0.153</v>
      </c>
      <c r="M62" s="104">
        <f ca="1">(HLOOKUP(CONCATENATE(M$7,$E$5),'BECO_Datos 2006-2020'!$D$3:$LJ$86,'BECO_Datos 2006-2020'!$A62,FALSE)+IFERROR(HLOOKUP(CONCATENATE(M$7,$E$5),'BECO_Datos 2006-2020'!$LL$3:$RN$86,'BECO_Datos 2006-2020'!$A62,FALSE),0))*$D$5</f>
        <v>0.127</v>
      </c>
      <c r="N62" s="104">
        <f ca="1">(HLOOKUP(CONCATENATE(N$7,$E$5),'BECO_Datos 2006-2020'!$D$3:$LJ$86,'BECO_Datos 2006-2020'!$A62,FALSE)+IFERROR(HLOOKUP(CONCATENATE(N$7,$E$5),'BECO_Datos 2006-2020'!$LL$3:$RN$86,'BECO_Datos 2006-2020'!$A62,FALSE),0))*$D$5</f>
        <v>0.10400000000000001</v>
      </c>
      <c r="O62" s="149" t="s">
        <v>98</v>
      </c>
      <c r="P62" s="309">
        <f ca="1">IFERROR(D62/(SUM(D$61:D$62)),0)</f>
        <v>9.9028032117199599E-2</v>
      </c>
      <c r="Q62" s="309">
        <f t="shared" ref="Q62" ca="1" si="54">IFERROR(E62/(SUM(E$61:E$62)),0)</f>
        <v>7.4665968037725947E-2</v>
      </c>
      <c r="R62" s="309">
        <f t="shared" ref="R62" ca="1" si="55">IFERROR(F62/(SUM(F$61:F$62)),0)</f>
        <v>0.23300229182582124</v>
      </c>
      <c r="S62" s="309">
        <f t="shared" ref="S62" ca="1" si="56">IFERROR(G62/(SUM(G$61:G$62)),0)</f>
        <v>4.5106291140606457E-2</v>
      </c>
      <c r="T62" s="309">
        <f t="shared" ref="T62" ca="1" si="57">IFERROR(H62/(SUM(H$61:H$62)),0)</f>
        <v>3.0318602261048308E-2</v>
      </c>
      <c r="U62" s="309">
        <f t="shared" ref="U62" ca="1" si="58">IFERROR(I62/(SUM(I$61:I$62)),0)</f>
        <v>0.28675900277008309</v>
      </c>
      <c r="V62" s="309">
        <f t="shared" ref="V62" ca="1" si="59">IFERROR(J62/(SUM(J$61:J$62)),0)</f>
        <v>7.0818233201449619E-3</v>
      </c>
      <c r="W62" s="309">
        <f t="shared" ref="W62" ca="1" si="60">IFERROR(K62/(SUM(K$61:K$62)),0)</f>
        <v>7.2974333165576236E-2</v>
      </c>
      <c r="X62" s="309">
        <f t="shared" ref="X62" ca="1" si="61">IFERROR(L62/(SUM(L$61:L$62)),0)</f>
        <v>7.3275862068965511E-2</v>
      </c>
      <c r="Y62" s="309">
        <f t="shared" ref="Y62" ca="1" si="62">IFERROR(M62/(SUM(M$61:M$62)),0)</f>
        <v>8.5926928281461437E-2</v>
      </c>
      <c r="Z62" s="309">
        <f t="shared" ref="Z62" ca="1" si="63">IFERROR(N62/(SUM(N$61:N$62)),0)</f>
        <v>5.5319148936170216E-2</v>
      </c>
      <c r="AB62" s="317">
        <f t="shared" ca="1" si="23"/>
        <v>7.1345100118859431E-2</v>
      </c>
      <c r="AC62" s="317">
        <f t="shared" ca="1" si="24"/>
        <v>0.19814242087787673</v>
      </c>
      <c r="AD62" s="317">
        <f t="shared" ca="1" si="25"/>
        <v>4.5912655203933755E-2</v>
      </c>
    </row>
    <row r="63" spans="1:30" x14ac:dyDescent="0.25">
      <c r="A63" s="54"/>
      <c r="B63" s="148" t="s">
        <v>99</v>
      </c>
      <c r="C63" s="22">
        <f t="shared" ca="1" si="1"/>
        <v>0</v>
      </c>
      <c r="D63" s="103">
        <f ca="1">(HLOOKUP(CONCATENATE(D$7,$E$5),'BECO_Datos 2006-2020'!$D$3:$LJ$86,'BECO_Datos 2006-2020'!$A63,FALSE)+IFERROR(HLOOKUP(CONCATENATE(D$7,$E$5),'BECO_Datos 2006-2020'!$LL$3:$RN$86,'BECO_Datos 2006-2020'!$A63,FALSE),0))*$D$5</f>
        <v>0</v>
      </c>
      <c r="E63" s="103">
        <f ca="1">(HLOOKUP(CONCATENATE(E$7,$E$5),'BECO_Datos 2006-2020'!$D$3:$LJ$86,'BECO_Datos 2006-2020'!$A63,FALSE)+IFERROR(HLOOKUP(CONCATENATE(E$7,$E$5),'BECO_Datos 2006-2020'!$LL$3:$RN$86,'BECO_Datos 2006-2020'!$A63,FALSE),0))*$D$5</f>
        <v>0</v>
      </c>
      <c r="F63" s="103">
        <f ca="1">(HLOOKUP(CONCATENATE(F$7,$E$5),'BECO_Datos 2006-2020'!$D$3:$LJ$86,'BECO_Datos 2006-2020'!$A63,FALSE)+IFERROR(HLOOKUP(CONCATENATE(F$7,$E$5),'BECO_Datos 2006-2020'!$LL$3:$RN$86,'BECO_Datos 2006-2020'!$A63,FALSE),0))*$D$5</f>
        <v>0</v>
      </c>
      <c r="G63" s="103">
        <f ca="1">(HLOOKUP(CONCATENATE(G$7,$E$5),'BECO_Datos 2006-2020'!$D$3:$LJ$86,'BECO_Datos 2006-2020'!$A63,FALSE)+IFERROR(HLOOKUP(CONCATENATE(G$7,$E$5),'BECO_Datos 2006-2020'!$LL$3:$RN$86,'BECO_Datos 2006-2020'!$A63,FALSE),0))*$D$5</f>
        <v>0</v>
      </c>
      <c r="H63" s="103">
        <f ca="1">(HLOOKUP(CONCATENATE(H$7,$E$5),'BECO_Datos 2006-2020'!$D$3:$LJ$86,'BECO_Datos 2006-2020'!$A63,FALSE)+IFERROR(HLOOKUP(CONCATENATE(H$7,$E$5),'BECO_Datos 2006-2020'!$LL$3:$RN$86,'BECO_Datos 2006-2020'!$A63,FALSE),0))*$D$5</f>
        <v>0</v>
      </c>
      <c r="I63" s="103">
        <f ca="1">(HLOOKUP(CONCATENATE(I$7,$E$5),'BECO_Datos 2006-2020'!$D$3:$LJ$86,'BECO_Datos 2006-2020'!$A63,FALSE)+IFERROR(HLOOKUP(CONCATENATE(I$7,$E$5),'BECO_Datos 2006-2020'!$LL$3:$RN$86,'BECO_Datos 2006-2020'!$A63,FALSE),0))*$D$5</f>
        <v>0</v>
      </c>
      <c r="J63" s="103">
        <f ca="1">(HLOOKUP(CONCATENATE(J$7,$E$5),'BECO_Datos 2006-2020'!$D$3:$LJ$86,'BECO_Datos 2006-2020'!$A63,FALSE)+IFERROR(HLOOKUP(CONCATENATE(J$7,$E$5),'BECO_Datos 2006-2020'!$LL$3:$RN$86,'BECO_Datos 2006-2020'!$A63,FALSE),0))*$D$5</f>
        <v>0</v>
      </c>
      <c r="K63" s="103">
        <f ca="1">(HLOOKUP(CONCATENATE(K$7,$E$5),'BECO_Datos 2006-2020'!$D$3:$LJ$86,'BECO_Datos 2006-2020'!$A63,FALSE)+IFERROR(HLOOKUP(CONCATENATE(K$7,$E$5),'BECO_Datos 2006-2020'!$LL$3:$RN$86,'BECO_Datos 2006-2020'!$A63,FALSE),0))*$D$5</f>
        <v>0</v>
      </c>
      <c r="L63" s="103">
        <f ca="1">(HLOOKUP(CONCATENATE(L$7,$E$5),'BECO_Datos 2006-2020'!$D$3:$LJ$86,'BECO_Datos 2006-2020'!$A63,FALSE)+IFERROR(HLOOKUP(CONCATENATE(L$7,$E$5),'BECO_Datos 2006-2020'!$LL$3:$RN$86,'BECO_Datos 2006-2020'!$A63,FALSE),0))*$D$5</f>
        <v>0</v>
      </c>
      <c r="M63" s="103">
        <f ca="1">(HLOOKUP(CONCATENATE(M$7,$E$5),'BECO_Datos 2006-2020'!$D$3:$LJ$86,'BECO_Datos 2006-2020'!$A63,FALSE)+IFERROR(HLOOKUP(CONCATENATE(M$7,$E$5),'BECO_Datos 2006-2020'!$LL$3:$RN$86,'BECO_Datos 2006-2020'!$A63,FALSE),0))*$D$5</f>
        <v>0</v>
      </c>
      <c r="N63" s="103">
        <f ca="1">(HLOOKUP(CONCATENATE(N$7,$E$5),'BECO_Datos 2006-2020'!$D$3:$LJ$86,'BECO_Datos 2006-2020'!$A63,FALSE)+IFERROR(HLOOKUP(CONCATENATE(N$7,$E$5),'BECO_Datos 2006-2020'!$LL$3:$RN$86,'BECO_Datos 2006-2020'!$A63,FALSE),0))*$D$5</f>
        <v>0</v>
      </c>
      <c r="O63" s="148" t="s">
        <v>99</v>
      </c>
      <c r="P63" s="310">
        <f ca="1">IFERROR(D63/(SUM(D$63:D$69)),0)</f>
        <v>0</v>
      </c>
      <c r="Q63" s="310">
        <f t="shared" ref="Q63:Z63" ca="1" si="64">IFERROR(E63/(SUM(E$63:E$69)),0)</f>
        <v>0</v>
      </c>
      <c r="R63" s="310">
        <f t="shared" ca="1" si="64"/>
        <v>0</v>
      </c>
      <c r="S63" s="310">
        <f t="shared" ca="1" si="64"/>
        <v>0</v>
      </c>
      <c r="T63" s="310">
        <f t="shared" ca="1" si="64"/>
        <v>0</v>
      </c>
      <c r="U63" s="310">
        <f t="shared" ca="1" si="64"/>
        <v>0</v>
      </c>
      <c r="V63" s="310">
        <f t="shared" ca="1" si="64"/>
        <v>0</v>
      </c>
      <c r="W63" s="310">
        <f t="shared" ca="1" si="64"/>
        <v>0</v>
      </c>
      <c r="X63" s="310">
        <f t="shared" ca="1" si="64"/>
        <v>0</v>
      </c>
      <c r="Y63" s="310">
        <f t="shared" ca="1" si="64"/>
        <v>0</v>
      </c>
      <c r="Z63" s="310">
        <f t="shared" ca="1" si="64"/>
        <v>0</v>
      </c>
      <c r="AB63" s="317">
        <f t="shared" ca="1" si="23"/>
        <v>0</v>
      </c>
      <c r="AC63" s="317">
        <f t="shared" ca="1" si="24"/>
        <v>0</v>
      </c>
      <c r="AD63" s="317">
        <f t="shared" ca="1" si="25"/>
        <v>0</v>
      </c>
    </row>
    <row r="64" spans="1:30" x14ac:dyDescent="0.25">
      <c r="A64" s="54"/>
      <c r="B64" s="149" t="s">
        <v>100</v>
      </c>
      <c r="C64" s="23">
        <f t="shared" ca="1" si="1"/>
        <v>9.4740000000000002</v>
      </c>
      <c r="D64" s="104">
        <f ca="1">(HLOOKUP(CONCATENATE(D$7,$E$5),'BECO_Datos 2006-2020'!$D$3:$LJ$86,'BECO_Datos 2006-2020'!$A64,FALSE)+IFERROR(HLOOKUP(CONCATENATE(D$7,$E$5),'BECO_Datos 2006-2020'!$LL$3:$RN$86,'BECO_Datos 2006-2020'!$A64,FALSE),0))*$D$5</f>
        <v>8.900000000000001E-2</v>
      </c>
      <c r="E64" s="104">
        <f ca="1">(HLOOKUP(CONCATENATE(E$7,$E$5),'BECO_Datos 2006-2020'!$D$3:$LJ$86,'BECO_Datos 2006-2020'!$A64,FALSE)+IFERROR(HLOOKUP(CONCATENATE(E$7,$E$5),'BECO_Datos 2006-2020'!$LL$3:$RN$86,'BECO_Datos 2006-2020'!$A64,FALSE),0))*$D$5</f>
        <v>0</v>
      </c>
      <c r="F64" s="104">
        <f ca="1">(HLOOKUP(CONCATENATE(F$7,$E$5),'BECO_Datos 2006-2020'!$D$3:$LJ$86,'BECO_Datos 2006-2020'!$A64,FALSE)+IFERROR(HLOOKUP(CONCATENATE(F$7,$E$5),'BECO_Datos 2006-2020'!$LL$3:$RN$86,'BECO_Datos 2006-2020'!$A64,FALSE),0))*$D$5</f>
        <v>0.189</v>
      </c>
      <c r="G64" s="104">
        <f ca="1">(HLOOKUP(CONCATENATE(G$7,$E$5),'BECO_Datos 2006-2020'!$D$3:$LJ$86,'BECO_Datos 2006-2020'!$A64,FALSE)+IFERROR(HLOOKUP(CONCATENATE(G$7,$E$5),'BECO_Datos 2006-2020'!$LL$3:$RN$86,'BECO_Datos 2006-2020'!$A64,FALSE),0))*$D$5</f>
        <v>0</v>
      </c>
      <c r="H64" s="104">
        <f ca="1">(HLOOKUP(CONCATENATE(H$7,$E$5),'BECO_Datos 2006-2020'!$D$3:$LJ$86,'BECO_Datos 2006-2020'!$A64,FALSE)+IFERROR(HLOOKUP(CONCATENATE(H$7,$E$5),'BECO_Datos 2006-2020'!$LL$3:$RN$86,'BECO_Datos 2006-2020'!$A64,FALSE),0))*$D$5</f>
        <v>2.0979999999999999</v>
      </c>
      <c r="I64" s="104">
        <f ca="1">(HLOOKUP(CONCATENATE(I$7,$E$5),'BECO_Datos 2006-2020'!$D$3:$LJ$86,'BECO_Datos 2006-2020'!$A64,FALSE)+IFERROR(HLOOKUP(CONCATENATE(I$7,$E$5),'BECO_Datos 2006-2020'!$LL$3:$RN$86,'BECO_Datos 2006-2020'!$A64,FALSE),0))*$D$5</f>
        <v>0.60499999999999998</v>
      </c>
      <c r="J64" s="104">
        <f ca="1">(HLOOKUP(CONCATENATE(J$7,$E$5),'BECO_Datos 2006-2020'!$D$3:$LJ$86,'BECO_Datos 2006-2020'!$A64,FALSE)+IFERROR(HLOOKUP(CONCATENATE(J$7,$E$5),'BECO_Datos 2006-2020'!$LL$3:$RN$86,'BECO_Datos 2006-2020'!$A64,FALSE),0))*$D$5</f>
        <v>2.3679999999999999</v>
      </c>
      <c r="K64" s="104">
        <f ca="1">(HLOOKUP(CONCATENATE(K$7,$E$5),'BECO_Datos 2006-2020'!$D$3:$LJ$86,'BECO_Datos 2006-2020'!$A64,FALSE)+IFERROR(HLOOKUP(CONCATENATE(K$7,$E$5),'BECO_Datos 2006-2020'!$LL$3:$RN$86,'BECO_Datos 2006-2020'!$A64,FALSE),0))*$D$5</f>
        <v>1.3360000000000001</v>
      </c>
      <c r="L64" s="104">
        <f ca="1">(HLOOKUP(CONCATENATE(L$7,$E$5),'BECO_Datos 2006-2020'!$D$3:$LJ$86,'BECO_Datos 2006-2020'!$A64,FALSE)+IFERROR(HLOOKUP(CONCATENATE(L$7,$E$5),'BECO_Datos 2006-2020'!$LL$3:$RN$86,'BECO_Datos 2006-2020'!$A64,FALSE),0))*$D$5</f>
        <v>1.94</v>
      </c>
      <c r="M64" s="104">
        <f ca="1">(HLOOKUP(CONCATENATE(M$7,$E$5),'BECO_Datos 2006-2020'!$D$3:$LJ$86,'BECO_Datos 2006-2020'!$A64,FALSE)+IFERROR(HLOOKUP(CONCATENATE(M$7,$E$5),'BECO_Datos 2006-2020'!$LL$3:$RN$86,'BECO_Datos 2006-2020'!$A64,FALSE),0))*$D$5</f>
        <v>0.84899999999999998</v>
      </c>
      <c r="N64" s="104">
        <f ca="1">(HLOOKUP(CONCATENATE(N$7,$E$5),'BECO_Datos 2006-2020'!$D$3:$LJ$86,'BECO_Datos 2006-2020'!$A64,FALSE)+IFERROR(HLOOKUP(CONCATENATE(N$7,$E$5),'BECO_Datos 2006-2020'!$LL$3:$RN$86,'BECO_Datos 2006-2020'!$A64,FALSE),0))*$D$5</f>
        <v>0.86</v>
      </c>
      <c r="O64" s="149" t="s">
        <v>100</v>
      </c>
      <c r="P64" s="310">
        <f t="shared" ref="P64:P69" ca="1" si="65">IFERROR(D64/(SUM(D$63:D$69)),0)</f>
        <v>5.1985981308411228E-2</v>
      </c>
      <c r="Q64" s="310">
        <f t="shared" ref="Q64:Q69" ca="1" si="66">IFERROR(E64/(SUM(E$63:E$69)),0)</f>
        <v>0</v>
      </c>
      <c r="R64" s="310">
        <f t="shared" ref="R64:R69" ca="1" si="67">IFERROR(F64/(SUM(F$63:F$69)),0)</f>
        <v>7.4204946996466445E-2</v>
      </c>
      <c r="S64" s="310">
        <f t="shared" ref="S64:S69" ca="1" si="68">IFERROR(G64/(SUM(G$63:G$69)),0)</f>
        <v>0</v>
      </c>
      <c r="T64" s="310">
        <f t="shared" ref="T64:T69" ca="1" si="69">IFERROR(H64/(SUM(H$63:H$69)),0)</f>
        <v>0.50131421744324967</v>
      </c>
      <c r="U64" s="310">
        <f t="shared" ref="U64:U69" ca="1" si="70">IFERROR(I64/(SUM(I$63:I$69)),0)</f>
        <v>0.19803600654664483</v>
      </c>
      <c r="V64" s="310">
        <f t="shared" ref="V64:V69" ca="1" si="71">IFERROR(J64/(SUM(J$63:J$69)),0)</f>
        <v>0.59587317564167086</v>
      </c>
      <c r="W64" s="310">
        <f t="shared" ref="W64:W69" ca="1" si="72">IFERROR(K64/(SUM(K$63:K$69)),0)</f>
        <v>0.40448077505298219</v>
      </c>
      <c r="X64" s="310">
        <f t="shared" ref="X64:X69" ca="1" si="73">IFERROR(L64/(SUM(L$63:L$69)),0)</f>
        <v>0.55019852524106627</v>
      </c>
      <c r="Y64" s="310">
        <f t="shared" ref="Y64:Y69" ca="1" si="74">IFERROR(M64/(SUM(M$63:M$69)),0)</f>
        <v>0.27316602316602318</v>
      </c>
      <c r="Z64" s="310">
        <f t="shared" ref="Z64:Z69" ca="1" si="75">IFERROR(N64/(SUM(N$63:N$69)),0)</f>
        <v>0.36363636363636359</v>
      </c>
      <c r="AB64" s="317">
        <f t="shared" ca="1" si="23"/>
        <v>0.17219709202769951</v>
      </c>
      <c r="AC64" s="317">
        <f t="shared" ca="1" si="24"/>
        <v>9.0746984514370424E-2</v>
      </c>
      <c r="AD64" s="317">
        <f t="shared" ca="1" si="25"/>
        <v>0.51296667334474222</v>
      </c>
    </row>
    <row r="65" spans="1:30" x14ac:dyDescent="0.25">
      <c r="A65" s="54"/>
      <c r="B65" s="148" t="s">
        <v>101</v>
      </c>
      <c r="C65" s="22">
        <f t="shared" ca="1" si="1"/>
        <v>5.165</v>
      </c>
      <c r="D65" s="103">
        <f ca="1">(HLOOKUP(CONCATENATE(D$7,$E$5),'BECO_Datos 2006-2020'!$D$3:$LJ$86,'BECO_Datos 2006-2020'!$A65,FALSE)+IFERROR(HLOOKUP(CONCATENATE(D$7,$E$5),'BECO_Datos 2006-2020'!$LL$3:$RN$86,'BECO_Datos 2006-2020'!$A65,FALSE),0))*$D$5</f>
        <v>0.53899999999999992</v>
      </c>
      <c r="E65" s="103">
        <f ca="1">(HLOOKUP(CONCATENATE(E$7,$E$5),'BECO_Datos 2006-2020'!$D$3:$LJ$86,'BECO_Datos 2006-2020'!$A65,FALSE)+IFERROR(HLOOKUP(CONCATENATE(E$7,$E$5),'BECO_Datos 2006-2020'!$LL$3:$RN$86,'BECO_Datos 2006-2020'!$A65,FALSE),0))*$D$5</f>
        <v>0.11799999999999999</v>
      </c>
      <c r="F65" s="103">
        <f ca="1">(HLOOKUP(CONCATENATE(F$7,$E$5),'BECO_Datos 2006-2020'!$D$3:$LJ$86,'BECO_Datos 2006-2020'!$A65,FALSE)+IFERROR(HLOOKUP(CONCATENATE(F$7,$E$5),'BECO_Datos 2006-2020'!$LL$3:$RN$86,'BECO_Datos 2006-2020'!$A65,FALSE),0))*$D$5</f>
        <v>0.499</v>
      </c>
      <c r="G65" s="103">
        <f ca="1">(HLOOKUP(CONCATENATE(G$7,$E$5),'BECO_Datos 2006-2020'!$D$3:$LJ$86,'BECO_Datos 2006-2020'!$A65,FALSE)+IFERROR(HLOOKUP(CONCATENATE(G$7,$E$5),'BECO_Datos 2006-2020'!$LL$3:$RN$86,'BECO_Datos 2006-2020'!$A65,FALSE),0))*$D$5</f>
        <v>0.57099999999999995</v>
      </c>
      <c r="H65" s="103">
        <f ca="1">(HLOOKUP(CONCATENATE(H$7,$E$5),'BECO_Datos 2006-2020'!$D$3:$LJ$86,'BECO_Datos 2006-2020'!$A65,FALSE)+IFERROR(HLOOKUP(CONCATENATE(H$7,$E$5),'BECO_Datos 2006-2020'!$LL$3:$RN$86,'BECO_Datos 2006-2020'!$A65,FALSE),0))*$D$5</f>
        <v>0.38500000000000001</v>
      </c>
      <c r="I65" s="103">
        <f ca="1">(HLOOKUP(CONCATENATE(I$7,$E$5),'BECO_Datos 2006-2020'!$D$3:$LJ$86,'BECO_Datos 2006-2020'!$A65,FALSE)+IFERROR(HLOOKUP(CONCATENATE(I$7,$E$5),'BECO_Datos 2006-2020'!$LL$3:$RN$86,'BECO_Datos 2006-2020'!$A65,FALSE),0))*$D$5</f>
        <v>0.53200000000000003</v>
      </c>
      <c r="J65" s="103">
        <f ca="1">(HLOOKUP(CONCATENATE(J$7,$E$5),'BECO_Datos 2006-2020'!$D$3:$LJ$86,'BECO_Datos 2006-2020'!$A65,FALSE)+IFERROR(HLOOKUP(CONCATENATE(J$7,$E$5),'BECO_Datos 2006-2020'!$LL$3:$RN$86,'BECO_Datos 2006-2020'!$A65,FALSE),0))*$D$5</f>
        <v>0.48099999999999998</v>
      </c>
      <c r="K65" s="103">
        <f ca="1">(HLOOKUP(CONCATENATE(K$7,$E$5),'BECO_Datos 2006-2020'!$D$3:$LJ$86,'BECO_Datos 2006-2020'!$A65,FALSE)+IFERROR(HLOOKUP(CONCATENATE(K$7,$E$5),'BECO_Datos 2006-2020'!$LL$3:$RN$86,'BECO_Datos 2006-2020'!$A65,FALSE),0))*$D$5</f>
        <v>0.60499999999999998</v>
      </c>
      <c r="L65" s="103">
        <f ca="1">(HLOOKUP(CONCATENATE(L$7,$E$5),'BECO_Datos 2006-2020'!$D$3:$LJ$86,'BECO_Datos 2006-2020'!$A65,FALSE)+IFERROR(HLOOKUP(CONCATENATE(L$7,$E$5),'BECO_Datos 2006-2020'!$LL$3:$RN$86,'BECO_Datos 2006-2020'!$A65,FALSE),0))*$D$5</f>
        <v>0.65100000000000002</v>
      </c>
      <c r="M65" s="103">
        <f ca="1">(HLOOKUP(CONCATENATE(M$7,$E$5),'BECO_Datos 2006-2020'!$D$3:$LJ$86,'BECO_Datos 2006-2020'!$A65,FALSE)+IFERROR(HLOOKUP(CONCATENATE(M$7,$E$5),'BECO_Datos 2006-2020'!$LL$3:$RN$86,'BECO_Datos 2006-2020'!$A65,FALSE),0))*$D$5</f>
        <v>0.78400000000000003</v>
      </c>
      <c r="N65" s="103">
        <f ca="1">(HLOOKUP(CONCATENATE(N$7,$E$5),'BECO_Datos 2006-2020'!$D$3:$LJ$86,'BECO_Datos 2006-2020'!$A65,FALSE)+IFERROR(HLOOKUP(CONCATENATE(N$7,$E$5),'BECO_Datos 2006-2020'!$LL$3:$RN$86,'BECO_Datos 2006-2020'!$A65,FALSE),0))*$D$5</f>
        <v>0.9</v>
      </c>
      <c r="O65" s="148" t="s">
        <v>101</v>
      </c>
      <c r="P65" s="310">
        <f t="shared" ca="1" si="65"/>
        <v>0.31483644859813087</v>
      </c>
      <c r="Q65" s="310">
        <f t="shared" ca="1" si="66"/>
        <v>0.80272108843537415</v>
      </c>
      <c r="R65" s="310">
        <f t="shared" ca="1" si="67"/>
        <v>0.19591676482135847</v>
      </c>
      <c r="S65" s="310">
        <f t="shared" ca="1" si="68"/>
        <v>0.39243986254295526</v>
      </c>
      <c r="T65" s="310">
        <f t="shared" ca="1" si="69"/>
        <v>9.1995221027479104E-2</v>
      </c>
      <c r="U65" s="310">
        <f t="shared" ca="1" si="70"/>
        <v>0.17414075286415712</v>
      </c>
      <c r="V65" s="310">
        <f t="shared" ca="1" si="71"/>
        <v>0.1210367388022144</v>
      </c>
      <c r="W65" s="310">
        <f t="shared" ca="1" si="72"/>
        <v>0.18316681804420223</v>
      </c>
      <c r="X65" s="310">
        <f t="shared" ca="1" si="73"/>
        <v>0.18462847419171866</v>
      </c>
      <c r="Y65" s="310">
        <f t="shared" ca="1" si="74"/>
        <v>0.25225225225225228</v>
      </c>
      <c r="Z65" s="310">
        <f t="shared" ca="1" si="75"/>
        <v>0.38054968287526425</v>
      </c>
      <c r="AB65" s="317">
        <f t="shared" ca="1" si="23"/>
        <v>0.33501956156715063</v>
      </c>
      <c r="AC65" s="317">
        <f t="shared" ca="1" si="24"/>
        <v>0.3909262020402966</v>
      </c>
      <c r="AD65" s="317">
        <f t="shared" ca="1" si="25"/>
        <v>0.14520681301640359</v>
      </c>
    </row>
    <row r="66" spans="1:30" x14ac:dyDescent="0.25">
      <c r="A66" s="54"/>
      <c r="B66" s="149" t="s">
        <v>102</v>
      </c>
      <c r="C66" s="23">
        <f t="shared" ca="1" si="1"/>
        <v>9.452</v>
      </c>
      <c r="D66" s="104">
        <f ca="1">(HLOOKUP(CONCATENATE(D$7,$E$5),'BECO_Datos 2006-2020'!$D$3:$LJ$86,'BECO_Datos 2006-2020'!$A66,FALSE)+IFERROR(HLOOKUP(CONCATENATE(D$7,$E$5),'BECO_Datos 2006-2020'!$LL$3:$RN$86,'BECO_Datos 2006-2020'!$A66,FALSE),0))*$D$5</f>
        <v>0.95499999999999996</v>
      </c>
      <c r="E66" s="104">
        <f ca="1">(HLOOKUP(CONCATENATE(E$7,$E$5),'BECO_Datos 2006-2020'!$D$3:$LJ$86,'BECO_Datos 2006-2020'!$A66,FALSE)+IFERROR(HLOOKUP(CONCATENATE(E$7,$E$5),'BECO_Datos 2006-2020'!$LL$3:$RN$86,'BECO_Datos 2006-2020'!$A66,FALSE),0))*$D$5</f>
        <v>2.9000000000000001E-2</v>
      </c>
      <c r="F66" s="104">
        <f ca="1">(HLOOKUP(CONCATENATE(F$7,$E$5),'BECO_Datos 2006-2020'!$D$3:$LJ$86,'BECO_Datos 2006-2020'!$A66,FALSE)+IFERROR(HLOOKUP(CONCATENATE(F$7,$E$5),'BECO_Datos 2006-2020'!$LL$3:$RN$86,'BECO_Datos 2006-2020'!$A66,FALSE),0))*$D$5</f>
        <v>2E-3</v>
      </c>
      <c r="G66" s="104">
        <f ca="1">(HLOOKUP(CONCATENATE(G$7,$E$5),'BECO_Datos 2006-2020'!$D$3:$LJ$86,'BECO_Datos 2006-2020'!$A66,FALSE)+IFERROR(HLOOKUP(CONCATENATE(G$7,$E$5),'BECO_Datos 2006-2020'!$LL$3:$RN$86,'BECO_Datos 2006-2020'!$A66,FALSE),0))*$D$5</f>
        <v>0.86399999999999999</v>
      </c>
      <c r="H66" s="104">
        <f ca="1">(HLOOKUP(CONCATENATE(H$7,$E$5),'BECO_Datos 2006-2020'!$D$3:$LJ$86,'BECO_Datos 2006-2020'!$A66,FALSE)+IFERROR(HLOOKUP(CONCATENATE(H$7,$E$5),'BECO_Datos 2006-2020'!$LL$3:$RN$86,'BECO_Datos 2006-2020'!$A66,FALSE),0))*$D$5</f>
        <v>1.44</v>
      </c>
      <c r="I66" s="104">
        <f ca="1">(HLOOKUP(CONCATENATE(I$7,$E$5),'BECO_Datos 2006-2020'!$D$3:$LJ$86,'BECO_Datos 2006-2020'!$A66,FALSE)+IFERROR(HLOOKUP(CONCATENATE(I$7,$E$5),'BECO_Datos 2006-2020'!$LL$3:$RN$86,'BECO_Datos 2006-2020'!$A66,FALSE),0))*$D$5</f>
        <v>1.752</v>
      </c>
      <c r="J66" s="104">
        <f ca="1">(HLOOKUP(CONCATENATE(J$7,$E$5),'BECO_Datos 2006-2020'!$D$3:$LJ$86,'BECO_Datos 2006-2020'!$A66,FALSE)+IFERROR(HLOOKUP(CONCATENATE(J$7,$E$5),'BECO_Datos 2006-2020'!$LL$3:$RN$86,'BECO_Datos 2006-2020'!$A66,FALSE),0))*$D$5</f>
        <v>1.0179999999999998</v>
      </c>
      <c r="K66" s="104">
        <f ca="1">(HLOOKUP(CONCATENATE(K$7,$E$5),'BECO_Datos 2006-2020'!$D$3:$LJ$86,'BECO_Datos 2006-2020'!$A66,FALSE)+IFERROR(HLOOKUP(CONCATENATE(K$7,$E$5),'BECO_Datos 2006-2020'!$LL$3:$RN$86,'BECO_Datos 2006-2020'!$A66,FALSE),0))*$D$5</f>
        <v>1.2709999999999999</v>
      </c>
      <c r="L66" s="104">
        <f ca="1">(HLOOKUP(CONCATENATE(L$7,$E$5),'BECO_Datos 2006-2020'!$D$3:$LJ$86,'BECO_Datos 2006-2020'!$A66,FALSE)+IFERROR(HLOOKUP(CONCATENATE(L$7,$E$5),'BECO_Datos 2006-2020'!$LL$3:$RN$86,'BECO_Datos 2006-2020'!$A66,FALSE),0))*$D$5</f>
        <v>0.82399999999999995</v>
      </c>
      <c r="M66" s="104">
        <f ca="1">(HLOOKUP(CONCATENATE(M$7,$E$5),'BECO_Datos 2006-2020'!$D$3:$LJ$86,'BECO_Datos 2006-2020'!$A66,FALSE)+IFERROR(HLOOKUP(CONCATENATE(M$7,$E$5),'BECO_Datos 2006-2020'!$LL$3:$RN$86,'BECO_Datos 2006-2020'!$A66,FALSE),0))*$D$5</f>
        <v>1.2969999999999999</v>
      </c>
      <c r="N66" s="104">
        <f ca="1">(HLOOKUP(CONCATENATE(N$7,$E$5),'BECO_Datos 2006-2020'!$D$3:$LJ$86,'BECO_Datos 2006-2020'!$A66,FALSE)+IFERROR(HLOOKUP(CONCATENATE(N$7,$E$5),'BECO_Datos 2006-2020'!$LL$3:$RN$86,'BECO_Datos 2006-2020'!$A66,FALSE),0))*$D$5</f>
        <v>0.60499999999999998</v>
      </c>
      <c r="O66" s="149" t="s">
        <v>102</v>
      </c>
      <c r="P66" s="310">
        <f t="shared" ca="1" si="65"/>
        <v>0.55782710280373837</v>
      </c>
      <c r="Q66" s="310">
        <f t="shared" ca="1" si="66"/>
        <v>0.19727891156462588</v>
      </c>
      <c r="R66" s="310">
        <f t="shared" ca="1" si="67"/>
        <v>7.8523753435414225E-4</v>
      </c>
      <c r="S66" s="310">
        <f t="shared" ca="1" si="68"/>
        <v>0.59381443298969072</v>
      </c>
      <c r="T66" s="310">
        <f t="shared" ca="1" si="69"/>
        <v>0.34408602150537637</v>
      </c>
      <c r="U66" s="310">
        <f t="shared" ca="1" si="70"/>
        <v>0.57348608837970538</v>
      </c>
      <c r="V66" s="310">
        <f t="shared" ca="1" si="71"/>
        <v>0.25616507297433311</v>
      </c>
      <c r="W66" s="310">
        <f t="shared" ca="1" si="72"/>
        <v>0.38480169542839843</v>
      </c>
      <c r="X66" s="310">
        <f t="shared" ca="1" si="73"/>
        <v>0.23369256948383435</v>
      </c>
      <c r="Y66" s="310">
        <f t="shared" ca="1" si="74"/>
        <v>0.41731016731016735</v>
      </c>
      <c r="Z66" s="310">
        <f t="shared" ca="1" si="75"/>
        <v>0.25581395348837205</v>
      </c>
      <c r="AB66" s="317">
        <f t="shared" ca="1" si="23"/>
        <v>0.45619141414799214</v>
      </c>
      <c r="AC66" s="317">
        <f t="shared" ca="1" si="24"/>
        <v>0.25718341249289511</v>
      </c>
      <c r="AD66" s="317">
        <f t="shared" ca="1" si="25"/>
        <v>0.30468633984798554</v>
      </c>
    </row>
    <row r="67" spans="1:30" x14ac:dyDescent="0.25">
      <c r="A67" s="54"/>
      <c r="B67" s="148" t="s">
        <v>103</v>
      </c>
      <c r="C67" s="22">
        <f t="shared" ca="1" si="1"/>
        <v>0.129</v>
      </c>
      <c r="D67" s="103">
        <f ca="1">(HLOOKUP(CONCATENATE(D$7,$E$5),'BECO_Datos 2006-2020'!$D$3:$LJ$86,'BECO_Datos 2006-2020'!$A67,FALSE)+IFERROR(HLOOKUP(CONCATENATE(D$7,$E$5),'BECO_Datos 2006-2020'!$LL$3:$RN$86,'BECO_Datos 2006-2020'!$A67,FALSE),0))*$D$5</f>
        <v>0.129</v>
      </c>
      <c r="E67" s="103">
        <f ca="1">(HLOOKUP(CONCATENATE(E$7,$E$5),'BECO_Datos 2006-2020'!$D$3:$LJ$86,'BECO_Datos 2006-2020'!$A67,FALSE)+IFERROR(HLOOKUP(CONCATENATE(E$7,$E$5),'BECO_Datos 2006-2020'!$LL$3:$RN$86,'BECO_Datos 2006-2020'!$A67,FALSE),0))*$D$5</f>
        <v>0</v>
      </c>
      <c r="F67" s="103">
        <f ca="1">(HLOOKUP(CONCATENATE(F$7,$E$5),'BECO_Datos 2006-2020'!$D$3:$LJ$86,'BECO_Datos 2006-2020'!$A67,FALSE)+IFERROR(HLOOKUP(CONCATENATE(F$7,$E$5),'BECO_Datos 2006-2020'!$LL$3:$RN$86,'BECO_Datos 2006-2020'!$A67,FALSE),0))*$D$5</f>
        <v>0</v>
      </c>
      <c r="G67" s="103">
        <f ca="1">(HLOOKUP(CONCATENATE(G$7,$E$5),'BECO_Datos 2006-2020'!$D$3:$LJ$86,'BECO_Datos 2006-2020'!$A67,FALSE)+IFERROR(HLOOKUP(CONCATENATE(G$7,$E$5),'BECO_Datos 2006-2020'!$LL$3:$RN$86,'BECO_Datos 2006-2020'!$A67,FALSE),0))*$D$5</f>
        <v>0</v>
      </c>
      <c r="H67" s="103">
        <f ca="1">(HLOOKUP(CONCATENATE(H$7,$E$5),'BECO_Datos 2006-2020'!$D$3:$LJ$86,'BECO_Datos 2006-2020'!$A67,FALSE)+IFERROR(HLOOKUP(CONCATENATE(H$7,$E$5),'BECO_Datos 2006-2020'!$LL$3:$RN$86,'BECO_Datos 2006-2020'!$A67,FALSE),0))*$D$5</f>
        <v>0</v>
      </c>
      <c r="I67" s="103">
        <f ca="1">(HLOOKUP(CONCATENATE(I$7,$E$5),'BECO_Datos 2006-2020'!$D$3:$LJ$86,'BECO_Datos 2006-2020'!$A67,FALSE)+IFERROR(HLOOKUP(CONCATENATE(I$7,$E$5),'BECO_Datos 2006-2020'!$LL$3:$RN$86,'BECO_Datos 2006-2020'!$A67,FALSE),0))*$D$5</f>
        <v>0</v>
      </c>
      <c r="J67" s="103">
        <f ca="1">(HLOOKUP(CONCATENATE(J$7,$E$5),'BECO_Datos 2006-2020'!$D$3:$LJ$86,'BECO_Datos 2006-2020'!$A67,FALSE)+IFERROR(HLOOKUP(CONCATENATE(J$7,$E$5),'BECO_Datos 2006-2020'!$LL$3:$RN$86,'BECO_Datos 2006-2020'!$A67,FALSE),0))*$D$5</f>
        <v>0</v>
      </c>
      <c r="K67" s="103">
        <f ca="1">(HLOOKUP(CONCATENATE(K$7,$E$5),'BECO_Datos 2006-2020'!$D$3:$LJ$86,'BECO_Datos 2006-2020'!$A67,FALSE)+IFERROR(HLOOKUP(CONCATENATE(K$7,$E$5),'BECO_Datos 2006-2020'!$LL$3:$RN$86,'BECO_Datos 2006-2020'!$A67,FALSE),0))*$D$5</f>
        <v>0</v>
      </c>
      <c r="L67" s="103">
        <f ca="1">(HLOOKUP(CONCATENATE(L$7,$E$5),'BECO_Datos 2006-2020'!$D$3:$LJ$86,'BECO_Datos 2006-2020'!$A67,FALSE)+IFERROR(HLOOKUP(CONCATENATE(L$7,$E$5),'BECO_Datos 2006-2020'!$LL$3:$RN$86,'BECO_Datos 2006-2020'!$A67,FALSE),0))*$D$5</f>
        <v>0</v>
      </c>
      <c r="M67" s="103">
        <f ca="1">(HLOOKUP(CONCATENATE(M$7,$E$5),'BECO_Datos 2006-2020'!$D$3:$LJ$86,'BECO_Datos 2006-2020'!$A67,FALSE)+IFERROR(HLOOKUP(CONCATENATE(M$7,$E$5),'BECO_Datos 2006-2020'!$LL$3:$RN$86,'BECO_Datos 2006-2020'!$A67,FALSE),0))*$D$5</f>
        <v>0</v>
      </c>
      <c r="N67" s="103">
        <f ca="1">(HLOOKUP(CONCATENATE(N$7,$E$5),'BECO_Datos 2006-2020'!$D$3:$LJ$86,'BECO_Datos 2006-2020'!$A67,FALSE)+IFERROR(HLOOKUP(CONCATENATE(N$7,$E$5),'BECO_Datos 2006-2020'!$LL$3:$RN$86,'BECO_Datos 2006-2020'!$A67,FALSE),0))*$D$5</f>
        <v>0</v>
      </c>
      <c r="O67" s="148" t="s">
        <v>103</v>
      </c>
      <c r="P67" s="310">
        <f t="shared" ca="1" si="65"/>
        <v>7.5350467289719641E-2</v>
      </c>
      <c r="Q67" s="310">
        <f t="shared" ca="1" si="66"/>
        <v>0</v>
      </c>
      <c r="R67" s="310">
        <f t="shared" ca="1" si="67"/>
        <v>0</v>
      </c>
      <c r="S67" s="310">
        <f t="shared" ca="1" si="68"/>
        <v>0</v>
      </c>
      <c r="T67" s="310">
        <f t="shared" ca="1" si="69"/>
        <v>0</v>
      </c>
      <c r="U67" s="310">
        <f t="shared" ca="1" si="70"/>
        <v>0</v>
      </c>
      <c r="V67" s="310">
        <f t="shared" ca="1" si="71"/>
        <v>0</v>
      </c>
      <c r="W67" s="310">
        <f t="shared" ca="1" si="72"/>
        <v>0</v>
      </c>
      <c r="X67" s="310">
        <f t="shared" ca="1" si="73"/>
        <v>0</v>
      </c>
      <c r="Y67" s="310">
        <f t="shared" ca="1" si="74"/>
        <v>0</v>
      </c>
      <c r="Z67" s="310">
        <f t="shared" ca="1" si="75"/>
        <v>0</v>
      </c>
      <c r="AB67" s="317">
        <f t="shared" ca="1" si="23"/>
        <v>1.883761682242991E-2</v>
      </c>
      <c r="AC67" s="317">
        <f t="shared" ca="1" si="24"/>
        <v>0</v>
      </c>
      <c r="AD67" s="317">
        <f t="shared" ca="1" si="25"/>
        <v>0</v>
      </c>
    </row>
    <row r="68" spans="1:30" x14ac:dyDescent="0.25">
      <c r="A68" s="54"/>
      <c r="B68" s="149" t="s">
        <v>104</v>
      </c>
      <c r="C68" s="23">
        <f t="shared" ca="1" si="1"/>
        <v>0.34800000000000003</v>
      </c>
      <c r="D68" s="104">
        <f ca="1">(HLOOKUP(CONCATENATE(D$7,$E$5),'BECO_Datos 2006-2020'!$D$3:$LJ$86,'BECO_Datos 2006-2020'!$A68,FALSE)+IFERROR(HLOOKUP(CONCATENATE(D$7,$E$5),'BECO_Datos 2006-2020'!$LL$3:$RN$86,'BECO_Datos 2006-2020'!$A68,FALSE),0))*$D$5</f>
        <v>0</v>
      </c>
      <c r="E68" s="104">
        <f ca="1">(HLOOKUP(CONCATENATE(E$7,$E$5),'BECO_Datos 2006-2020'!$D$3:$LJ$86,'BECO_Datos 2006-2020'!$A68,FALSE)+IFERROR(HLOOKUP(CONCATENATE(E$7,$E$5),'BECO_Datos 2006-2020'!$LL$3:$RN$86,'BECO_Datos 2006-2020'!$A68,FALSE),0))*$D$5</f>
        <v>0</v>
      </c>
      <c r="F68" s="104">
        <f ca="1">(HLOOKUP(CONCATENATE(F$7,$E$5),'BECO_Datos 2006-2020'!$D$3:$LJ$86,'BECO_Datos 2006-2020'!$A68,FALSE)+IFERROR(HLOOKUP(CONCATENATE(F$7,$E$5),'BECO_Datos 2006-2020'!$LL$3:$RN$86,'BECO_Datos 2006-2020'!$A68,FALSE),0))*$D$5</f>
        <v>0</v>
      </c>
      <c r="G68" s="104">
        <f ca="1">(HLOOKUP(CONCATENATE(G$7,$E$5),'BECO_Datos 2006-2020'!$D$3:$LJ$86,'BECO_Datos 2006-2020'!$A68,FALSE)+IFERROR(HLOOKUP(CONCATENATE(G$7,$E$5),'BECO_Datos 2006-2020'!$LL$3:$RN$86,'BECO_Datos 2006-2020'!$A68,FALSE),0))*$D$5</f>
        <v>0.02</v>
      </c>
      <c r="H68" s="104">
        <f ca="1">(HLOOKUP(CONCATENATE(H$7,$E$5),'BECO_Datos 2006-2020'!$D$3:$LJ$86,'BECO_Datos 2006-2020'!$A68,FALSE)+IFERROR(HLOOKUP(CONCATENATE(H$7,$E$5),'BECO_Datos 2006-2020'!$LL$3:$RN$86,'BECO_Datos 2006-2020'!$A68,FALSE),0))*$D$5</f>
        <v>0.26200000000000001</v>
      </c>
      <c r="I68" s="104">
        <f ca="1">(HLOOKUP(CONCATENATE(I$7,$E$5),'BECO_Datos 2006-2020'!$D$3:$LJ$86,'BECO_Datos 2006-2020'!$A68,FALSE)+IFERROR(HLOOKUP(CONCATENATE(I$7,$E$5),'BECO_Datos 2006-2020'!$LL$3:$RN$86,'BECO_Datos 2006-2020'!$A68,FALSE),0))*$D$5</f>
        <v>6.6000000000000003E-2</v>
      </c>
      <c r="J68" s="104">
        <f ca="1">(HLOOKUP(CONCATENATE(J$7,$E$5),'BECO_Datos 2006-2020'!$D$3:$LJ$86,'BECO_Datos 2006-2020'!$A68,FALSE)+IFERROR(HLOOKUP(CONCATENATE(J$7,$E$5),'BECO_Datos 2006-2020'!$LL$3:$RN$86,'BECO_Datos 2006-2020'!$A68,FALSE),0))*$D$5</f>
        <v>0</v>
      </c>
      <c r="K68" s="104">
        <f ca="1">(HLOOKUP(CONCATENATE(K$7,$E$5),'BECO_Datos 2006-2020'!$D$3:$LJ$86,'BECO_Datos 2006-2020'!$A68,FALSE)+IFERROR(HLOOKUP(CONCATENATE(K$7,$E$5),'BECO_Datos 2006-2020'!$LL$3:$RN$86,'BECO_Datos 2006-2020'!$A68,FALSE),0))*$D$5</f>
        <v>0</v>
      </c>
      <c r="L68" s="104">
        <f ca="1">(HLOOKUP(CONCATENATE(L$7,$E$5),'BECO_Datos 2006-2020'!$D$3:$LJ$86,'BECO_Datos 2006-2020'!$A68,FALSE)+IFERROR(HLOOKUP(CONCATENATE(L$7,$E$5),'BECO_Datos 2006-2020'!$LL$3:$RN$86,'BECO_Datos 2006-2020'!$A68,FALSE),0))*$D$5</f>
        <v>0</v>
      </c>
      <c r="M68" s="104">
        <f ca="1">(HLOOKUP(CONCATENATE(M$7,$E$5),'BECO_Datos 2006-2020'!$D$3:$LJ$86,'BECO_Datos 2006-2020'!$A68,FALSE)+IFERROR(HLOOKUP(CONCATENATE(M$7,$E$5),'BECO_Datos 2006-2020'!$LL$3:$RN$86,'BECO_Datos 2006-2020'!$A68,FALSE),0))*$D$5</f>
        <v>0</v>
      </c>
      <c r="N68" s="104">
        <f ca="1">(HLOOKUP(CONCATENATE(N$7,$E$5),'BECO_Datos 2006-2020'!$D$3:$LJ$86,'BECO_Datos 2006-2020'!$A68,FALSE)+IFERROR(HLOOKUP(CONCATENATE(N$7,$E$5),'BECO_Datos 2006-2020'!$LL$3:$RN$86,'BECO_Datos 2006-2020'!$A68,FALSE),0))*$D$5</f>
        <v>0</v>
      </c>
      <c r="O68" s="149" t="s">
        <v>104</v>
      </c>
      <c r="P68" s="310">
        <f t="shared" ca="1" si="65"/>
        <v>0</v>
      </c>
      <c r="Q68" s="310">
        <f t="shared" ca="1" si="66"/>
        <v>0</v>
      </c>
      <c r="R68" s="310">
        <f t="shared" ca="1" si="67"/>
        <v>0</v>
      </c>
      <c r="S68" s="310">
        <f t="shared" ca="1" si="68"/>
        <v>1.3745704467353952E-2</v>
      </c>
      <c r="T68" s="310">
        <f t="shared" ca="1" si="69"/>
        <v>6.2604540023894872E-2</v>
      </c>
      <c r="U68" s="310">
        <f t="shared" ca="1" si="70"/>
        <v>2.1603927986906711E-2</v>
      </c>
      <c r="V68" s="310">
        <f t="shared" ca="1" si="71"/>
        <v>0</v>
      </c>
      <c r="W68" s="310">
        <f t="shared" ca="1" si="72"/>
        <v>0</v>
      </c>
      <c r="X68" s="310">
        <f t="shared" ca="1" si="73"/>
        <v>0</v>
      </c>
      <c r="Y68" s="310">
        <f t="shared" ca="1" si="74"/>
        <v>0</v>
      </c>
      <c r="Z68" s="310">
        <f t="shared" ca="1" si="75"/>
        <v>0</v>
      </c>
      <c r="AB68" s="317">
        <f t="shared" ca="1" si="23"/>
        <v>3.4364261168384879E-3</v>
      </c>
      <c r="AC68" s="317">
        <f t="shared" ca="1" si="24"/>
        <v>7.2013093289689037E-3</v>
      </c>
      <c r="AD68" s="317">
        <f t="shared" ca="1" si="25"/>
        <v>1.5651135005973718E-2</v>
      </c>
    </row>
    <row r="69" spans="1:30" x14ac:dyDescent="0.25">
      <c r="A69" s="54"/>
      <c r="B69" s="148" t="s">
        <v>105</v>
      </c>
      <c r="C69" s="22">
        <f t="shared" ca="1" si="1"/>
        <v>2.4440000000000004</v>
      </c>
      <c r="D69" s="103">
        <f ca="1">(HLOOKUP(CONCATENATE(D$7,$E$5),'BECO_Datos 2006-2020'!$D$3:$LJ$86,'BECO_Datos 2006-2020'!$A69,FALSE)+IFERROR(HLOOKUP(CONCATENATE(D$7,$E$5),'BECO_Datos 2006-2020'!$LL$3:$RN$86,'BECO_Datos 2006-2020'!$A69,FALSE),0))*$D$5</f>
        <v>0</v>
      </c>
      <c r="E69" s="103">
        <f ca="1">(HLOOKUP(CONCATENATE(E$7,$E$5),'BECO_Datos 2006-2020'!$D$3:$LJ$86,'BECO_Datos 2006-2020'!$A69,FALSE)+IFERROR(HLOOKUP(CONCATENATE(E$7,$E$5),'BECO_Datos 2006-2020'!$LL$3:$RN$86,'BECO_Datos 2006-2020'!$A69,FALSE),0))*$D$5</f>
        <v>0</v>
      </c>
      <c r="F69" s="103">
        <f ca="1">(HLOOKUP(CONCATENATE(F$7,$E$5),'BECO_Datos 2006-2020'!$D$3:$LJ$86,'BECO_Datos 2006-2020'!$A69,FALSE)+IFERROR(HLOOKUP(CONCATENATE(F$7,$E$5),'BECO_Datos 2006-2020'!$LL$3:$RN$86,'BECO_Datos 2006-2020'!$A69,FALSE),0))*$D$5</f>
        <v>1.857</v>
      </c>
      <c r="G69" s="103">
        <f ca="1">(HLOOKUP(CONCATENATE(G$7,$E$5),'BECO_Datos 2006-2020'!$D$3:$LJ$86,'BECO_Datos 2006-2020'!$A69,FALSE)+IFERROR(HLOOKUP(CONCATENATE(G$7,$E$5),'BECO_Datos 2006-2020'!$LL$3:$RN$86,'BECO_Datos 2006-2020'!$A69,FALSE),0))*$D$5</f>
        <v>0</v>
      </c>
      <c r="H69" s="103">
        <f ca="1">(HLOOKUP(CONCATENATE(H$7,$E$5),'BECO_Datos 2006-2020'!$D$3:$LJ$86,'BECO_Datos 2006-2020'!$A69,FALSE)+IFERROR(HLOOKUP(CONCATENATE(H$7,$E$5),'BECO_Datos 2006-2020'!$LL$3:$RN$86,'BECO_Datos 2006-2020'!$A69,FALSE),0))*$D$5</f>
        <v>0</v>
      </c>
      <c r="I69" s="103">
        <f ca="1">(HLOOKUP(CONCATENATE(I$7,$E$5),'BECO_Datos 2006-2020'!$D$3:$LJ$86,'BECO_Datos 2006-2020'!$A69,FALSE)+IFERROR(HLOOKUP(CONCATENATE(I$7,$E$5),'BECO_Datos 2006-2020'!$LL$3:$RN$86,'BECO_Datos 2006-2020'!$A69,FALSE),0))*$D$5</f>
        <v>0.1</v>
      </c>
      <c r="J69" s="103">
        <f ca="1">(HLOOKUP(CONCATENATE(J$7,$E$5),'BECO_Datos 2006-2020'!$D$3:$LJ$86,'BECO_Datos 2006-2020'!$A69,FALSE)+IFERROR(HLOOKUP(CONCATENATE(J$7,$E$5),'BECO_Datos 2006-2020'!$LL$3:$RN$86,'BECO_Datos 2006-2020'!$A69,FALSE),0))*$D$5</f>
        <v>0.107</v>
      </c>
      <c r="K69" s="103">
        <f ca="1">(HLOOKUP(CONCATENATE(K$7,$E$5),'BECO_Datos 2006-2020'!$D$3:$LJ$86,'BECO_Datos 2006-2020'!$A69,FALSE)+IFERROR(HLOOKUP(CONCATENATE(K$7,$E$5),'BECO_Datos 2006-2020'!$LL$3:$RN$86,'BECO_Datos 2006-2020'!$A69,FALSE),0))*$D$5</f>
        <v>9.0999999999999998E-2</v>
      </c>
      <c r="L69" s="103">
        <f ca="1">(HLOOKUP(CONCATENATE(L$7,$E$5),'BECO_Datos 2006-2020'!$D$3:$LJ$86,'BECO_Datos 2006-2020'!$A69,FALSE)+IFERROR(HLOOKUP(CONCATENATE(L$7,$E$5),'BECO_Datos 2006-2020'!$LL$3:$RN$86,'BECO_Datos 2006-2020'!$A69,FALSE),0))*$D$5</f>
        <v>0.111</v>
      </c>
      <c r="M69" s="103">
        <f ca="1">(HLOOKUP(CONCATENATE(M$7,$E$5),'BECO_Datos 2006-2020'!$D$3:$LJ$86,'BECO_Datos 2006-2020'!$A69,FALSE)+IFERROR(HLOOKUP(CONCATENATE(M$7,$E$5),'BECO_Datos 2006-2020'!$LL$3:$RN$86,'BECO_Datos 2006-2020'!$A69,FALSE),0))*$D$5</f>
        <v>0.17799999999999999</v>
      </c>
      <c r="N69" s="103">
        <f ca="1">(HLOOKUP(CONCATENATE(N$7,$E$5),'BECO_Datos 2006-2020'!$D$3:$LJ$86,'BECO_Datos 2006-2020'!$A69,FALSE)+IFERROR(HLOOKUP(CONCATENATE(N$7,$E$5),'BECO_Datos 2006-2020'!$LL$3:$RN$86,'BECO_Datos 2006-2020'!$A69,FALSE),0))*$D$5</f>
        <v>0</v>
      </c>
      <c r="O69" s="148" t="s">
        <v>105</v>
      </c>
      <c r="P69" s="310">
        <f t="shared" ca="1" si="65"/>
        <v>0</v>
      </c>
      <c r="Q69" s="310">
        <f t="shared" ca="1" si="66"/>
        <v>0</v>
      </c>
      <c r="R69" s="310">
        <f t="shared" ca="1" si="67"/>
        <v>0.72909305064782104</v>
      </c>
      <c r="S69" s="310">
        <f t="shared" ca="1" si="68"/>
        <v>0</v>
      </c>
      <c r="T69" s="310">
        <f t="shared" ca="1" si="69"/>
        <v>0</v>
      </c>
      <c r="U69" s="310">
        <f t="shared" ca="1" si="70"/>
        <v>3.2733224222585927E-2</v>
      </c>
      <c r="V69" s="310">
        <f t="shared" ca="1" si="71"/>
        <v>2.6925012581781583E-2</v>
      </c>
      <c r="W69" s="310">
        <f t="shared" ca="1" si="72"/>
        <v>2.7550711474417195E-2</v>
      </c>
      <c r="X69" s="310">
        <f t="shared" ca="1" si="73"/>
        <v>3.1480431083380597E-2</v>
      </c>
      <c r="Y69" s="310">
        <f t="shared" ca="1" si="74"/>
        <v>5.7271557271557277E-2</v>
      </c>
      <c r="Z69" s="310">
        <f t="shared" ca="1" si="75"/>
        <v>0</v>
      </c>
      <c r="AB69" s="317">
        <f t="shared" ca="1" si="23"/>
        <v>1.4317889317889319E-2</v>
      </c>
      <c r="AC69" s="317">
        <f t="shared" ca="1" si="24"/>
        <v>0.25394209162346898</v>
      </c>
      <c r="AD69" s="317">
        <f t="shared" ca="1" si="25"/>
        <v>2.1489038784894846E-2</v>
      </c>
    </row>
    <row r="70" spans="1:30" x14ac:dyDescent="0.25">
      <c r="A70" s="54"/>
      <c r="B70" s="155" t="s">
        <v>16</v>
      </c>
      <c r="C70" s="156">
        <f t="shared" ca="1" si="1"/>
        <v>0</v>
      </c>
      <c r="D70" s="101">
        <f ca="1">(HLOOKUP(CONCATENATE(D$7,$E$5),'BECO_Datos 2006-2020'!$D$3:$LJ$86,'BECO_Datos 2006-2020'!$A70,FALSE)+IFERROR(HLOOKUP(CONCATENATE(D$7,$E$5),'BECO_Datos 2006-2020'!$LL$3:$RN$86,'BECO_Datos 2006-2020'!$A70,FALSE),0))*$D$5</f>
        <v>0</v>
      </c>
      <c r="E70" s="101">
        <f t="shared" ref="E70:N70" ca="1" si="76">E71+E78+E79+E80+E81</f>
        <v>0</v>
      </c>
      <c r="F70" s="101">
        <f t="shared" ca="1" si="76"/>
        <v>0</v>
      </c>
      <c r="G70" s="101">
        <f t="shared" ca="1" si="76"/>
        <v>0</v>
      </c>
      <c r="H70" s="101">
        <f t="shared" ca="1" si="76"/>
        <v>0</v>
      </c>
      <c r="I70" s="101">
        <f t="shared" ca="1" si="76"/>
        <v>0</v>
      </c>
      <c r="J70" s="101">
        <f t="shared" ca="1" si="76"/>
        <v>0</v>
      </c>
      <c r="K70" s="101">
        <f t="shared" ca="1" si="76"/>
        <v>0</v>
      </c>
      <c r="L70" s="101">
        <f t="shared" ca="1" si="76"/>
        <v>0</v>
      </c>
      <c r="M70" s="101">
        <f t="shared" ca="1" si="76"/>
        <v>0</v>
      </c>
      <c r="N70" s="101">
        <f t="shared" ca="1" si="76"/>
        <v>0</v>
      </c>
    </row>
    <row r="71" spans="1:30" x14ac:dyDescent="0.25">
      <c r="A71" s="54"/>
      <c r="B71" s="148" t="s">
        <v>136</v>
      </c>
      <c r="C71" s="22">
        <f t="shared" ca="1" si="1"/>
        <v>0</v>
      </c>
      <c r="D71" s="103">
        <f ca="1">(HLOOKUP(CONCATENATE(D$7,$E$5),'BECO_Datos 2006-2020'!$D$3:$LJ$86,'BECO_Datos 2006-2020'!$A71,FALSE)+IFERROR(HLOOKUP(CONCATENATE(D$7,$E$5),'BECO_Datos 2006-2020'!$LL$3:$RN$86,'BECO_Datos 2006-2020'!$A71,FALSE),0))*$D$5</f>
        <v>0</v>
      </c>
      <c r="E71" s="103">
        <f t="shared" ref="E71:M71" ca="1" si="77">SUM(E72:E77)</f>
        <v>0</v>
      </c>
      <c r="F71" s="103">
        <f t="shared" ca="1" si="77"/>
        <v>0</v>
      </c>
      <c r="G71" s="103">
        <f t="shared" ca="1" si="77"/>
        <v>0</v>
      </c>
      <c r="H71" s="103">
        <f t="shared" ca="1" si="77"/>
        <v>0</v>
      </c>
      <c r="I71" s="103">
        <f t="shared" ca="1" si="77"/>
        <v>0</v>
      </c>
      <c r="J71" s="103">
        <f t="shared" ca="1" si="77"/>
        <v>0</v>
      </c>
      <c r="K71" s="103">
        <f t="shared" ca="1" si="77"/>
        <v>0</v>
      </c>
      <c r="L71" s="103">
        <f t="shared" ca="1" si="77"/>
        <v>0</v>
      </c>
      <c r="M71" s="103">
        <f t="shared" ca="1" si="77"/>
        <v>0</v>
      </c>
      <c r="N71" s="103">
        <f t="shared" ref="N71" ca="1" si="78">SUM(N72:N77)</f>
        <v>0</v>
      </c>
    </row>
    <row r="72" spans="1:30" x14ac:dyDescent="0.25">
      <c r="A72" s="54"/>
      <c r="B72" s="150" t="s">
        <v>137</v>
      </c>
      <c r="C72" s="23">
        <f t="shared" ca="1" si="1"/>
        <v>0</v>
      </c>
      <c r="D72" s="102">
        <f ca="1">(HLOOKUP(CONCATENATE(D$7,$E$5),'BECO_Datos 2006-2020'!$D$3:$LJ$86,'BECO_Datos 2006-2020'!$A72,FALSE)+IFERROR(HLOOKUP(CONCATENATE(D$7,$E$5),'BECO_Datos 2006-2020'!$LL$3:$RN$86,'BECO_Datos 2006-2020'!$A72,FALSE),0))*$D$5</f>
        <v>0</v>
      </c>
      <c r="E72" s="102">
        <f ca="1">(HLOOKUP(CONCATENATE(E$7,$E$5),'BECO_Datos 2006-2020'!$D$3:$LJ$86,'BECO_Datos 2006-2020'!$A72,FALSE)+IFERROR(HLOOKUP(CONCATENATE(E$7,$E$5),'BECO_Datos 2006-2020'!$LL$3:$RN$86,'BECO_Datos 2006-2020'!$A72,FALSE),0))*$D$5</f>
        <v>0</v>
      </c>
      <c r="F72" s="102">
        <f ca="1">(HLOOKUP(CONCATENATE(F$7,$E$5),'BECO_Datos 2006-2020'!$D$3:$LJ$86,'BECO_Datos 2006-2020'!$A72,FALSE)+IFERROR(HLOOKUP(CONCATENATE(F$7,$E$5),'BECO_Datos 2006-2020'!$LL$3:$RN$86,'BECO_Datos 2006-2020'!$A72,FALSE),0))*$D$5</f>
        <v>0</v>
      </c>
      <c r="G72" s="102">
        <f ca="1">(HLOOKUP(CONCATENATE(G$7,$E$5),'BECO_Datos 2006-2020'!$D$3:$LJ$86,'BECO_Datos 2006-2020'!$A72,FALSE)+IFERROR(HLOOKUP(CONCATENATE(G$7,$E$5),'BECO_Datos 2006-2020'!$LL$3:$RN$86,'BECO_Datos 2006-2020'!$A72,FALSE),0))*$D$5</f>
        <v>0</v>
      </c>
      <c r="H72" s="102">
        <f ca="1">(HLOOKUP(CONCATENATE(H$7,$E$5),'BECO_Datos 2006-2020'!$D$3:$LJ$86,'BECO_Datos 2006-2020'!$A72,FALSE)+IFERROR(HLOOKUP(CONCATENATE(H$7,$E$5),'BECO_Datos 2006-2020'!$LL$3:$RN$86,'BECO_Datos 2006-2020'!$A72,FALSE),0))*$D$5</f>
        <v>0</v>
      </c>
      <c r="I72" s="102">
        <f ca="1">(HLOOKUP(CONCATENATE(I$7,$E$5),'BECO_Datos 2006-2020'!$D$3:$LJ$86,'BECO_Datos 2006-2020'!$A72,FALSE)+IFERROR(HLOOKUP(CONCATENATE(I$7,$E$5),'BECO_Datos 2006-2020'!$LL$3:$RN$86,'BECO_Datos 2006-2020'!$A72,FALSE),0))*$D$5</f>
        <v>0</v>
      </c>
      <c r="J72" s="102">
        <f ca="1">(HLOOKUP(CONCATENATE(J$7,$E$5),'BECO_Datos 2006-2020'!$D$3:$LJ$86,'BECO_Datos 2006-2020'!$A72,FALSE)+IFERROR(HLOOKUP(CONCATENATE(J$7,$E$5),'BECO_Datos 2006-2020'!$LL$3:$RN$86,'BECO_Datos 2006-2020'!$A72,FALSE),0))*$D$5</f>
        <v>0</v>
      </c>
      <c r="K72" s="102">
        <f ca="1">(HLOOKUP(CONCATENATE(K$7,$E$5),'BECO_Datos 2006-2020'!$D$3:$LJ$86,'BECO_Datos 2006-2020'!$A72,FALSE)+IFERROR(HLOOKUP(CONCATENATE(K$7,$E$5),'BECO_Datos 2006-2020'!$LL$3:$RN$86,'BECO_Datos 2006-2020'!$A72,FALSE),0))*$D$5</f>
        <v>0</v>
      </c>
      <c r="L72" s="102">
        <f ca="1">(HLOOKUP(CONCATENATE(L$7,$E$5),'BECO_Datos 2006-2020'!$D$3:$LJ$86,'BECO_Datos 2006-2020'!$A72,FALSE)+IFERROR(HLOOKUP(CONCATENATE(L$7,$E$5),'BECO_Datos 2006-2020'!$LL$3:$RN$86,'BECO_Datos 2006-2020'!$A72,FALSE),0))*$D$5</f>
        <v>0</v>
      </c>
      <c r="M72" s="102">
        <f ca="1">(HLOOKUP(CONCATENATE(M$7,$E$5),'BECO_Datos 2006-2020'!$D$3:$LJ$86,'BECO_Datos 2006-2020'!$A72,FALSE)+IFERROR(HLOOKUP(CONCATENATE(M$7,$E$5),'BECO_Datos 2006-2020'!$LL$3:$RN$86,'BECO_Datos 2006-2020'!$A72,FALSE),0))*$D$5</f>
        <v>0</v>
      </c>
      <c r="N72" s="102">
        <f ca="1">(HLOOKUP(CONCATENATE(N$7,$E$5),'BECO_Datos 2006-2020'!$D$3:$LJ$86,'BECO_Datos 2006-2020'!$A72,FALSE)+IFERROR(HLOOKUP(CONCATENATE(N$7,$E$5),'BECO_Datos 2006-2020'!$LL$3:$RN$86,'BECO_Datos 2006-2020'!$A72,FALSE),0))*$D$5</f>
        <v>0</v>
      </c>
      <c r="O72" s="150" t="s">
        <v>137</v>
      </c>
      <c r="P72" s="310">
        <f ca="1">IFERROR(D72/(SUM(D$72:D$77)),0)</f>
        <v>0</v>
      </c>
      <c r="Q72" s="310">
        <f t="shared" ref="Q72:Z77" ca="1" si="79">IFERROR(E72/(SUM(E$72:E$77)),0)</f>
        <v>0</v>
      </c>
      <c r="R72" s="310">
        <f t="shared" ca="1" si="79"/>
        <v>0</v>
      </c>
      <c r="S72" s="310">
        <f t="shared" ca="1" si="79"/>
        <v>0</v>
      </c>
      <c r="T72" s="310">
        <f t="shared" ca="1" si="79"/>
        <v>0</v>
      </c>
      <c r="U72" s="310">
        <f t="shared" ca="1" si="79"/>
        <v>0</v>
      </c>
      <c r="V72" s="310">
        <f t="shared" ca="1" si="79"/>
        <v>0</v>
      </c>
      <c r="W72" s="310">
        <f t="shared" ca="1" si="79"/>
        <v>0</v>
      </c>
      <c r="X72" s="310">
        <f t="shared" ca="1" si="79"/>
        <v>0</v>
      </c>
      <c r="Y72" s="310">
        <f t="shared" ca="1" si="79"/>
        <v>0</v>
      </c>
      <c r="Z72" s="310">
        <f t="shared" ca="1" si="79"/>
        <v>0</v>
      </c>
      <c r="AB72" s="317">
        <f ca="1">AVERAGE(P72,S72,Y72,Z72)</f>
        <v>0</v>
      </c>
      <c r="AC72" s="317">
        <f ca="1">AVERAGE(Q72,R72,U72)</f>
        <v>0</v>
      </c>
      <c r="AD72" s="317">
        <f ca="1">AVERAGE(T72,V72,W72,X72)</f>
        <v>0</v>
      </c>
    </row>
    <row r="73" spans="1:30" x14ac:dyDescent="0.25">
      <c r="A73" s="54"/>
      <c r="B73" s="151" t="s">
        <v>138</v>
      </c>
      <c r="C73" s="22">
        <f t="shared" ca="1" si="1"/>
        <v>0</v>
      </c>
      <c r="D73" s="103">
        <f ca="1">(HLOOKUP(CONCATENATE(D$7,$E$5),'BECO_Datos 2006-2020'!$D$3:$LJ$86,'BECO_Datos 2006-2020'!$A73,FALSE)+IFERROR(HLOOKUP(CONCATENATE(D$7,$E$5),'BECO_Datos 2006-2020'!$LL$3:$RN$86,'BECO_Datos 2006-2020'!$A73,FALSE),0))*$D$5</f>
        <v>0</v>
      </c>
      <c r="E73" s="103">
        <f ca="1">(HLOOKUP(CONCATENATE(E$7,$E$5),'BECO_Datos 2006-2020'!$D$3:$LJ$86,'BECO_Datos 2006-2020'!$A73,FALSE)+IFERROR(HLOOKUP(CONCATENATE(E$7,$E$5),'BECO_Datos 2006-2020'!$LL$3:$RN$86,'BECO_Datos 2006-2020'!$A73,FALSE),0))*$D$5</f>
        <v>0</v>
      </c>
      <c r="F73" s="103">
        <f ca="1">(HLOOKUP(CONCATENATE(F$7,$E$5),'BECO_Datos 2006-2020'!$D$3:$LJ$86,'BECO_Datos 2006-2020'!$A73,FALSE)+IFERROR(HLOOKUP(CONCATENATE(F$7,$E$5),'BECO_Datos 2006-2020'!$LL$3:$RN$86,'BECO_Datos 2006-2020'!$A73,FALSE),0))*$D$5</f>
        <v>0</v>
      </c>
      <c r="G73" s="103">
        <f ca="1">(HLOOKUP(CONCATENATE(G$7,$E$5),'BECO_Datos 2006-2020'!$D$3:$LJ$86,'BECO_Datos 2006-2020'!$A73,FALSE)+IFERROR(HLOOKUP(CONCATENATE(G$7,$E$5),'BECO_Datos 2006-2020'!$LL$3:$RN$86,'BECO_Datos 2006-2020'!$A73,FALSE),0))*$D$5</f>
        <v>0</v>
      </c>
      <c r="H73" s="103">
        <f ca="1">(HLOOKUP(CONCATENATE(H$7,$E$5),'BECO_Datos 2006-2020'!$D$3:$LJ$86,'BECO_Datos 2006-2020'!$A73,FALSE)+IFERROR(HLOOKUP(CONCATENATE(H$7,$E$5),'BECO_Datos 2006-2020'!$LL$3:$RN$86,'BECO_Datos 2006-2020'!$A73,FALSE),0))*$D$5</f>
        <v>0</v>
      </c>
      <c r="I73" s="103">
        <f ca="1">(HLOOKUP(CONCATENATE(I$7,$E$5),'BECO_Datos 2006-2020'!$D$3:$LJ$86,'BECO_Datos 2006-2020'!$A73,FALSE)+IFERROR(HLOOKUP(CONCATENATE(I$7,$E$5),'BECO_Datos 2006-2020'!$LL$3:$RN$86,'BECO_Datos 2006-2020'!$A73,FALSE),0))*$D$5</f>
        <v>0</v>
      </c>
      <c r="J73" s="103">
        <f ca="1">(HLOOKUP(CONCATENATE(J$7,$E$5),'BECO_Datos 2006-2020'!$D$3:$LJ$86,'BECO_Datos 2006-2020'!$A73,FALSE)+IFERROR(HLOOKUP(CONCATENATE(J$7,$E$5),'BECO_Datos 2006-2020'!$LL$3:$RN$86,'BECO_Datos 2006-2020'!$A73,FALSE),0))*$D$5</f>
        <v>0</v>
      </c>
      <c r="K73" s="103">
        <f ca="1">(HLOOKUP(CONCATENATE(K$7,$E$5),'BECO_Datos 2006-2020'!$D$3:$LJ$86,'BECO_Datos 2006-2020'!$A73,FALSE)+IFERROR(HLOOKUP(CONCATENATE(K$7,$E$5),'BECO_Datos 2006-2020'!$LL$3:$RN$86,'BECO_Datos 2006-2020'!$A73,FALSE),0))*$D$5</f>
        <v>0</v>
      </c>
      <c r="L73" s="103">
        <f ca="1">(HLOOKUP(CONCATENATE(L$7,$E$5),'BECO_Datos 2006-2020'!$D$3:$LJ$86,'BECO_Datos 2006-2020'!$A73,FALSE)+IFERROR(HLOOKUP(CONCATENATE(L$7,$E$5),'BECO_Datos 2006-2020'!$LL$3:$RN$86,'BECO_Datos 2006-2020'!$A73,FALSE),0))*$D$5</f>
        <v>0</v>
      </c>
      <c r="M73" s="103">
        <f ca="1">(HLOOKUP(CONCATENATE(M$7,$E$5),'BECO_Datos 2006-2020'!$D$3:$LJ$86,'BECO_Datos 2006-2020'!$A73,FALSE)+IFERROR(HLOOKUP(CONCATENATE(M$7,$E$5),'BECO_Datos 2006-2020'!$LL$3:$RN$86,'BECO_Datos 2006-2020'!$A73,FALSE),0))*$D$5</f>
        <v>0</v>
      </c>
      <c r="N73" s="103">
        <f ca="1">(HLOOKUP(CONCATENATE(N$7,$E$5),'BECO_Datos 2006-2020'!$D$3:$LJ$86,'BECO_Datos 2006-2020'!$A73,FALSE)+IFERROR(HLOOKUP(CONCATENATE(N$7,$E$5),'BECO_Datos 2006-2020'!$LL$3:$RN$86,'BECO_Datos 2006-2020'!$A73,FALSE),0))*$D$5</f>
        <v>0</v>
      </c>
      <c r="O73" s="151" t="s">
        <v>138</v>
      </c>
      <c r="P73" s="310">
        <f t="shared" ref="P73:P77" ca="1" si="80">IFERROR(D73/(SUM(D$72:D$77)),0)</f>
        <v>0</v>
      </c>
      <c r="Q73" s="310">
        <f t="shared" ca="1" si="79"/>
        <v>0</v>
      </c>
      <c r="R73" s="310">
        <f t="shared" ca="1" si="79"/>
        <v>0</v>
      </c>
      <c r="S73" s="310">
        <f t="shared" ca="1" si="79"/>
        <v>0</v>
      </c>
      <c r="T73" s="310">
        <f t="shared" ca="1" si="79"/>
        <v>0</v>
      </c>
      <c r="U73" s="310">
        <f t="shared" ca="1" si="79"/>
        <v>0</v>
      </c>
      <c r="V73" s="310">
        <f t="shared" ca="1" si="79"/>
        <v>0</v>
      </c>
      <c r="W73" s="310">
        <f t="shared" ca="1" si="79"/>
        <v>0</v>
      </c>
      <c r="X73" s="310">
        <f t="shared" ca="1" si="79"/>
        <v>0</v>
      </c>
      <c r="Y73" s="310">
        <f t="shared" ca="1" si="79"/>
        <v>0</v>
      </c>
      <c r="Z73" s="310">
        <f t="shared" ca="1" si="79"/>
        <v>0</v>
      </c>
      <c r="AB73" s="317">
        <f t="shared" ref="AB73:AB77" ca="1" si="81">AVERAGE(P73,S73,Y73,Z73)</f>
        <v>0</v>
      </c>
      <c r="AC73" s="317">
        <f t="shared" ref="AC73:AC77" ca="1" si="82">AVERAGE(Q73,R73,U73)</f>
        <v>0</v>
      </c>
      <c r="AD73" s="317">
        <f t="shared" ref="AD73:AD77" ca="1" si="83">AVERAGE(T73,V73,W73,X73)</f>
        <v>0</v>
      </c>
    </row>
    <row r="74" spans="1:30" x14ac:dyDescent="0.25">
      <c r="A74" s="54"/>
      <c r="B74" s="150" t="s">
        <v>139</v>
      </c>
      <c r="C74" s="23">
        <f t="shared" ref="C74:C86" ca="1" si="84">_xlfn.AGGREGATE(9,6,D74:M74)</f>
        <v>0</v>
      </c>
      <c r="D74" s="102">
        <f ca="1">(HLOOKUP(CONCATENATE(D$7,$E$5),'BECO_Datos 2006-2020'!$D$3:$LJ$86,'BECO_Datos 2006-2020'!$A74,FALSE)+IFERROR(HLOOKUP(CONCATENATE(D$7,$E$5),'BECO_Datos 2006-2020'!$LL$3:$RN$86,'BECO_Datos 2006-2020'!$A74,FALSE),0))*$D$5</f>
        <v>0</v>
      </c>
      <c r="E74" s="102">
        <f ca="1">(HLOOKUP(CONCATENATE(E$7,$E$5),'BECO_Datos 2006-2020'!$D$3:$LJ$86,'BECO_Datos 2006-2020'!$A74,FALSE)+IFERROR(HLOOKUP(CONCATENATE(E$7,$E$5),'BECO_Datos 2006-2020'!$LL$3:$RN$86,'BECO_Datos 2006-2020'!$A74,FALSE),0))*$D$5</f>
        <v>0</v>
      </c>
      <c r="F74" s="102">
        <f ca="1">(HLOOKUP(CONCATENATE(F$7,$E$5),'BECO_Datos 2006-2020'!$D$3:$LJ$86,'BECO_Datos 2006-2020'!$A74,FALSE)+IFERROR(HLOOKUP(CONCATENATE(F$7,$E$5),'BECO_Datos 2006-2020'!$LL$3:$RN$86,'BECO_Datos 2006-2020'!$A74,FALSE),0))*$D$5</f>
        <v>0</v>
      </c>
      <c r="G74" s="102">
        <f ca="1">(HLOOKUP(CONCATENATE(G$7,$E$5),'BECO_Datos 2006-2020'!$D$3:$LJ$86,'BECO_Datos 2006-2020'!$A74,FALSE)+IFERROR(HLOOKUP(CONCATENATE(G$7,$E$5),'BECO_Datos 2006-2020'!$LL$3:$RN$86,'BECO_Datos 2006-2020'!$A74,FALSE),0))*$D$5</f>
        <v>0</v>
      </c>
      <c r="H74" s="102">
        <f ca="1">(HLOOKUP(CONCATENATE(H$7,$E$5),'BECO_Datos 2006-2020'!$D$3:$LJ$86,'BECO_Datos 2006-2020'!$A74,FALSE)+IFERROR(HLOOKUP(CONCATENATE(H$7,$E$5),'BECO_Datos 2006-2020'!$LL$3:$RN$86,'BECO_Datos 2006-2020'!$A74,FALSE),0))*$D$5</f>
        <v>0</v>
      </c>
      <c r="I74" s="102">
        <f ca="1">(HLOOKUP(CONCATENATE(I$7,$E$5),'BECO_Datos 2006-2020'!$D$3:$LJ$86,'BECO_Datos 2006-2020'!$A74,FALSE)+IFERROR(HLOOKUP(CONCATENATE(I$7,$E$5),'BECO_Datos 2006-2020'!$LL$3:$RN$86,'BECO_Datos 2006-2020'!$A74,FALSE),0))*$D$5</f>
        <v>0</v>
      </c>
      <c r="J74" s="102">
        <f ca="1">(HLOOKUP(CONCATENATE(J$7,$E$5),'BECO_Datos 2006-2020'!$D$3:$LJ$86,'BECO_Datos 2006-2020'!$A74,FALSE)+IFERROR(HLOOKUP(CONCATENATE(J$7,$E$5),'BECO_Datos 2006-2020'!$LL$3:$RN$86,'BECO_Datos 2006-2020'!$A74,FALSE),0))*$D$5</f>
        <v>0</v>
      </c>
      <c r="K74" s="102">
        <f ca="1">(HLOOKUP(CONCATENATE(K$7,$E$5),'BECO_Datos 2006-2020'!$D$3:$LJ$86,'BECO_Datos 2006-2020'!$A74,FALSE)+IFERROR(HLOOKUP(CONCATENATE(K$7,$E$5),'BECO_Datos 2006-2020'!$LL$3:$RN$86,'BECO_Datos 2006-2020'!$A74,FALSE),0))*$D$5</f>
        <v>0</v>
      </c>
      <c r="L74" s="102">
        <f ca="1">(HLOOKUP(CONCATENATE(L$7,$E$5),'BECO_Datos 2006-2020'!$D$3:$LJ$86,'BECO_Datos 2006-2020'!$A74,FALSE)+IFERROR(HLOOKUP(CONCATENATE(L$7,$E$5),'BECO_Datos 2006-2020'!$LL$3:$RN$86,'BECO_Datos 2006-2020'!$A74,FALSE),0))*$D$5</f>
        <v>0</v>
      </c>
      <c r="M74" s="102">
        <f ca="1">(HLOOKUP(CONCATENATE(M$7,$E$5),'BECO_Datos 2006-2020'!$D$3:$LJ$86,'BECO_Datos 2006-2020'!$A74,FALSE)+IFERROR(HLOOKUP(CONCATENATE(M$7,$E$5),'BECO_Datos 2006-2020'!$LL$3:$RN$86,'BECO_Datos 2006-2020'!$A74,FALSE),0))*$D$5</f>
        <v>0</v>
      </c>
      <c r="N74" s="102">
        <f ca="1">(HLOOKUP(CONCATENATE(N$7,$E$5),'BECO_Datos 2006-2020'!$D$3:$LJ$86,'BECO_Datos 2006-2020'!$A74,FALSE)+IFERROR(HLOOKUP(CONCATENATE(N$7,$E$5),'BECO_Datos 2006-2020'!$LL$3:$RN$86,'BECO_Datos 2006-2020'!$A74,FALSE),0))*$D$5</f>
        <v>0</v>
      </c>
      <c r="O74" s="150" t="s">
        <v>139</v>
      </c>
      <c r="P74" s="310">
        <f t="shared" ca="1" si="80"/>
        <v>0</v>
      </c>
      <c r="Q74" s="310">
        <f t="shared" ca="1" si="79"/>
        <v>0</v>
      </c>
      <c r="R74" s="310">
        <f t="shared" ca="1" si="79"/>
        <v>0</v>
      </c>
      <c r="S74" s="310">
        <f t="shared" ca="1" si="79"/>
        <v>0</v>
      </c>
      <c r="T74" s="310">
        <f t="shared" ca="1" si="79"/>
        <v>0</v>
      </c>
      <c r="U74" s="310">
        <f t="shared" ca="1" si="79"/>
        <v>0</v>
      </c>
      <c r="V74" s="310">
        <f t="shared" ca="1" si="79"/>
        <v>0</v>
      </c>
      <c r="W74" s="310">
        <f t="shared" ca="1" si="79"/>
        <v>0</v>
      </c>
      <c r="X74" s="310">
        <f t="shared" ca="1" si="79"/>
        <v>0</v>
      </c>
      <c r="Y74" s="310">
        <f t="shared" ca="1" si="79"/>
        <v>0</v>
      </c>
      <c r="Z74" s="310">
        <f t="shared" ca="1" si="79"/>
        <v>0</v>
      </c>
      <c r="AB74" s="317">
        <f t="shared" ca="1" si="81"/>
        <v>0</v>
      </c>
      <c r="AC74" s="317">
        <f t="shared" ca="1" si="82"/>
        <v>0</v>
      </c>
      <c r="AD74" s="317">
        <f t="shared" ca="1" si="83"/>
        <v>0</v>
      </c>
    </row>
    <row r="75" spans="1:30" x14ac:dyDescent="0.25">
      <c r="A75" s="54"/>
      <c r="B75" s="151" t="s">
        <v>140</v>
      </c>
      <c r="C75" s="22">
        <f t="shared" ca="1" si="84"/>
        <v>0</v>
      </c>
      <c r="D75" s="103">
        <f ca="1">(HLOOKUP(CONCATENATE(D$7,$E$5),'BECO_Datos 2006-2020'!$D$3:$LJ$86,'BECO_Datos 2006-2020'!$A75,FALSE)+IFERROR(HLOOKUP(CONCATENATE(D$7,$E$5),'BECO_Datos 2006-2020'!$LL$3:$RN$86,'BECO_Datos 2006-2020'!$A75,FALSE),0))*$D$5</f>
        <v>0</v>
      </c>
      <c r="E75" s="103">
        <f ca="1">(HLOOKUP(CONCATENATE(E$7,$E$5),'BECO_Datos 2006-2020'!$D$3:$LJ$86,'BECO_Datos 2006-2020'!$A75,FALSE)+IFERROR(HLOOKUP(CONCATENATE(E$7,$E$5),'BECO_Datos 2006-2020'!$LL$3:$RN$86,'BECO_Datos 2006-2020'!$A75,FALSE),0))*$D$5</f>
        <v>0</v>
      </c>
      <c r="F75" s="103">
        <f ca="1">(HLOOKUP(CONCATENATE(F$7,$E$5),'BECO_Datos 2006-2020'!$D$3:$LJ$86,'BECO_Datos 2006-2020'!$A75,FALSE)+IFERROR(HLOOKUP(CONCATENATE(F$7,$E$5),'BECO_Datos 2006-2020'!$LL$3:$RN$86,'BECO_Datos 2006-2020'!$A75,FALSE),0))*$D$5</f>
        <v>0</v>
      </c>
      <c r="G75" s="103">
        <f ca="1">(HLOOKUP(CONCATENATE(G$7,$E$5),'BECO_Datos 2006-2020'!$D$3:$LJ$86,'BECO_Datos 2006-2020'!$A75,FALSE)+IFERROR(HLOOKUP(CONCATENATE(G$7,$E$5),'BECO_Datos 2006-2020'!$LL$3:$RN$86,'BECO_Datos 2006-2020'!$A75,FALSE),0))*$D$5</f>
        <v>0</v>
      </c>
      <c r="H75" s="103">
        <f ca="1">(HLOOKUP(CONCATENATE(H$7,$E$5),'BECO_Datos 2006-2020'!$D$3:$LJ$86,'BECO_Datos 2006-2020'!$A75,FALSE)+IFERROR(HLOOKUP(CONCATENATE(H$7,$E$5),'BECO_Datos 2006-2020'!$LL$3:$RN$86,'BECO_Datos 2006-2020'!$A75,FALSE),0))*$D$5</f>
        <v>0</v>
      </c>
      <c r="I75" s="103">
        <f ca="1">(HLOOKUP(CONCATENATE(I$7,$E$5),'BECO_Datos 2006-2020'!$D$3:$LJ$86,'BECO_Datos 2006-2020'!$A75,FALSE)+IFERROR(HLOOKUP(CONCATENATE(I$7,$E$5),'BECO_Datos 2006-2020'!$LL$3:$RN$86,'BECO_Datos 2006-2020'!$A75,FALSE),0))*$D$5</f>
        <v>0</v>
      </c>
      <c r="J75" s="103">
        <f ca="1">(HLOOKUP(CONCATENATE(J$7,$E$5),'BECO_Datos 2006-2020'!$D$3:$LJ$86,'BECO_Datos 2006-2020'!$A75,FALSE)+IFERROR(HLOOKUP(CONCATENATE(J$7,$E$5),'BECO_Datos 2006-2020'!$LL$3:$RN$86,'BECO_Datos 2006-2020'!$A75,FALSE),0))*$D$5</f>
        <v>0</v>
      </c>
      <c r="K75" s="103">
        <f ca="1">(HLOOKUP(CONCATENATE(K$7,$E$5),'BECO_Datos 2006-2020'!$D$3:$LJ$86,'BECO_Datos 2006-2020'!$A75,FALSE)+IFERROR(HLOOKUP(CONCATENATE(K$7,$E$5),'BECO_Datos 2006-2020'!$LL$3:$RN$86,'BECO_Datos 2006-2020'!$A75,FALSE),0))*$D$5</f>
        <v>0</v>
      </c>
      <c r="L75" s="103">
        <f ca="1">(HLOOKUP(CONCATENATE(L$7,$E$5),'BECO_Datos 2006-2020'!$D$3:$LJ$86,'BECO_Datos 2006-2020'!$A75,FALSE)+IFERROR(HLOOKUP(CONCATENATE(L$7,$E$5),'BECO_Datos 2006-2020'!$LL$3:$RN$86,'BECO_Datos 2006-2020'!$A75,FALSE),0))*$D$5</f>
        <v>0</v>
      </c>
      <c r="M75" s="103">
        <f ca="1">(HLOOKUP(CONCATENATE(M$7,$E$5),'BECO_Datos 2006-2020'!$D$3:$LJ$86,'BECO_Datos 2006-2020'!$A75,FALSE)+IFERROR(HLOOKUP(CONCATENATE(M$7,$E$5),'BECO_Datos 2006-2020'!$LL$3:$RN$86,'BECO_Datos 2006-2020'!$A75,FALSE),0))*$D$5</f>
        <v>0</v>
      </c>
      <c r="N75" s="103">
        <f ca="1">(HLOOKUP(CONCATENATE(N$7,$E$5),'BECO_Datos 2006-2020'!$D$3:$LJ$86,'BECO_Datos 2006-2020'!$A75,FALSE)+IFERROR(HLOOKUP(CONCATENATE(N$7,$E$5),'BECO_Datos 2006-2020'!$LL$3:$RN$86,'BECO_Datos 2006-2020'!$A75,FALSE),0))*$D$5</f>
        <v>0</v>
      </c>
      <c r="O75" s="151" t="s">
        <v>140</v>
      </c>
      <c r="P75" s="310">
        <f t="shared" ca="1" si="80"/>
        <v>0</v>
      </c>
      <c r="Q75" s="310">
        <f t="shared" ca="1" si="79"/>
        <v>0</v>
      </c>
      <c r="R75" s="310">
        <f t="shared" ca="1" si="79"/>
        <v>0</v>
      </c>
      <c r="S75" s="310">
        <f t="shared" ca="1" si="79"/>
        <v>0</v>
      </c>
      <c r="T75" s="310">
        <f t="shared" ca="1" si="79"/>
        <v>0</v>
      </c>
      <c r="U75" s="310">
        <f t="shared" ca="1" si="79"/>
        <v>0</v>
      </c>
      <c r="V75" s="310">
        <f t="shared" ca="1" si="79"/>
        <v>0</v>
      </c>
      <c r="W75" s="310">
        <f t="shared" ca="1" si="79"/>
        <v>0</v>
      </c>
      <c r="X75" s="310">
        <f t="shared" ca="1" si="79"/>
        <v>0</v>
      </c>
      <c r="Y75" s="310">
        <f t="shared" ca="1" si="79"/>
        <v>0</v>
      </c>
      <c r="Z75" s="310">
        <f t="shared" ca="1" si="79"/>
        <v>0</v>
      </c>
      <c r="AB75" s="317">
        <f t="shared" ca="1" si="81"/>
        <v>0</v>
      </c>
      <c r="AC75" s="317">
        <f t="shared" ca="1" si="82"/>
        <v>0</v>
      </c>
      <c r="AD75" s="317">
        <f t="shared" ca="1" si="83"/>
        <v>0</v>
      </c>
    </row>
    <row r="76" spans="1:30" x14ac:dyDescent="0.25">
      <c r="A76" s="54"/>
      <c r="B76" s="150" t="s">
        <v>141</v>
      </c>
      <c r="C76" s="23">
        <f t="shared" ca="1" si="84"/>
        <v>0</v>
      </c>
      <c r="D76" s="102">
        <f ca="1">(HLOOKUP(CONCATENATE(D$7,$E$5),'BECO_Datos 2006-2020'!$D$3:$LJ$86,'BECO_Datos 2006-2020'!$A76,FALSE)+IFERROR(HLOOKUP(CONCATENATE(D$7,$E$5),'BECO_Datos 2006-2020'!$LL$3:$RN$86,'BECO_Datos 2006-2020'!$A76,FALSE),0))*$D$5</f>
        <v>0</v>
      </c>
      <c r="E76" s="102">
        <f ca="1">(HLOOKUP(CONCATENATE(E$7,$E$5),'BECO_Datos 2006-2020'!$D$3:$LJ$86,'BECO_Datos 2006-2020'!$A76,FALSE)+IFERROR(HLOOKUP(CONCATENATE(E$7,$E$5),'BECO_Datos 2006-2020'!$LL$3:$RN$86,'BECO_Datos 2006-2020'!$A76,FALSE),0))*$D$5</f>
        <v>0</v>
      </c>
      <c r="F76" s="102">
        <f ca="1">(HLOOKUP(CONCATENATE(F$7,$E$5),'BECO_Datos 2006-2020'!$D$3:$LJ$86,'BECO_Datos 2006-2020'!$A76,FALSE)+IFERROR(HLOOKUP(CONCATENATE(F$7,$E$5),'BECO_Datos 2006-2020'!$LL$3:$RN$86,'BECO_Datos 2006-2020'!$A76,FALSE),0))*$D$5</f>
        <v>0</v>
      </c>
      <c r="G76" s="102">
        <f ca="1">(HLOOKUP(CONCATENATE(G$7,$E$5),'BECO_Datos 2006-2020'!$D$3:$LJ$86,'BECO_Datos 2006-2020'!$A76,FALSE)+IFERROR(HLOOKUP(CONCATENATE(G$7,$E$5),'BECO_Datos 2006-2020'!$LL$3:$RN$86,'BECO_Datos 2006-2020'!$A76,FALSE),0))*$D$5</f>
        <v>0</v>
      </c>
      <c r="H76" s="102">
        <f ca="1">(HLOOKUP(CONCATENATE(H$7,$E$5),'BECO_Datos 2006-2020'!$D$3:$LJ$86,'BECO_Datos 2006-2020'!$A76,FALSE)+IFERROR(HLOOKUP(CONCATENATE(H$7,$E$5),'BECO_Datos 2006-2020'!$LL$3:$RN$86,'BECO_Datos 2006-2020'!$A76,FALSE),0))*$D$5</f>
        <v>0</v>
      </c>
      <c r="I76" s="102">
        <f ca="1">(HLOOKUP(CONCATENATE(I$7,$E$5),'BECO_Datos 2006-2020'!$D$3:$LJ$86,'BECO_Datos 2006-2020'!$A76,FALSE)+IFERROR(HLOOKUP(CONCATENATE(I$7,$E$5),'BECO_Datos 2006-2020'!$LL$3:$RN$86,'BECO_Datos 2006-2020'!$A76,FALSE),0))*$D$5</f>
        <v>0</v>
      </c>
      <c r="J76" s="102">
        <f ca="1">(HLOOKUP(CONCATENATE(J$7,$E$5),'BECO_Datos 2006-2020'!$D$3:$LJ$86,'BECO_Datos 2006-2020'!$A76,FALSE)+IFERROR(HLOOKUP(CONCATENATE(J$7,$E$5),'BECO_Datos 2006-2020'!$LL$3:$RN$86,'BECO_Datos 2006-2020'!$A76,FALSE),0))*$D$5</f>
        <v>0</v>
      </c>
      <c r="K76" s="102">
        <f ca="1">(HLOOKUP(CONCATENATE(K$7,$E$5),'BECO_Datos 2006-2020'!$D$3:$LJ$86,'BECO_Datos 2006-2020'!$A76,FALSE)+IFERROR(HLOOKUP(CONCATENATE(K$7,$E$5),'BECO_Datos 2006-2020'!$LL$3:$RN$86,'BECO_Datos 2006-2020'!$A76,FALSE),0))*$D$5</f>
        <v>0</v>
      </c>
      <c r="L76" s="102">
        <f ca="1">(HLOOKUP(CONCATENATE(L$7,$E$5),'BECO_Datos 2006-2020'!$D$3:$LJ$86,'BECO_Datos 2006-2020'!$A76,FALSE)+IFERROR(HLOOKUP(CONCATENATE(L$7,$E$5),'BECO_Datos 2006-2020'!$LL$3:$RN$86,'BECO_Datos 2006-2020'!$A76,FALSE),0))*$D$5</f>
        <v>0</v>
      </c>
      <c r="M76" s="102">
        <f ca="1">(HLOOKUP(CONCATENATE(M$7,$E$5),'BECO_Datos 2006-2020'!$D$3:$LJ$86,'BECO_Datos 2006-2020'!$A76,FALSE)+IFERROR(HLOOKUP(CONCATENATE(M$7,$E$5),'BECO_Datos 2006-2020'!$LL$3:$RN$86,'BECO_Datos 2006-2020'!$A76,FALSE),0))*$D$5</f>
        <v>0</v>
      </c>
      <c r="N76" s="102">
        <f ca="1">(HLOOKUP(CONCATENATE(N$7,$E$5),'BECO_Datos 2006-2020'!$D$3:$LJ$86,'BECO_Datos 2006-2020'!$A76,FALSE)+IFERROR(HLOOKUP(CONCATENATE(N$7,$E$5),'BECO_Datos 2006-2020'!$LL$3:$RN$86,'BECO_Datos 2006-2020'!$A76,FALSE),0))*$D$5</f>
        <v>0</v>
      </c>
      <c r="O76" s="150" t="s">
        <v>141</v>
      </c>
      <c r="P76" s="310">
        <f t="shared" ca="1" si="80"/>
        <v>0</v>
      </c>
      <c r="Q76" s="310">
        <f t="shared" ca="1" si="79"/>
        <v>0</v>
      </c>
      <c r="R76" s="310">
        <f t="shared" ca="1" si="79"/>
        <v>0</v>
      </c>
      <c r="S76" s="310">
        <f t="shared" ca="1" si="79"/>
        <v>0</v>
      </c>
      <c r="T76" s="310">
        <f t="shared" ca="1" si="79"/>
        <v>0</v>
      </c>
      <c r="U76" s="310">
        <f t="shared" ca="1" si="79"/>
        <v>0</v>
      </c>
      <c r="V76" s="310">
        <f t="shared" ca="1" si="79"/>
        <v>0</v>
      </c>
      <c r="W76" s="310">
        <f t="shared" ca="1" si="79"/>
        <v>0</v>
      </c>
      <c r="X76" s="310">
        <f t="shared" ca="1" si="79"/>
        <v>0</v>
      </c>
      <c r="Y76" s="310">
        <f t="shared" ca="1" si="79"/>
        <v>0</v>
      </c>
      <c r="Z76" s="310">
        <f t="shared" ca="1" si="79"/>
        <v>0</v>
      </c>
      <c r="AB76" s="317">
        <f t="shared" ca="1" si="81"/>
        <v>0</v>
      </c>
      <c r="AC76" s="317">
        <f t="shared" ca="1" si="82"/>
        <v>0</v>
      </c>
      <c r="AD76" s="317">
        <f t="shared" ca="1" si="83"/>
        <v>0</v>
      </c>
    </row>
    <row r="77" spans="1:30" x14ac:dyDescent="0.25">
      <c r="A77" s="54"/>
      <c r="B77" s="151" t="s">
        <v>142</v>
      </c>
      <c r="C77" s="22">
        <f t="shared" ca="1" si="84"/>
        <v>0</v>
      </c>
      <c r="D77" s="103">
        <f ca="1">(HLOOKUP(CONCATENATE(D$7,$E$5),'BECO_Datos 2006-2020'!$D$3:$LJ$86,'BECO_Datos 2006-2020'!$A77,FALSE)+IFERROR(HLOOKUP(CONCATENATE(D$7,$E$5),'BECO_Datos 2006-2020'!$LL$3:$RN$86,'BECO_Datos 2006-2020'!$A77,FALSE),0))*$D$5</f>
        <v>0</v>
      </c>
      <c r="E77" s="103">
        <f ca="1">(HLOOKUP(CONCATENATE(E$7,$E$5),'BECO_Datos 2006-2020'!$D$3:$LJ$86,'BECO_Datos 2006-2020'!$A77,FALSE)+IFERROR(HLOOKUP(CONCATENATE(E$7,$E$5),'BECO_Datos 2006-2020'!$LL$3:$RN$86,'BECO_Datos 2006-2020'!$A77,FALSE),0))*$D$5</f>
        <v>0</v>
      </c>
      <c r="F77" s="103">
        <f ca="1">(HLOOKUP(CONCATENATE(F$7,$E$5),'BECO_Datos 2006-2020'!$D$3:$LJ$86,'BECO_Datos 2006-2020'!$A77,FALSE)+IFERROR(HLOOKUP(CONCATENATE(F$7,$E$5),'BECO_Datos 2006-2020'!$LL$3:$RN$86,'BECO_Datos 2006-2020'!$A77,FALSE),0))*$D$5</f>
        <v>0</v>
      </c>
      <c r="G77" s="103">
        <f ca="1">(HLOOKUP(CONCATENATE(G$7,$E$5),'BECO_Datos 2006-2020'!$D$3:$LJ$86,'BECO_Datos 2006-2020'!$A77,FALSE)+IFERROR(HLOOKUP(CONCATENATE(G$7,$E$5),'BECO_Datos 2006-2020'!$LL$3:$RN$86,'BECO_Datos 2006-2020'!$A77,FALSE),0))*$D$5</f>
        <v>0</v>
      </c>
      <c r="H77" s="103">
        <f ca="1">(HLOOKUP(CONCATENATE(H$7,$E$5),'BECO_Datos 2006-2020'!$D$3:$LJ$86,'BECO_Datos 2006-2020'!$A77,FALSE)+IFERROR(HLOOKUP(CONCATENATE(H$7,$E$5),'BECO_Datos 2006-2020'!$LL$3:$RN$86,'BECO_Datos 2006-2020'!$A77,FALSE),0))*$D$5</f>
        <v>0</v>
      </c>
      <c r="I77" s="103">
        <f ca="1">(HLOOKUP(CONCATENATE(I$7,$E$5),'BECO_Datos 2006-2020'!$D$3:$LJ$86,'BECO_Datos 2006-2020'!$A77,FALSE)+IFERROR(HLOOKUP(CONCATENATE(I$7,$E$5),'BECO_Datos 2006-2020'!$LL$3:$RN$86,'BECO_Datos 2006-2020'!$A77,FALSE),0))*$D$5</f>
        <v>0</v>
      </c>
      <c r="J77" s="103">
        <f ca="1">(HLOOKUP(CONCATENATE(J$7,$E$5),'BECO_Datos 2006-2020'!$D$3:$LJ$86,'BECO_Datos 2006-2020'!$A77,FALSE)+IFERROR(HLOOKUP(CONCATENATE(J$7,$E$5),'BECO_Datos 2006-2020'!$LL$3:$RN$86,'BECO_Datos 2006-2020'!$A77,FALSE),0))*$D$5</f>
        <v>0</v>
      </c>
      <c r="K77" s="103">
        <f ca="1">(HLOOKUP(CONCATENATE(K$7,$E$5),'BECO_Datos 2006-2020'!$D$3:$LJ$86,'BECO_Datos 2006-2020'!$A77,FALSE)+IFERROR(HLOOKUP(CONCATENATE(K$7,$E$5),'BECO_Datos 2006-2020'!$LL$3:$RN$86,'BECO_Datos 2006-2020'!$A77,FALSE),0))*$D$5</f>
        <v>0</v>
      </c>
      <c r="L77" s="103">
        <f ca="1">(HLOOKUP(CONCATENATE(L$7,$E$5),'BECO_Datos 2006-2020'!$D$3:$LJ$86,'BECO_Datos 2006-2020'!$A77,FALSE)+IFERROR(HLOOKUP(CONCATENATE(L$7,$E$5),'BECO_Datos 2006-2020'!$LL$3:$RN$86,'BECO_Datos 2006-2020'!$A77,FALSE),0))*$D$5</f>
        <v>0</v>
      </c>
      <c r="M77" s="103">
        <f ca="1">(HLOOKUP(CONCATENATE(M$7,$E$5),'BECO_Datos 2006-2020'!$D$3:$LJ$86,'BECO_Datos 2006-2020'!$A77,FALSE)+IFERROR(HLOOKUP(CONCATENATE(M$7,$E$5),'BECO_Datos 2006-2020'!$LL$3:$RN$86,'BECO_Datos 2006-2020'!$A77,FALSE),0))*$D$5</f>
        <v>0</v>
      </c>
      <c r="N77" s="103">
        <f ca="1">(HLOOKUP(CONCATENATE(N$7,$E$5),'BECO_Datos 2006-2020'!$D$3:$LJ$86,'BECO_Datos 2006-2020'!$A77,FALSE)+IFERROR(HLOOKUP(CONCATENATE(N$7,$E$5),'BECO_Datos 2006-2020'!$LL$3:$RN$86,'BECO_Datos 2006-2020'!$A77,FALSE),0))*$D$5</f>
        <v>0</v>
      </c>
      <c r="O77" s="151" t="s">
        <v>142</v>
      </c>
      <c r="P77" s="310">
        <f t="shared" ca="1" si="80"/>
        <v>0</v>
      </c>
      <c r="Q77" s="310">
        <f t="shared" ca="1" si="79"/>
        <v>0</v>
      </c>
      <c r="R77" s="310">
        <f t="shared" ca="1" si="79"/>
        <v>0</v>
      </c>
      <c r="S77" s="310">
        <f t="shared" ca="1" si="79"/>
        <v>0</v>
      </c>
      <c r="T77" s="310">
        <f t="shared" ca="1" si="79"/>
        <v>0</v>
      </c>
      <c r="U77" s="310">
        <f t="shared" ca="1" si="79"/>
        <v>0</v>
      </c>
      <c r="V77" s="310">
        <f t="shared" ca="1" si="79"/>
        <v>0</v>
      </c>
      <c r="W77" s="310">
        <f t="shared" ca="1" si="79"/>
        <v>0</v>
      </c>
      <c r="X77" s="310">
        <f t="shared" ca="1" si="79"/>
        <v>0</v>
      </c>
      <c r="Y77" s="310">
        <f t="shared" ca="1" si="79"/>
        <v>0</v>
      </c>
      <c r="Z77" s="310">
        <f t="shared" ca="1" si="79"/>
        <v>0</v>
      </c>
      <c r="AB77" s="317">
        <f t="shared" ca="1" si="81"/>
        <v>0</v>
      </c>
      <c r="AC77" s="317">
        <f t="shared" ca="1" si="82"/>
        <v>0</v>
      </c>
      <c r="AD77" s="317">
        <f t="shared" ca="1" si="83"/>
        <v>0</v>
      </c>
    </row>
    <row r="78" spans="1:30" x14ac:dyDescent="0.25">
      <c r="A78" s="54"/>
      <c r="B78" s="149" t="s">
        <v>143</v>
      </c>
      <c r="C78" s="23">
        <f t="shared" ca="1" si="84"/>
        <v>0</v>
      </c>
      <c r="D78" s="102">
        <f ca="1">(HLOOKUP(CONCATENATE(D$7,$E$5),'BECO_Datos 2006-2020'!$D$3:$LJ$86,'BECO_Datos 2006-2020'!$A78,FALSE)+IFERROR(HLOOKUP(CONCATENATE(D$7,$E$5),'BECO_Datos 2006-2020'!$LL$3:$RN$86,'BECO_Datos 2006-2020'!$A78,FALSE),0))*$D$5</f>
        <v>0</v>
      </c>
      <c r="E78" s="102">
        <f ca="1">(HLOOKUP(CONCATENATE(E$7,$E$5),'BECO_Datos 2006-2020'!$D$3:$LJ$86,'BECO_Datos 2006-2020'!$A78,FALSE)+IFERROR(HLOOKUP(CONCATENATE(E$7,$E$5),'BECO_Datos 2006-2020'!$LL$3:$RN$86,'BECO_Datos 2006-2020'!$A78,FALSE),0))*$D$5</f>
        <v>0</v>
      </c>
      <c r="F78" s="102">
        <f ca="1">(HLOOKUP(CONCATENATE(F$7,$E$5),'BECO_Datos 2006-2020'!$D$3:$LJ$86,'BECO_Datos 2006-2020'!$A78,FALSE)+IFERROR(HLOOKUP(CONCATENATE(F$7,$E$5),'BECO_Datos 2006-2020'!$LL$3:$RN$86,'BECO_Datos 2006-2020'!$A78,FALSE),0))*$D$5</f>
        <v>0</v>
      </c>
      <c r="G78" s="102">
        <f ca="1">(HLOOKUP(CONCATENATE(G$7,$E$5),'BECO_Datos 2006-2020'!$D$3:$LJ$86,'BECO_Datos 2006-2020'!$A78,FALSE)+IFERROR(HLOOKUP(CONCATENATE(G$7,$E$5),'BECO_Datos 2006-2020'!$LL$3:$RN$86,'BECO_Datos 2006-2020'!$A78,FALSE),0))*$D$5</f>
        <v>0</v>
      </c>
      <c r="H78" s="102">
        <f ca="1">(HLOOKUP(CONCATENATE(H$7,$E$5),'BECO_Datos 2006-2020'!$D$3:$LJ$86,'BECO_Datos 2006-2020'!$A78,FALSE)+IFERROR(HLOOKUP(CONCATENATE(H$7,$E$5),'BECO_Datos 2006-2020'!$LL$3:$RN$86,'BECO_Datos 2006-2020'!$A78,FALSE),0))*$D$5</f>
        <v>0</v>
      </c>
      <c r="I78" s="102">
        <f ca="1">(HLOOKUP(CONCATENATE(I$7,$E$5),'BECO_Datos 2006-2020'!$D$3:$LJ$86,'BECO_Datos 2006-2020'!$A78,FALSE)+IFERROR(HLOOKUP(CONCATENATE(I$7,$E$5),'BECO_Datos 2006-2020'!$LL$3:$RN$86,'BECO_Datos 2006-2020'!$A78,FALSE),0))*$D$5</f>
        <v>0</v>
      </c>
      <c r="J78" s="102">
        <f ca="1">(HLOOKUP(CONCATENATE(J$7,$E$5),'BECO_Datos 2006-2020'!$D$3:$LJ$86,'BECO_Datos 2006-2020'!$A78,FALSE)+IFERROR(HLOOKUP(CONCATENATE(J$7,$E$5),'BECO_Datos 2006-2020'!$LL$3:$RN$86,'BECO_Datos 2006-2020'!$A78,FALSE),0))*$D$5</f>
        <v>0</v>
      </c>
      <c r="K78" s="102">
        <f ca="1">(HLOOKUP(CONCATENATE(K$7,$E$5),'BECO_Datos 2006-2020'!$D$3:$LJ$86,'BECO_Datos 2006-2020'!$A78,FALSE)+IFERROR(HLOOKUP(CONCATENATE(K$7,$E$5),'BECO_Datos 2006-2020'!$LL$3:$RN$86,'BECO_Datos 2006-2020'!$A78,FALSE),0))*$D$5</f>
        <v>0</v>
      </c>
      <c r="L78" s="102">
        <f ca="1">(HLOOKUP(CONCATENATE(L$7,$E$5),'BECO_Datos 2006-2020'!$D$3:$LJ$86,'BECO_Datos 2006-2020'!$A78,FALSE)+IFERROR(HLOOKUP(CONCATENATE(L$7,$E$5),'BECO_Datos 2006-2020'!$LL$3:$RN$86,'BECO_Datos 2006-2020'!$A78,FALSE),0))*$D$5</f>
        <v>0</v>
      </c>
      <c r="M78" s="102">
        <f ca="1">(HLOOKUP(CONCATENATE(M$7,$E$5),'BECO_Datos 2006-2020'!$D$3:$LJ$86,'BECO_Datos 2006-2020'!$A78,FALSE)+IFERROR(HLOOKUP(CONCATENATE(M$7,$E$5),'BECO_Datos 2006-2020'!$LL$3:$RN$86,'BECO_Datos 2006-2020'!$A78,FALSE),0))*$D$5</f>
        <v>0</v>
      </c>
      <c r="N78" s="102">
        <f ca="1">(HLOOKUP(CONCATENATE(N$7,$E$5),'BECO_Datos 2006-2020'!$D$3:$LJ$86,'BECO_Datos 2006-2020'!$A78,FALSE)+IFERROR(HLOOKUP(CONCATENATE(N$7,$E$5),'BECO_Datos 2006-2020'!$LL$3:$RN$86,'BECO_Datos 2006-2020'!$A78,FALSE),0))*$D$5</f>
        <v>0</v>
      </c>
    </row>
    <row r="79" spans="1:30" x14ac:dyDescent="0.25">
      <c r="A79" s="54"/>
      <c r="B79" s="148" t="s">
        <v>144</v>
      </c>
      <c r="C79" s="22">
        <f t="shared" ca="1" si="84"/>
        <v>0</v>
      </c>
      <c r="D79" s="103">
        <f ca="1">(HLOOKUP(CONCATENATE(D$7,$E$5),'BECO_Datos 2006-2020'!$D$3:$LJ$86,'BECO_Datos 2006-2020'!$A79,FALSE)+IFERROR(HLOOKUP(CONCATENATE(D$7,$E$5),'BECO_Datos 2006-2020'!$LL$3:$RN$86,'BECO_Datos 2006-2020'!$A79,FALSE),0))*$D$5</f>
        <v>0</v>
      </c>
      <c r="E79" s="103">
        <f ca="1">(HLOOKUP(CONCATENATE(E$7,$E$5),'BECO_Datos 2006-2020'!$D$3:$LJ$86,'BECO_Datos 2006-2020'!$A79,FALSE)+IFERROR(HLOOKUP(CONCATENATE(E$7,$E$5),'BECO_Datos 2006-2020'!$LL$3:$RN$86,'BECO_Datos 2006-2020'!$A79,FALSE),0))*$D$5</f>
        <v>0</v>
      </c>
      <c r="F79" s="103">
        <f ca="1">(HLOOKUP(CONCATENATE(F$7,$E$5),'BECO_Datos 2006-2020'!$D$3:$LJ$86,'BECO_Datos 2006-2020'!$A79,FALSE)+IFERROR(HLOOKUP(CONCATENATE(F$7,$E$5),'BECO_Datos 2006-2020'!$LL$3:$RN$86,'BECO_Datos 2006-2020'!$A79,FALSE),0))*$D$5</f>
        <v>0</v>
      </c>
      <c r="G79" s="103">
        <f ca="1">(HLOOKUP(CONCATENATE(G$7,$E$5),'BECO_Datos 2006-2020'!$D$3:$LJ$86,'BECO_Datos 2006-2020'!$A79,FALSE)+IFERROR(HLOOKUP(CONCATENATE(G$7,$E$5),'BECO_Datos 2006-2020'!$LL$3:$RN$86,'BECO_Datos 2006-2020'!$A79,FALSE),0))*$D$5</f>
        <v>0</v>
      </c>
      <c r="H79" s="103">
        <f ca="1">(HLOOKUP(CONCATENATE(H$7,$E$5),'BECO_Datos 2006-2020'!$D$3:$LJ$86,'BECO_Datos 2006-2020'!$A79,FALSE)+IFERROR(HLOOKUP(CONCATENATE(H$7,$E$5),'BECO_Datos 2006-2020'!$LL$3:$RN$86,'BECO_Datos 2006-2020'!$A79,FALSE),0))*$D$5</f>
        <v>0</v>
      </c>
      <c r="I79" s="103">
        <f ca="1">(HLOOKUP(CONCATENATE(I$7,$E$5),'BECO_Datos 2006-2020'!$D$3:$LJ$86,'BECO_Datos 2006-2020'!$A79,FALSE)+IFERROR(HLOOKUP(CONCATENATE(I$7,$E$5),'BECO_Datos 2006-2020'!$LL$3:$RN$86,'BECO_Datos 2006-2020'!$A79,FALSE),0))*$D$5</f>
        <v>0</v>
      </c>
      <c r="J79" s="103">
        <f ca="1">(HLOOKUP(CONCATENATE(J$7,$E$5),'BECO_Datos 2006-2020'!$D$3:$LJ$86,'BECO_Datos 2006-2020'!$A79,FALSE)+IFERROR(HLOOKUP(CONCATENATE(J$7,$E$5),'BECO_Datos 2006-2020'!$LL$3:$RN$86,'BECO_Datos 2006-2020'!$A79,FALSE),0))*$D$5</f>
        <v>0</v>
      </c>
      <c r="K79" s="103">
        <f ca="1">(HLOOKUP(CONCATENATE(K$7,$E$5),'BECO_Datos 2006-2020'!$D$3:$LJ$86,'BECO_Datos 2006-2020'!$A79,FALSE)+IFERROR(HLOOKUP(CONCATENATE(K$7,$E$5),'BECO_Datos 2006-2020'!$LL$3:$RN$86,'BECO_Datos 2006-2020'!$A79,FALSE),0))*$D$5</f>
        <v>0</v>
      </c>
      <c r="L79" s="103">
        <f ca="1">(HLOOKUP(CONCATENATE(L$7,$E$5),'BECO_Datos 2006-2020'!$D$3:$LJ$86,'BECO_Datos 2006-2020'!$A79,FALSE)+IFERROR(HLOOKUP(CONCATENATE(L$7,$E$5),'BECO_Datos 2006-2020'!$LL$3:$RN$86,'BECO_Datos 2006-2020'!$A79,FALSE),0))*$D$5</f>
        <v>0</v>
      </c>
      <c r="M79" s="103">
        <f ca="1">(HLOOKUP(CONCATENATE(M$7,$E$5),'BECO_Datos 2006-2020'!$D$3:$LJ$86,'BECO_Datos 2006-2020'!$A79,FALSE)+IFERROR(HLOOKUP(CONCATENATE(M$7,$E$5),'BECO_Datos 2006-2020'!$LL$3:$RN$86,'BECO_Datos 2006-2020'!$A79,FALSE),0))*$D$5</f>
        <v>0</v>
      </c>
      <c r="N79" s="103">
        <f ca="1">(HLOOKUP(CONCATENATE(N$7,$E$5),'BECO_Datos 2006-2020'!$D$3:$LJ$86,'BECO_Datos 2006-2020'!$A79,FALSE)+IFERROR(HLOOKUP(CONCATENATE(N$7,$E$5),'BECO_Datos 2006-2020'!$LL$3:$RN$86,'BECO_Datos 2006-2020'!$A79,FALSE),0))*$D$5</f>
        <v>0</v>
      </c>
    </row>
    <row r="80" spans="1:30" x14ac:dyDescent="0.25">
      <c r="A80" s="54"/>
      <c r="B80" s="149" t="s">
        <v>145</v>
      </c>
      <c r="C80" s="23">
        <f t="shared" ca="1" si="84"/>
        <v>0</v>
      </c>
      <c r="D80" s="102">
        <f ca="1">(HLOOKUP(CONCATENATE(D$7,$E$5),'BECO_Datos 2006-2020'!$D$3:$LJ$86,'BECO_Datos 2006-2020'!$A80,FALSE)+IFERROR(HLOOKUP(CONCATENATE(D$7,$E$5),'BECO_Datos 2006-2020'!$LL$3:$RN$86,'BECO_Datos 2006-2020'!$A80,FALSE),0))*$D$5</f>
        <v>0</v>
      </c>
      <c r="E80" s="102">
        <f ca="1">(HLOOKUP(CONCATENATE(E$7,$E$5),'BECO_Datos 2006-2020'!$D$3:$LJ$86,'BECO_Datos 2006-2020'!$A80,FALSE)+IFERROR(HLOOKUP(CONCATENATE(E$7,$E$5),'BECO_Datos 2006-2020'!$LL$3:$RN$86,'BECO_Datos 2006-2020'!$A80,FALSE),0))*$D$5</f>
        <v>0</v>
      </c>
      <c r="F80" s="102">
        <f ca="1">(HLOOKUP(CONCATENATE(F$7,$E$5),'BECO_Datos 2006-2020'!$D$3:$LJ$86,'BECO_Datos 2006-2020'!$A80,FALSE)+IFERROR(HLOOKUP(CONCATENATE(F$7,$E$5),'BECO_Datos 2006-2020'!$LL$3:$RN$86,'BECO_Datos 2006-2020'!$A80,FALSE),0))*$D$5</f>
        <v>0</v>
      </c>
      <c r="G80" s="102">
        <f ca="1">(HLOOKUP(CONCATENATE(G$7,$E$5),'BECO_Datos 2006-2020'!$D$3:$LJ$86,'BECO_Datos 2006-2020'!$A80,FALSE)+IFERROR(HLOOKUP(CONCATENATE(G$7,$E$5),'BECO_Datos 2006-2020'!$LL$3:$RN$86,'BECO_Datos 2006-2020'!$A80,FALSE),0))*$D$5</f>
        <v>0</v>
      </c>
      <c r="H80" s="102">
        <f ca="1">(HLOOKUP(CONCATENATE(H$7,$E$5),'BECO_Datos 2006-2020'!$D$3:$LJ$86,'BECO_Datos 2006-2020'!$A80,FALSE)+IFERROR(HLOOKUP(CONCATENATE(H$7,$E$5),'BECO_Datos 2006-2020'!$LL$3:$RN$86,'BECO_Datos 2006-2020'!$A80,FALSE),0))*$D$5</f>
        <v>0</v>
      </c>
      <c r="I80" s="102">
        <f ca="1">(HLOOKUP(CONCATENATE(I$7,$E$5),'BECO_Datos 2006-2020'!$D$3:$LJ$86,'BECO_Datos 2006-2020'!$A80,FALSE)+IFERROR(HLOOKUP(CONCATENATE(I$7,$E$5),'BECO_Datos 2006-2020'!$LL$3:$RN$86,'BECO_Datos 2006-2020'!$A80,FALSE),0))*$D$5</f>
        <v>0</v>
      </c>
      <c r="J80" s="102">
        <f ca="1">(HLOOKUP(CONCATENATE(J$7,$E$5),'BECO_Datos 2006-2020'!$D$3:$LJ$86,'BECO_Datos 2006-2020'!$A80,FALSE)+IFERROR(HLOOKUP(CONCATENATE(J$7,$E$5),'BECO_Datos 2006-2020'!$LL$3:$RN$86,'BECO_Datos 2006-2020'!$A80,FALSE),0))*$D$5</f>
        <v>0</v>
      </c>
      <c r="K80" s="102">
        <f ca="1">(HLOOKUP(CONCATENATE(K$7,$E$5),'BECO_Datos 2006-2020'!$D$3:$LJ$86,'BECO_Datos 2006-2020'!$A80,FALSE)+IFERROR(HLOOKUP(CONCATENATE(K$7,$E$5),'BECO_Datos 2006-2020'!$LL$3:$RN$86,'BECO_Datos 2006-2020'!$A80,FALSE),0))*$D$5</f>
        <v>0</v>
      </c>
      <c r="L80" s="102">
        <f ca="1">(HLOOKUP(CONCATENATE(L$7,$E$5),'BECO_Datos 2006-2020'!$D$3:$LJ$86,'BECO_Datos 2006-2020'!$A80,FALSE)+IFERROR(HLOOKUP(CONCATENATE(L$7,$E$5),'BECO_Datos 2006-2020'!$LL$3:$RN$86,'BECO_Datos 2006-2020'!$A80,FALSE),0))*$D$5</f>
        <v>0</v>
      </c>
      <c r="M80" s="102">
        <f ca="1">(HLOOKUP(CONCATENATE(M$7,$E$5),'BECO_Datos 2006-2020'!$D$3:$LJ$86,'BECO_Datos 2006-2020'!$A80,FALSE)+IFERROR(HLOOKUP(CONCATENATE(M$7,$E$5),'BECO_Datos 2006-2020'!$LL$3:$RN$86,'BECO_Datos 2006-2020'!$A80,FALSE),0))*$D$5</f>
        <v>0</v>
      </c>
      <c r="N80" s="102">
        <f ca="1">(HLOOKUP(CONCATENATE(N$7,$E$5),'BECO_Datos 2006-2020'!$D$3:$LJ$86,'BECO_Datos 2006-2020'!$A80,FALSE)+IFERROR(HLOOKUP(CONCATENATE(N$7,$E$5),'BECO_Datos 2006-2020'!$LL$3:$RN$86,'BECO_Datos 2006-2020'!$A80,FALSE),0))*$D$5</f>
        <v>0</v>
      </c>
    </row>
    <row r="81" spans="1:14" x14ac:dyDescent="0.25">
      <c r="A81" s="54"/>
      <c r="B81" s="148" t="s">
        <v>146</v>
      </c>
      <c r="C81" s="22">
        <f t="shared" ca="1" si="84"/>
        <v>0</v>
      </c>
      <c r="D81" s="103">
        <f ca="1">(HLOOKUP(CONCATENATE(D$7,$E$5),'BECO_Datos 2006-2020'!$D$3:$LJ$86,'BECO_Datos 2006-2020'!$A81,FALSE)+IFERROR(HLOOKUP(CONCATENATE(D$7,$E$5),'BECO_Datos 2006-2020'!$LL$3:$RN$86,'BECO_Datos 2006-2020'!$A81,FALSE),0))*$D$5</f>
        <v>0</v>
      </c>
      <c r="E81" s="103">
        <f ca="1">(HLOOKUP(CONCATENATE(E$7,$E$5),'BECO_Datos 2006-2020'!$D$3:$LJ$86,'BECO_Datos 2006-2020'!$A81,FALSE)+IFERROR(HLOOKUP(CONCATENATE(E$7,$E$5),'BECO_Datos 2006-2020'!$LL$3:$RN$86,'BECO_Datos 2006-2020'!$A81,FALSE),0))*$D$5</f>
        <v>0</v>
      </c>
      <c r="F81" s="103">
        <f ca="1">(HLOOKUP(CONCATENATE(F$7,$E$5),'BECO_Datos 2006-2020'!$D$3:$LJ$86,'BECO_Datos 2006-2020'!$A81,FALSE)+IFERROR(HLOOKUP(CONCATENATE(F$7,$E$5),'BECO_Datos 2006-2020'!$LL$3:$RN$86,'BECO_Datos 2006-2020'!$A81,FALSE),0))*$D$5</f>
        <v>0</v>
      </c>
      <c r="G81" s="103">
        <f ca="1">(HLOOKUP(CONCATENATE(G$7,$E$5),'BECO_Datos 2006-2020'!$D$3:$LJ$86,'BECO_Datos 2006-2020'!$A81,FALSE)+IFERROR(HLOOKUP(CONCATENATE(G$7,$E$5),'BECO_Datos 2006-2020'!$LL$3:$RN$86,'BECO_Datos 2006-2020'!$A81,FALSE),0))*$D$5</f>
        <v>0</v>
      </c>
      <c r="H81" s="103">
        <f ca="1">(HLOOKUP(CONCATENATE(H$7,$E$5),'BECO_Datos 2006-2020'!$D$3:$LJ$86,'BECO_Datos 2006-2020'!$A81,FALSE)+IFERROR(HLOOKUP(CONCATENATE(H$7,$E$5),'BECO_Datos 2006-2020'!$LL$3:$RN$86,'BECO_Datos 2006-2020'!$A81,FALSE),0))*$D$5</f>
        <v>0</v>
      </c>
      <c r="I81" s="103">
        <f ca="1">(HLOOKUP(CONCATENATE(I$7,$E$5),'BECO_Datos 2006-2020'!$D$3:$LJ$86,'BECO_Datos 2006-2020'!$A81,FALSE)+IFERROR(HLOOKUP(CONCATENATE(I$7,$E$5),'BECO_Datos 2006-2020'!$LL$3:$RN$86,'BECO_Datos 2006-2020'!$A81,FALSE),0))*$D$5</f>
        <v>0</v>
      </c>
      <c r="J81" s="103">
        <f ca="1">(HLOOKUP(CONCATENATE(J$7,$E$5),'BECO_Datos 2006-2020'!$D$3:$LJ$86,'BECO_Datos 2006-2020'!$A81,FALSE)+IFERROR(HLOOKUP(CONCATENATE(J$7,$E$5),'BECO_Datos 2006-2020'!$LL$3:$RN$86,'BECO_Datos 2006-2020'!$A81,FALSE),0))*$D$5</f>
        <v>0</v>
      </c>
      <c r="K81" s="103">
        <f ca="1">(HLOOKUP(CONCATENATE(K$7,$E$5),'BECO_Datos 2006-2020'!$D$3:$LJ$86,'BECO_Datos 2006-2020'!$A81,FALSE)+IFERROR(HLOOKUP(CONCATENATE(K$7,$E$5),'BECO_Datos 2006-2020'!$LL$3:$RN$86,'BECO_Datos 2006-2020'!$A81,FALSE),0))*$D$5</f>
        <v>0</v>
      </c>
      <c r="L81" s="103">
        <f ca="1">(HLOOKUP(CONCATENATE(L$7,$E$5),'BECO_Datos 2006-2020'!$D$3:$LJ$86,'BECO_Datos 2006-2020'!$A81,FALSE)+IFERROR(HLOOKUP(CONCATENATE(L$7,$E$5),'BECO_Datos 2006-2020'!$LL$3:$RN$86,'BECO_Datos 2006-2020'!$A81,FALSE),0))*$D$5</f>
        <v>0</v>
      </c>
      <c r="M81" s="103">
        <f ca="1">(HLOOKUP(CONCATENATE(M$7,$E$5),'BECO_Datos 2006-2020'!$D$3:$LJ$86,'BECO_Datos 2006-2020'!$A81,FALSE)+IFERROR(HLOOKUP(CONCATENATE(M$7,$E$5),'BECO_Datos 2006-2020'!$LL$3:$RN$86,'BECO_Datos 2006-2020'!$A81,FALSE),0))*$D$5</f>
        <v>0</v>
      </c>
      <c r="N81" s="103">
        <f ca="1">(HLOOKUP(CONCATENATE(N$7,$E$5),'BECO_Datos 2006-2020'!$D$3:$LJ$86,'BECO_Datos 2006-2020'!$A81,FALSE)+IFERROR(HLOOKUP(CONCATENATE(N$7,$E$5),'BECO_Datos 2006-2020'!$LL$3:$RN$86,'BECO_Datos 2006-2020'!$A81,FALSE),0))*$D$5</f>
        <v>0</v>
      </c>
    </row>
    <row r="82" spans="1:14" x14ac:dyDescent="0.25">
      <c r="A82" s="54"/>
      <c r="B82" s="155" t="s">
        <v>108</v>
      </c>
      <c r="C82" s="156">
        <f t="shared" ca="1" si="84"/>
        <v>0</v>
      </c>
      <c r="D82" s="101">
        <f ca="1">(HLOOKUP(CONCATENATE(D$7,$E$5),'BECO_Datos 2006-2020'!$D$3:$LJ$86,'BECO_Datos 2006-2020'!$A82,FALSE)+IFERROR(HLOOKUP(CONCATENATE(D$7,$E$5),'BECO_Datos 2006-2020'!$LL$3:$RN$86,'BECO_Datos 2006-2020'!$A82,FALSE),0))*$D$5</f>
        <v>0</v>
      </c>
      <c r="E82" s="101">
        <f ca="1">(HLOOKUP(CONCATENATE(E$7,$E$5),'BECO_Datos 2006-2020'!$D$3:$LJ$86,'BECO_Datos 2006-2020'!$A82,FALSE)+IFERROR(HLOOKUP(CONCATENATE(E$7,$E$5),'BECO_Datos 2006-2020'!$LL$3:$RN$86,'BECO_Datos 2006-2020'!$A82,FALSE),0))*$D$5</f>
        <v>0</v>
      </c>
      <c r="F82" s="101">
        <f ca="1">(HLOOKUP(CONCATENATE(F$7,$E$5),'BECO_Datos 2006-2020'!$D$3:$LJ$86,'BECO_Datos 2006-2020'!$A82,FALSE)+IFERROR(HLOOKUP(CONCATENATE(F$7,$E$5),'BECO_Datos 2006-2020'!$LL$3:$RN$86,'BECO_Datos 2006-2020'!$A82,FALSE),0))*$D$5</f>
        <v>0</v>
      </c>
      <c r="G82" s="101">
        <f ca="1">(HLOOKUP(CONCATENATE(G$7,$E$5),'BECO_Datos 2006-2020'!$D$3:$LJ$86,'BECO_Datos 2006-2020'!$A82,FALSE)+IFERROR(HLOOKUP(CONCATENATE(G$7,$E$5),'BECO_Datos 2006-2020'!$LL$3:$RN$86,'BECO_Datos 2006-2020'!$A82,FALSE),0))*$D$5</f>
        <v>0</v>
      </c>
      <c r="H82" s="101">
        <f ca="1">(HLOOKUP(CONCATENATE(H$7,$E$5),'BECO_Datos 2006-2020'!$D$3:$LJ$86,'BECO_Datos 2006-2020'!$A82,FALSE)+IFERROR(HLOOKUP(CONCATENATE(H$7,$E$5),'BECO_Datos 2006-2020'!$LL$3:$RN$86,'BECO_Datos 2006-2020'!$A82,FALSE),0))*$D$5</f>
        <v>0</v>
      </c>
      <c r="I82" s="101">
        <f ca="1">(HLOOKUP(CONCATENATE(I$7,$E$5),'BECO_Datos 2006-2020'!$D$3:$LJ$86,'BECO_Datos 2006-2020'!$A82,FALSE)+IFERROR(HLOOKUP(CONCATENATE(I$7,$E$5),'BECO_Datos 2006-2020'!$LL$3:$RN$86,'BECO_Datos 2006-2020'!$A82,FALSE),0))*$D$5</f>
        <v>0</v>
      </c>
      <c r="J82" s="101">
        <f ca="1">(HLOOKUP(CONCATENATE(J$7,$E$5),'BECO_Datos 2006-2020'!$D$3:$LJ$86,'BECO_Datos 2006-2020'!$A82,FALSE)+IFERROR(HLOOKUP(CONCATENATE(J$7,$E$5),'BECO_Datos 2006-2020'!$LL$3:$RN$86,'BECO_Datos 2006-2020'!$A82,FALSE),0))*$D$5</f>
        <v>0</v>
      </c>
      <c r="K82" s="101">
        <f ca="1">(HLOOKUP(CONCATENATE(K$7,$E$5),'BECO_Datos 2006-2020'!$D$3:$LJ$86,'BECO_Datos 2006-2020'!$A82,FALSE)+IFERROR(HLOOKUP(CONCATENATE(K$7,$E$5),'BECO_Datos 2006-2020'!$LL$3:$RN$86,'BECO_Datos 2006-2020'!$A82,FALSE),0))*$D$5</f>
        <v>0</v>
      </c>
      <c r="L82" s="101">
        <f ca="1">(HLOOKUP(CONCATENATE(L$7,$E$5),'BECO_Datos 2006-2020'!$D$3:$LJ$86,'BECO_Datos 2006-2020'!$A82,FALSE)+IFERROR(HLOOKUP(CONCATENATE(L$7,$E$5),'BECO_Datos 2006-2020'!$LL$3:$RN$86,'BECO_Datos 2006-2020'!$A82,FALSE),0))*$D$5</f>
        <v>0</v>
      </c>
      <c r="M82" s="101">
        <f ca="1">(HLOOKUP(CONCATENATE(M$7,$E$5),'BECO_Datos 2006-2020'!$D$3:$LJ$86,'BECO_Datos 2006-2020'!$A82,FALSE)+IFERROR(HLOOKUP(CONCATENATE(M$7,$E$5),'BECO_Datos 2006-2020'!$LL$3:$RN$86,'BECO_Datos 2006-2020'!$A82,FALSE),0))*$D$5</f>
        <v>0</v>
      </c>
      <c r="N82" s="101">
        <f ca="1">(HLOOKUP(CONCATENATE(N$7,$E$5),'BECO_Datos 2006-2020'!$D$3:$LJ$86,'BECO_Datos 2006-2020'!$A82,FALSE)+IFERROR(HLOOKUP(CONCATENATE(N$7,$E$5),'BECO_Datos 2006-2020'!$LL$3:$RN$86,'BECO_Datos 2006-2020'!$A82,FALSE),0))*$D$5</f>
        <v>0</v>
      </c>
    </row>
    <row r="83" spans="1:14" x14ac:dyDescent="0.25">
      <c r="A83" s="54"/>
      <c r="B83" s="145" t="s">
        <v>107</v>
      </c>
      <c r="C83" s="22">
        <f t="shared" ca="1" si="84"/>
        <v>0</v>
      </c>
      <c r="D83" s="22">
        <f ca="1">(HLOOKUP(CONCATENATE(D$7,$E$5),'BECO_Datos 2006-2020'!$D$3:$LJ$86,'BECO_Datos 2006-2020'!$A83,FALSE)+IFERROR(HLOOKUP(CONCATENATE(D$7,$E$5),'BECO_Datos 2006-2020'!$LL$3:$RN$86,'BECO_Datos 2006-2020'!$A83,FALSE),0))*$D$5</f>
        <v>0</v>
      </c>
      <c r="E83" s="22">
        <f ca="1">(HLOOKUP(CONCATENATE(E$7,$E$5),'BECO_Datos 2006-2020'!$D$3:$LJ$86,'BECO_Datos 2006-2020'!$A83,FALSE)+IFERROR(HLOOKUP(CONCATENATE(E$7,$E$5),'BECO_Datos 2006-2020'!$LL$3:$RN$86,'BECO_Datos 2006-2020'!$A83,FALSE),0))*$D$5</f>
        <v>0</v>
      </c>
      <c r="F83" s="22">
        <f ca="1">(HLOOKUP(CONCATENATE(F$7,$E$5),'BECO_Datos 2006-2020'!$D$3:$LJ$86,'BECO_Datos 2006-2020'!$A83,FALSE)+IFERROR(HLOOKUP(CONCATENATE(F$7,$E$5),'BECO_Datos 2006-2020'!$LL$3:$RN$86,'BECO_Datos 2006-2020'!$A83,FALSE),0))*$D$5</f>
        <v>0</v>
      </c>
      <c r="G83" s="22">
        <f ca="1">(HLOOKUP(CONCATENATE(G$7,$E$5),'BECO_Datos 2006-2020'!$D$3:$LJ$86,'BECO_Datos 2006-2020'!$A83,FALSE)+IFERROR(HLOOKUP(CONCATENATE(G$7,$E$5),'BECO_Datos 2006-2020'!$LL$3:$RN$86,'BECO_Datos 2006-2020'!$A83,FALSE),0))*$D$5</f>
        <v>0</v>
      </c>
      <c r="H83" s="22">
        <f ca="1">(HLOOKUP(CONCATENATE(H$7,$E$5),'BECO_Datos 2006-2020'!$D$3:$LJ$86,'BECO_Datos 2006-2020'!$A83,FALSE)+IFERROR(HLOOKUP(CONCATENATE(H$7,$E$5),'BECO_Datos 2006-2020'!$LL$3:$RN$86,'BECO_Datos 2006-2020'!$A83,FALSE),0))*$D$5</f>
        <v>0</v>
      </c>
      <c r="I83" s="22">
        <f ca="1">(HLOOKUP(CONCATENATE(I$7,$E$5),'BECO_Datos 2006-2020'!$D$3:$LJ$86,'BECO_Datos 2006-2020'!$A83,FALSE)+IFERROR(HLOOKUP(CONCATENATE(I$7,$E$5),'BECO_Datos 2006-2020'!$LL$3:$RN$86,'BECO_Datos 2006-2020'!$A83,FALSE),0))*$D$5</f>
        <v>0</v>
      </c>
      <c r="J83" s="22">
        <f ca="1">(HLOOKUP(CONCATENATE(J$7,$E$5),'BECO_Datos 2006-2020'!$D$3:$LJ$86,'BECO_Datos 2006-2020'!$A83,FALSE)+IFERROR(HLOOKUP(CONCATENATE(J$7,$E$5),'BECO_Datos 2006-2020'!$LL$3:$RN$86,'BECO_Datos 2006-2020'!$A83,FALSE),0))*$D$5</f>
        <v>0</v>
      </c>
      <c r="K83" s="22">
        <f ca="1">(HLOOKUP(CONCATENATE(K$7,$E$5),'BECO_Datos 2006-2020'!$D$3:$LJ$86,'BECO_Datos 2006-2020'!$A83,FALSE)+IFERROR(HLOOKUP(CONCATENATE(K$7,$E$5),'BECO_Datos 2006-2020'!$LL$3:$RN$86,'BECO_Datos 2006-2020'!$A83,FALSE),0))*$D$5</f>
        <v>0</v>
      </c>
      <c r="L83" s="22">
        <f ca="1">(HLOOKUP(CONCATENATE(L$7,$E$5),'BECO_Datos 2006-2020'!$D$3:$LJ$86,'BECO_Datos 2006-2020'!$A83,FALSE)+IFERROR(HLOOKUP(CONCATENATE(L$7,$E$5),'BECO_Datos 2006-2020'!$LL$3:$RN$86,'BECO_Datos 2006-2020'!$A83,FALSE),0))*$D$5</f>
        <v>0</v>
      </c>
      <c r="M83" s="22">
        <f ca="1">(HLOOKUP(CONCATENATE(M$7,$E$5),'BECO_Datos 2006-2020'!$D$3:$LJ$86,'BECO_Datos 2006-2020'!$A83,FALSE)+IFERROR(HLOOKUP(CONCATENATE(M$7,$E$5),'BECO_Datos 2006-2020'!$LL$3:$RN$86,'BECO_Datos 2006-2020'!$A83,FALSE),0))*$D$5</f>
        <v>0</v>
      </c>
      <c r="N83" s="22">
        <f ca="1">(HLOOKUP(CONCATENATE(N$7,$E$5),'BECO_Datos 2006-2020'!$D$3:$LJ$86,'BECO_Datos 2006-2020'!$A83,FALSE)+IFERROR(HLOOKUP(CONCATENATE(N$7,$E$5),'BECO_Datos 2006-2020'!$LL$3:$RN$86,'BECO_Datos 2006-2020'!$A83,FALSE),0))*$D$5</f>
        <v>0</v>
      </c>
    </row>
    <row r="84" spans="1:14" x14ac:dyDescent="0.25">
      <c r="A84" s="54"/>
      <c r="B84" s="155" t="s">
        <v>17</v>
      </c>
      <c r="C84" s="156">
        <f t="shared" ca="1" si="84"/>
        <v>0</v>
      </c>
      <c r="D84" s="101">
        <f ca="1">(HLOOKUP(CONCATENATE(D$7,$E$5),'BECO_Datos 2006-2020'!$D$3:$LJ$86,'BECO_Datos 2006-2020'!$A84,FALSE)+IFERROR(HLOOKUP(CONCATENATE(D$7,$E$5),'BECO_Datos 2006-2020'!$LL$3:$RN$86,'BECO_Datos 2006-2020'!$A84,FALSE),0))*$D$5</f>
        <v>0</v>
      </c>
      <c r="E84" s="101">
        <f ca="1">(HLOOKUP(CONCATENATE(E$7,$E$5),'BECO_Datos 2006-2020'!$D$3:$LJ$86,'BECO_Datos 2006-2020'!$A84,FALSE)+IFERROR(HLOOKUP(CONCATENATE(E$7,$E$5),'BECO_Datos 2006-2020'!$LL$3:$RN$86,'BECO_Datos 2006-2020'!$A84,FALSE),0))*$D$5</f>
        <v>0</v>
      </c>
      <c r="F84" s="101">
        <f ca="1">(HLOOKUP(CONCATENATE(F$7,$E$5),'BECO_Datos 2006-2020'!$D$3:$LJ$86,'BECO_Datos 2006-2020'!$A84,FALSE)+IFERROR(HLOOKUP(CONCATENATE(F$7,$E$5),'BECO_Datos 2006-2020'!$LL$3:$RN$86,'BECO_Datos 2006-2020'!$A84,FALSE),0))*$D$5</f>
        <v>0</v>
      </c>
      <c r="G84" s="101">
        <f ca="1">(HLOOKUP(CONCATENATE(G$7,$E$5),'BECO_Datos 2006-2020'!$D$3:$LJ$86,'BECO_Datos 2006-2020'!$A84,FALSE)+IFERROR(HLOOKUP(CONCATENATE(G$7,$E$5),'BECO_Datos 2006-2020'!$LL$3:$RN$86,'BECO_Datos 2006-2020'!$A84,FALSE),0))*$D$5</f>
        <v>0</v>
      </c>
      <c r="H84" s="101">
        <f ca="1">(HLOOKUP(CONCATENATE(H$7,$E$5),'BECO_Datos 2006-2020'!$D$3:$LJ$86,'BECO_Datos 2006-2020'!$A84,FALSE)+IFERROR(HLOOKUP(CONCATENATE(H$7,$E$5),'BECO_Datos 2006-2020'!$LL$3:$RN$86,'BECO_Datos 2006-2020'!$A84,FALSE),0))*$D$5</f>
        <v>0</v>
      </c>
      <c r="I84" s="101">
        <f ca="1">(HLOOKUP(CONCATENATE(I$7,$E$5),'BECO_Datos 2006-2020'!$D$3:$LJ$86,'BECO_Datos 2006-2020'!$A84,FALSE)+IFERROR(HLOOKUP(CONCATENATE(I$7,$E$5),'BECO_Datos 2006-2020'!$LL$3:$RN$86,'BECO_Datos 2006-2020'!$A84,FALSE),0))*$D$5</f>
        <v>0</v>
      </c>
      <c r="J84" s="101">
        <f ca="1">(HLOOKUP(CONCATENATE(J$7,$E$5),'BECO_Datos 2006-2020'!$D$3:$LJ$86,'BECO_Datos 2006-2020'!$A84,FALSE)+IFERROR(HLOOKUP(CONCATENATE(J$7,$E$5),'BECO_Datos 2006-2020'!$LL$3:$RN$86,'BECO_Datos 2006-2020'!$A84,FALSE),0))*$D$5</f>
        <v>0</v>
      </c>
      <c r="K84" s="101">
        <f ca="1">(HLOOKUP(CONCATENATE(K$7,$E$5),'BECO_Datos 2006-2020'!$D$3:$LJ$86,'BECO_Datos 2006-2020'!$A84,FALSE)+IFERROR(HLOOKUP(CONCATENATE(K$7,$E$5),'BECO_Datos 2006-2020'!$LL$3:$RN$86,'BECO_Datos 2006-2020'!$A84,FALSE),0))*$D$5</f>
        <v>0</v>
      </c>
      <c r="L84" s="101">
        <f ca="1">(HLOOKUP(CONCATENATE(L$7,$E$5),'BECO_Datos 2006-2020'!$D$3:$LJ$86,'BECO_Datos 2006-2020'!$A84,FALSE)+IFERROR(HLOOKUP(CONCATENATE(L$7,$E$5),'BECO_Datos 2006-2020'!$LL$3:$RN$86,'BECO_Datos 2006-2020'!$A84,FALSE),0))*$D$5</f>
        <v>0</v>
      </c>
      <c r="M84" s="101">
        <f ca="1">(HLOOKUP(CONCATENATE(M$7,$E$5),'BECO_Datos 2006-2020'!$D$3:$LJ$86,'BECO_Datos 2006-2020'!$A84,FALSE)+IFERROR(HLOOKUP(CONCATENATE(M$7,$E$5),'BECO_Datos 2006-2020'!$LL$3:$RN$86,'BECO_Datos 2006-2020'!$A84,FALSE),0))*$D$5</f>
        <v>0</v>
      </c>
      <c r="N84" s="101">
        <f ca="1">(HLOOKUP(CONCATENATE(N$7,$E$5),'BECO_Datos 2006-2020'!$D$3:$LJ$86,'BECO_Datos 2006-2020'!$A84,FALSE)+IFERROR(HLOOKUP(CONCATENATE(N$7,$E$5),'BECO_Datos 2006-2020'!$LL$3:$RN$86,'BECO_Datos 2006-2020'!$A84,FALSE),0))*$D$5</f>
        <v>0</v>
      </c>
    </row>
    <row r="85" spans="1:14" x14ac:dyDescent="0.25">
      <c r="A85" s="54"/>
      <c r="B85" s="145" t="s">
        <v>18</v>
      </c>
      <c r="C85" s="22">
        <f t="shared" ca="1" si="84"/>
        <v>0</v>
      </c>
      <c r="D85" s="22">
        <f ca="1">(HLOOKUP(CONCATENATE(D$7,$E$5),'BECO_Datos 2006-2020'!$D$3:$LJ$86,'BECO_Datos 2006-2020'!$A85,FALSE)+IFERROR(HLOOKUP(CONCATENATE(D$7,$E$5),'BECO_Datos 2006-2020'!$LL$3:$RN$86,'BECO_Datos 2006-2020'!$A85,FALSE),0))*$D$5</f>
        <v>0</v>
      </c>
      <c r="E85" s="22">
        <f ca="1">(HLOOKUP(CONCATENATE(E$7,$E$5),'BECO_Datos 2006-2020'!$D$3:$LJ$86,'BECO_Datos 2006-2020'!$A85,FALSE)+IFERROR(HLOOKUP(CONCATENATE(E$7,$E$5),'BECO_Datos 2006-2020'!$LL$3:$RN$86,'BECO_Datos 2006-2020'!$A85,FALSE),0))*$D$5</f>
        <v>0</v>
      </c>
      <c r="F85" s="22">
        <f ca="1">(HLOOKUP(CONCATENATE(F$7,$E$5),'BECO_Datos 2006-2020'!$D$3:$LJ$86,'BECO_Datos 2006-2020'!$A85,FALSE)+IFERROR(HLOOKUP(CONCATENATE(F$7,$E$5),'BECO_Datos 2006-2020'!$LL$3:$RN$86,'BECO_Datos 2006-2020'!$A85,FALSE),0))*$D$5</f>
        <v>0</v>
      </c>
      <c r="G85" s="22">
        <f ca="1">(HLOOKUP(CONCATENATE(G$7,$E$5),'BECO_Datos 2006-2020'!$D$3:$LJ$86,'BECO_Datos 2006-2020'!$A85,FALSE)+IFERROR(HLOOKUP(CONCATENATE(G$7,$E$5),'BECO_Datos 2006-2020'!$LL$3:$RN$86,'BECO_Datos 2006-2020'!$A85,FALSE),0))*$D$5</f>
        <v>0</v>
      </c>
      <c r="H85" s="22">
        <f ca="1">(HLOOKUP(CONCATENATE(H$7,$E$5),'BECO_Datos 2006-2020'!$D$3:$LJ$86,'BECO_Datos 2006-2020'!$A85,FALSE)+IFERROR(HLOOKUP(CONCATENATE(H$7,$E$5),'BECO_Datos 2006-2020'!$LL$3:$RN$86,'BECO_Datos 2006-2020'!$A85,FALSE),0))*$D$5</f>
        <v>0</v>
      </c>
      <c r="I85" s="22">
        <f ca="1">(HLOOKUP(CONCATENATE(I$7,$E$5),'BECO_Datos 2006-2020'!$D$3:$LJ$86,'BECO_Datos 2006-2020'!$A85,FALSE)+IFERROR(HLOOKUP(CONCATENATE(I$7,$E$5),'BECO_Datos 2006-2020'!$LL$3:$RN$86,'BECO_Datos 2006-2020'!$A85,FALSE),0))*$D$5</f>
        <v>0</v>
      </c>
      <c r="J85" s="22">
        <f ca="1">(HLOOKUP(CONCATENATE(J$7,$E$5),'BECO_Datos 2006-2020'!$D$3:$LJ$86,'BECO_Datos 2006-2020'!$A85,FALSE)+IFERROR(HLOOKUP(CONCATENATE(J$7,$E$5),'BECO_Datos 2006-2020'!$LL$3:$RN$86,'BECO_Datos 2006-2020'!$A85,FALSE),0))*$D$5</f>
        <v>0</v>
      </c>
      <c r="K85" s="22">
        <f ca="1">(HLOOKUP(CONCATENATE(K$7,$E$5),'BECO_Datos 2006-2020'!$D$3:$LJ$86,'BECO_Datos 2006-2020'!$A85,FALSE)+IFERROR(HLOOKUP(CONCATENATE(K$7,$E$5),'BECO_Datos 2006-2020'!$LL$3:$RN$86,'BECO_Datos 2006-2020'!$A85,FALSE),0))*$D$5</f>
        <v>0</v>
      </c>
      <c r="L85" s="22">
        <f ca="1">(HLOOKUP(CONCATENATE(L$7,$E$5),'BECO_Datos 2006-2020'!$D$3:$LJ$86,'BECO_Datos 2006-2020'!$A85,FALSE)+IFERROR(HLOOKUP(CONCATENATE(L$7,$E$5),'BECO_Datos 2006-2020'!$LL$3:$RN$86,'BECO_Datos 2006-2020'!$A85,FALSE),0))*$D$5</f>
        <v>0</v>
      </c>
      <c r="M85" s="22">
        <f ca="1">(HLOOKUP(CONCATENATE(M$7,$E$5),'BECO_Datos 2006-2020'!$D$3:$LJ$86,'BECO_Datos 2006-2020'!$A85,FALSE)+IFERROR(HLOOKUP(CONCATENATE(M$7,$E$5),'BECO_Datos 2006-2020'!$LL$3:$RN$86,'BECO_Datos 2006-2020'!$A85,FALSE),0))*$D$5</f>
        <v>0</v>
      </c>
      <c r="N85" s="22">
        <f ca="1">(HLOOKUP(CONCATENATE(N$7,$E$5),'BECO_Datos 2006-2020'!$D$3:$LJ$86,'BECO_Datos 2006-2020'!$A85,FALSE)+IFERROR(HLOOKUP(CONCATENATE(N$7,$E$5),'BECO_Datos 2006-2020'!$LL$3:$RN$86,'BECO_Datos 2006-2020'!$A85,FALSE),0))*$D$5</f>
        <v>0</v>
      </c>
    </row>
    <row r="86" spans="1:14" x14ac:dyDescent="0.25">
      <c r="A86" s="54"/>
      <c r="B86" s="155" t="s">
        <v>375</v>
      </c>
      <c r="C86" s="156">
        <f t="shared" ca="1" si="84"/>
        <v>1351.2139999999999</v>
      </c>
      <c r="D86" s="101">
        <f ca="1">(HLOOKUP(CONCATENATE(D$7,$E$5),'BECO_Datos 2006-2020'!$D$3:$LJ$86,'BECO_Datos 2006-2020'!$A86,FALSE)+IFERROR(HLOOKUP(CONCATENATE(D$7,$E$5),'BECO_Datos 2006-2020'!$LL$3:$RN$86,'BECO_Datos 2006-2020'!$A86,FALSE),0))*$D$5</f>
        <v>230.40799999999999</v>
      </c>
      <c r="E86" s="101">
        <f ca="1">(HLOOKUP(CONCATENATE(E$7,$E$5),'BECO_Datos 2006-2020'!$D$3:$LJ$86,'BECO_Datos 2006-2020'!$A86,FALSE)+IFERROR(HLOOKUP(CONCATENATE(E$7,$E$5),'BECO_Datos 2006-2020'!$LL$3:$RN$86,'BECO_Datos 2006-2020'!$A86,FALSE),0))*$D$5</f>
        <v>6.282</v>
      </c>
      <c r="F86" s="101">
        <f ca="1">(HLOOKUP(CONCATENATE(F$7,$E$5),'BECO_Datos 2006-2020'!$D$3:$LJ$86,'BECO_Datos 2006-2020'!$A86,FALSE)+IFERROR(HLOOKUP(CONCATENATE(F$7,$E$5),'BECO_Datos 2006-2020'!$LL$3:$RN$86,'BECO_Datos 2006-2020'!$A86,FALSE),0))*$D$5</f>
        <v>10.691000000000001</v>
      </c>
      <c r="G86" s="101">
        <f ca="1">(HLOOKUP(CONCATENATE(G$7,$E$5),'BECO_Datos 2006-2020'!$D$3:$LJ$86,'BECO_Datos 2006-2020'!$A86,FALSE)+IFERROR(HLOOKUP(CONCATENATE(G$7,$E$5),'BECO_Datos 2006-2020'!$LL$3:$RN$86,'BECO_Datos 2006-2020'!$A86,FALSE),0))*$D$5</f>
        <v>1012.527</v>
      </c>
      <c r="H86" s="101">
        <f ca="1">(HLOOKUP(CONCATENATE(H$7,$E$5),'BECO_Datos 2006-2020'!$D$3:$LJ$86,'BECO_Datos 2006-2020'!$A86,FALSE)+IFERROR(HLOOKUP(CONCATENATE(H$7,$E$5),'BECO_Datos 2006-2020'!$LL$3:$RN$86,'BECO_Datos 2006-2020'!$A86,FALSE),0))*$D$5</f>
        <v>11.12</v>
      </c>
      <c r="I86" s="101">
        <f ca="1">(HLOOKUP(CONCATENATE(I$7,$E$5),'BECO_Datos 2006-2020'!$D$3:$LJ$86,'BECO_Datos 2006-2020'!$A86,FALSE)+IFERROR(HLOOKUP(CONCATENATE(I$7,$E$5),'BECO_Datos 2006-2020'!$LL$3:$RN$86,'BECO_Datos 2006-2020'!$A86,FALSE),0))*$D$5</f>
        <v>7.774</v>
      </c>
      <c r="J86" s="101">
        <f ca="1">(HLOOKUP(CONCATENATE(J$7,$E$5),'BECO_Datos 2006-2020'!$D$3:$LJ$86,'BECO_Datos 2006-2020'!$A86,FALSE)+IFERROR(HLOOKUP(CONCATENATE(J$7,$E$5),'BECO_Datos 2006-2020'!$LL$3:$RN$86,'BECO_Datos 2006-2020'!$A86,FALSE),0))*$D$5</f>
        <v>6.5819999999999999</v>
      </c>
      <c r="K86" s="101">
        <f ca="1">(HLOOKUP(CONCATENATE(K$7,$E$5),'BECO_Datos 2006-2020'!$D$3:$LJ$86,'BECO_Datos 2006-2020'!$A86,FALSE)+IFERROR(HLOOKUP(CONCATENATE(K$7,$E$5),'BECO_Datos 2006-2020'!$LL$3:$RN$86,'BECO_Datos 2006-2020'!$A86,FALSE),0))*$D$5</f>
        <v>65.83</v>
      </c>
      <c r="L86" s="101">
        <f ca="1">(HLOOKUP(CONCATENATE(L$7,$E$5),'BECO_Datos 2006-2020'!$D$3:$LJ$86,'BECO_Datos 2006-2020'!$A86,FALSE)+IFERROR(HLOOKUP(CONCATENATE(L$7,$E$5),'BECO_Datos 2006-2020'!$LL$3:$RN$86,'BECO_Datos 2006-2020'!$A86,FALSE),0))*$D$5</f>
        <v>0</v>
      </c>
      <c r="M86" s="101">
        <f ca="1">(HLOOKUP(CONCATENATE(M$7,$E$5),'BECO_Datos 2006-2020'!$D$3:$LJ$86,'BECO_Datos 2006-2020'!$A86,FALSE)+IFERROR(HLOOKUP(CONCATENATE(M$7,$E$5),'BECO_Datos 2006-2020'!$LL$3:$RN$86,'BECO_Datos 2006-2020'!$A86,FALSE),0))*$D$5</f>
        <v>0</v>
      </c>
      <c r="N86" s="101">
        <f ca="1">(HLOOKUP(CONCATENATE(N$7,$E$5),'BECO_Datos 2006-2020'!$D$3:$LJ$86,'BECO_Datos 2006-2020'!$A86,FALSE)+IFERROR(HLOOKUP(CONCATENATE(N$7,$E$5),'BECO_Datos 2006-2020'!$LL$3:$RN$86,'BECO_Datos 2006-2020'!$A86,FALSE),0))*$D$5</f>
        <v>0</v>
      </c>
    </row>
    <row r="87" spans="1:14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</row>
    <row r="88" spans="1:14" x14ac:dyDescent="0.25">
      <c r="A88" s="54"/>
      <c r="B88" s="19" t="s">
        <v>120</v>
      </c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</row>
    <row r="89" spans="1:14" x14ac:dyDescent="0.25">
      <c r="A89" s="54"/>
      <c r="B89" s="20" t="s">
        <v>121</v>
      </c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</row>
    <row r="90" spans="1:14" x14ac:dyDescent="0.25">
      <c r="A90" s="54"/>
      <c r="B90" s="21" t="s">
        <v>122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</row>
    <row r="91" spans="1:14" x14ac:dyDescent="0.25">
      <c r="A91" s="54"/>
      <c r="B91" s="20" t="s">
        <v>123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</row>
    <row r="92" spans="1:14" x14ac:dyDescent="0.25">
      <c r="A92" s="54"/>
      <c r="B92" s="21" t="s">
        <v>124</v>
      </c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</row>
    <row r="93" spans="1:14" x14ac:dyDescent="0.25">
      <c r="A93" s="54"/>
      <c r="B93" s="20" t="s">
        <v>125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</row>
    <row r="94" spans="1:14" x14ac:dyDescent="0.25">
      <c r="A94" s="54"/>
      <c r="B94" s="21" t="s">
        <v>126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</row>
  </sheetData>
  <mergeCells count="2">
    <mergeCell ref="B6:B8"/>
    <mergeCell ref="C6:N6"/>
  </mergeCells>
  <pageMargins left="0.25" right="0.25" top="1.0631250000000001" bottom="0.75" header="0.3" footer="0.3"/>
  <pageSetup paperSize="5" scale="63" fitToHeight="0" orientation="portrait" horizontalDpi="1200" verticalDpi="1200" r:id="rId1"/>
  <headerFooter>
    <oddHeader>&amp;L&amp;G&amp;C&amp;"-,Negrita"&amp;22&amp;K002060Balance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2929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30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94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6" sqref="B6:B8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3" width="12.85546875" style="8" customWidth="1"/>
    <col min="14" max="16384" width="9.140625" style="8"/>
  </cols>
  <sheetData>
    <row r="1" spans="1:25" ht="15" x14ac:dyDescent="0.25">
      <c r="A1" s="86"/>
      <c r="B1" s="86"/>
      <c r="C1" s="86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/>
      <c r="R1"/>
      <c r="S1"/>
      <c r="T1"/>
      <c r="U1"/>
      <c r="V1"/>
      <c r="W1"/>
      <c r="X1"/>
      <c r="Y1"/>
    </row>
    <row r="2" spans="1:25" s="12" customFormat="1" ht="15.75" x14ac:dyDescent="0.25">
      <c r="A2" s="86"/>
      <c r="B2" s="106" t="s">
        <v>49</v>
      </c>
      <c r="C2" s="86"/>
      <c r="Q2"/>
      <c r="R2"/>
      <c r="S2"/>
      <c r="T2"/>
      <c r="U2"/>
      <c r="V2"/>
      <c r="W2"/>
      <c r="X2"/>
      <c r="Y2"/>
    </row>
    <row r="3" spans="1:25" s="12" customFormat="1" ht="15.75" x14ac:dyDescent="0.25">
      <c r="A3" s="86"/>
      <c r="B3" s="106" t="s">
        <v>81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/>
      <c r="R3"/>
      <c r="S3"/>
      <c r="T3"/>
      <c r="U3"/>
      <c r="V3"/>
      <c r="W3"/>
      <c r="X3"/>
      <c r="Y3"/>
    </row>
    <row r="4" spans="1:25" s="88" customFormat="1" ht="9.75" customHeight="1" x14ac:dyDescent="0.25">
      <c r="A4" s="108"/>
      <c r="B4" s="108"/>
      <c r="C4" s="108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/>
      <c r="S4"/>
      <c r="T4"/>
      <c r="U4"/>
      <c r="V4"/>
      <c r="W4"/>
      <c r="X4"/>
      <c r="Y4"/>
    </row>
    <row r="5" spans="1:25" s="360" customFormat="1" ht="16.5" hidden="1" customHeight="1" x14ac:dyDescent="0.25">
      <c r="B5" s="361">
        <v>1</v>
      </c>
      <c r="C5" s="361">
        <f>'BECO_2006-2015'!C5</f>
        <v>1</v>
      </c>
      <c r="D5" s="361">
        <f ca="1">VLOOKUP(E5,'Bases de Cálculo'!$B$9:$K$38,$C$5+3,FALSE)</f>
        <v>1</v>
      </c>
      <c r="E5" s="361" t="str">
        <f ca="1">INDIRECT("'Bases de Cálculo'!B" &amp; 118+B5)</f>
        <v>BZ</v>
      </c>
      <c r="F5" s="361">
        <f ca="1">+IF(E5="DO",VLOOKUP("BI",'Bases de Cálculo'!$B$9:$K$38,$C$5+3,FALSE),IF(E5="GM",VLOOKUP("AC",'Bases de Cálculo'!$B$9:$K$38,$C$5+3,FALSE),0))</f>
        <v>0</v>
      </c>
      <c r="G5" s="361"/>
      <c r="H5" s="361"/>
      <c r="I5" s="361"/>
      <c r="J5" s="361"/>
      <c r="K5" s="361"/>
      <c r="L5" s="361"/>
      <c r="M5" s="361"/>
      <c r="N5" s="361"/>
      <c r="O5" s="361"/>
      <c r="P5" s="361"/>
      <c r="Q5"/>
      <c r="R5"/>
      <c r="S5"/>
      <c r="T5"/>
      <c r="U5"/>
      <c r="V5"/>
      <c r="W5"/>
      <c r="X5"/>
      <c r="Y5"/>
    </row>
    <row r="6" spans="1:25" s="9" customFormat="1" ht="15" x14ac:dyDescent="0.25">
      <c r="A6" s="54"/>
      <c r="B6" s="386" t="str">
        <f>CONCATENATE("Balance energético Colombiano ",D7,"
",VLOOKUP($C$8,'Bases de Cálculo'!$B$41:$C$47,2,FALSE),"/año")</f>
        <v>Balance energético Colombiano 2006
Unidades Originales */año</v>
      </c>
      <c r="C6" s="396" t="str">
        <f ca="1">CONCATENATE("Energético ",VLOOKUP($E$5,'Bases de Cálculo'!$B$9:$N$38,12,FALSE))</f>
        <v>Energético Primario</v>
      </c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/>
      <c r="S6"/>
      <c r="T6"/>
      <c r="U6"/>
      <c r="V6"/>
      <c r="W6"/>
      <c r="X6"/>
      <c r="Y6"/>
    </row>
    <row r="7" spans="1:25" s="9" customFormat="1" ht="15" x14ac:dyDescent="0.25">
      <c r="A7" s="54"/>
      <c r="B7" s="387"/>
      <c r="C7" s="107" t="s">
        <v>43</v>
      </c>
      <c r="D7" s="107">
        <v>2006</v>
      </c>
      <c r="E7" s="107">
        <v>2007</v>
      </c>
      <c r="F7" s="107">
        <v>2008</v>
      </c>
      <c r="G7" s="107">
        <v>2009</v>
      </c>
      <c r="H7" s="107">
        <v>2010</v>
      </c>
      <c r="I7" s="107">
        <v>2011</v>
      </c>
      <c r="J7" s="107">
        <v>2012</v>
      </c>
      <c r="K7" s="107">
        <v>2013</v>
      </c>
      <c r="L7" s="107">
        <v>2014</v>
      </c>
      <c r="M7" s="107">
        <v>2015</v>
      </c>
      <c r="N7" s="265">
        <v>2016</v>
      </c>
      <c r="O7" s="341">
        <v>2017</v>
      </c>
      <c r="P7" s="352">
        <v>2018</v>
      </c>
      <c r="Q7" s="368">
        <v>2019</v>
      </c>
      <c r="R7"/>
      <c r="S7"/>
      <c r="T7"/>
      <c r="U7"/>
      <c r="V7"/>
      <c r="W7"/>
      <c r="X7"/>
      <c r="Y7"/>
    </row>
    <row r="8" spans="1:25" s="9" customFormat="1" ht="15" x14ac:dyDescent="0.25">
      <c r="A8" s="54"/>
      <c r="B8" s="388"/>
      <c r="C8" s="107" t="str">
        <f>IF($C$5=1,"UO",HLOOKUP("UO",'Bases de Cálculo'!$B$41:$B$47,$C$5))</f>
        <v>UO</v>
      </c>
      <c r="D8" s="14" t="str">
        <f ca="1">IF($C$5=1,VLOOKUP($E$5,'Bases de Cálculo'!$B$9:$D$38,3,FALSE),INDIRECT(CONCATENATE("'Bases de Cálculo'!B",40+$C$5)))</f>
        <v>kTon</v>
      </c>
      <c r="E8" s="229" t="str">
        <f ca="1">IF($C$5=1,VLOOKUP($E$5,'Bases de Cálculo'!$B$9:$D$38,3,FALSE),INDIRECT(CONCATENATE("'Bases de Cálculo'!B",40+$C$5)))</f>
        <v>kTon</v>
      </c>
      <c r="F8" s="229" t="str">
        <f ca="1">IF($C$5=1,VLOOKUP($E$5,'Bases de Cálculo'!$B$9:$D$38,3,FALSE),INDIRECT(CONCATENATE("'Bases de Cálculo'!B",40+$C$5)))</f>
        <v>kTon</v>
      </c>
      <c r="G8" s="229" t="str">
        <f ca="1">IF($C$5=1,VLOOKUP($E$5,'Bases de Cálculo'!$B$9:$D$38,3,FALSE),INDIRECT(CONCATENATE("'Bases de Cálculo'!B",40+$C$5)))</f>
        <v>kTon</v>
      </c>
      <c r="H8" s="229" t="str">
        <f ca="1">IF($C$5=1,VLOOKUP($E$5,'Bases de Cálculo'!$B$9:$D$38,3,FALSE),INDIRECT(CONCATENATE("'Bases de Cálculo'!B",40+$C$5)))</f>
        <v>kTon</v>
      </c>
      <c r="I8" s="229" t="str">
        <f ca="1">IF($C$5=1,VLOOKUP($E$5,'Bases de Cálculo'!$B$9:$D$38,3,FALSE),INDIRECT(CONCATENATE("'Bases de Cálculo'!B",40+$C$5)))</f>
        <v>kTon</v>
      </c>
      <c r="J8" s="229" t="str">
        <f ca="1">IF($C$5=1,VLOOKUP($E$5,'Bases de Cálculo'!$B$9:$D$38,3,FALSE),INDIRECT(CONCATENATE("'Bases de Cálculo'!B",40+$C$5)))</f>
        <v>kTon</v>
      </c>
      <c r="K8" s="229" t="str">
        <f ca="1">IF($C$5=1,VLOOKUP($E$5,'Bases de Cálculo'!$B$9:$D$38,3,FALSE),INDIRECT(CONCATENATE("'Bases de Cálculo'!B",40+$C$5)))</f>
        <v>kTon</v>
      </c>
      <c r="L8" s="229" t="str">
        <f ca="1">IF($C$5=1,VLOOKUP($E$5,'Bases de Cálculo'!$B$9:$D$38,3,FALSE),INDIRECT(CONCATENATE("'Bases de Cálculo'!B",40+$C$5)))</f>
        <v>kTon</v>
      </c>
      <c r="M8" s="229" t="str">
        <f ca="1">IF($C$5=1,VLOOKUP($E$5,'Bases de Cálculo'!$B$9:$D$38,3,FALSE),INDIRECT(CONCATENATE("'Bases de Cálculo'!B",40+$C$5)))</f>
        <v>kTon</v>
      </c>
      <c r="N8" s="264" t="str">
        <f ca="1">IF($C$5=1,VLOOKUP($E$5,'Bases de Cálculo'!$B$9:$D$38,3,FALSE),INDIRECT(CONCATENATE("'Bases de Cálculo'!B",40+$C$5)))</f>
        <v>kTon</v>
      </c>
      <c r="O8" s="340" t="str">
        <f ca="1">IF($C$5=1,VLOOKUP($E$5,'Bases de Cálculo'!$B$9:$D$38,3,FALSE),INDIRECT(CONCATENATE("'Bases de Cálculo'!B",40+$C$5)))</f>
        <v>kTon</v>
      </c>
      <c r="P8" s="351" t="str">
        <f ca="1">IF($C$5=1,VLOOKUP($E$5,'Bases de Cálculo'!$B$9:$D$38,3,FALSE),INDIRECT(CONCATENATE("'Bases de Cálculo'!B",40+$C$5)))</f>
        <v>kTon</v>
      </c>
      <c r="Q8" s="367" t="str">
        <f ca="1">IF($C$5=1,VLOOKUP($E$5,'Bases de Cálculo'!$B$9:$D$38,3,FALSE),INDIRECT(CONCATENATE("'Bases de Cálculo'!B",40+$C$5)))</f>
        <v>kTon</v>
      </c>
      <c r="R8"/>
      <c r="S8"/>
      <c r="T8"/>
      <c r="U8"/>
      <c r="V8"/>
      <c r="W8"/>
      <c r="X8"/>
      <c r="Y8"/>
    </row>
    <row r="9" spans="1:25" s="9" customFormat="1" ht="15" x14ac:dyDescent="0.25">
      <c r="A9" s="54"/>
      <c r="B9" s="157" t="s">
        <v>374</v>
      </c>
      <c r="C9" s="156">
        <f ca="1">_xlfn.AGGREGATE(9,6,D9:O9)</f>
        <v>71442.99228918663</v>
      </c>
      <c r="D9" s="96">
        <f ca="1">D10+D11+D12-D13-D14-D15-D16+D17-D18-D19-D20</f>
        <v>5301.2118649999984</v>
      </c>
      <c r="E9" s="96">
        <f t="shared" ref="E9:L9" ca="1" si="0">E10+E11+E12-E13-E14-E15-E16+E17-E18-E19-E20</f>
        <v>5928.3806819999991</v>
      </c>
      <c r="F9" s="96">
        <f t="shared" ca="1" si="0"/>
        <v>5237.4081189999997</v>
      </c>
      <c r="G9" s="96">
        <f t="shared" ca="1" si="0"/>
        <v>6697.8372169999993</v>
      </c>
      <c r="H9" s="96">
        <f t="shared" ca="1" si="0"/>
        <v>5638.4789348000022</v>
      </c>
      <c r="I9" s="96">
        <f t="shared" ca="1" si="0"/>
        <v>6166.2518731999971</v>
      </c>
      <c r="J9" s="96">
        <f t="shared" ca="1" si="0"/>
        <v>5592.0206429999998</v>
      </c>
      <c r="K9" s="96">
        <f ca="1">K10+K11+K12-K13-K14-K15-K16+K17-K18-K19-K20</f>
        <v>5753.7723285491902</v>
      </c>
      <c r="L9" s="96">
        <f t="shared" ca="1" si="0"/>
        <v>6401.3431380000002</v>
      </c>
      <c r="M9" s="96">
        <f ca="1">M10+M11+M12-M13-M14-M15-M16+M17-M18-M19-M20</f>
        <v>6120.3695630000002</v>
      </c>
      <c r="N9" s="96">
        <f t="shared" ref="N9:O9" ca="1" si="1">N10+N11+N12-N13-N14-N15-N16+N17-N18-N19-N20</f>
        <v>6089.1314928273041</v>
      </c>
      <c r="O9" s="96">
        <f t="shared" ca="1" si="1"/>
        <v>6516.7864328101432</v>
      </c>
      <c r="P9" s="96">
        <f t="shared" ref="P9:Q9" ca="1" si="2">P10+P11+P12-P13-P14-P15-P16+P17-P18-P19-P20</f>
        <v>6692.0178347370702</v>
      </c>
      <c r="Q9" s="96">
        <f t="shared" ca="1" si="2"/>
        <v>6236.5600817889954</v>
      </c>
      <c r="R9"/>
      <c r="S9"/>
      <c r="T9"/>
      <c r="U9"/>
      <c r="V9"/>
      <c r="W9"/>
      <c r="X9"/>
      <c r="Y9"/>
    </row>
    <row r="10" spans="1:25" ht="15" x14ac:dyDescent="0.25">
      <c r="A10" s="54"/>
      <c r="B10" s="145" t="s">
        <v>371</v>
      </c>
      <c r="C10" s="22">
        <f t="shared" ref="C10:C73" ca="1" si="3">_xlfn.AGGREGATE(9,6,D10:O10)</f>
        <v>71442.99228918663</v>
      </c>
      <c r="D10" s="22">
        <f ca="1">(HLOOKUP(CONCATENATE(D$7,$E$5),'BECO_Datos 2006-2020'!$D$3:$LJ$86,'BECO_Datos 2006-2020'!$A10,FALSE)+IFERROR(HLOOKUP(CONCATENATE(D$7,$E$5),'BECO_Datos 2006-2020'!$LL$3:$RN$86,'BECO_Datos 2006-2020'!$A10,FALSE),0))*$D$5+D25</f>
        <v>5301.2118649999984</v>
      </c>
      <c r="E10" s="22">
        <f ca="1">(HLOOKUP(CONCATENATE(E$7,$E$5),'BECO_Datos 2006-2020'!$D$3:$LJ$86,'BECO_Datos 2006-2020'!$A10,FALSE)+IFERROR(HLOOKUP(CONCATENATE(E$7,$E$5),'BECO_Datos 2006-2020'!$LL$3:$RN$86,'BECO_Datos 2006-2020'!$A10,FALSE),0))*$D$5+E25</f>
        <v>5928.3806819999991</v>
      </c>
      <c r="F10" s="22">
        <f ca="1">(HLOOKUP(CONCATENATE(F$7,$E$5),'BECO_Datos 2006-2020'!$D$3:$LJ$86,'BECO_Datos 2006-2020'!$A10,FALSE)+IFERROR(HLOOKUP(CONCATENATE(F$7,$E$5),'BECO_Datos 2006-2020'!$LL$3:$RN$86,'BECO_Datos 2006-2020'!$A10,FALSE),0))*$D$5+F25</f>
        <v>5237.4081189999997</v>
      </c>
      <c r="G10" s="22">
        <f ca="1">(HLOOKUP(CONCATENATE(G$7,$E$5),'BECO_Datos 2006-2020'!$D$3:$LJ$86,'BECO_Datos 2006-2020'!$A10,FALSE)+IFERROR(HLOOKUP(CONCATENATE(G$7,$E$5),'BECO_Datos 2006-2020'!$LL$3:$RN$86,'BECO_Datos 2006-2020'!$A10,FALSE),0))*$D$5+G25</f>
        <v>6697.8372169999993</v>
      </c>
      <c r="H10" s="22">
        <f ca="1">(HLOOKUP(CONCATENATE(H$7,$E$5),'BECO_Datos 2006-2020'!$D$3:$LJ$86,'BECO_Datos 2006-2020'!$A10,FALSE)+IFERROR(HLOOKUP(CONCATENATE(H$7,$E$5),'BECO_Datos 2006-2020'!$LL$3:$RN$86,'BECO_Datos 2006-2020'!$A10,FALSE),0))*$D$5+H25</f>
        <v>5638.4789348000022</v>
      </c>
      <c r="I10" s="22">
        <f ca="1">(HLOOKUP(CONCATENATE(I$7,$E$5),'BECO_Datos 2006-2020'!$D$3:$LJ$86,'BECO_Datos 2006-2020'!$A10,FALSE)+IFERROR(HLOOKUP(CONCATENATE(I$7,$E$5),'BECO_Datos 2006-2020'!$LL$3:$RN$86,'BECO_Datos 2006-2020'!$A10,FALSE),0))*$D$5+I25</f>
        <v>6166.2518731999971</v>
      </c>
      <c r="J10" s="22">
        <f ca="1">(HLOOKUP(CONCATENATE(J$7,$E$5),'BECO_Datos 2006-2020'!$D$3:$LJ$86,'BECO_Datos 2006-2020'!$A10,FALSE)+IFERROR(HLOOKUP(CONCATENATE(J$7,$E$5),'BECO_Datos 2006-2020'!$LL$3:$RN$86,'BECO_Datos 2006-2020'!$A10,FALSE),0))*$D$5+J25</f>
        <v>5592.0206429999998</v>
      </c>
      <c r="K10" s="22">
        <f ca="1">(HLOOKUP(CONCATENATE(K$7,$E$5),'BECO_Datos 2006-2020'!$D$3:$LJ$86,'BECO_Datos 2006-2020'!$A10,FALSE)+IFERROR(HLOOKUP(CONCATENATE(K$7,$E$5),'BECO_Datos 2006-2020'!$LL$3:$RN$86,'BECO_Datos 2006-2020'!$A10,FALSE),0))*$D$5+K25</f>
        <v>5753.7723285491902</v>
      </c>
      <c r="L10" s="22">
        <f ca="1">(HLOOKUP(CONCATENATE(L$7,$E$5),'BECO_Datos 2006-2020'!$D$3:$LJ$86,'BECO_Datos 2006-2020'!$A10,FALSE)+IFERROR(HLOOKUP(CONCATENATE(L$7,$E$5),'BECO_Datos 2006-2020'!$LL$3:$RN$86,'BECO_Datos 2006-2020'!$A10,FALSE),0))*$D$5+L25</f>
        <v>6401.3431380000002</v>
      </c>
      <c r="M10" s="22">
        <f ca="1">(HLOOKUP(CONCATENATE(M$7,$E$5),'BECO_Datos 2006-2020'!$D$3:$LJ$86,'BECO_Datos 2006-2020'!$A10,FALSE)+IFERROR(HLOOKUP(CONCATENATE(M$7,$E$5),'BECO_Datos 2006-2020'!$LL$3:$RN$86,'BECO_Datos 2006-2020'!$A10,FALSE),0))*$D$5+M25</f>
        <v>6120.3695630000002</v>
      </c>
      <c r="N10" s="22">
        <f ca="1">(HLOOKUP(CONCATENATE(N$7,$E$5),'BECO_Datos 2006-2020'!$D$3:$LJ$86,'BECO_Datos 2006-2020'!$A10,FALSE)+IFERROR(HLOOKUP(CONCATENATE(N$7,$E$5),'BECO_Datos 2006-2020'!$LL$3:$RN$86,'BECO_Datos 2006-2020'!$A10,FALSE),0))*$D$5+N25</f>
        <v>6089.1314928273041</v>
      </c>
      <c r="O10" s="22">
        <f ca="1">(HLOOKUP(CONCATENATE(O$7,$E$5),'BECO_Datos 2006-2020'!$D$3:$LJ$86,'BECO_Datos 2006-2020'!$A10,FALSE)+IFERROR(HLOOKUP(CONCATENATE(O$7,$E$5),'BECO_Datos 2006-2020'!$LL$3:$RN$86,'BECO_Datos 2006-2020'!$A10,FALSE),0))*$D$5+O25</f>
        <v>6516.7864328101432</v>
      </c>
      <c r="P10" s="22">
        <f ca="1">(HLOOKUP(CONCATENATE(P$7,$E$5),'BECO_Datos 2006-2020'!$D$3:$LJ$86,'BECO_Datos 2006-2020'!$A10,FALSE)+IFERROR(HLOOKUP(CONCATENATE(P$7,$E$5),'BECO_Datos 2006-2020'!$LL$3:$RN$86,'BECO_Datos 2006-2020'!$A10,FALSE),0))*$D$5+P25</f>
        <v>6692.0178347370702</v>
      </c>
      <c r="Q10" s="22">
        <f ca="1">(HLOOKUP(CONCATENATE(Q$7,$E$5),'BECO_Datos 2006-2020'!$D$3:$LJ$86,'BECO_Datos 2006-2020'!$A10,FALSE)+IFERROR(HLOOKUP(CONCATENATE(Q$7,$E$5),'BECO_Datos 2006-2020'!$LL$3:$RN$86,'BECO_Datos 2006-2020'!$A10,FALSE),0))*$D$5+Q25</f>
        <v>6236.5600817889954</v>
      </c>
      <c r="R10"/>
      <c r="S10"/>
      <c r="T10"/>
      <c r="U10"/>
      <c r="V10"/>
      <c r="W10"/>
      <c r="X10"/>
      <c r="Y10"/>
    </row>
    <row r="11" spans="1:25" ht="15" x14ac:dyDescent="0.25">
      <c r="A11" s="54"/>
      <c r="B11" s="146" t="s">
        <v>1</v>
      </c>
      <c r="C11" s="23">
        <f t="shared" ca="1" si="3"/>
        <v>0</v>
      </c>
      <c r="D11" s="296">
        <f ca="1">(HLOOKUP(CONCATENATE(D$7,$E$5),'BECO_Datos 2006-2020'!$D$3:$LJ$86,'BECO_Datos 2006-2020'!$A11,FALSE)+IFERROR(HLOOKUP(CONCATENATE(D$7,$E$5),'BECO_Datos 2006-2020'!$LL$3:$RN$86,'BECO_Datos 2006-2020'!$A11,FALSE),0))*$D$5</f>
        <v>0</v>
      </c>
      <c r="E11" s="296">
        <f ca="1">(HLOOKUP(CONCATENATE(E$7,$E$5),'BECO_Datos 2006-2020'!$D$3:$LJ$86,'BECO_Datos 2006-2020'!$A11,FALSE)+IFERROR(HLOOKUP(CONCATENATE(E$7,$E$5),'BECO_Datos 2006-2020'!$LL$3:$RN$86,'BECO_Datos 2006-2020'!$A11,FALSE),0))*$D$5</f>
        <v>0</v>
      </c>
      <c r="F11" s="296">
        <f ca="1">(HLOOKUP(CONCATENATE(F$7,$E$5),'BECO_Datos 2006-2020'!$D$3:$LJ$86,'BECO_Datos 2006-2020'!$A11,FALSE)+IFERROR(HLOOKUP(CONCATENATE(F$7,$E$5),'BECO_Datos 2006-2020'!$LL$3:$RN$86,'BECO_Datos 2006-2020'!$A11,FALSE),0))*$D$5</f>
        <v>0</v>
      </c>
      <c r="G11" s="296">
        <f ca="1">(HLOOKUP(CONCATENATE(G$7,$E$5),'BECO_Datos 2006-2020'!$D$3:$LJ$86,'BECO_Datos 2006-2020'!$A11,FALSE)+IFERROR(HLOOKUP(CONCATENATE(G$7,$E$5),'BECO_Datos 2006-2020'!$LL$3:$RN$86,'BECO_Datos 2006-2020'!$A11,FALSE),0))*$D$5</f>
        <v>0</v>
      </c>
      <c r="H11" s="296">
        <f ca="1">(HLOOKUP(CONCATENATE(H$7,$E$5),'BECO_Datos 2006-2020'!$D$3:$LJ$86,'BECO_Datos 2006-2020'!$A11,FALSE)+IFERROR(HLOOKUP(CONCATENATE(H$7,$E$5),'BECO_Datos 2006-2020'!$LL$3:$RN$86,'BECO_Datos 2006-2020'!$A11,FALSE),0))*$D$5</f>
        <v>0</v>
      </c>
      <c r="I11" s="296">
        <f ca="1">(HLOOKUP(CONCATENATE(I$7,$E$5),'BECO_Datos 2006-2020'!$D$3:$LJ$86,'BECO_Datos 2006-2020'!$A11,FALSE)+IFERROR(HLOOKUP(CONCATENATE(I$7,$E$5),'BECO_Datos 2006-2020'!$LL$3:$RN$86,'BECO_Datos 2006-2020'!$A11,FALSE),0))*$D$5</f>
        <v>0</v>
      </c>
      <c r="J11" s="296">
        <f ca="1">(HLOOKUP(CONCATENATE(J$7,$E$5),'BECO_Datos 2006-2020'!$D$3:$LJ$86,'BECO_Datos 2006-2020'!$A11,FALSE)+IFERROR(HLOOKUP(CONCATENATE(J$7,$E$5),'BECO_Datos 2006-2020'!$LL$3:$RN$86,'BECO_Datos 2006-2020'!$A11,FALSE),0))*$D$5</f>
        <v>0</v>
      </c>
      <c r="K11" s="296">
        <f ca="1">(HLOOKUP(CONCATENATE(K$7,$E$5),'BECO_Datos 2006-2020'!$D$3:$LJ$86,'BECO_Datos 2006-2020'!$A11,FALSE)+IFERROR(HLOOKUP(CONCATENATE(K$7,$E$5),'BECO_Datos 2006-2020'!$LL$3:$RN$86,'BECO_Datos 2006-2020'!$A11,FALSE),0))*$D$5</f>
        <v>0</v>
      </c>
      <c r="L11" s="296">
        <f ca="1">(HLOOKUP(CONCATENATE(L$7,$E$5),'BECO_Datos 2006-2020'!$D$3:$LJ$86,'BECO_Datos 2006-2020'!$A11,FALSE)+IFERROR(HLOOKUP(CONCATENATE(L$7,$E$5),'BECO_Datos 2006-2020'!$LL$3:$RN$86,'BECO_Datos 2006-2020'!$A11,FALSE),0))*$D$5</f>
        <v>0</v>
      </c>
      <c r="M11" s="296">
        <f ca="1">(HLOOKUP(CONCATENATE(M$7,$E$5),'BECO_Datos 2006-2020'!$D$3:$LJ$86,'BECO_Datos 2006-2020'!$A11,FALSE)+IFERROR(HLOOKUP(CONCATENATE(M$7,$E$5),'BECO_Datos 2006-2020'!$LL$3:$RN$86,'BECO_Datos 2006-2020'!$A11,FALSE),0))*$D$5</f>
        <v>0</v>
      </c>
      <c r="N11" s="296">
        <f ca="1">(HLOOKUP(CONCATENATE(N$7,$E$5),'BECO_Datos 2006-2020'!$D$3:$LJ$86,'BECO_Datos 2006-2020'!$A11,FALSE)+IFERROR(HLOOKUP(CONCATENATE(N$7,$E$5),'BECO_Datos 2006-2020'!$LL$3:$RN$86,'BECO_Datos 2006-2020'!$A11,FALSE),0))*$D$5</f>
        <v>0</v>
      </c>
      <c r="O11" s="296">
        <f ca="1">(HLOOKUP(CONCATENATE(O$7,$E$5),'BECO_Datos 2006-2020'!$D$3:$LJ$86,'BECO_Datos 2006-2020'!$A11,FALSE)+IFERROR(HLOOKUP(CONCATENATE(O$7,$E$5),'BECO_Datos 2006-2020'!$LL$3:$RN$86,'BECO_Datos 2006-2020'!$A11,FALSE),0))*$D$5</f>
        <v>0</v>
      </c>
      <c r="P11" s="296">
        <f ca="1">(HLOOKUP(CONCATENATE(P$7,$E$5),'BECO_Datos 2006-2020'!$D$3:$LJ$86,'BECO_Datos 2006-2020'!$A11,FALSE)+IFERROR(HLOOKUP(CONCATENATE(P$7,$E$5),'BECO_Datos 2006-2020'!$LL$3:$RN$86,'BECO_Datos 2006-2020'!$A11,FALSE),0))*$D$5</f>
        <v>0</v>
      </c>
      <c r="Q11" s="296">
        <f ca="1">(HLOOKUP(CONCATENATE(Q$7,$E$5),'BECO_Datos 2006-2020'!$D$3:$LJ$86,'BECO_Datos 2006-2020'!$A11,FALSE)+IFERROR(HLOOKUP(CONCATENATE(Q$7,$E$5),'BECO_Datos 2006-2020'!$LL$3:$RN$86,'BECO_Datos 2006-2020'!$A11,FALSE),0))*$D$5</f>
        <v>0</v>
      </c>
      <c r="R11"/>
      <c r="S11"/>
      <c r="T11"/>
      <c r="U11"/>
      <c r="V11"/>
      <c r="W11"/>
      <c r="X11"/>
      <c r="Y11"/>
    </row>
    <row r="12" spans="1:25" ht="15" x14ac:dyDescent="0.25">
      <c r="A12" s="54"/>
      <c r="B12" s="145" t="s">
        <v>114</v>
      </c>
      <c r="C12" s="22">
        <f t="shared" ca="1" si="3"/>
        <v>0</v>
      </c>
      <c r="D12" s="22">
        <f ca="1">(HLOOKUP(CONCATENATE(D$7,$E$5),'BECO_Datos 2006-2020'!$D$3:$LJ$86,'BECO_Datos 2006-2020'!$A12,FALSE)+IFERROR(HLOOKUP(CONCATENATE(D$7,$E$5),'BECO_Datos 2006-2020'!$LL$3:$RN$86,'BECO_Datos 2006-2020'!$A12,FALSE),0))*$D$5</f>
        <v>0</v>
      </c>
      <c r="E12" s="22">
        <f ca="1">(HLOOKUP(CONCATENATE(E$7,$E$5),'BECO_Datos 2006-2020'!$D$3:$LJ$86,'BECO_Datos 2006-2020'!$A12,FALSE)+IFERROR(HLOOKUP(CONCATENATE(E$7,$E$5),'BECO_Datos 2006-2020'!$LL$3:$RN$86,'BECO_Datos 2006-2020'!$A12,FALSE),0))*$D$5</f>
        <v>0</v>
      </c>
      <c r="F12" s="22">
        <f ca="1">(HLOOKUP(CONCATENATE(F$7,$E$5),'BECO_Datos 2006-2020'!$D$3:$LJ$86,'BECO_Datos 2006-2020'!$A12,FALSE)+IFERROR(HLOOKUP(CONCATENATE(F$7,$E$5),'BECO_Datos 2006-2020'!$LL$3:$RN$86,'BECO_Datos 2006-2020'!$A12,FALSE),0))*$D$5</f>
        <v>0</v>
      </c>
      <c r="G12" s="22">
        <f ca="1">(HLOOKUP(CONCATENATE(G$7,$E$5),'BECO_Datos 2006-2020'!$D$3:$LJ$86,'BECO_Datos 2006-2020'!$A12,FALSE)+IFERROR(HLOOKUP(CONCATENATE(G$7,$E$5),'BECO_Datos 2006-2020'!$LL$3:$RN$86,'BECO_Datos 2006-2020'!$A12,FALSE),0))*$D$5</f>
        <v>0</v>
      </c>
      <c r="H12" s="22">
        <f ca="1">(HLOOKUP(CONCATENATE(H$7,$E$5),'BECO_Datos 2006-2020'!$D$3:$LJ$86,'BECO_Datos 2006-2020'!$A12,FALSE)+IFERROR(HLOOKUP(CONCATENATE(H$7,$E$5),'BECO_Datos 2006-2020'!$LL$3:$RN$86,'BECO_Datos 2006-2020'!$A12,FALSE),0))*$D$5</f>
        <v>0</v>
      </c>
      <c r="I12" s="22">
        <f ca="1">(HLOOKUP(CONCATENATE(I$7,$E$5),'BECO_Datos 2006-2020'!$D$3:$LJ$86,'BECO_Datos 2006-2020'!$A12,FALSE)+IFERROR(HLOOKUP(CONCATENATE(I$7,$E$5),'BECO_Datos 2006-2020'!$LL$3:$RN$86,'BECO_Datos 2006-2020'!$A12,FALSE),0))*$D$5</f>
        <v>0</v>
      </c>
      <c r="J12" s="22">
        <f ca="1">(HLOOKUP(CONCATENATE(J$7,$E$5),'BECO_Datos 2006-2020'!$D$3:$LJ$86,'BECO_Datos 2006-2020'!$A12,FALSE)+IFERROR(HLOOKUP(CONCATENATE(J$7,$E$5),'BECO_Datos 2006-2020'!$LL$3:$RN$86,'BECO_Datos 2006-2020'!$A12,FALSE),0))*$D$5</f>
        <v>0</v>
      </c>
      <c r="K12" s="22">
        <f ca="1">(HLOOKUP(CONCATENATE(K$7,$E$5),'BECO_Datos 2006-2020'!$D$3:$LJ$86,'BECO_Datos 2006-2020'!$A12,FALSE)+IFERROR(HLOOKUP(CONCATENATE(K$7,$E$5),'BECO_Datos 2006-2020'!$LL$3:$RN$86,'BECO_Datos 2006-2020'!$A12,FALSE),0))*$D$5</f>
        <v>0</v>
      </c>
      <c r="L12" s="22">
        <f ca="1">(HLOOKUP(CONCATENATE(L$7,$E$5),'BECO_Datos 2006-2020'!$D$3:$LJ$86,'BECO_Datos 2006-2020'!$A12,FALSE)+IFERROR(HLOOKUP(CONCATENATE(L$7,$E$5),'BECO_Datos 2006-2020'!$LL$3:$RN$86,'BECO_Datos 2006-2020'!$A12,FALSE),0))*$D$5</f>
        <v>0</v>
      </c>
      <c r="M12" s="22">
        <f ca="1">(HLOOKUP(CONCATENATE(M$7,$E$5),'BECO_Datos 2006-2020'!$D$3:$LJ$86,'BECO_Datos 2006-2020'!$A12,FALSE)+IFERROR(HLOOKUP(CONCATENATE(M$7,$E$5),'BECO_Datos 2006-2020'!$LL$3:$RN$86,'BECO_Datos 2006-2020'!$A12,FALSE),0))*$D$5</f>
        <v>0</v>
      </c>
      <c r="N12" s="22">
        <f ca="1">(HLOOKUP(CONCATENATE(N$7,$E$5),'BECO_Datos 2006-2020'!$D$3:$LJ$86,'BECO_Datos 2006-2020'!$A12,FALSE)+IFERROR(HLOOKUP(CONCATENATE(N$7,$E$5),'BECO_Datos 2006-2020'!$LL$3:$RN$86,'BECO_Datos 2006-2020'!$A12,FALSE),0))*$D$5</f>
        <v>0</v>
      </c>
      <c r="O12" s="22">
        <f ca="1">(HLOOKUP(CONCATENATE(O$7,$E$5),'BECO_Datos 2006-2020'!$D$3:$LJ$86,'BECO_Datos 2006-2020'!$A12,FALSE)+IFERROR(HLOOKUP(CONCATENATE(O$7,$E$5),'BECO_Datos 2006-2020'!$LL$3:$RN$86,'BECO_Datos 2006-2020'!$A12,FALSE),0))*$D$5</f>
        <v>0</v>
      </c>
      <c r="P12" s="22">
        <f ca="1">(HLOOKUP(CONCATENATE(P$7,$E$5),'BECO_Datos 2006-2020'!$D$3:$LJ$86,'BECO_Datos 2006-2020'!$A12,FALSE)+IFERROR(HLOOKUP(CONCATENATE(P$7,$E$5),'BECO_Datos 2006-2020'!$LL$3:$RN$86,'BECO_Datos 2006-2020'!$A12,FALSE),0))*$D$5</f>
        <v>0</v>
      </c>
      <c r="Q12" s="22">
        <f ca="1">(HLOOKUP(CONCATENATE(Q$7,$E$5),'BECO_Datos 2006-2020'!$D$3:$LJ$86,'BECO_Datos 2006-2020'!$A12,FALSE)+IFERROR(HLOOKUP(CONCATENATE(Q$7,$E$5),'BECO_Datos 2006-2020'!$LL$3:$RN$86,'BECO_Datos 2006-2020'!$A12,FALSE),0))*$D$5</f>
        <v>0</v>
      </c>
      <c r="R12"/>
      <c r="S12"/>
      <c r="T12"/>
      <c r="U12"/>
      <c r="V12"/>
      <c r="W12"/>
      <c r="X12"/>
      <c r="Y12"/>
    </row>
    <row r="13" spans="1:25" ht="15" x14ac:dyDescent="0.25">
      <c r="A13" s="54"/>
      <c r="B13" s="146" t="s">
        <v>2</v>
      </c>
      <c r="C13" s="23">
        <f t="shared" ca="1" si="3"/>
        <v>0</v>
      </c>
      <c r="D13" s="97">
        <f ca="1">(HLOOKUP(CONCATENATE(D$7,$E$5),'BECO_Datos 2006-2020'!$D$3:$LJ$86,'BECO_Datos 2006-2020'!$A13,FALSE)+IFERROR(HLOOKUP(CONCATENATE(D$7,$E$5),'BECO_Datos 2006-2020'!$LL$3:$RN$86,'BECO_Datos 2006-2020'!$A13,FALSE),0))*$D$5</f>
        <v>0</v>
      </c>
      <c r="E13" s="97">
        <f ca="1">(HLOOKUP(CONCATENATE(E$7,$E$5),'BECO_Datos 2006-2020'!$D$3:$LJ$86,'BECO_Datos 2006-2020'!$A13,FALSE)+IFERROR(HLOOKUP(CONCATENATE(E$7,$E$5),'BECO_Datos 2006-2020'!$LL$3:$RN$86,'BECO_Datos 2006-2020'!$A13,FALSE),0))*$D$5</f>
        <v>0</v>
      </c>
      <c r="F13" s="97">
        <f ca="1">(HLOOKUP(CONCATENATE(F$7,$E$5),'BECO_Datos 2006-2020'!$D$3:$LJ$86,'BECO_Datos 2006-2020'!$A13,FALSE)+IFERROR(HLOOKUP(CONCATENATE(F$7,$E$5),'BECO_Datos 2006-2020'!$LL$3:$RN$86,'BECO_Datos 2006-2020'!$A13,FALSE),0))*$D$5</f>
        <v>0</v>
      </c>
      <c r="G13" s="97">
        <f ca="1">(HLOOKUP(CONCATENATE(G$7,$E$5),'BECO_Datos 2006-2020'!$D$3:$LJ$86,'BECO_Datos 2006-2020'!$A13,FALSE)+IFERROR(HLOOKUP(CONCATENATE(G$7,$E$5),'BECO_Datos 2006-2020'!$LL$3:$RN$86,'BECO_Datos 2006-2020'!$A13,FALSE),0))*$D$5</f>
        <v>0</v>
      </c>
      <c r="H13" s="97">
        <f ca="1">(HLOOKUP(CONCATENATE(H$7,$E$5),'BECO_Datos 2006-2020'!$D$3:$LJ$86,'BECO_Datos 2006-2020'!$A13,FALSE)+IFERROR(HLOOKUP(CONCATENATE(H$7,$E$5),'BECO_Datos 2006-2020'!$LL$3:$RN$86,'BECO_Datos 2006-2020'!$A13,FALSE),0))*$D$5</f>
        <v>0</v>
      </c>
      <c r="I13" s="97">
        <f ca="1">(HLOOKUP(CONCATENATE(I$7,$E$5),'BECO_Datos 2006-2020'!$D$3:$LJ$86,'BECO_Datos 2006-2020'!$A13,FALSE)+IFERROR(HLOOKUP(CONCATENATE(I$7,$E$5),'BECO_Datos 2006-2020'!$LL$3:$RN$86,'BECO_Datos 2006-2020'!$A13,FALSE),0))*$D$5</f>
        <v>0</v>
      </c>
      <c r="J13" s="97">
        <f ca="1">(HLOOKUP(CONCATENATE(J$7,$E$5),'BECO_Datos 2006-2020'!$D$3:$LJ$86,'BECO_Datos 2006-2020'!$A13,FALSE)+IFERROR(HLOOKUP(CONCATENATE(J$7,$E$5),'BECO_Datos 2006-2020'!$LL$3:$RN$86,'BECO_Datos 2006-2020'!$A13,FALSE),0))*$D$5</f>
        <v>0</v>
      </c>
      <c r="K13" s="97">
        <f ca="1">(HLOOKUP(CONCATENATE(K$7,$E$5),'BECO_Datos 2006-2020'!$D$3:$LJ$86,'BECO_Datos 2006-2020'!$A13,FALSE)+IFERROR(HLOOKUP(CONCATENATE(K$7,$E$5),'BECO_Datos 2006-2020'!$LL$3:$RN$86,'BECO_Datos 2006-2020'!$A13,FALSE),0))*$D$5</f>
        <v>0</v>
      </c>
      <c r="L13" s="97">
        <f ca="1">(HLOOKUP(CONCATENATE(L$7,$E$5),'BECO_Datos 2006-2020'!$D$3:$LJ$86,'BECO_Datos 2006-2020'!$A13,FALSE)+IFERROR(HLOOKUP(CONCATENATE(L$7,$E$5),'BECO_Datos 2006-2020'!$LL$3:$RN$86,'BECO_Datos 2006-2020'!$A13,FALSE),0))*$D$5</f>
        <v>0</v>
      </c>
      <c r="M13" s="97">
        <f ca="1">(HLOOKUP(CONCATENATE(M$7,$E$5),'BECO_Datos 2006-2020'!$D$3:$LJ$86,'BECO_Datos 2006-2020'!$A13,FALSE)+IFERROR(HLOOKUP(CONCATENATE(M$7,$E$5),'BECO_Datos 2006-2020'!$LL$3:$RN$86,'BECO_Datos 2006-2020'!$A13,FALSE),0))*$D$5</f>
        <v>0</v>
      </c>
      <c r="N13" s="97">
        <f ca="1">(HLOOKUP(CONCATENATE(N$7,$E$5),'BECO_Datos 2006-2020'!$D$3:$LJ$86,'BECO_Datos 2006-2020'!$A13,FALSE)+IFERROR(HLOOKUP(CONCATENATE(N$7,$E$5),'BECO_Datos 2006-2020'!$LL$3:$RN$86,'BECO_Datos 2006-2020'!$A13,FALSE),0))*$D$5</f>
        <v>0</v>
      </c>
      <c r="O13" s="97">
        <f ca="1">(HLOOKUP(CONCATENATE(O$7,$E$5),'BECO_Datos 2006-2020'!$D$3:$LJ$86,'BECO_Datos 2006-2020'!$A13,FALSE)+IFERROR(HLOOKUP(CONCATENATE(O$7,$E$5),'BECO_Datos 2006-2020'!$LL$3:$RN$86,'BECO_Datos 2006-2020'!$A13,FALSE),0))*$D$5</f>
        <v>0</v>
      </c>
      <c r="P13" s="97">
        <f ca="1">(HLOOKUP(CONCATENATE(P$7,$E$5),'BECO_Datos 2006-2020'!$D$3:$LJ$86,'BECO_Datos 2006-2020'!$A13,FALSE)+IFERROR(HLOOKUP(CONCATENATE(P$7,$E$5),'BECO_Datos 2006-2020'!$LL$3:$RN$86,'BECO_Datos 2006-2020'!$A13,FALSE),0))*$D$5</f>
        <v>0</v>
      </c>
      <c r="Q13" s="97">
        <f ca="1">(HLOOKUP(CONCATENATE(Q$7,$E$5),'BECO_Datos 2006-2020'!$D$3:$LJ$86,'BECO_Datos 2006-2020'!$A13,FALSE)+IFERROR(HLOOKUP(CONCATENATE(Q$7,$E$5),'BECO_Datos 2006-2020'!$LL$3:$RN$86,'BECO_Datos 2006-2020'!$A13,FALSE),0))*$D$5</f>
        <v>0</v>
      </c>
      <c r="R13"/>
      <c r="S13"/>
      <c r="T13"/>
      <c r="U13"/>
      <c r="V13"/>
      <c r="W13"/>
      <c r="X13"/>
      <c r="Y13"/>
    </row>
    <row r="14" spans="1:25" ht="15" x14ac:dyDescent="0.25">
      <c r="A14" s="54"/>
      <c r="B14" s="145" t="s">
        <v>45</v>
      </c>
      <c r="C14" s="22">
        <f t="shared" ca="1" si="3"/>
        <v>0</v>
      </c>
      <c r="D14" s="22">
        <f ca="1">(HLOOKUP(CONCATENATE(D$7,$E$5),'BECO_Datos 2006-2020'!$D$3:$LJ$86,'BECO_Datos 2006-2020'!$A14,FALSE)+IFERROR(HLOOKUP(CONCATENATE(D$7,$E$5),'BECO_Datos 2006-2020'!$LL$3:$RN$86,'BECO_Datos 2006-2020'!$A14,FALSE),0))*$D$5</f>
        <v>0</v>
      </c>
      <c r="E14" s="22">
        <f ca="1">(HLOOKUP(CONCATENATE(E$7,$E$5),'BECO_Datos 2006-2020'!$D$3:$LJ$86,'BECO_Datos 2006-2020'!$A14,FALSE)+IFERROR(HLOOKUP(CONCATENATE(E$7,$E$5),'BECO_Datos 2006-2020'!$LL$3:$RN$86,'BECO_Datos 2006-2020'!$A14,FALSE),0))*$D$5</f>
        <v>0</v>
      </c>
      <c r="F14" s="22">
        <f ca="1">(HLOOKUP(CONCATENATE(F$7,$E$5),'BECO_Datos 2006-2020'!$D$3:$LJ$86,'BECO_Datos 2006-2020'!$A14,FALSE)+IFERROR(HLOOKUP(CONCATENATE(F$7,$E$5),'BECO_Datos 2006-2020'!$LL$3:$RN$86,'BECO_Datos 2006-2020'!$A14,FALSE),0))*$D$5</f>
        <v>0</v>
      </c>
      <c r="G14" s="22">
        <f ca="1">(HLOOKUP(CONCATENATE(G$7,$E$5),'BECO_Datos 2006-2020'!$D$3:$LJ$86,'BECO_Datos 2006-2020'!$A14,FALSE)+IFERROR(HLOOKUP(CONCATENATE(G$7,$E$5),'BECO_Datos 2006-2020'!$LL$3:$RN$86,'BECO_Datos 2006-2020'!$A14,FALSE),0))*$D$5</f>
        <v>0</v>
      </c>
      <c r="H14" s="22">
        <f ca="1">(HLOOKUP(CONCATENATE(H$7,$E$5),'BECO_Datos 2006-2020'!$D$3:$LJ$86,'BECO_Datos 2006-2020'!$A14,FALSE)+IFERROR(HLOOKUP(CONCATENATE(H$7,$E$5),'BECO_Datos 2006-2020'!$LL$3:$RN$86,'BECO_Datos 2006-2020'!$A14,FALSE),0))*$D$5</f>
        <v>0</v>
      </c>
      <c r="I14" s="22">
        <f ca="1">(HLOOKUP(CONCATENATE(I$7,$E$5),'BECO_Datos 2006-2020'!$D$3:$LJ$86,'BECO_Datos 2006-2020'!$A14,FALSE)+IFERROR(HLOOKUP(CONCATENATE(I$7,$E$5),'BECO_Datos 2006-2020'!$LL$3:$RN$86,'BECO_Datos 2006-2020'!$A14,FALSE),0))*$D$5</f>
        <v>0</v>
      </c>
      <c r="J14" s="22">
        <f ca="1">(HLOOKUP(CONCATENATE(J$7,$E$5),'BECO_Datos 2006-2020'!$D$3:$LJ$86,'BECO_Datos 2006-2020'!$A14,FALSE)+IFERROR(HLOOKUP(CONCATENATE(J$7,$E$5),'BECO_Datos 2006-2020'!$LL$3:$RN$86,'BECO_Datos 2006-2020'!$A14,FALSE),0))*$D$5</f>
        <v>0</v>
      </c>
      <c r="K14" s="22">
        <f ca="1">(HLOOKUP(CONCATENATE(K$7,$E$5),'BECO_Datos 2006-2020'!$D$3:$LJ$86,'BECO_Datos 2006-2020'!$A14,FALSE)+IFERROR(HLOOKUP(CONCATENATE(K$7,$E$5),'BECO_Datos 2006-2020'!$LL$3:$RN$86,'BECO_Datos 2006-2020'!$A14,FALSE),0))*$D$5</f>
        <v>0</v>
      </c>
      <c r="L14" s="22">
        <f ca="1">(HLOOKUP(CONCATENATE(L$7,$E$5),'BECO_Datos 2006-2020'!$D$3:$LJ$86,'BECO_Datos 2006-2020'!$A14,FALSE)+IFERROR(HLOOKUP(CONCATENATE(L$7,$E$5),'BECO_Datos 2006-2020'!$LL$3:$RN$86,'BECO_Datos 2006-2020'!$A14,FALSE),0))*$D$5</f>
        <v>0</v>
      </c>
      <c r="M14" s="22">
        <f ca="1">(HLOOKUP(CONCATENATE(M$7,$E$5),'BECO_Datos 2006-2020'!$D$3:$LJ$86,'BECO_Datos 2006-2020'!$A14,FALSE)+IFERROR(HLOOKUP(CONCATENATE(M$7,$E$5),'BECO_Datos 2006-2020'!$LL$3:$RN$86,'BECO_Datos 2006-2020'!$A14,FALSE),0))*$D$5</f>
        <v>0</v>
      </c>
      <c r="N14" s="22">
        <f ca="1">(HLOOKUP(CONCATENATE(N$7,$E$5),'BECO_Datos 2006-2020'!$D$3:$LJ$86,'BECO_Datos 2006-2020'!$A14,FALSE)+IFERROR(HLOOKUP(CONCATENATE(N$7,$E$5),'BECO_Datos 2006-2020'!$LL$3:$RN$86,'BECO_Datos 2006-2020'!$A14,FALSE),0))*$D$5</f>
        <v>0</v>
      </c>
      <c r="O14" s="22">
        <f ca="1">(HLOOKUP(CONCATENATE(O$7,$E$5),'BECO_Datos 2006-2020'!$D$3:$LJ$86,'BECO_Datos 2006-2020'!$A14,FALSE)+IFERROR(HLOOKUP(CONCATENATE(O$7,$E$5),'BECO_Datos 2006-2020'!$LL$3:$RN$86,'BECO_Datos 2006-2020'!$A14,FALSE),0))*$D$5</f>
        <v>0</v>
      </c>
      <c r="P14" s="22">
        <f ca="1">(HLOOKUP(CONCATENATE(P$7,$E$5),'BECO_Datos 2006-2020'!$D$3:$LJ$86,'BECO_Datos 2006-2020'!$A14,FALSE)+IFERROR(HLOOKUP(CONCATENATE(P$7,$E$5),'BECO_Datos 2006-2020'!$LL$3:$RN$86,'BECO_Datos 2006-2020'!$A14,FALSE),0))*$D$5</f>
        <v>0</v>
      </c>
      <c r="Q14" s="22">
        <f ca="1">(HLOOKUP(CONCATENATE(Q$7,$E$5),'BECO_Datos 2006-2020'!$D$3:$LJ$86,'BECO_Datos 2006-2020'!$A14,FALSE)+IFERROR(HLOOKUP(CONCATENATE(Q$7,$E$5),'BECO_Datos 2006-2020'!$LL$3:$RN$86,'BECO_Datos 2006-2020'!$A14,FALSE),0))*$D$5</f>
        <v>0</v>
      </c>
      <c r="R14"/>
      <c r="S14"/>
      <c r="T14"/>
      <c r="U14"/>
      <c r="V14"/>
      <c r="W14"/>
      <c r="X14"/>
      <c r="Y14"/>
    </row>
    <row r="15" spans="1:25" ht="15" x14ac:dyDescent="0.25">
      <c r="A15" s="54"/>
      <c r="B15" s="146" t="s">
        <v>46</v>
      </c>
      <c r="C15" s="23">
        <f t="shared" ca="1" si="3"/>
        <v>0</v>
      </c>
      <c r="D15" s="97">
        <f ca="1">(HLOOKUP(CONCATENATE(D$7,$E$5),'BECO_Datos 2006-2020'!$D$3:$LJ$86,'BECO_Datos 2006-2020'!$A15,FALSE)+IFERROR(HLOOKUP(CONCATENATE(D$7,$E$5),'BECO_Datos 2006-2020'!$LL$3:$RN$86,'BECO_Datos 2006-2020'!$A15,FALSE),0))*$D$5</f>
        <v>0</v>
      </c>
      <c r="E15" s="97">
        <f ca="1">(HLOOKUP(CONCATENATE(E$7,$E$5),'BECO_Datos 2006-2020'!$D$3:$LJ$86,'BECO_Datos 2006-2020'!$A15,FALSE)+IFERROR(HLOOKUP(CONCATENATE(E$7,$E$5),'BECO_Datos 2006-2020'!$LL$3:$RN$86,'BECO_Datos 2006-2020'!$A15,FALSE),0))*$D$5</f>
        <v>0</v>
      </c>
      <c r="F15" s="97">
        <f ca="1">(HLOOKUP(CONCATENATE(F$7,$E$5),'BECO_Datos 2006-2020'!$D$3:$LJ$86,'BECO_Datos 2006-2020'!$A15,FALSE)+IFERROR(HLOOKUP(CONCATENATE(F$7,$E$5),'BECO_Datos 2006-2020'!$LL$3:$RN$86,'BECO_Datos 2006-2020'!$A15,FALSE),0))*$D$5</f>
        <v>0</v>
      </c>
      <c r="G15" s="97">
        <f ca="1">(HLOOKUP(CONCATENATE(G$7,$E$5),'BECO_Datos 2006-2020'!$D$3:$LJ$86,'BECO_Datos 2006-2020'!$A15,FALSE)+IFERROR(HLOOKUP(CONCATENATE(G$7,$E$5),'BECO_Datos 2006-2020'!$LL$3:$RN$86,'BECO_Datos 2006-2020'!$A15,FALSE),0))*$D$5</f>
        <v>0</v>
      </c>
      <c r="H15" s="97">
        <f ca="1">(HLOOKUP(CONCATENATE(H$7,$E$5),'BECO_Datos 2006-2020'!$D$3:$LJ$86,'BECO_Datos 2006-2020'!$A15,FALSE)+IFERROR(HLOOKUP(CONCATENATE(H$7,$E$5),'BECO_Datos 2006-2020'!$LL$3:$RN$86,'BECO_Datos 2006-2020'!$A15,FALSE),0))*$D$5</f>
        <v>0</v>
      </c>
      <c r="I15" s="97">
        <f ca="1">(HLOOKUP(CONCATENATE(I$7,$E$5),'BECO_Datos 2006-2020'!$D$3:$LJ$86,'BECO_Datos 2006-2020'!$A15,FALSE)+IFERROR(HLOOKUP(CONCATENATE(I$7,$E$5),'BECO_Datos 2006-2020'!$LL$3:$RN$86,'BECO_Datos 2006-2020'!$A15,FALSE),0))*$D$5</f>
        <v>0</v>
      </c>
      <c r="J15" s="97">
        <f ca="1">(HLOOKUP(CONCATENATE(J$7,$E$5),'BECO_Datos 2006-2020'!$D$3:$LJ$86,'BECO_Datos 2006-2020'!$A15,FALSE)+IFERROR(HLOOKUP(CONCATENATE(J$7,$E$5),'BECO_Datos 2006-2020'!$LL$3:$RN$86,'BECO_Datos 2006-2020'!$A15,FALSE),0))*$D$5</f>
        <v>0</v>
      </c>
      <c r="K15" s="97">
        <f ca="1">(HLOOKUP(CONCATENATE(K$7,$E$5),'BECO_Datos 2006-2020'!$D$3:$LJ$86,'BECO_Datos 2006-2020'!$A15,FALSE)+IFERROR(HLOOKUP(CONCATENATE(K$7,$E$5),'BECO_Datos 2006-2020'!$LL$3:$RN$86,'BECO_Datos 2006-2020'!$A15,FALSE),0))*$D$5</f>
        <v>0</v>
      </c>
      <c r="L15" s="97">
        <f ca="1">(HLOOKUP(CONCATENATE(L$7,$E$5),'BECO_Datos 2006-2020'!$D$3:$LJ$86,'BECO_Datos 2006-2020'!$A15,FALSE)+IFERROR(HLOOKUP(CONCATENATE(L$7,$E$5),'BECO_Datos 2006-2020'!$LL$3:$RN$86,'BECO_Datos 2006-2020'!$A15,FALSE),0))*$D$5</f>
        <v>0</v>
      </c>
      <c r="M15" s="97">
        <f ca="1">(HLOOKUP(CONCATENATE(M$7,$E$5),'BECO_Datos 2006-2020'!$D$3:$LJ$86,'BECO_Datos 2006-2020'!$A15,FALSE)+IFERROR(HLOOKUP(CONCATENATE(M$7,$E$5),'BECO_Datos 2006-2020'!$LL$3:$RN$86,'BECO_Datos 2006-2020'!$A15,FALSE),0))*$D$5</f>
        <v>0</v>
      </c>
      <c r="N15" s="97">
        <f ca="1">(HLOOKUP(CONCATENATE(N$7,$E$5),'BECO_Datos 2006-2020'!$D$3:$LJ$86,'BECO_Datos 2006-2020'!$A15,FALSE)+IFERROR(HLOOKUP(CONCATENATE(N$7,$E$5),'BECO_Datos 2006-2020'!$LL$3:$RN$86,'BECO_Datos 2006-2020'!$A15,FALSE),0))*$D$5</f>
        <v>0</v>
      </c>
      <c r="O15" s="97">
        <f ca="1">(HLOOKUP(CONCATENATE(O$7,$E$5),'BECO_Datos 2006-2020'!$D$3:$LJ$86,'BECO_Datos 2006-2020'!$A15,FALSE)+IFERROR(HLOOKUP(CONCATENATE(O$7,$E$5),'BECO_Datos 2006-2020'!$LL$3:$RN$86,'BECO_Datos 2006-2020'!$A15,FALSE),0))*$D$5</f>
        <v>0</v>
      </c>
      <c r="P15" s="97">
        <f ca="1">(HLOOKUP(CONCATENATE(P$7,$E$5),'BECO_Datos 2006-2020'!$D$3:$LJ$86,'BECO_Datos 2006-2020'!$A15,FALSE)+IFERROR(HLOOKUP(CONCATENATE(P$7,$E$5),'BECO_Datos 2006-2020'!$LL$3:$RN$86,'BECO_Datos 2006-2020'!$A15,FALSE),0))*$D$5</f>
        <v>0</v>
      </c>
      <c r="Q15" s="97">
        <f ca="1">(HLOOKUP(CONCATENATE(Q$7,$E$5),'BECO_Datos 2006-2020'!$D$3:$LJ$86,'BECO_Datos 2006-2020'!$A15,FALSE)+IFERROR(HLOOKUP(CONCATENATE(Q$7,$E$5),'BECO_Datos 2006-2020'!$LL$3:$RN$86,'BECO_Datos 2006-2020'!$A15,FALSE),0))*$D$5</f>
        <v>0</v>
      </c>
      <c r="R15"/>
      <c r="S15"/>
      <c r="T15"/>
      <c r="U15"/>
      <c r="V15"/>
      <c r="W15"/>
      <c r="X15"/>
      <c r="Y15"/>
    </row>
    <row r="16" spans="1:25" ht="15" x14ac:dyDescent="0.25">
      <c r="A16" s="54"/>
      <c r="B16" s="145" t="s">
        <v>44</v>
      </c>
      <c r="C16" s="22">
        <f t="shared" ca="1" si="3"/>
        <v>0</v>
      </c>
      <c r="D16" s="22">
        <f ca="1">(HLOOKUP(CONCATENATE(D$7,$E$5),'BECO_Datos 2006-2020'!$D$3:$LJ$86,'BECO_Datos 2006-2020'!$A16,FALSE)+IFERROR(HLOOKUP(CONCATENATE(D$7,$E$5),'BECO_Datos 2006-2020'!$LL$3:$RN$86,'BECO_Datos 2006-2020'!$A16,FALSE),0))*$D$5</f>
        <v>0</v>
      </c>
      <c r="E16" s="22">
        <f ca="1">(HLOOKUP(CONCATENATE(E$7,$E$5),'BECO_Datos 2006-2020'!$D$3:$LJ$86,'BECO_Datos 2006-2020'!$A16,FALSE)+IFERROR(HLOOKUP(CONCATENATE(E$7,$E$5),'BECO_Datos 2006-2020'!$LL$3:$RN$86,'BECO_Datos 2006-2020'!$A16,FALSE),0))*$D$5</f>
        <v>0</v>
      </c>
      <c r="F16" s="22">
        <f ca="1">(HLOOKUP(CONCATENATE(F$7,$E$5),'BECO_Datos 2006-2020'!$D$3:$LJ$86,'BECO_Datos 2006-2020'!$A16,FALSE)+IFERROR(HLOOKUP(CONCATENATE(F$7,$E$5),'BECO_Datos 2006-2020'!$LL$3:$RN$86,'BECO_Datos 2006-2020'!$A16,FALSE),0))*$D$5</f>
        <v>0</v>
      </c>
      <c r="G16" s="22">
        <f ca="1">(HLOOKUP(CONCATENATE(G$7,$E$5),'BECO_Datos 2006-2020'!$D$3:$LJ$86,'BECO_Datos 2006-2020'!$A16,FALSE)+IFERROR(HLOOKUP(CONCATENATE(G$7,$E$5),'BECO_Datos 2006-2020'!$LL$3:$RN$86,'BECO_Datos 2006-2020'!$A16,FALSE),0))*$D$5</f>
        <v>0</v>
      </c>
      <c r="H16" s="22">
        <f ca="1">(HLOOKUP(CONCATENATE(H$7,$E$5),'BECO_Datos 2006-2020'!$D$3:$LJ$86,'BECO_Datos 2006-2020'!$A16,FALSE)+IFERROR(HLOOKUP(CONCATENATE(H$7,$E$5),'BECO_Datos 2006-2020'!$LL$3:$RN$86,'BECO_Datos 2006-2020'!$A16,FALSE),0))*$D$5</f>
        <v>0</v>
      </c>
      <c r="I16" s="22">
        <f ca="1">(HLOOKUP(CONCATENATE(I$7,$E$5),'BECO_Datos 2006-2020'!$D$3:$LJ$86,'BECO_Datos 2006-2020'!$A16,FALSE)+IFERROR(HLOOKUP(CONCATENATE(I$7,$E$5),'BECO_Datos 2006-2020'!$LL$3:$RN$86,'BECO_Datos 2006-2020'!$A16,FALSE),0))*$D$5</f>
        <v>0</v>
      </c>
      <c r="J16" s="22">
        <f ca="1">(HLOOKUP(CONCATENATE(J$7,$E$5),'BECO_Datos 2006-2020'!$D$3:$LJ$86,'BECO_Datos 2006-2020'!$A16,FALSE)+IFERROR(HLOOKUP(CONCATENATE(J$7,$E$5),'BECO_Datos 2006-2020'!$LL$3:$RN$86,'BECO_Datos 2006-2020'!$A16,FALSE),0))*$D$5</f>
        <v>0</v>
      </c>
      <c r="K16" s="22">
        <f ca="1">(HLOOKUP(CONCATENATE(K$7,$E$5),'BECO_Datos 2006-2020'!$D$3:$LJ$86,'BECO_Datos 2006-2020'!$A16,FALSE)+IFERROR(HLOOKUP(CONCATENATE(K$7,$E$5),'BECO_Datos 2006-2020'!$LL$3:$RN$86,'BECO_Datos 2006-2020'!$A16,FALSE),0))*$D$5</f>
        <v>0</v>
      </c>
      <c r="L16" s="22">
        <f ca="1">(HLOOKUP(CONCATENATE(L$7,$E$5),'BECO_Datos 2006-2020'!$D$3:$LJ$86,'BECO_Datos 2006-2020'!$A16,FALSE)+IFERROR(HLOOKUP(CONCATENATE(L$7,$E$5),'BECO_Datos 2006-2020'!$LL$3:$RN$86,'BECO_Datos 2006-2020'!$A16,FALSE),0))*$D$5</f>
        <v>0</v>
      </c>
      <c r="M16" s="22">
        <f ca="1">(HLOOKUP(CONCATENATE(M$7,$E$5),'BECO_Datos 2006-2020'!$D$3:$LJ$86,'BECO_Datos 2006-2020'!$A16,FALSE)+IFERROR(HLOOKUP(CONCATENATE(M$7,$E$5),'BECO_Datos 2006-2020'!$LL$3:$RN$86,'BECO_Datos 2006-2020'!$A16,FALSE),0))*$D$5</f>
        <v>0</v>
      </c>
      <c r="N16" s="22">
        <f ca="1">(HLOOKUP(CONCATENATE(N$7,$E$5),'BECO_Datos 2006-2020'!$D$3:$LJ$86,'BECO_Datos 2006-2020'!$A16,FALSE)+IFERROR(HLOOKUP(CONCATENATE(N$7,$E$5),'BECO_Datos 2006-2020'!$LL$3:$RN$86,'BECO_Datos 2006-2020'!$A16,FALSE),0))*$D$5</f>
        <v>0</v>
      </c>
      <c r="O16" s="22">
        <f ca="1">(HLOOKUP(CONCATENATE(O$7,$E$5),'BECO_Datos 2006-2020'!$D$3:$LJ$86,'BECO_Datos 2006-2020'!$A16,FALSE)+IFERROR(HLOOKUP(CONCATENATE(O$7,$E$5),'BECO_Datos 2006-2020'!$LL$3:$RN$86,'BECO_Datos 2006-2020'!$A16,FALSE),0))*$D$5</f>
        <v>0</v>
      </c>
      <c r="P16" s="22">
        <f ca="1">(HLOOKUP(CONCATENATE(P$7,$E$5),'BECO_Datos 2006-2020'!$D$3:$LJ$86,'BECO_Datos 2006-2020'!$A16,FALSE)+IFERROR(HLOOKUP(CONCATENATE(P$7,$E$5),'BECO_Datos 2006-2020'!$LL$3:$RN$86,'BECO_Datos 2006-2020'!$A16,FALSE),0))*$D$5</f>
        <v>0</v>
      </c>
      <c r="Q16" s="22">
        <f ca="1">(HLOOKUP(CONCATENATE(Q$7,$E$5),'BECO_Datos 2006-2020'!$D$3:$LJ$86,'BECO_Datos 2006-2020'!$A16,FALSE)+IFERROR(HLOOKUP(CONCATENATE(Q$7,$E$5),'BECO_Datos 2006-2020'!$LL$3:$RN$86,'BECO_Datos 2006-2020'!$A16,FALSE),0))*$D$5</f>
        <v>0</v>
      </c>
      <c r="R16"/>
      <c r="S16"/>
      <c r="T16"/>
      <c r="U16"/>
      <c r="V16"/>
      <c r="W16"/>
      <c r="X16"/>
      <c r="Y16"/>
    </row>
    <row r="17" spans="1:25" ht="15" x14ac:dyDescent="0.25">
      <c r="A17" s="54"/>
      <c r="B17" s="146" t="s">
        <v>133</v>
      </c>
      <c r="C17" s="23">
        <f t="shared" ca="1" si="3"/>
        <v>0</v>
      </c>
      <c r="D17" s="97">
        <f ca="1">(HLOOKUP(CONCATENATE(D$7,$E$5),'BECO_Datos 2006-2020'!$D$3:$LJ$86,'BECO_Datos 2006-2020'!$A17,FALSE)+IFERROR(HLOOKUP(CONCATENATE(D$7,$E$5),'BECO_Datos 2006-2020'!$LL$3:$RN$86,'BECO_Datos 2006-2020'!$A17,FALSE),0))*$D$5</f>
        <v>0</v>
      </c>
      <c r="E17" s="97">
        <f ca="1">(HLOOKUP(CONCATENATE(E$7,$E$5),'BECO_Datos 2006-2020'!$D$3:$LJ$86,'BECO_Datos 2006-2020'!$A17,FALSE)+IFERROR(HLOOKUP(CONCATENATE(E$7,$E$5),'BECO_Datos 2006-2020'!$LL$3:$RN$86,'BECO_Datos 2006-2020'!$A17,FALSE),0))*$D$5</f>
        <v>0</v>
      </c>
      <c r="F17" s="97">
        <f ca="1">(HLOOKUP(CONCATENATE(F$7,$E$5),'BECO_Datos 2006-2020'!$D$3:$LJ$86,'BECO_Datos 2006-2020'!$A17,FALSE)+IFERROR(HLOOKUP(CONCATENATE(F$7,$E$5),'BECO_Datos 2006-2020'!$LL$3:$RN$86,'BECO_Datos 2006-2020'!$A17,FALSE),0))*$D$5</f>
        <v>0</v>
      </c>
      <c r="G17" s="97">
        <f ca="1">(HLOOKUP(CONCATENATE(G$7,$E$5),'BECO_Datos 2006-2020'!$D$3:$LJ$86,'BECO_Datos 2006-2020'!$A17,FALSE)+IFERROR(HLOOKUP(CONCATENATE(G$7,$E$5),'BECO_Datos 2006-2020'!$LL$3:$RN$86,'BECO_Datos 2006-2020'!$A17,FALSE),0))*$D$5</f>
        <v>0</v>
      </c>
      <c r="H17" s="97">
        <f ca="1">(HLOOKUP(CONCATENATE(H$7,$E$5),'BECO_Datos 2006-2020'!$D$3:$LJ$86,'BECO_Datos 2006-2020'!$A17,FALSE)+IFERROR(HLOOKUP(CONCATENATE(H$7,$E$5),'BECO_Datos 2006-2020'!$LL$3:$RN$86,'BECO_Datos 2006-2020'!$A17,FALSE),0))*$D$5</f>
        <v>0</v>
      </c>
      <c r="I17" s="97">
        <f ca="1">(HLOOKUP(CONCATENATE(I$7,$E$5),'BECO_Datos 2006-2020'!$D$3:$LJ$86,'BECO_Datos 2006-2020'!$A17,FALSE)+IFERROR(HLOOKUP(CONCATENATE(I$7,$E$5),'BECO_Datos 2006-2020'!$LL$3:$RN$86,'BECO_Datos 2006-2020'!$A17,FALSE),0))*$D$5</f>
        <v>0</v>
      </c>
      <c r="J17" s="97">
        <f ca="1">(HLOOKUP(CONCATENATE(J$7,$E$5),'BECO_Datos 2006-2020'!$D$3:$LJ$86,'BECO_Datos 2006-2020'!$A17,FALSE)+IFERROR(HLOOKUP(CONCATENATE(J$7,$E$5),'BECO_Datos 2006-2020'!$LL$3:$RN$86,'BECO_Datos 2006-2020'!$A17,FALSE),0))*$D$5</f>
        <v>0</v>
      </c>
      <c r="K17" s="97">
        <f ca="1">(HLOOKUP(CONCATENATE(K$7,$E$5),'BECO_Datos 2006-2020'!$D$3:$LJ$86,'BECO_Datos 2006-2020'!$A17,FALSE)+IFERROR(HLOOKUP(CONCATENATE(K$7,$E$5),'BECO_Datos 2006-2020'!$LL$3:$RN$86,'BECO_Datos 2006-2020'!$A17,FALSE),0))*$D$5</f>
        <v>0</v>
      </c>
      <c r="L17" s="97">
        <f ca="1">(HLOOKUP(CONCATENATE(L$7,$E$5),'BECO_Datos 2006-2020'!$D$3:$LJ$86,'BECO_Datos 2006-2020'!$A17,FALSE)+IFERROR(HLOOKUP(CONCATENATE(L$7,$E$5),'BECO_Datos 2006-2020'!$LL$3:$RN$86,'BECO_Datos 2006-2020'!$A17,FALSE),0))*$D$5</f>
        <v>0</v>
      </c>
      <c r="M17" s="97">
        <f ca="1">(HLOOKUP(CONCATENATE(M$7,$E$5),'BECO_Datos 2006-2020'!$D$3:$LJ$86,'BECO_Datos 2006-2020'!$A17,FALSE)+IFERROR(HLOOKUP(CONCATENATE(M$7,$E$5),'BECO_Datos 2006-2020'!$LL$3:$RN$86,'BECO_Datos 2006-2020'!$A17,FALSE),0))*$D$5</f>
        <v>0</v>
      </c>
      <c r="N17" s="97">
        <f ca="1">(HLOOKUP(CONCATENATE(N$7,$E$5),'BECO_Datos 2006-2020'!$D$3:$LJ$86,'BECO_Datos 2006-2020'!$A17,FALSE)+IFERROR(HLOOKUP(CONCATENATE(N$7,$E$5),'BECO_Datos 2006-2020'!$LL$3:$RN$86,'BECO_Datos 2006-2020'!$A17,FALSE),0))*$D$5</f>
        <v>0</v>
      </c>
      <c r="O17" s="97">
        <f ca="1">(HLOOKUP(CONCATENATE(O$7,$E$5),'BECO_Datos 2006-2020'!$D$3:$LJ$86,'BECO_Datos 2006-2020'!$A17,FALSE)+IFERROR(HLOOKUP(CONCATENATE(O$7,$E$5),'BECO_Datos 2006-2020'!$LL$3:$RN$86,'BECO_Datos 2006-2020'!$A17,FALSE),0))*$D$5</f>
        <v>0</v>
      </c>
      <c r="P17" s="97">
        <f ca="1">(HLOOKUP(CONCATENATE(P$7,$E$5),'BECO_Datos 2006-2020'!$D$3:$LJ$86,'BECO_Datos 2006-2020'!$A17,FALSE)+IFERROR(HLOOKUP(CONCATENATE(P$7,$E$5),'BECO_Datos 2006-2020'!$LL$3:$RN$86,'BECO_Datos 2006-2020'!$A17,FALSE),0))*$D$5</f>
        <v>0</v>
      </c>
      <c r="Q17" s="97">
        <f ca="1">(HLOOKUP(CONCATENATE(Q$7,$E$5),'BECO_Datos 2006-2020'!$D$3:$LJ$86,'BECO_Datos 2006-2020'!$A17,FALSE)+IFERROR(HLOOKUP(CONCATENATE(Q$7,$E$5),'BECO_Datos 2006-2020'!$LL$3:$RN$86,'BECO_Datos 2006-2020'!$A17,FALSE),0))*$D$5</f>
        <v>0</v>
      </c>
      <c r="R17"/>
      <c r="S17"/>
      <c r="T17"/>
      <c r="U17"/>
      <c r="V17"/>
      <c r="W17"/>
      <c r="X17"/>
      <c r="Y17"/>
    </row>
    <row r="18" spans="1:25" ht="15" x14ac:dyDescent="0.25">
      <c r="A18" s="54"/>
      <c r="B18" s="145" t="s">
        <v>111</v>
      </c>
      <c r="C18" s="22">
        <f t="shared" ca="1" si="3"/>
        <v>0</v>
      </c>
      <c r="D18" s="22">
        <f ca="1">(HLOOKUP(CONCATENATE(D$7,$E$5),'BECO_Datos 2006-2020'!$D$3:$LJ$86,'BECO_Datos 2006-2020'!$A18,FALSE)+IFERROR(HLOOKUP(CONCATENATE(D$7,$E$5),'BECO_Datos 2006-2020'!$LL$3:$RN$86,'BECO_Datos 2006-2020'!$A18,FALSE),0))*$D$5</f>
        <v>0</v>
      </c>
      <c r="E18" s="22">
        <f ca="1">(HLOOKUP(CONCATENATE(E$7,$E$5),'BECO_Datos 2006-2020'!$D$3:$LJ$86,'BECO_Datos 2006-2020'!$A18,FALSE)+IFERROR(HLOOKUP(CONCATENATE(E$7,$E$5),'BECO_Datos 2006-2020'!$LL$3:$RN$86,'BECO_Datos 2006-2020'!$A18,FALSE),0))*$D$5</f>
        <v>0</v>
      </c>
      <c r="F18" s="22">
        <f ca="1">(HLOOKUP(CONCATENATE(F$7,$E$5),'BECO_Datos 2006-2020'!$D$3:$LJ$86,'BECO_Datos 2006-2020'!$A18,FALSE)+IFERROR(HLOOKUP(CONCATENATE(F$7,$E$5),'BECO_Datos 2006-2020'!$LL$3:$RN$86,'BECO_Datos 2006-2020'!$A18,FALSE),0))*$D$5</f>
        <v>0</v>
      </c>
      <c r="G18" s="22">
        <f ca="1">(HLOOKUP(CONCATENATE(G$7,$E$5),'BECO_Datos 2006-2020'!$D$3:$LJ$86,'BECO_Datos 2006-2020'!$A18,FALSE)+IFERROR(HLOOKUP(CONCATENATE(G$7,$E$5),'BECO_Datos 2006-2020'!$LL$3:$RN$86,'BECO_Datos 2006-2020'!$A18,FALSE),0))*$D$5</f>
        <v>0</v>
      </c>
      <c r="H18" s="22">
        <f ca="1">(HLOOKUP(CONCATENATE(H$7,$E$5),'BECO_Datos 2006-2020'!$D$3:$LJ$86,'BECO_Datos 2006-2020'!$A18,FALSE)+IFERROR(HLOOKUP(CONCATENATE(H$7,$E$5),'BECO_Datos 2006-2020'!$LL$3:$RN$86,'BECO_Datos 2006-2020'!$A18,FALSE),0))*$D$5</f>
        <v>0</v>
      </c>
      <c r="I18" s="22">
        <f ca="1">(HLOOKUP(CONCATENATE(I$7,$E$5),'BECO_Datos 2006-2020'!$D$3:$LJ$86,'BECO_Datos 2006-2020'!$A18,FALSE)+IFERROR(HLOOKUP(CONCATENATE(I$7,$E$5),'BECO_Datos 2006-2020'!$LL$3:$RN$86,'BECO_Datos 2006-2020'!$A18,FALSE),0))*$D$5</f>
        <v>0</v>
      </c>
      <c r="J18" s="22">
        <f ca="1">(HLOOKUP(CONCATENATE(J$7,$E$5),'BECO_Datos 2006-2020'!$D$3:$LJ$86,'BECO_Datos 2006-2020'!$A18,FALSE)+IFERROR(HLOOKUP(CONCATENATE(J$7,$E$5),'BECO_Datos 2006-2020'!$LL$3:$RN$86,'BECO_Datos 2006-2020'!$A18,FALSE),0))*$D$5</f>
        <v>0</v>
      </c>
      <c r="K18" s="22">
        <f ca="1">(HLOOKUP(CONCATENATE(K$7,$E$5),'BECO_Datos 2006-2020'!$D$3:$LJ$86,'BECO_Datos 2006-2020'!$A18,FALSE)+IFERROR(HLOOKUP(CONCATENATE(K$7,$E$5),'BECO_Datos 2006-2020'!$LL$3:$RN$86,'BECO_Datos 2006-2020'!$A18,FALSE),0))*$D$5</f>
        <v>0</v>
      </c>
      <c r="L18" s="22">
        <f ca="1">(HLOOKUP(CONCATENATE(L$7,$E$5),'BECO_Datos 2006-2020'!$D$3:$LJ$86,'BECO_Datos 2006-2020'!$A18,FALSE)+IFERROR(HLOOKUP(CONCATENATE(L$7,$E$5),'BECO_Datos 2006-2020'!$LL$3:$RN$86,'BECO_Datos 2006-2020'!$A18,FALSE),0))*$D$5</f>
        <v>0</v>
      </c>
      <c r="M18" s="22">
        <f ca="1">(HLOOKUP(CONCATENATE(M$7,$E$5),'BECO_Datos 2006-2020'!$D$3:$LJ$86,'BECO_Datos 2006-2020'!$A18,FALSE)+IFERROR(HLOOKUP(CONCATENATE(M$7,$E$5),'BECO_Datos 2006-2020'!$LL$3:$RN$86,'BECO_Datos 2006-2020'!$A18,FALSE),0))*$D$5</f>
        <v>0</v>
      </c>
      <c r="N18" s="22">
        <f ca="1">(HLOOKUP(CONCATENATE(N$7,$E$5),'BECO_Datos 2006-2020'!$D$3:$LJ$86,'BECO_Datos 2006-2020'!$A18,FALSE)+IFERROR(HLOOKUP(CONCATENATE(N$7,$E$5),'BECO_Datos 2006-2020'!$LL$3:$RN$86,'BECO_Datos 2006-2020'!$A18,FALSE),0))*$D$5</f>
        <v>0</v>
      </c>
      <c r="O18" s="22">
        <f ca="1">(HLOOKUP(CONCATENATE(O$7,$E$5),'BECO_Datos 2006-2020'!$D$3:$LJ$86,'BECO_Datos 2006-2020'!$A18,FALSE)+IFERROR(HLOOKUP(CONCATENATE(O$7,$E$5),'BECO_Datos 2006-2020'!$LL$3:$RN$86,'BECO_Datos 2006-2020'!$A18,FALSE),0))*$D$5</f>
        <v>0</v>
      </c>
      <c r="P18" s="22">
        <f ca="1">(HLOOKUP(CONCATENATE(P$7,$E$5),'BECO_Datos 2006-2020'!$D$3:$LJ$86,'BECO_Datos 2006-2020'!$A18,FALSE)+IFERROR(HLOOKUP(CONCATENATE(P$7,$E$5),'BECO_Datos 2006-2020'!$LL$3:$RN$86,'BECO_Datos 2006-2020'!$A18,FALSE),0))*$D$5</f>
        <v>0</v>
      </c>
      <c r="Q18" s="22">
        <f ca="1">(HLOOKUP(CONCATENATE(Q$7,$E$5),'BECO_Datos 2006-2020'!$D$3:$LJ$86,'BECO_Datos 2006-2020'!$A18,FALSE)+IFERROR(HLOOKUP(CONCATENATE(Q$7,$E$5),'BECO_Datos 2006-2020'!$LL$3:$RN$86,'BECO_Datos 2006-2020'!$A18,FALSE),0))*$D$5</f>
        <v>0</v>
      </c>
      <c r="R18"/>
      <c r="S18"/>
      <c r="T18"/>
      <c r="U18"/>
      <c r="V18"/>
      <c r="W18"/>
      <c r="X18"/>
      <c r="Y18"/>
    </row>
    <row r="19" spans="1:25" ht="15" x14ac:dyDescent="0.25">
      <c r="A19" s="54"/>
      <c r="B19" s="146" t="s">
        <v>112</v>
      </c>
      <c r="C19" s="23">
        <f t="shared" ca="1" si="3"/>
        <v>0</v>
      </c>
      <c r="D19" s="97">
        <f ca="1">(HLOOKUP(CONCATENATE(D$7,$E$5),'BECO_Datos 2006-2020'!$D$3:$LJ$86,'BECO_Datos 2006-2020'!$A19,FALSE)+IFERROR(HLOOKUP(CONCATENATE(D$7,$E$5),'BECO_Datos 2006-2020'!$LL$3:$RN$86,'BECO_Datos 2006-2020'!$A19,FALSE),0))*$D$5</f>
        <v>0</v>
      </c>
      <c r="E19" s="97">
        <f ca="1">(HLOOKUP(CONCATENATE(E$7,$E$5),'BECO_Datos 2006-2020'!$D$3:$LJ$86,'BECO_Datos 2006-2020'!$A19,FALSE)+IFERROR(HLOOKUP(CONCATENATE(E$7,$E$5),'BECO_Datos 2006-2020'!$LL$3:$RN$86,'BECO_Datos 2006-2020'!$A19,FALSE),0))*$D$5</f>
        <v>0</v>
      </c>
      <c r="F19" s="97">
        <f ca="1">(HLOOKUP(CONCATENATE(F$7,$E$5),'BECO_Datos 2006-2020'!$D$3:$LJ$86,'BECO_Datos 2006-2020'!$A19,FALSE)+IFERROR(HLOOKUP(CONCATENATE(F$7,$E$5),'BECO_Datos 2006-2020'!$LL$3:$RN$86,'BECO_Datos 2006-2020'!$A19,FALSE),0))*$D$5</f>
        <v>0</v>
      </c>
      <c r="G19" s="97">
        <f ca="1">(HLOOKUP(CONCATENATE(G$7,$E$5),'BECO_Datos 2006-2020'!$D$3:$LJ$86,'BECO_Datos 2006-2020'!$A19,FALSE)+IFERROR(HLOOKUP(CONCATENATE(G$7,$E$5),'BECO_Datos 2006-2020'!$LL$3:$RN$86,'BECO_Datos 2006-2020'!$A19,FALSE),0))*$D$5</f>
        <v>0</v>
      </c>
      <c r="H19" s="97">
        <f ca="1">(HLOOKUP(CONCATENATE(H$7,$E$5),'BECO_Datos 2006-2020'!$D$3:$LJ$86,'BECO_Datos 2006-2020'!$A19,FALSE)+IFERROR(HLOOKUP(CONCATENATE(H$7,$E$5),'BECO_Datos 2006-2020'!$LL$3:$RN$86,'BECO_Datos 2006-2020'!$A19,FALSE),0))*$D$5</f>
        <v>0</v>
      </c>
      <c r="I19" s="97">
        <f ca="1">(HLOOKUP(CONCATENATE(I$7,$E$5),'BECO_Datos 2006-2020'!$D$3:$LJ$86,'BECO_Datos 2006-2020'!$A19,FALSE)+IFERROR(HLOOKUP(CONCATENATE(I$7,$E$5),'BECO_Datos 2006-2020'!$LL$3:$RN$86,'BECO_Datos 2006-2020'!$A19,FALSE),0))*$D$5</f>
        <v>0</v>
      </c>
      <c r="J19" s="97">
        <f ca="1">(HLOOKUP(CONCATENATE(J$7,$E$5),'BECO_Datos 2006-2020'!$D$3:$LJ$86,'BECO_Datos 2006-2020'!$A19,FALSE)+IFERROR(HLOOKUP(CONCATENATE(J$7,$E$5),'BECO_Datos 2006-2020'!$LL$3:$RN$86,'BECO_Datos 2006-2020'!$A19,FALSE),0))*$D$5</f>
        <v>0</v>
      </c>
      <c r="K19" s="97">
        <f ca="1">(HLOOKUP(CONCATENATE(K$7,$E$5),'BECO_Datos 2006-2020'!$D$3:$LJ$86,'BECO_Datos 2006-2020'!$A19,FALSE)+IFERROR(HLOOKUP(CONCATENATE(K$7,$E$5),'BECO_Datos 2006-2020'!$LL$3:$RN$86,'BECO_Datos 2006-2020'!$A19,FALSE),0))*$D$5</f>
        <v>0</v>
      </c>
      <c r="L19" s="97">
        <f ca="1">(HLOOKUP(CONCATENATE(L$7,$E$5),'BECO_Datos 2006-2020'!$D$3:$LJ$86,'BECO_Datos 2006-2020'!$A19,FALSE)+IFERROR(HLOOKUP(CONCATENATE(L$7,$E$5),'BECO_Datos 2006-2020'!$LL$3:$RN$86,'BECO_Datos 2006-2020'!$A19,FALSE),0))*$D$5</f>
        <v>0</v>
      </c>
      <c r="M19" s="97">
        <f ca="1">(HLOOKUP(CONCATENATE(M$7,$E$5),'BECO_Datos 2006-2020'!$D$3:$LJ$86,'BECO_Datos 2006-2020'!$A19,FALSE)+IFERROR(HLOOKUP(CONCATENATE(M$7,$E$5),'BECO_Datos 2006-2020'!$LL$3:$RN$86,'BECO_Datos 2006-2020'!$A19,FALSE),0))*$D$5</f>
        <v>0</v>
      </c>
      <c r="N19" s="97">
        <f ca="1">(HLOOKUP(CONCATENATE(N$7,$E$5),'BECO_Datos 2006-2020'!$D$3:$LJ$86,'BECO_Datos 2006-2020'!$A19,FALSE)+IFERROR(HLOOKUP(CONCATENATE(N$7,$E$5),'BECO_Datos 2006-2020'!$LL$3:$RN$86,'BECO_Datos 2006-2020'!$A19,FALSE),0))*$D$5</f>
        <v>0</v>
      </c>
      <c r="O19" s="97">
        <f ca="1">(HLOOKUP(CONCATENATE(O$7,$E$5),'BECO_Datos 2006-2020'!$D$3:$LJ$86,'BECO_Datos 2006-2020'!$A19,FALSE)+IFERROR(HLOOKUP(CONCATENATE(O$7,$E$5),'BECO_Datos 2006-2020'!$LL$3:$RN$86,'BECO_Datos 2006-2020'!$A19,FALSE),0))*$D$5</f>
        <v>0</v>
      </c>
      <c r="P19" s="97">
        <f ca="1">(HLOOKUP(CONCATENATE(P$7,$E$5),'BECO_Datos 2006-2020'!$D$3:$LJ$86,'BECO_Datos 2006-2020'!$A19,FALSE)+IFERROR(HLOOKUP(CONCATENATE(P$7,$E$5),'BECO_Datos 2006-2020'!$LL$3:$RN$86,'BECO_Datos 2006-2020'!$A19,FALSE),0))*$D$5</f>
        <v>0</v>
      </c>
      <c r="Q19" s="97">
        <f ca="1">(HLOOKUP(CONCATENATE(Q$7,$E$5),'BECO_Datos 2006-2020'!$D$3:$LJ$86,'BECO_Datos 2006-2020'!$A19,FALSE)+IFERROR(HLOOKUP(CONCATENATE(Q$7,$E$5),'BECO_Datos 2006-2020'!$LL$3:$RN$86,'BECO_Datos 2006-2020'!$A19,FALSE),0))*$D$5</f>
        <v>0</v>
      </c>
      <c r="R19"/>
      <c r="S19"/>
      <c r="T19"/>
      <c r="U19"/>
      <c r="V19"/>
      <c r="W19"/>
      <c r="X19"/>
      <c r="Y19"/>
    </row>
    <row r="20" spans="1:25" ht="15" x14ac:dyDescent="0.25">
      <c r="A20" s="54"/>
      <c r="B20" s="145" t="s">
        <v>12</v>
      </c>
      <c r="C20" s="22">
        <f t="shared" ca="1" si="3"/>
        <v>0</v>
      </c>
      <c r="D20" s="22">
        <f ca="1">SUM(D21:D24)</f>
        <v>0</v>
      </c>
      <c r="E20" s="22">
        <f t="shared" ref="E20:M20" ca="1" si="4">SUM(E21:E24)</f>
        <v>0</v>
      </c>
      <c r="F20" s="22">
        <f t="shared" ca="1" si="4"/>
        <v>0</v>
      </c>
      <c r="G20" s="22">
        <f t="shared" ca="1" si="4"/>
        <v>0</v>
      </c>
      <c r="H20" s="22">
        <f t="shared" ca="1" si="4"/>
        <v>0</v>
      </c>
      <c r="I20" s="22">
        <f t="shared" ca="1" si="4"/>
        <v>0</v>
      </c>
      <c r="J20" s="22">
        <f t="shared" ca="1" si="4"/>
        <v>0</v>
      </c>
      <c r="K20" s="22">
        <f t="shared" ca="1" si="4"/>
        <v>0</v>
      </c>
      <c r="L20" s="22">
        <f t="shared" ca="1" si="4"/>
        <v>0</v>
      </c>
      <c r="M20" s="22">
        <f t="shared" ca="1" si="4"/>
        <v>0</v>
      </c>
      <c r="N20" s="22">
        <f t="shared" ref="N20:O20" ca="1" si="5">SUM(N21:N24)</f>
        <v>0</v>
      </c>
      <c r="O20" s="22">
        <f t="shared" ca="1" si="5"/>
        <v>0</v>
      </c>
      <c r="P20" s="22">
        <f t="shared" ref="P20:Q20" ca="1" si="6">SUM(P21:P24)</f>
        <v>0</v>
      </c>
      <c r="Q20" s="22">
        <f t="shared" ca="1" si="6"/>
        <v>0</v>
      </c>
      <c r="R20"/>
      <c r="S20"/>
      <c r="T20"/>
      <c r="U20"/>
      <c r="V20"/>
      <c r="W20"/>
      <c r="X20"/>
      <c r="Y20"/>
    </row>
    <row r="21" spans="1:25" ht="15" x14ac:dyDescent="0.25">
      <c r="A21" s="54"/>
      <c r="B21" s="147" t="s">
        <v>110</v>
      </c>
      <c r="C21" s="23">
        <f t="shared" ca="1" si="3"/>
        <v>0</v>
      </c>
      <c r="D21" s="98">
        <f ca="1">(HLOOKUP(CONCATENATE(D$7,$E$5),'BECO_Datos 2006-2020'!$D$3:$LJ$86,'BECO_Datos 2006-2020'!$A21,FALSE)+IFERROR(HLOOKUP(CONCATENATE(D$7,$E$5),'BECO_Datos 2006-2020'!$LL$3:$RN$86,'BECO_Datos 2006-2020'!$A21,FALSE),0))*$D$5</f>
        <v>0</v>
      </c>
      <c r="E21" s="98">
        <f ca="1">(HLOOKUP(CONCATENATE(E$7,$E$5),'BECO_Datos 2006-2020'!$D$3:$LJ$86,'BECO_Datos 2006-2020'!$A21,FALSE)+IFERROR(HLOOKUP(CONCATENATE(E$7,$E$5),'BECO_Datos 2006-2020'!$LL$3:$RN$86,'BECO_Datos 2006-2020'!$A21,FALSE),0))*$D$5</f>
        <v>0</v>
      </c>
      <c r="F21" s="98">
        <f ca="1">(HLOOKUP(CONCATENATE(F$7,$E$5),'BECO_Datos 2006-2020'!$D$3:$LJ$86,'BECO_Datos 2006-2020'!$A21,FALSE)+IFERROR(HLOOKUP(CONCATENATE(F$7,$E$5),'BECO_Datos 2006-2020'!$LL$3:$RN$86,'BECO_Datos 2006-2020'!$A21,FALSE),0))*$D$5</f>
        <v>0</v>
      </c>
      <c r="G21" s="98">
        <f ca="1">(HLOOKUP(CONCATENATE(G$7,$E$5),'BECO_Datos 2006-2020'!$D$3:$LJ$86,'BECO_Datos 2006-2020'!$A21,FALSE)+IFERROR(HLOOKUP(CONCATENATE(G$7,$E$5),'BECO_Datos 2006-2020'!$LL$3:$RN$86,'BECO_Datos 2006-2020'!$A21,FALSE),0))*$D$5</f>
        <v>0</v>
      </c>
      <c r="H21" s="98">
        <f ca="1">(HLOOKUP(CONCATENATE(H$7,$E$5),'BECO_Datos 2006-2020'!$D$3:$LJ$86,'BECO_Datos 2006-2020'!$A21,FALSE)+IFERROR(HLOOKUP(CONCATENATE(H$7,$E$5),'BECO_Datos 2006-2020'!$LL$3:$RN$86,'BECO_Datos 2006-2020'!$A21,FALSE),0))*$D$5</f>
        <v>0</v>
      </c>
      <c r="I21" s="98">
        <f ca="1">(HLOOKUP(CONCATENATE(I$7,$E$5),'BECO_Datos 2006-2020'!$D$3:$LJ$86,'BECO_Datos 2006-2020'!$A21,FALSE)+IFERROR(HLOOKUP(CONCATENATE(I$7,$E$5),'BECO_Datos 2006-2020'!$LL$3:$RN$86,'BECO_Datos 2006-2020'!$A21,FALSE),0))*$D$5</f>
        <v>0</v>
      </c>
      <c r="J21" s="98">
        <f ca="1">(HLOOKUP(CONCATENATE(J$7,$E$5),'BECO_Datos 2006-2020'!$D$3:$LJ$86,'BECO_Datos 2006-2020'!$A21,FALSE)+IFERROR(HLOOKUP(CONCATENATE(J$7,$E$5),'BECO_Datos 2006-2020'!$LL$3:$RN$86,'BECO_Datos 2006-2020'!$A21,FALSE),0))*$D$5</f>
        <v>0</v>
      </c>
      <c r="K21" s="98">
        <f ca="1">(HLOOKUP(CONCATENATE(K$7,$E$5),'BECO_Datos 2006-2020'!$D$3:$LJ$86,'BECO_Datos 2006-2020'!$A21,FALSE)+IFERROR(HLOOKUP(CONCATENATE(K$7,$E$5),'BECO_Datos 2006-2020'!$LL$3:$RN$86,'BECO_Datos 2006-2020'!$A21,FALSE),0))*$D$5</f>
        <v>0</v>
      </c>
      <c r="L21" s="98">
        <f ca="1">(HLOOKUP(CONCATENATE(L$7,$E$5),'BECO_Datos 2006-2020'!$D$3:$LJ$86,'BECO_Datos 2006-2020'!$A21,FALSE)+IFERROR(HLOOKUP(CONCATENATE(L$7,$E$5),'BECO_Datos 2006-2020'!$LL$3:$RN$86,'BECO_Datos 2006-2020'!$A21,FALSE),0))*$D$5</f>
        <v>0</v>
      </c>
      <c r="M21" s="98">
        <f ca="1">(HLOOKUP(CONCATENATE(M$7,$E$5),'BECO_Datos 2006-2020'!$D$3:$LJ$86,'BECO_Datos 2006-2020'!$A21,FALSE)+IFERROR(HLOOKUP(CONCATENATE(M$7,$E$5),'BECO_Datos 2006-2020'!$LL$3:$RN$86,'BECO_Datos 2006-2020'!$A21,FALSE),0))*$D$5</f>
        <v>0</v>
      </c>
      <c r="N21" s="98">
        <f ca="1">(HLOOKUP(CONCATENATE(N$7,$E$5),'BECO_Datos 2006-2020'!$D$3:$LJ$86,'BECO_Datos 2006-2020'!$A21,FALSE)+IFERROR(HLOOKUP(CONCATENATE(N$7,$E$5),'BECO_Datos 2006-2020'!$LL$3:$RN$86,'BECO_Datos 2006-2020'!$A21,FALSE),0))*$D$5</f>
        <v>0</v>
      </c>
      <c r="O21" s="98">
        <f ca="1">(HLOOKUP(CONCATENATE(O$7,$E$5),'BECO_Datos 2006-2020'!$D$3:$LJ$86,'BECO_Datos 2006-2020'!$A21,FALSE)+IFERROR(HLOOKUP(CONCATENATE(O$7,$E$5),'BECO_Datos 2006-2020'!$LL$3:$RN$86,'BECO_Datos 2006-2020'!$A21,FALSE),0))*$D$5</f>
        <v>0</v>
      </c>
      <c r="P21" s="98">
        <f ca="1">(HLOOKUP(CONCATENATE(P$7,$E$5),'BECO_Datos 2006-2020'!$D$3:$LJ$86,'BECO_Datos 2006-2020'!$A21,FALSE)+IFERROR(HLOOKUP(CONCATENATE(P$7,$E$5),'BECO_Datos 2006-2020'!$LL$3:$RN$86,'BECO_Datos 2006-2020'!$A21,FALSE),0))*$D$5</f>
        <v>0</v>
      </c>
      <c r="Q21" s="98">
        <f ca="1">(HLOOKUP(CONCATENATE(Q$7,$E$5),'BECO_Datos 2006-2020'!$D$3:$LJ$86,'BECO_Datos 2006-2020'!$A21,FALSE)+IFERROR(HLOOKUP(CONCATENATE(Q$7,$E$5),'BECO_Datos 2006-2020'!$LL$3:$RN$86,'BECO_Datos 2006-2020'!$A21,FALSE),0))*$D$5</f>
        <v>0</v>
      </c>
      <c r="R21"/>
      <c r="S21"/>
      <c r="T21"/>
      <c r="U21"/>
      <c r="V21"/>
      <c r="W21"/>
      <c r="X21"/>
      <c r="Y21"/>
    </row>
    <row r="22" spans="1:25" ht="15" x14ac:dyDescent="0.25">
      <c r="A22" s="54"/>
      <c r="B22" s="105" t="s">
        <v>116</v>
      </c>
      <c r="C22" s="22">
        <f t="shared" ca="1" si="3"/>
        <v>0</v>
      </c>
      <c r="D22" s="22">
        <f ca="1">(HLOOKUP(CONCATENATE(D$7,$E$5),'BECO_Datos 2006-2020'!$D$3:$LJ$86,'BECO_Datos 2006-2020'!$A22,FALSE)+IFERROR(HLOOKUP(CONCATENATE(D$7,$E$5),'BECO_Datos 2006-2020'!$LL$3:$RN$86,'BECO_Datos 2006-2020'!$A22,FALSE),0))*$D$5</f>
        <v>0</v>
      </c>
      <c r="E22" s="22">
        <f ca="1">(HLOOKUP(CONCATENATE(E$7,$E$5),'BECO_Datos 2006-2020'!$D$3:$LJ$86,'BECO_Datos 2006-2020'!$A22,FALSE)+IFERROR(HLOOKUP(CONCATENATE(E$7,$E$5),'BECO_Datos 2006-2020'!$LL$3:$RN$86,'BECO_Datos 2006-2020'!$A22,FALSE),0))*$D$5</f>
        <v>0</v>
      </c>
      <c r="F22" s="22">
        <f ca="1">(HLOOKUP(CONCATENATE(F$7,$E$5),'BECO_Datos 2006-2020'!$D$3:$LJ$86,'BECO_Datos 2006-2020'!$A22,FALSE)+IFERROR(HLOOKUP(CONCATENATE(F$7,$E$5),'BECO_Datos 2006-2020'!$LL$3:$RN$86,'BECO_Datos 2006-2020'!$A22,FALSE),0))*$D$5</f>
        <v>0</v>
      </c>
      <c r="G22" s="22">
        <f ca="1">(HLOOKUP(CONCATENATE(G$7,$E$5),'BECO_Datos 2006-2020'!$D$3:$LJ$86,'BECO_Datos 2006-2020'!$A22,FALSE)+IFERROR(HLOOKUP(CONCATENATE(G$7,$E$5),'BECO_Datos 2006-2020'!$LL$3:$RN$86,'BECO_Datos 2006-2020'!$A22,FALSE),0))*$D$5</f>
        <v>0</v>
      </c>
      <c r="H22" s="22">
        <f ca="1">(HLOOKUP(CONCATENATE(H$7,$E$5),'BECO_Datos 2006-2020'!$D$3:$LJ$86,'BECO_Datos 2006-2020'!$A22,FALSE)+IFERROR(HLOOKUP(CONCATENATE(H$7,$E$5),'BECO_Datos 2006-2020'!$LL$3:$RN$86,'BECO_Datos 2006-2020'!$A22,FALSE),0))*$D$5</f>
        <v>0</v>
      </c>
      <c r="I22" s="22">
        <f ca="1">(HLOOKUP(CONCATENATE(I$7,$E$5),'BECO_Datos 2006-2020'!$D$3:$LJ$86,'BECO_Datos 2006-2020'!$A22,FALSE)+IFERROR(HLOOKUP(CONCATENATE(I$7,$E$5),'BECO_Datos 2006-2020'!$LL$3:$RN$86,'BECO_Datos 2006-2020'!$A22,FALSE),0))*$D$5</f>
        <v>0</v>
      </c>
      <c r="J22" s="22">
        <f ca="1">(HLOOKUP(CONCATENATE(J$7,$E$5),'BECO_Datos 2006-2020'!$D$3:$LJ$86,'BECO_Datos 2006-2020'!$A22,FALSE)+IFERROR(HLOOKUP(CONCATENATE(J$7,$E$5),'BECO_Datos 2006-2020'!$LL$3:$RN$86,'BECO_Datos 2006-2020'!$A22,FALSE),0))*$D$5</f>
        <v>0</v>
      </c>
      <c r="K22" s="22">
        <f ca="1">(HLOOKUP(CONCATENATE(K$7,$E$5),'BECO_Datos 2006-2020'!$D$3:$LJ$86,'BECO_Datos 2006-2020'!$A22,FALSE)+IFERROR(HLOOKUP(CONCATENATE(K$7,$E$5),'BECO_Datos 2006-2020'!$LL$3:$RN$86,'BECO_Datos 2006-2020'!$A22,FALSE),0))*$D$5</f>
        <v>0</v>
      </c>
      <c r="L22" s="22">
        <f ca="1">(HLOOKUP(CONCATENATE(L$7,$E$5),'BECO_Datos 2006-2020'!$D$3:$LJ$86,'BECO_Datos 2006-2020'!$A22,FALSE)+IFERROR(HLOOKUP(CONCATENATE(L$7,$E$5),'BECO_Datos 2006-2020'!$LL$3:$RN$86,'BECO_Datos 2006-2020'!$A22,FALSE),0))*$D$5</f>
        <v>0</v>
      </c>
      <c r="M22" s="22">
        <f ca="1">(HLOOKUP(CONCATENATE(M$7,$E$5),'BECO_Datos 2006-2020'!$D$3:$LJ$86,'BECO_Datos 2006-2020'!$A22,FALSE)+IFERROR(HLOOKUP(CONCATENATE(M$7,$E$5),'BECO_Datos 2006-2020'!$LL$3:$RN$86,'BECO_Datos 2006-2020'!$A22,FALSE),0))*$D$5</f>
        <v>0</v>
      </c>
      <c r="N22" s="22">
        <f ca="1">(HLOOKUP(CONCATENATE(N$7,$E$5),'BECO_Datos 2006-2020'!$D$3:$LJ$86,'BECO_Datos 2006-2020'!$A22,FALSE)+IFERROR(HLOOKUP(CONCATENATE(N$7,$E$5),'BECO_Datos 2006-2020'!$LL$3:$RN$86,'BECO_Datos 2006-2020'!$A22,FALSE),0))*$D$5</f>
        <v>0</v>
      </c>
      <c r="O22" s="22">
        <f ca="1">(HLOOKUP(CONCATENATE(O$7,$E$5),'BECO_Datos 2006-2020'!$D$3:$LJ$86,'BECO_Datos 2006-2020'!$A22,FALSE)+IFERROR(HLOOKUP(CONCATENATE(O$7,$E$5),'BECO_Datos 2006-2020'!$LL$3:$RN$86,'BECO_Datos 2006-2020'!$A22,FALSE),0))*$D$5</f>
        <v>0</v>
      </c>
      <c r="P22" s="22">
        <f ca="1">(HLOOKUP(CONCATENATE(P$7,$E$5),'BECO_Datos 2006-2020'!$D$3:$LJ$86,'BECO_Datos 2006-2020'!$A22,FALSE)+IFERROR(HLOOKUP(CONCATENATE(P$7,$E$5),'BECO_Datos 2006-2020'!$LL$3:$RN$86,'BECO_Datos 2006-2020'!$A22,FALSE),0))*$D$5</f>
        <v>0</v>
      </c>
      <c r="Q22" s="22">
        <f ca="1">(HLOOKUP(CONCATENATE(Q$7,$E$5),'BECO_Datos 2006-2020'!$D$3:$LJ$86,'BECO_Datos 2006-2020'!$A22,FALSE)+IFERROR(HLOOKUP(CONCATENATE(Q$7,$E$5),'BECO_Datos 2006-2020'!$LL$3:$RN$86,'BECO_Datos 2006-2020'!$A22,FALSE),0))*$D$5</f>
        <v>0</v>
      </c>
      <c r="R22"/>
      <c r="S22"/>
      <c r="T22"/>
      <c r="U22"/>
      <c r="V22"/>
      <c r="W22"/>
      <c r="X22"/>
      <c r="Y22"/>
    </row>
    <row r="23" spans="1:25" ht="15" x14ac:dyDescent="0.25">
      <c r="A23" s="54"/>
      <c r="B23" s="147" t="s">
        <v>115</v>
      </c>
      <c r="C23" s="23">
        <f t="shared" ca="1" si="3"/>
        <v>0</v>
      </c>
      <c r="D23" s="98">
        <f ca="1">(HLOOKUP(CONCATENATE(D$7,$E$5),'BECO_Datos 2006-2020'!$D$3:$LJ$86,'BECO_Datos 2006-2020'!$A23,FALSE)+IFERROR(HLOOKUP(CONCATENATE(D$7,$E$5),'BECO_Datos 2006-2020'!$LL$3:$RN$86,'BECO_Datos 2006-2020'!$A23,FALSE),0))*$D$5</f>
        <v>0</v>
      </c>
      <c r="E23" s="98">
        <f ca="1">(HLOOKUP(CONCATENATE(E$7,$E$5),'BECO_Datos 2006-2020'!$D$3:$LJ$86,'BECO_Datos 2006-2020'!$A23,FALSE)+IFERROR(HLOOKUP(CONCATENATE(E$7,$E$5),'BECO_Datos 2006-2020'!$LL$3:$RN$86,'BECO_Datos 2006-2020'!$A23,FALSE),0))*$D$5</f>
        <v>0</v>
      </c>
      <c r="F23" s="98">
        <f ca="1">(HLOOKUP(CONCATENATE(F$7,$E$5),'BECO_Datos 2006-2020'!$D$3:$LJ$86,'BECO_Datos 2006-2020'!$A23,FALSE)+IFERROR(HLOOKUP(CONCATENATE(F$7,$E$5),'BECO_Datos 2006-2020'!$LL$3:$RN$86,'BECO_Datos 2006-2020'!$A23,FALSE),0))*$D$5</f>
        <v>0</v>
      </c>
      <c r="G23" s="98">
        <f ca="1">(HLOOKUP(CONCATENATE(G$7,$E$5),'BECO_Datos 2006-2020'!$D$3:$LJ$86,'BECO_Datos 2006-2020'!$A23,FALSE)+IFERROR(HLOOKUP(CONCATENATE(G$7,$E$5),'BECO_Datos 2006-2020'!$LL$3:$RN$86,'BECO_Datos 2006-2020'!$A23,FALSE),0))*$D$5</f>
        <v>0</v>
      </c>
      <c r="H23" s="98">
        <f ca="1">(HLOOKUP(CONCATENATE(H$7,$E$5),'BECO_Datos 2006-2020'!$D$3:$LJ$86,'BECO_Datos 2006-2020'!$A23,FALSE)+IFERROR(HLOOKUP(CONCATENATE(H$7,$E$5),'BECO_Datos 2006-2020'!$LL$3:$RN$86,'BECO_Datos 2006-2020'!$A23,FALSE),0))*$D$5</f>
        <v>0</v>
      </c>
      <c r="I23" s="98">
        <f ca="1">(HLOOKUP(CONCATENATE(I$7,$E$5),'BECO_Datos 2006-2020'!$D$3:$LJ$86,'BECO_Datos 2006-2020'!$A23,FALSE)+IFERROR(HLOOKUP(CONCATENATE(I$7,$E$5),'BECO_Datos 2006-2020'!$LL$3:$RN$86,'BECO_Datos 2006-2020'!$A23,FALSE),0))*$D$5</f>
        <v>0</v>
      </c>
      <c r="J23" s="98">
        <f ca="1">(HLOOKUP(CONCATENATE(J$7,$E$5),'BECO_Datos 2006-2020'!$D$3:$LJ$86,'BECO_Datos 2006-2020'!$A23,FALSE)+IFERROR(HLOOKUP(CONCATENATE(J$7,$E$5),'BECO_Datos 2006-2020'!$LL$3:$RN$86,'BECO_Datos 2006-2020'!$A23,FALSE),0))*$D$5</f>
        <v>0</v>
      </c>
      <c r="K23" s="98">
        <f ca="1">(HLOOKUP(CONCATENATE(K$7,$E$5),'BECO_Datos 2006-2020'!$D$3:$LJ$86,'BECO_Datos 2006-2020'!$A23,FALSE)+IFERROR(HLOOKUP(CONCATENATE(K$7,$E$5),'BECO_Datos 2006-2020'!$LL$3:$RN$86,'BECO_Datos 2006-2020'!$A23,FALSE),0))*$D$5</f>
        <v>0</v>
      </c>
      <c r="L23" s="98">
        <f ca="1">(HLOOKUP(CONCATENATE(L$7,$E$5),'BECO_Datos 2006-2020'!$D$3:$LJ$86,'BECO_Datos 2006-2020'!$A23,FALSE)+IFERROR(HLOOKUP(CONCATENATE(L$7,$E$5),'BECO_Datos 2006-2020'!$LL$3:$RN$86,'BECO_Datos 2006-2020'!$A23,FALSE),0))*$D$5</f>
        <v>0</v>
      </c>
      <c r="M23" s="98">
        <f ca="1">(HLOOKUP(CONCATENATE(M$7,$E$5),'BECO_Datos 2006-2020'!$D$3:$LJ$86,'BECO_Datos 2006-2020'!$A23,FALSE)+IFERROR(HLOOKUP(CONCATENATE(M$7,$E$5),'BECO_Datos 2006-2020'!$LL$3:$RN$86,'BECO_Datos 2006-2020'!$A23,FALSE),0))*$D$5</f>
        <v>0</v>
      </c>
      <c r="N23" s="98">
        <f ca="1">(HLOOKUP(CONCATENATE(N$7,$E$5),'BECO_Datos 2006-2020'!$D$3:$LJ$86,'BECO_Datos 2006-2020'!$A23,FALSE)+IFERROR(HLOOKUP(CONCATENATE(N$7,$E$5),'BECO_Datos 2006-2020'!$LL$3:$RN$86,'BECO_Datos 2006-2020'!$A23,FALSE),0))*$D$5</f>
        <v>0</v>
      </c>
      <c r="O23" s="98">
        <f ca="1">(HLOOKUP(CONCATENATE(O$7,$E$5),'BECO_Datos 2006-2020'!$D$3:$LJ$86,'BECO_Datos 2006-2020'!$A23,FALSE)+IFERROR(HLOOKUP(CONCATENATE(O$7,$E$5),'BECO_Datos 2006-2020'!$LL$3:$RN$86,'BECO_Datos 2006-2020'!$A23,FALSE),0))*$D$5</f>
        <v>0</v>
      </c>
      <c r="P23" s="98">
        <f ca="1">(HLOOKUP(CONCATENATE(P$7,$E$5),'BECO_Datos 2006-2020'!$D$3:$LJ$86,'BECO_Datos 2006-2020'!$A23,FALSE)+IFERROR(HLOOKUP(CONCATENATE(P$7,$E$5),'BECO_Datos 2006-2020'!$LL$3:$RN$86,'BECO_Datos 2006-2020'!$A23,FALSE),0))*$D$5</f>
        <v>0</v>
      </c>
      <c r="Q23" s="98">
        <f ca="1">(HLOOKUP(CONCATENATE(Q$7,$E$5),'BECO_Datos 2006-2020'!$D$3:$LJ$86,'BECO_Datos 2006-2020'!$A23,FALSE)+IFERROR(HLOOKUP(CONCATENATE(Q$7,$E$5),'BECO_Datos 2006-2020'!$LL$3:$RN$86,'BECO_Datos 2006-2020'!$A23,FALSE),0))*$D$5</f>
        <v>0</v>
      </c>
      <c r="R23"/>
      <c r="S23"/>
      <c r="T23"/>
      <c r="U23"/>
      <c r="V23"/>
      <c r="W23"/>
      <c r="X23"/>
      <c r="Y23"/>
    </row>
    <row r="24" spans="1:25" ht="15" x14ac:dyDescent="0.25">
      <c r="A24" s="54"/>
      <c r="B24" s="105" t="s">
        <v>109</v>
      </c>
      <c r="C24" s="22">
        <f t="shared" ca="1" si="3"/>
        <v>0</v>
      </c>
      <c r="D24" s="22">
        <f ca="1">(HLOOKUP(CONCATENATE(D$7,$E$5),'BECO_Datos 2006-2020'!$D$3:$LJ$86,'BECO_Datos 2006-2020'!$A24,FALSE)+IFERROR(HLOOKUP(CONCATENATE(D$7,$E$5),'BECO_Datos 2006-2020'!$LL$3:$RN$86,'BECO_Datos 2006-2020'!$A24,FALSE),0))*$D$5</f>
        <v>0</v>
      </c>
      <c r="E24" s="22">
        <f ca="1">(HLOOKUP(CONCATENATE(E$7,$E$5),'BECO_Datos 2006-2020'!$D$3:$LJ$86,'BECO_Datos 2006-2020'!$A24,FALSE)+IFERROR(HLOOKUP(CONCATENATE(E$7,$E$5),'BECO_Datos 2006-2020'!$LL$3:$RN$86,'BECO_Datos 2006-2020'!$A24,FALSE),0))*$D$5</f>
        <v>0</v>
      </c>
      <c r="F24" s="22">
        <f ca="1">(HLOOKUP(CONCATENATE(F$7,$E$5),'BECO_Datos 2006-2020'!$D$3:$LJ$86,'BECO_Datos 2006-2020'!$A24,FALSE)+IFERROR(HLOOKUP(CONCATENATE(F$7,$E$5),'BECO_Datos 2006-2020'!$LL$3:$RN$86,'BECO_Datos 2006-2020'!$A24,FALSE),0))*$D$5</f>
        <v>0</v>
      </c>
      <c r="G24" s="22">
        <f ca="1">(HLOOKUP(CONCATENATE(G$7,$E$5),'BECO_Datos 2006-2020'!$D$3:$LJ$86,'BECO_Datos 2006-2020'!$A24,FALSE)+IFERROR(HLOOKUP(CONCATENATE(G$7,$E$5),'BECO_Datos 2006-2020'!$LL$3:$RN$86,'BECO_Datos 2006-2020'!$A24,FALSE),0))*$D$5</f>
        <v>0</v>
      </c>
      <c r="H24" s="22">
        <f ca="1">(HLOOKUP(CONCATENATE(H$7,$E$5),'BECO_Datos 2006-2020'!$D$3:$LJ$86,'BECO_Datos 2006-2020'!$A24,FALSE)+IFERROR(HLOOKUP(CONCATENATE(H$7,$E$5),'BECO_Datos 2006-2020'!$LL$3:$RN$86,'BECO_Datos 2006-2020'!$A24,FALSE),0))*$D$5</f>
        <v>0</v>
      </c>
      <c r="I24" s="22">
        <f ca="1">(HLOOKUP(CONCATENATE(I$7,$E$5),'BECO_Datos 2006-2020'!$D$3:$LJ$86,'BECO_Datos 2006-2020'!$A24,FALSE)+IFERROR(HLOOKUP(CONCATENATE(I$7,$E$5),'BECO_Datos 2006-2020'!$LL$3:$RN$86,'BECO_Datos 2006-2020'!$A24,FALSE),0))*$D$5</f>
        <v>0</v>
      </c>
      <c r="J24" s="22">
        <f ca="1">(HLOOKUP(CONCATENATE(J$7,$E$5),'BECO_Datos 2006-2020'!$D$3:$LJ$86,'BECO_Datos 2006-2020'!$A24,FALSE)+IFERROR(HLOOKUP(CONCATENATE(J$7,$E$5),'BECO_Datos 2006-2020'!$LL$3:$RN$86,'BECO_Datos 2006-2020'!$A24,FALSE),0))*$D$5</f>
        <v>0</v>
      </c>
      <c r="K24" s="22">
        <f ca="1">(HLOOKUP(CONCATENATE(K$7,$E$5),'BECO_Datos 2006-2020'!$D$3:$LJ$86,'BECO_Datos 2006-2020'!$A24,FALSE)+IFERROR(HLOOKUP(CONCATENATE(K$7,$E$5),'BECO_Datos 2006-2020'!$LL$3:$RN$86,'BECO_Datos 2006-2020'!$A24,FALSE),0))*$D$5</f>
        <v>0</v>
      </c>
      <c r="L24" s="22">
        <f ca="1">(HLOOKUP(CONCATENATE(L$7,$E$5),'BECO_Datos 2006-2020'!$D$3:$LJ$86,'BECO_Datos 2006-2020'!$A24,FALSE)+IFERROR(HLOOKUP(CONCATENATE(L$7,$E$5),'BECO_Datos 2006-2020'!$LL$3:$RN$86,'BECO_Datos 2006-2020'!$A24,FALSE),0))*$D$5</f>
        <v>0</v>
      </c>
      <c r="M24" s="22">
        <f ca="1">(HLOOKUP(CONCATENATE(M$7,$E$5),'BECO_Datos 2006-2020'!$D$3:$LJ$86,'BECO_Datos 2006-2020'!$A24,FALSE)+IFERROR(HLOOKUP(CONCATENATE(M$7,$E$5),'BECO_Datos 2006-2020'!$LL$3:$RN$86,'BECO_Datos 2006-2020'!$A24,FALSE),0))*$D$5</f>
        <v>0</v>
      </c>
      <c r="N24" s="22">
        <f ca="1">(HLOOKUP(CONCATENATE(N$7,$E$5),'BECO_Datos 2006-2020'!$D$3:$LJ$86,'BECO_Datos 2006-2020'!$A24,FALSE)+IFERROR(HLOOKUP(CONCATENATE(N$7,$E$5),'BECO_Datos 2006-2020'!$LL$3:$RN$86,'BECO_Datos 2006-2020'!$A24,FALSE),0))*$D$5</f>
        <v>0</v>
      </c>
      <c r="O24" s="22">
        <f ca="1">(HLOOKUP(CONCATENATE(O$7,$E$5),'BECO_Datos 2006-2020'!$D$3:$LJ$86,'BECO_Datos 2006-2020'!$A24,FALSE)+IFERROR(HLOOKUP(CONCATENATE(O$7,$E$5),'BECO_Datos 2006-2020'!$LL$3:$RN$86,'BECO_Datos 2006-2020'!$A24,FALSE),0))*$D$5</f>
        <v>0</v>
      </c>
      <c r="P24" s="22">
        <f ca="1">(HLOOKUP(CONCATENATE(P$7,$E$5),'BECO_Datos 2006-2020'!$D$3:$LJ$86,'BECO_Datos 2006-2020'!$A24,FALSE)+IFERROR(HLOOKUP(CONCATENATE(P$7,$E$5),'BECO_Datos 2006-2020'!$LL$3:$RN$86,'BECO_Datos 2006-2020'!$A24,FALSE),0))*$D$5</f>
        <v>0</v>
      </c>
      <c r="Q24" s="22">
        <f ca="1">(HLOOKUP(CONCATENATE(Q$7,$E$5),'BECO_Datos 2006-2020'!$D$3:$LJ$86,'BECO_Datos 2006-2020'!$A24,FALSE)+IFERROR(HLOOKUP(CONCATENATE(Q$7,$E$5),'BECO_Datos 2006-2020'!$LL$3:$RN$86,'BECO_Datos 2006-2020'!$A24,FALSE),0))*$D$5</f>
        <v>0</v>
      </c>
      <c r="R24"/>
      <c r="S24"/>
      <c r="T24"/>
      <c r="U24"/>
      <c r="V24"/>
      <c r="W24"/>
      <c r="X24"/>
      <c r="Y24"/>
    </row>
    <row r="25" spans="1:25" ht="15" x14ac:dyDescent="0.25">
      <c r="A25" s="54"/>
      <c r="B25" s="153" t="s">
        <v>372</v>
      </c>
      <c r="C25" s="156">
        <f t="shared" ca="1" si="3"/>
        <v>0</v>
      </c>
      <c r="D25" s="99">
        <f ca="1">SUMIF(D26:D36,"&gt;0")</f>
        <v>0</v>
      </c>
      <c r="E25" s="99">
        <f t="shared" ref="E25:L25" ca="1" si="7">SUMIF(E26:E36,"&gt;0")</f>
        <v>0</v>
      </c>
      <c r="F25" s="99">
        <f t="shared" ca="1" si="7"/>
        <v>0</v>
      </c>
      <c r="G25" s="99">
        <f t="shared" ca="1" si="7"/>
        <v>0</v>
      </c>
      <c r="H25" s="99">
        <f t="shared" ca="1" si="7"/>
        <v>0</v>
      </c>
      <c r="I25" s="99">
        <f t="shared" ca="1" si="7"/>
        <v>0</v>
      </c>
      <c r="J25" s="99">
        <f t="shared" ca="1" si="7"/>
        <v>0</v>
      </c>
      <c r="K25" s="99">
        <f t="shared" ca="1" si="7"/>
        <v>0</v>
      </c>
      <c r="L25" s="99">
        <f t="shared" ca="1" si="7"/>
        <v>0</v>
      </c>
      <c r="M25" s="99">
        <f ca="1">SUMIF(M26:M36,"&gt;0")</f>
        <v>0</v>
      </c>
      <c r="N25" s="99">
        <f ca="1">SUMIF(N26:N36,"&gt;0")</f>
        <v>0</v>
      </c>
      <c r="O25" s="99">
        <f ca="1">SUMIF(O26:O36,"&gt;0")</f>
        <v>0</v>
      </c>
      <c r="P25" s="99">
        <f ca="1">SUMIF(P26:P36,"&gt;0")</f>
        <v>0</v>
      </c>
      <c r="Q25" s="99">
        <f ca="1">SUMIF(Q26:Q36,"&gt;0")</f>
        <v>0</v>
      </c>
      <c r="R25"/>
      <c r="S25"/>
      <c r="T25"/>
      <c r="U25"/>
      <c r="V25"/>
      <c r="W25"/>
      <c r="X25"/>
      <c r="Y25"/>
    </row>
    <row r="26" spans="1:25" ht="15" x14ac:dyDescent="0.25">
      <c r="A26" s="54"/>
      <c r="B26" s="145" t="s">
        <v>3</v>
      </c>
      <c r="C26" s="22">
        <f t="shared" ca="1" si="3"/>
        <v>0</v>
      </c>
      <c r="D26" s="22">
        <f ca="1">(HLOOKUP(CONCATENATE(D$7,$E$5),'BECO_Datos 2006-2020'!$D$3:$LJ$86,'BECO_Datos 2006-2020'!$A26,FALSE)+IFERROR(HLOOKUP(CONCATENATE(D$7,$E$5),'BECO_Datos 2006-2020'!$LL$3:$RN$86,'BECO_Datos 2006-2020'!$A26,FALSE),0))*$D$5</f>
        <v>0</v>
      </c>
      <c r="E26" s="22">
        <f ca="1">(HLOOKUP(CONCATENATE(E$7,$E$5),'BECO_Datos 2006-2020'!$D$3:$LJ$86,'BECO_Datos 2006-2020'!$A26,FALSE)+IFERROR(HLOOKUP(CONCATENATE(E$7,$E$5),'BECO_Datos 2006-2020'!$LL$3:$RN$86,'BECO_Datos 2006-2020'!$A26,FALSE),0))*$D$5</f>
        <v>0</v>
      </c>
      <c r="F26" s="22">
        <f ca="1">(HLOOKUP(CONCATENATE(F$7,$E$5),'BECO_Datos 2006-2020'!$D$3:$LJ$86,'BECO_Datos 2006-2020'!$A26,FALSE)+IFERROR(HLOOKUP(CONCATENATE(F$7,$E$5),'BECO_Datos 2006-2020'!$LL$3:$RN$86,'BECO_Datos 2006-2020'!$A26,FALSE),0))*$D$5</f>
        <v>0</v>
      </c>
      <c r="G26" s="22">
        <f ca="1">(HLOOKUP(CONCATENATE(G$7,$E$5),'BECO_Datos 2006-2020'!$D$3:$LJ$86,'BECO_Datos 2006-2020'!$A26,FALSE)+IFERROR(HLOOKUP(CONCATENATE(G$7,$E$5),'BECO_Datos 2006-2020'!$LL$3:$RN$86,'BECO_Datos 2006-2020'!$A26,FALSE),0))*$D$5</f>
        <v>0</v>
      </c>
      <c r="H26" s="22">
        <f ca="1">(HLOOKUP(CONCATENATE(H$7,$E$5),'BECO_Datos 2006-2020'!$D$3:$LJ$86,'BECO_Datos 2006-2020'!$A26,FALSE)+IFERROR(HLOOKUP(CONCATENATE(H$7,$E$5),'BECO_Datos 2006-2020'!$LL$3:$RN$86,'BECO_Datos 2006-2020'!$A26,FALSE),0))*$D$5</f>
        <v>0</v>
      </c>
      <c r="I26" s="22">
        <f ca="1">(HLOOKUP(CONCATENATE(I$7,$E$5),'BECO_Datos 2006-2020'!$D$3:$LJ$86,'BECO_Datos 2006-2020'!$A26,FALSE)+IFERROR(HLOOKUP(CONCATENATE(I$7,$E$5),'BECO_Datos 2006-2020'!$LL$3:$RN$86,'BECO_Datos 2006-2020'!$A26,FALSE),0))*$D$5</f>
        <v>0</v>
      </c>
      <c r="J26" s="22">
        <f ca="1">(HLOOKUP(CONCATENATE(J$7,$E$5),'BECO_Datos 2006-2020'!$D$3:$LJ$86,'BECO_Datos 2006-2020'!$A26,FALSE)+IFERROR(HLOOKUP(CONCATENATE(J$7,$E$5),'BECO_Datos 2006-2020'!$LL$3:$RN$86,'BECO_Datos 2006-2020'!$A26,FALSE),0))*$D$5</f>
        <v>0</v>
      </c>
      <c r="K26" s="22">
        <f ca="1">(HLOOKUP(CONCATENATE(K$7,$E$5),'BECO_Datos 2006-2020'!$D$3:$LJ$86,'BECO_Datos 2006-2020'!$A26,FALSE)+IFERROR(HLOOKUP(CONCATENATE(K$7,$E$5),'BECO_Datos 2006-2020'!$LL$3:$RN$86,'BECO_Datos 2006-2020'!$A26,FALSE),0))*$D$5</f>
        <v>0</v>
      </c>
      <c r="L26" s="22">
        <f ca="1">(HLOOKUP(CONCATENATE(L$7,$E$5),'BECO_Datos 2006-2020'!$D$3:$LJ$86,'BECO_Datos 2006-2020'!$A26,FALSE)+IFERROR(HLOOKUP(CONCATENATE(L$7,$E$5),'BECO_Datos 2006-2020'!$LL$3:$RN$86,'BECO_Datos 2006-2020'!$A26,FALSE),0))*$D$5</f>
        <v>0</v>
      </c>
      <c r="M26" s="22">
        <f ca="1">(HLOOKUP(CONCATENATE(M$7,$E$5),'BECO_Datos 2006-2020'!$D$3:$LJ$86,'BECO_Datos 2006-2020'!$A26,FALSE)+IFERROR(HLOOKUP(CONCATENATE(M$7,$E$5),'BECO_Datos 2006-2020'!$LL$3:$RN$86,'BECO_Datos 2006-2020'!$A26,FALSE),0))*$D$5</f>
        <v>0</v>
      </c>
      <c r="N26" s="22">
        <f ca="1">(HLOOKUP(CONCATENATE(N$7,$E$5),'BECO_Datos 2006-2020'!$D$3:$LJ$86,'BECO_Datos 2006-2020'!$A26,FALSE)+IFERROR(HLOOKUP(CONCATENATE(N$7,$E$5),'BECO_Datos 2006-2020'!$LL$3:$RN$86,'BECO_Datos 2006-2020'!$A26,FALSE),0))*$D$5</f>
        <v>0</v>
      </c>
      <c r="O26" s="22">
        <f ca="1">(HLOOKUP(CONCATENATE(O$7,$E$5),'BECO_Datos 2006-2020'!$D$3:$LJ$86,'BECO_Datos 2006-2020'!$A26,FALSE)+IFERROR(HLOOKUP(CONCATENATE(O$7,$E$5),'BECO_Datos 2006-2020'!$LL$3:$RN$86,'BECO_Datos 2006-2020'!$A26,FALSE),0))*$D$5</f>
        <v>0</v>
      </c>
      <c r="P26" s="22">
        <f ca="1">(HLOOKUP(CONCATENATE(P$7,$E$5),'BECO_Datos 2006-2020'!$D$3:$LJ$86,'BECO_Datos 2006-2020'!$A26,FALSE)+IFERROR(HLOOKUP(CONCATENATE(P$7,$E$5),'BECO_Datos 2006-2020'!$LL$3:$RN$86,'BECO_Datos 2006-2020'!$A26,FALSE),0))*$D$5</f>
        <v>0</v>
      </c>
      <c r="Q26" s="22">
        <f ca="1">(HLOOKUP(CONCATENATE(Q$7,$E$5),'BECO_Datos 2006-2020'!$D$3:$LJ$86,'BECO_Datos 2006-2020'!$A26,FALSE)+IFERROR(HLOOKUP(CONCATENATE(Q$7,$E$5),'BECO_Datos 2006-2020'!$LL$3:$RN$86,'BECO_Datos 2006-2020'!$A26,FALSE),0))*$D$5</f>
        <v>0</v>
      </c>
      <c r="R26"/>
      <c r="S26"/>
      <c r="T26"/>
      <c r="U26"/>
      <c r="V26"/>
      <c r="W26"/>
      <c r="X26"/>
      <c r="Y26"/>
    </row>
    <row r="27" spans="1:25" ht="15" x14ac:dyDescent="0.25">
      <c r="A27" s="54"/>
      <c r="B27" s="152" t="s">
        <v>4</v>
      </c>
      <c r="C27" s="23">
        <f t="shared" ca="1" si="3"/>
        <v>0</v>
      </c>
      <c r="D27" s="113">
        <f ca="1">(HLOOKUP(CONCATENATE(D$7,$E$5),'BECO_Datos 2006-2020'!$D$3:$LJ$86,'BECO_Datos 2006-2020'!$A27,FALSE)+IFERROR(HLOOKUP(CONCATENATE(D$7,$E$5),'BECO_Datos 2006-2020'!$LL$3:$RN$86,'BECO_Datos 2006-2020'!$A27,FALSE),0))*$D$5</f>
        <v>0</v>
      </c>
      <c r="E27" s="113">
        <f ca="1">(HLOOKUP(CONCATENATE(E$7,$E$5),'BECO_Datos 2006-2020'!$D$3:$LJ$86,'BECO_Datos 2006-2020'!$A27,FALSE)+IFERROR(HLOOKUP(CONCATENATE(E$7,$E$5),'BECO_Datos 2006-2020'!$LL$3:$RN$86,'BECO_Datos 2006-2020'!$A27,FALSE),0))*$D$5</f>
        <v>0</v>
      </c>
      <c r="F27" s="113">
        <f ca="1">(HLOOKUP(CONCATENATE(F$7,$E$5),'BECO_Datos 2006-2020'!$D$3:$LJ$86,'BECO_Datos 2006-2020'!$A27,FALSE)+IFERROR(HLOOKUP(CONCATENATE(F$7,$E$5),'BECO_Datos 2006-2020'!$LL$3:$RN$86,'BECO_Datos 2006-2020'!$A27,FALSE),0))*$D$5</f>
        <v>0</v>
      </c>
      <c r="G27" s="113">
        <f ca="1">(HLOOKUP(CONCATENATE(G$7,$E$5),'BECO_Datos 2006-2020'!$D$3:$LJ$86,'BECO_Datos 2006-2020'!$A27,FALSE)+IFERROR(HLOOKUP(CONCATENATE(G$7,$E$5),'BECO_Datos 2006-2020'!$LL$3:$RN$86,'BECO_Datos 2006-2020'!$A27,FALSE),0))*$D$5</f>
        <v>0</v>
      </c>
      <c r="H27" s="113">
        <f ca="1">(HLOOKUP(CONCATENATE(H$7,$E$5),'BECO_Datos 2006-2020'!$D$3:$LJ$86,'BECO_Datos 2006-2020'!$A27,FALSE)+IFERROR(HLOOKUP(CONCATENATE(H$7,$E$5),'BECO_Datos 2006-2020'!$LL$3:$RN$86,'BECO_Datos 2006-2020'!$A27,FALSE),0))*$D$5</f>
        <v>0</v>
      </c>
      <c r="I27" s="113">
        <f ca="1">(HLOOKUP(CONCATENATE(I$7,$E$5),'BECO_Datos 2006-2020'!$D$3:$LJ$86,'BECO_Datos 2006-2020'!$A27,FALSE)+IFERROR(HLOOKUP(CONCATENATE(I$7,$E$5),'BECO_Datos 2006-2020'!$LL$3:$RN$86,'BECO_Datos 2006-2020'!$A27,FALSE),0))*$D$5</f>
        <v>0</v>
      </c>
      <c r="J27" s="113">
        <f ca="1">(HLOOKUP(CONCATENATE(J$7,$E$5),'BECO_Datos 2006-2020'!$D$3:$LJ$86,'BECO_Datos 2006-2020'!$A27,FALSE)+IFERROR(HLOOKUP(CONCATENATE(J$7,$E$5),'BECO_Datos 2006-2020'!$LL$3:$RN$86,'BECO_Datos 2006-2020'!$A27,FALSE),0))*$D$5</f>
        <v>0</v>
      </c>
      <c r="K27" s="113">
        <f ca="1">(HLOOKUP(CONCATENATE(K$7,$E$5),'BECO_Datos 2006-2020'!$D$3:$LJ$86,'BECO_Datos 2006-2020'!$A27,FALSE)+IFERROR(HLOOKUP(CONCATENATE(K$7,$E$5),'BECO_Datos 2006-2020'!$LL$3:$RN$86,'BECO_Datos 2006-2020'!$A27,FALSE),0))*$D$5</f>
        <v>0</v>
      </c>
      <c r="L27" s="113">
        <f ca="1">(HLOOKUP(CONCATENATE(L$7,$E$5),'BECO_Datos 2006-2020'!$D$3:$LJ$86,'BECO_Datos 2006-2020'!$A27,FALSE)+IFERROR(HLOOKUP(CONCATENATE(L$7,$E$5),'BECO_Datos 2006-2020'!$LL$3:$RN$86,'BECO_Datos 2006-2020'!$A27,FALSE),0))*$D$5</f>
        <v>0</v>
      </c>
      <c r="M27" s="113">
        <f ca="1">(HLOOKUP(CONCATENATE(M$7,$E$5),'BECO_Datos 2006-2020'!$D$3:$LJ$86,'BECO_Datos 2006-2020'!$A27,FALSE)+IFERROR(HLOOKUP(CONCATENATE(M$7,$E$5),'BECO_Datos 2006-2020'!$LL$3:$RN$86,'BECO_Datos 2006-2020'!$A27,FALSE),0))*$D$5</f>
        <v>0</v>
      </c>
      <c r="N27" s="113">
        <f ca="1">(HLOOKUP(CONCATENATE(N$7,$E$5),'BECO_Datos 2006-2020'!$D$3:$LJ$86,'BECO_Datos 2006-2020'!$A27,FALSE)+IFERROR(HLOOKUP(CONCATENATE(N$7,$E$5),'BECO_Datos 2006-2020'!$LL$3:$RN$86,'BECO_Datos 2006-2020'!$A27,FALSE),0))*$D$5</f>
        <v>0</v>
      </c>
      <c r="O27" s="113">
        <f ca="1">(HLOOKUP(CONCATENATE(O$7,$E$5),'BECO_Datos 2006-2020'!$D$3:$LJ$86,'BECO_Datos 2006-2020'!$A27,FALSE)+IFERROR(HLOOKUP(CONCATENATE(O$7,$E$5),'BECO_Datos 2006-2020'!$LL$3:$RN$86,'BECO_Datos 2006-2020'!$A27,FALSE),0))*$D$5</f>
        <v>0</v>
      </c>
      <c r="P27" s="113">
        <f ca="1">(HLOOKUP(CONCATENATE(P$7,$E$5),'BECO_Datos 2006-2020'!$D$3:$LJ$86,'BECO_Datos 2006-2020'!$A27,FALSE)+IFERROR(HLOOKUP(CONCATENATE(P$7,$E$5),'BECO_Datos 2006-2020'!$LL$3:$RN$86,'BECO_Datos 2006-2020'!$A27,FALSE),0))*$D$5</f>
        <v>0</v>
      </c>
      <c r="Q27" s="113">
        <f ca="1">(HLOOKUP(CONCATENATE(Q$7,$E$5),'BECO_Datos 2006-2020'!$D$3:$LJ$86,'BECO_Datos 2006-2020'!$A27,FALSE)+IFERROR(HLOOKUP(CONCATENATE(Q$7,$E$5),'BECO_Datos 2006-2020'!$LL$3:$RN$86,'BECO_Datos 2006-2020'!$A27,FALSE),0))*$D$5</f>
        <v>0</v>
      </c>
      <c r="R27"/>
      <c r="S27"/>
      <c r="T27"/>
      <c r="U27"/>
      <c r="V27"/>
      <c r="W27"/>
      <c r="X27"/>
      <c r="Y27"/>
    </row>
    <row r="28" spans="1:25" ht="15" x14ac:dyDescent="0.25">
      <c r="A28" s="54"/>
      <c r="B28" s="145" t="s">
        <v>20</v>
      </c>
      <c r="C28" s="22">
        <f t="shared" ca="1" si="3"/>
        <v>0</v>
      </c>
      <c r="D28" s="22">
        <f ca="1">(HLOOKUP(CONCATENATE(D$7,$E$5),'BECO_Datos 2006-2020'!$D$3:$LJ$86,'BECO_Datos 2006-2020'!$A28,FALSE)+IFERROR(HLOOKUP(CONCATENATE(D$7,$E$5),'BECO_Datos 2006-2020'!$LL$3:$RN$86,'BECO_Datos 2006-2020'!$A28,FALSE),0))*$D$5</f>
        <v>0</v>
      </c>
      <c r="E28" s="22">
        <f ca="1">(HLOOKUP(CONCATENATE(E$7,$E$5),'BECO_Datos 2006-2020'!$D$3:$LJ$86,'BECO_Datos 2006-2020'!$A28,FALSE)+IFERROR(HLOOKUP(CONCATENATE(E$7,$E$5),'BECO_Datos 2006-2020'!$LL$3:$RN$86,'BECO_Datos 2006-2020'!$A28,FALSE),0))*$D$5</f>
        <v>0</v>
      </c>
      <c r="F28" s="22">
        <f ca="1">(HLOOKUP(CONCATENATE(F$7,$E$5),'BECO_Datos 2006-2020'!$D$3:$LJ$86,'BECO_Datos 2006-2020'!$A28,FALSE)+IFERROR(HLOOKUP(CONCATENATE(F$7,$E$5),'BECO_Datos 2006-2020'!$LL$3:$RN$86,'BECO_Datos 2006-2020'!$A28,FALSE),0))*$D$5</f>
        <v>0</v>
      </c>
      <c r="G28" s="22">
        <f ca="1">(HLOOKUP(CONCATENATE(G$7,$E$5),'BECO_Datos 2006-2020'!$D$3:$LJ$86,'BECO_Datos 2006-2020'!$A28,FALSE)+IFERROR(HLOOKUP(CONCATENATE(G$7,$E$5),'BECO_Datos 2006-2020'!$LL$3:$RN$86,'BECO_Datos 2006-2020'!$A28,FALSE),0))*$D$5</f>
        <v>0</v>
      </c>
      <c r="H28" s="22">
        <f ca="1">(HLOOKUP(CONCATENATE(H$7,$E$5),'BECO_Datos 2006-2020'!$D$3:$LJ$86,'BECO_Datos 2006-2020'!$A28,FALSE)+IFERROR(HLOOKUP(CONCATENATE(H$7,$E$5),'BECO_Datos 2006-2020'!$LL$3:$RN$86,'BECO_Datos 2006-2020'!$A28,FALSE),0))*$D$5</f>
        <v>0</v>
      </c>
      <c r="I28" s="22">
        <f ca="1">(HLOOKUP(CONCATENATE(I$7,$E$5),'BECO_Datos 2006-2020'!$D$3:$LJ$86,'BECO_Datos 2006-2020'!$A28,FALSE)+IFERROR(HLOOKUP(CONCATENATE(I$7,$E$5),'BECO_Datos 2006-2020'!$LL$3:$RN$86,'BECO_Datos 2006-2020'!$A28,FALSE),0))*$D$5</f>
        <v>0</v>
      </c>
      <c r="J28" s="22">
        <f ca="1">(HLOOKUP(CONCATENATE(J$7,$E$5),'BECO_Datos 2006-2020'!$D$3:$LJ$86,'BECO_Datos 2006-2020'!$A28,FALSE)+IFERROR(HLOOKUP(CONCATENATE(J$7,$E$5),'BECO_Datos 2006-2020'!$LL$3:$RN$86,'BECO_Datos 2006-2020'!$A28,FALSE),0))*$D$5</f>
        <v>0</v>
      </c>
      <c r="K28" s="22">
        <f ca="1">(HLOOKUP(CONCATENATE(K$7,$E$5),'BECO_Datos 2006-2020'!$D$3:$LJ$86,'BECO_Datos 2006-2020'!$A28,FALSE)+IFERROR(HLOOKUP(CONCATENATE(K$7,$E$5),'BECO_Datos 2006-2020'!$LL$3:$RN$86,'BECO_Datos 2006-2020'!$A28,FALSE),0))*$D$5</f>
        <v>0</v>
      </c>
      <c r="L28" s="22">
        <f ca="1">(HLOOKUP(CONCATENATE(L$7,$E$5),'BECO_Datos 2006-2020'!$D$3:$LJ$86,'BECO_Datos 2006-2020'!$A28,FALSE)+IFERROR(HLOOKUP(CONCATENATE(L$7,$E$5),'BECO_Datos 2006-2020'!$LL$3:$RN$86,'BECO_Datos 2006-2020'!$A28,FALSE),0))*$D$5</f>
        <v>0</v>
      </c>
      <c r="M28" s="22">
        <f ca="1">(HLOOKUP(CONCATENATE(M$7,$E$5),'BECO_Datos 2006-2020'!$D$3:$LJ$86,'BECO_Datos 2006-2020'!$A28,FALSE)+IFERROR(HLOOKUP(CONCATENATE(M$7,$E$5),'BECO_Datos 2006-2020'!$LL$3:$RN$86,'BECO_Datos 2006-2020'!$A28,FALSE),0))*$D$5</f>
        <v>0</v>
      </c>
      <c r="N28" s="22">
        <f ca="1">(HLOOKUP(CONCATENATE(N$7,$E$5),'BECO_Datos 2006-2020'!$D$3:$LJ$86,'BECO_Datos 2006-2020'!$A28,FALSE)+IFERROR(HLOOKUP(CONCATENATE(N$7,$E$5),'BECO_Datos 2006-2020'!$LL$3:$RN$86,'BECO_Datos 2006-2020'!$A28,FALSE),0))*$D$5</f>
        <v>0</v>
      </c>
      <c r="O28" s="22">
        <f ca="1">(HLOOKUP(CONCATENATE(O$7,$E$5),'BECO_Datos 2006-2020'!$D$3:$LJ$86,'BECO_Datos 2006-2020'!$A28,FALSE)+IFERROR(HLOOKUP(CONCATENATE(O$7,$E$5),'BECO_Datos 2006-2020'!$LL$3:$RN$86,'BECO_Datos 2006-2020'!$A28,FALSE),0))*$D$5</f>
        <v>0</v>
      </c>
      <c r="P28" s="22">
        <f ca="1">(HLOOKUP(CONCATENATE(P$7,$E$5),'BECO_Datos 2006-2020'!$D$3:$LJ$86,'BECO_Datos 2006-2020'!$A28,FALSE)+IFERROR(HLOOKUP(CONCATENATE(P$7,$E$5),'BECO_Datos 2006-2020'!$LL$3:$RN$86,'BECO_Datos 2006-2020'!$A28,FALSE),0))*$D$5</f>
        <v>0</v>
      </c>
      <c r="Q28" s="22">
        <f ca="1">(HLOOKUP(CONCATENATE(Q$7,$E$5),'BECO_Datos 2006-2020'!$D$3:$LJ$86,'BECO_Datos 2006-2020'!$A28,FALSE)+IFERROR(HLOOKUP(CONCATENATE(Q$7,$E$5),'BECO_Datos 2006-2020'!$LL$3:$RN$86,'BECO_Datos 2006-2020'!$A28,FALSE),0))*$D$5</f>
        <v>0</v>
      </c>
      <c r="R28"/>
      <c r="S28"/>
      <c r="T28"/>
      <c r="U28"/>
      <c r="V28"/>
      <c r="W28"/>
      <c r="X28"/>
      <c r="Y28"/>
    </row>
    <row r="29" spans="1:25" ht="15" x14ac:dyDescent="0.25">
      <c r="A29" s="54"/>
      <c r="B29" s="152" t="s">
        <v>19</v>
      </c>
      <c r="C29" s="23">
        <f t="shared" ca="1" si="3"/>
        <v>0</v>
      </c>
      <c r="D29" s="113">
        <f ca="1">(HLOOKUP(CONCATENATE(D$7,$E$5),'BECO_Datos 2006-2020'!$D$3:$LJ$86,'BECO_Datos 2006-2020'!$A29,FALSE)+IFERROR(HLOOKUP(CONCATENATE(D$7,$E$5),'BECO_Datos 2006-2020'!$LL$3:$RN$86,'BECO_Datos 2006-2020'!$A29,FALSE),0))*$D$5</f>
        <v>0</v>
      </c>
      <c r="E29" s="113">
        <f ca="1">(HLOOKUP(CONCATENATE(E$7,$E$5),'BECO_Datos 2006-2020'!$D$3:$LJ$86,'BECO_Datos 2006-2020'!$A29,FALSE)+IFERROR(HLOOKUP(CONCATENATE(E$7,$E$5),'BECO_Datos 2006-2020'!$LL$3:$RN$86,'BECO_Datos 2006-2020'!$A29,FALSE),0))*$D$5</f>
        <v>0</v>
      </c>
      <c r="F29" s="113">
        <f ca="1">(HLOOKUP(CONCATENATE(F$7,$E$5),'BECO_Datos 2006-2020'!$D$3:$LJ$86,'BECO_Datos 2006-2020'!$A29,FALSE)+IFERROR(HLOOKUP(CONCATENATE(F$7,$E$5),'BECO_Datos 2006-2020'!$LL$3:$RN$86,'BECO_Datos 2006-2020'!$A29,FALSE),0))*$D$5</f>
        <v>0</v>
      </c>
      <c r="G29" s="113">
        <f ca="1">(HLOOKUP(CONCATENATE(G$7,$E$5),'BECO_Datos 2006-2020'!$D$3:$LJ$86,'BECO_Datos 2006-2020'!$A29,FALSE)+IFERROR(HLOOKUP(CONCATENATE(G$7,$E$5),'BECO_Datos 2006-2020'!$LL$3:$RN$86,'BECO_Datos 2006-2020'!$A29,FALSE),0))*$D$5</f>
        <v>0</v>
      </c>
      <c r="H29" s="113">
        <f ca="1">(HLOOKUP(CONCATENATE(H$7,$E$5),'BECO_Datos 2006-2020'!$D$3:$LJ$86,'BECO_Datos 2006-2020'!$A29,FALSE)+IFERROR(HLOOKUP(CONCATENATE(H$7,$E$5),'BECO_Datos 2006-2020'!$LL$3:$RN$86,'BECO_Datos 2006-2020'!$A29,FALSE),0))*$D$5</f>
        <v>0</v>
      </c>
      <c r="I29" s="113">
        <f ca="1">(HLOOKUP(CONCATENATE(I$7,$E$5),'BECO_Datos 2006-2020'!$D$3:$LJ$86,'BECO_Datos 2006-2020'!$A29,FALSE)+IFERROR(HLOOKUP(CONCATENATE(I$7,$E$5),'BECO_Datos 2006-2020'!$LL$3:$RN$86,'BECO_Datos 2006-2020'!$A29,FALSE),0))*$D$5</f>
        <v>0</v>
      </c>
      <c r="J29" s="113">
        <f ca="1">(HLOOKUP(CONCATENATE(J$7,$E$5),'BECO_Datos 2006-2020'!$D$3:$LJ$86,'BECO_Datos 2006-2020'!$A29,FALSE)+IFERROR(HLOOKUP(CONCATENATE(J$7,$E$5),'BECO_Datos 2006-2020'!$LL$3:$RN$86,'BECO_Datos 2006-2020'!$A29,FALSE),0))*$D$5</f>
        <v>0</v>
      </c>
      <c r="K29" s="113">
        <f ca="1">(HLOOKUP(CONCATENATE(K$7,$E$5),'BECO_Datos 2006-2020'!$D$3:$LJ$86,'BECO_Datos 2006-2020'!$A29,FALSE)+IFERROR(HLOOKUP(CONCATENATE(K$7,$E$5),'BECO_Datos 2006-2020'!$LL$3:$RN$86,'BECO_Datos 2006-2020'!$A29,FALSE),0))*$D$5</f>
        <v>0</v>
      </c>
      <c r="L29" s="113">
        <f ca="1">(HLOOKUP(CONCATENATE(L$7,$E$5),'BECO_Datos 2006-2020'!$D$3:$LJ$86,'BECO_Datos 2006-2020'!$A29,FALSE)+IFERROR(HLOOKUP(CONCATENATE(L$7,$E$5),'BECO_Datos 2006-2020'!$LL$3:$RN$86,'BECO_Datos 2006-2020'!$A29,FALSE),0))*$D$5</f>
        <v>0</v>
      </c>
      <c r="M29" s="113">
        <f ca="1">(HLOOKUP(CONCATENATE(M$7,$E$5),'BECO_Datos 2006-2020'!$D$3:$LJ$86,'BECO_Datos 2006-2020'!$A29,FALSE)+IFERROR(HLOOKUP(CONCATENATE(M$7,$E$5),'BECO_Datos 2006-2020'!$LL$3:$RN$86,'BECO_Datos 2006-2020'!$A29,FALSE),0))*$D$5</f>
        <v>0</v>
      </c>
      <c r="N29" s="113">
        <f ca="1">(HLOOKUP(CONCATENATE(N$7,$E$5),'BECO_Datos 2006-2020'!$D$3:$LJ$86,'BECO_Datos 2006-2020'!$A29,FALSE)+IFERROR(HLOOKUP(CONCATENATE(N$7,$E$5),'BECO_Datos 2006-2020'!$LL$3:$RN$86,'BECO_Datos 2006-2020'!$A29,FALSE),0))*$D$5</f>
        <v>0</v>
      </c>
      <c r="O29" s="113">
        <f ca="1">(HLOOKUP(CONCATENATE(O$7,$E$5),'BECO_Datos 2006-2020'!$D$3:$LJ$86,'BECO_Datos 2006-2020'!$A29,FALSE)+IFERROR(HLOOKUP(CONCATENATE(O$7,$E$5),'BECO_Datos 2006-2020'!$LL$3:$RN$86,'BECO_Datos 2006-2020'!$A29,FALSE),0))*$D$5</f>
        <v>0</v>
      </c>
      <c r="P29" s="113">
        <f ca="1">(HLOOKUP(CONCATENATE(P$7,$E$5),'BECO_Datos 2006-2020'!$D$3:$LJ$86,'BECO_Datos 2006-2020'!$A29,FALSE)+IFERROR(HLOOKUP(CONCATENATE(P$7,$E$5),'BECO_Datos 2006-2020'!$LL$3:$RN$86,'BECO_Datos 2006-2020'!$A29,FALSE),0))*$D$5</f>
        <v>0</v>
      </c>
      <c r="Q29" s="113">
        <f ca="1">(HLOOKUP(CONCATENATE(Q$7,$E$5),'BECO_Datos 2006-2020'!$D$3:$LJ$86,'BECO_Datos 2006-2020'!$A29,FALSE)+IFERROR(HLOOKUP(CONCATENATE(Q$7,$E$5),'BECO_Datos 2006-2020'!$LL$3:$RN$86,'BECO_Datos 2006-2020'!$A29,FALSE),0))*$D$5</f>
        <v>0</v>
      </c>
      <c r="R29"/>
      <c r="S29"/>
      <c r="T29"/>
      <c r="U29"/>
      <c r="V29"/>
      <c r="W29"/>
      <c r="X29"/>
      <c r="Y29"/>
    </row>
    <row r="30" spans="1:25" ht="15" x14ac:dyDescent="0.25">
      <c r="A30" s="54"/>
      <c r="B30" s="145" t="s">
        <v>117</v>
      </c>
      <c r="C30" s="22">
        <f t="shared" ca="1" si="3"/>
        <v>-8434.4120866196135</v>
      </c>
      <c r="D30" s="22">
        <f ca="1">(HLOOKUP(CONCATENATE(D$7,$E$5),'BECO_Datos 2006-2020'!$D$3:$LJ$86,'BECO_Datos 2006-2020'!$A30,FALSE)+IFERROR(HLOOKUP(CONCATENATE(D$7,$E$5),'BECO_Datos 2006-2020'!$LL$3:$RN$86,'BECO_Datos 2006-2020'!$A30,FALSE),0))*$D$5</f>
        <v>-373.26201491932977</v>
      </c>
      <c r="E30" s="22">
        <f ca="1">(HLOOKUP(CONCATENATE(E$7,$E$5),'BECO_Datos 2006-2020'!$D$3:$LJ$86,'BECO_Datos 2006-2020'!$A30,FALSE)+IFERROR(HLOOKUP(CONCATENATE(E$7,$E$5),'BECO_Datos 2006-2020'!$LL$3:$RN$86,'BECO_Datos 2006-2020'!$A30,FALSE),0))*$D$5</f>
        <v>-364.22023073503487</v>
      </c>
      <c r="F30" s="22">
        <f ca="1">(HLOOKUP(CONCATENATE(F$7,$E$5),'BECO_Datos 2006-2020'!$D$3:$LJ$86,'BECO_Datos 2006-2020'!$A30,FALSE)+IFERROR(HLOOKUP(CONCATENATE(F$7,$E$5),'BECO_Datos 2006-2020'!$LL$3:$RN$86,'BECO_Datos 2006-2020'!$A30,FALSE),0))*$D$5</f>
        <v>-365.80953013738593</v>
      </c>
      <c r="G30" s="22">
        <f ca="1">(HLOOKUP(CONCATENATE(G$7,$E$5),'BECO_Datos 2006-2020'!$D$3:$LJ$86,'BECO_Datos 2006-2020'!$A30,FALSE)+IFERROR(HLOOKUP(CONCATENATE(G$7,$E$5),'BECO_Datos 2006-2020'!$LL$3:$RN$86,'BECO_Datos 2006-2020'!$A30,FALSE),0))*$D$5</f>
        <v>-542.33056369219616</v>
      </c>
      <c r="H30" s="22">
        <f ca="1">(HLOOKUP(CONCATENATE(H$7,$E$5),'BECO_Datos 2006-2020'!$D$3:$LJ$86,'BECO_Datos 2006-2020'!$A30,FALSE)+IFERROR(HLOOKUP(CONCATENATE(H$7,$E$5),'BECO_Datos 2006-2020'!$LL$3:$RN$86,'BECO_Datos 2006-2020'!$A30,FALSE),0))*$D$5</f>
        <v>-649.95632493359471</v>
      </c>
      <c r="I30" s="22">
        <f ca="1">(HLOOKUP(CONCATENATE(I$7,$E$5),'BECO_Datos 2006-2020'!$D$3:$LJ$86,'BECO_Datos 2006-2020'!$A30,FALSE)+IFERROR(HLOOKUP(CONCATENATE(I$7,$E$5),'BECO_Datos 2006-2020'!$LL$3:$RN$86,'BECO_Datos 2006-2020'!$A30,FALSE),0))*$D$5</f>
        <v>-766.32851829590481</v>
      </c>
      <c r="J30" s="22">
        <f ca="1">(HLOOKUP(CONCATENATE(J$7,$E$5),'BECO_Datos 2006-2020'!$D$3:$LJ$86,'BECO_Datos 2006-2020'!$A30,FALSE)+IFERROR(HLOOKUP(CONCATENATE(J$7,$E$5),'BECO_Datos 2006-2020'!$LL$3:$RN$86,'BECO_Datos 2006-2020'!$A30,FALSE),0))*$D$5</f>
        <v>-813.13355996468806</v>
      </c>
      <c r="K30" s="22">
        <f ca="1">(HLOOKUP(CONCATENATE(K$7,$E$5),'BECO_Datos 2006-2020'!$D$3:$LJ$86,'BECO_Datos 2006-2020'!$A30,FALSE)+IFERROR(HLOOKUP(CONCATENATE(K$7,$E$5),'BECO_Datos 2006-2020'!$LL$3:$RN$86,'BECO_Datos 2006-2020'!$A30,FALSE),0))*$D$5</f>
        <v>-716.35398560645922</v>
      </c>
      <c r="L30" s="22">
        <f ca="1">(HLOOKUP(CONCATENATE(L$7,$E$5),'BECO_Datos 2006-2020'!$D$3:$LJ$86,'BECO_Datos 2006-2020'!$A30,FALSE)+IFERROR(HLOOKUP(CONCATENATE(L$7,$E$5),'BECO_Datos 2006-2020'!$LL$3:$RN$86,'BECO_Datos 2006-2020'!$A30,FALSE),0))*$D$5</f>
        <v>-924.46336091979231</v>
      </c>
      <c r="M30" s="22">
        <f ca="1">(HLOOKUP(CONCATENATE(M$7,$E$5),'BECO_Datos 2006-2020'!$D$3:$LJ$86,'BECO_Datos 2006-2020'!$A30,FALSE)+IFERROR(HLOOKUP(CONCATENATE(M$7,$E$5),'BECO_Datos 2006-2020'!$LL$3:$RN$86,'BECO_Datos 2006-2020'!$A30,FALSE),0))*$D$5</f>
        <v>-940.1106454635069</v>
      </c>
      <c r="N30" s="22">
        <f ca="1">(HLOOKUP(CONCATENATE(N$7,$E$5),'BECO_Datos 2006-2020'!$D$3:$LJ$86,'BECO_Datos 2006-2020'!$A30,FALSE)+IFERROR(HLOOKUP(CONCATENATE(N$7,$E$5),'BECO_Datos 2006-2020'!$LL$3:$RN$86,'BECO_Datos 2006-2020'!$A30,FALSE),0))*$D$5</f>
        <v>-1002.5961854767484</v>
      </c>
      <c r="O30" s="22">
        <f ca="1">(HLOOKUP(CONCATENATE(O$7,$E$5),'BECO_Datos 2006-2020'!$D$3:$LJ$86,'BECO_Datos 2006-2020'!$A30,FALSE)+IFERROR(HLOOKUP(CONCATENATE(O$7,$E$5),'BECO_Datos 2006-2020'!$LL$3:$RN$86,'BECO_Datos 2006-2020'!$A30,FALSE),0))*$D$5</f>
        <v>-975.84716647497157</v>
      </c>
      <c r="P30" s="22">
        <f ca="1">(HLOOKUP(CONCATENATE(P$7,$E$5),'BECO_Datos 2006-2020'!$D$3:$LJ$86,'BECO_Datos 2006-2020'!$A30,FALSE)+IFERROR(HLOOKUP(CONCATENATE(P$7,$E$5),'BECO_Datos 2006-2020'!$LL$3:$RN$86,'BECO_Datos 2006-2020'!$A30,FALSE),0))*$D$5</f>
        <v>-997.53013182160475</v>
      </c>
      <c r="Q30" s="22">
        <f ca="1">(HLOOKUP(CONCATENATE(Q$7,$E$5),'BECO_Datos 2006-2020'!$D$3:$LJ$86,'BECO_Datos 2006-2020'!$A30,FALSE)+IFERROR(HLOOKUP(CONCATENATE(Q$7,$E$5),'BECO_Datos 2006-2020'!$LL$3:$RN$86,'BECO_Datos 2006-2020'!$A30,FALSE),0))*$D$5</f>
        <v>-1251.358152652864</v>
      </c>
      <c r="R30"/>
      <c r="S30"/>
      <c r="T30"/>
      <c r="U30"/>
      <c r="V30"/>
      <c r="W30"/>
      <c r="X30"/>
      <c r="Y30"/>
    </row>
    <row r="31" spans="1:25" ht="15" x14ac:dyDescent="0.25">
      <c r="A31" s="54"/>
      <c r="B31" s="152" t="s">
        <v>5</v>
      </c>
      <c r="C31" s="23">
        <f t="shared" ca="1" si="3"/>
        <v>0</v>
      </c>
      <c r="D31" s="113">
        <f ca="1">(HLOOKUP(CONCATENATE(D$7,$E$5),'BECO_Datos 2006-2020'!$D$3:$LJ$86,'BECO_Datos 2006-2020'!$A31,FALSE)+IFERROR(HLOOKUP(CONCATENATE(D$7,$E$5),'BECO_Datos 2006-2020'!$LL$3:$RN$86,'BECO_Datos 2006-2020'!$A31,FALSE),0))*$D$5</f>
        <v>0</v>
      </c>
      <c r="E31" s="113">
        <f ca="1">(HLOOKUP(CONCATENATE(E$7,$E$5),'BECO_Datos 2006-2020'!$D$3:$LJ$86,'BECO_Datos 2006-2020'!$A31,FALSE)+IFERROR(HLOOKUP(CONCATENATE(E$7,$E$5),'BECO_Datos 2006-2020'!$LL$3:$RN$86,'BECO_Datos 2006-2020'!$A31,FALSE),0))*$D$5</f>
        <v>0</v>
      </c>
      <c r="F31" s="113">
        <f ca="1">(HLOOKUP(CONCATENATE(F$7,$E$5),'BECO_Datos 2006-2020'!$D$3:$LJ$86,'BECO_Datos 2006-2020'!$A31,FALSE)+IFERROR(HLOOKUP(CONCATENATE(F$7,$E$5),'BECO_Datos 2006-2020'!$LL$3:$RN$86,'BECO_Datos 2006-2020'!$A31,FALSE),0))*$D$5</f>
        <v>0</v>
      </c>
      <c r="G31" s="113">
        <f ca="1">(HLOOKUP(CONCATENATE(G$7,$E$5),'BECO_Datos 2006-2020'!$D$3:$LJ$86,'BECO_Datos 2006-2020'!$A31,FALSE)+IFERROR(HLOOKUP(CONCATENATE(G$7,$E$5),'BECO_Datos 2006-2020'!$LL$3:$RN$86,'BECO_Datos 2006-2020'!$A31,FALSE),0))*$D$5</f>
        <v>0</v>
      </c>
      <c r="H31" s="113">
        <f ca="1">(HLOOKUP(CONCATENATE(H$7,$E$5),'BECO_Datos 2006-2020'!$D$3:$LJ$86,'BECO_Datos 2006-2020'!$A31,FALSE)+IFERROR(HLOOKUP(CONCATENATE(H$7,$E$5),'BECO_Datos 2006-2020'!$LL$3:$RN$86,'BECO_Datos 2006-2020'!$A31,FALSE),0))*$D$5</f>
        <v>0</v>
      </c>
      <c r="I31" s="113">
        <f ca="1">(HLOOKUP(CONCATENATE(I$7,$E$5),'BECO_Datos 2006-2020'!$D$3:$LJ$86,'BECO_Datos 2006-2020'!$A31,FALSE)+IFERROR(HLOOKUP(CONCATENATE(I$7,$E$5),'BECO_Datos 2006-2020'!$LL$3:$RN$86,'BECO_Datos 2006-2020'!$A31,FALSE),0))*$D$5</f>
        <v>0</v>
      </c>
      <c r="J31" s="113">
        <f ca="1">(HLOOKUP(CONCATENATE(J$7,$E$5),'BECO_Datos 2006-2020'!$D$3:$LJ$86,'BECO_Datos 2006-2020'!$A31,FALSE)+IFERROR(HLOOKUP(CONCATENATE(J$7,$E$5),'BECO_Datos 2006-2020'!$LL$3:$RN$86,'BECO_Datos 2006-2020'!$A31,FALSE),0))*$D$5</f>
        <v>0</v>
      </c>
      <c r="K31" s="113">
        <f ca="1">(HLOOKUP(CONCATENATE(K$7,$E$5),'BECO_Datos 2006-2020'!$D$3:$LJ$86,'BECO_Datos 2006-2020'!$A31,FALSE)+IFERROR(HLOOKUP(CONCATENATE(K$7,$E$5),'BECO_Datos 2006-2020'!$LL$3:$RN$86,'BECO_Datos 2006-2020'!$A31,FALSE),0))*$D$5</f>
        <v>0</v>
      </c>
      <c r="L31" s="113">
        <f ca="1">(HLOOKUP(CONCATENATE(L$7,$E$5),'BECO_Datos 2006-2020'!$D$3:$LJ$86,'BECO_Datos 2006-2020'!$A31,FALSE)+IFERROR(HLOOKUP(CONCATENATE(L$7,$E$5),'BECO_Datos 2006-2020'!$LL$3:$RN$86,'BECO_Datos 2006-2020'!$A31,FALSE),0))*$D$5</f>
        <v>0</v>
      </c>
      <c r="M31" s="113">
        <f ca="1">(HLOOKUP(CONCATENATE(M$7,$E$5),'BECO_Datos 2006-2020'!$D$3:$LJ$86,'BECO_Datos 2006-2020'!$A31,FALSE)+IFERROR(HLOOKUP(CONCATENATE(M$7,$E$5),'BECO_Datos 2006-2020'!$LL$3:$RN$86,'BECO_Datos 2006-2020'!$A31,FALSE),0))*$D$5</f>
        <v>0</v>
      </c>
      <c r="N31" s="113">
        <f ca="1">(HLOOKUP(CONCATENATE(N$7,$E$5),'BECO_Datos 2006-2020'!$D$3:$LJ$86,'BECO_Datos 2006-2020'!$A31,FALSE)+IFERROR(HLOOKUP(CONCATENATE(N$7,$E$5),'BECO_Datos 2006-2020'!$LL$3:$RN$86,'BECO_Datos 2006-2020'!$A31,FALSE),0))*$D$5</f>
        <v>0</v>
      </c>
      <c r="O31" s="113">
        <f ca="1">(HLOOKUP(CONCATENATE(O$7,$E$5),'BECO_Datos 2006-2020'!$D$3:$LJ$86,'BECO_Datos 2006-2020'!$A31,FALSE)+IFERROR(HLOOKUP(CONCATENATE(O$7,$E$5),'BECO_Datos 2006-2020'!$LL$3:$RN$86,'BECO_Datos 2006-2020'!$A31,FALSE),0))*$D$5</f>
        <v>0</v>
      </c>
      <c r="P31" s="113">
        <f ca="1">(HLOOKUP(CONCATENATE(P$7,$E$5),'BECO_Datos 2006-2020'!$D$3:$LJ$86,'BECO_Datos 2006-2020'!$A31,FALSE)+IFERROR(HLOOKUP(CONCATENATE(P$7,$E$5),'BECO_Datos 2006-2020'!$LL$3:$RN$86,'BECO_Datos 2006-2020'!$A31,FALSE),0))*$D$5</f>
        <v>0</v>
      </c>
      <c r="Q31" s="113">
        <f ca="1">(HLOOKUP(CONCATENATE(Q$7,$E$5),'BECO_Datos 2006-2020'!$D$3:$LJ$86,'BECO_Datos 2006-2020'!$A31,FALSE)+IFERROR(HLOOKUP(CONCATENATE(Q$7,$E$5),'BECO_Datos 2006-2020'!$LL$3:$RN$86,'BECO_Datos 2006-2020'!$A31,FALSE),0))*$D$5</f>
        <v>0</v>
      </c>
      <c r="R31" s="325"/>
      <c r="S31"/>
      <c r="T31"/>
      <c r="U31"/>
      <c r="V31"/>
      <c r="W31"/>
      <c r="X31"/>
      <c r="Y31"/>
    </row>
    <row r="32" spans="1:25" s="9" customFormat="1" ht="15" x14ac:dyDescent="0.25">
      <c r="A32" s="54"/>
      <c r="B32" s="145" t="s">
        <v>6</v>
      </c>
      <c r="C32" s="22">
        <f t="shared" ca="1" si="3"/>
        <v>0</v>
      </c>
      <c r="D32" s="22">
        <f ca="1">(HLOOKUP(CONCATENATE(D$7,$E$5),'BECO_Datos 2006-2020'!$D$3:$LJ$86,'BECO_Datos 2006-2020'!$A32,FALSE)+IFERROR(HLOOKUP(CONCATENATE(D$7,$E$5),'BECO_Datos 2006-2020'!$LL$3:$RN$86,'BECO_Datos 2006-2020'!$A32,FALSE),0))*$D$5</f>
        <v>0</v>
      </c>
      <c r="E32" s="22">
        <f ca="1">(HLOOKUP(CONCATENATE(E$7,$E$5),'BECO_Datos 2006-2020'!$D$3:$LJ$86,'BECO_Datos 2006-2020'!$A32,FALSE)+IFERROR(HLOOKUP(CONCATENATE(E$7,$E$5),'BECO_Datos 2006-2020'!$LL$3:$RN$86,'BECO_Datos 2006-2020'!$A32,FALSE),0))*$D$5</f>
        <v>0</v>
      </c>
      <c r="F32" s="22">
        <f ca="1">(HLOOKUP(CONCATENATE(F$7,$E$5),'BECO_Datos 2006-2020'!$D$3:$LJ$86,'BECO_Datos 2006-2020'!$A32,FALSE)+IFERROR(HLOOKUP(CONCATENATE(F$7,$E$5),'BECO_Datos 2006-2020'!$LL$3:$RN$86,'BECO_Datos 2006-2020'!$A32,FALSE),0))*$D$5</f>
        <v>0</v>
      </c>
      <c r="G32" s="22">
        <f ca="1">(HLOOKUP(CONCATENATE(G$7,$E$5),'BECO_Datos 2006-2020'!$D$3:$LJ$86,'BECO_Datos 2006-2020'!$A32,FALSE)+IFERROR(HLOOKUP(CONCATENATE(G$7,$E$5),'BECO_Datos 2006-2020'!$LL$3:$RN$86,'BECO_Datos 2006-2020'!$A32,FALSE),0))*$D$5</f>
        <v>0</v>
      </c>
      <c r="H32" s="22">
        <f ca="1">(HLOOKUP(CONCATENATE(H$7,$E$5),'BECO_Datos 2006-2020'!$D$3:$LJ$86,'BECO_Datos 2006-2020'!$A32,FALSE)+IFERROR(HLOOKUP(CONCATENATE(H$7,$E$5),'BECO_Datos 2006-2020'!$LL$3:$RN$86,'BECO_Datos 2006-2020'!$A32,FALSE),0))*$D$5</f>
        <v>0</v>
      </c>
      <c r="I32" s="22">
        <f ca="1">(HLOOKUP(CONCATENATE(I$7,$E$5),'BECO_Datos 2006-2020'!$D$3:$LJ$86,'BECO_Datos 2006-2020'!$A32,FALSE)+IFERROR(HLOOKUP(CONCATENATE(I$7,$E$5),'BECO_Datos 2006-2020'!$LL$3:$RN$86,'BECO_Datos 2006-2020'!$A32,FALSE),0))*$D$5</f>
        <v>0</v>
      </c>
      <c r="J32" s="22">
        <f ca="1">(HLOOKUP(CONCATENATE(J$7,$E$5),'BECO_Datos 2006-2020'!$D$3:$LJ$86,'BECO_Datos 2006-2020'!$A32,FALSE)+IFERROR(HLOOKUP(CONCATENATE(J$7,$E$5),'BECO_Datos 2006-2020'!$LL$3:$RN$86,'BECO_Datos 2006-2020'!$A32,FALSE),0))*$D$5</f>
        <v>0</v>
      </c>
      <c r="K32" s="22">
        <f ca="1">(HLOOKUP(CONCATENATE(K$7,$E$5),'BECO_Datos 2006-2020'!$D$3:$LJ$86,'BECO_Datos 2006-2020'!$A32,FALSE)+IFERROR(HLOOKUP(CONCATENATE(K$7,$E$5),'BECO_Datos 2006-2020'!$LL$3:$RN$86,'BECO_Datos 2006-2020'!$A32,FALSE),0))*$D$5</f>
        <v>0</v>
      </c>
      <c r="L32" s="22">
        <f ca="1">(HLOOKUP(CONCATENATE(L$7,$E$5),'BECO_Datos 2006-2020'!$D$3:$LJ$86,'BECO_Datos 2006-2020'!$A32,FALSE)+IFERROR(HLOOKUP(CONCATENATE(L$7,$E$5),'BECO_Datos 2006-2020'!$LL$3:$RN$86,'BECO_Datos 2006-2020'!$A32,FALSE),0))*$D$5</f>
        <v>0</v>
      </c>
      <c r="M32" s="22">
        <f ca="1">(HLOOKUP(CONCATENATE(M$7,$E$5),'BECO_Datos 2006-2020'!$D$3:$LJ$86,'BECO_Datos 2006-2020'!$A32,FALSE)+IFERROR(HLOOKUP(CONCATENATE(M$7,$E$5),'BECO_Datos 2006-2020'!$LL$3:$RN$86,'BECO_Datos 2006-2020'!$A32,FALSE),0))*$D$5</f>
        <v>0</v>
      </c>
      <c r="N32" s="22">
        <f ca="1">(HLOOKUP(CONCATENATE(N$7,$E$5),'BECO_Datos 2006-2020'!$D$3:$LJ$86,'BECO_Datos 2006-2020'!$A32,FALSE)+IFERROR(HLOOKUP(CONCATENATE(N$7,$E$5),'BECO_Datos 2006-2020'!$LL$3:$RN$86,'BECO_Datos 2006-2020'!$A32,FALSE),0))*$D$5</f>
        <v>0</v>
      </c>
      <c r="O32" s="22">
        <f ca="1">(HLOOKUP(CONCATENATE(O$7,$E$5),'BECO_Datos 2006-2020'!$D$3:$LJ$86,'BECO_Datos 2006-2020'!$A32,FALSE)+IFERROR(HLOOKUP(CONCATENATE(O$7,$E$5),'BECO_Datos 2006-2020'!$LL$3:$RN$86,'BECO_Datos 2006-2020'!$A32,FALSE),0))*$D$5</f>
        <v>0</v>
      </c>
      <c r="P32" s="22">
        <f ca="1">(HLOOKUP(CONCATENATE(P$7,$E$5),'BECO_Datos 2006-2020'!$D$3:$LJ$86,'BECO_Datos 2006-2020'!$A32,FALSE)+IFERROR(HLOOKUP(CONCATENATE(P$7,$E$5),'BECO_Datos 2006-2020'!$LL$3:$RN$86,'BECO_Datos 2006-2020'!$A32,FALSE),0))*$D$5</f>
        <v>0</v>
      </c>
      <c r="Q32" s="22">
        <f ca="1">(HLOOKUP(CONCATENATE(Q$7,$E$5),'BECO_Datos 2006-2020'!$D$3:$LJ$86,'BECO_Datos 2006-2020'!$A32,FALSE)+IFERROR(HLOOKUP(CONCATENATE(Q$7,$E$5),'BECO_Datos 2006-2020'!$LL$3:$RN$86,'BECO_Datos 2006-2020'!$A32,FALSE),0))*$D$5</f>
        <v>0</v>
      </c>
      <c r="R32"/>
      <c r="S32"/>
      <c r="T32"/>
      <c r="U32"/>
      <c r="V32"/>
      <c r="W32"/>
      <c r="X32"/>
      <c r="Y32"/>
    </row>
    <row r="33" spans="1:25" s="9" customFormat="1" ht="15" x14ac:dyDescent="0.25">
      <c r="A33" s="54"/>
      <c r="B33" s="152" t="s">
        <v>7</v>
      </c>
      <c r="C33" s="23">
        <f t="shared" ca="1" si="3"/>
        <v>0</v>
      </c>
      <c r="D33" s="113">
        <f ca="1">(HLOOKUP(CONCATENATE(D$7,$E$5),'BECO_Datos 2006-2020'!$D$3:$LJ$86,'BECO_Datos 2006-2020'!$A33,FALSE)+IFERROR(HLOOKUP(CONCATENATE(D$7,$E$5),'BECO_Datos 2006-2020'!$LL$3:$RN$86,'BECO_Datos 2006-2020'!$A33,FALSE),0))*$D$5</f>
        <v>0</v>
      </c>
      <c r="E33" s="113">
        <f ca="1">(HLOOKUP(CONCATENATE(E$7,$E$5),'BECO_Datos 2006-2020'!$D$3:$LJ$86,'BECO_Datos 2006-2020'!$A33,FALSE)+IFERROR(HLOOKUP(CONCATENATE(E$7,$E$5),'BECO_Datos 2006-2020'!$LL$3:$RN$86,'BECO_Datos 2006-2020'!$A33,FALSE),0))*$D$5</f>
        <v>0</v>
      </c>
      <c r="F33" s="113">
        <f ca="1">(HLOOKUP(CONCATENATE(F$7,$E$5),'BECO_Datos 2006-2020'!$D$3:$LJ$86,'BECO_Datos 2006-2020'!$A33,FALSE)+IFERROR(HLOOKUP(CONCATENATE(F$7,$E$5),'BECO_Datos 2006-2020'!$LL$3:$RN$86,'BECO_Datos 2006-2020'!$A33,FALSE),0))*$D$5</f>
        <v>0</v>
      </c>
      <c r="G33" s="113">
        <f ca="1">(HLOOKUP(CONCATENATE(G$7,$E$5),'BECO_Datos 2006-2020'!$D$3:$LJ$86,'BECO_Datos 2006-2020'!$A33,FALSE)+IFERROR(HLOOKUP(CONCATENATE(G$7,$E$5),'BECO_Datos 2006-2020'!$LL$3:$RN$86,'BECO_Datos 2006-2020'!$A33,FALSE),0))*$D$5</f>
        <v>0</v>
      </c>
      <c r="H33" s="113">
        <f ca="1">(HLOOKUP(CONCATENATE(H$7,$E$5),'BECO_Datos 2006-2020'!$D$3:$LJ$86,'BECO_Datos 2006-2020'!$A33,FALSE)+IFERROR(HLOOKUP(CONCATENATE(H$7,$E$5),'BECO_Datos 2006-2020'!$LL$3:$RN$86,'BECO_Datos 2006-2020'!$A33,FALSE),0))*$D$5</f>
        <v>0</v>
      </c>
      <c r="I33" s="113">
        <f ca="1">(HLOOKUP(CONCATENATE(I$7,$E$5),'BECO_Datos 2006-2020'!$D$3:$LJ$86,'BECO_Datos 2006-2020'!$A33,FALSE)+IFERROR(HLOOKUP(CONCATENATE(I$7,$E$5),'BECO_Datos 2006-2020'!$LL$3:$RN$86,'BECO_Datos 2006-2020'!$A33,FALSE),0))*$D$5</f>
        <v>0</v>
      </c>
      <c r="J33" s="113">
        <f ca="1">(HLOOKUP(CONCATENATE(J$7,$E$5),'BECO_Datos 2006-2020'!$D$3:$LJ$86,'BECO_Datos 2006-2020'!$A33,FALSE)+IFERROR(HLOOKUP(CONCATENATE(J$7,$E$5),'BECO_Datos 2006-2020'!$LL$3:$RN$86,'BECO_Datos 2006-2020'!$A33,FALSE),0))*$D$5</f>
        <v>0</v>
      </c>
      <c r="K33" s="113">
        <f ca="1">(HLOOKUP(CONCATENATE(K$7,$E$5),'BECO_Datos 2006-2020'!$D$3:$LJ$86,'BECO_Datos 2006-2020'!$A33,FALSE)+IFERROR(HLOOKUP(CONCATENATE(K$7,$E$5),'BECO_Datos 2006-2020'!$LL$3:$RN$86,'BECO_Datos 2006-2020'!$A33,FALSE),0))*$D$5</f>
        <v>0</v>
      </c>
      <c r="L33" s="113">
        <f ca="1">(HLOOKUP(CONCATENATE(L$7,$E$5),'BECO_Datos 2006-2020'!$D$3:$LJ$86,'BECO_Datos 2006-2020'!$A33,FALSE)+IFERROR(HLOOKUP(CONCATENATE(L$7,$E$5),'BECO_Datos 2006-2020'!$LL$3:$RN$86,'BECO_Datos 2006-2020'!$A33,FALSE),0))*$D$5</f>
        <v>0</v>
      </c>
      <c r="M33" s="113">
        <f ca="1">(HLOOKUP(CONCATENATE(M$7,$E$5),'BECO_Datos 2006-2020'!$D$3:$LJ$86,'BECO_Datos 2006-2020'!$A33,FALSE)+IFERROR(HLOOKUP(CONCATENATE(M$7,$E$5),'BECO_Datos 2006-2020'!$LL$3:$RN$86,'BECO_Datos 2006-2020'!$A33,FALSE),0))*$D$5</f>
        <v>0</v>
      </c>
      <c r="N33" s="113">
        <f ca="1">(HLOOKUP(CONCATENATE(N$7,$E$5),'BECO_Datos 2006-2020'!$D$3:$LJ$86,'BECO_Datos 2006-2020'!$A33,FALSE)+IFERROR(HLOOKUP(CONCATENATE(N$7,$E$5),'BECO_Datos 2006-2020'!$LL$3:$RN$86,'BECO_Datos 2006-2020'!$A33,FALSE),0))*$D$5</f>
        <v>0</v>
      </c>
      <c r="O33" s="113">
        <f ca="1">(HLOOKUP(CONCATENATE(O$7,$E$5),'BECO_Datos 2006-2020'!$D$3:$LJ$86,'BECO_Datos 2006-2020'!$A33,FALSE)+IFERROR(HLOOKUP(CONCATENATE(O$7,$E$5),'BECO_Datos 2006-2020'!$LL$3:$RN$86,'BECO_Datos 2006-2020'!$A33,FALSE),0))*$D$5</f>
        <v>0</v>
      </c>
      <c r="P33" s="113">
        <f ca="1">(HLOOKUP(CONCATENATE(P$7,$E$5),'BECO_Datos 2006-2020'!$D$3:$LJ$86,'BECO_Datos 2006-2020'!$A33,FALSE)+IFERROR(HLOOKUP(CONCATENATE(P$7,$E$5),'BECO_Datos 2006-2020'!$LL$3:$RN$86,'BECO_Datos 2006-2020'!$A33,FALSE),0))*$D$5</f>
        <v>0</v>
      </c>
      <c r="Q33" s="113">
        <f ca="1">(HLOOKUP(CONCATENATE(Q$7,$E$5),'BECO_Datos 2006-2020'!$D$3:$LJ$86,'BECO_Datos 2006-2020'!$A33,FALSE)+IFERROR(HLOOKUP(CONCATENATE(Q$7,$E$5),'BECO_Datos 2006-2020'!$LL$3:$RN$86,'BECO_Datos 2006-2020'!$A33,FALSE),0))*$D$5</f>
        <v>0</v>
      </c>
      <c r="R33"/>
      <c r="S33"/>
      <c r="T33"/>
      <c r="U33"/>
      <c r="V33"/>
      <c r="W33"/>
      <c r="X33"/>
      <c r="Y33"/>
    </row>
    <row r="34" spans="1:25" ht="15" x14ac:dyDescent="0.25">
      <c r="A34" s="54"/>
      <c r="B34" s="145" t="s">
        <v>8</v>
      </c>
      <c r="C34" s="22">
        <f t="shared" ca="1" si="3"/>
        <v>0</v>
      </c>
      <c r="D34" s="22">
        <f ca="1">(HLOOKUP(CONCATENATE(D$7,$E$5),'BECO_Datos 2006-2020'!$D$3:$LJ$86,'BECO_Datos 2006-2020'!$A34,FALSE)+IFERROR(HLOOKUP(CONCATENATE(D$7,$E$5),'BECO_Datos 2006-2020'!$LL$3:$RN$86,'BECO_Datos 2006-2020'!$A34,FALSE),0))*$D$5</f>
        <v>0</v>
      </c>
      <c r="E34" s="22">
        <f ca="1">(HLOOKUP(CONCATENATE(E$7,$E$5),'BECO_Datos 2006-2020'!$D$3:$LJ$86,'BECO_Datos 2006-2020'!$A34,FALSE)+IFERROR(HLOOKUP(CONCATENATE(E$7,$E$5),'BECO_Datos 2006-2020'!$LL$3:$RN$86,'BECO_Datos 2006-2020'!$A34,FALSE),0))*$D$5</f>
        <v>0</v>
      </c>
      <c r="F34" s="22">
        <f ca="1">(HLOOKUP(CONCATENATE(F$7,$E$5),'BECO_Datos 2006-2020'!$D$3:$LJ$86,'BECO_Datos 2006-2020'!$A34,FALSE)+IFERROR(HLOOKUP(CONCATENATE(F$7,$E$5),'BECO_Datos 2006-2020'!$LL$3:$RN$86,'BECO_Datos 2006-2020'!$A34,FALSE),0))*$D$5</f>
        <v>0</v>
      </c>
      <c r="G34" s="22">
        <f ca="1">(HLOOKUP(CONCATENATE(G$7,$E$5),'BECO_Datos 2006-2020'!$D$3:$LJ$86,'BECO_Datos 2006-2020'!$A34,FALSE)+IFERROR(HLOOKUP(CONCATENATE(G$7,$E$5),'BECO_Datos 2006-2020'!$LL$3:$RN$86,'BECO_Datos 2006-2020'!$A34,FALSE),0))*$D$5</f>
        <v>0</v>
      </c>
      <c r="H34" s="22">
        <f ca="1">(HLOOKUP(CONCATENATE(H$7,$E$5),'BECO_Datos 2006-2020'!$D$3:$LJ$86,'BECO_Datos 2006-2020'!$A34,FALSE)+IFERROR(HLOOKUP(CONCATENATE(H$7,$E$5),'BECO_Datos 2006-2020'!$LL$3:$RN$86,'BECO_Datos 2006-2020'!$A34,FALSE),0))*$D$5</f>
        <v>0</v>
      </c>
      <c r="I34" s="22">
        <f ca="1">(HLOOKUP(CONCATENATE(I$7,$E$5),'BECO_Datos 2006-2020'!$D$3:$LJ$86,'BECO_Datos 2006-2020'!$A34,FALSE)+IFERROR(HLOOKUP(CONCATENATE(I$7,$E$5),'BECO_Datos 2006-2020'!$LL$3:$RN$86,'BECO_Datos 2006-2020'!$A34,FALSE),0))*$D$5</f>
        <v>0</v>
      </c>
      <c r="J34" s="22">
        <f ca="1">(HLOOKUP(CONCATENATE(J$7,$E$5),'BECO_Datos 2006-2020'!$D$3:$LJ$86,'BECO_Datos 2006-2020'!$A34,FALSE)+IFERROR(HLOOKUP(CONCATENATE(J$7,$E$5),'BECO_Datos 2006-2020'!$LL$3:$RN$86,'BECO_Datos 2006-2020'!$A34,FALSE),0))*$D$5</f>
        <v>0</v>
      </c>
      <c r="K34" s="22">
        <f ca="1">(HLOOKUP(CONCATENATE(K$7,$E$5),'BECO_Datos 2006-2020'!$D$3:$LJ$86,'BECO_Datos 2006-2020'!$A34,FALSE)+IFERROR(HLOOKUP(CONCATENATE(K$7,$E$5),'BECO_Datos 2006-2020'!$LL$3:$RN$86,'BECO_Datos 2006-2020'!$A34,FALSE),0))*$D$5</f>
        <v>0</v>
      </c>
      <c r="L34" s="22">
        <f ca="1">(HLOOKUP(CONCATENATE(L$7,$E$5),'BECO_Datos 2006-2020'!$D$3:$LJ$86,'BECO_Datos 2006-2020'!$A34,FALSE)+IFERROR(HLOOKUP(CONCATENATE(L$7,$E$5),'BECO_Datos 2006-2020'!$LL$3:$RN$86,'BECO_Datos 2006-2020'!$A34,FALSE),0))*$D$5</f>
        <v>0</v>
      </c>
      <c r="M34" s="22">
        <f ca="1">(HLOOKUP(CONCATENATE(M$7,$E$5),'BECO_Datos 2006-2020'!$D$3:$LJ$86,'BECO_Datos 2006-2020'!$A34,FALSE)+IFERROR(HLOOKUP(CONCATENATE(M$7,$E$5),'BECO_Datos 2006-2020'!$LL$3:$RN$86,'BECO_Datos 2006-2020'!$A34,FALSE),0))*$D$5</f>
        <v>0</v>
      </c>
      <c r="N34" s="22">
        <f ca="1">(HLOOKUP(CONCATENATE(N$7,$E$5),'BECO_Datos 2006-2020'!$D$3:$LJ$86,'BECO_Datos 2006-2020'!$A34,FALSE)+IFERROR(HLOOKUP(CONCATENATE(N$7,$E$5),'BECO_Datos 2006-2020'!$LL$3:$RN$86,'BECO_Datos 2006-2020'!$A34,FALSE),0))*$D$5</f>
        <v>0</v>
      </c>
      <c r="O34" s="22">
        <f ca="1">(HLOOKUP(CONCATENATE(O$7,$E$5),'BECO_Datos 2006-2020'!$D$3:$LJ$86,'BECO_Datos 2006-2020'!$A34,FALSE)+IFERROR(HLOOKUP(CONCATENATE(O$7,$E$5),'BECO_Datos 2006-2020'!$LL$3:$RN$86,'BECO_Datos 2006-2020'!$A34,FALSE),0))*$D$5</f>
        <v>0</v>
      </c>
      <c r="P34" s="22">
        <f ca="1">(HLOOKUP(CONCATENATE(P$7,$E$5),'BECO_Datos 2006-2020'!$D$3:$LJ$86,'BECO_Datos 2006-2020'!$A34,FALSE)+IFERROR(HLOOKUP(CONCATENATE(P$7,$E$5),'BECO_Datos 2006-2020'!$LL$3:$RN$86,'BECO_Datos 2006-2020'!$A34,FALSE),0))*$D$5</f>
        <v>0</v>
      </c>
      <c r="Q34" s="22">
        <f ca="1">(HLOOKUP(CONCATENATE(Q$7,$E$5),'BECO_Datos 2006-2020'!$D$3:$LJ$86,'BECO_Datos 2006-2020'!$A34,FALSE)+IFERROR(HLOOKUP(CONCATENATE(Q$7,$E$5),'BECO_Datos 2006-2020'!$LL$3:$RN$86,'BECO_Datos 2006-2020'!$A34,FALSE),0))*$D$5</f>
        <v>0</v>
      </c>
      <c r="R34"/>
      <c r="S34"/>
      <c r="T34"/>
      <c r="U34"/>
      <c r="V34"/>
      <c r="W34"/>
      <c r="X34"/>
      <c r="Y34"/>
    </row>
    <row r="35" spans="1:25" ht="15" x14ac:dyDescent="0.25">
      <c r="A35" s="54"/>
      <c r="B35" s="152" t="s">
        <v>9</v>
      </c>
      <c r="C35" s="23">
        <f t="shared" ca="1" si="3"/>
        <v>0</v>
      </c>
      <c r="D35" s="113">
        <f ca="1">(HLOOKUP(CONCATENATE(D$7,$E$5),'BECO_Datos 2006-2020'!$D$3:$LJ$86,'BECO_Datos 2006-2020'!$A35,FALSE)+IFERROR(HLOOKUP(CONCATENATE(D$7,$E$5),'BECO_Datos 2006-2020'!$LL$3:$RN$86,'BECO_Datos 2006-2020'!$A35,FALSE),0))*$D$5</f>
        <v>0</v>
      </c>
      <c r="E35" s="113">
        <f ca="1">(HLOOKUP(CONCATENATE(E$7,$E$5),'BECO_Datos 2006-2020'!$D$3:$LJ$86,'BECO_Datos 2006-2020'!$A35,FALSE)+IFERROR(HLOOKUP(CONCATENATE(E$7,$E$5),'BECO_Datos 2006-2020'!$LL$3:$RN$86,'BECO_Datos 2006-2020'!$A35,FALSE),0))*$D$5</f>
        <v>0</v>
      </c>
      <c r="F35" s="113">
        <f ca="1">(HLOOKUP(CONCATENATE(F$7,$E$5),'BECO_Datos 2006-2020'!$D$3:$LJ$86,'BECO_Datos 2006-2020'!$A35,FALSE)+IFERROR(HLOOKUP(CONCATENATE(F$7,$E$5),'BECO_Datos 2006-2020'!$LL$3:$RN$86,'BECO_Datos 2006-2020'!$A35,FALSE),0))*$D$5</f>
        <v>0</v>
      </c>
      <c r="G35" s="113">
        <f ca="1">(HLOOKUP(CONCATENATE(G$7,$E$5),'BECO_Datos 2006-2020'!$D$3:$LJ$86,'BECO_Datos 2006-2020'!$A35,FALSE)+IFERROR(HLOOKUP(CONCATENATE(G$7,$E$5),'BECO_Datos 2006-2020'!$LL$3:$RN$86,'BECO_Datos 2006-2020'!$A35,FALSE),0))*$D$5</f>
        <v>0</v>
      </c>
      <c r="H35" s="113">
        <f ca="1">(HLOOKUP(CONCATENATE(H$7,$E$5),'BECO_Datos 2006-2020'!$D$3:$LJ$86,'BECO_Datos 2006-2020'!$A35,FALSE)+IFERROR(HLOOKUP(CONCATENATE(H$7,$E$5),'BECO_Datos 2006-2020'!$LL$3:$RN$86,'BECO_Datos 2006-2020'!$A35,FALSE),0))*$D$5</f>
        <v>0</v>
      </c>
      <c r="I35" s="113">
        <f ca="1">(HLOOKUP(CONCATENATE(I$7,$E$5),'BECO_Datos 2006-2020'!$D$3:$LJ$86,'BECO_Datos 2006-2020'!$A35,FALSE)+IFERROR(HLOOKUP(CONCATENATE(I$7,$E$5),'BECO_Datos 2006-2020'!$LL$3:$RN$86,'BECO_Datos 2006-2020'!$A35,FALSE),0))*$D$5</f>
        <v>0</v>
      </c>
      <c r="J35" s="113">
        <f ca="1">(HLOOKUP(CONCATENATE(J$7,$E$5),'BECO_Datos 2006-2020'!$D$3:$LJ$86,'BECO_Datos 2006-2020'!$A35,FALSE)+IFERROR(HLOOKUP(CONCATENATE(J$7,$E$5),'BECO_Datos 2006-2020'!$LL$3:$RN$86,'BECO_Datos 2006-2020'!$A35,FALSE),0))*$D$5</f>
        <v>0</v>
      </c>
      <c r="K35" s="113">
        <f ca="1">(HLOOKUP(CONCATENATE(K$7,$E$5),'BECO_Datos 2006-2020'!$D$3:$LJ$86,'BECO_Datos 2006-2020'!$A35,FALSE)+IFERROR(HLOOKUP(CONCATENATE(K$7,$E$5),'BECO_Datos 2006-2020'!$LL$3:$RN$86,'BECO_Datos 2006-2020'!$A35,FALSE),0))*$D$5</f>
        <v>0</v>
      </c>
      <c r="L35" s="113">
        <f ca="1">(HLOOKUP(CONCATENATE(L$7,$E$5),'BECO_Datos 2006-2020'!$D$3:$LJ$86,'BECO_Datos 2006-2020'!$A35,FALSE)+IFERROR(HLOOKUP(CONCATENATE(L$7,$E$5),'BECO_Datos 2006-2020'!$LL$3:$RN$86,'BECO_Datos 2006-2020'!$A35,FALSE),0))*$D$5</f>
        <v>0</v>
      </c>
      <c r="M35" s="113">
        <f ca="1">(HLOOKUP(CONCATENATE(M$7,$E$5),'BECO_Datos 2006-2020'!$D$3:$LJ$86,'BECO_Datos 2006-2020'!$A35,FALSE)+IFERROR(HLOOKUP(CONCATENATE(M$7,$E$5),'BECO_Datos 2006-2020'!$LL$3:$RN$86,'BECO_Datos 2006-2020'!$A35,FALSE),0))*$D$5</f>
        <v>0</v>
      </c>
      <c r="N35" s="113">
        <f ca="1">(HLOOKUP(CONCATENATE(N$7,$E$5),'BECO_Datos 2006-2020'!$D$3:$LJ$86,'BECO_Datos 2006-2020'!$A35,FALSE)+IFERROR(HLOOKUP(CONCATENATE(N$7,$E$5),'BECO_Datos 2006-2020'!$LL$3:$RN$86,'BECO_Datos 2006-2020'!$A35,FALSE),0))*$D$5</f>
        <v>0</v>
      </c>
      <c r="O35" s="113">
        <f ca="1">(HLOOKUP(CONCATENATE(O$7,$E$5),'BECO_Datos 2006-2020'!$D$3:$LJ$86,'BECO_Datos 2006-2020'!$A35,FALSE)+IFERROR(HLOOKUP(CONCATENATE(O$7,$E$5),'BECO_Datos 2006-2020'!$LL$3:$RN$86,'BECO_Datos 2006-2020'!$A35,FALSE),0))*$D$5</f>
        <v>0</v>
      </c>
      <c r="P35" s="113">
        <f ca="1">(HLOOKUP(CONCATENATE(P$7,$E$5),'BECO_Datos 2006-2020'!$D$3:$LJ$86,'BECO_Datos 2006-2020'!$A35,FALSE)+IFERROR(HLOOKUP(CONCATENATE(P$7,$E$5),'BECO_Datos 2006-2020'!$LL$3:$RN$86,'BECO_Datos 2006-2020'!$A35,FALSE),0))*$D$5</f>
        <v>0</v>
      </c>
      <c r="Q35" s="113">
        <f ca="1">(HLOOKUP(CONCATENATE(Q$7,$E$5),'BECO_Datos 2006-2020'!$D$3:$LJ$86,'BECO_Datos 2006-2020'!$A35,FALSE)+IFERROR(HLOOKUP(CONCATENATE(Q$7,$E$5),'BECO_Datos 2006-2020'!$LL$3:$RN$86,'BECO_Datos 2006-2020'!$A35,FALSE),0))*$D$5</f>
        <v>0</v>
      </c>
      <c r="R35"/>
      <c r="S35"/>
      <c r="T35"/>
      <c r="U35"/>
      <c r="V35"/>
      <c r="W35"/>
      <c r="X35"/>
      <c r="Y35"/>
    </row>
    <row r="36" spans="1:25" ht="15" x14ac:dyDescent="0.25">
      <c r="A36" s="54"/>
      <c r="B36" s="145" t="s">
        <v>10</v>
      </c>
      <c r="C36" s="22">
        <f t="shared" ca="1" si="3"/>
        <v>0</v>
      </c>
      <c r="D36" s="22">
        <f ca="1">(HLOOKUP(CONCATENATE(D$7,$E$5),'BECO_Datos 2006-2020'!$D$3:$LJ$86,'BECO_Datos 2006-2020'!$A36,FALSE)+IFERROR(HLOOKUP(CONCATENATE(D$7,$E$5),'BECO_Datos 2006-2020'!$LL$3:$RN$86,'BECO_Datos 2006-2020'!$A36,FALSE),0))*$D$5</f>
        <v>0</v>
      </c>
      <c r="E36" s="22">
        <f ca="1">(HLOOKUP(CONCATENATE(E$7,$E$5),'BECO_Datos 2006-2020'!$D$3:$LJ$86,'BECO_Datos 2006-2020'!$A36,FALSE)+IFERROR(HLOOKUP(CONCATENATE(E$7,$E$5),'BECO_Datos 2006-2020'!$LL$3:$RN$86,'BECO_Datos 2006-2020'!$A36,FALSE),0))*$D$5</f>
        <v>0</v>
      </c>
      <c r="F36" s="22">
        <f ca="1">(HLOOKUP(CONCATENATE(F$7,$E$5),'BECO_Datos 2006-2020'!$D$3:$LJ$86,'BECO_Datos 2006-2020'!$A36,FALSE)+IFERROR(HLOOKUP(CONCATENATE(F$7,$E$5),'BECO_Datos 2006-2020'!$LL$3:$RN$86,'BECO_Datos 2006-2020'!$A36,FALSE),0))*$D$5</f>
        <v>0</v>
      </c>
      <c r="G36" s="22">
        <f ca="1">(HLOOKUP(CONCATENATE(G$7,$E$5),'BECO_Datos 2006-2020'!$D$3:$LJ$86,'BECO_Datos 2006-2020'!$A36,FALSE)+IFERROR(HLOOKUP(CONCATENATE(G$7,$E$5),'BECO_Datos 2006-2020'!$LL$3:$RN$86,'BECO_Datos 2006-2020'!$A36,FALSE),0))*$D$5</f>
        <v>0</v>
      </c>
      <c r="H36" s="22">
        <f ca="1">(HLOOKUP(CONCATENATE(H$7,$E$5),'BECO_Datos 2006-2020'!$D$3:$LJ$86,'BECO_Datos 2006-2020'!$A36,FALSE)+IFERROR(HLOOKUP(CONCATENATE(H$7,$E$5),'BECO_Datos 2006-2020'!$LL$3:$RN$86,'BECO_Datos 2006-2020'!$A36,FALSE),0))*$D$5</f>
        <v>0</v>
      </c>
      <c r="I36" s="22">
        <f ca="1">(HLOOKUP(CONCATENATE(I$7,$E$5),'BECO_Datos 2006-2020'!$D$3:$LJ$86,'BECO_Datos 2006-2020'!$A36,FALSE)+IFERROR(HLOOKUP(CONCATENATE(I$7,$E$5),'BECO_Datos 2006-2020'!$LL$3:$RN$86,'BECO_Datos 2006-2020'!$A36,FALSE),0))*$D$5</f>
        <v>0</v>
      </c>
      <c r="J36" s="22">
        <f ca="1">(HLOOKUP(CONCATENATE(J$7,$E$5),'BECO_Datos 2006-2020'!$D$3:$LJ$86,'BECO_Datos 2006-2020'!$A36,FALSE)+IFERROR(HLOOKUP(CONCATENATE(J$7,$E$5),'BECO_Datos 2006-2020'!$LL$3:$RN$86,'BECO_Datos 2006-2020'!$A36,FALSE),0))*$D$5</f>
        <v>0</v>
      </c>
      <c r="K36" s="22">
        <f ca="1">(HLOOKUP(CONCATENATE(K$7,$E$5),'BECO_Datos 2006-2020'!$D$3:$LJ$86,'BECO_Datos 2006-2020'!$A36,FALSE)+IFERROR(HLOOKUP(CONCATENATE(K$7,$E$5),'BECO_Datos 2006-2020'!$LL$3:$RN$86,'BECO_Datos 2006-2020'!$A36,FALSE),0))*$D$5</f>
        <v>0</v>
      </c>
      <c r="L36" s="22">
        <f ca="1">(HLOOKUP(CONCATENATE(L$7,$E$5),'BECO_Datos 2006-2020'!$D$3:$LJ$86,'BECO_Datos 2006-2020'!$A36,FALSE)+IFERROR(HLOOKUP(CONCATENATE(L$7,$E$5),'BECO_Datos 2006-2020'!$LL$3:$RN$86,'BECO_Datos 2006-2020'!$A36,FALSE),0))*$D$5</f>
        <v>0</v>
      </c>
      <c r="M36" s="22">
        <f ca="1">(HLOOKUP(CONCATENATE(M$7,$E$5),'BECO_Datos 2006-2020'!$D$3:$LJ$86,'BECO_Datos 2006-2020'!$A36,FALSE)+IFERROR(HLOOKUP(CONCATENATE(M$7,$E$5),'BECO_Datos 2006-2020'!$LL$3:$RN$86,'BECO_Datos 2006-2020'!$A36,FALSE),0))*$D$5</f>
        <v>0</v>
      </c>
      <c r="N36" s="22">
        <f ca="1">(HLOOKUP(CONCATENATE(N$7,$E$5),'BECO_Datos 2006-2020'!$D$3:$LJ$86,'BECO_Datos 2006-2020'!$A36,FALSE)+IFERROR(HLOOKUP(CONCATENATE(N$7,$E$5),'BECO_Datos 2006-2020'!$LL$3:$RN$86,'BECO_Datos 2006-2020'!$A36,FALSE),0))*$D$5</f>
        <v>0</v>
      </c>
      <c r="O36" s="22">
        <f ca="1">(HLOOKUP(CONCATENATE(O$7,$E$5),'BECO_Datos 2006-2020'!$D$3:$LJ$86,'BECO_Datos 2006-2020'!$A36,FALSE)+IFERROR(HLOOKUP(CONCATENATE(O$7,$E$5),'BECO_Datos 2006-2020'!$LL$3:$RN$86,'BECO_Datos 2006-2020'!$A36,FALSE),0))*$D$5</f>
        <v>0</v>
      </c>
      <c r="P36" s="22">
        <f ca="1">(HLOOKUP(CONCATENATE(P$7,$E$5),'BECO_Datos 2006-2020'!$D$3:$LJ$86,'BECO_Datos 2006-2020'!$A36,FALSE)+IFERROR(HLOOKUP(CONCATENATE(P$7,$E$5),'BECO_Datos 2006-2020'!$LL$3:$RN$86,'BECO_Datos 2006-2020'!$A36,FALSE),0))*$D$5</f>
        <v>0</v>
      </c>
      <c r="Q36" s="22">
        <f ca="1">(HLOOKUP(CONCATENATE(Q$7,$E$5),'BECO_Datos 2006-2020'!$D$3:$LJ$86,'BECO_Datos 2006-2020'!$A36,FALSE)+IFERROR(HLOOKUP(CONCATENATE(Q$7,$E$5),'BECO_Datos 2006-2020'!$LL$3:$RN$86,'BECO_Datos 2006-2020'!$A36,FALSE),0))*$D$5</f>
        <v>0</v>
      </c>
      <c r="R36"/>
      <c r="S36"/>
      <c r="T36"/>
      <c r="U36"/>
      <c r="V36"/>
      <c r="W36"/>
      <c r="X36"/>
      <c r="Y36"/>
    </row>
    <row r="37" spans="1:25" ht="15" x14ac:dyDescent="0.25">
      <c r="A37" s="54"/>
      <c r="B37" s="153" t="s">
        <v>373</v>
      </c>
      <c r="C37" s="23">
        <f t="shared" ca="1" si="3"/>
        <v>-8434.4120866196135</v>
      </c>
      <c r="D37" s="99">
        <f ca="1">SUMIF(D26:D36,"&lt;0")</f>
        <v>-373.26201491932977</v>
      </c>
      <c r="E37" s="99">
        <f t="shared" ref="E37:M37" ca="1" si="8">SUMIF(E26:E36,"&lt;0")</f>
        <v>-364.22023073503487</v>
      </c>
      <c r="F37" s="99">
        <f t="shared" ca="1" si="8"/>
        <v>-365.80953013738593</v>
      </c>
      <c r="G37" s="99">
        <f t="shared" ca="1" si="8"/>
        <v>-542.33056369219616</v>
      </c>
      <c r="H37" s="99">
        <f t="shared" ca="1" si="8"/>
        <v>-649.95632493359471</v>
      </c>
      <c r="I37" s="99">
        <f t="shared" ca="1" si="8"/>
        <v>-766.32851829590481</v>
      </c>
      <c r="J37" s="99">
        <f t="shared" ca="1" si="8"/>
        <v>-813.13355996468806</v>
      </c>
      <c r="K37" s="99">
        <f t="shared" ca="1" si="8"/>
        <v>-716.35398560645922</v>
      </c>
      <c r="L37" s="99">
        <f t="shared" ca="1" si="8"/>
        <v>-924.46336091979231</v>
      </c>
      <c r="M37" s="99">
        <f t="shared" ca="1" si="8"/>
        <v>-940.1106454635069</v>
      </c>
      <c r="N37" s="99">
        <f t="shared" ref="N37:O37" ca="1" si="9">SUMIF(N26:N36,"&lt;0")</f>
        <v>-1002.5961854767484</v>
      </c>
      <c r="O37" s="99">
        <f t="shared" ca="1" si="9"/>
        <v>-975.84716647497157</v>
      </c>
      <c r="P37" s="99">
        <f t="shared" ref="P37:Q37" ca="1" si="10">SUMIF(P26:P36,"&lt;0")</f>
        <v>-997.53013182160475</v>
      </c>
      <c r="Q37" s="99">
        <f t="shared" ca="1" si="10"/>
        <v>-1251.358152652864</v>
      </c>
      <c r="R37"/>
      <c r="S37"/>
      <c r="T37"/>
      <c r="U37"/>
      <c r="V37"/>
      <c r="W37"/>
      <c r="X37"/>
      <c r="Y37"/>
    </row>
    <row r="38" spans="1:25" ht="15" x14ac:dyDescent="0.25">
      <c r="B38" s="157" t="s">
        <v>376</v>
      </c>
      <c r="C38" s="156">
        <f t="shared" ca="1" si="3"/>
        <v>63008.580202567013</v>
      </c>
      <c r="D38" s="96">
        <f t="shared" ref="D38:L38" ca="1" si="11">D9+D37</f>
        <v>4927.9498500806685</v>
      </c>
      <c r="E38" s="96">
        <f t="shared" ca="1" si="11"/>
        <v>5564.1604512649646</v>
      </c>
      <c r="F38" s="96">
        <f t="shared" ca="1" si="11"/>
        <v>4871.5985888626137</v>
      </c>
      <c r="G38" s="96">
        <f t="shared" ca="1" si="11"/>
        <v>6155.5066533078034</v>
      </c>
      <c r="H38" s="96">
        <f t="shared" ca="1" si="11"/>
        <v>4988.5226098664079</v>
      </c>
      <c r="I38" s="96">
        <f t="shared" ca="1" si="11"/>
        <v>5399.9233549040928</v>
      </c>
      <c r="J38" s="96">
        <f t="shared" ca="1" si="11"/>
        <v>4778.8870830353117</v>
      </c>
      <c r="K38" s="96">
        <f t="shared" ca="1" si="11"/>
        <v>5037.4183429427312</v>
      </c>
      <c r="L38" s="96">
        <f t="shared" ca="1" si="11"/>
        <v>5476.8797770802075</v>
      </c>
      <c r="M38" s="96">
        <f ca="1">M9+M37</f>
        <v>5180.2589175364938</v>
      </c>
      <c r="N38" s="96">
        <f t="shared" ref="N38:O38" ca="1" si="12">N9+N37</f>
        <v>5086.5353073505557</v>
      </c>
      <c r="O38" s="96">
        <f t="shared" ca="1" si="12"/>
        <v>5540.9392663351719</v>
      </c>
      <c r="P38" s="96">
        <f t="shared" ref="P38:Q38" ca="1" si="13">P9+P37</f>
        <v>5694.487702915465</v>
      </c>
      <c r="Q38" s="96">
        <f t="shared" ca="1" si="13"/>
        <v>4985.2019291361312</v>
      </c>
      <c r="R38"/>
      <c r="S38"/>
      <c r="T38"/>
      <c r="U38"/>
      <c r="V38"/>
      <c r="W38"/>
      <c r="X38"/>
      <c r="Y38"/>
    </row>
    <row r="39" spans="1:25" ht="15" x14ac:dyDescent="0.25">
      <c r="A39" s="54"/>
      <c r="B39" s="114" t="s">
        <v>147</v>
      </c>
      <c r="C39" s="162">
        <f t="shared" ca="1" si="3"/>
        <v>1.3584773319110759</v>
      </c>
      <c r="D39" s="115">
        <f t="shared" ref="D39:L39" ca="1" si="14">IF(D41=0,0,D40/D38)</f>
        <v>-2.8494635552693905E-2</v>
      </c>
      <c r="E39" s="115">
        <f t="shared" ca="1" si="14"/>
        <v>0.59072410128876762</v>
      </c>
      <c r="F39" s="115">
        <f t="shared" ca="1" si="14"/>
        <v>-0.42026222884632214</v>
      </c>
      <c r="G39" s="115">
        <f t="shared" ca="1" si="14"/>
        <v>5.1979826847892482E-3</v>
      </c>
      <c r="H39" s="115">
        <f t="shared" ca="1" si="14"/>
        <v>0.35049734591597381</v>
      </c>
      <c r="I39" s="115">
        <f t="shared" ca="1" si="14"/>
        <v>0.13980196080272064</v>
      </c>
      <c r="J39" s="115">
        <f t="shared" ca="1" si="14"/>
        <v>0.11539980615104323</v>
      </c>
      <c r="K39" s="115">
        <f t="shared" ca="1" si="14"/>
        <v>0.14351107637545862</v>
      </c>
      <c r="L39" s="115">
        <f t="shared" ca="1" si="14"/>
        <v>0.11560377144841026</v>
      </c>
      <c r="M39" s="115">
        <f ca="1">IF(M41=0,0,M40/M38)</f>
        <v>1.4288390634188585E-2</v>
      </c>
      <c r="N39" s="115">
        <f t="shared" ref="N39:O39" ca="1" si="15">IF(N41=0,0,N40/N38)</f>
        <v>4.042420388509587E-2</v>
      </c>
      <c r="O39" s="115">
        <f t="shared" ca="1" si="15"/>
        <v>0.29178555712364401</v>
      </c>
      <c r="P39" s="115">
        <f t="shared" ref="P39:Q39" ca="1" si="16">IF(P41=0,0,P40/P38)</f>
        <v>0</v>
      </c>
      <c r="Q39" s="115">
        <f t="shared" ca="1" si="16"/>
        <v>0</v>
      </c>
      <c r="R39"/>
      <c r="S39"/>
      <c r="T39"/>
      <c r="U39"/>
      <c r="V39"/>
      <c r="W39"/>
      <c r="X39"/>
      <c r="Y39"/>
    </row>
    <row r="40" spans="1:25" ht="15" x14ac:dyDescent="0.25">
      <c r="A40" s="54"/>
      <c r="B40" s="116" t="s">
        <v>11</v>
      </c>
      <c r="C40" s="156">
        <f t="shared" ca="1" si="3"/>
        <v>7438.4533746981497</v>
      </c>
      <c r="D40" s="117">
        <f t="shared" ref="D40:M40" ca="1" si="17">D38-D41</f>
        <v>-140.42013500000121</v>
      </c>
      <c r="E40" s="117">
        <f t="shared" ca="1" si="17"/>
        <v>3286.8836819999997</v>
      </c>
      <c r="F40" s="117">
        <f t="shared" ca="1" si="17"/>
        <v>-2047.3488809999999</v>
      </c>
      <c r="G40" s="117">
        <f t="shared" ca="1" si="17"/>
        <v>31.996216999998978</v>
      </c>
      <c r="H40" s="117">
        <f t="shared" ca="1" si="17"/>
        <v>1748.4639348000028</v>
      </c>
      <c r="I40" s="117">
        <f t="shared" ca="1" si="17"/>
        <v>754.91987319999771</v>
      </c>
      <c r="J40" s="117">
        <f t="shared" ca="1" si="17"/>
        <v>551.48264299999937</v>
      </c>
      <c r="K40" s="117">
        <f t="shared" ca="1" si="17"/>
        <v>722.92532854919045</v>
      </c>
      <c r="L40" s="117">
        <f t="shared" ca="1" si="17"/>
        <v>633.14795800000047</v>
      </c>
      <c r="M40" s="117">
        <f t="shared" ca="1" si="17"/>
        <v>74.017563000000337</v>
      </c>
      <c r="N40" s="117">
        <f t="shared" ref="N40:O40" ca="1" si="18">N38-N41</f>
        <v>205.61914033307767</v>
      </c>
      <c r="O40" s="117">
        <f t="shared" ca="1" si="18"/>
        <v>1616.7660508158833</v>
      </c>
      <c r="P40" s="117">
        <f t="shared" ref="P40:Q40" ca="1" si="19">P38-P41</f>
        <v>0</v>
      </c>
      <c r="Q40" s="117">
        <f t="shared" ca="1" si="19"/>
        <v>0</v>
      </c>
      <c r="R40"/>
      <c r="S40"/>
      <c r="T40"/>
      <c r="U40"/>
      <c r="V40"/>
      <c r="W40"/>
      <c r="X40"/>
      <c r="Y40"/>
    </row>
    <row r="41" spans="1:25" ht="15" x14ac:dyDescent="0.25">
      <c r="A41" s="54"/>
      <c r="B41" s="154" t="s">
        <v>302</v>
      </c>
      <c r="C41" s="22">
        <f t="shared" ca="1" si="3"/>
        <v>55570.126827868873</v>
      </c>
      <c r="D41" s="100">
        <f ca="1">D42+D45+D46+D70+D82+D83+D84+D85+D86</f>
        <v>5068.3699850806697</v>
      </c>
      <c r="E41" s="100">
        <f t="shared" ref="E41:M41" ca="1" si="20">E42+E45+E46+E70+E82+E83+E84+E85+E86</f>
        <v>2277.276769264965</v>
      </c>
      <c r="F41" s="100">
        <f t="shared" ca="1" si="20"/>
        <v>6918.9474698626136</v>
      </c>
      <c r="G41" s="100">
        <f t="shared" ca="1" si="20"/>
        <v>6123.5104363078044</v>
      </c>
      <c r="H41" s="100">
        <f t="shared" ca="1" si="20"/>
        <v>3240.0586750664052</v>
      </c>
      <c r="I41" s="100">
        <f t="shared" ca="1" si="20"/>
        <v>4645.0034817040951</v>
      </c>
      <c r="J41" s="100">
        <f t="shared" ca="1" si="20"/>
        <v>4227.4044400353123</v>
      </c>
      <c r="K41" s="100">
        <f t="shared" ca="1" si="20"/>
        <v>4314.4930143935408</v>
      </c>
      <c r="L41" s="100">
        <f t="shared" ca="1" si="20"/>
        <v>4843.7318190802071</v>
      </c>
      <c r="M41" s="100">
        <f t="shared" ca="1" si="20"/>
        <v>5106.2413545364934</v>
      </c>
      <c r="N41" s="100">
        <f t="shared" ref="N41:O41" ca="1" si="21">N42+N45+N46+N70+N82+N83+N84+N85+N86</f>
        <v>4880.9161670174781</v>
      </c>
      <c r="O41" s="100">
        <f t="shared" ca="1" si="21"/>
        <v>3924.1732155192885</v>
      </c>
      <c r="P41" s="100">
        <f t="shared" ref="P41:Q41" ca="1" si="22">P42+P45+P46+P70+P82+P83+P84+P85+P86</f>
        <v>5694.487702915465</v>
      </c>
      <c r="Q41" s="100">
        <f t="shared" ca="1" si="22"/>
        <v>4985.2019291361312</v>
      </c>
      <c r="R41"/>
      <c r="S41"/>
      <c r="T41"/>
      <c r="U41"/>
      <c r="V41"/>
      <c r="W41"/>
      <c r="X41"/>
      <c r="Y41"/>
    </row>
    <row r="42" spans="1:25" ht="15" x14ac:dyDescent="0.25">
      <c r="A42" s="54"/>
      <c r="B42" s="155" t="s">
        <v>13</v>
      </c>
      <c r="C42" s="23">
        <f t="shared" ca="1" si="3"/>
        <v>0</v>
      </c>
      <c r="D42" s="300">
        <f ca="1">SUM(D43:D44)</f>
        <v>0</v>
      </c>
      <c r="E42" s="300">
        <f t="shared" ref="E42:M42" ca="1" si="23">SUM(E43:E44)</f>
        <v>0</v>
      </c>
      <c r="F42" s="300">
        <f t="shared" ca="1" si="23"/>
        <v>0</v>
      </c>
      <c r="G42" s="300">
        <f t="shared" ca="1" si="23"/>
        <v>0</v>
      </c>
      <c r="H42" s="300">
        <f t="shared" ca="1" si="23"/>
        <v>0</v>
      </c>
      <c r="I42" s="300">
        <f t="shared" ca="1" si="23"/>
        <v>0</v>
      </c>
      <c r="J42" s="300">
        <f t="shared" ca="1" si="23"/>
        <v>0</v>
      </c>
      <c r="K42" s="300">
        <f t="shared" ca="1" si="23"/>
        <v>0</v>
      </c>
      <c r="L42" s="300">
        <f t="shared" ca="1" si="23"/>
        <v>0</v>
      </c>
      <c r="M42" s="300">
        <f t="shared" ca="1" si="23"/>
        <v>0</v>
      </c>
      <c r="N42" s="300">
        <f t="shared" ref="N42:O42" ca="1" si="24">SUM(N43:N44)</f>
        <v>0</v>
      </c>
      <c r="O42" s="300">
        <f t="shared" ca="1" si="24"/>
        <v>0</v>
      </c>
      <c r="P42" s="300">
        <f t="shared" ref="P42:Q42" ca="1" si="25">SUM(P43:P44)</f>
        <v>0</v>
      </c>
      <c r="Q42" s="300">
        <f t="shared" ca="1" si="25"/>
        <v>0</v>
      </c>
      <c r="R42"/>
      <c r="S42"/>
      <c r="T42"/>
      <c r="U42"/>
      <c r="V42"/>
      <c r="W42"/>
      <c r="X42"/>
      <c r="Y42"/>
    </row>
    <row r="43" spans="1:25" ht="15" x14ac:dyDescent="0.25">
      <c r="A43" s="54"/>
      <c r="B43" s="148" t="s">
        <v>134</v>
      </c>
      <c r="C43" s="22">
        <f t="shared" ca="1" si="3"/>
        <v>0</v>
      </c>
      <c r="D43" s="301">
        <f ca="1">(HLOOKUP(CONCATENATE(D$7,$E$5),'BECO_Datos 2006-2020'!$D$3:$LJ$86,'BECO_Datos 2006-2020'!$A43,FALSE)+IFERROR(HLOOKUP(CONCATENATE(D$7,$E$5),'BECO_Datos 2006-2020'!$LL$3:$RN$86,'BECO_Datos 2006-2020'!$A43,FALSE),0))*$D$5</f>
        <v>0</v>
      </c>
      <c r="E43" s="301">
        <f ca="1">(HLOOKUP(CONCATENATE(E$7,$E$5),'BECO_Datos 2006-2020'!$D$3:$LJ$86,'BECO_Datos 2006-2020'!$A43,FALSE)+IFERROR(HLOOKUP(CONCATENATE(E$7,$E$5),'BECO_Datos 2006-2020'!$LL$3:$RN$86,'BECO_Datos 2006-2020'!$A43,FALSE),0))*$D$5</f>
        <v>0</v>
      </c>
      <c r="F43" s="301">
        <f ca="1">(HLOOKUP(CONCATENATE(F$7,$E$5),'BECO_Datos 2006-2020'!$D$3:$LJ$86,'BECO_Datos 2006-2020'!$A43,FALSE)+IFERROR(HLOOKUP(CONCATENATE(F$7,$E$5),'BECO_Datos 2006-2020'!$LL$3:$RN$86,'BECO_Datos 2006-2020'!$A43,FALSE),0))*$D$5</f>
        <v>0</v>
      </c>
      <c r="G43" s="301">
        <f ca="1">(HLOOKUP(CONCATENATE(G$7,$E$5),'BECO_Datos 2006-2020'!$D$3:$LJ$86,'BECO_Datos 2006-2020'!$A43,FALSE)+IFERROR(HLOOKUP(CONCATENATE(G$7,$E$5),'BECO_Datos 2006-2020'!$LL$3:$RN$86,'BECO_Datos 2006-2020'!$A43,FALSE),0))*$D$5</f>
        <v>0</v>
      </c>
      <c r="H43" s="301">
        <f ca="1">(HLOOKUP(CONCATENATE(H$7,$E$5),'BECO_Datos 2006-2020'!$D$3:$LJ$86,'BECO_Datos 2006-2020'!$A43,FALSE)+IFERROR(HLOOKUP(CONCATENATE(H$7,$E$5),'BECO_Datos 2006-2020'!$LL$3:$RN$86,'BECO_Datos 2006-2020'!$A43,FALSE),0))*$D$5</f>
        <v>0</v>
      </c>
      <c r="I43" s="301">
        <f ca="1">(HLOOKUP(CONCATENATE(I$7,$E$5),'BECO_Datos 2006-2020'!$D$3:$LJ$86,'BECO_Datos 2006-2020'!$A43,FALSE)+IFERROR(HLOOKUP(CONCATENATE(I$7,$E$5),'BECO_Datos 2006-2020'!$LL$3:$RN$86,'BECO_Datos 2006-2020'!$A43,FALSE),0))*$D$5</f>
        <v>0</v>
      </c>
      <c r="J43" s="301">
        <f ca="1">(HLOOKUP(CONCATENATE(J$7,$E$5),'BECO_Datos 2006-2020'!$D$3:$LJ$86,'BECO_Datos 2006-2020'!$A43,FALSE)+IFERROR(HLOOKUP(CONCATENATE(J$7,$E$5),'BECO_Datos 2006-2020'!$LL$3:$RN$86,'BECO_Datos 2006-2020'!$A43,FALSE),0))*$D$5</f>
        <v>0</v>
      </c>
      <c r="K43" s="301">
        <f ca="1">(HLOOKUP(CONCATENATE(K$7,$E$5),'BECO_Datos 2006-2020'!$D$3:$LJ$86,'BECO_Datos 2006-2020'!$A43,FALSE)+IFERROR(HLOOKUP(CONCATENATE(K$7,$E$5),'BECO_Datos 2006-2020'!$LL$3:$RN$86,'BECO_Datos 2006-2020'!$A43,FALSE),0))*$D$5</f>
        <v>0</v>
      </c>
      <c r="L43" s="301">
        <f ca="1">(HLOOKUP(CONCATENATE(L$7,$E$5),'BECO_Datos 2006-2020'!$D$3:$LJ$86,'BECO_Datos 2006-2020'!$A43,FALSE)+IFERROR(HLOOKUP(CONCATENATE(L$7,$E$5),'BECO_Datos 2006-2020'!$LL$3:$RN$86,'BECO_Datos 2006-2020'!$A43,FALSE),0))*$D$5</f>
        <v>0</v>
      </c>
      <c r="M43" s="301">
        <f ca="1">(HLOOKUP(CONCATENATE(M$7,$E$5),'BECO_Datos 2006-2020'!$D$3:$LJ$86,'BECO_Datos 2006-2020'!$A43,FALSE)+IFERROR(HLOOKUP(CONCATENATE(M$7,$E$5),'BECO_Datos 2006-2020'!$LL$3:$RN$86,'BECO_Datos 2006-2020'!$A43,FALSE),0))*$D$5</f>
        <v>0</v>
      </c>
      <c r="N43" s="301">
        <f ca="1">(HLOOKUP(CONCATENATE(N$7,$E$5),'BECO_Datos 2006-2020'!$D$3:$LJ$86,'BECO_Datos 2006-2020'!$A43,FALSE)+IFERROR(HLOOKUP(CONCATENATE(N$7,$E$5),'BECO_Datos 2006-2020'!$LL$3:$RN$86,'BECO_Datos 2006-2020'!$A43,FALSE),0))*$D$5</f>
        <v>0</v>
      </c>
      <c r="O43" s="301">
        <f ca="1">(HLOOKUP(CONCATENATE(O$7,$E$5),'BECO_Datos 2006-2020'!$D$3:$LJ$86,'BECO_Datos 2006-2020'!$A43,FALSE)+IFERROR(HLOOKUP(CONCATENATE(O$7,$E$5),'BECO_Datos 2006-2020'!$LL$3:$RN$86,'BECO_Datos 2006-2020'!$A43,FALSE),0))*$D$5</f>
        <v>0</v>
      </c>
      <c r="P43" s="301">
        <f ca="1">(HLOOKUP(CONCATENATE(P$7,$E$5),'BECO_Datos 2006-2020'!$D$3:$LJ$86,'BECO_Datos 2006-2020'!$A43,FALSE)+IFERROR(HLOOKUP(CONCATENATE(P$7,$E$5),'BECO_Datos 2006-2020'!$LL$3:$RN$86,'BECO_Datos 2006-2020'!$A43,FALSE),0))*$D$5</f>
        <v>0</v>
      </c>
      <c r="Q43" s="301">
        <f ca="1">(HLOOKUP(CONCATENATE(Q$7,$E$5),'BECO_Datos 2006-2020'!$D$3:$LJ$86,'BECO_Datos 2006-2020'!$A43,FALSE)+IFERROR(HLOOKUP(CONCATENATE(Q$7,$E$5),'BECO_Datos 2006-2020'!$LL$3:$RN$86,'BECO_Datos 2006-2020'!$A43,FALSE),0))*$D$5</f>
        <v>0</v>
      </c>
      <c r="R43"/>
      <c r="S43"/>
      <c r="T43"/>
      <c r="U43"/>
      <c r="V43"/>
      <c r="W43"/>
      <c r="X43"/>
      <c r="Y43"/>
    </row>
    <row r="44" spans="1:25" ht="15" x14ac:dyDescent="0.25">
      <c r="A44" s="54"/>
      <c r="B44" s="149" t="s">
        <v>135</v>
      </c>
      <c r="C44" s="23">
        <f t="shared" ca="1" si="3"/>
        <v>0</v>
      </c>
      <c r="D44" s="302">
        <f ca="1">(HLOOKUP(CONCATENATE(D$7,$E$5),'BECO_Datos 2006-2020'!$D$3:$LJ$86,'BECO_Datos 2006-2020'!$A44,FALSE)+IFERROR(HLOOKUP(CONCATENATE(D$7,$E$5),'BECO_Datos 2006-2020'!$LL$3:$RN$86,'BECO_Datos 2006-2020'!$A44,FALSE),0))*$D$5</f>
        <v>0</v>
      </c>
      <c r="E44" s="302">
        <f ca="1">(HLOOKUP(CONCATENATE(E$7,$E$5),'BECO_Datos 2006-2020'!$D$3:$LJ$86,'BECO_Datos 2006-2020'!$A44,FALSE)+IFERROR(HLOOKUP(CONCATENATE(E$7,$E$5),'BECO_Datos 2006-2020'!$LL$3:$RN$86,'BECO_Datos 2006-2020'!$A44,FALSE),0))*$D$5</f>
        <v>0</v>
      </c>
      <c r="F44" s="302">
        <f ca="1">(HLOOKUP(CONCATENATE(F$7,$E$5),'BECO_Datos 2006-2020'!$D$3:$LJ$86,'BECO_Datos 2006-2020'!$A44,FALSE)+IFERROR(HLOOKUP(CONCATENATE(F$7,$E$5),'BECO_Datos 2006-2020'!$LL$3:$RN$86,'BECO_Datos 2006-2020'!$A44,FALSE),0))*$D$5</f>
        <v>0</v>
      </c>
      <c r="G44" s="302">
        <f ca="1">(HLOOKUP(CONCATENATE(G$7,$E$5),'BECO_Datos 2006-2020'!$D$3:$LJ$86,'BECO_Datos 2006-2020'!$A44,FALSE)+IFERROR(HLOOKUP(CONCATENATE(G$7,$E$5),'BECO_Datos 2006-2020'!$LL$3:$RN$86,'BECO_Datos 2006-2020'!$A44,FALSE),0))*$D$5</f>
        <v>0</v>
      </c>
      <c r="H44" s="302">
        <f ca="1">(HLOOKUP(CONCATENATE(H$7,$E$5),'BECO_Datos 2006-2020'!$D$3:$LJ$86,'BECO_Datos 2006-2020'!$A44,FALSE)+IFERROR(HLOOKUP(CONCATENATE(H$7,$E$5),'BECO_Datos 2006-2020'!$LL$3:$RN$86,'BECO_Datos 2006-2020'!$A44,FALSE),0))*$D$5</f>
        <v>0</v>
      </c>
      <c r="I44" s="302">
        <f ca="1">(HLOOKUP(CONCATENATE(I$7,$E$5),'BECO_Datos 2006-2020'!$D$3:$LJ$86,'BECO_Datos 2006-2020'!$A44,FALSE)+IFERROR(HLOOKUP(CONCATENATE(I$7,$E$5),'BECO_Datos 2006-2020'!$LL$3:$RN$86,'BECO_Datos 2006-2020'!$A44,FALSE),0))*$D$5</f>
        <v>0</v>
      </c>
      <c r="J44" s="302">
        <f ca="1">(HLOOKUP(CONCATENATE(J$7,$E$5),'BECO_Datos 2006-2020'!$D$3:$LJ$86,'BECO_Datos 2006-2020'!$A44,FALSE)+IFERROR(HLOOKUP(CONCATENATE(J$7,$E$5),'BECO_Datos 2006-2020'!$LL$3:$RN$86,'BECO_Datos 2006-2020'!$A44,FALSE),0))*$D$5</f>
        <v>0</v>
      </c>
      <c r="K44" s="302">
        <f ca="1">(HLOOKUP(CONCATENATE(K$7,$E$5),'BECO_Datos 2006-2020'!$D$3:$LJ$86,'BECO_Datos 2006-2020'!$A44,FALSE)+IFERROR(HLOOKUP(CONCATENATE(K$7,$E$5),'BECO_Datos 2006-2020'!$LL$3:$RN$86,'BECO_Datos 2006-2020'!$A44,FALSE),0))*$D$5</f>
        <v>0</v>
      </c>
      <c r="L44" s="302">
        <f ca="1">(HLOOKUP(CONCATENATE(L$7,$E$5),'BECO_Datos 2006-2020'!$D$3:$LJ$86,'BECO_Datos 2006-2020'!$A44,FALSE)+IFERROR(HLOOKUP(CONCATENATE(L$7,$E$5),'BECO_Datos 2006-2020'!$LL$3:$RN$86,'BECO_Datos 2006-2020'!$A44,FALSE),0))*$D$5</f>
        <v>0</v>
      </c>
      <c r="M44" s="302">
        <f ca="1">(HLOOKUP(CONCATENATE(M$7,$E$5),'BECO_Datos 2006-2020'!$D$3:$LJ$86,'BECO_Datos 2006-2020'!$A44,FALSE)+IFERROR(HLOOKUP(CONCATENATE(M$7,$E$5),'BECO_Datos 2006-2020'!$LL$3:$RN$86,'BECO_Datos 2006-2020'!$A44,FALSE),0))*$D$5</f>
        <v>0</v>
      </c>
      <c r="N44" s="302">
        <f ca="1">(HLOOKUP(CONCATENATE(N$7,$E$5),'BECO_Datos 2006-2020'!$D$3:$LJ$86,'BECO_Datos 2006-2020'!$A44,FALSE)+IFERROR(HLOOKUP(CONCATENATE(N$7,$E$5),'BECO_Datos 2006-2020'!$LL$3:$RN$86,'BECO_Datos 2006-2020'!$A44,FALSE),0))*$D$5</f>
        <v>0</v>
      </c>
      <c r="O44" s="302">
        <f ca="1">(HLOOKUP(CONCATENATE(O$7,$E$5),'BECO_Datos 2006-2020'!$D$3:$LJ$86,'BECO_Datos 2006-2020'!$A44,FALSE)+IFERROR(HLOOKUP(CONCATENATE(O$7,$E$5),'BECO_Datos 2006-2020'!$LL$3:$RN$86,'BECO_Datos 2006-2020'!$A44,FALSE),0))*$D$5</f>
        <v>0</v>
      </c>
      <c r="P44" s="302">
        <f ca="1">(HLOOKUP(CONCATENATE(P$7,$E$5),'BECO_Datos 2006-2020'!$D$3:$LJ$86,'BECO_Datos 2006-2020'!$A44,FALSE)+IFERROR(HLOOKUP(CONCATENATE(P$7,$E$5),'BECO_Datos 2006-2020'!$LL$3:$RN$86,'BECO_Datos 2006-2020'!$A44,FALSE),0))*$D$5</f>
        <v>0</v>
      </c>
      <c r="Q44" s="302">
        <f ca="1">(HLOOKUP(CONCATENATE(Q$7,$E$5),'BECO_Datos 2006-2020'!$D$3:$LJ$86,'BECO_Datos 2006-2020'!$A44,FALSE)+IFERROR(HLOOKUP(CONCATENATE(Q$7,$E$5),'BECO_Datos 2006-2020'!$LL$3:$RN$86,'BECO_Datos 2006-2020'!$A44,FALSE),0))*$D$5</f>
        <v>0</v>
      </c>
      <c r="R44"/>
      <c r="S44"/>
      <c r="T44"/>
      <c r="U44"/>
      <c r="V44"/>
      <c r="W44"/>
      <c r="X44"/>
      <c r="Y44"/>
    </row>
    <row r="45" spans="1:25" ht="15" x14ac:dyDescent="0.25">
      <c r="A45" s="54"/>
      <c r="B45" s="145" t="s">
        <v>14</v>
      </c>
      <c r="C45" s="22">
        <f t="shared" ca="1" si="3"/>
        <v>0</v>
      </c>
      <c r="D45" s="22">
        <f ca="1">(HLOOKUP(CONCATENATE(D$7,$E$5),'BECO_Datos 2006-2020'!$D$3:$LJ$86,'BECO_Datos 2006-2020'!$A45,FALSE)+IFERROR(HLOOKUP(CONCATENATE(D$7,$E$5),'BECO_Datos 2006-2020'!$LL$3:$RN$86,'BECO_Datos 2006-2020'!$A45,FALSE),0))*$D$5</f>
        <v>0</v>
      </c>
      <c r="E45" s="22">
        <f ca="1">(HLOOKUP(CONCATENATE(E$7,$E$5),'BECO_Datos 2006-2020'!$D$3:$LJ$86,'BECO_Datos 2006-2020'!$A45,FALSE)+IFERROR(HLOOKUP(CONCATENATE(E$7,$E$5),'BECO_Datos 2006-2020'!$LL$3:$RN$86,'BECO_Datos 2006-2020'!$A45,FALSE),0))*$D$5</f>
        <v>0</v>
      </c>
      <c r="F45" s="22">
        <f ca="1">(HLOOKUP(CONCATENATE(F$7,$E$5),'BECO_Datos 2006-2020'!$D$3:$LJ$86,'BECO_Datos 2006-2020'!$A45,FALSE)+IFERROR(HLOOKUP(CONCATENATE(F$7,$E$5),'BECO_Datos 2006-2020'!$LL$3:$RN$86,'BECO_Datos 2006-2020'!$A45,FALSE),0))*$D$5</f>
        <v>0</v>
      </c>
      <c r="G45" s="22">
        <f ca="1">(HLOOKUP(CONCATENATE(G$7,$E$5),'BECO_Datos 2006-2020'!$D$3:$LJ$86,'BECO_Datos 2006-2020'!$A45,FALSE)+IFERROR(HLOOKUP(CONCATENATE(G$7,$E$5),'BECO_Datos 2006-2020'!$LL$3:$RN$86,'BECO_Datos 2006-2020'!$A45,FALSE),0))*$D$5</f>
        <v>0</v>
      </c>
      <c r="H45" s="22">
        <f ca="1">(HLOOKUP(CONCATENATE(H$7,$E$5),'BECO_Datos 2006-2020'!$D$3:$LJ$86,'BECO_Datos 2006-2020'!$A45,FALSE)+IFERROR(HLOOKUP(CONCATENATE(H$7,$E$5),'BECO_Datos 2006-2020'!$LL$3:$RN$86,'BECO_Datos 2006-2020'!$A45,FALSE),0))*$D$5</f>
        <v>0</v>
      </c>
      <c r="I45" s="22">
        <f ca="1">(HLOOKUP(CONCATENATE(I$7,$E$5),'BECO_Datos 2006-2020'!$D$3:$LJ$86,'BECO_Datos 2006-2020'!$A45,FALSE)+IFERROR(HLOOKUP(CONCATENATE(I$7,$E$5),'BECO_Datos 2006-2020'!$LL$3:$RN$86,'BECO_Datos 2006-2020'!$A45,FALSE),0))*$D$5</f>
        <v>0</v>
      </c>
      <c r="J45" s="22">
        <f ca="1">(HLOOKUP(CONCATENATE(J$7,$E$5),'BECO_Datos 2006-2020'!$D$3:$LJ$86,'BECO_Datos 2006-2020'!$A45,FALSE)+IFERROR(HLOOKUP(CONCATENATE(J$7,$E$5),'BECO_Datos 2006-2020'!$LL$3:$RN$86,'BECO_Datos 2006-2020'!$A45,FALSE),0))*$D$5</f>
        <v>0</v>
      </c>
      <c r="K45" s="22">
        <f ca="1">(HLOOKUP(CONCATENATE(K$7,$E$5),'BECO_Datos 2006-2020'!$D$3:$LJ$86,'BECO_Datos 2006-2020'!$A45,FALSE)+IFERROR(HLOOKUP(CONCATENATE(K$7,$E$5),'BECO_Datos 2006-2020'!$LL$3:$RN$86,'BECO_Datos 2006-2020'!$A45,FALSE),0))*$D$5</f>
        <v>0</v>
      </c>
      <c r="L45" s="22">
        <f ca="1">(HLOOKUP(CONCATENATE(L$7,$E$5),'BECO_Datos 2006-2020'!$D$3:$LJ$86,'BECO_Datos 2006-2020'!$A45,FALSE)+IFERROR(HLOOKUP(CONCATENATE(L$7,$E$5),'BECO_Datos 2006-2020'!$LL$3:$RN$86,'BECO_Datos 2006-2020'!$A45,FALSE),0))*$D$5</f>
        <v>0</v>
      </c>
      <c r="M45" s="22">
        <f ca="1">(HLOOKUP(CONCATENATE(M$7,$E$5),'BECO_Datos 2006-2020'!$D$3:$LJ$86,'BECO_Datos 2006-2020'!$A45,FALSE)+IFERROR(HLOOKUP(CONCATENATE(M$7,$E$5),'BECO_Datos 2006-2020'!$LL$3:$RN$86,'BECO_Datos 2006-2020'!$A45,FALSE),0))*$D$5</f>
        <v>0</v>
      </c>
      <c r="N45" s="22">
        <f ca="1">(HLOOKUP(CONCATENATE(N$7,$E$5),'BECO_Datos 2006-2020'!$D$3:$LJ$86,'BECO_Datos 2006-2020'!$A45,FALSE)+IFERROR(HLOOKUP(CONCATENATE(N$7,$E$5),'BECO_Datos 2006-2020'!$LL$3:$RN$86,'BECO_Datos 2006-2020'!$A45,FALSE),0))*$D$5</f>
        <v>0</v>
      </c>
      <c r="O45" s="22">
        <f ca="1">(HLOOKUP(CONCATENATE(O$7,$E$5),'BECO_Datos 2006-2020'!$D$3:$LJ$86,'BECO_Datos 2006-2020'!$A45,FALSE)+IFERROR(HLOOKUP(CONCATENATE(O$7,$E$5),'BECO_Datos 2006-2020'!$LL$3:$RN$86,'BECO_Datos 2006-2020'!$A45,FALSE),0))*$D$5</f>
        <v>0</v>
      </c>
      <c r="P45" s="22">
        <f ca="1">(HLOOKUP(CONCATENATE(P$7,$E$5),'BECO_Datos 2006-2020'!$D$3:$LJ$86,'BECO_Datos 2006-2020'!$A45,FALSE)+IFERROR(HLOOKUP(CONCATENATE(P$7,$E$5),'BECO_Datos 2006-2020'!$LL$3:$RN$86,'BECO_Datos 2006-2020'!$A45,FALSE),0))*$D$5</f>
        <v>0</v>
      </c>
      <c r="Q45" s="22">
        <f ca="1">(HLOOKUP(CONCATENATE(Q$7,$E$5),'BECO_Datos 2006-2020'!$D$3:$LJ$86,'BECO_Datos 2006-2020'!$A45,FALSE)+IFERROR(HLOOKUP(CONCATENATE(Q$7,$E$5),'BECO_Datos 2006-2020'!$LL$3:$RN$86,'BECO_Datos 2006-2020'!$A45,FALSE),0))*$D$5</f>
        <v>0</v>
      </c>
      <c r="R45"/>
      <c r="S45"/>
      <c r="T45"/>
      <c r="U45"/>
      <c r="V45"/>
      <c r="W45"/>
      <c r="X45"/>
      <c r="Y45"/>
    </row>
    <row r="46" spans="1:25" ht="15" x14ac:dyDescent="0.25">
      <c r="A46" s="54"/>
      <c r="B46" s="155" t="s">
        <v>15</v>
      </c>
      <c r="C46" s="156">
        <f t="shared" ca="1" si="3"/>
        <v>45405.908913380386</v>
      </c>
      <c r="D46" s="101">
        <f ca="1">SUM(D47:D69)</f>
        <v>4186.6469850806698</v>
      </c>
      <c r="E46" s="101">
        <f t="shared" ref="E46:M46" ca="1" si="26">SUM(E47:E69)</f>
        <v>1892.0677692649651</v>
      </c>
      <c r="F46" s="101">
        <f t="shared" ca="1" si="26"/>
        <v>6082.3594698626139</v>
      </c>
      <c r="G46" s="101">
        <f t="shared" ca="1" si="26"/>
        <v>5376.6614363078043</v>
      </c>
      <c r="H46" s="101">
        <f t="shared" ca="1" si="26"/>
        <v>2510.4966750664053</v>
      </c>
      <c r="I46" s="101">
        <f t="shared" ca="1" si="26"/>
        <v>3811.255481704095</v>
      </c>
      <c r="J46" s="101">
        <f t="shared" ca="1" si="26"/>
        <v>3300.3504400353122</v>
      </c>
      <c r="K46" s="101">
        <f t="shared" ca="1" si="26"/>
        <v>3452.6730143935411</v>
      </c>
      <c r="L46" s="101">
        <f t="shared" ca="1" si="26"/>
        <v>3939.6826390802075</v>
      </c>
      <c r="M46" s="101">
        <f t="shared" ca="1" si="26"/>
        <v>4091.2383545364933</v>
      </c>
      <c r="N46" s="101">
        <f t="shared" ref="N46:O46" ca="1" si="27">SUM(N47:N69)</f>
        <v>3871.5908145232515</v>
      </c>
      <c r="O46" s="101">
        <f t="shared" ca="1" si="27"/>
        <v>2890.8858335250279</v>
      </c>
      <c r="P46" s="101">
        <f t="shared" ref="P46:Q46" ca="1" si="28">SUM(P47:P69)</f>
        <v>4575.684868178394</v>
      </c>
      <c r="Q46" s="101">
        <f t="shared" ca="1" si="28"/>
        <v>4448.4692437457943</v>
      </c>
      <c r="R46"/>
      <c r="S46"/>
      <c r="T46"/>
      <c r="U46"/>
      <c r="V46"/>
      <c r="W46"/>
      <c r="X46"/>
      <c r="Y46"/>
    </row>
    <row r="47" spans="1:25" ht="15" x14ac:dyDescent="0.25">
      <c r="A47" s="54"/>
      <c r="B47" s="148" t="s">
        <v>83</v>
      </c>
      <c r="C47" s="22">
        <f t="shared" ca="1" si="3"/>
        <v>45397.24691338039</v>
      </c>
      <c r="D47" s="103">
        <f ca="1">(HLOOKUP(CONCATENATE(D$7,$E$5),'BECO_Datos 2006-2020'!$D$3:$LJ$86,'BECO_Datos 2006-2020'!$A47,FALSE)+IFERROR(HLOOKUP(CONCATENATE(D$7,$E$5),'BECO_Datos 2006-2020'!$LL$3:$RN$86,'BECO_Datos 2006-2020'!$A47,FALSE),0))*$D$5</f>
        <v>4186.6469850806698</v>
      </c>
      <c r="E47" s="103">
        <f ca="1">(HLOOKUP(CONCATENATE(E$7,$E$5),'BECO_Datos 2006-2020'!$D$3:$LJ$86,'BECO_Datos 2006-2020'!$A47,FALSE)+IFERROR(HLOOKUP(CONCATENATE(E$7,$E$5),'BECO_Datos 2006-2020'!$LL$3:$RN$86,'BECO_Datos 2006-2020'!$A47,FALSE),0))*$D$5</f>
        <v>1889.3577692649651</v>
      </c>
      <c r="F47" s="103">
        <f ca="1">(HLOOKUP(CONCATENATE(F$7,$E$5),'BECO_Datos 2006-2020'!$D$3:$LJ$86,'BECO_Datos 2006-2020'!$A47,FALSE)+IFERROR(HLOOKUP(CONCATENATE(F$7,$E$5),'BECO_Datos 2006-2020'!$LL$3:$RN$86,'BECO_Datos 2006-2020'!$A47,FALSE),0))*$D$5</f>
        <v>6082.3594698626139</v>
      </c>
      <c r="G47" s="103">
        <f ca="1">(HLOOKUP(CONCATENATE(G$7,$E$5),'BECO_Datos 2006-2020'!$D$3:$LJ$86,'BECO_Datos 2006-2020'!$A47,FALSE)+IFERROR(HLOOKUP(CONCATENATE(G$7,$E$5),'BECO_Datos 2006-2020'!$LL$3:$RN$86,'BECO_Datos 2006-2020'!$A47,FALSE),0))*$D$5</f>
        <v>5376.6614363078043</v>
      </c>
      <c r="H47" s="103">
        <f ca="1">(HLOOKUP(CONCATENATE(H$7,$E$5),'BECO_Datos 2006-2020'!$D$3:$LJ$86,'BECO_Datos 2006-2020'!$A47,FALSE)+IFERROR(HLOOKUP(CONCATENATE(H$7,$E$5),'BECO_Datos 2006-2020'!$LL$3:$RN$86,'BECO_Datos 2006-2020'!$A47,FALSE),0))*$D$5</f>
        <v>2505.2866750664052</v>
      </c>
      <c r="I47" s="103">
        <f ca="1">(HLOOKUP(CONCATENATE(I$7,$E$5),'BECO_Datos 2006-2020'!$D$3:$LJ$86,'BECO_Datos 2006-2020'!$A47,FALSE)+IFERROR(HLOOKUP(CONCATENATE(I$7,$E$5),'BECO_Datos 2006-2020'!$LL$3:$RN$86,'BECO_Datos 2006-2020'!$A47,FALSE),0))*$D$5</f>
        <v>3810.5134817040948</v>
      </c>
      <c r="J47" s="103">
        <f ca="1">(HLOOKUP(CONCATENATE(J$7,$E$5),'BECO_Datos 2006-2020'!$D$3:$LJ$86,'BECO_Datos 2006-2020'!$A47,FALSE)+IFERROR(HLOOKUP(CONCATENATE(J$7,$E$5),'BECO_Datos 2006-2020'!$LL$3:$RN$86,'BECO_Datos 2006-2020'!$A47,FALSE),0))*$D$5</f>
        <v>3300.3504400353122</v>
      </c>
      <c r="K47" s="103">
        <f ca="1">(HLOOKUP(CONCATENATE(K$7,$E$5),'BECO_Datos 2006-2020'!$D$3:$LJ$86,'BECO_Datos 2006-2020'!$A47,FALSE)+IFERROR(HLOOKUP(CONCATENATE(K$7,$E$5),'BECO_Datos 2006-2020'!$LL$3:$RN$86,'BECO_Datos 2006-2020'!$A47,FALSE),0))*$D$5</f>
        <v>3452.6730143935411</v>
      </c>
      <c r="L47" s="103">
        <f ca="1">(HLOOKUP(CONCATENATE(L$7,$E$5),'BECO_Datos 2006-2020'!$D$3:$LJ$86,'BECO_Datos 2006-2020'!$A47,FALSE)+IFERROR(HLOOKUP(CONCATENATE(L$7,$E$5),'BECO_Datos 2006-2020'!$LL$3:$RN$86,'BECO_Datos 2006-2020'!$A47,FALSE),0))*$D$5</f>
        <v>3939.6826390802075</v>
      </c>
      <c r="M47" s="103">
        <f ca="1">(HLOOKUP(CONCATENATE(M$7,$E$5),'BECO_Datos 2006-2020'!$D$3:$LJ$86,'BECO_Datos 2006-2020'!$A47,FALSE)+IFERROR(HLOOKUP(CONCATENATE(M$7,$E$5),'BECO_Datos 2006-2020'!$LL$3:$RN$86,'BECO_Datos 2006-2020'!$A47,FALSE),0))*$D$5</f>
        <v>4091.2383545364933</v>
      </c>
      <c r="N47" s="103">
        <f ca="1">(HLOOKUP(CONCATENATE(N$7,$E$5),'BECO_Datos 2006-2020'!$D$3:$LJ$86,'BECO_Datos 2006-2020'!$A47,FALSE)+IFERROR(HLOOKUP(CONCATENATE(N$7,$E$5),'BECO_Datos 2006-2020'!$LL$3:$RN$86,'BECO_Datos 2006-2020'!$A47,FALSE),0))*$D$5</f>
        <v>3871.5908145232515</v>
      </c>
      <c r="O47" s="103">
        <f ca="1">(HLOOKUP(CONCATENATE(O$7,$E$5),'BECO_Datos 2006-2020'!$D$3:$LJ$86,'BECO_Datos 2006-2020'!$A47,FALSE)+IFERROR(HLOOKUP(CONCATENATE(O$7,$E$5),'BECO_Datos 2006-2020'!$LL$3:$RN$86,'BECO_Datos 2006-2020'!$A47,FALSE),0))*$D$5</f>
        <v>2890.8858335250279</v>
      </c>
      <c r="P47" s="103">
        <f ca="1">(HLOOKUP(CONCATENATE(P$7,$E$5),'BECO_Datos 2006-2020'!$D$3:$LJ$86,'BECO_Datos 2006-2020'!$A47,FALSE)+IFERROR(HLOOKUP(CONCATENATE(P$7,$E$5),'BECO_Datos 2006-2020'!$LL$3:$RN$86,'BECO_Datos 2006-2020'!$A47,FALSE),0))*$D$5</f>
        <v>4354.5528681783944</v>
      </c>
      <c r="Q47" s="103">
        <f ca="1">(HLOOKUP(CONCATENATE(Q$7,$E$5),'BECO_Datos 2006-2020'!$D$3:$LJ$86,'BECO_Datos 2006-2020'!$A47,FALSE)+IFERROR(HLOOKUP(CONCATENATE(Q$7,$E$5),'BECO_Datos 2006-2020'!$LL$3:$RN$86,'BECO_Datos 2006-2020'!$A47,FALSE),0))*$D$5</f>
        <v>4222.6878358301865</v>
      </c>
      <c r="R47"/>
      <c r="S47"/>
      <c r="T47"/>
      <c r="U47"/>
      <c r="V47"/>
      <c r="W47"/>
      <c r="X47"/>
      <c r="Y47"/>
    </row>
    <row r="48" spans="1:25" ht="15" x14ac:dyDescent="0.25">
      <c r="A48" s="54"/>
      <c r="B48" s="149" t="s">
        <v>84</v>
      </c>
      <c r="C48" s="23">
        <f t="shared" ca="1" si="3"/>
        <v>0</v>
      </c>
      <c r="D48" s="104">
        <f ca="1">(HLOOKUP(CONCATENATE(D$7,$E$5),'BECO_Datos 2006-2020'!$D$3:$LJ$86,'BECO_Datos 2006-2020'!$A48,FALSE)+IFERROR(HLOOKUP(CONCATENATE(D$7,$E$5),'BECO_Datos 2006-2020'!$LL$3:$RN$86,'BECO_Datos 2006-2020'!$A48,FALSE),0))*$D$5</f>
        <v>0</v>
      </c>
      <c r="E48" s="104">
        <f ca="1">(HLOOKUP(CONCATENATE(E$7,$E$5),'BECO_Datos 2006-2020'!$D$3:$LJ$86,'BECO_Datos 2006-2020'!$A48,FALSE)+IFERROR(HLOOKUP(CONCATENATE(E$7,$E$5),'BECO_Datos 2006-2020'!$LL$3:$RN$86,'BECO_Datos 2006-2020'!$A48,FALSE),0))*$D$5</f>
        <v>0</v>
      </c>
      <c r="F48" s="104">
        <f ca="1">(HLOOKUP(CONCATENATE(F$7,$E$5),'BECO_Datos 2006-2020'!$D$3:$LJ$86,'BECO_Datos 2006-2020'!$A48,FALSE)+IFERROR(HLOOKUP(CONCATENATE(F$7,$E$5),'BECO_Datos 2006-2020'!$LL$3:$RN$86,'BECO_Datos 2006-2020'!$A48,FALSE),0))*$D$5</f>
        <v>0</v>
      </c>
      <c r="G48" s="104">
        <f ca="1">(HLOOKUP(CONCATENATE(G$7,$E$5),'BECO_Datos 2006-2020'!$D$3:$LJ$86,'BECO_Datos 2006-2020'!$A48,FALSE)+IFERROR(HLOOKUP(CONCATENATE(G$7,$E$5),'BECO_Datos 2006-2020'!$LL$3:$RN$86,'BECO_Datos 2006-2020'!$A48,FALSE),0))*$D$5</f>
        <v>0</v>
      </c>
      <c r="H48" s="104">
        <f ca="1">(HLOOKUP(CONCATENATE(H$7,$E$5),'BECO_Datos 2006-2020'!$D$3:$LJ$86,'BECO_Datos 2006-2020'!$A48,FALSE)+IFERROR(HLOOKUP(CONCATENATE(H$7,$E$5),'BECO_Datos 2006-2020'!$LL$3:$RN$86,'BECO_Datos 2006-2020'!$A48,FALSE),0))*$D$5</f>
        <v>0</v>
      </c>
      <c r="I48" s="104">
        <f ca="1">(HLOOKUP(CONCATENATE(I$7,$E$5),'BECO_Datos 2006-2020'!$D$3:$LJ$86,'BECO_Datos 2006-2020'!$A48,FALSE)+IFERROR(HLOOKUP(CONCATENATE(I$7,$E$5),'BECO_Datos 2006-2020'!$LL$3:$RN$86,'BECO_Datos 2006-2020'!$A48,FALSE),0))*$D$5</f>
        <v>0</v>
      </c>
      <c r="J48" s="104">
        <f ca="1">(HLOOKUP(CONCATENATE(J$7,$E$5),'BECO_Datos 2006-2020'!$D$3:$LJ$86,'BECO_Datos 2006-2020'!$A48,FALSE)+IFERROR(HLOOKUP(CONCATENATE(J$7,$E$5),'BECO_Datos 2006-2020'!$LL$3:$RN$86,'BECO_Datos 2006-2020'!$A48,FALSE),0))*$D$5</f>
        <v>0</v>
      </c>
      <c r="K48" s="104">
        <f ca="1">(HLOOKUP(CONCATENATE(K$7,$E$5),'BECO_Datos 2006-2020'!$D$3:$LJ$86,'BECO_Datos 2006-2020'!$A48,FALSE)+IFERROR(HLOOKUP(CONCATENATE(K$7,$E$5),'BECO_Datos 2006-2020'!$LL$3:$RN$86,'BECO_Datos 2006-2020'!$A48,FALSE),0))*$D$5</f>
        <v>0</v>
      </c>
      <c r="L48" s="104">
        <f ca="1">(HLOOKUP(CONCATENATE(L$7,$E$5),'BECO_Datos 2006-2020'!$D$3:$LJ$86,'BECO_Datos 2006-2020'!$A48,FALSE)+IFERROR(HLOOKUP(CONCATENATE(L$7,$E$5),'BECO_Datos 2006-2020'!$LL$3:$RN$86,'BECO_Datos 2006-2020'!$A48,FALSE),0))*$D$5</f>
        <v>0</v>
      </c>
      <c r="M48" s="104">
        <f ca="1">(HLOOKUP(CONCATENATE(M$7,$E$5),'BECO_Datos 2006-2020'!$D$3:$LJ$86,'BECO_Datos 2006-2020'!$A48,FALSE)+IFERROR(HLOOKUP(CONCATENATE(M$7,$E$5),'BECO_Datos 2006-2020'!$LL$3:$RN$86,'BECO_Datos 2006-2020'!$A48,FALSE),0))*$D$5</f>
        <v>0</v>
      </c>
      <c r="N48" s="104">
        <f ca="1">(HLOOKUP(CONCATENATE(N$7,$E$5),'BECO_Datos 2006-2020'!$D$3:$LJ$86,'BECO_Datos 2006-2020'!$A48,FALSE)+IFERROR(HLOOKUP(CONCATENATE(N$7,$E$5),'BECO_Datos 2006-2020'!$LL$3:$RN$86,'BECO_Datos 2006-2020'!$A48,FALSE),0))*$D$5</f>
        <v>0</v>
      </c>
      <c r="O48" s="104">
        <f ca="1">(HLOOKUP(CONCATENATE(O$7,$E$5),'BECO_Datos 2006-2020'!$D$3:$LJ$86,'BECO_Datos 2006-2020'!$A48,FALSE)+IFERROR(HLOOKUP(CONCATENATE(O$7,$E$5),'BECO_Datos 2006-2020'!$LL$3:$RN$86,'BECO_Datos 2006-2020'!$A48,FALSE),0))*$D$5</f>
        <v>0</v>
      </c>
      <c r="P48" s="104">
        <f ca="1">(HLOOKUP(CONCATENATE(P$7,$E$5),'BECO_Datos 2006-2020'!$D$3:$LJ$86,'BECO_Datos 2006-2020'!$A48,FALSE)+IFERROR(HLOOKUP(CONCATENATE(P$7,$E$5),'BECO_Datos 2006-2020'!$LL$3:$RN$86,'BECO_Datos 2006-2020'!$A48,FALSE),0))*$D$5</f>
        <v>0</v>
      </c>
      <c r="Q48" s="104">
        <f ca="1">(HLOOKUP(CONCATENATE(Q$7,$E$5),'BECO_Datos 2006-2020'!$D$3:$LJ$86,'BECO_Datos 2006-2020'!$A48,FALSE)+IFERROR(HLOOKUP(CONCATENATE(Q$7,$E$5),'BECO_Datos 2006-2020'!$LL$3:$RN$86,'BECO_Datos 2006-2020'!$A48,FALSE),0))*$D$5</f>
        <v>0</v>
      </c>
      <c r="R48"/>
      <c r="S48"/>
      <c r="T48"/>
      <c r="U48"/>
      <c r="V48"/>
      <c r="W48"/>
      <c r="X48"/>
      <c r="Y48"/>
    </row>
    <row r="49" spans="1:25" ht="15" x14ac:dyDescent="0.25">
      <c r="A49" s="54"/>
      <c r="B49" s="148" t="s">
        <v>85</v>
      </c>
      <c r="C49" s="22">
        <f t="shared" ca="1" si="3"/>
        <v>0</v>
      </c>
      <c r="D49" s="103">
        <f ca="1">(HLOOKUP(CONCATENATE(D$7,$E$5),'BECO_Datos 2006-2020'!$D$3:$LJ$86,'BECO_Datos 2006-2020'!$A49,FALSE)+IFERROR(HLOOKUP(CONCATENATE(D$7,$E$5),'BECO_Datos 2006-2020'!$LL$3:$RN$86,'BECO_Datos 2006-2020'!$A49,FALSE),0))*$D$5</f>
        <v>0</v>
      </c>
      <c r="E49" s="103">
        <f ca="1">(HLOOKUP(CONCATENATE(E$7,$E$5),'BECO_Datos 2006-2020'!$D$3:$LJ$86,'BECO_Datos 2006-2020'!$A49,FALSE)+IFERROR(HLOOKUP(CONCATENATE(E$7,$E$5),'BECO_Datos 2006-2020'!$LL$3:$RN$86,'BECO_Datos 2006-2020'!$A49,FALSE),0))*$D$5</f>
        <v>0</v>
      </c>
      <c r="F49" s="103">
        <f ca="1">(HLOOKUP(CONCATENATE(F$7,$E$5),'BECO_Datos 2006-2020'!$D$3:$LJ$86,'BECO_Datos 2006-2020'!$A49,FALSE)+IFERROR(HLOOKUP(CONCATENATE(F$7,$E$5),'BECO_Datos 2006-2020'!$LL$3:$RN$86,'BECO_Datos 2006-2020'!$A49,FALSE),0))*$D$5</f>
        <v>0</v>
      </c>
      <c r="G49" s="103">
        <f ca="1">(HLOOKUP(CONCATENATE(G$7,$E$5),'BECO_Datos 2006-2020'!$D$3:$LJ$86,'BECO_Datos 2006-2020'!$A49,FALSE)+IFERROR(HLOOKUP(CONCATENATE(G$7,$E$5),'BECO_Datos 2006-2020'!$LL$3:$RN$86,'BECO_Datos 2006-2020'!$A49,FALSE),0))*$D$5</f>
        <v>0</v>
      </c>
      <c r="H49" s="103">
        <f ca="1">(HLOOKUP(CONCATENATE(H$7,$E$5),'BECO_Datos 2006-2020'!$D$3:$LJ$86,'BECO_Datos 2006-2020'!$A49,FALSE)+IFERROR(HLOOKUP(CONCATENATE(H$7,$E$5),'BECO_Datos 2006-2020'!$LL$3:$RN$86,'BECO_Datos 2006-2020'!$A49,FALSE),0))*$D$5</f>
        <v>0</v>
      </c>
      <c r="I49" s="103">
        <f ca="1">(HLOOKUP(CONCATENATE(I$7,$E$5),'BECO_Datos 2006-2020'!$D$3:$LJ$86,'BECO_Datos 2006-2020'!$A49,FALSE)+IFERROR(HLOOKUP(CONCATENATE(I$7,$E$5),'BECO_Datos 2006-2020'!$LL$3:$RN$86,'BECO_Datos 2006-2020'!$A49,FALSE),0))*$D$5</f>
        <v>0</v>
      </c>
      <c r="J49" s="103">
        <f ca="1">(HLOOKUP(CONCATENATE(J$7,$E$5),'BECO_Datos 2006-2020'!$D$3:$LJ$86,'BECO_Datos 2006-2020'!$A49,FALSE)+IFERROR(HLOOKUP(CONCATENATE(J$7,$E$5),'BECO_Datos 2006-2020'!$LL$3:$RN$86,'BECO_Datos 2006-2020'!$A49,FALSE),0))*$D$5</f>
        <v>0</v>
      </c>
      <c r="K49" s="103">
        <f ca="1">(HLOOKUP(CONCATENATE(K$7,$E$5),'BECO_Datos 2006-2020'!$D$3:$LJ$86,'BECO_Datos 2006-2020'!$A49,FALSE)+IFERROR(HLOOKUP(CONCATENATE(K$7,$E$5),'BECO_Datos 2006-2020'!$LL$3:$RN$86,'BECO_Datos 2006-2020'!$A49,FALSE),0))*$D$5</f>
        <v>0</v>
      </c>
      <c r="L49" s="103">
        <f ca="1">(HLOOKUP(CONCATENATE(L$7,$E$5),'BECO_Datos 2006-2020'!$D$3:$LJ$86,'BECO_Datos 2006-2020'!$A49,FALSE)+IFERROR(HLOOKUP(CONCATENATE(L$7,$E$5),'BECO_Datos 2006-2020'!$LL$3:$RN$86,'BECO_Datos 2006-2020'!$A49,FALSE),0))*$D$5</f>
        <v>0</v>
      </c>
      <c r="M49" s="103">
        <f ca="1">(HLOOKUP(CONCATENATE(M$7,$E$5),'BECO_Datos 2006-2020'!$D$3:$LJ$86,'BECO_Datos 2006-2020'!$A49,FALSE)+IFERROR(HLOOKUP(CONCATENATE(M$7,$E$5),'BECO_Datos 2006-2020'!$LL$3:$RN$86,'BECO_Datos 2006-2020'!$A49,FALSE),0))*$D$5</f>
        <v>0</v>
      </c>
      <c r="N49" s="103">
        <f ca="1">(HLOOKUP(CONCATENATE(N$7,$E$5),'BECO_Datos 2006-2020'!$D$3:$LJ$86,'BECO_Datos 2006-2020'!$A49,FALSE)+IFERROR(HLOOKUP(CONCATENATE(N$7,$E$5),'BECO_Datos 2006-2020'!$LL$3:$RN$86,'BECO_Datos 2006-2020'!$A49,FALSE),0))*$D$5</f>
        <v>0</v>
      </c>
      <c r="O49" s="103">
        <f ca="1">(HLOOKUP(CONCATENATE(O$7,$E$5),'BECO_Datos 2006-2020'!$D$3:$LJ$86,'BECO_Datos 2006-2020'!$A49,FALSE)+IFERROR(HLOOKUP(CONCATENATE(O$7,$E$5),'BECO_Datos 2006-2020'!$LL$3:$RN$86,'BECO_Datos 2006-2020'!$A49,FALSE),0))*$D$5</f>
        <v>0</v>
      </c>
      <c r="P49" s="103">
        <f ca="1">(HLOOKUP(CONCATENATE(P$7,$E$5),'BECO_Datos 2006-2020'!$D$3:$LJ$86,'BECO_Datos 2006-2020'!$A49,FALSE)+IFERROR(HLOOKUP(CONCATENATE(P$7,$E$5),'BECO_Datos 2006-2020'!$LL$3:$RN$86,'BECO_Datos 2006-2020'!$A49,FALSE),0))*$D$5</f>
        <v>0</v>
      </c>
      <c r="Q49" s="103">
        <f ca="1">(HLOOKUP(CONCATENATE(Q$7,$E$5),'BECO_Datos 2006-2020'!$D$3:$LJ$86,'BECO_Datos 2006-2020'!$A49,FALSE)+IFERROR(HLOOKUP(CONCATENATE(Q$7,$E$5),'BECO_Datos 2006-2020'!$LL$3:$RN$86,'BECO_Datos 2006-2020'!$A49,FALSE),0))*$D$5</f>
        <v>0</v>
      </c>
      <c r="R49"/>
      <c r="S49"/>
      <c r="T49"/>
      <c r="U49"/>
      <c r="V49"/>
      <c r="W49"/>
      <c r="X49"/>
      <c r="Y49"/>
    </row>
    <row r="50" spans="1:25" ht="15" x14ac:dyDescent="0.25">
      <c r="A50" s="54"/>
      <c r="B50" s="149" t="s">
        <v>86</v>
      </c>
      <c r="C50" s="23">
        <f t="shared" ca="1" si="3"/>
        <v>0</v>
      </c>
      <c r="D50" s="104">
        <f ca="1">(HLOOKUP(CONCATENATE(D$7,$E$5),'BECO_Datos 2006-2020'!$D$3:$LJ$86,'BECO_Datos 2006-2020'!$A50,FALSE)+IFERROR(HLOOKUP(CONCATENATE(D$7,$E$5),'BECO_Datos 2006-2020'!$LL$3:$RN$86,'BECO_Datos 2006-2020'!$A50,FALSE),0))*$D$5</f>
        <v>0</v>
      </c>
      <c r="E50" s="104">
        <f ca="1">(HLOOKUP(CONCATENATE(E$7,$E$5),'BECO_Datos 2006-2020'!$D$3:$LJ$86,'BECO_Datos 2006-2020'!$A50,FALSE)+IFERROR(HLOOKUP(CONCATENATE(E$7,$E$5),'BECO_Datos 2006-2020'!$LL$3:$RN$86,'BECO_Datos 2006-2020'!$A50,FALSE),0))*$D$5</f>
        <v>0</v>
      </c>
      <c r="F50" s="104">
        <f ca="1">(HLOOKUP(CONCATENATE(F$7,$E$5),'BECO_Datos 2006-2020'!$D$3:$LJ$86,'BECO_Datos 2006-2020'!$A50,FALSE)+IFERROR(HLOOKUP(CONCATENATE(F$7,$E$5),'BECO_Datos 2006-2020'!$LL$3:$RN$86,'BECO_Datos 2006-2020'!$A50,FALSE),0))*$D$5</f>
        <v>0</v>
      </c>
      <c r="G50" s="104">
        <f ca="1">(HLOOKUP(CONCATENATE(G$7,$E$5),'BECO_Datos 2006-2020'!$D$3:$LJ$86,'BECO_Datos 2006-2020'!$A50,FALSE)+IFERROR(HLOOKUP(CONCATENATE(G$7,$E$5),'BECO_Datos 2006-2020'!$LL$3:$RN$86,'BECO_Datos 2006-2020'!$A50,FALSE),0))*$D$5</f>
        <v>0</v>
      </c>
      <c r="H50" s="104">
        <f ca="1">(HLOOKUP(CONCATENATE(H$7,$E$5),'BECO_Datos 2006-2020'!$D$3:$LJ$86,'BECO_Datos 2006-2020'!$A50,FALSE)+IFERROR(HLOOKUP(CONCATENATE(H$7,$E$5),'BECO_Datos 2006-2020'!$LL$3:$RN$86,'BECO_Datos 2006-2020'!$A50,FALSE),0))*$D$5</f>
        <v>0</v>
      </c>
      <c r="I50" s="104">
        <f ca="1">(HLOOKUP(CONCATENATE(I$7,$E$5),'BECO_Datos 2006-2020'!$D$3:$LJ$86,'BECO_Datos 2006-2020'!$A50,FALSE)+IFERROR(HLOOKUP(CONCATENATE(I$7,$E$5),'BECO_Datos 2006-2020'!$LL$3:$RN$86,'BECO_Datos 2006-2020'!$A50,FALSE),0))*$D$5</f>
        <v>0</v>
      </c>
      <c r="J50" s="104">
        <f ca="1">(HLOOKUP(CONCATENATE(J$7,$E$5),'BECO_Datos 2006-2020'!$D$3:$LJ$86,'BECO_Datos 2006-2020'!$A50,FALSE)+IFERROR(HLOOKUP(CONCATENATE(J$7,$E$5),'BECO_Datos 2006-2020'!$LL$3:$RN$86,'BECO_Datos 2006-2020'!$A50,FALSE),0))*$D$5</f>
        <v>0</v>
      </c>
      <c r="K50" s="104">
        <f ca="1">(HLOOKUP(CONCATENATE(K$7,$E$5),'BECO_Datos 2006-2020'!$D$3:$LJ$86,'BECO_Datos 2006-2020'!$A50,FALSE)+IFERROR(HLOOKUP(CONCATENATE(K$7,$E$5),'BECO_Datos 2006-2020'!$LL$3:$RN$86,'BECO_Datos 2006-2020'!$A50,FALSE),0))*$D$5</f>
        <v>0</v>
      </c>
      <c r="L50" s="104">
        <f ca="1">(HLOOKUP(CONCATENATE(L$7,$E$5),'BECO_Datos 2006-2020'!$D$3:$LJ$86,'BECO_Datos 2006-2020'!$A50,FALSE)+IFERROR(HLOOKUP(CONCATENATE(L$7,$E$5),'BECO_Datos 2006-2020'!$LL$3:$RN$86,'BECO_Datos 2006-2020'!$A50,FALSE),0))*$D$5</f>
        <v>0</v>
      </c>
      <c r="M50" s="104">
        <f ca="1">(HLOOKUP(CONCATENATE(M$7,$E$5),'BECO_Datos 2006-2020'!$D$3:$LJ$86,'BECO_Datos 2006-2020'!$A50,FALSE)+IFERROR(HLOOKUP(CONCATENATE(M$7,$E$5),'BECO_Datos 2006-2020'!$LL$3:$RN$86,'BECO_Datos 2006-2020'!$A50,FALSE),0))*$D$5</f>
        <v>0</v>
      </c>
      <c r="N50" s="104">
        <f ca="1">(HLOOKUP(CONCATENATE(N$7,$E$5),'BECO_Datos 2006-2020'!$D$3:$LJ$86,'BECO_Datos 2006-2020'!$A50,FALSE)+IFERROR(HLOOKUP(CONCATENATE(N$7,$E$5),'BECO_Datos 2006-2020'!$LL$3:$RN$86,'BECO_Datos 2006-2020'!$A50,FALSE),0))*$D$5</f>
        <v>0</v>
      </c>
      <c r="O50" s="104">
        <f ca="1">(HLOOKUP(CONCATENATE(O$7,$E$5),'BECO_Datos 2006-2020'!$D$3:$LJ$86,'BECO_Datos 2006-2020'!$A50,FALSE)+IFERROR(HLOOKUP(CONCATENATE(O$7,$E$5),'BECO_Datos 2006-2020'!$LL$3:$RN$86,'BECO_Datos 2006-2020'!$A50,FALSE),0))*$D$5</f>
        <v>0</v>
      </c>
      <c r="P50" s="104">
        <f ca="1">(HLOOKUP(CONCATENATE(P$7,$E$5),'BECO_Datos 2006-2020'!$D$3:$LJ$86,'BECO_Datos 2006-2020'!$A50,FALSE)+IFERROR(HLOOKUP(CONCATENATE(P$7,$E$5),'BECO_Datos 2006-2020'!$LL$3:$RN$86,'BECO_Datos 2006-2020'!$A50,FALSE),0))*$D$5</f>
        <v>0</v>
      </c>
      <c r="Q50" s="104">
        <f ca="1">(HLOOKUP(CONCATENATE(Q$7,$E$5),'BECO_Datos 2006-2020'!$D$3:$LJ$86,'BECO_Datos 2006-2020'!$A50,FALSE)+IFERROR(HLOOKUP(CONCATENATE(Q$7,$E$5),'BECO_Datos 2006-2020'!$LL$3:$RN$86,'BECO_Datos 2006-2020'!$A50,FALSE),0))*$D$5</f>
        <v>0</v>
      </c>
      <c r="R50"/>
      <c r="S50"/>
      <c r="T50"/>
      <c r="U50"/>
      <c r="V50"/>
      <c r="W50"/>
      <c r="X50"/>
      <c r="Y50"/>
    </row>
    <row r="51" spans="1:25" ht="15" x14ac:dyDescent="0.25">
      <c r="A51" s="54"/>
      <c r="B51" s="148" t="s">
        <v>87</v>
      </c>
      <c r="C51" s="22">
        <f t="shared" ca="1" si="3"/>
        <v>0</v>
      </c>
      <c r="D51" s="103">
        <f ca="1">(HLOOKUP(CONCATENATE(D$7,$E$5),'BECO_Datos 2006-2020'!$D$3:$LJ$86,'BECO_Datos 2006-2020'!$A51,FALSE)+IFERROR(HLOOKUP(CONCATENATE(D$7,$E$5),'BECO_Datos 2006-2020'!$LL$3:$RN$86,'BECO_Datos 2006-2020'!$A51,FALSE),0))*$D$5</f>
        <v>0</v>
      </c>
      <c r="E51" s="103">
        <f ca="1">(HLOOKUP(CONCATENATE(E$7,$E$5),'BECO_Datos 2006-2020'!$D$3:$LJ$86,'BECO_Datos 2006-2020'!$A51,FALSE)+IFERROR(HLOOKUP(CONCATENATE(E$7,$E$5),'BECO_Datos 2006-2020'!$LL$3:$RN$86,'BECO_Datos 2006-2020'!$A51,FALSE),0))*$D$5</f>
        <v>0</v>
      </c>
      <c r="F51" s="103">
        <f ca="1">(HLOOKUP(CONCATENATE(F$7,$E$5),'BECO_Datos 2006-2020'!$D$3:$LJ$86,'BECO_Datos 2006-2020'!$A51,FALSE)+IFERROR(HLOOKUP(CONCATENATE(F$7,$E$5),'BECO_Datos 2006-2020'!$LL$3:$RN$86,'BECO_Datos 2006-2020'!$A51,FALSE),0))*$D$5</f>
        <v>0</v>
      </c>
      <c r="G51" s="103">
        <f ca="1">(HLOOKUP(CONCATENATE(G$7,$E$5),'BECO_Datos 2006-2020'!$D$3:$LJ$86,'BECO_Datos 2006-2020'!$A51,FALSE)+IFERROR(HLOOKUP(CONCATENATE(G$7,$E$5),'BECO_Datos 2006-2020'!$LL$3:$RN$86,'BECO_Datos 2006-2020'!$A51,FALSE),0))*$D$5</f>
        <v>0</v>
      </c>
      <c r="H51" s="103">
        <f ca="1">(HLOOKUP(CONCATENATE(H$7,$E$5),'BECO_Datos 2006-2020'!$D$3:$LJ$86,'BECO_Datos 2006-2020'!$A51,FALSE)+IFERROR(HLOOKUP(CONCATENATE(H$7,$E$5),'BECO_Datos 2006-2020'!$LL$3:$RN$86,'BECO_Datos 2006-2020'!$A51,FALSE),0))*$D$5</f>
        <v>0</v>
      </c>
      <c r="I51" s="103">
        <f ca="1">(HLOOKUP(CONCATENATE(I$7,$E$5),'BECO_Datos 2006-2020'!$D$3:$LJ$86,'BECO_Datos 2006-2020'!$A51,FALSE)+IFERROR(HLOOKUP(CONCATENATE(I$7,$E$5),'BECO_Datos 2006-2020'!$LL$3:$RN$86,'BECO_Datos 2006-2020'!$A51,FALSE),0))*$D$5</f>
        <v>0</v>
      </c>
      <c r="J51" s="103">
        <f ca="1">(HLOOKUP(CONCATENATE(J$7,$E$5),'BECO_Datos 2006-2020'!$D$3:$LJ$86,'BECO_Datos 2006-2020'!$A51,FALSE)+IFERROR(HLOOKUP(CONCATENATE(J$7,$E$5),'BECO_Datos 2006-2020'!$LL$3:$RN$86,'BECO_Datos 2006-2020'!$A51,FALSE),0))*$D$5</f>
        <v>0</v>
      </c>
      <c r="K51" s="103">
        <f ca="1">(HLOOKUP(CONCATENATE(K$7,$E$5),'BECO_Datos 2006-2020'!$D$3:$LJ$86,'BECO_Datos 2006-2020'!$A51,FALSE)+IFERROR(HLOOKUP(CONCATENATE(K$7,$E$5),'BECO_Datos 2006-2020'!$LL$3:$RN$86,'BECO_Datos 2006-2020'!$A51,FALSE),0))*$D$5</f>
        <v>0</v>
      </c>
      <c r="L51" s="103">
        <f ca="1">(HLOOKUP(CONCATENATE(L$7,$E$5),'BECO_Datos 2006-2020'!$D$3:$LJ$86,'BECO_Datos 2006-2020'!$A51,FALSE)+IFERROR(HLOOKUP(CONCATENATE(L$7,$E$5),'BECO_Datos 2006-2020'!$LL$3:$RN$86,'BECO_Datos 2006-2020'!$A51,FALSE),0))*$D$5</f>
        <v>0</v>
      </c>
      <c r="M51" s="103">
        <f ca="1">(HLOOKUP(CONCATENATE(M$7,$E$5),'BECO_Datos 2006-2020'!$D$3:$LJ$86,'BECO_Datos 2006-2020'!$A51,FALSE)+IFERROR(HLOOKUP(CONCATENATE(M$7,$E$5),'BECO_Datos 2006-2020'!$LL$3:$RN$86,'BECO_Datos 2006-2020'!$A51,FALSE),0))*$D$5</f>
        <v>0</v>
      </c>
      <c r="N51" s="103">
        <f ca="1">(HLOOKUP(CONCATENATE(N$7,$E$5),'BECO_Datos 2006-2020'!$D$3:$LJ$86,'BECO_Datos 2006-2020'!$A51,FALSE)+IFERROR(HLOOKUP(CONCATENATE(N$7,$E$5),'BECO_Datos 2006-2020'!$LL$3:$RN$86,'BECO_Datos 2006-2020'!$A51,FALSE),0))*$D$5</f>
        <v>0</v>
      </c>
      <c r="O51" s="103">
        <f ca="1">(HLOOKUP(CONCATENATE(O$7,$E$5),'BECO_Datos 2006-2020'!$D$3:$LJ$86,'BECO_Datos 2006-2020'!$A51,FALSE)+IFERROR(HLOOKUP(CONCATENATE(O$7,$E$5),'BECO_Datos 2006-2020'!$LL$3:$RN$86,'BECO_Datos 2006-2020'!$A51,FALSE),0))*$D$5</f>
        <v>0</v>
      </c>
      <c r="P51" s="103">
        <f ca="1">(HLOOKUP(CONCATENATE(P$7,$E$5),'BECO_Datos 2006-2020'!$D$3:$LJ$86,'BECO_Datos 2006-2020'!$A51,FALSE)+IFERROR(HLOOKUP(CONCATENATE(P$7,$E$5),'BECO_Datos 2006-2020'!$LL$3:$RN$86,'BECO_Datos 2006-2020'!$A51,FALSE),0))*$D$5</f>
        <v>0</v>
      </c>
      <c r="Q51" s="103">
        <f ca="1">(HLOOKUP(CONCATENATE(Q$7,$E$5),'BECO_Datos 2006-2020'!$D$3:$LJ$86,'BECO_Datos 2006-2020'!$A51,FALSE)+IFERROR(HLOOKUP(CONCATENATE(Q$7,$E$5),'BECO_Datos 2006-2020'!$LL$3:$RN$86,'BECO_Datos 2006-2020'!$A51,FALSE),0))*$D$5</f>
        <v>0</v>
      </c>
      <c r="R51"/>
      <c r="S51"/>
      <c r="T51"/>
      <c r="U51"/>
      <c r="V51"/>
      <c r="W51"/>
      <c r="X51"/>
      <c r="Y51"/>
    </row>
    <row r="52" spans="1:25" ht="15" x14ac:dyDescent="0.25">
      <c r="A52" s="54"/>
      <c r="B52" s="149" t="s">
        <v>88</v>
      </c>
      <c r="C52" s="23">
        <f t="shared" ca="1" si="3"/>
        <v>0</v>
      </c>
      <c r="D52" s="104">
        <f ca="1">(HLOOKUP(CONCATENATE(D$7,$E$5),'BECO_Datos 2006-2020'!$D$3:$LJ$86,'BECO_Datos 2006-2020'!$A52,FALSE)+IFERROR(HLOOKUP(CONCATENATE(D$7,$E$5),'BECO_Datos 2006-2020'!$LL$3:$RN$86,'BECO_Datos 2006-2020'!$A52,FALSE),0))*$D$5</f>
        <v>0</v>
      </c>
      <c r="E52" s="104">
        <f ca="1">(HLOOKUP(CONCATENATE(E$7,$E$5),'BECO_Datos 2006-2020'!$D$3:$LJ$86,'BECO_Datos 2006-2020'!$A52,FALSE)+IFERROR(HLOOKUP(CONCATENATE(E$7,$E$5),'BECO_Datos 2006-2020'!$LL$3:$RN$86,'BECO_Datos 2006-2020'!$A52,FALSE),0))*$D$5</f>
        <v>0</v>
      </c>
      <c r="F52" s="104">
        <f ca="1">(HLOOKUP(CONCATENATE(F$7,$E$5),'BECO_Datos 2006-2020'!$D$3:$LJ$86,'BECO_Datos 2006-2020'!$A52,FALSE)+IFERROR(HLOOKUP(CONCATENATE(F$7,$E$5),'BECO_Datos 2006-2020'!$LL$3:$RN$86,'BECO_Datos 2006-2020'!$A52,FALSE),0))*$D$5</f>
        <v>0</v>
      </c>
      <c r="G52" s="104">
        <f ca="1">(HLOOKUP(CONCATENATE(G$7,$E$5),'BECO_Datos 2006-2020'!$D$3:$LJ$86,'BECO_Datos 2006-2020'!$A52,FALSE)+IFERROR(HLOOKUP(CONCATENATE(G$7,$E$5),'BECO_Datos 2006-2020'!$LL$3:$RN$86,'BECO_Datos 2006-2020'!$A52,FALSE),0))*$D$5</f>
        <v>0</v>
      </c>
      <c r="H52" s="104">
        <f ca="1">(HLOOKUP(CONCATENATE(H$7,$E$5),'BECO_Datos 2006-2020'!$D$3:$LJ$86,'BECO_Datos 2006-2020'!$A52,FALSE)+IFERROR(HLOOKUP(CONCATENATE(H$7,$E$5),'BECO_Datos 2006-2020'!$LL$3:$RN$86,'BECO_Datos 2006-2020'!$A52,FALSE),0))*$D$5</f>
        <v>0</v>
      </c>
      <c r="I52" s="104">
        <f ca="1">(HLOOKUP(CONCATENATE(I$7,$E$5),'BECO_Datos 2006-2020'!$D$3:$LJ$86,'BECO_Datos 2006-2020'!$A52,FALSE)+IFERROR(HLOOKUP(CONCATENATE(I$7,$E$5),'BECO_Datos 2006-2020'!$LL$3:$RN$86,'BECO_Datos 2006-2020'!$A52,FALSE),0))*$D$5</f>
        <v>0</v>
      </c>
      <c r="J52" s="104">
        <f ca="1">(HLOOKUP(CONCATENATE(J$7,$E$5),'BECO_Datos 2006-2020'!$D$3:$LJ$86,'BECO_Datos 2006-2020'!$A52,FALSE)+IFERROR(HLOOKUP(CONCATENATE(J$7,$E$5),'BECO_Datos 2006-2020'!$LL$3:$RN$86,'BECO_Datos 2006-2020'!$A52,FALSE),0))*$D$5</f>
        <v>0</v>
      </c>
      <c r="K52" s="104">
        <f ca="1">(HLOOKUP(CONCATENATE(K$7,$E$5),'BECO_Datos 2006-2020'!$D$3:$LJ$86,'BECO_Datos 2006-2020'!$A52,FALSE)+IFERROR(HLOOKUP(CONCATENATE(K$7,$E$5),'BECO_Datos 2006-2020'!$LL$3:$RN$86,'BECO_Datos 2006-2020'!$A52,FALSE),0))*$D$5</f>
        <v>0</v>
      </c>
      <c r="L52" s="104">
        <f ca="1">(HLOOKUP(CONCATENATE(L$7,$E$5),'BECO_Datos 2006-2020'!$D$3:$LJ$86,'BECO_Datos 2006-2020'!$A52,FALSE)+IFERROR(HLOOKUP(CONCATENATE(L$7,$E$5),'BECO_Datos 2006-2020'!$LL$3:$RN$86,'BECO_Datos 2006-2020'!$A52,FALSE),0))*$D$5</f>
        <v>0</v>
      </c>
      <c r="M52" s="104">
        <f ca="1">(HLOOKUP(CONCATENATE(M$7,$E$5),'BECO_Datos 2006-2020'!$D$3:$LJ$86,'BECO_Datos 2006-2020'!$A52,FALSE)+IFERROR(HLOOKUP(CONCATENATE(M$7,$E$5),'BECO_Datos 2006-2020'!$LL$3:$RN$86,'BECO_Datos 2006-2020'!$A52,FALSE),0))*$D$5</f>
        <v>0</v>
      </c>
      <c r="N52" s="104">
        <f ca="1">(HLOOKUP(CONCATENATE(N$7,$E$5),'BECO_Datos 2006-2020'!$D$3:$LJ$86,'BECO_Datos 2006-2020'!$A52,FALSE)+IFERROR(HLOOKUP(CONCATENATE(N$7,$E$5),'BECO_Datos 2006-2020'!$LL$3:$RN$86,'BECO_Datos 2006-2020'!$A52,FALSE),0))*$D$5</f>
        <v>0</v>
      </c>
      <c r="O52" s="104">
        <f ca="1">(HLOOKUP(CONCATENATE(O$7,$E$5),'BECO_Datos 2006-2020'!$D$3:$LJ$86,'BECO_Datos 2006-2020'!$A52,FALSE)+IFERROR(HLOOKUP(CONCATENATE(O$7,$E$5),'BECO_Datos 2006-2020'!$LL$3:$RN$86,'BECO_Datos 2006-2020'!$A52,FALSE),0))*$D$5</f>
        <v>0</v>
      </c>
      <c r="P52" s="104">
        <f ca="1">(HLOOKUP(CONCATENATE(P$7,$E$5),'BECO_Datos 2006-2020'!$D$3:$LJ$86,'BECO_Datos 2006-2020'!$A52,FALSE)+IFERROR(HLOOKUP(CONCATENATE(P$7,$E$5),'BECO_Datos 2006-2020'!$LL$3:$RN$86,'BECO_Datos 2006-2020'!$A52,FALSE),0))*$D$5</f>
        <v>0</v>
      </c>
      <c r="Q52" s="104">
        <f ca="1">(HLOOKUP(CONCATENATE(Q$7,$E$5),'BECO_Datos 2006-2020'!$D$3:$LJ$86,'BECO_Datos 2006-2020'!$A52,FALSE)+IFERROR(HLOOKUP(CONCATENATE(Q$7,$E$5),'BECO_Datos 2006-2020'!$LL$3:$RN$86,'BECO_Datos 2006-2020'!$A52,FALSE),0))*$D$5</f>
        <v>0</v>
      </c>
      <c r="R52"/>
      <c r="S52"/>
      <c r="T52"/>
      <c r="U52"/>
      <c r="V52"/>
      <c r="W52"/>
      <c r="X52"/>
      <c r="Y52"/>
    </row>
    <row r="53" spans="1:25" ht="15" x14ac:dyDescent="0.25">
      <c r="A53" s="54"/>
      <c r="B53" s="148" t="s">
        <v>89</v>
      </c>
      <c r="C53" s="22">
        <f t="shared" ca="1" si="3"/>
        <v>2.71</v>
      </c>
      <c r="D53" s="103">
        <f ca="1">(HLOOKUP(CONCATENATE(D$7,$E$5),'BECO_Datos 2006-2020'!$D$3:$LJ$86,'BECO_Datos 2006-2020'!$A53,FALSE)+IFERROR(HLOOKUP(CONCATENATE(D$7,$E$5),'BECO_Datos 2006-2020'!$LL$3:$RN$86,'BECO_Datos 2006-2020'!$A53,FALSE),0))*$D$5</f>
        <v>0</v>
      </c>
      <c r="E53" s="103">
        <f ca="1">(HLOOKUP(CONCATENATE(E$7,$E$5),'BECO_Datos 2006-2020'!$D$3:$LJ$86,'BECO_Datos 2006-2020'!$A53,FALSE)+IFERROR(HLOOKUP(CONCATENATE(E$7,$E$5),'BECO_Datos 2006-2020'!$LL$3:$RN$86,'BECO_Datos 2006-2020'!$A53,FALSE),0))*$D$5</f>
        <v>2.71</v>
      </c>
      <c r="F53" s="103">
        <f ca="1">(HLOOKUP(CONCATENATE(F$7,$E$5),'BECO_Datos 2006-2020'!$D$3:$LJ$86,'BECO_Datos 2006-2020'!$A53,FALSE)+IFERROR(HLOOKUP(CONCATENATE(F$7,$E$5),'BECO_Datos 2006-2020'!$LL$3:$RN$86,'BECO_Datos 2006-2020'!$A53,FALSE),0))*$D$5</f>
        <v>0</v>
      </c>
      <c r="G53" s="103">
        <f ca="1">(HLOOKUP(CONCATENATE(G$7,$E$5),'BECO_Datos 2006-2020'!$D$3:$LJ$86,'BECO_Datos 2006-2020'!$A53,FALSE)+IFERROR(HLOOKUP(CONCATENATE(G$7,$E$5),'BECO_Datos 2006-2020'!$LL$3:$RN$86,'BECO_Datos 2006-2020'!$A53,FALSE),0))*$D$5</f>
        <v>0</v>
      </c>
      <c r="H53" s="103">
        <f ca="1">(HLOOKUP(CONCATENATE(H$7,$E$5),'BECO_Datos 2006-2020'!$D$3:$LJ$86,'BECO_Datos 2006-2020'!$A53,FALSE)+IFERROR(HLOOKUP(CONCATENATE(H$7,$E$5),'BECO_Datos 2006-2020'!$LL$3:$RN$86,'BECO_Datos 2006-2020'!$A53,FALSE),0))*$D$5</f>
        <v>0</v>
      </c>
      <c r="I53" s="103">
        <f ca="1">(HLOOKUP(CONCATENATE(I$7,$E$5),'BECO_Datos 2006-2020'!$D$3:$LJ$86,'BECO_Datos 2006-2020'!$A53,FALSE)+IFERROR(HLOOKUP(CONCATENATE(I$7,$E$5),'BECO_Datos 2006-2020'!$LL$3:$RN$86,'BECO_Datos 2006-2020'!$A53,FALSE),0))*$D$5</f>
        <v>0</v>
      </c>
      <c r="J53" s="103">
        <f ca="1">(HLOOKUP(CONCATENATE(J$7,$E$5),'BECO_Datos 2006-2020'!$D$3:$LJ$86,'BECO_Datos 2006-2020'!$A53,FALSE)+IFERROR(HLOOKUP(CONCATENATE(J$7,$E$5),'BECO_Datos 2006-2020'!$LL$3:$RN$86,'BECO_Datos 2006-2020'!$A53,FALSE),0))*$D$5</f>
        <v>0</v>
      </c>
      <c r="K53" s="103">
        <f ca="1">(HLOOKUP(CONCATENATE(K$7,$E$5),'BECO_Datos 2006-2020'!$D$3:$LJ$86,'BECO_Datos 2006-2020'!$A53,FALSE)+IFERROR(HLOOKUP(CONCATENATE(K$7,$E$5),'BECO_Datos 2006-2020'!$LL$3:$RN$86,'BECO_Datos 2006-2020'!$A53,FALSE),0))*$D$5</f>
        <v>0</v>
      </c>
      <c r="L53" s="103">
        <f ca="1">(HLOOKUP(CONCATENATE(L$7,$E$5),'BECO_Datos 2006-2020'!$D$3:$LJ$86,'BECO_Datos 2006-2020'!$A53,FALSE)+IFERROR(HLOOKUP(CONCATENATE(L$7,$E$5),'BECO_Datos 2006-2020'!$LL$3:$RN$86,'BECO_Datos 2006-2020'!$A53,FALSE),0))*$D$5</f>
        <v>0</v>
      </c>
      <c r="M53" s="103">
        <f ca="1">(HLOOKUP(CONCATENATE(M$7,$E$5),'BECO_Datos 2006-2020'!$D$3:$LJ$86,'BECO_Datos 2006-2020'!$A53,FALSE)+IFERROR(HLOOKUP(CONCATENATE(M$7,$E$5),'BECO_Datos 2006-2020'!$LL$3:$RN$86,'BECO_Datos 2006-2020'!$A53,FALSE),0))*$D$5</f>
        <v>0</v>
      </c>
      <c r="N53" s="103">
        <f ca="1">(HLOOKUP(CONCATENATE(N$7,$E$5),'BECO_Datos 2006-2020'!$D$3:$LJ$86,'BECO_Datos 2006-2020'!$A53,FALSE)+IFERROR(HLOOKUP(CONCATENATE(N$7,$E$5),'BECO_Datos 2006-2020'!$LL$3:$RN$86,'BECO_Datos 2006-2020'!$A53,FALSE),0))*$D$5</f>
        <v>0</v>
      </c>
      <c r="O53" s="103">
        <f ca="1">(HLOOKUP(CONCATENATE(O$7,$E$5),'BECO_Datos 2006-2020'!$D$3:$LJ$86,'BECO_Datos 2006-2020'!$A53,FALSE)+IFERROR(HLOOKUP(CONCATENATE(O$7,$E$5),'BECO_Datos 2006-2020'!$LL$3:$RN$86,'BECO_Datos 2006-2020'!$A53,FALSE),0))*$D$5</f>
        <v>0</v>
      </c>
      <c r="P53" s="103">
        <f ca="1">(HLOOKUP(CONCATENATE(P$7,$E$5),'BECO_Datos 2006-2020'!$D$3:$LJ$86,'BECO_Datos 2006-2020'!$A53,FALSE)+IFERROR(HLOOKUP(CONCATENATE(P$7,$E$5),'BECO_Datos 2006-2020'!$LL$3:$RN$86,'BECO_Datos 2006-2020'!$A53,FALSE),0))*$D$5</f>
        <v>0</v>
      </c>
      <c r="Q53" s="103">
        <f ca="1">(HLOOKUP(CONCATENATE(Q$7,$E$5),'BECO_Datos 2006-2020'!$D$3:$LJ$86,'BECO_Datos 2006-2020'!$A53,FALSE)+IFERROR(HLOOKUP(CONCATENATE(Q$7,$E$5),'BECO_Datos 2006-2020'!$LL$3:$RN$86,'BECO_Datos 2006-2020'!$A53,FALSE),0))*$D$5</f>
        <v>0</v>
      </c>
      <c r="R53"/>
      <c r="S53"/>
      <c r="T53"/>
      <c r="U53"/>
      <c r="V53"/>
      <c r="W53"/>
      <c r="X53"/>
      <c r="Y53"/>
    </row>
    <row r="54" spans="1:25" ht="15" x14ac:dyDescent="0.25">
      <c r="A54" s="54"/>
      <c r="B54" s="149" t="s">
        <v>90</v>
      </c>
      <c r="C54" s="23">
        <f t="shared" ca="1" si="3"/>
        <v>5.952</v>
      </c>
      <c r="D54" s="104">
        <f ca="1">(HLOOKUP(CONCATENATE(D$7,$E$5),'BECO_Datos 2006-2020'!$D$3:$LJ$86,'BECO_Datos 2006-2020'!$A54,FALSE)+IFERROR(HLOOKUP(CONCATENATE(D$7,$E$5),'BECO_Datos 2006-2020'!$LL$3:$RN$86,'BECO_Datos 2006-2020'!$A54,FALSE),0))*$D$5</f>
        <v>0</v>
      </c>
      <c r="E54" s="104">
        <f ca="1">(HLOOKUP(CONCATENATE(E$7,$E$5),'BECO_Datos 2006-2020'!$D$3:$LJ$86,'BECO_Datos 2006-2020'!$A54,FALSE)+IFERROR(HLOOKUP(CONCATENATE(E$7,$E$5),'BECO_Datos 2006-2020'!$LL$3:$RN$86,'BECO_Datos 2006-2020'!$A54,FALSE),0))*$D$5</f>
        <v>0</v>
      </c>
      <c r="F54" s="104">
        <f ca="1">(HLOOKUP(CONCATENATE(F$7,$E$5),'BECO_Datos 2006-2020'!$D$3:$LJ$86,'BECO_Datos 2006-2020'!$A54,FALSE)+IFERROR(HLOOKUP(CONCATENATE(F$7,$E$5),'BECO_Datos 2006-2020'!$LL$3:$RN$86,'BECO_Datos 2006-2020'!$A54,FALSE),0))*$D$5</f>
        <v>0</v>
      </c>
      <c r="G54" s="104">
        <f ca="1">(HLOOKUP(CONCATENATE(G$7,$E$5),'BECO_Datos 2006-2020'!$D$3:$LJ$86,'BECO_Datos 2006-2020'!$A54,FALSE)+IFERROR(HLOOKUP(CONCATENATE(G$7,$E$5),'BECO_Datos 2006-2020'!$LL$3:$RN$86,'BECO_Datos 2006-2020'!$A54,FALSE),0))*$D$5</f>
        <v>0</v>
      </c>
      <c r="H54" s="104">
        <f ca="1">(HLOOKUP(CONCATENATE(H$7,$E$5),'BECO_Datos 2006-2020'!$D$3:$LJ$86,'BECO_Datos 2006-2020'!$A54,FALSE)+IFERROR(HLOOKUP(CONCATENATE(H$7,$E$5),'BECO_Datos 2006-2020'!$LL$3:$RN$86,'BECO_Datos 2006-2020'!$A54,FALSE),0))*$D$5</f>
        <v>5.21</v>
      </c>
      <c r="I54" s="104">
        <f ca="1">(HLOOKUP(CONCATENATE(I$7,$E$5),'BECO_Datos 2006-2020'!$D$3:$LJ$86,'BECO_Datos 2006-2020'!$A54,FALSE)+IFERROR(HLOOKUP(CONCATENATE(I$7,$E$5),'BECO_Datos 2006-2020'!$LL$3:$RN$86,'BECO_Datos 2006-2020'!$A54,FALSE),0))*$D$5</f>
        <v>0.74199999999999999</v>
      </c>
      <c r="J54" s="104">
        <f ca="1">(HLOOKUP(CONCATENATE(J$7,$E$5),'BECO_Datos 2006-2020'!$D$3:$LJ$86,'BECO_Datos 2006-2020'!$A54,FALSE)+IFERROR(HLOOKUP(CONCATENATE(J$7,$E$5),'BECO_Datos 2006-2020'!$LL$3:$RN$86,'BECO_Datos 2006-2020'!$A54,FALSE),0))*$D$5</f>
        <v>0</v>
      </c>
      <c r="K54" s="104">
        <f ca="1">(HLOOKUP(CONCATENATE(K$7,$E$5),'BECO_Datos 2006-2020'!$D$3:$LJ$86,'BECO_Datos 2006-2020'!$A54,FALSE)+IFERROR(HLOOKUP(CONCATENATE(K$7,$E$5),'BECO_Datos 2006-2020'!$LL$3:$RN$86,'BECO_Datos 2006-2020'!$A54,FALSE),0))*$D$5</f>
        <v>0</v>
      </c>
      <c r="L54" s="104">
        <f ca="1">(HLOOKUP(CONCATENATE(L$7,$E$5),'BECO_Datos 2006-2020'!$D$3:$LJ$86,'BECO_Datos 2006-2020'!$A54,FALSE)+IFERROR(HLOOKUP(CONCATENATE(L$7,$E$5),'BECO_Datos 2006-2020'!$LL$3:$RN$86,'BECO_Datos 2006-2020'!$A54,FALSE),0))*$D$5</f>
        <v>0</v>
      </c>
      <c r="M54" s="104">
        <f ca="1">(HLOOKUP(CONCATENATE(M$7,$E$5),'BECO_Datos 2006-2020'!$D$3:$LJ$86,'BECO_Datos 2006-2020'!$A54,FALSE)+IFERROR(HLOOKUP(CONCATENATE(M$7,$E$5),'BECO_Datos 2006-2020'!$LL$3:$RN$86,'BECO_Datos 2006-2020'!$A54,FALSE),0))*$D$5</f>
        <v>0</v>
      </c>
      <c r="N54" s="104">
        <f ca="1">(HLOOKUP(CONCATENATE(N$7,$E$5),'BECO_Datos 2006-2020'!$D$3:$LJ$86,'BECO_Datos 2006-2020'!$A54,FALSE)+IFERROR(HLOOKUP(CONCATENATE(N$7,$E$5),'BECO_Datos 2006-2020'!$LL$3:$RN$86,'BECO_Datos 2006-2020'!$A54,FALSE),0))*$D$5</f>
        <v>0</v>
      </c>
      <c r="O54" s="104">
        <f ca="1">(HLOOKUP(CONCATENATE(O$7,$E$5),'BECO_Datos 2006-2020'!$D$3:$LJ$86,'BECO_Datos 2006-2020'!$A54,FALSE)+IFERROR(HLOOKUP(CONCATENATE(O$7,$E$5),'BECO_Datos 2006-2020'!$LL$3:$RN$86,'BECO_Datos 2006-2020'!$A54,FALSE),0))*$D$5</f>
        <v>0</v>
      </c>
      <c r="P54" s="104">
        <f ca="1">(HLOOKUP(CONCATENATE(P$7,$E$5),'BECO_Datos 2006-2020'!$D$3:$LJ$86,'BECO_Datos 2006-2020'!$A54,FALSE)+IFERROR(HLOOKUP(CONCATENATE(P$7,$E$5),'BECO_Datos 2006-2020'!$LL$3:$RN$86,'BECO_Datos 2006-2020'!$A54,FALSE),0))*$D$5</f>
        <v>0</v>
      </c>
      <c r="Q54" s="104">
        <f ca="1">(HLOOKUP(CONCATENATE(Q$7,$E$5),'BECO_Datos 2006-2020'!$D$3:$LJ$86,'BECO_Datos 2006-2020'!$A54,FALSE)+IFERROR(HLOOKUP(CONCATENATE(Q$7,$E$5),'BECO_Datos 2006-2020'!$LL$3:$RN$86,'BECO_Datos 2006-2020'!$A54,FALSE),0))*$D$5</f>
        <v>0</v>
      </c>
      <c r="R54"/>
      <c r="S54"/>
      <c r="T54"/>
      <c r="U54"/>
      <c r="V54"/>
      <c r="W54"/>
      <c r="X54"/>
      <c r="Y54"/>
    </row>
    <row r="55" spans="1:25" ht="15" x14ac:dyDescent="0.25">
      <c r="A55" s="54"/>
      <c r="B55" s="148" t="s">
        <v>91</v>
      </c>
      <c r="C55" s="22">
        <f t="shared" ca="1" si="3"/>
        <v>0</v>
      </c>
      <c r="D55" s="103">
        <f ca="1">(HLOOKUP(CONCATENATE(D$7,$E$5),'BECO_Datos 2006-2020'!$D$3:$LJ$86,'BECO_Datos 2006-2020'!$A55,FALSE)+IFERROR(HLOOKUP(CONCATENATE(D$7,$E$5),'BECO_Datos 2006-2020'!$LL$3:$RN$86,'BECO_Datos 2006-2020'!$A55,FALSE),0))*$D$5</f>
        <v>0</v>
      </c>
      <c r="E55" s="103">
        <f ca="1">(HLOOKUP(CONCATENATE(E$7,$E$5),'BECO_Datos 2006-2020'!$D$3:$LJ$86,'BECO_Datos 2006-2020'!$A55,FALSE)+IFERROR(HLOOKUP(CONCATENATE(E$7,$E$5),'BECO_Datos 2006-2020'!$LL$3:$RN$86,'BECO_Datos 2006-2020'!$A55,FALSE),0))*$D$5</f>
        <v>0</v>
      </c>
      <c r="F55" s="103">
        <f ca="1">(HLOOKUP(CONCATENATE(F$7,$E$5),'BECO_Datos 2006-2020'!$D$3:$LJ$86,'BECO_Datos 2006-2020'!$A55,FALSE)+IFERROR(HLOOKUP(CONCATENATE(F$7,$E$5),'BECO_Datos 2006-2020'!$LL$3:$RN$86,'BECO_Datos 2006-2020'!$A55,FALSE),0))*$D$5</f>
        <v>0</v>
      </c>
      <c r="G55" s="103">
        <f ca="1">(HLOOKUP(CONCATENATE(G$7,$E$5),'BECO_Datos 2006-2020'!$D$3:$LJ$86,'BECO_Datos 2006-2020'!$A55,FALSE)+IFERROR(HLOOKUP(CONCATENATE(G$7,$E$5),'BECO_Datos 2006-2020'!$LL$3:$RN$86,'BECO_Datos 2006-2020'!$A55,FALSE),0))*$D$5</f>
        <v>0</v>
      </c>
      <c r="H55" s="103">
        <f ca="1">(HLOOKUP(CONCATENATE(H$7,$E$5),'BECO_Datos 2006-2020'!$D$3:$LJ$86,'BECO_Datos 2006-2020'!$A55,FALSE)+IFERROR(HLOOKUP(CONCATENATE(H$7,$E$5),'BECO_Datos 2006-2020'!$LL$3:$RN$86,'BECO_Datos 2006-2020'!$A55,FALSE),0))*$D$5</f>
        <v>0</v>
      </c>
      <c r="I55" s="103">
        <f ca="1">(HLOOKUP(CONCATENATE(I$7,$E$5),'BECO_Datos 2006-2020'!$D$3:$LJ$86,'BECO_Datos 2006-2020'!$A55,FALSE)+IFERROR(HLOOKUP(CONCATENATE(I$7,$E$5),'BECO_Datos 2006-2020'!$LL$3:$RN$86,'BECO_Datos 2006-2020'!$A55,FALSE),0))*$D$5</f>
        <v>0</v>
      </c>
      <c r="J55" s="103">
        <f ca="1">(HLOOKUP(CONCATENATE(J$7,$E$5),'BECO_Datos 2006-2020'!$D$3:$LJ$86,'BECO_Datos 2006-2020'!$A55,FALSE)+IFERROR(HLOOKUP(CONCATENATE(J$7,$E$5),'BECO_Datos 2006-2020'!$LL$3:$RN$86,'BECO_Datos 2006-2020'!$A55,FALSE),0))*$D$5</f>
        <v>0</v>
      </c>
      <c r="K55" s="103">
        <f ca="1">(HLOOKUP(CONCATENATE(K$7,$E$5),'BECO_Datos 2006-2020'!$D$3:$LJ$86,'BECO_Datos 2006-2020'!$A55,FALSE)+IFERROR(HLOOKUP(CONCATENATE(K$7,$E$5),'BECO_Datos 2006-2020'!$LL$3:$RN$86,'BECO_Datos 2006-2020'!$A55,FALSE),0))*$D$5</f>
        <v>0</v>
      </c>
      <c r="L55" s="103">
        <f ca="1">(HLOOKUP(CONCATENATE(L$7,$E$5),'BECO_Datos 2006-2020'!$D$3:$LJ$86,'BECO_Datos 2006-2020'!$A55,FALSE)+IFERROR(HLOOKUP(CONCATENATE(L$7,$E$5),'BECO_Datos 2006-2020'!$LL$3:$RN$86,'BECO_Datos 2006-2020'!$A55,FALSE),0))*$D$5</f>
        <v>0</v>
      </c>
      <c r="M55" s="103">
        <f ca="1">(HLOOKUP(CONCATENATE(M$7,$E$5),'BECO_Datos 2006-2020'!$D$3:$LJ$86,'BECO_Datos 2006-2020'!$A55,FALSE)+IFERROR(HLOOKUP(CONCATENATE(M$7,$E$5),'BECO_Datos 2006-2020'!$LL$3:$RN$86,'BECO_Datos 2006-2020'!$A55,FALSE),0))*$D$5</f>
        <v>0</v>
      </c>
      <c r="N55" s="103">
        <f ca="1">(HLOOKUP(CONCATENATE(N$7,$E$5),'BECO_Datos 2006-2020'!$D$3:$LJ$86,'BECO_Datos 2006-2020'!$A55,FALSE)+IFERROR(HLOOKUP(CONCATENATE(N$7,$E$5),'BECO_Datos 2006-2020'!$LL$3:$RN$86,'BECO_Datos 2006-2020'!$A55,FALSE),0))*$D$5</f>
        <v>0</v>
      </c>
      <c r="O55" s="103">
        <f ca="1">(HLOOKUP(CONCATENATE(O$7,$E$5),'BECO_Datos 2006-2020'!$D$3:$LJ$86,'BECO_Datos 2006-2020'!$A55,FALSE)+IFERROR(HLOOKUP(CONCATENATE(O$7,$E$5),'BECO_Datos 2006-2020'!$LL$3:$RN$86,'BECO_Datos 2006-2020'!$A55,FALSE),0))*$D$5</f>
        <v>0</v>
      </c>
      <c r="P55" s="103">
        <f ca="1">(HLOOKUP(CONCATENATE(P$7,$E$5),'BECO_Datos 2006-2020'!$D$3:$LJ$86,'BECO_Datos 2006-2020'!$A55,FALSE)+IFERROR(HLOOKUP(CONCATENATE(P$7,$E$5),'BECO_Datos 2006-2020'!$LL$3:$RN$86,'BECO_Datos 2006-2020'!$A55,FALSE),0))*$D$5</f>
        <v>0</v>
      </c>
      <c r="Q55" s="103">
        <f ca="1">(HLOOKUP(CONCATENATE(Q$7,$E$5),'BECO_Datos 2006-2020'!$D$3:$LJ$86,'BECO_Datos 2006-2020'!$A55,FALSE)+IFERROR(HLOOKUP(CONCATENATE(Q$7,$E$5),'BECO_Datos 2006-2020'!$LL$3:$RN$86,'BECO_Datos 2006-2020'!$A55,FALSE),0))*$D$5</f>
        <v>0</v>
      </c>
      <c r="R55"/>
      <c r="S55"/>
      <c r="T55"/>
      <c r="U55"/>
      <c r="V55"/>
      <c r="W55"/>
      <c r="X55"/>
      <c r="Y55"/>
    </row>
    <row r="56" spans="1:25" ht="15" x14ac:dyDescent="0.25">
      <c r="A56" s="54"/>
      <c r="B56" s="149" t="s">
        <v>92</v>
      </c>
      <c r="C56" s="23">
        <f t="shared" ca="1" si="3"/>
        <v>0</v>
      </c>
      <c r="D56" s="104">
        <f ca="1">(HLOOKUP(CONCATENATE(D$7,$E$5),'BECO_Datos 2006-2020'!$D$3:$LJ$86,'BECO_Datos 2006-2020'!$A56,FALSE)+IFERROR(HLOOKUP(CONCATENATE(D$7,$E$5),'BECO_Datos 2006-2020'!$LL$3:$RN$86,'BECO_Datos 2006-2020'!$A56,FALSE),0))*$D$5</f>
        <v>0</v>
      </c>
      <c r="E56" s="104">
        <f ca="1">(HLOOKUP(CONCATENATE(E$7,$E$5),'BECO_Datos 2006-2020'!$D$3:$LJ$86,'BECO_Datos 2006-2020'!$A56,FALSE)+IFERROR(HLOOKUP(CONCATENATE(E$7,$E$5),'BECO_Datos 2006-2020'!$LL$3:$RN$86,'BECO_Datos 2006-2020'!$A56,FALSE),0))*$D$5</f>
        <v>0</v>
      </c>
      <c r="F56" s="104">
        <f ca="1">(HLOOKUP(CONCATENATE(F$7,$E$5),'BECO_Datos 2006-2020'!$D$3:$LJ$86,'BECO_Datos 2006-2020'!$A56,FALSE)+IFERROR(HLOOKUP(CONCATENATE(F$7,$E$5),'BECO_Datos 2006-2020'!$LL$3:$RN$86,'BECO_Datos 2006-2020'!$A56,FALSE),0))*$D$5</f>
        <v>0</v>
      </c>
      <c r="G56" s="104">
        <f ca="1">(HLOOKUP(CONCATENATE(G$7,$E$5),'BECO_Datos 2006-2020'!$D$3:$LJ$86,'BECO_Datos 2006-2020'!$A56,FALSE)+IFERROR(HLOOKUP(CONCATENATE(G$7,$E$5),'BECO_Datos 2006-2020'!$LL$3:$RN$86,'BECO_Datos 2006-2020'!$A56,FALSE),0))*$D$5</f>
        <v>0</v>
      </c>
      <c r="H56" s="104">
        <f ca="1">(HLOOKUP(CONCATENATE(H$7,$E$5),'BECO_Datos 2006-2020'!$D$3:$LJ$86,'BECO_Datos 2006-2020'!$A56,FALSE)+IFERROR(HLOOKUP(CONCATENATE(H$7,$E$5),'BECO_Datos 2006-2020'!$LL$3:$RN$86,'BECO_Datos 2006-2020'!$A56,FALSE),0))*$D$5</f>
        <v>0</v>
      </c>
      <c r="I56" s="104">
        <f ca="1">(HLOOKUP(CONCATENATE(I$7,$E$5),'BECO_Datos 2006-2020'!$D$3:$LJ$86,'BECO_Datos 2006-2020'!$A56,FALSE)+IFERROR(HLOOKUP(CONCATENATE(I$7,$E$5),'BECO_Datos 2006-2020'!$LL$3:$RN$86,'BECO_Datos 2006-2020'!$A56,FALSE),0))*$D$5</f>
        <v>0</v>
      </c>
      <c r="J56" s="104">
        <f ca="1">(HLOOKUP(CONCATENATE(J$7,$E$5),'BECO_Datos 2006-2020'!$D$3:$LJ$86,'BECO_Datos 2006-2020'!$A56,FALSE)+IFERROR(HLOOKUP(CONCATENATE(J$7,$E$5),'BECO_Datos 2006-2020'!$LL$3:$RN$86,'BECO_Datos 2006-2020'!$A56,FALSE),0))*$D$5</f>
        <v>0</v>
      </c>
      <c r="K56" s="104">
        <f ca="1">(HLOOKUP(CONCATENATE(K$7,$E$5),'BECO_Datos 2006-2020'!$D$3:$LJ$86,'BECO_Datos 2006-2020'!$A56,FALSE)+IFERROR(HLOOKUP(CONCATENATE(K$7,$E$5),'BECO_Datos 2006-2020'!$LL$3:$RN$86,'BECO_Datos 2006-2020'!$A56,FALSE),0))*$D$5</f>
        <v>0</v>
      </c>
      <c r="L56" s="104">
        <f ca="1">(HLOOKUP(CONCATENATE(L$7,$E$5),'BECO_Datos 2006-2020'!$D$3:$LJ$86,'BECO_Datos 2006-2020'!$A56,FALSE)+IFERROR(HLOOKUP(CONCATENATE(L$7,$E$5),'BECO_Datos 2006-2020'!$LL$3:$RN$86,'BECO_Datos 2006-2020'!$A56,FALSE),0))*$D$5</f>
        <v>0</v>
      </c>
      <c r="M56" s="104">
        <f ca="1">(HLOOKUP(CONCATENATE(M$7,$E$5),'BECO_Datos 2006-2020'!$D$3:$LJ$86,'BECO_Datos 2006-2020'!$A56,FALSE)+IFERROR(HLOOKUP(CONCATENATE(M$7,$E$5),'BECO_Datos 2006-2020'!$LL$3:$RN$86,'BECO_Datos 2006-2020'!$A56,FALSE),0))*$D$5</f>
        <v>0</v>
      </c>
      <c r="N56" s="104">
        <f ca="1">(HLOOKUP(CONCATENATE(N$7,$E$5),'BECO_Datos 2006-2020'!$D$3:$LJ$86,'BECO_Datos 2006-2020'!$A56,FALSE)+IFERROR(HLOOKUP(CONCATENATE(N$7,$E$5),'BECO_Datos 2006-2020'!$LL$3:$RN$86,'BECO_Datos 2006-2020'!$A56,FALSE),0))*$D$5</f>
        <v>0</v>
      </c>
      <c r="O56" s="104">
        <f ca="1">(HLOOKUP(CONCATENATE(O$7,$E$5),'BECO_Datos 2006-2020'!$D$3:$LJ$86,'BECO_Datos 2006-2020'!$A56,FALSE)+IFERROR(HLOOKUP(CONCATENATE(O$7,$E$5),'BECO_Datos 2006-2020'!$LL$3:$RN$86,'BECO_Datos 2006-2020'!$A56,FALSE),0))*$D$5</f>
        <v>0</v>
      </c>
      <c r="P56" s="104">
        <f ca="1">(HLOOKUP(CONCATENATE(P$7,$E$5),'BECO_Datos 2006-2020'!$D$3:$LJ$86,'BECO_Datos 2006-2020'!$A56,FALSE)+IFERROR(HLOOKUP(CONCATENATE(P$7,$E$5),'BECO_Datos 2006-2020'!$LL$3:$RN$86,'BECO_Datos 2006-2020'!$A56,FALSE),0))*$D$5</f>
        <v>0</v>
      </c>
      <c r="Q56" s="104">
        <f ca="1">(HLOOKUP(CONCATENATE(Q$7,$E$5),'BECO_Datos 2006-2020'!$D$3:$LJ$86,'BECO_Datos 2006-2020'!$A56,FALSE)+IFERROR(HLOOKUP(CONCATENATE(Q$7,$E$5),'BECO_Datos 2006-2020'!$LL$3:$RN$86,'BECO_Datos 2006-2020'!$A56,FALSE),0))*$D$5</f>
        <v>0</v>
      </c>
      <c r="R56"/>
      <c r="S56"/>
      <c r="T56"/>
      <c r="U56"/>
      <c r="V56"/>
      <c r="W56"/>
      <c r="X56"/>
      <c r="Y56"/>
    </row>
    <row r="57" spans="1:25" ht="15" x14ac:dyDescent="0.25">
      <c r="A57" s="54"/>
      <c r="B57" s="148" t="s">
        <v>93</v>
      </c>
      <c r="C57" s="22">
        <f t="shared" ca="1" si="3"/>
        <v>0</v>
      </c>
      <c r="D57" s="103">
        <f ca="1">(HLOOKUP(CONCATENATE(D$7,$E$5),'BECO_Datos 2006-2020'!$D$3:$LJ$86,'BECO_Datos 2006-2020'!$A57,FALSE)+IFERROR(HLOOKUP(CONCATENATE(D$7,$E$5),'BECO_Datos 2006-2020'!$LL$3:$RN$86,'BECO_Datos 2006-2020'!$A57,FALSE),0))*$D$5</f>
        <v>0</v>
      </c>
      <c r="E57" s="103">
        <f ca="1">(HLOOKUP(CONCATENATE(E$7,$E$5),'BECO_Datos 2006-2020'!$D$3:$LJ$86,'BECO_Datos 2006-2020'!$A57,FALSE)+IFERROR(HLOOKUP(CONCATENATE(E$7,$E$5),'BECO_Datos 2006-2020'!$LL$3:$RN$86,'BECO_Datos 2006-2020'!$A57,FALSE),0))*$D$5</f>
        <v>0</v>
      </c>
      <c r="F57" s="103">
        <f ca="1">(HLOOKUP(CONCATENATE(F$7,$E$5),'BECO_Datos 2006-2020'!$D$3:$LJ$86,'BECO_Datos 2006-2020'!$A57,FALSE)+IFERROR(HLOOKUP(CONCATENATE(F$7,$E$5),'BECO_Datos 2006-2020'!$LL$3:$RN$86,'BECO_Datos 2006-2020'!$A57,FALSE),0))*$D$5</f>
        <v>0</v>
      </c>
      <c r="G57" s="103">
        <f ca="1">(HLOOKUP(CONCATENATE(G$7,$E$5),'BECO_Datos 2006-2020'!$D$3:$LJ$86,'BECO_Datos 2006-2020'!$A57,FALSE)+IFERROR(HLOOKUP(CONCATENATE(G$7,$E$5),'BECO_Datos 2006-2020'!$LL$3:$RN$86,'BECO_Datos 2006-2020'!$A57,FALSE),0))*$D$5</f>
        <v>0</v>
      </c>
      <c r="H57" s="103">
        <f ca="1">(HLOOKUP(CONCATENATE(H$7,$E$5),'BECO_Datos 2006-2020'!$D$3:$LJ$86,'BECO_Datos 2006-2020'!$A57,FALSE)+IFERROR(HLOOKUP(CONCATENATE(H$7,$E$5),'BECO_Datos 2006-2020'!$LL$3:$RN$86,'BECO_Datos 2006-2020'!$A57,FALSE),0))*$D$5</f>
        <v>0</v>
      </c>
      <c r="I57" s="103">
        <f ca="1">(HLOOKUP(CONCATENATE(I$7,$E$5),'BECO_Datos 2006-2020'!$D$3:$LJ$86,'BECO_Datos 2006-2020'!$A57,FALSE)+IFERROR(HLOOKUP(CONCATENATE(I$7,$E$5),'BECO_Datos 2006-2020'!$LL$3:$RN$86,'BECO_Datos 2006-2020'!$A57,FALSE),0))*$D$5</f>
        <v>0</v>
      </c>
      <c r="J57" s="103">
        <f ca="1">(HLOOKUP(CONCATENATE(J$7,$E$5),'BECO_Datos 2006-2020'!$D$3:$LJ$86,'BECO_Datos 2006-2020'!$A57,FALSE)+IFERROR(HLOOKUP(CONCATENATE(J$7,$E$5),'BECO_Datos 2006-2020'!$LL$3:$RN$86,'BECO_Datos 2006-2020'!$A57,FALSE),0))*$D$5</f>
        <v>0</v>
      </c>
      <c r="K57" s="103">
        <f ca="1">(HLOOKUP(CONCATENATE(K$7,$E$5),'BECO_Datos 2006-2020'!$D$3:$LJ$86,'BECO_Datos 2006-2020'!$A57,FALSE)+IFERROR(HLOOKUP(CONCATENATE(K$7,$E$5),'BECO_Datos 2006-2020'!$LL$3:$RN$86,'BECO_Datos 2006-2020'!$A57,FALSE),0))*$D$5</f>
        <v>0</v>
      </c>
      <c r="L57" s="103">
        <f ca="1">(HLOOKUP(CONCATENATE(L$7,$E$5),'BECO_Datos 2006-2020'!$D$3:$LJ$86,'BECO_Datos 2006-2020'!$A57,FALSE)+IFERROR(HLOOKUP(CONCATENATE(L$7,$E$5),'BECO_Datos 2006-2020'!$LL$3:$RN$86,'BECO_Datos 2006-2020'!$A57,FALSE),0))*$D$5</f>
        <v>0</v>
      </c>
      <c r="M57" s="103">
        <f ca="1">(HLOOKUP(CONCATENATE(M$7,$E$5),'BECO_Datos 2006-2020'!$D$3:$LJ$86,'BECO_Datos 2006-2020'!$A57,FALSE)+IFERROR(HLOOKUP(CONCATENATE(M$7,$E$5),'BECO_Datos 2006-2020'!$LL$3:$RN$86,'BECO_Datos 2006-2020'!$A57,FALSE),0))*$D$5</f>
        <v>0</v>
      </c>
      <c r="N57" s="103">
        <f ca="1">(HLOOKUP(CONCATENATE(N$7,$E$5),'BECO_Datos 2006-2020'!$D$3:$LJ$86,'BECO_Datos 2006-2020'!$A57,FALSE)+IFERROR(HLOOKUP(CONCATENATE(N$7,$E$5),'BECO_Datos 2006-2020'!$LL$3:$RN$86,'BECO_Datos 2006-2020'!$A57,FALSE),0))*$D$5</f>
        <v>0</v>
      </c>
      <c r="O57" s="103">
        <f ca="1">(HLOOKUP(CONCATENATE(O$7,$E$5),'BECO_Datos 2006-2020'!$D$3:$LJ$86,'BECO_Datos 2006-2020'!$A57,FALSE)+IFERROR(HLOOKUP(CONCATENATE(O$7,$E$5),'BECO_Datos 2006-2020'!$LL$3:$RN$86,'BECO_Datos 2006-2020'!$A57,FALSE),0))*$D$5</f>
        <v>0</v>
      </c>
      <c r="P57" s="103">
        <f ca="1">(HLOOKUP(CONCATENATE(P$7,$E$5),'BECO_Datos 2006-2020'!$D$3:$LJ$86,'BECO_Datos 2006-2020'!$A57,FALSE)+IFERROR(HLOOKUP(CONCATENATE(P$7,$E$5),'BECO_Datos 2006-2020'!$LL$3:$RN$86,'BECO_Datos 2006-2020'!$A57,FALSE),0))*$D$5</f>
        <v>221.13200000000001</v>
      </c>
      <c r="Q57" s="103">
        <f ca="1">(HLOOKUP(CONCATENATE(Q$7,$E$5),'BECO_Datos 2006-2020'!$D$3:$LJ$86,'BECO_Datos 2006-2020'!$A57,FALSE)+IFERROR(HLOOKUP(CONCATENATE(Q$7,$E$5),'BECO_Datos 2006-2020'!$LL$3:$RN$86,'BECO_Datos 2006-2020'!$A57,FALSE),0))*$D$5</f>
        <v>225.7814079156077</v>
      </c>
      <c r="R57"/>
      <c r="S57"/>
      <c r="T57"/>
      <c r="U57"/>
      <c r="V57"/>
      <c r="W57"/>
      <c r="X57"/>
      <c r="Y57"/>
    </row>
    <row r="58" spans="1:25" ht="15" x14ac:dyDescent="0.25">
      <c r="A58" s="54"/>
      <c r="B58" s="149" t="s">
        <v>94</v>
      </c>
      <c r="C58" s="23">
        <f t="shared" ca="1" si="3"/>
        <v>0</v>
      </c>
      <c r="D58" s="104">
        <f ca="1">(HLOOKUP(CONCATENATE(D$7,$E$5),'BECO_Datos 2006-2020'!$D$3:$LJ$86,'BECO_Datos 2006-2020'!$A58,FALSE)+IFERROR(HLOOKUP(CONCATENATE(D$7,$E$5),'BECO_Datos 2006-2020'!$LL$3:$RN$86,'BECO_Datos 2006-2020'!$A58,FALSE),0))*$D$5</f>
        <v>0</v>
      </c>
      <c r="E58" s="104">
        <f ca="1">(HLOOKUP(CONCATENATE(E$7,$E$5),'BECO_Datos 2006-2020'!$D$3:$LJ$86,'BECO_Datos 2006-2020'!$A58,FALSE)+IFERROR(HLOOKUP(CONCATENATE(E$7,$E$5),'BECO_Datos 2006-2020'!$LL$3:$RN$86,'BECO_Datos 2006-2020'!$A58,FALSE),0))*$D$5</f>
        <v>0</v>
      </c>
      <c r="F58" s="104">
        <f ca="1">(HLOOKUP(CONCATENATE(F$7,$E$5),'BECO_Datos 2006-2020'!$D$3:$LJ$86,'BECO_Datos 2006-2020'!$A58,FALSE)+IFERROR(HLOOKUP(CONCATENATE(F$7,$E$5),'BECO_Datos 2006-2020'!$LL$3:$RN$86,'BECO_Datos 2006-2020'!$A58,FALSE),0))*$D$5</f>
        <v>0</v>
      </c>
      <c r="G58" s="104">
        <f ca="1">(HLOOKUP(CONCATENATE(G$7,$E$5),'BECO_Datos 2006-2020'!$D$3:$LJ$86,'BECO_Datos 2006-2020'!$A58,FALSE)+IFERROR(HLOOKUP(CONCATENATE(G$7,$E$5),'BECO_Datos 2006-2020'!$LL$3:$RN$86,'BECO_Datos 2006-2020'!$A58,FALSE),0))*$D$5</f>
        <v>0</v>
      </c>
      <c r="H58" s="104">
        <f ca="1">(HLOOKUP(CONCATENATE(H$7,$E$5),'BECO_Datos 2006-2020'!$D$3:$LJ$86,'BECO_Datos 2006-2020'!$A58,FALSE)+IFERROR(HLOOKUP(CONCATENATE(H$7,$E$5),'BECO_Datos 2006-2020'!$LL$3:$RN$86,'BECO_Datos 2006-2020'!$A58,FALSE),0))*$D$5</f>
        <v>0</v>
      </c>
      <c r="I58" s="104">
        <f ca="1">(HLOOKUP(CONCATENATE(I$7,$E$5),'BECO_Datos 2006-2020'!$D$3:$LJ$86,'BECO_Datos 2006-2020'!$A58,FALSE)+IFERROR(HLOOKUP(CONCATENATE(I$7,$E$5),'BECO_Datos 2006-2020'!$LL$3:$RN$86,'BECO_Datos 2006-2020'!$A58,FALSE),0))*$D$5</f>
        <v>0</v>
      </c>
      <c r="J58" s="104">
        <f ca="1">(HLOOKUP(CONCATENATE(J$7,$E$5),'BECO_Datos 2006-2020'!$D$3:$LJ$86,'BECO_Datos 2006-2020'!$A58,FALSE)+IFERROR(HLOOKUP(CONCATENATE(J$7,$E$5),'BECO_Datos 2006-2020'!$LL$3:$RN$86,'BECO_Datos 2006-2020'!$A58,FALSE),0))*$D$5</f>
        <v>0</v>
      </c>
      <c r="K58" s="104">
        <f ca="1">(HLOOKUP(CONCATENATE(K$7,$E$5),'BECO_Datos 2006-2020'!$D$3:$LJ$86,'BECO_Datos 2006-2020'!$A58,FALSE)+IFERROR(HLOOKUP(CONCATENATE(K$7,$E$5),'BECO_Datos 2006-2020'!$LL$3:$RN$86,'BECO_Datos 2006-2020'!$A58,FALSE),0))*$D$5</f>
        <v>0</v>
      </c>
      <c r="L58" s="104">
        <f ca="1">(HLOOKUP(CONCATENATE(L$7,$E$5),'BECO_Datos 2006-2020'!$D$3:$LJ$86,'BECO_Datos 2006-2020'!$A58,FALSE)+IFERROR(HLOOKUP(CONCATENATE(L$7,$E$5),'BECO_Datos 2006-2020'!$LL$3:$RN$86,'BECO_Datos 2006-2020'!$A58,FALSE),0))*$D$5</f>
        <v>0</v>
      </c>
      <c r="M58" s="104">
        <f ca="1">(HLOOKUP(CONCATENATE(M$7,$E$5),'BECO_Datos 2006-2020'!$D$3:$LJ$86,'BECO_Datos 2006-2020'!$A58,FALSE)+IFERROR(HLOOKUP(CONCATENATE(M$7,$E$5),'BECO_Datos 2006-2020'!$LL$3:$RN$86,'BECO_Datos 2006-2020'!$A58,FALSE),0))*$D$5</f>
        <v>0</v>
      </c>
      <c r="N58" s="104">
        <f ca="1">(HLOOKUP(CONCATENATE(N$7,$E$5),'BECO_Datos 2006-2020'!$D$3:$LJ$86,'BECO_Datos 2006-2020'!$A58,FALSE)+IFERROR(HLOOKUP(CONCATENATE(N$7,$E$5),'BECO_Datos 2006-2020'!$LL$3:$RN$86,'BECO_Datos 2006-2020'!$A58,FALSE),0))*$D$5</f>
        <v>0</v>
      </c>
      <c r="O58" s="104">
        <f ca="1">(HLOOKUP(CONCATENATE(O$7,$E$5),'BECO_Datos 2006-2020'!$D$3:$LJ$86,'BECO_Datos 2006-2020'!$A58,FALSE)+IFERROR(HLOOKUP(CONCATENATE(O$7,$E$5),'BECO_Datos 2006-2020'!$LL$3:$RN$86,'BECO_Datos 2006-2020'!$A58,FALSE),0))*$D$5</f>
        <v>0</v>
      </c>
      <c r="P58" s="104">
        <f ca="1">(HLOOKUP(CONCATENATE(P$7,$E$5),'BECO_Datos 2006-2020'!$D$3:$LJ$86,'BECO_Datos 2006-2020'!$A58,FALSE)+IFERROR(HLOOKUP(CONCATENATE(P$7,$E$5),'BECO_Datos 2006-2020'!$LL$3:$RN$86,'BECO_Datos 2006-2020'!$A58,FALSE),0))*$D$5</f>
        <v>0</v>
      </c>
      <c r="Q58" s="104">
        <f ca="1">(HLOOKUP(CONCATENATE(Q$7,$E$5),'BECO_Datos 2006-2020'!$D$3:$LJ$86,'BECO_Datos 2006-2020'!$A58,FALSE)+IFERROR(HLOOKUP(CONCATENATE(Q$7,$E$5),'BECO_Datos 2006-2020'!$LL$3:$RN$86,'BECO_Datos 2006-2020'!$A58,FALSE),0))*$D$5</f>
        <v>0</v>
      </c>
      <c r="R58"/>
      <c r="S58"/>
      <c r="T58"/>
      <c r="U58"/>
      <c r="V58"/>
      <c r="W58"/>
      <c r="X58"/>
      <c r="Y58"/>
    </row>
    <row r="59" spans="1:25" ht="15" x14ac:dyDescent="0.25">
      <c r="A59" s="54"/>
      <c r="B59" s="148" t="s">
        <v>95</v>
      </c>
      <c r="C59" s="22">
        <f t="shared" ca="1" si="3"/>
        <v>0</v>
      </c>
      <c r="D59" s="103">
        <f ca="1">(HLOOKUP(CONCATENATE(D$7,$E$5),'BECO_Datos 2006-2020'!$D$3:$LJ$86,'BECO_Datos 2006-2020'!$A59,FALSE)+IFERROR(HLOOKUP(CONCATENATE(D$7,$E$5),'BECO_Datos 2006-2020'!$LL$3:$RN$86,'BECO_Datos 2006-2020'!$A59,FALSE),0))*$D$5</f>
        <v>0</v>
      </c>
      <c r="E59" s="103">
        <f ca="1">(HLOOKUP(CONCATENATE(E$7,$E$5),'BECO_Datos 2006-2020'!$D$3:$LJ$86,'BECO_Datos 2006-2020'!$A59,FALSE)+IFERROR(HLOOKUP(CONCATENATE(E$7,$E$5),'BECO_Datos 2006-2020'!$LL$3:$RN$86,'BECO_Datos 2006-2020'!$A59,FALSE),0))*$D$5</f>
        <v>0</v>
      </c>
      <c r="F59" s="103">
        <f ca="1">(HLOOKUP(CONCATENATE(F$7,$E$5),'BECO_Datos 2006-2020'!$D$3:$LJ$86,'BECO_Datos 2006-2020'!$A59,FALSE)+IFERROR(HLOOKUP(CONCATENATE(F$7,$E$5),'BECO_Datos 2006-2020'!$LL$3:$RN$86,'BECO_Datos 2006-2020'!$A59,FALSE),0))*$D$5</f>
        <v>0</v>
      </c>
      <c r="G59" s="103">
        <f ca="1">(HLOOKUP(CONCATENATE(G$7,$E$5),'BECO_Datos 2006-2020'!$D$3:$LJ$86,'BECO_Datos 2006-2020'!$A59,FALSE)+IFERROR(HLOOKUP(CONCATENATE(G$7,$E$5),'BECO_Datos 2006-2020'!$LL$3:$RN$86,'BECO_Datos 2006-2020'!$A59,FALSE),0))*$D$5</f>
        <v>0</v>
      </c>
      <c r="H59" s="103">
        <f ca="1">(HLOOKUP(CONCATENATE(H$7,$E$5),'BECO_Datos 2006-2020'!$D$3:$LJ$86,'BECO_Datos 2006-2020'!$A59,FALSE)+IFERROR(HLOOKUP(CONCATENATE(H$7,$E$5),'BECO_Datos 2006-2020'!$LL$3:$RN$86,'BECO_Datos 2006-2020'!$A59,FALSE),0))*$D$5</f>
        <v>0</v>
      </c>
      <c r="I59" s="103">
        <f ca="1">(HLOOKUP(CONCATENATE(I$7,$E$5),'BECO_Datos 2006-2020'!$D$3:$LJ$86,'BECO_Datos 2006-2020'!$A59,FALSE)+IFERROR(HLOOKUP(CONCATENATE(I$7,$E$5),'BECO_Datos 2006-2020'!$LL$3:$RN$86,'BECO_Datos 2006-2020'!$A59,FALSE),0))*$D$5</f>
        <v>0</v>
      </c>
      <c r="J59" s="103">
        <f ca="1">(HLOOKUP(CONCATENATE(J$7,$E$5),'BECO_Datos 2006-2020'!$D$3:$LJ$86,'BECO_Datos 2006-2020'!$A59,FALSE)+IFERROR(HLOOKUP(CONCATENATE(J$7,$E$5),'BECO_Datos 2006-2020'!$LL$3:$RN$86,'BECO_Datos 2006-2020'!$A59,FALSE),0))*$D$5</f>
        <v>0</v>
      </c>
      <c r="K59" s="103">
        <f ca="1">(HLOOKUP(CONCATENATE(K$7,$E$5),'BECO_Datos 2006-2020'!$D$3:$LJ$86,'BECO_Datos 2006-2020'!$A59,FALSE)+IFERROR(HLOOKUP(CONCATENATE(K$7,$E$5),'BECO_Datos 2006-2020'!$LL$3:$RN$86,'BECO_Datos 2006-2020'!$A59,FALSE),0))*$D$5</f>
        <v>0</v>
      </c>
      <c r="L59" s="103">
        <f ca="1">(HLOOKUP(CONCATENATE(L$7,$E$5),'BECO_Datos 2006-2020'!$D$3:$LJ$86,'BECO_Datos 2006-2020'!$A59,FALSE)+IFERROR(HLOOKUP(CONCATENATE(L$7,$E$5),'BECO_Datos 2006-2020'!$LL$3:$RN$86,'BECO_Datos 2006-2020'!$A59,FALSE),0))*$D$5</f>
        <v>0</v>
      </c>
      <c r="M59" s="103">
        <f ca="1">(HLOOKUP(CONCATENATE(M$7,$E$5),'BECO_Datos 2006-2020'!$D$3:$LJ$86,'BECO_Datos 2006-2020'!$A59,FALSE)+IFERROR(HLOOKUP(CONCATENATE(M$7,$E$5),'BECO_Datos 2006-2020'!$LL$3:$RN$86,'BECO_Datos 2006-2020'!$A59,FALSE),0))*$D$5</f>
        <v>0</v>
      </c>
      <c r="N59" s="103">
        <f ca="1">(HLOOKUP(CONCATENATE(N$7,$E$5),'BECO_Datos 2006-2020'!$D$3:$LJ$86,'BECO_Datos 2006-2020'!$A59,FALSE)+IFERROR(HLOOKUP(CONCATENATE(N$7,$E$5),'BECO_Datos 2006-2020'!$LL$3:$RN$86,'BECO_Datos 2006-2020'!$A59,FALSE),0))*$D$5</f>
        <v>0</v>
      </c>
      <c r="O59" s="103">
        <f ca="1">(HLOOKUP(CONCATENATE(O$7,$E$5),'BECO_Datos 2006-2020'!$D$3:$LJ$86,'BECO_Datos 2006-2020'!$A59,FALSE)+IFERROR(HLOOKUP(CONCATENATE(O$7,$E$5),'BECO_Datos 2006-2020'!$LL$3:$RN$86,'BECO_Datos 2006-2020'!$A59,FALSE),0))*$D$5</f>
        <v>0</v>
      </c>
      <c r="P59" s="103">
        <f ca="1">(HLOOKUP(CONCATENATE(P$7,$E$5),'BECO_Datos 2006-2020'!$D$3:$LJ$86,'BECO_Datos 2006-2020'!$A59,FALSE)+IFERROR(HLOOKUP(CONCATENATE(P$7,$E$5),'BECO_Datos 2006-2020'!$LL$3:$RN$86,'BECO_Datos 2006-2020'!$A59,FALSE),0))*$D$5</f>
        <v>0</v>
      </c>
      <c r="Q59" s="103">
        <f ca="1">(HLOOKUP(CONCATENATE(Q$7,$E$5),'BECO_Datos 2006-2020'!$D$3:$LJ$86,'BECO_Datos 2006-2020'!$A59,FALSE)+IFERROR(HLOOKUP(CONCATENATE(Q$7,$E$5),'BECO_Datos 2006-2020'!$LL$3:$RN$86,'BECO_Datos 2006-2020'!$A59,FALSE),0))*$D$5</f>
        <v>0</v>
      </c>
      <c r="R59"/>
      <c r="S59"/>
      <c r="T59"/>
      <c r="U59"/>
      <c r="V59"/>
      <c r="W59"/>
      <c r="X59"/>
      <c r="Y59"/>
    </row>
    <row r="60" spans="1:25" ht="15" x14ac:dyDescent="0.25">
      <c r="A60" s="54"/>
      <c r="B60" s="149" t="s">
        <v>96</v>
      </c>
      <c r="C60" s="23">
        <f t="shared" ca="1" si="3"/>
        <v>0</v>
      </c>
      <c r="D60" s="104">
        <f ca="1">(HLOOKUP(CONCATENATE(D$7,$E$5),'BECO_Datos 2006-2020'!$D$3:$LJ$86,'BECO_Datos 2006-2020'!$A60,FALSE)+IFERROR(HLOOKUP(CONCATENATE(D$7,$E$5),'BECO_Datos 2006-2020'!$LL$3:$RN$86,'BECO_Datos 2006-2020'!$A60,FALSE),0))*$D$5</f>
        <v>0</v>
      </c>
      <c r="E60" s="104">
        <f ca="1">(HLOOKUP(CONCATENATE(E$7,$E$5),'BECO_Datos 2006-2020'!$D$3:$LJ$86,'BECO_Datos 2006-2020'!$A60,FALSE)+IFERROR(HLOOKUP(CONCATENATE(E$7,$E$5),'BECO_Datos 2006-2020'!$LL$3:$RN$86,'BECO_Datos 2006-2020'!$A60,FALSE),0))*$D$5</f>
        <v>0</v>
      </c>
      <c r="F60" s="104">
        <f ca="1">(HLOOKUP(CONCATENATE(F$7,$E$5),'BECO_Datos 2006-2020'!$D$3:$LJ$86,'BECO_Datos 2006-2020'!$A60,FALSE)+IFERROR(HLOOKUP(CONCATENATE(F$7,$E$5),'BECO_Datos 2006-2020'!$LL$3:$RN$86,'BECO_Datos 2006-2020'!$A60,FALSE),0))*$D$5</f>
        <v>0</v>
      </c>
      <c r="G60" s="104">
        <f ca="1">(HLOOKUP(CONCATENATE(G$7,$E$5),'BECO_Datos 2006-2020'!$D$3:$LJ$86,'BECO_Datos 2006-2020'!$A60,FALSE)+IFERROR(HLOOKUP(CONCATENATE(G$7,$E$5),'BECO_Datos 2006-2020'!$LL$3:$RN$86,'BECO_Datos 2006-2020'!$A60,FALSE),0))*$D$5</f>
        <v>0</v>
      </c>
      <c r="H60" s="104">
        <f ca="1">(HLOOKUP(CONCATENATE(H$7,$E$5),'BECO_Datos 2006-2020'!$D$3:$LJ$86,'BECO_Datos 2006-2020'!$A60,FALSE)+IFERROR(HLOOKUP(CONCATENATE(H$7,$E$5),'BECO_Datos 2006-2020'!$LL$3:$RN$86,'BECO_Datos 2006-2020'!$A60,FALSE),0))*$D$5</f>
        <v>0</v>
      </c>
      <c r="I60" s="104">
        <f ca="1">(HLOOKUP(CONCATENATE(I$7,$E$5),'BECO_Datos 2006-2020'!$D$3:$LJ$86,'BECO_Datos 2006-2020'!$A60,FALSE)+IFERROR(HLOOKUP(CONCATENATE(I$7,$E$5),'BECO_Datos 2006-2020'!$LL$3:$RN$86,'BECO_Datos 2006-2020'!$A60,FALSE),0))*$D$5</f>
        <v>0</v>
      </c>
      <c r="J60" s="104">
        <f ca="1">(HLOOKUP(CONCATENATE(J$7,$E$5),'BECO_Datos 2006-2020'!$D$3:$LJ$86,'BECO_Datos 2006-2020'!$A60,FALSE)+IFERROR(HLOOKUP(CONCATENATE(J$7,$E$5),'BECO_Datos 2006-2020'!$LL$3:$RN$86,'BECO_Datos 2006-2020'!$A60,FALSE),0))*$D$5</f>
        <v>0</v>
      </c>
      <c r="K60" s="104">
        <f ca="1">(HLOOKUP(CONCATENATE(K$7,$E$5),'BECO_Datos 2006-2020'!$D$3:$LJ$86,'BECO_Datos 2006-2020'!$A60,FALSE)+IFERROR(HLOOKUP(CONCATENATE(K$7,$E$5),'BECO_Datos 2006-2020'!$LL$3:$RN$86,'BECO_Datos 2006-2020'!$A60,FALSE),0))*$D$5</f>
        <v>0</v>
      </c>
      <c r="L60" s="104">
        <f ca="1">(HLOOKUP(CONCATENATE(L$7,$E$5),'BECO_Datos 2006-2020'!$D$3:$LJ$86,'BECO_Datos 2006-2020'!$A60,FALSE)+IFERROR(HLOOKUP(CONCATENATE(L$7,$E$5),'BECO_Datos 2006-2020'!$LL$3:$RN$86,'BECO_Datos 2006-2020'!$A60,FALSE),0))*$D$5</f>
        <v>0</v>
      </c>
      <c r="M60" s="104">
        <f ca="1">(HLOOKUP(CONCATENATE(M$7,$E$5),'BECO_Datos 2006-2020'!$D$3:$LJ$86,'BECO_Datos 2006-2020'!$A60,FALSE)+IFERROR(HLOOKUP(CONCATENATE(M$7,$E$5),'BECO_Datos 2006-2020'!$LL$3:$RN$86,'BECO_Datos 2006-2020'!$A60,FALSE),0))*$D$5</f>
        <v>0</v>
      </c>
      <c r="N60" s="104">
        <f ca="1">(HLOOKUP(CONCATENATE(N$7,$E$5),'BECO_Datos 2006-2020'!$D$3:$LJ$86,'BECO_Datos 2006-2020'!$A60,FALSE)+IFERROR(HLOOKUP(CONCATENATE(N$7,$E$5),'BECO_Datos 2006-2020'!$LL$3:$RN$86,'BECO_Datos 2006-2020'!$A60,FALSE),0))*$D$5</f>
        <v>0</v>
      </c>
      <c r="O60" s="104">
        <f ca="1">(HLOOKUP(CONCATENATE(O$7,$E$5),'BECO_Datos 2006-2020'!$D$3:$LJ$86,'BECO_Datos 2006-2020'!$A60,FALSE)+IFERROR(HLOOKUP(CONCATENATE(O$7,$E$5),'BECO_Datos 2006-2020'!$LL$3:$RN$86,'BECO_Datos 2006-2020'!$A60,FALSE),0))*$D$5</f>
        <v>0</v>
      </c>
      <c r="P60" s="104">
        <f ca="1">(HLOOKUP(CONCATENATE(P$7,$E$5),'BECO_Datos 2006-2020'!$D$3:$LJ$86,'BECO_Datos 2006-2020'!$A60,FALSE)+IFERROR(HLOOKUP(CONCATENATE(P$7,$E$5),'BECO_Datos 2006-2020'!$LL$3:$RN$86,'BECO_Datos 2006-2020'!$A60,FALSE),0))*$D$5</f>
        <v>0</v>
      </c>
      <c r="Q60" s="104">
        <f ca="1">(HLOOKUP(CONCATENATE(Q$7,$E$5),'BECO_Datos 2006-2020'!$D$3:$LJ$86,'BECO_Datos 2006-2020'!$A60,FALSE)+IFERROR(HLOOKUP(CONCATENATE(Q$7,$E$5),'BECO_Datos 2006-2020'!$LL$3:$RN$86,'BECO_Datos 2006-2020'!$A60,FALSE),0))*$D$5</f>
        <v>0</v>
      </c>
      <c r="R60"/>
      <c r="S60"/>
      <c r="T60"/>
      <c r="U60"/>
      <c r="V60"/>
      <c r="W60"/>
      <c r="X60"/>
      <c r="Y60"/>
    </row>
    <row r="61" spans="1:25" ht="15" x14ac:dyDescent="0.25">
      <c r="A61" s="54"/>
      <c r="B61" s="148" t="s">
        <v>97</v>
      </c>
      <c r="C61" s="22">
        <f t="shared" ca="1" si="3"/>
        <v>0</v>
      </c>
      <c r="D61" s="103">
        <f ca="1">(HLOOKUP(CONCATENATE(D$7,$E$5),'BECO_Datos 2006-2020'!$D$3:$LJ$86,'BECO_Datos 2006-2020'!$A61,FALSE)+IFERROR(HLOOKUP(CONCATENATE(D$7,$E$5),'BECO_Datos 2006-2020'!$LL$3:$RN$86,'BECO_Datos 2006-2020'!$A61,FALSE),0))*$D$5</f>
        <v>0</v>
      </c>
      <c r="E61" s="103">
        <f ca="1">(HLOOKUP(CONCATENATE(E$7,$E$5),'BECO_Datos 2006-2020'!$D$3:$LJ$86,'BECO_Datos 2006-2020'!$A61,FALSE)+IFERROR(HLOOKUP(CONCATENATE(E$7,$E$5),'BECO_Datos 2006-2020'!$LL$3:$RN$86,'BECO_Datos 2006-2020'!$A61,FALSE),0))*$D$5</f>
        <v>0</v>
      </c>
      <c r="F61" s="103">
        <f ca="1">(HLOOKUP(CONCATENATE(F$7,$E$5),'BECO_Datos 2006-2020'!$D$3:$LJ$86,'BECO_Datos 2006-2020'!$A61,FALSE)+IFERROR(HLOOKUP(CONCATENATE(F$7,$E$5),'BECO_Datos 2006-2020'!$LL$3:$RN$86,'BECO_Datos 2006-2020'!$A61,FALSE),0))*$D$5</f>
        <v>0</v>
      </c>
      <c r="G61" s="103">
        <f ca="1">(HLOOKUP(CONCATENATE(G$7,$E$5),'BECO_Datos 2006-2020'!$D$3:$LJ$86,'BECO_Datos 2006-2020'!$A61,FALSE)+IFERROR(HLOOKUP(CONCATENATE(G$7,$E$5),'BECO_Datos 2006-2020'!$LL$3:$RN$86,'BECO_Datos 2006-2020'!$A61,FALSE),0))*$D$5</f>
        <v>0</v>
      </c>
      <c r="H61" s="103">
        <f ca="1">(HLOOKUP(CONCATENATE(H$7,$E$5),'BECO_Datos 2006-2020'!$D$3:$LJ$86,'BECO_Datos 2006-2020'!$A61,FALSE)+IFERROR(HLOOKUP(CONCATENATE(H$7,$E$5),'BECO_Datos 2006-2020'!$LL$3:$RN$86,'BECO_Datos 2006-2020'!$A61,FALSE),0))*$D$5</f>
        <v>0</v>
      </c>
      <c r="I61" s="103">
        <f ca="1">(HLOOKUP(CONCATENATE(I$7,$E$5),'BECO_Datos 2006-2020'!$D$3:$LJ$86,'BECO_Datos 2006-2020'!$A61,FALSE)+IFERROR(HLOOKUP(CONCATENATE(I$7,$E$5),'BECO_Datos 2006-2020'!$LL$3:$RN$86,'BECO_Datos 2006-2020'!$A61,FALSE),0))*$D$5</f>
        <v>0</v>
      </c>
      <c r="J61" s="103">
        <f ca="1">(HLOOKUP(CONCATENATE(J$7,$E$5),'BECO_Datos 2006-2020'!$D$3:$LJ$86,'BECO_Datos 2006-2020'!$A61,FALSE)+IFERROR(HLOOKUP(CONCATENATE(J$7,$E$5),'BECO_Datos 2006-2020'!$LL$3:$RN$86,'BECO_Datos 2006-2020'!$A61,FALSE),0))*$D$5</f>
        <v>0</v>
      </c>
      <c r="K61" s="103">
        <f ca="1">(HLOOKUP(CONCATENATE(K$7,$E$5),'BECO_Datos 2006-2020'!$D$3:$LJ$86,'BECO_Datos 2006-2020'!$A61,FALSE)+IFERROR(HLOOKUP(CONCATENATE(K$7,$E$5),'BECO_Datos 2006-2020'!$LL$3:$RN$86,'BECO_Datos 2006-2020'!$A61,FALSE),0))*$D$5</f>
        <v>0</v>
      </c>
      <c r="L61" s="103">
        <f ca="1">(HLOOKUP(CONCATENATE(L$7,$E$5),'BECO_Datos 2006-2020'!$D$3:$LJ$86,'BECO_Datos 2006-2020'!$A61,FALSE)+IFERROR(HLOOKUP(CONCATENATE(L$7,$E$5),'BECO_Datos 2006-2020'!$LL$3:$RN$86,'BECO_Datos 2006-2020'!$A61,FALSE),0))*$D$5</f>
        <v>0</v>
      </c>
      <c r="M61" s="103">
        <f ca="1">(HLOOKUP(CONCATENATE(M$7,$E$5),'BECO_Datos 2006-2020'!$D$3:$LJ$86,'BECO_Datos 2006-2020'!$A61,FALSE)+IFERROR(HLOOKUP(CONCATENATE(M$7,$E$5),'BECO_Datos 2006-2020'!$LL$3:$RN$86,'BECO_Datos 2006-2020'!$A61,FALSE),0))*$D$5</f>
        <v>0</v>
      </c>
      <c r="N61" s="103">
        <f ca="1">(HLOOKUP(CONCATENATE(N$7,$E$5),'BECO_Datos 2006-2020'!$D$3:$LJ$86,'BECO_Datos 2006-2020'!$A61,FALSE)+IFERROR(HLOOKUP(CONCATENATE(N$7,$E$5),'BECO_Datos 2006-2020'!$LL$3:$RN$86,'BECO_Datos 2006-2020'!$A61,FALSE),0))*$D$5</f>
        <v>0</v>
      </c>
      <c r="O61" s="103">
        <f ca="1">(HLOOKUP(CONCATENATE(O$7,$E$5),'BECO_Datos 2006-2020'!$D$3:$LJ$86,'BECO_Datos 2006-2020'!$A61,FALSE)+IFERROR(HLOOKUP(CONCATENATE(O$7,$E$5),'BECO_Datos 2006-2020'!$LL$3:$RN$86,'BECO_Datos 2006-2020'!$A61,FALSE),0))*$D$5</f>
        <v>0</v>
      </c>
      <c r="P61" s="103">
        <f ca="1">(HLOOKUP(CONCATENATE(P$7,$E$5),'BECO_Datos 2006-2020'!$D$3:$LJ$86,'BECO_Datos 2006-2020'!$A61,FALSE)+IFERROR(HLOOKUP(CONCATENATE(P$7,$E$5),'BECO_Datos 2006-2020'!$LL$3:$RN$86,'BECO_Datos 2006-2020'!$A61,FALSE),0))*$D$5</f>
        <v>0</v>
      </c>
      <c r="Q61" s="103">
        <f ca="1">(HLOOKUP(CONCATENATE(Q$7,$E$5),'BECO_Datos 2006-2020'!$D$3:$LJ$86,'BECO_Datos 2006-2020'!$A61,FALSE)+IFERROR(HLOOKUP(CONCATENATE(Q$7,$E$5),'BECO_Datos 2006-2020'!$LL$3:$RN$86,'BECO_Datos 2006-2020'!$A61,FALSE),0))*$D$5</f>
        <v>0</v>
      </c>
      <c r="R61"/>
      <c r="S61"/>
      <c r="T61"/>
      <c r="U61"/>
      <c r="V61"/>
      <c r="W61"/>
      <c r="X61"/>
      <c r="Y61"/>
    </row>
    <row r="62" spans="1:25" ht="15" x14ac:dyDescent="0.25">
      <c r="A62" s="54"/>
      <c r="B62" s="149" t="s">
        <v>98</v>
      </c>
      <c r="C62" s="23">
        <f t="shared" ca="1" si="3"/>
        <v>0</v>
      </c>
      <c r="D62" s="104">
        <f ca="1">(HLOOKUP(CONCATENATE(D$7,$E$5),'BECO_Datos 2006-2020'!$D$3:$LJ$86,'BECO_Datos 2006-2020'!$A62,FALSE)+IFERROR(HLOOKUP(CONCATENATE(D$7,$E$5),'BECO_Datos 2006-2020'!$LL$3:$RN$86,'BECO_Datos 2006-2020'!$A62,FALSE),0))*$D$5</f>
        <v>0</v>
      </c>
      <c r="E62" s="104">
        <f ca="1">(HLOOKUP(CONCATENATE(E$7,$E$5),'BECO_Datos 2006-2020'!$D$3:$LJ$86,'BECO_Datos 2006-2020'!$A62,FALSE)+IFERROR(HLOOKUP(CONCATENATE(E$7,$E$5),'BECO_Datos 2006-2020'!$LL$3:$RN$86,'BECO_Datos 2006-2020'!$A62,FALSE),0))*$D$5</f>
        <v>0</v>
      </c>
      <c r="F62" s="104">
        <f ca="1">(HLOOKUP(CONCATENATE(F$7,$E$5),'BECO_Datos 2006-2020'!$D$3:$LJ$86,'BECO_Datos 2006-2020'!$A62,FALSE)+IFERROR(HLOOKUP(CONCATENATE(F$7,$E$5),'BECO_Datos 2006-2020'!$LL$3:$RN$86,'BECO_Datos 2006-2020'!$A62,FALSE),0))*$D$5</f>
        <v>0</v>
      </c>
      <c r="G62" s="104">
        <f ca="1">(HLOOKUP(CONCATENATE(G$7,$E$5),'BECO_Datos 2006-2020'!$D$3:$LJ$86,'BECO_Datos 2006-2020'!$A62,FALSE)+IFERROR(HLOOKUP(CONCATENATE(G$7,$E$5),'BECO_Datos 2006-2020'!$LL$3:$RN$86,'BECO_Datos 2006-2020'!$A62,FALSE),0))*$D$5</f>
        <v>0</v>
      </c>
      <c r="H62" s="104">
        <f ca="1">(HLOOKUP(CONCATENATE(H$7,$E$5),'BECO_Datos 2006-2020'!$D$3:$LJ$86,'BECO_Datos 2006-2020'!$A62,FALSE)+IFERROR(HLOOKUP(CONCATENATE(H$7,$E$5),'BECO_Datos 2006-2020'!$LL$3:$RN$86,'BECO_Datos 2006-2020'!$A62,FALSE),0))*$D$5</f>
        <v>0</v>
      </c>
      <c r="I62" s="104">
        <f ca="1">(HLOOKUP(CONCATENATE(I$7,$E$5),'BECO_Datos 2006-2020'!$D$3:$LJ$86,'BECO_Datos 2006-2020'!$A62,FALSE)+IFERROR(HLOOKUP(CONCATENATE(I$7,$E$5),'BECO_Datos 2006-2020'!$LL$3:$RN$86,'BECO_Datos 2006-2020'!$A62,FALSE),0))*$D$5</f>
        <v>0</v>
      </c>
      <c r="J62" s="104">
        <f ca="1">(HLOOKUP(CONCATENATE(J$7,$E$5),'BECO_Datos 2006-2020'!$D$3:$LJ$86,'BECO_Datos 2006-2020'!$A62,FALSE)+IFERROR(HLOOKUP(CONCATENATE(J$7,$E$5),'BECO_Datos 2006-2020'!$LL$3:$RN$86,'BECO_Datos 2006-2020'!$A62,FALSE),0))*$D$5</f>
        <v>0</v>
      </c>
      <c r="K62" s="104">
        <f ca="1">(HLOOKUP(CONCATENATE(K$7,$E$5),'BECO_Datos 2006-2020'!$D$3:$LJ$86,'BECO_Datos 2006-2020'!$A62,FALSE)+IFERROR(HLOOKUP(CONCATENATE(K$7,$E$5),'BECO_Datos 2006-2020'!$LL$3:$RN$86,'BECO_Datos 2006-2020'!$A62,FALSE),0))*$D$5</f>
        <v>0</v>
      </c>
      <c r="L62" s="104">
        <f ca="1">(HLOOKUP(CONCATENATE(L$7,$E$5),'BECO_Datos 2006-2020'!$D$3:$LJ$86,'BECO_Datos 2006-2020'!$A62,FALSE)+IFERROR(HLOOKUP(CONCATENATE(L$7,$E$5),'BECO_Datos 2006-2020'!$LL$3:$RN$86,'BECO_Datos 2006-2020'!$A62,FALSE),0))*$D$5</f>
        <v>0</v>
      </c>
      <c r="M62" s="104">
        <f ca="1">(HLOOKUP(CONCATENATE(M$7,$E$5),'BECO_Datos 2006-2020'!$D$3:$LJ$86,'BECO_Datos 2006-2020'!$A62,FALSE)+IFERROR(HLOOKUP(CONCATENATE(M$7,$E$5),'BECO_Datos 2006-2020'!$LL$3:$RN$86,'BECO_Datos 2006-2020'!$A62,FALSE),0))*$D$5</f>
        <v>0</v>
      </c>
      <c r="N62" s="104">
        <f ca="1">(HLOOKUP(CONCATENATE(N$7,$E$5),'BECO_Datos 2006-2020'!$D$3:$LJ$86,'BECO_Datos 2006-2020'!$A62,FALSE)+IFERROR(HLOOKUP(CONCATENATE(N$7,$E$5),'BECO_Datos 2006-2020'!$LL$3:$RN$86,'BECO_Datos 2006-2020'!$A62,FALSE),0))*$D$5</f>
        <v>0</v>
      </c>
      <c r="O62" s="104">
        <f ca="1">(HLOOKUP(CONCATENATE(O$7,$E$5),'BECO_Datos 2006-2020'!$D$3:$LJ$86,'BECO_Datos 2006-2020'!$A62,FALSE)+IFERROR(HLOOKUP(CONCATENATE(O$7,$E$5),'BECO_Datos 2006-2020'!$LL$3:$RN$86,'BECO_Datos 2006-2020'!$A62,FALSE),0))*$D$5</f>
        <v>0</v>
      </c>
      <c r="P62" s="104">
        <f ca="1">(HLOOKUP(CONCATENATE(P$7,$E$5),'BECO_Datos 2006-2020'!$D$3:$LJ$86,'BECO_Datos 2006-2020'!$A62,FALSE)+IFERROR(HLOOKUP(CONCATENATE(P$7,$E$5),'BECO_Datos 2006-2020'!$LL$3:$RN$86,'BECO_Datos 2006-2020'!$A62,FALSE),0))*$D$5</f>
        <v>0</v>
      </c>
      <c r="Q62" s="104">
        <f ca="1">(HLOOKUP(CONCATENATE(Q$7,$E$5),'BECO_Datos 2006-2020'!$D$3:$LJ$86,'BECO_Datos 2006-2020'!$A62,FALSE)+IFERROR(HLOOKUP(CONCATENATE(Q$7,$E$5),'BECO_Datos 2006-2020'!$LL$3:$RN$86,'BECO_Datos 2006-2020'!$A62,FALSE),0))*$D$5</f>
        <v>0</v>
      </c>
      <c r="R62"/>
      <c r="S62"/>
      <c r="T62"/>
      <c r="U62"/>
      <c r="V62"/>
      <c r="W62"/>
      <c r="X62"/>
      <c r="Y62"/>
    </row>
    <row r="63" spans="1:25" ht="15" x14ac:dyDescent="0.25">
      <c r="A63" s="54"/>
      <c r="B63" s="148" t="s">
        <v>99</v>
      </c>
      <c r="C63" s="22">
        <f t="shared" ca="1" si="3"/>
        <v>0</v>
      </c>
      <c r="D63" s="103">
        <f ca="1">(HLOOKUP(CONCATENATE(D$7,$E$5),'BECO_Datos 2006-2020'!$D$3:$LJ$86,'BECO_Datos 2006-2020'!$A63,FALSE)+IFERROR(HLOOKUP(CONCATENATE(D$7,$E$5),'BECO_Datos 2006-2020'!$LL$3:$RN$86,'BECO_Datos 2006-2020'!$A63,FALSE),0))*$D$5</f>
        <v>0</v>
      </c>
      <c r="E63" s="103">
        <f ca="1">(HLOOKUP(CONCATENATE(E$7,$E$5),'BECO_Datos 2006-2020'!$D$3:$LJ$86,'BECO_Datos 2006-2020'!$A63,FALSE)+IFERROR(HLOOKUP(CONCATENATE(E$7,$E$5),'BECO_Datos 2006-2020'!$LL$3:$RN$86,'BECO_Datos 2006-2020'!$A63,FALSE),0))*$D$5</f>
        <v>0</v>
      </c>
      <c r="F63" s="103">
        <f ca="1">(HLOOKUP(CONCATENATE(F$7,$E$5),'BECO_Datos 2006-2020'!$D$3:$LJ$86,'BECO_Datos 2006-2020'!$A63,FALSE)+IFERROR(HLOOKUP(CONCATENATE(F$7,$E$5),'BECO_Datos 2006-2020'!$LL$3:$RN$86,'BECO_Datos 2006-2020'!$A63,FALSE),0))*$D$5</f>
        <v>0</v>
      </c>
      <c r="G63" s="103">
        <f ca="1">(HLOOKUP(CONCATENATE(G$7,$E$5),'BECO_Datos 2006-2020'!$D$3:$LJ$86,'BECO_Datos 2006-2020'!$A63,FALSE)+IFERROR(HLOOKUP(CONCATENATE(G$7,$E$5),'BECO_Datos 2006-2020'!$LL$3:$RN$86,'BECO_Datos 2006-2020'!$A63,FALSE),0))*$D$5</f>
        <v>0</v>
      </c>
      <c r="H63" s="103">
        <f ca="1">(HLOOKUP(CONCATENATE(H$7,$E$5),'BECO_Datos 2006-2020'!$D$3:$LJ$86,'BECO_Datos 2006-2020'!$A63,FALSE)+IFERROR(HLOOKUP(CONCATENATE(H$7,$E$5),'BECO_Datos 2006-2020'!$LL$3:$RN$86,'BECO_Datos 2006-2020'!$A63,FALSE),0))*$D$5</f>
        <v>0</v>
      </c>
      <c r="I63" s="103">
        <f ca="1">(HLOOKUP(CONCATENATE(I$7,$E$5),'BECO_Datos 2006-2020'!$D$3:$LJ$86,'BECO_Datos 2006-2020'!$A63,FALSE)+IFERROR(HLOOKUP(CONCATENATE(I$7,$E$5),'BECO_Datos 2006-2020'!$LL$3:$RN$86,'BECO_Datos 2006-2020'!$A63,FALSE),0))*$D$5</f>
        <v>0</v>
      </c>
      <c r="J63" s="103">
        <f ca="1">(HLOOKUP(CONCATENATE(J$7,$E$5),'BECO_Datos 2006-2020'!$D$3:$LJ$86,'BECO_Datos 2006-2020'!$A63,FALSE)+IFERROR(HLOOKUP(CONCATENATE(J$7,$E$5),'BECO_Datos 2006-2020'!$LL$3:$RN$86,'BECO_Datos 2006-2020'!$A63,FALSE),0))*$D$5</f>
        <v>0</v>
      </c>
      <c r="K63" s="103">
        <f ca="1">(HLOOKUP(CONCATENATE(K$7,$E$5),'BECO_Datos 2006-2020'!$D$3:$LJ$86,'BECO_Datos 2006-2020'!$A63,FALSE)+IFERROR(HLOOKUP(CONCATENATE(K$7,$E$5),'BECO_Datos 2006-2020'!$LL$3:$RN$86,'BECO_Datos 2006-2020'!$A63,FALSE),0))*$D$5</f>
        <v>0</v>
      </c>
      <c r="L63" s="103">
        <f ca="1">(HLOOKUP(CONCATENATE(L$7,$E$5),'BECO_Datos 2006-2020'!$D$3:$LJ$86,'BECO_Datos 2006-2020'!$A63,FALSE)+IFERROR(HLOOKUP(CONCATENATE(L$7,$E$5),'BECO_Datos 2006-2020'!$LL$3:$RN$86,'BECO_Datos 2006-2020'!$A63,FALSE),0))*$D$5</f>
        <v>0</v>
      </c>
      <c r="M63" s="103">
        <f ca="1">(HLOOKUP(CONCATENATE(M$7,$E$5),'BECO_Datos 2006-2020'!$D$3:$LJ$86,'BECO_Datos 2006-2020'!$A63,FALSE)+IFERROR(HLOOKUP(CONCATENATE(M$7,$E$5),'BECO_Datos 2006-2020'!$LL$3:$RN$86,'BECO_Datos 2006-2020'!$A63,FALSE),0))*$D$5</f>
        <v>0</v>
      </c>
      <c r="N63" s="103">
        <f ca="1">(HLOOKUP(CONCATENATE(N$7,$E$5),'BECO_Datos 2006-2020'!$D$3:$LJ$86,'BECO_Datos 2006-2020'!$A63,FALSE)+IFERROR(HLOOKUP(CONCATENATE(N$7,$E$5),'BECO_Datos 2006-2020'!$LL$3:$RN$86,'BECO_Datos 2006-2020'!$A63,FALSE),0))*$D$5</f>
        <v>0</v>
      </c>
      <c r="O63" s="103">
        <f ca="1">(HLOOKUP(CONCATENATE(O$7,$E$5),'BECO_Datos 2006-2020'!$D$3:$LJ$86,'BECO_Datos 2006-2020'!$A63,FALSE)+IFERROR(HLOOKUP(CONCATENATE(O$7,$E$5),'BECO_Datos 2006-2020'!$LL$3:$RN$86,'BECO_Datos 2006-2020'!$A63,FALSE),0))*$D$5</f>
        <v>0</v>
      </c>
      <c r="P63" s="103">
        <f ca="1">(HLOOKUP(CONCATENATE(P$7,$E$5),'BECO_Datos 2006-2020'!$D$3:$LJ$86,'BECO_Datos 2006-2020'!$A63,FALSE)+IFERROR(HLOOKUP(CONCATENATE(P$7,$E$5),'BECO_Datos 2006-2020'!$LL$3:$RN$86,'BECO_Datos 2006-2020'!$A63,FALSE),0))*$D$5</f>
        <v>0</v>
      </c>
      <c r="Q63" s="103">
        <f ca="1">(HLOOKUP(CONCATENATE(Q$7,$E$5),'BECO_Datos 2006-2020'!$D$3:$LJ$86,'BECO_Datos 2006-2020'!$A63,FALSE)+IFERROR(HLOOKUP(CONCATENATE(Q$7,$E$5),'BECO_Datos 2006-2020'!$LL$3:$RN$86,'BECO_Datos 2006-2020'!$A63,FALSE),0))*$D$5</f>
        <v>0</v>
      </c>
      <c r="R63"/>
      <c r="S63"/>
      <c r="T63"/>
      <c r="U63"/>
      <c r="V63"/>
      <c r="W63"/>
      <c r="X63"/>
      <c r="Y63"/>
    </row>
    <row r="64" spans="1:25" ht="15" x14ac:dyDescent="0.25">
      <c r="A64" s="54"/>
      <c r="B64" s="149" t="s">
        <v>100</v>
      </c>
      <c r="C64" s="23">
        <f t="shared" ca="1" si="3"/>
        <v>0</v>
      </c>
      <c r="D64" s="104">
        <f ca="1">(HLOOKUP(CONCATENATE(D$7,$E$5),'BECO_Datos 2006-2020'!$D$3:$LJ$86,'BECO_Datos 2006-2020'!$A64,FALSE)+IFERROR(HLOOKUP(CONCATENATE(D$7,$E$5),'BECO_Datos 2006-2020'!$LL$3:$RN$86,'BECO_Datos 2006-2020'!$A64,FALSE),0))*$D$5</f>
        <v>0</v>
      </c>
      <c r="E64" s="104">
        <f ca="1">(HLOOKUP(CONCATENATE(E$7,$E$5),'BECO_Datos 2006-2020'!$D$3:$LJ$86,'BECO_Datos 2006-2020'!$A64,FALSE)+IFERROR(HLOOKUP(CONCATENATE(E$7,$E$5),'BECO_Datos 2006-2020'!$LL$3:$RN$86,'BECO_Datos 2006-2020'!$A64,FALSE),0))*$D$5</f>
        <v>0</v>
      </c>
      <c r="F64" s="104">
        <f ca="1">(HLOOKUP(CONCATENATE(F$7,$E$5),'BECO_Datos 2006-2020'!$D$3:$LJ$86,'BECO_Datos 2006-2020'!$A64,FALSE)+IFERROR(HLOOKUP(CONCATENATE(F$7,$E$5),'BECO_Datos 2006-2020'!$LL$3:$RN$86,'BECO_Datos 2006-2020'!$A64,FALSE),0))*$D$5</f>
        <v>0</v>
      </c>
      <c r="G64" s="104">
        <f ca="1">(HLOOKUP(CONCATENATE(G$7,$E$5),'BECO_Datos 2006-2020'!$D$3:$LJ$86,'BECO_Datos 2006-2020'!$A64,FALSE)+IFERROR(HLOOKUP(CONCATENATE(G$7,$E$5),'BECO_Datos 2006-2020'!$LL$3:$RN$86,'BECO_Datos 2006-2020'!$A64,FALSE),0))*$D$5</f>
        <v>0</v>
      </c>
      <c r="H64" s="104">
        <f ca="1">(HLOOKUP(CONCATENATE(H$7,$E$5),'BECO_Datos 2006-2020'!$D$3:$LJ$86,'BECO_Datos 2006-2020'!$A64,FALSE)+IFERROR(HLOOKUP(CONCATENATE(H$7,$E$5),'BECO_Datos 2006-2020'!$LL$3:$RN$86,'BECO_Datos 2006-2020'!$A64,FALSE),0))*$D$5</f>
        <v>0</v>
      </c>
      <c r="I64" s="104">
        <f ca="1">(HLOOKUP(CONCATENATE(I$7,$E$5),'BECO_Datos 2006-2020'!$D$3:$LJ$86,'BECO_Datos 2006-2020'!$A64,FALSE)+IFERROR(HLOOKUP(CONCATENATE(I$7,$E$5),'BECO_Datos 2006-2020'!$LL$3:$RN$86,'BECO_Datos 2006-2020'!$A64,FALSE),0))*$D$5</f>
        <v>0</v>
      </c>
      <c r="J64" s="104">
        <f ca="1">(HLOOKUP(CONCATENATE(J$7,$E$5),'BECO_Datos 2006-2020'!$D$3:$LJ$86,'BECO_Datos 2006-2020'!$A64,FALSE)+IFERROR(HLOOKUP(CONCATENATE(J$7,$E$5),'BECO_Datos 2006-2020'!$LL$3:$RN$86,'BECO_Datos 2006-2020'!$A64,FALSE),0))*$D$5</f>
        <v>0</v>
      </c>
      <c r="K64" s="104">
        <f ca="1">(HLOOKUP(CONCATENATE(K$7,$E$5),'BECO_Datos 2006-2020'!$D$3:$LJ$86,'BECO_Datos 2006-2020'!$A64,FALSE)+IFERROR(HLOOKUP(CONCATENATE(K$7,$E$5),'BECO_Datos 2006-2020'!$LL$3:$RN$86,'BECO_Datos 2006-2020'!$A64,FALSE),0))*$D$5</f>
        <v>0</v>
      </c>
      <c r="L64" s="104">
        <f ca="1">(HLOOKUP(CONCATENATE(L$7,$E$5),'BECO_Datos 2006-2020'!$D$3:$LJ$86,'BECO_Datos 2006-2020'!$A64,FALSE)+IFERROR(HLOOKUP(CONCATENATE(L$7,$E$5),'BECO_Datos 2006-2020'!$LL$3:$RN$86,'BECO_Datos 2006-2020'!$A64,FALSE),0))*$D$5</f>
        <v>0</v>
      </c>
      <c r="M64" s="104">
        <f ca="1">(HLOOKUP(CONCATENATE(M$7,$E$5),'BECO_Datos 2006-2020'!$D$3:$LJ$86,'BECO_Datos 2006-2020'!$A64,FALSE)+IFERROR(HLOOKUP(CONCATENATE(M$7,$E$5),'BECO_Datos 2006-2020'!$LL$3:$RN$86,'BECO_Datos 2006-2020'!$A64,FALSE),0))*$D$5</f>
        <v>0</v>
      </c>
      <c r="N64" s="104">
        <f ca="1">(HLOOKUP(CONCATENATE(N$7,$E$5),'BECO_Datos 2006-2020'!$D$3:$LJ$86,'BECO_Datos 2006-2020'!$A64,FALSE)+IFERROR(HLOOKUP(CONCATENATE(N$7,$E$5),'BECO_Datos 2006-2020'!$LL$3:$RN$86,'BECO_Datos 2006-2020'!$A64,FALSE),0))*$D$5</f>
        <v>0</v>
      </c>
      <c r="O64" s="104">
        <f ca="1">(HLOOKUP(CONCATENATE(O$7,$E$5),'BECO_Datos 2006-2020'!$D$3:$LJ$86,'BECO_Datos 2006-2020'!$A64,FALSE)+IFERROR(HLOOKUP(CONCATENATE(O$7,$E$5),'BECO_Datos 2006-2020'!$LL$3:$RN$86,'BECO_Datos 2006-2020'!$A64,FALSE),0))*$D$5</f>
        <v>0</v>
      </c>
      <c r="P64" s="104">
        <f ca="1">(HLOOKUP(CONCATENATE(P$7,$E$5),'BECO_Datos 2006-2020'!$D$3:$LJ$86,'BECO_Datos 2006-2020'!$A64,FALSE)+IFERROR(HLOOKUP(CONCATENATE(P$7,$E$5),'BECO_Datos 2006-2020'!$LL$3:$RN$86,'BECO_Datos 2006-2020'!$A64,FALSE),0))*$D$5</f>
        <v>0</v>
      </c>
      <c r="Q64" s="104">
        <f ca="1">(HLOOKUP(CONCATENATE(Q$7,$E$5),'BECO_Datos 2006-2020'!$D$3:$LJ$86,'BECO_Datos 2006-2020'!$A64,FALSE)+IFERROR(HLOOKUP(CONCATENATE(Q$7,$E$5),'BECO_Datos 2006-2020'!$LL$3:$RN$86,'BECO_Datos 2006-2020'!$A64,FALSE),0))*$D$5</f>
        <v>0</v>
      </c>
      <c r="R64"/>
      <c r="S64"/>
      <c r="T64"/>
      <c r="U64"/>
      <c r="V64"/>
      <c r="W64"/>
      <c r="X64"/>
      <c r="Y64"/>
    </row>
    <row r="65" spans="1:25" ht="15" x14ac:dyDescent="0.25">
      <c r="A65" s="54"/>
      <c r="B65" s="148" t="s">
        <v>101</v>
      </c>
      <c r="C65" s="22">
        <f t="shared" ca="1" si="3"/>
        <v>0</v>
      </c>
      <c r="D65" s="103">
        <f ca="1">(HLOOKUP(CONCATENATE(D$7,$E$5),'BECO_Datos 2006-2020'!$D$3:$LJ$86,'BECO_Datos 2006-2020'!$A65,FALSE)+IFERROR(HLOOKUP(CONCATENATE(D$7,$E$5),'BECO_Datos 2006-2020'!$LL$3:$RN$86,'BECO_Datos 2006-2020'!$A65,FALSE),0))*$D$5</f>
        <v>0</v>
      </c>
      <c r="E65" s="103">
        <f ca="1">(HLOOKUP(CONCATENATE(E$7,$E$5),'BECO_Datos 2006-2020'!$D$3:$LJ$86,'BECO_Datos 2006-2020'!$A65,FALSE)+IFERROR(HLOOKUP(CONCATENATE(E$7,$E$5),'BECO_Datos 2006-2020'!$LL$3:$RN$86,'BECO_Datos 2006-2020'!$A65,FALSE),0))*$D$5</f>
        <v>0</v>
      </c>
      <c r="F65" s="103">
        <f ca="1">(HLOOKUP(CONCATENATE(F$7,$E$5),'BECO_Datos 2006-2020'!$D$3:$LJ$86,'BECO_Datos 2006-2020'!$A65,FALSE)+IFERROR(HLOOKUP(CONCATENATE(F$7,$E$5),'BECO_Datos 2006-2020'!$LL$3:$RN$86,'BECO_Datos 2006-2020'!$A65,FALSE),0))*$D$5</f>
        <v>0</v>
      </c>
      <c r="G65" s="103">
        <f ca="1">(HLOOKUP(CONCATENATE(G$7,$E$5),'BECO_Datos 2006-2020'!$D$3:$LJ$86,'BECO_Datos 2006-2020'!$A65,FALSE)+IFERROR(HLOOKUP(CONCATENATE(G$7,$E$5),'BECO_Datos 2006-2020'!$LL$3:$RN$86,'BECO_Datos 2006-2020'!$A65,FALSE),0))*$D$5</f>
        <v>0</v>
      </c>
      <c r="H65" s="103">
        <f ca="1">(HLOOKUP(CONCATENATE(H$7,$E$5),'BECO_Datos 2006-2020'!$D$3:$LJ$86,'BECO_Datos 2006-2020'!$A65,FALSE)+IFERROR(HLOOKUP(CONCATENATE(H$7,$E$5),'BECO_Datos 2006-2020'!$LL$3:$RN$86,'BECO_Datos 2006-2020'!$A65,FALSE),0))*$D$5</f>
        <v>0</v>
      </c>
      <c r="I65" s="103">
        <f ca="1">(HLOOKUP(CONCATENATE(I$7,$E$5),'BECO_Datos 2006-2020'!$D$3:$LJ$86,'BECO_Datos 2006-2020'!$A65,FALSE)+IFERROR(HLOOKUP(CONCATENATE(I$7,$E$5),'BECO_Datos 2006-2020'!$LL$3:$RN$86,'BECO_Datos 2006-2020'!$A65,FALSE),0))*$D$5</f>
        <v>0</v>
      </c>
      <c r="J65" s="103">
        <f ca="1">(HLOOKUP(CONCATENATE(J$7,$E$5),'BECO_Datos 2006-2020'!$D$3:$LJ$86,'BECO_Datos 2006-2020'!$A65,FALSE)+IFERROR(HLOOKUP(CONCATENATE(J$7,$E$5),'BECO_Datos 2006-2020'!$LL$3:$RN$86,'BECO_Datos 2006-2020'!$A65,FALSE),0))*$D$5</f>
        <v>0</v>
      </c>
      <c r="K65" s="103">
        <f ca="1">(HLOOKUP(CONCATENATE(K$7,$E$5),'BECO_Datos 2006-2020'!$D$3:$LJ$86,'BECO_Datos 2006-2020'!$A65,FALSE)+IFERROR(HLOOKUP(CONCATENATE(K$7,$E$5),'BECO_Datos 2006-2020'!$LL$3:$RN$86,'BECO_Datos 2006-2020'!$A65,FALSE),0))*$D$5</f>
        <v>0</v>
      </c>
      <c r="L65" s="103">
        <f ca="1">(HLOOKUP(CONCATENATE(L$7,$E$5),'BECO_Datos 2006-2020'!$D$3:$LJ$86,'BECO_Datos 2006-2020'!$A65,FALSE)+IFERROR(HLOOKUP(CONCATENATE(L$7,$E$5),'BECO_Datos 2006-2020'!$LL$3:$RN$86,'BECO_Datos 2006-2020'!$A65,FALSE),0))*$D$5</f>
        <v>0</v>
      </c>
      <c r="M65" s="103">
        <f ca="1">(HLOOKUP(CONCATENATE(M$7,$E$5),'BECO_Datos 2006-2020'!$D$3:$LJ$86,'BECO_Datos 2006-2020'!$A65,FALSE)+IFERROR(HLOOKUP(CONCATENATE(M$7,$E$5),'BECO_Datos 2006-2020'!$LL$3:$RN$86,'BECO_Datos 2006-2020'!$A65,FALSE),0))*$D$5</f>
        <v>0</v>
      </c>
      <c r="N65" s="103">
        <f ca="1">(HLOOKUP(CONCATENATE(N$7,$E$5),'BECO_Datos 2006-2020'!$D$3:$LJ$86,'BECO_Datos 2006-2020'!$A65,FALSE)+IFERROR(HLOOKUP(CONCATENATE(N$7,$E$5),'BECO_Datos 2006-2020'!$LL$3:$RN$86,'BECO_Datos 2006-2020'!$A65,FALSE),0))*$D$5</f>
        <v>0</v>
      </c>
      <c r="O65" s="103">
        <f ca="1">(HLOOKUP(CONCATENATE(O$7,$E$5),'BECO_Datos 2006-2020'!$D$3:$LJ$86,'BECO_Datos 2006-2020'!$A65,FALSE)+IFERROR(HLOOKUP(CONCATENATE(O$7,$E$5),'BECO_Datos 2006-2020'!$LL$3:$RN$86,'BECO_Datos 2006-2020'!$A65,FALSE),0))*$D$5</f>
        <v>0</v>
      </c>
      <c r="P65" s="103">
        <f ca="1">(HLOOKUP(CONCATENATE(P$7,$E$5),'BECO_Datos 2006-2020'!$D$3:$LJ$86,'BECO_Datos 2006-2020'!$A65,FALSE)+IFERROR(HLOOKUP(CONCATENATE(P$7,$E$5),'BECO_Datos 2006-2020'!$LL$3:$RN$86,'BECO_Datos 2006-2020'!$A65,FALSE),0))*$D$5</f>
        <v>0</v>
      </c>
      <c r="Q65" s="103">
        <f ca="1">(HLOOKUP(CONCATENATE(Q$7,$E$5),'BECO_Datos 2006-2020'!$D$3:$LJ$86,'BECO_Datos 2006-2020'!$A65,FALSE)+IFERROR(HLOOKUP(CONCATENATE(Q$7,$E$5),'BECO_Datos 2006-2020'!$LL$3:$RN$86,'BECO_Datos 2006-2020'!$A65,FALSE),0))*$D$5</f>
        <v>0</v>
      </c>
      <c r="R65"/>
      <c r="S65"/>
      <c r="T65"/>
      <c r="U65"/>
      <c r="V65"/>
      <c r="W65"/>
      <c r="X65"/>
      <c r="Y65"/>
    </row>
    <row r="66" spans="1:25" ht="15" x14ac:dyDescent="0.25">
      <c r="A66" s="54"/>
      <c r="B66" s="149" t="s">
        <v>102</v>
      </c>
      <c r="C66" s="23">
        <f t="shared" ca="1" si="3"/>
        <v>0</v>
      </c>
      <c r="D66" s="104">
        <f ca="1">(HLOOKUP(CONCATENATE(D$7,$E$5),'BECO_Datos 2006-2020'!$D$3:$LJ$86,'BECO_Datos 2006-2020'!$A66,FALSE)+IFERROR(HLOOKUP(CONCATENATE(D$7,$E$5),'BECO_Datos 2006-2020'!$LL$3:$RN$86,'BECO_Datos 2006-2020'!$A66,FALSE),0))*$D$5</f>
        <v>0</v>
      </c>
      <c r="E66" s="104">
        <f ca="1">(HLOOKUP(CONCATENATE(E$7,$E$5),'BECO_Datos 2006-2020'!$D$3:$LJ$86,'BECO_Datos 2006-2020'!$A66,FALSE)+IFERROR(HLOOKUP(CONCATENATE(E$7,$E$5),'BECO_Datos 2006-2020'!$LL$3:$RN$86,'BECO_Datos 2006-2020'!$A66,FALSE),0))*$D$5</f>
        <v>0</v>
      </c>
      <c r="F66" s="104">
        <f ca="1">(HLOOKUP(CONCATENATE(F$7,$E$5),'BECO_Datos 2006-2020'!$D$3:$LJ$86,'BECO_Datos 2006-2020'!$A66,FALSE)+IFERROR(HLOOKUP(CONCATENATE(F$7,$E$5),'BECO_Datos 2006-2020'!$LL$3:$RN$86,'BECO_Datos 2006-2020'!$A66,FALSE),0))*$D$5</f>
        <v>0</v>
      </c>
      <c r="G66" s="104">
        <f ca="1">(HLOOKUP(CONCATENATE(G$7,$E$5),'BECO_Datos 2006-2020'!$D$3:$LJ$86,'BECO_Datos 2006-2020'!$A66,FALSE)+IFERROR(HLOOKUP(CONCATENATE(G$7,$E$5),'BECO_Datos 2006-2020'!$LL$3:$RN$86,'BECO_Datos 2006-2020'!$A66,FALSE),0))*$D$5</f>
        <v>0</v>
      </c>
      <c r="H66" s="104">
        <f ca="1">(HLOOKUP(CONCATENATE(H$7,$E$5),'BECO_Datos 2006-2020'!$D$3:$LJ$86,'BECO_Datos 2006-2020'!$A66,FALSE)+IFERROR(HLOOKUP(CONCATENATE(H$7,$E$5),'BECO_Datos 2006-2020'!$LL$3:$RN$86,'BECO_Datos 2006-2020'!$A66,FALSE),0))*$D$5</f>
        <v>0</v>
      </c>
      <c r="I66" s="104">
        <f ca="1">(HLOOKUP(CONCATENATE(I$7,$E$5),'BECO_Datos 2006-2020'!$D$3:$LJ$86,'BECO_Datos 2006-2020'!$A66,FALSE)+IFERROR(HLOOKUP(CONCATENATE(I$7,$E$5),'BECO_Datos 2006-2020'!$LL$3:$RN$86,'BECO_Datos 2006-2020'!$A66,FALSE),0))*$D$5</f>
        <v>0</v>
      </c>
      <c r="J66" s="104">
        <f ca="1">(HLOOKUP(CONCATENATE(J$7,$E$5),'BECO_Datos 2006-2020'!$D$3:$LJ$86,'BECO_Datos 2006-2020'!$A66,FALSE)+IFERROR(HLOOKUP(CONCATENATE(J$7,$E$5),'BECO_Datos 2006-2020'!$LL$3:$RN$86,'BECO_Datos 2006-2020'!$A66,FALSE),0))*$D$5</f>
        <v>0</v>
      </c>
      <c r="K66" s="104">
        <f ca="1">(HLOOKUP(CONCATENATE(K$7,$E$5),'BECO_Datos 2006-2020'!$D$3:$LJ$86,'BECO_Datos 2006-2020'!$A66,FALSE)+IFERROR(HLOOKUP(CONCATENATE(K$7,$E$5),'BECO_Datos 2006-2020'!$LL$3:$RN$86,'BECO_Datos 2006-2020'!$A66,FALSE),0))*$D$5</f>
        <v>0</v>
      </c>
      <c r="L66" s="104">
        <f ca="1">(HLOOKUP(CONCATENATE(L$7,$E$5),'BECO_Datos 2006-2020'!$D$3:$LJ$86,'BECO_Datos 2006-2020'!$A66,FALSE)+IFERROR(HLOOKUP(CONCATENATE(L$7,$E$5),'BECO_Datos 2006-2020'!$LL$3:$RN$86,'BECO_Datos 2006-2020'!$A66,FALSE),0))*$D$5</f>
        <v>0</v>
      </c>
      <c r="M66" s="104">
        <f ca="1">(HLOOKUP(CONCATENATE(M$7,$E$5),'BECO_Datos 2006-2020'!$D$3:$LJ$86,'BECO_Datos 2006-2020'!$A66,FALSE)+IFERROR(HLOOKUP(CONCATENATE(M$7,$E$5),'BECO_Datos 2006-2020'!$LL$3:$RN$86,'BECO_Datos 2006-2020'!$A66,FALSE),0))*$D$5</f>
        <v>0</v>
      </c>
      <c r="N66" s="104">
        <f ca="1">(HLOOKUP(CONCATENATE(N$7,$E$5),'BECO_Datos 2006-2020'!$D$3:$LJ$86,'BECO_Datos 2006-2020'!$A66,FALSE)+IFERROR(HLOOKUP(CONCATENATE(N$7,$E$5),'BECO_Datos 2006-2020'!$LL$3:$RN$86,'BECO_Datos 2006-2020'!$A66,FALSE),0))*$D$5</f>
        <v>0</v>
      </c>
      <c r="O66" s="104">
        <f ca="1">(HLOOKUP(CONCATENATE(O$7,$E$5),'BECO_Datos 2006-2020'!$D$3:$LJ$86,'BECO_Datos 2006-2020'!$A66,FALSE)+IFERROR(HLOOKUP(CONCATENATE(O$7,$E$5),'BECO_Datos 2006-2020'!$LL$3:$RN$86,'BECO_Datos 2006-2020'!$A66,FALSE),0))*$D$5</f>
        <v>0</v>
      </c>
      <c r="P66" s="104">
        <f ca="1">(HLOOKUP(CONCATENATE(P$7,$E$5),'BECO_Datos 2006-2020'!$D$3:$LJ$86,'BECO_Datos 2006-2020'!$A66,FALSE)+IFERROR(HLOOKUP(CONCATENATE(P$7,$E$5),'BECO_Datos 2006-2020'!$LL$3:$RN$86,'BECO_Datos 2006-2020'!$A66,FALSE),0))*$D$5</f>
        <v>0</v>
      </c>
      <c r="Q66" s="104">
        <f ca="1">(HLOOKUP(CONCATENATE(Q$7,$E$5),'BECO_Datos 2006-2020'!$D$3:$LJ$86,'BECO_Datos 2006-2020'!$A66,FALSE)+IFERROR(HLOOKUP(CONCATENATE(Q$7,$E$5),'BECO_Datos 2006-2020'!$LL$3:$RN$86,'BECO_Datos 2006-2020'!$A66,FALSE),0))*$D$5</f>
        <v>0</v>
      </c>
      <c r="R66"/>
      <c r="S66"/>
      <c r="T66"/>
      <c r="U66"/>
      <c r="V66"/>
      <c r="W66"/>
      <c r="X66"/>
      <c r="Y66"/>
    </row>
    <row r="67" spans="1:25" ht="15" x14ac:dyDescent="0.25">
      <c r="A67" s="54"/>
      <c r="B67" s="148" t="s">
        <v>103</v>
      </c>
      <c r="C67" s="22">
        <f t="shared" ca="1" si="3"/>
        <v>0</v>
      </c>
      <c r="D67" s="103">
        <f ca="1">(HLOOKUP(CONCATENATE(D$7,$E$5),'BECO_Datos 2006-2020'!$D$3:$LJ$86,'BECO_Datos 2006-2020'!$A67,FALSE)+IFERROR(HLOOKUP(CONCATENATE(D$7,$E$5),'BECO_Datos 2006-2020'!$LL$3:$RN$86,'BECO_Datos 2006-2020'!$A67,FALSE),0))*$D$5</f>
        <v>0</v>
      </c>
      <c r="E67" s="103">
        <f ca="1">(HLOOKUP(CONCATENATE(E$7,$E$5),'BECO_Datos 2006-2020'!$D$3:$LJ$86,'BECO_Datos 2006-2020'!$A67,FALSE)+IFERROR(HLOOKUP(CONCATENATE(E$7,$E$5),'BECO_Datos 2006-2020'!$LL$3:$RN$86,'BECO_Datos 2006-2020'!$A67,FALSE),0))*$D$5</f>
        <v>0</v>
      </c>
      <c r="F67" s="103">
        <f ca="1">(HLOOKUP(CONCATENATE(F$7,$E$5),'BECO_Datos 2006-2020'!$D$3:$LJ$86,'BECO_Datos 2006-2020'!$A67,FALSE)+IFERROR(HLOOKUP(CONCATENATE(F$7,$E$5),'BECO_Datos 2006-2020'!$LL$3:$RN$86,'BECO_Datos 2006-2020'!$A67,FALSE),0))*$D$5</f>
        <v>0</v>
      </c>
      <c r="G67" s="103">
        <f ca="1">(HLOOKUP(CONCATENATE(G$7,$E$5),'BECO_Datos 2006-2020'!$D$3:$LJ$86,'BECO_Datos 2006-2020'!$A67,FALSE)+IFERROR(HLOOKUP(CONCATENATE(G$7,$E$5),'BECO_Datos 2006-2020'!$LL$3:$RN$86,'BECO_Datos 2006-2020'!$A67,FALSE),0))*$D$5</f>
        <v>0</v>
      </c>
      <c r="H67" s="103">
        <f ca="1">(HLOOKUP(CONCATENATE(H$7,$E$5),'BECO_Datos 2006-2020'!$D$3:$LJ$86,'BECO_Datos 2006-2020'!$A67,FALSE)+IFERROR(HLOOKUP(CONCATENATE(H$7,$E$5),'BECO_Datos 2006-2020'!$LL$3:$RN$86,'BECO_Datos 2006-2020'!$A67,FALSE),0))*$D$5</f>
        <v>0</v>
      </c>
      <c r="I67" s="103">
        <f ca="1">(HLOOKUP(CONCATENATE(I$7,$E$5),'BECO_Datos 2006-2020'!$D$3:$LJ$86,'BECO_Datos 2006-2020'!$A67,FALSE)+IFERROR(HLOOKUP(CONCATENATE(I$7,$E$5),'BECO_Datos 2006-2020'!$LL$3:$RN$86,'BECO_Datos 2006-2020'!$A67,FALSE),0))*$D$5</f>
        <v>0</v>
      </c>
      <c r="J67" s="103">
        <f ca="1">(HLOOKUP(CONCATENATE(J$7,$E$5),'BECO_Datos 2006-2020'!$D$3:$LJ$86,'BECO_Datos 2006-2020'!$A67,FALSE)+IFERROR(HLOOKUP(CONCATENATE(J$7,$E$5),'BECO_Datos 2006-2020'!$LL$3:$RN$86,'BECO_Datos 2006-2020'!$A67,FALSE),0))*$D$5</f>
        <v>0</v>
      </c>
      <c r="K67" s="103">
        <f ca="1">(HLOOKUP(CONCATENATE(K$7,$E$5),'BECO_Datos 2006-2020'!$D$3:$LJ$86,'BECO_Datos 2006-2020'!$A67,FALSE)+IFERROR(HLOOKUP(CONCATENATE(K$7,$E$5),'BECO_Datos 2006-2020'!$LL$3:$RN$86,'BECO_Datos 2006-2020'!$A67,FALSE),0))*$D$5</f>
        <v>0</v>
      </c>
      <c r="L67" s="103">
        <f ca="1">(HLOOKUP(CONCATENATE(L$7,$E$5),'BECO_Datos 2006-2020'!$D$3:$LJ$86,'BECO_Datos 2006-2020'!$A67,FALSE)+IFERROR(HLOOKUP(CONCATENATE(L$7,$E$5),'BECO_Datos 2006-2020'!$LL$3:$RN$86,'BECO_Datos 2006-2020'!$A67,FALSE),0))*$D$5</f>
        <v>0</v>
      </c>
      <c r="M67" s="103">
        <f ca="1">(HLOOKUP(CONCATENATE(M$7,$E$5),'BECO_Datos 2006-2020'!$D$3:$LJ$86,'BECO_Datos 2006-2020'!$A67,FALSE)+IFERROR(HLOOKUP(CONCATENATE(M$7,$E$5),'BECO_Datos 2006-2020'!$LL$3:$RN$86,'BECO_Datos 2006-2020'!$A67,FALSE),0))*$D$5</f>
        <v>0</v>
      </c>
      <c r="N67" s="103">
        <f ca="1">(HLOOKUP(CONCATENATE(N$7,$E$5),'BECO_Datos 2006-2020'!$D$3:$LJ$86,'BECO_Datos 2006-2020'!$A67,FALSE)+IFERROR(HLOOKUP(CONCATENATE(N$7,$E$5),'BECO_Datos 2006-2020'!$LL$3:$RN$86,'BECO_Datos 2006-2020'!$A67,FALSE),0))*$D$5</f>
        <v>0</v>
      </c>
      <c r="O67" s="103">
        <f ca="1">(HLOOKUP(CONCATENATE(O$7,$E$5),'BECO_Datos 2006-2020'!$D$3:$LJ$86,'BECO_Datos 2006-2020'!$A67,FALSE)+IFERROR(HLOOKUP(CONCATENATE(O$7,$E$5),'BECO_Datos 2006-2020'!$LL$3:$RN$86,'BECO_Datos 2006-2020'!$A67,FALSE),0))*$D$5</f>
        <v>0</v>
      </c>
      <c r="P67" s="103">
        <f ca="1">(HLOOKUP(CONCATENATE(P$7,$E$5),'BECO_Datos 2006-2020'!$D$3:$LJ$86,'BECO_Datos 2006-2020'!$A67,FALSE)+IFERROR(HLOOKUP(CONCATENATE(P$7,$E$5),'BECO_Datos 2006-2020'!$LL$3:$RN$86,'BECO_Datos 2006-2020'!$A67,FALSE),0))*$D$5</f>
        <v>0</v>
      </c>
      <c r="Q67" s="103">
        <f ca="1">(HLOOKUP(CONCATENATE(Q$7,$E$5),'BECO_Datos 2006-2020'!$D$3:$LJ$86,'BECO_Datos 2006-2020'!$A67,FALSE)+IFERROR(HLOOKUP(CONCATENATE(Q$7,$E$5),'BECO_Datos 2006-2020'!$LL$3:$RN$86,'BECO_Datos 2006-2020'!$A67,FALSE),0))*$D$5</f>
        <v>0</v>
      </c>
      <c r="R67"/>
      <c r="S67"/>
      <c r="T67"/>
      <c r="U67"/>
      <c r="V67"/>
      <c r="W67"/>
      <c r="X67"/>
      <c r="Y67"/>
    </row>
    <row r="68" spans="1:25" ht="15" x14ac:dyDescent="0.25">
      <c r="A68" s="54"/>
      <c r="B68" s="149" t="s">
        <v>104</v>
      </c>
      <c r="C68" s="23">
        <f t="shared" ca="1" si="3"/>
        <v>0</v>
      </c>
      <c r="D68" s="104">
        <f ca="1">(HLOOKUP(CONCATENATE(D$7,$E$5),'BECO_Datos 2006-2020'!$D$3:$LJ$86,'BECO_Datos 2006-2020'!$A68,FALSE)+IFERROR(HLOOKUP(CONCATENATE(D$7,$E$5),'BECO_Datos 2006-2020'!$LL$3:$RN$86,'BECO_Datos 2006-2020'!$A68,FALSE),0))*$D$5</f>
        <v>0</v>
      </c>
      <c r="E68" s="104">
        <f ca="1">(HLOOKUP(CONCATENATE(E$7,$E$5),'BECO_Datos 2006-2020'!$D$3:$LJ$86,'BECO_Datos 2006-2020'!$A68,FALSE)+IFERROR(HLOOKUP(CONCATENATE(E$7,$E$5),'BECO_Datos 2006-2020'!$LL$3:$RN$86,'BECO_Datos 2006-2020'!$A68,FALSE),0))*$D$5</f>
        <v>0</v>
      </c>
      <c r="F68" s="104">
        <f ca="1">(HLOOKUP(CONCATENATE(F$7,$E$5),'BECO_Datos 2006-2020'!$D$3:$LJ$86,'BECO_Datos 2006-2020'!$A68,FALSE)+IFERROR(HLOOKUP(CONCATENATE(F$7,$E$5),'BECO_Datos 2006-2020'!$LL$3:$RN$86,'BECO_Datos 2006-2020'!$A68,FALSE),0))*$D$5</f>
        <v>0</v>
      </c>
      <c r="G68" s="104">
        <f ca="1">(HLOOKUP(CONCATENATE(G$7,$E$5),'BECO_Datos 2006-2020'!$D$3:$LJ$86,'BECO_Datos 2006-2020'!$A68,FALSE)+IFERROR(HLOOKUP(CONCATENATE(G$7,$E$5),'BECO_Datos 2006-2020'!$LL$3:$RN$86,'BECO_Datos 2006-2020'!$A68,FALSE),0))*$D$5</f>
        <v>0</v>
      </c>
      <c r="H68" s="104">
        <f ca="1">(HLOOKUP(CONCATENATE(H$7,$E$5),'BECO_Datos 2006-2020'!$D$3:$LJ$86,'BECO_Datos 2006-2020'!$A68,FALSE)+IFERROR(HLOOKUP(CONCATENATE(H$7,$E$5),'BECO_Datos 2006-2020'!$LL$3:$RN$86,'BECO_Datos 2006-2020'!$A68,FALSE),0))*$D$5</f>
        <v>0</v>
      </c>
      <c r="I68" s="104">
        <f ca="1">(HLOOKUP(CONCATENATE(I$7,$E$5),'BECO_Datos 2006-2020'!$D$3:$LJ$86,'BECO_Datos 2006-2020'!$A68,FALSE)+IFERROR(HLOOKUP(CONCATENATE(I$7,$E$5),'BECO_Datos 2006-2020'!$LL$3:$RN$86,'BECO_Datos 2006-2020'!$A68,FALSE),0))*$D$5</f>
        <v>0</v>
      </c>
      <c r="J68" s="104">
        <f ca="1">(HLOOKUP(CONCATENATE(J$7,$E$5),'BECO_Datos 2006-2020'!$D$3:$LJ$86,'BECO_Datos 2006-2020'!$A68,FALSE)+IFERROR(HLOOKUP(CONCATENATE(J$7,$E$5),'BECO_Datos 2006-2020'!$LL$3:$RN$86,'BECO_Datos 2006-2020'!$A68,FALSE),0))*$D$5</f>
        <v>0</v>
      </c>
      <c r="K68" s="104">
        <f ca="1">(HLOOKUP(CONCATENATE(K$7,$E$5),'BECO_Datos 2006-2020'!$D$3:$LJ$86,'BECO_Datos 2006-2020'!$A68,FALSE)+IFERROR(HLOOKUP(CONCATENATE(K$7,$E$5),'BECO_Datos 2006-2020'!$LL$3:$RN$86,'BECO_Datos 2006-2020'!$A68,FALSE),0))*$D$5</f>
        <v>0</v>
      </c>
      <c r="L68" s="104">
        <f ca="1">(HLOOKUP(CONCATENATE(L$7,$E$5),'BECO_Datos 2006-2020'!$D$3:$LJ$86,'BECO_Datos 2006-2020'!$A68,FALSE)+IFERROR(HLOOKUP(CONCATENATE(L$7,$E$5),'BECO_Datos 2006-2020'!$LL$3:$RN$86,'BECO_Datos 2006-2020'!$A68,FALSE),0))*$D$5</f>
        <v>0</v>
      </c>
      <c r="M68" s="104">
        <f ca="1">(HLOOKUP(CONCATENATE(M$7,$E$5),'BECO_Datos 2006-2020'!$D$3:$LJ$86,'BECO_Datos 2006-2020'!$A68,FALSE)+IFERROR(HLOOKUP(CONCATENATE(M$7,$E$5),'BECO_Datos 2006-2020'!$LL$3:$RN$86,'BECO_Datos 2006-2020'!$A68,FALSE),0))*$D$5</f>
        <v>0</v>
      </c>
      <c r="N68" s="104">
        <f ca="1">(HLOOKUP(CONCATENATE(N$7,$E$5),'BECO_Datos 2006-2020'!$D$3:$LJ$86,'BECO_Datos 2006-2020'!$A68,FALSE)+IFERROR(HLOOKUP(CONCATENATE(N$7,$E$5),'BECO_Datos 2006-2020'!$LL$3:$RN$86,'BECO_Datos 2006-2020'!$A68,FALSE),0))*$D$5</f>
        <v>0</v>
      </c>
      <c r="O68" s="104">
        <f ca="1">(HLOOKUP(CONCATENATE(O$7,$E$5),'BECO_Datos 2006-2020'!$D$3:$LJ$86,'BECO_Datos 2006-2020'!$A68,FALSE)+IFERROR(HLOOKUP(CONCATENATE(O$7,$E$5),'BECO_Datos 2006-2020'!$LL$3:$RN$86,'BECO_Datos 2006-2020'!$A68,FALSE),0))*$D$5</f>
        <v>0</v>
      </c>
      <c r="P68" s="104">
        <f ca="1">(HLOOKUP(CONCATENATE(P$7,$E$5),'BECO_Datos 2006-2020'!$D$3:$LJ$86,'BECO_Datos 2006-2020'!$A68,FALSE)+IFERROR(HLOOKUP(CONCATENATE(P$7,$E$5),'BECO_Datos 2006-2020'!$LL$3:$RN$86,'BECO_Datos 2006-2020'!$A68,FALSE),0))*$D$5</f>
        <v>0</v>
      </c>
      <c r="Q68" s="104">
        <f ca="1">(HLOOKUP(CONCATENATE(Q$7,$E$5),'BECO_Datos 2006-2020'!$D$3:$LJ$86,'BECO_Datos 2006-2020'!$A68,FALSE)+IFERROR(HLOOKUP(CONCATENATE(Q$7,$E$5),'BECO_Datos 2006-2020'!$LL$3:$RN$86,'BECO_Datos 2006-2020'!$A68,FALSE),0))*$D$5</f>
        <v>0</v>
      </c>
      <c r="R68"/>
      <c r="S68"/>
      <c r="T68"/>
      <c r="U68"/>
      <c r="V68"/>
      <c r="W68"/>
      <c r="X68"/>
      <c r="Y68"/>
    </row>
    <row r="69" spans="1:25" ht="15" x14ac:dyDescent="0.25">
      <c r="A69" s="54"/>
      <c r="B69" s="148" t="s">
        <v>105</v>
      </c>
      <c r="C69" s="22">
        <f t="shared" ca="1" si="3"/>
        <v>0</v>
      </c>
      <c r="D69" s="103">
        <f ca="1">(HLOOKUP(CONCATENATE(D$7,$E$5),'BECO_Datos 2006-2020'!$D$3:$LJ$86,'BECO_Datos 2006-2020'!$A69,FALSE)+IFERROR(HLOOKUP(CONCATENATE(D$7,$E$5),'BECO_Datos 2006-2020'!$LL$3:$RN$86,'BECO_Datos 2006-2020'!$A69,FALSE),0))*$D$5</f>
        <v>0</v>
      </c>
      <c r="E69" s="103">
        <f ca="1">(HLOOKUP(CONCATENATE(E$7,$E$5),'BECO_Datos 2006-2020'!$D$3:$LJ$86,'BECO_Datos 2006-2020'!$A69,FALSE)+IFERROR(HLOOKUP(CONCATENATE(E$7,$E$5),'BECO_Datos 2006-2020'!$LL$3:$RN$86,'BECO_Datos 2006-2020'!$A69,FALSE),0))*$D$5</f>
        <v>0</v>
      </c>
      <c r="F69" s="103">
        <f ca="1">(HLOOKUP(CONCATENATE(F$7,$E$5),'BECO_Datos 2006-2020'!$D$3:$LJ$86,'BECO_Datos 2006-2020'!$A69,FALSE)+IFERROR(HLOOKUP(CONCATENATE(F$7,$E$5),'BECO_Datos 2006-2020'!$LL$3:$RN$86,'BECO_Datos 2006-2020'!$A69,FALSE),0))*$D$5</f>
        <v>0</v>
      </c>
      <c r="G69" s="103">
        <f ca="1">(HLOOKUP(CONCATENATE(G$7,$E$5),'BECO_Datos 2006-2020'!$D$3:$LJ$86,'BECO_Datos 2006-2020'!$A69,FALSE)+IFERROR(HLOOKUP(CONCATENATE(G$7,$E$5),'BECO_Datos 2006-2020'!$LL$3:$RN$86,'BECO_Datos 2006-2020'!$A69,FALSE),0))*$D$5</f>
        <v>0</v>
      </c>
      <c r="H69" s="103">
        <f ca="1">(HLOOKUP(CONCATENATE(H$7,$E$5),'BECO_Datos 2006-2020'!$D$3:$LJ$86,'BECO_Datos 2006-2020'!$A69,FALSE)+IFERROR(HLOOKUP(CONCATENATE(H$7,$E$5),'BECO_Datos 2006-2020'!$LL$3:$RN$86,'BECO_Datos 2006-2020'!$A69,FALSE),0))*$D$5</f>
        <v>0</v>
      </c>
      <c r="I69" s="103">
        <f ca="1">(HLOOKUP(CONCATENATE(I$7,$E$5),'BECO_Datos 2006-2020'!$D$3:$LJ$86,'BECO_Datos 2006-2020'!$A69,FALSE)+IFERROR(HLOOKUP(CONCATENATE(I$7,$E$5),'BECO_Datos 2006-2020'!$LL$3:$RN$86,'BECO_Datos 2006-2020'!$A69,FALSE),0))*$D$5</f>
        <v>0</v>
      </c>
      <c r="J69" s="103">
        <f ca="1">(HLOOKUP(CONCATENATE(J$7,$E$5),'BECO_Datos 2006-2020'!$D$3:$LJ$86,'BECO_Datos 2006-2020'!$A69,FALSE)+IFERROR(HLOOKUP(CONCATENATE(J$7,$E$5),'BECO_Datos 2006-2020'!$LL$3:$RN$86,'BECO_Datos 2006-2020'!$A69,FALSE),0))*$D$5</f>
        <v>0</v>
      </c>
      <c r="K69" s="103">
        <f ca="1">(HLOOKUP(CONCATENATE(K$7,$E$5),'BECO_Datos 2006-2020'!$D$3:$LJ$86,'BECO_Datos 2006-2020'!$A69,FALSE)+IFERROR(HLOOKUP(CONCATENATE(K$7,$E$5),'BECO_Datos 2006-2020'!$LL$3:$RN$86,'BECO_Datos 2006-2020'!$A69,FALSE),0))*$D$5</f>
        <v>0</v>
      </c>
      <c r="L69" s="103">
        <f ca="1">(HLOOKUP(CONCATENATE(L$7,$E$5),'BECO_Datos 2006-2020'!$D$3:$LJ$86,'BECO_Datos 2006-2020'!$A69,FALSE)+IFERROR(HLOOKUP(CONCATENATE(L$7,$E$5),'BECO_Datos 2006-2020'!$LL$3:$RN$86,'BECO_Datos 2006-2020'!$A69,FALSE),0))*$D$5</f>
        <v>0</v>
      </c>
      <c r="M69" s="103">
        <f ca="1">(HLOOKUP(CONCATENATE(M$7,$E$5),'BECO_Datos 2006-2020'!$D$3:$LJ$86,'BECO_Datos 2006-2020'!$A69,FALSE)+IFERROR(HLOOKUP(CONCATENATE(M$7,$E$5),'BECO_Datos 2006-2020'!$LL$3:$RN$86,'BECO_Datos 2006-2020'!$A69,FALSE),0))*$D$5</f>
        <v>0</v>
      </c>
      <c r="N69" s="103">
        <f ca="1">(HLOOKUP(CONCATENATE(N$7,$E$5),'BECO_Datos 2006-2020'!$D$3:$LJ$86,'BECO_Datos 2006-2020'!$A69,FALSE)+IFERROR(HLOOKUP(CONCATENATE(N$7,$E$5),'BECO_Datos 2006-2020'!$LL$3:$RN$86,'BECO_Datos 2006-2020'!$A69,FALSE),0))*$D$5</f>
        <v>0</v>
      </c>
      <c r="O69" s="103">
        <f ca="1">(HLOOKUP(CONCATENATE(O$7,$E$5),'BECO_Datos 2006-2020'!$D$3:$LJ$86,'BECO_Datos 2006-2020'!$A69,FALSE)+IFERROR(HLOOKUP(CONCATENATE(O$7,$E$5),'BECO_Datos 2006-2020'!$LL$3:$RN$86,'BECO_Datos 2006-2020'!$A69,FALSE),0))*$D$5</f>
        <v>0</v>
      </c>
      <c r="P69" s="103">
        <f ca="1">(HLOOKUP(CONCATENATE(P$7,$E$5),'BECO_Datos 2006-2020'!$D$3:$LJ$86,'BECO_Datos 2006-2020'!$A69,FALSE)+IFERROR(HLOOKUP(CONCATENATE(P$7,$E$5),'BECO_Datos 2006-2020'!$LL$3:$RN$86,'BECO_Datos 2006-2020'!$A69,FALSE),0))*$D$5</f>
        <v>0</v>
      </c>
      <c r="Q69" s="103">
        <f ca="1">(HLOOKUP(CONCATENATE(Q$7,$E$5),'BECO_Datos 2006-2020'!$D$3:$LJ$86,'BECO_Datos 2006-2020'!$A69,FALSE)+IFERROR(HLOOKUP(CONCATENATE(Q$7,$E$5),'BECO_Datos 2006-2020'!$LL$3:$RN$86,'BECO_Datos 2006-2020'!$A69,FALSE),0))*$D$5</f>
        <v>0</v>
      </c>
      <c r="R69"/>
      <c r="S69"/>
      <c r="T69"/>
      <c r="U69"/>
      <c r="V69"/>
      <c r="W69"/>
      <c r="X69"/>
      <c r="Y69"/>
    </row>
    <row r="70" spans="1:25" ht="15" x14ac:dyDescent="0.25">
      <c r="A70" s="54"/>
      <c r="B70" s="155" t="s">
        <v>16</v>
      </c>
      <c r="C70" s="156">
        <f t="shared" ca="1" si="3"/>
        <v>0</v>
      </c>
      <c r="D70" s="101">
        <f ca="1">(HLOOKUP(CONCATENATE(D$7,$E$5),'BECO_Datos 2006-2020'!$D$3:$LJ$86,'BECO_Datos 2006-2020'!$A70,FALSE)+IFERROR(HLOOKUP(CONCATENATE(D$7,$E$5),'BECO_Datos 2006-2020'!$LL$3:$RN$86,'BECO_Datos 2006-2020'!$A70,FALSE),0))*$D$5</f>
        <v>0</v>
      </c>
      <c r="E70" s="101">
        <f t="shared" ref="E70:M70" ca="1" si="29">E71+E78+E79+E80+E81</f>
        <v>0</v>
      </c>
      <c r="F70" s="101">
        <f t="shared" ca="1" si="29"/>
        <v>0</v>
      </c>
      <c r="G70" s="101">
        <f t="shared" ca="1" si="29"/>
        <v>0</v>
      </c>
      <c r="H70" s="101">
        <f t="shared" ca="1" si="29"/>
        <v>0</v>
      </c>
      <c r="I70" s="101">
        <f t="shared" ca="1" si="29"/>
        <v>0</v>
      </c>
      <c r="J70" s="101">
        <f t="shared" ca="1" si="29"/>
        <v>0</v>
      </c>
      <c r="K70" s="101">
        <f t="shared" ca="1" si="29"/>
        <v>0</v>
      </c>
      <c r="L70" s="101">
        <f t="shared" ca="1" si="29"/>
        <v>0</v>
      </c>
      <c r="M70" s="101">
        <f t="shared" ca="1" si="29"/>
        <v>0</v>
      </c>
      <c r="N70" s="101">
        <f t="shared" ref="N70:O70" ca="1" si="30">N71+N78+N79+N80+N81</f>
        <v>0</v>
      </c>
      <c r="O70" s="101">
        <f t="shared" ca="1" si="30"/>
        <v>0</v>
      </c>
      <c r="P70" s="101">
        <f t="shared" ref="P70:Q70" ca="1" si="31">P71+P78+P79+P80+P81</f>
        <v>0</v>
      </c>
      <c r="Q70" s="101">
        <f t="shared" ca="1" si="31"/>
        <v>0</v>
      </c>
      <c r="R70"/>
      <c r="S70"/>
      <c r="T70"/>
      <c r="U70"/>
      <c r="V70"/>
      <c r="W70"/>
      <c r="X70"/>
      <c r="Y70"/>
    </row>
    <row r="71" spans="1:25" ht="15" x14ac:dyDescent="0.25">
      <c r="A71" s="54"/>
      <c r="B71" s="148" t="s">
        <v>136</v>
      </c>
      <c r="C71" s="22">
        <f t="shared" ca="1" si="3"/>
        <v>0</v>
      </c>
      <c r="D71" s="103">
        <f ca="1">(HLOOKUP(CONCATENATE(D$7,$E$5),'BECO_Datos 2006-2020'!$D$3:$LJ$86,'BECO_Datos 2006-2020'!$A71,FALSE)+IFERROR(HLOOKUP(CONCATENATE(D$7,$E$5),'BECO_Datos 2006-2020'!$LL$3:$RN$86,'BECO_Datos 2006-2020'!$A71,FALSE),0))*$D$5</f>
        <v>0</v>
      </c>
      <c r="E71" s="103">
        <f t="shared" ref="E71:M71" ca="1" si="32">SUM(E72:E77)</f>
        <v>0</v>
      </c>
      <c r="F71" s="103">
        <f t="shared" ca="1" si="32"/>
        <v>0</v>
      </c>
      <c r="G71" s="103">
        <f t="shared" ca="1" si="32"/>
        <v>0</v>
      </c>
      <c r="H71" s="103">
        <f t="shared" ca="1" si="32"/>
        <v>0</v>
      </c>
      <c r="I71" s="103">
        <f t="shared" ca="1" si="32"/>
        <v>0</v>
      </c>
      <c r="J71" s="103">
        <f t="shared" ca="1" si="32"/>
        <v>0</v>
      </c>
      <c r="K71" s="103">
        <f t="shared" ca="1" si="32"/>
        <v>0</v>
      </c>
      <c r="L71" s="103">
        <f t="shared" ca="1" si="32"/>
        <v>0</v>
      </c>
      <c r="M71" s="103">
        <f t="shared" ca="1" si="32"/>
        <v>0</v>
      </c>
      <c r="N71" s="103">
        <f t="shared" ref="N71:O71" ca="1" si="33">SUM(N72:N77)</f>
        <v>0</v>
      </c>
      <c r="O71" s="103">
        <f t="shared" ca="1" si="33"/>
        <v>0</v>
      </c>
      <c r="P71" s="103">
        <f t="shared" ref="P71:Q71" ca="1" si="34">SUM(P72:P77)</f>
        <v>0</v>
      </c>
      <c r="Q71" s="103">
        <f t="shared" ca="1" si="34"/>
        <v>0</v>
      </c>
      <c r="R71"/>
      <c r="S71"/>
      <c r="T71"/>
      <c r="U71"/>
      <c r="V71"/>
      <c r="W71"/>
      <c r="X71"/>
      <c r="Y71"/>
    </row>
    <row r="72" spans="1:25" ht="15" x14ac:dyDescent="0.25">
      <c r="A72" s="54"/>
      <c r="B72" s="150" t="s">
        <v>137</v>
      </c>
      <c r="C72" s="23">
        <f t="shared" ca="1" si="3"/>
        <v>0</v>
      </c>
      <c r="D72" s="102">
        <f ca="1">(HLOOKUP(CONCATENATE(D$7,$E$5),'BECO_Datos 2006-2020'!$D$3:$LJ$86,'BECO_Datos 2006-2020'!$A72,FALSE)+IFERROR(HLOOKUP(CONCATENATE(D$7,$E$5),'BECO_Datos 2006-2020'!$LL$3:$RN$86,'BECO_Datos 2006-2020'!$A72,FALSE),0))*$D$5</f>
        <v>0</v>
      </c>
      <c r="E72" s="102">
        <f ca="1">(HLOOKUP(CONCATENATE(E$7,$E$5),'BECO_Datos 2006-2020'!$D$3:$LJ$86,'BECO_Datos 2006-2020'!$A72,FALSE)+IFERROR(HLOOKUP(CONCATENATE(E$7,$E$5),'BECO_Datos 2006-2020'!$LL$3:$RN$86,'BECO_Datos 2006-2020'!$A72,FALSE),0))*$D$5</f>
        <v>0</v>
      </c>
      <c r="F72" s="102">
        <f ca="1">(HLOOKUP(CONCATENATE(F$7,$E$5),'BECO_Datos 2006-2020'!$D$3:$LJ$86,'BECO_Datos 2006-2020'!$A72,FALSE)+IFERROR(HLOOKUP(CONCATENATE(F$7,$E$5),'BECO_Datos 2006-2020'!$LL$3:$RN$86,'BECO_Datos 2006-2020'!$A72,FALSE),0))*$D$5</f>
        <v>0</v>
      </c>
      <c r="G72" s="102">
        <f ca="1">(HLOOKUP(CONCATENATE(G$7,$E$5),'BECO_Datos 2006-2020'!$D$3:$LJ$86,'BECO_Datos 2006-2020'!$A72,FALSE)+IFERROR(HLOOKUP(CONCATENATE(G$7,$E$5),'BECO_Datos 2006-2020'!$LL$3:$RN$86,'BECO_Datos 2006-2020'!$A72,FALSE),0))*$D$5</f>
        <v>0</v>
      </c>
      <c r="H72" s="102">
        <f ca="1">(HLOOKUP(CONCATENATE(H$7,$E$5),'BECO_Datos 2006-2020'!$D$3:$LJ$86,'BECO_Datos 2006-2020'!$A72,FALSE)+IFERROR(HLOOKUP(CONCATENATE(H$7,$E$5),'BECO_Datos 2006-2020'!$LL$3:$RN$86,'BECO_Datos 2006-2020'!$A72,FALSE),0))*$D$5</f>
        <v>0</v>
      </c>
      <c r="I72" s="102">
        <f ca="1">(HLOOKUP(CONCATENATE(I$7,$E$5),'BECO_Datos 2006-2020'!$D$3:$LJ$86,'BECO_Datos 2006-2020'!$A72,FALSE)+IFERROR(HLOOKUP(CONCATENATE(I$7,$E$5),'BECO_Datos 2006-2020'!$LL$3:$RN$86,'BECO_Datos 2006-2020'!$A72,FALSE),0))*$D$5</f>
        <v>0</v>
      </c>
      <c r="J72" s="102">
        <f ca="1">(HLOOKUP(CONCATENATE(J$7,$E$5),'BECO_Datos 2006-2020'!$D$3:$LJ$86,'BECO_Datos 2006-2020'!$A72,FALSE)+IFERROR(HLOOKUP(CONCATENATE(J$7,$E$5),'BECO_Datos 2006-2020'!$LL$3:$RN$86,'BECO_Datos 2006-2020'!$A72,FALSE),0))*$D$5</f>
        <v>0</v>
      </c>
      <c r="K72" s="102">
        <f ca="1">(HLOOKUP(CONCATENATE(K$7,$E$5),'BECO_Datos 2006-2020'!$D$3:$LJ$86,'BECO_Datos 2006-2020'!$A72,FALSE)+IFERROR(HLOOKUP(CONCATENATE(K$7,$E$5),'BECO_Datos 2006-2020'!$LL$3:$RN$86,'BECO_Datos 2006-2020'!$A72,FALSE),0))*$D$5</f>
        <v>0</v>
      </c>
      <c r="L72" s="102">
        <f ca="1">(HLOOKUP(CONCATENATE(L$7,$E$5),'BECO_Datos 2006-2020'!$D$3:$LJ$86,'BECO_Datos 2006-2020'!$A72,FALSE)+IFERROR(HLOOKUP(CONCATENATE(L$7,$E$5),'BECO_Datos 2006-2020'!$LL$3:$RN$86,'BECO_Datos 2006-2020'!$A72,FALSE),0))*$D$5</f>
        <v>0</v>
      </c>
      <c r="M72" s="102">
        <f ca="1">(HLOOKUP(CONCATENATE(M$7,$E$5),'BECO_Datos 2006-2020'!$D$3:$LJ$86,'BECO_Datos 2006-2020'!$A72,FALSE)+IFERROR(HLOOKUP(CONCATENATE(M$7,$E$5),'BECO_Datos 2006-2020'!$LL$3:$RN$86,'BECO_Datos 2006-2020'!$A72,FALSE),0))*$D$5</f>
        <v>0</v>
      </c>
      <c r="N72" s="102">
        <f ca="1">(HLOOKUP(CONCATENATE(N$7,$E$5),'BECO_Datos 2006-2020'!$D$3:$LJ$86,'BECO_Datos 2006-2020'!$A72,FALSE)+IFERROR(HLOOKUP(CONCATENATE(N$7,$E$5),'BECO_Datos 2006-2020'!$LL$3:$RN$86,'BECO_Datos 2006-2020'!$A72,FALSE),0))*$D$5</f>
        <v>0</v>
      </c>
      <c r="O72" s="102">
        <f ca="1">(HLOOKUP(CONCATENATE(O$7,$E$5),'BECO_Datos 2006-2020'!$D$3:$LJ$86,'BECO_Datos 2006-2020'!$A72,FALSE)+IFERROR(HLOOKUP(CONCATENATE(O$7,$E$5),'BECO_Datos 2006-2020'!$LL$3:$RN$86,'BECO_Datos 2006-2020'!$A72,FALSE),0))*$D$5</f>
        <v>0</v>
      </c>
      <c r="P72" s="102">
        <f ca="1">(HLOOKUP(CONCATENATE(P$7,$E$5),'BECO_Datos 2006-2020'!$D$3:$LJ$86,'BECO_Datos 2006-2020'!$A72,FALSE)+IFERROR(HLOOKUP(CONCATENATE(P$7,$E$5),'BECO_Datos 2006-2020'!$LL$3:$RN$86,'BECO_Datos 2006-2020'!$A72,FALSE),0))*$D$5</f>
        <v>0</v>
      </c>
      <c r="Q72" s="102">
        <f ca="1">(HLOOKUP(CONCATENATE(Q$7,$E$5),'BECO_Datos 2006-2020'!$D$3:$LJ$86,'BECO_Datos 2006-2020'!$A72,FALSE)+IFERROR(HLOOKUP(CONCATENATE(Q$7,$E$5),'BECO_Datos 2006-2020'!$LL$3:$RN$86,'BECO_Datos 2006-2020'!$A72,FALSE),0))*$D$5</f>
        <v>0</v>
      </c>
      <c r="R72"/>
      <c r="S72"/>
      <c r="T72"/>
      <c r="U72"/>
      <c r="V72"/>
      <c r="W72"/>
      <c r="X72"/>
      <c r="Y72"/>
    </row>
    <row r="73" spans="1:25" ht="15" x14ac:dyDescent="0.25">
      <c r="A73" s="54"/>
      <c r="B73" s="151" t="s">
        <v>138</v>
      </c>
      <c r="C73" s="22">
        <f t="shared" ca="1" si="3"/>
        <v>0</v>
      </c>
      <c r="D73" s="103">
        <f ca="1">(HLOOKUP(CONCATENATE(D$7,$E$5),'BECO_Datos 2006-2020'!$D$3:$LJ$86,'BECO_Datos 2006-2020'!$A73,FALSE)+IFERROR(HLOOKUP(CONCATENATE(D$7,$E$5),'BECO_Datos 2006-2020'!$LL$3:$RN$86,'BECO_Datos 2006-2020'!$A73,FALSE),0))*$D$5</f>
        <v>0</v>
      </c>
      <c r="E73" s="103">
        <f ca="1">(HLOOKUP(CONCATENATE(E$7,$E$5),'BECO_Datos 2006-2020'!$D$3:$LJ$86,'BECO_Datos 2006-2020'!$A73,FALSE)+IFERROR(HLOOKUP(CONCATENATE(E$7,$E$5),'BECO_Datos 2006-2020'!$LL$3:$RN$86,'BECO_Datos 2006-2020'!$A73,FALSE),0))*$D$5</f>
        <v>0</v>
      </c>
      <c r="F73" s="103">
        <f ca="1">(HLOOKUP(CONCATENATE(F$7,$E$5),'BECO_Datos 2006-2020'!$D$3:$LJ$86,'BECO_Datos 2006-2020'!$A73,FALSE)+IFERROR(HLOOKUP(CONCATENATE(F$7,$E$5),'BECO_Datos 2006-2020'!$LL$3:$RN$86,'BECO_Datos 2006-2020'!$A73,FALSE),0))*$D$5</f>
        <v>0</v>
      </c>
      <c r="G73" s="103">
        <f ca="1">(HLOOKUP(CONCATENATE(G$7,$E$5),'BECO_Datos 2006-2020'!$D$3:$LJ$86,'BECO_Datos 2006-2020'!$A73,FALSE)+IFERROR(HLOOKUP(CONCATENATE(G$7,$E$5),'BECO_Datos 2006-2020'!$LL$3:$RN$86,'BECO_Datos 2006-2020'!$A73,FALSE),0))*$D$5</f>
        <v>0</v>
      </c>
      <c r="H73" s="103">
        <f ca="1">(HLOOKUP(CONCATENATE(H$7,$E$5),'BECO_Datos 2006-2020'!$D$3:$LJ$86,'BECO_Datos 2006-2020'!$A73,FALSE)+IFERROR(HLOOKUP(CONCATENATE(H$7,$E$5),'BECO_Datos 2006-2020'!$LL$3:$RN$86,'BECO_Datos 2006-2020'!$A73,FALSE),0))*$D$5</f>
        <v>0</v>
      </c>
      <c r="I73" s="103">
        <f ca="1">(HLOOKUP(CONCATENATE(I$7,$E$5),'BECO_Datos 2006-2020'!$D$3:$LJ$86,'BECO_Datos 2006-2020'!$A73,FALSE)+IFERROR(HLOOKUP(CONCATENATE(I$7,$E$5),'BECO_Datos 2006-2020'!$LL$3:$RN$86,'BECO_Datos 2006-2020'!$A73,FALSE),0))*$D$5</f>
        <v>0</v>
      </c>
      <c r="J73" s="103">
        <f ca="1">(HLOOKUP(CONCATENATE(J$7,$E$5),'BECO_Datos 2006-2020'!$D$3:$LJ$86,'BECO_Datos 2006-2020'!$A73,FALSE)+IFERROR(HLOOKUP(CONCATENATE(J$7,$E$5),'BECO_Datos 2006-2020'!$LL$3:$RN$86,'BECO_Datos 2006-2020'!$A73,FALSE),0))*$D$5</f>
        <v>0</v>
      </c>
      <c r="K73" s="103">
        <f ca="1">(HLOOKUP(CONCATENATE(K$7,$E$5),'BECO_Datos 2006-2020'!$D$3:$LJ$86,'BECO_Datos 2006-2020'!$A73,FALSE)+IFERROR(HLOOKUP(CONCATENATE(K$7,$E$5),'BECO_Datos 2006-2020'!$LL$3:$RN$86,'BECO_Datos 2006-2020'!$A73,FALSE),0))*$D$5</f>
        <v>0</v>
      </c>
      <c r="L73" s="103">
        <f ca="1">(HLOOKUP(CONCATENATE(L$7,$E$5),'BECO_Datos 2006-2020'!$D$3:$LJ$86,'BECO_Datos 2006-2020'!$A73,FALSE)+IFERROR(HLOOKUP(CONCATENATE(L$7,$E$5),'BECO_Datos 2006-2020'!$LL$3:$RN$86,'BECO_Datos 2006-2020'!$A73,FALSE),0))*$D$5</f>
        <v>0</v>
      </c>
      <c r="M73" s="103">
        <f ca="1">(HLOOKUP(CONCATENATE(M$7,$E$5),'BECO_Datos 2006-2020'!$D$3:$LJ$86,'BECO_Datos 2006-2020'!$A73,FALSE)+IFERROR(HLOOKUP(CONCATENATE(M$7,$E$5),'BECO_Datos 2006-2020'!$LL$3:$RN$86,'BECO_Datos 2006-2020'!$A73,FALSE),0))*$D$5</f>
        <v>0</v>
      </c>
      <c r="N73" s="103">
        <f ca="1">(HLOOKUP(CONCATENATE(N$7,$E$5),'BECO_Datos 2006-2020'!$D$3:$LJ$86,'BECO_Datos 2006-2020'!$A73,FALSE)+IFERROR(HLOOKUP(CONCATENATE(N$7,$E$5),'BECO_Datos 2006-2020'!$LL$3:$RN$86,'BECO_Datos 2006-2020'!$A73,FALSE),0))*$D$5</f>
        <v>0</v>
      </c>
      <c r="O73" s="103">
        <f ca="1">(HLOOKUP(CONCATENATE(O$7,$E$5),'BECO_Datos 2006-2020'!$D$3:$LJ$86,'BECO_Datos 2006-2020'!$A73,FALSE)+IFERROR(HLOOKUP(CONCATENATE(O$7,$E$5),'BECO_Datos 2006-2020'!$LL$3:$RN$86,'BECO_Datos 2006-2020'!$A73,FALSE),0))*$D$5</f>
        <v>0</v>
      </c>
      <c r="P73" s="103">
        <f ca="1">(HLOOKUP(CONCATENATE(P$7,$E$5),'BECO_Datos 2006-2020'!$D$3:$LJ$86,'BECO_Datos 2006-2020'!$A73,FALSE)+IFERROR(HLOOKUP(CONCATENATE(P$7,$E$5),'BECO_Datos 2006-2020'!$LL$3:$RN$86,'BECO_Datos 2006-2020'!$A73,FALSE),0))*$D$5</f>
        <v>0</v>
      </c>
      <c r="Q73" s="103">
        <f ca="1">(HLOOKUP(CONCATENATE(Q$7,$E$5),'BECO_Datos 2006-2020'!$D$3:$LJ$86,'BECO_Datos 2006-2020'!$A73,FALSE)+IFERROR(HLOOKUP(CONCATENATE(Q$7,$E$5),'BECO_Datos 2006-2020'!$LL$3:$RN$86,'BECO_Datos 2006-2020'!$A73,FALSE),0))*$D$5</f>
        <v>0</v>
      </c>
      <c r="R73"/>
      <c r="S73"/>
      <c r="T73"/>
      <c r="U73"/>
      <c r="V73"/>
      <c r="W73"/>
      <c r="X73"/>
      <c r="Y73"/>
    </row>
    <row r="74" spans="1:25" ht="15" x14ac:dyDescent="0.25">
      <c r="A74" s="54"/>
      <c r="B74" s="150" t="s">
        <v>139</v>
      </c>
      <c r="C74" s="23">
        <f t="shared" ref="C74:C86" ca="1" si="35">_xlfn.AGGREGATE(9,6,D74:O74)</f>
        <v>0</v>
      </c>
      <c r="D74" s="102">
        <f ca="1">(HLOOKUP(CONCATENATE(D$7,$E$5),'BECO_Datos 2006-2020'!$D$3:$LJ$86,'BECO_Datos 2006-2020'!$A74,FALSE)+IFERROR(HLOOKUP(CONCATENATE(D$7,$E$5),'BECO_Datos 2006-2020'!$LL$3:$RN$86,'BECO_Datos 2006-2020'!$A74,FALSE),0))*$D$5</f>
        <v>0</v>
      </c>
      <c r="E74" s="102">
        <f ca="1">(HLOOKUP(CONCATENATE(E$7,$E$5),'BECO_Datos 2006-2020'!$D$3:$LJ$86,'BECO_Datos 2006-2020'!$A74,FALSE)+IFERROR(HLOOKUP(CONCATENATE(E$7,$E$5),'BECO_Datos 2006-2020'!$LL$3:$RN$86,'BECO_Datos 2006-2020'!$A74,FALSE),0))*$D$5</f>
        <v>0</v>
      </c>
      <c r="F74" s="102">
        <f ca="1">(HLOOKUP(CONCATENATE(F$7,$E$5),'BECO_Datos 2006-2020'!$D$3:$LJ$86,'BECO_Datos 2006-2020'!$A74,FALSE)+IFERROR(HLOOKUP(CONCATENATE(F$7,$E$5),'BECO_Datos 2006-2020'!$LL$3:$RN$86,'BECO_Datos 2006-2020'!$A74,FALSE),0))*$D$5</f>
        <v>0</v>
      </c>
      <c r="G74" s="102">
        <f ca="1">(HLOOKUP(CONCATENATE(G$7,$E$5),'BECO_Datos 2006-2020'!$D$3:$LJ$86,'BECO_Datos 2006-2020'!$A74,FALSE)+IFERROR(HLOOKUP(CONCATENATE(G$7,$E$5),'BECO_Datos 2006-2020'!$LL$3:$RN$86,'BECO_Datos 2006-2020'!$A74,FALSE),0))*$D$5</f>
        <v>0</v>
      </c>
      <c r="H74" s="102">
        <f ca="1">(HLOOKUP(CONCATENATE(H$7,$E$5),'BECO_Datos 2006-2020'!$D$3:$LJ$86,'BECO_Datos 2006-2020'!$A74,FALSE)+IFERROR(HLOOKUP(CONCATENATE(H$7,$E$5),'BECO_Datos 2006-2020'!$LL$3:$RN$86,'BECO_Datos 2006-2020'!$A74,FALSE),0))*$D$5</f>
        <v>0</v>
      </c>
      <c r="I74" s="102">
        <f ca="1">(HLOOKUP(CONCATENATE(I$7,$E$5),'BECO_Datos 2006-2020'!$D$3:$LJ$86,'BECO_Datos 2006-2020'!$A74,FALSE)+IFERROR(HLOOKUP(CONCATENATE(I$7,$E$5),'BECO_Datos 2006-2020'!$LL$3:$RN$86,'BECO_Datos 2006-2020'!$A74,FALSE),0))*$D$5</f>
        <v>0</v>
      </c>
      <c r="J74" s="102">
        <f ca="1">(HLOOKUP(CONCATENATE(J$7,$E$5),'BECO_Datos 2006-2020'!$D$3:$LJ$86,'BECO_Datos 2006-2020'!$A74,FALSE)+IFERROR(HLOOKUP(CONCATENATE(J$7,$E$5),'BECO_Datos 2006-2020'!$LL$3:$RN$86,'BECO_Datos 2006-2020'!$A74,FALSE),0))*$D$5</f>
        <v>0</v>
      </c>
      <c r="K74" s="102">
        <f ca="1">(HLOOKUP(CONCATENATE(K$7,$E$5),'BECO_Datos 2006-2020'!$D$3:$LJ$86,'BECO_Datos 2006-2020'!$A74,FALSE)+IFERROR(HLOOKUP(CONCATENATE(K$7,$E$5),'BECO_Datos 2006-2020'!$LL$3:$RN$86,'BECO_Datos 2006-2020'!$A74,FALSE),0))*$D$5</f>
        <v>0</v>
      </c>
      <c r="L74" s="102">
        <f ca="1">(HLOOKUP(CONCATENATE(L$7,$E$5),'BECO_Datos 2006-2020'!$D$3:$LJ$86,'BECO_Datos 2006-2020'!$A74,FALSE)+IFERROR(HLOOKUP(CONCATENATE(L$7,$E$5),'BECO_Datos 2006-2020'!$LL$3:$RN$86,'BECO_Datos 2006-2020'!$A74,FALSE),0))*$D$5</f>
        <v>0</v>
      </c>
      <c r="M74" s="102">
        <f ca="1">(HLOOKUP(CONCATENATE(M$7,$E$5),'BECO_Datos 2006-2020'!$D$3:$LJ$86,'BECO_Datos 2006-2020'!$A74,FALSE)+IFERROR(HLOOKUP(CONCATENATE(M$7,$E$5),'BECO_Datos 2006-2020'!$LL$3:$RN$86,'BECO_Datos 2006-2020'!$A74,FALSE),0))*$D$5</f>
        <v>0</v>
      </c>
      <c r="N74" s="102">
        <f ca="1">(HLOOKUP(CONCATENATE(N$7,$E$5),'BECO_Datos 2006-2020'!$D$3:$LJ$86,'BECO_Datos 2006-2020'!$A74,FALSE)+IFERROR(HLOOKUP(CONCATENATE(N$7,$E$5),'BECO_Datos 2006-2020'!$LL$3:$RN$86,'BECO_Datos 2006-2020'!$A74,FALSE),0))*$D$5</f>
        <v>0</v>
      </c>
      <c r="O74" s="102">
        <f ca="1">(HLOOKUP(CONCATENATE(O$7,$E$5),'BECO_Datos 2006-2020'!$D$3:$LJ$86,'BECO_Datos 2006-2020'!$A74,FALSE)+IFERROR(HLOOKUP(CONCATENATE(O$7,$E$5),'BECO_Datos 2006-2020'!$LL$3:$RN$86,'BECO_Datos 2006-2020'!$A74,FALSE),0))*$D$5</f>
        <v>0</v>
      </c>
      <c r="P74" s="102">
        <f ca="1">(HLOOKUP(CONCATENATE(P$7,$E$5),'BECO_Datos 2006-2020'!$D$3:$LJ$86,'BECO_Datos 2006-2020'!$A74,FALSE)+IFERROR(HLOOKUP(CONCATENATE(P$7,$E$5),'BECO_Datos 2006-2020'!$LL$3:$RN$86,'BECO_Datos 2006-2020'!$A74,FALSE),0))*$D$5</f>
        <v>0</v>
      </c>
      <c r="Q74" s="102">
        <f ca="1">(HLOOKUP(CONCATENATE(Q$7,$E$5),'BECO_Datos 2006-2020'!$D$3:$LJ$86,'BECO_Datos 2006-2020'!$A74,FALSE)+IFERROR(HLOOKUP(CONCATENATE(Q$7,$E$5),'BECO_Datos 2006-2020'!$LL$3:$RN$86,'BECO_Datos 2006-2020'!$A74,FALSE),0))*$D$5</f>
        <v>0</v>
      </c>
      <c r="R74"/>
      <c r="S74"/>
      <c r="T74"/>
      <c r="U74"/>
      <c r="V74"/>
      <c r="W74"/>
      <c r="X74"/>
      <c r="Y74"/>
    </row>
    <row r="75" spans="1:25" ht="15" x14ac:dyDescent="0.25">
      <c r="A75" s="54"/>
      <c r="B75" s="151" t="s">
        <v>140</v>
      </c>
      <c r="C75" s="22">
        <f t="shared" ca="1" si="35"/>
        <v>0</v>
      </c>
      <c r="D75" s="103">
        <f ca="1">(HLOOKUP(CONCATENATE(D$7,$E$5),'BECO_Datos 2006-2020'!$D$3:$LJ$86,'BECO_Datos 2006-2020'!$A75,FALSE)+IFERROR(HLOOKUP(CONCATENATE(D$7,$E$5),'BECO_Datos 2006-2020'!$LL$3:$RN$86,'BECO_Datos 2006-2020'!$A75,FALSE),0))*$D$5</f>
        <v>0</v>
      </c>
      <c r="E75" s="103">
        <f ca="1">(HLOOKUP(CONCATENATE(E$7,$E$5),'BECO_Datos 2006-2020'!$D$3:$LJ$86,'BECO_Datos 2006-2020'!$A75,FALSE)+IFERROR(HLOOKUP(CONCATENATE(E$7,$E$5),'BECO_Datos 2006-2020'!$LL$3:$RN$86,'BECO_Datos 2006-2020'!$A75,FALSE),0))*$D$5</f>
        <v>0</v>
      </c>
      <c r="F75" s="103">
        <f ca="1">(HLOOKUP(CONCATENATE(F$7,$E$5),'BECO_Datos 2006-2020'!$D$3:$LJ$86,'BECO_Datos 2006-2020'!$A75,FALSE)+IFERROR(HLOOKUP(CONCATENATE(F$7,$E$5),'BECO_Datos 2006-2020'!$LL$3:$RN$86,'BECO_Datos 2006-2020'!$A75,FALSE),0))*$D$5</f>
        <v>0</v>
      </c>
      <c r="G75" s="103">
        <f ca="1">(HLOOKUP(CONCATENATE(G$7,$E$5),'BECO_Datos 2006-2020'!$D$3:$LJ$86,'BECO_Datos 2006-2020'!$A75,FALSE)+IFERROR(HLOOKUP(CONCATENATE(G$7,$E$5),'BECO_Datos 2006-2020'!$LL$3:$RN$86,'BECO_Datos 2006-2020'!$A75,FALSE),0))*$D$5</f>
        <v>0</v>
      </c>
      <c r="H75" s="103">
        <f ca="1">(HLOOKUP(CONCATENATE(H$7,$E$5),'BECO_Datos 2006-2020'!$D$3:$LJ$86,'BECO_Datos 2006-2020'!$A75,FALSE)+IFERROR(HLOOKUP(CONCATENATE(H$7,$E$5),'BECO_Datos 2006-2020'!$LL$3:$RN$86,'BECO_Datos 2006-2020'!$A75,FALSE),0))*$D$5</f>
        <v>0</v>
      </c>
      <c r="I75" s="103">
        <f ca="1">(HLOOKUP(CONCATENATE(I$7,$E$5),'BECO_Datos 2006-2020'!$D$3:$LJ$86,'BECO_Datos 2006-2020'!$A75,FALSE)+IFERROR(HLOOKUP(CONCATENATE(I$7,$E$5),'BECO_Datos 2006-2020'!$LL$3:$RN$86,'BECO_Datos 2006-2020'!$A75,FALSE),0))*$D$5</f>
        <v>0</v>
      </c>
      <c r="J75" s="103">
        <f ca="1">(HLOOKUP(CONCATENATE(J$7,$E$5),'BECO_Datos 2006-2020'!$D$3:$LJ$86,'BECO_Datos 2006-2020'!$A75,FALSE)+IFERROR(HLOOKUP(CONCATENATE(J$7,$E$5),'BECO_Datos 2006-2020'!$LL$3:$RN$86,'BECO_Datos 2006-2020'!$A75,FALSE),0))*$D$5</f>
        <v>0</v>
      </c>
      <c r="K75" s="103">
        <f ca="1">(HLOOKUP(CONCATENATE(K$7,$E$5),'BECO_Datos 2006-2020'!$D$3:$LJ$86,'BECO_Datos 2006-2020'!$A75,FALSE)+IFERROR(HLOOKUP(CONCATENATE(K$7,$E$5),'BECO_Datos 2006-2020'!$LL$3:$RN$86,'BECO_Datos 2006-2020'!$A75,FALSE),0))*$D$5</f>
        <v>0</v>
      </c>
      <c r="L75" s="103">
        <f ca="1">(HLOOKUP(CONCATENATE(L$7,$E$5),'BECO_Datos 2006-2020'!$D$3:$LJ$86,'BECO_Datos 2006-2020'!$A75,FALSE)+IFERROR(HLOOKUP(CONCATENATE(L$7,$E$5),'BECO_Datos 2006-2020'!$LL$3:$RN$86,'BECO_Datos 2006-2020'!$A75,FALSE),0))*$D$5</f>
        <v>0</v>
      </c>
      <c r="M75" s="103">
        <f ca="1">(HLOOKUP(CONCATENATE(M$7,$E$5),'BECO_Datos 2006-2020'!$D$3:$LJ$86,'BECO_Datos 2006-2020'!$A75,FALSE)+IFERROR(HLOOKUP(CONCATENATE(M$7,$E$5),'BECO_Datos 2006-2020'!$LL$3:$RN$86,'BECO_Datos 2006-2020'!$A75,FALSE),0))*$D$5</f>
        <v>0</v>
      </c>
      <c r="N75" s="103">
        <f ca="1">(HLOOKUP(CONCATENATE(N$7,$E$5),'BECO_Datos 2006-2020'!$D$3:$LJ$86,'BECO_Datos 2006-2020'!$A75,FALSE)+IFERROR(HLOOKUP(CONCATENATE(N$7,$E$5),'BECO_Datos 2006-2020'!$LL$3:$RN$86,'BECO_Datos 2006-2020'!$A75,FALSE),0))*$D$5</f>
        <v>0</v>
      </c>
      <c r="O75" s="103">
        <f ca="1">(HLOOKUP(CONCATENATE(O$7,$E$5),'BECO_Datos 2006-2020'!$D$3:$LJ$86,'BECO_Datos 2006-2020'!$A75,FALSE)+IFERROR(HLOOKUP(CONCATENATE(O$7,$E$5),'BECO_Datos 2006-2020'!$LL$3:$RN$86,'BECO_Datos 2006-2020'!$A75,FALSE),0))*$D$5</f>
        <v>0</v>
      </c>
      <c r="P75" s="103">
        <f ca="1">(HLOOKUP(CONCATENATE(P$7,$E$5),'BECO_Datos 2006-2020'!$D$3:$LJ$86,'BECO_Datos 2006-2020'!$A75,FALSE)+IFERROR(HLOOKUP(CONCATENATE(P$7,$E$5),'BECO_Datos 2006-2020'!$LL$3:$RN$86,'BECO_Datos 2006-2020'!$A75,FALSE),0))*$D$5</f>
        <v>0</v>
      </c>
      <c r="Q75" s="103">
        <f ca="1">(HLOOKUP(CONCATENATE(Q$7,$E$5),'BECO_Datos 2006-2020'!$D$3:$LJ$86,'BECO_Datos 2006-2020'!$A75,FALSE)+IFERROR(HLOOKUP(CONCATENATE(Q$7,$E$5),'BECO_Datos 2006-2020'!$LL$3:$RN$86,'BECO_Datos 2006-2020'!$A75,FALSE),0))*$D$5</f>
        <v>0</v>
      </c>
      <c r="R75"/>
      <c r="S75"/>
      <c r="T75"/>
      <c r="U75"/>
      <c r="V75"/>
      <c r="W75"/>
      <c r="X75"/>
      <c r="Y75"/>
    </row>
    <row r="76" spans="1:25" ht="15" x14ac:dyDescent="0.25">
      <c r="A76" s="54"/>
      <c r="B76" s="150" t="s">
        <v>141</v>
      </c>
      <c r="C76" s="23">
        <f t="shared" ca="1" si="35"/>
        <v>0</v>
      </c>
      <c r="D76" s="102">
        <f ca="1">(HLOOKUP(CONCATENATE(D$7,$E$5),'BECO_Datos 2006-2020'!$D$3:$LJ$86,'BECO_Datos 2006-2020'!$A76,FALSE)+IFERROR(HLOOKUP(CONCATENATE(D$7,$E$5),'BECO_Datos 2006-2020'!$LL$3:$RN$86,'BECO_Datos 2006-2020'!$A76,FALSE),0))*$D$5</f>
        <v>0</v>
      </c>
      <c r="E76" s="102">
        <f ca="1">(HLOOKUP(CONCATENATE(E$7,$E$5),'BECO_Datos 2006-2020'!$D$3:$LJ$86,'BECO_Datos 2006-2020'!$A76,FALSE)+IFERROR(HLOOKUP(CONCATENATE(E$7,$E$5),'BECO_Datos 2006-2020'!$LL$3:$RN$86,'BECO_Datos 2006-2020'!$A76,FALSE),0))*$D$5</f>
        <v>0</v>
      </c>
      <c r="F76" s="102">
        <f ca="1">(HLOOKUP(CONCATENATE(F$7,$E$5),'BECO_Datos 2006-2020'!$D$3:$LJ$86,'BECO_Datos 2006-2020'!$A76,FALSE)+IFERROR(HLOOKUP(CONCATENATE(F$7,$E$5),'BECO_Datos 2006-2020'!$LL$3:$RN$86,'BECO_Datos 2006-2020'!$A76,FALSE),0))*$D$5</f>
        <v>0</v>
      </c>
      <c r="G76" s="102">
        <f ca="1">(HLOOKUP(CONCATENATE(G$7,$E$5),'BECO_Datos 2006-2020'!$D$3:$LJ$86,'BECO_Datos 2006-2020'!$A76,FALSE)+IFERROR(HLOOKUP(CONCATENATE(G$7,$E$5),'BECO_Datos 2006-2020'!$LL$3:$RN$86,'BECO_Datos 2006-2020'!$A76,FALSE),0))*$D$5</f>
        <v>0</v>
      </c>
      <c r="H76" s="102">
        <f ca="1">(HLOOKUP(CONCATENATE(H$7,$E$5),'BECO_Datos 2006-2020'!$D$3:$LJ$86,'BECO_Datos 2006-2020'!$A76,FALSE)+IFERROR(HLOOKUP(CONCATENATE(H$7,$E$5),'BECO_Datos 2006-2020'!$LL$3:$RN$86,'BECO_Datos 2006-2020'!$A76,FALSE),0))*$D$5</f>
        <v>0</v>
      </c>
      <c r="I76" s="102">
        <f ca="1">(HLOOKUP(CONCATENATE(I$7,$E$5),'BECO_Datos 2006-2020'!$D$3:$LJ$86,'BECO_Datos 2006-2020'!$A76,FALSE)+IFERROR(HLOOKUP(CONCATENATE(I$7,$E$5),'BECO_Datos 2006-2020'!$LL$3:$RN$86,'BECO_Datos 2006-2020'!$A76,FALSE),0))*$D$5</f>
        <v>0</v>
      </c>
      <c r="J76" s="102">
        <f ca="1">(HLOOKUP(CONCATENATE(J$7,$E$5),'BECO_Datos 2006-2020'!$D$3:$LJ$86,'BECO_Datos 2006-2020'!$A76,FALSE)+IFERROR(HLOOKUP(CONCATENATE(J$7,$E$5),'BECO_Datos 2006-2020'!$LL$3:$RN$86,'BECO_Datos 2006-2020'!$A76,FALSE),0))*$D$5</f>
        <v>0</v>
      </c>
      <c r="K76" s="102">
        <f ca="1">(HLOOKUP(CONCATENATE(K$7,$E$5),'BECO_Datos 2006-2020'!$D$3:$LJ$86,'BECO_Datos 2006-2020'!$A76,FALSE)+IFERROR(HLOOKUP(CONCATENATE(K$7,$E$5),'BECO_Datos 2006-2020'!$LL$3:$RN$86,'BECO_Datos 2006-2020'!$A76,FALSE),0))*$D$5</f>
        <v>0</v>
      </c>
      <c r="L76" s="102">
        <f ca="1">(HLOOKUP(CONCATENATE(L$7,$E$5),'BECO_Datos 2006-2020'!$D$3:$LJ$86,'BECO_Datos 2006-2020'!$A76,FALSE)+IFERROR(HLOOKUP(CONCATENATE(L$7,$E$5),'BECO_Datos 2006-2020'!$LL$3:$RN$86,'BECO_Datos 2006-2020'!$A76,FALSE),0))*$D$5</f>
        <v>0</v>
      </c>
      <c r="M76" s="102">
        <f ca="1">(HLOOKUP(CONCATENATE(M$7,$E$5),'BECO_Datos 2006-2020'!$D$3:$LJ$86,'BECO_Datos 2006-2020'!$A76,FALSE)+IFERROR(HLOOKUP(CONCATENATE(M$7,$E$5),'BECO_Datos 2006-2020'!$LL$3:$RN$86,'BECO_Datos 2006-2020'!$A76,FALSE),0))*$D$5</f>
        <v>0</v>
      </c>
      <c r="N76" s="102">
        <f ca="1">(HLOOKUP(CONCATENATE(N$7,$E$5),'BECO_Datos 2006-2020'!$D$3:$LJ$86,'BECO_Datos 2006-2020'!$A76,FALSE)+IFERROR(HLOOKUP(CONCATENATE(N$7,$E$5),'BECO_Datos 2006-2020'!$LL$3:$RN$86,'BECO_Datos 2006-2020'!$A76,FALSE),0))*$D$5</f>
        <v>0</v>
      </c>
      <c r="O76" s="102">
        <f ca="1">(HLOOKUP(CONCATENATE(O$7,$E$5),'BECO_Datos 2006-2020'!$D$3:$LJ$86,'BECO_Datos 2006-2020'!$A76,FALSE)+IFERROR(HLOOKUP(CONCATENATE(O$7,$E$5),'BECO_Datos 2006-2020'!$LL$3:$RN$86,'BECO_Datos 2006-2020'!$A76,FALSE),0))*$D$5</f>
        <v>0</v>
      </c>
      <c r="P76" s="102">
        <f ca="1">(HLOOKUP(CONCATENATE(P$7,$E$5),'BECO_Datos 2006-2020'!$D$3:$LJ$86,'BECO_Datos 2006-2020'!$A76,FALSE)+IFERROR(HLOOKUP(CONCATENATE(P$7,$E$5),'BECO_Datos 2006-2020'!$LL$3:$RN$86,'BECO_Datos 2006-2020'!$A76,FALSE),0))*$D$5</f>
        <v>0</v>
      </c>
      <c r="Q76" s="102">
        <f ca="1">(HLOOKUP(CONCATENATE(Q$7,$E$5),'BECO_Datos 2006-2020'!$D$3:$LJ$86,'BECO_Datos 2006-2020'!$A76,FALSE)+IFERROR(HLOOKUP(CONCATENATE(Q$7,$E$5),'BECO_Datos 2006-2020'!$LL$3:$RN$86,'BECO_Datos 2006-2020'!$A76,FALSE),0))*$D$5</f>
        <v>0</v>
      </c>
      <c r="R76"/>
      <c r="S76"/>
      <c r="T76"/>
      <c r="U76"/>
      <c r="V76"/>
      <c r="W76"/>
      <c r="X76"/>
      <c r="Y76"/>
    </row>
    <row r="77" spans="1:25" ht="15" x14ac:dyDescent="0.25">
      <c r="A77" s="54"/>
      <c r="B77" s="151" t="s">
        <v>142</v>
      </c>
      <c r="C77" s="22">
        <f t="shared" ca="1" si="35"/>
        <v>0</v>
      </c>
      <c r="D77" s="103">
        <f ca="1">(HLOOKUP(CONCATENATE(D$7,$E$5),'BECO_Datos 2006-2020'!$D$3:$LJ$86,'BECO_Datos 2006-2020'!$A77,FALSE)+IFERROR(HLOOKUP(CONCATENATE(D$7,$E$5),'BECO_Datos 2006-2020'!$LL$3:$RN$86,'BECO_Datos 2006-2020'!$A77,FALSE),0))*$D$5</f>
        <v>0</v>
      </c>
      <c r="E77" s="103">
        <f ca="1">(HLOOKUP(CONCATENATE(E$7,$E$5),'BECO_Datos 2006-2020'!$D$3:$LJ$86,'BECO_Datos 2006-2020'!$A77,FALSE)+IFERROR(HLOOKUP(CONCATENATE(E$7,$E$5),'BECO_Datos 2006-2020'!$LL$3:$RN$86,'BECO_Datos 2006-2020'!$A77,FALSE),0))*$D$5</f>
        <v>0</v>
      </c>
      <c r="F77" s="103">
        <f ca="1">(HLOOKUP(CONCATENATE(F$7,$E$5),'BECO_Datos 2006-2020'!$D$3:$LJ$86,'BECO_Datos 2006-2020'!$A77,FALSE)+IFERROR(HLOOKUP(CONCATENATE(F$7,$E$5),'BECO_Datos 2006-2020'!$LL$3:$RN$86,'BECO_Datos 2006-2020'!$A77,FALSE),0))*$D$5</f>
        <v>0</v>
      </c>
      <c r="G77" s="103">
        <f ca="1">(HLOOKUP(CONCATENATE(G$7,$E$5),'BECO_Datos 2006-2020'!$D$3:$LJ$86,'BECO_Datos 2006-2020'!$A77,FALSE)+IFERROR(HLOOKUP(CONCATENATE(G$7,$E$5),'BECO_Datos 2006-2020'!$LL$3:$RN$86,'BECO_Datos 2006-2020'!$A77,FALSE),0))*$D$5</f>
        <v>0</v>
      </c>
      <c r="H77" s="103">
        <f ca="1">(HLOOKUP(CONCATENATE(H$7,$E$5),'BECO_Datos 2006-2020'!$D$3:$LJ$86,'BECO_Datos 2006-2020'!$A77,FALSE)+IFERROR(HLOOKUP(CONCATENATE(H$7,$E$5),'BECO_Datos 2006-2020'!$LL$3:$RN$86,'BECO_Datos 2006-2020'!$A77,FALSE),0))*$D$5</f>
        <v>0</v>
      </c>
      <c r="I77" s="103">
        <f ca="1">(HLOOKUP(CONCATENATE(I$7,$E$5),'BECO_Datos 2006-2020'!$D$3:$LJ$86,'BECO_Datos 2006-2020'!$A77,FALSE)+IFERROR(HLOOKUP(CONCATENATE(I$7,$E$5),'BECO_Datos 2006-2020'!$LL$3:$RN$86,'BECO_Datos 2006-2020'!$A77,FALSE),0))*$D$5</f>
        <v>0</v>
      </c>
      <c r="J77" s="103">
        <f ca="1">(HLOOKUP(CONCATENATE(J$7,$E$5),'BECO_Datos 2006-2020'!$D$3:$LJ$86,'BECO_Datos 2006-2020'!$A77,FALSE)+IFERROR(HLOOKUP(CONCATENATE(J$7,$E$5),'BECO_Datos 2006-2020'!$LL$3:$RN$86,'BECO_Datos 2006-2020'!$A77,FALSE),0))*$D$5</f>
        <v>0</v>
      </c>
      <c r="K77" s="103">
        <f ca="1">(HLOOKUP(CONCATENATE(K$7,$E$5),'BECO_Datos 2006-2020'!$D$3:$LJ$86,'BECO_Datos 2006-2020'!$A77,FALSE)+IFERROR(HLOOKUP(CONCATENATE(K$7,$E$5),'BECO_Datos 2006-2020'!$LL$3:$RN$86,'BECO_Datos 2006-2020'!$A77,FALSE),0))*$D$5</f>
        <v>0</v>
      </c>
      <c r="L77" s="103">
        <f ca="1">(HLOOKUP(CONCATENATE(L$7,$E$5),'BECO_Datos 2006-2020'!$D$3:$LJ$86,'BECO_Datos 2006-2020'!$A77,FALSE)+IFERROR(HLOOKUP(CONCATENATE(L$7,$E$5),'BECO_Datos 2006-2020'!$LL$3:$RN$86,'BECO_Datos 2006-2020'!$A77,FALSE),0))*$D$5</f>
        <v>0</v>
      </c>
      <c r="M77" s="103">
        <f ca="1">(HLOOKUP(CONCATENATE(M$7,$E$5),'BECO_Datos 2006-2020'!$D$3:$LJ$86,'BECO_Datos 2006-2020'!$A77,FALSE)+IFERROR(HLOOKUP(CONCATENATE(M$7,$E$5),'BECO_Datos 2006-2020'!$LL$3:$RN$86,'BECO_Datos 2006-2020'!$A77,FALSE),0))*$D$5</f>
        <v>0</v>
      </c>
      <c r="N77" s="103">
        <f ca="1">(HLOOKUP(CONCATENATE(N$7,$E$5),'BECO_Datos 2006-2020'!$D$3:$LJ$86,'BECO_Datos 2006-2020'!$A77,FALSE)+IFERROR(HLOOKUP(CONCATENATE(N$7,$E$5),'BECO_Datos 2006-2020'!$LL$3:$RN$86,'BECO_Datos 2006-2020'!$A77,FALSE),0))*$D$5</f>
        <v>0</v>
      </c>
      <c r="O77" s="103">
        <f ca="1">(HLOOKUP(CONCATENATE(O$7,$E$5),'BECO_Datos 2006-2020'!$D$3:$LJ$86,'BECO_Datos 2006-2020'!$A77,FALSE)+IFERROR(HLOOKUP(CONCATENATE(O$7,$E$5),'BECO_Datos 2006-2020'!$LL$3:$RN$86,'BECO_Datos 2006-2020'!$A77,FALSE),0))*$D$5</f>
        <v>0</v>
      </c>
      <c r="P77" s="103">
        <f ca="1">(HLOOKUP(CONCATENATE(P$7,$E$5),'BECO_Datos 2006-2020'!$D$3:$LJ$86,'BECO_Datos 2006-2020'!$A77,FALSE)+IFERROR(HLOOKUP(CONCATENATE(P$7,$E$5),'BECO_Datos 2006-2020'!$LL$3:$RN$86,'BECO_Datos 2006-2020'!$A77,FALSE),0))*$D$5</f>
        <v>0</v>
      </c>
      <c r="Q77" s="103">
        <f ca="1">(HLOOKUP(CONCATENATE(Q$7,$E$5),'BECO_Datos 2006-2020'!$D$3:$LJ$86,'BECO_Datos 2006-2020'!$A77,FALSE)+IFERROR(HLOOKUP(CONCATENATE(Q$7,$E$5),'BECO_Datos 2006-2020'!$LL$3:$RN$86,'BECO_Datos 2006-2020'!$A77,FALSE),0))*$D$5</f>
        <v>0</v>
      </c>
      <c r="R77"/>
      <c r="S77"/>
      <c r="T77"/>
      <c r="U77"/>
      <c r="V77"/>
      <c r="W77"/>
      <c r="X77"/>
      <c r="Y77"/>
    </row>
    <row r="78" spans="1:25" ht="15" x14ac:dyDescent="0.25">
      <c r="A78" s="54"/>
      <c r="B78" s="149" t="s">
        <v>143</v>
      </c>
      <c r="C78" s="23">
        <f t="shared" ca="1" si="35"/>
        <v>0</v>
      </c>
      <c r="D78" s="102">
        <f ca="1">(HLOOKUP(CONCATENATE(D$7,$E$5),'BECO_Datos 2006-2020'!$D$3:$LJ$86,'BECO_Datos 2006-2020'!$A78,FALSE)+IFERROR(HLOOKUP(CONCATENATE(D$7,$E$5),'BECO_Datos 2006-2020'!$LL$3:$RN$86,'BECO_Datos 2006-2020'!$A78,FALSE),0))*$D$5</f>
        <v>0</v>
      </c>
      <c r="E78" s="102">
        <f ca="1">(HLOOKUP(CONCATENATE(E$7,$E$5),'BECO_Datos 2006-2020'!$D$3:$LJ$86,'BECO_Datos 2006-2020'!$A78,FALSE)+IFERROR(HLOOKUP(CONCATENATE(E$7,$E$5),'BECO_Datos 2006-2020'!$LL$3:$RN$86,'BECO_Datos 2006-2020'!$A78,FALSE),0))*$D$5</f>
        <v>0</v>
      </c>
      <c r="F78" s="102">
        <f ca="1">(HLOOKUP(CONCATENATE(F$7,$E$5),'BECO_Datos 2006-2020'!$D$3:$LJ$86,'BECO_Datos 2006-2020'!$A78,FALSE)+IFERROR(HLOOKUP(CONCATENATE(F$7,$E$5),'BECO_Datos 2006-2020'!$LL$3:$RN$86,'BECO_Datos 2006-2020'!$A78,FALSE),0))*$D$5</f>
        <v>0</v>
      </c>
      <c r="G78" s="102">
        <f ca="1">(HLOOKUP(CONCATENATE(G$7,$E$5),'BECO_Datos 2006-2020'!$D$3:$LJ$86,'BECO_Datos 2006-2020'!$A78,FALSE)+IFERROR(HLOOKUP(CONCATENATE(G$7,$E$5),'BECO_Datos 2006-2020'!$LL$3:$RN$86,'BECO_Datos 2006-2020'!$A78,FALSE),0))*$D$5</f>
        <v>0</v>
      </c>
      <c r="H78" s="102">
        <f ca="1">(HLOOKUP(CONCATENATE(H$7,$E$5),'BECO_Datos 2006-2020'!$D$3:$LJ$86,'BECO_Datos 2006-2020'!$A78,FALSE)+IFERROR(HLOOKUP(CONCATENATE(H$7,$E$5),'BECO_Datos 2006-2020'!$LL$3:$RN$86,'BECO_Datos 2006-2020'!$A78,FALSE),0))*$D$5</f>
        <v>0</v>
      </c>
      <c r="I78" s="102">
        <f ca="1">(HLOOKUP(CONCATENATE(I$7,$E$5),'BECO_Datos 2006-2020'!$D$3:$LJ$86,'BECO_Datos 2006-2020'!$A78,FALSE)+IFERROR(HLOOKUP(CONCATENATE(I$7,$E$5),'BECO_Datos 2006-2020'!$LL$3:$RN$86,'BECO_Datos 2006-2020'!$A78,FALSE),0))*$D$5</f>
        <v>0</v>
      </c>
      <c r="J78" s="102">
        <f ca="1">(HLOOKUP(CONCATENATE(J$7,$E$5),'BECO_Datos 2006-2020'!$D$3:$LJ$86,'BECO_Datos 2006-2020'!$A78,FALSE)+IFERROR(HLOOKUP(CONCATENATE(J$7,$E$5),'BECO_Datos 2006-2020'!$LL$3:$RN$86,'BECO_Datos 2006-2020'!$A78,FALSE),0))*$D$5</f>
        <v>0</v>
      </c>
      <c r="K78" s="102">
        <f ca="1">(HLOOKUP(CONCATENATE(K$7,$E$5),'BECO_Datos 2006-2020'!$D$3:$LJ$86,'BECO_Datos 2006-2020'!$A78,FALSE)+IFERROR(HLOOKUP(CONCATENATE(K$7,$E$5),'BECO_Datos 2006-2020'!$LL$3:$RN$86,'BECO_Datos 2006-2020'!$A78,FALSE),0))*$D$5</f>
        <v>0</v>
      </c>
      <c r="L78" s="102">
        <f ca="1">(HLOOKUP(CONCATENATE(L$7,$E$5),'BECO_Datos 2006-2020'!$D$3:$LJ$86,'BECO_Datos 2006-2020'!$A78,FALSE)+IFERROR(HLOOKUP(CONCATENATE(L$7,$E$5),'BECO_Datos 2006-2020'!$LL$3:$RN$86,'BECO_Datos 2006-2020'!$A78,FALSE),0))*$D$5</f>
        <v>0</v>
      </c>
      <c r="M78" s="102">
        <f ca="1">(HLOOKUP(CONCATENATE(M$7,$E$5),'BECO_Datos 2006-2020'!$D$3:$LJ$86,'BECO_Datos 2006-2020'!$A78,FALSE)+IFERROR(HLOOKUP(CONCATENATE(M$7,$E$5),'BECO_Datos 2006-2020'!$LL$3:$RN$86,'BECO_Datos 2006-2020'!$A78,FALSE),0))*$D$5</f>
        <v>0</v>
      </c>
      <c r="N78" s="102">
        <f ca="1">(HLOOKUP(CONCATENATE(N$7,$E$5),'BECO_Datos 2006-2020'!$D$3:$LJ$86,'BECO_Datos 2006-2020'!$A78,FALSE)+IFERROR(HLOOKUP(CONCATENATE(N$7,$E$5),'BECO_Datos 2006-2020'!$LL$3:$RN$86,'BECO_Datos 2006-2020'!$A78,FALSE),0))*$D$5</f>
        <v>0</v>
      </c>
      <c r="O78" s="102">
        <f ca="1">(HLOOKUP(CONCATENATE(O$7,$E$5),'BECO_Datos 2006-2020'!$D$3:$LJ$86,'BECO_Datos 2006-2020'!$A78,FALSE)+IFERROR(HLOOKUP(CONCATENATE(O$7,$E$5),'BECO_Datos 2006-2020'!$LL$3:$RN$86,'BECO_Datos 2006-2020'!$A78,FALSE),0))*$D$5</f>
        <v>0</v>
      </c>
      <c r="P78" s="102">
        <f ca="1">(HLOOKUP(CONCATENATE(P$7,$E$5),'BECO_Datos 2006-2020'!$D$3:$LJ$86,'BECO_Datos 2006-2020'!$A78,FALSE)+IFERROR(HLOOKUP(CONCATENATE(P$7,$E$5),'BECO_Datos 2006-2020'!$LL$3:$RN$86,'BECO_Datos 2006-2020'!$A78,FALSE),0))*$D$5</f>
        <v>0</v>
      </c>
      <c r="Q78" s="102">
        <f ca="1">(HLOOKUP(CONCATENATE(Q$7,$E$5),'BECO_Datos 2006-2020'!$D$3:$LJ$86,'BECO_Datos 2006-2020'!$A78,FALSE)+IFERROR(HLOOKUP(CONCATENATE(Q$7,$E$5),'BECO_Datos 2006-2020'!$LL$3:$RN$86,'BECO_Datos 2006-2020'!$A78,FALSE),0))*$D$5</f>
        <v>0</v>
      </c>
      <c r="R78"/>
      <c r="S78"/>
      <c r="T78"/>
      <c r="U78"/>
      <c r="V78"/>
      <c r="W78"/>
      <c r="X78"/>
      <c r="Y78"/>
    </row>
    <row r="79" spans="1:25" ht="15" x14ac:dyDescent="0.25">
      <c r="A79" s="54"/>
      <c r="B79" s="148" t="s">
        <v>144</v>
      </c>
      <c r="C79" s="22">
        <f t="shared" ca="1" si="35"/>
        <v>0</v>
      </c>
      <c r="D79" s="103">
        <f ca="1">(HLOOKUP(CONCATENATE(D$7,$E$5),'BECO_Datos 2006-2020'!$D$3:$LJ$86,'BECO_Datos 2006-2020'!$A79,FALSE)+IFERROR(HLOOKUP(CONCATENATE(D$7,$E$5),'BECO_Datos 2006-2020'!$LL$3:$RN$86,'BECO_Datos 2006-2020'!$A79,FALSE),0))*$D$5</f>
        <v>0</v>
      </c>
      <c r="E79" s="103">
        <f ca="1">(HLOOKUP(CONCATENATE(E$7,$E$5),'BECO_Datos 2006-2020'!$D$3:$LJ$86,'BECO_Datos 2006-2020'!$A79,FALSE)+IFERROR(HLOOKUP(CONCATENATE(E$7,$E$5),'BECO_Datos 2006-2020'!$LL$3:$RN$86,'BECO_Datos 2006-2020'!$A79,FALSE),0))*$D$5</f>
        <v>0</v>
      </c>
      <c r="F79" s="103">
        <f ca="1">(HLOOKUP(CONCATENATE(F$7,$E$5),'BECO_Datos 2006-2020'!$D$3:$LJ$86,'BECO_Datos 2006-2020'!$A79,FALSE)+IFERROR(HLOOKUP(CONCATENATE(F$7,$E$5),'BECO_Datos 2006-2020'!$LL$3:$RN$86,'BECO_Datos 2006-2020'!$A79,FALSE),0))*$D$5</f>
        <v>0</v>
      </c>
      <c r="G79" s="103">
        <f ca="1">(HLOOKUP(CONCATENATE(G$7,$E$5),'BECO_Datos 2006-2020'!$D$3:$LJ$86,'BECO_Datos 2006-2020'!$A79,FALSE)+IFERROR(HLOOKUP(CONCATENATE(G$7,$E$5),'BECO_Datos 2006-2020'!$LL$3:$RN$86,'BECO_Datos 2006-2020'!$A79,FALSE),0))*$D$5</f>
        <v>0</v>
      </c>
      <c r="H79" s="103">
        <f ca="1">(HLOOKUP(CONCATENATE(H$7,$E$5),'BECO_Datos 2006-2020'!$D$3:$LJ$86,'BECO_Datos 2006-2020'!$A79,FALSE)+IFERROR(HLOOKUP(CONCATENATE(H$7,$E$5),'BECO_Datos 2006-2020'!$LL$3:$RN$86,'BECO_Datos 2006-2020'!$A79,FALSE),0))*$D$5</f>
        <v>0</v>
      </c>
      <c r="I79" s="103">
        <f ca="1">(HLOOKUP(CONCATENATE(I$7,$E$5),'BECO_Datos 2006-2020'!$D$3:$LJ$86,'BECO_Datos 2006-2020'!$A79,FALSE)+IFERROR(HLOOKUP(CONCATENATE(I$7,$E$5),'BECO_Datos 2006-2020'!$LL$3:$RN$86,'BECO_Datos 2006-2020'!$A79,FALSE),0))*$D$5</f>
        <v>0</v>
      </c>
      <c r="J79" s="103">
        <f ca="1">(HLOOKUP(CONCATENATE(J$7,$E$5),'BECO_Datos 2006-2020'!$D$3:$LJ$86,'BECO_Datos 2006-2020'!$A79,FALSE)+IFERROR(HLOOKUP(CONCATENATE(J$7,$E$5),'BECO_Datos 2006-2020'!$LL$3:$RN$86,'BECO_Datos 2006-2020'!$A79,FALSE),0))*$D$5</f>
        <v>0</v>
      </c>
      <c r="K79" s="103">
        <f ca="1">(HLOOKUP(CONCATENATE(K$7,$E$5),'BECO_Datos 2006-2020'!$D$3:$LJ$86,'BECO_Datos 2006-2020'!$A79,FALSE)+IFERROR(HLOOKUP(CONCATENATE(K$7,$E$5),'BECO_Datos 2006-2020'!$LL$3:$RN$86,'BECO_Datos 2006-2020'!$A79,FALSE),0))*$D$5</f>
        <v>0</v>
      </c>
      <c r="L79" s="103">
        <f ca="1">(HLOOKUP(CONCATENATE(L$7,$E$5),'BECO_Datos 2006-2020'!$D$3:$LJ$86,'BECO_Datos 2006-2020'!$A79,FALSE)+IFERROR(HLOOKUP(CONCATENATE(L$7,$E$5),'BECO_Datos 2006-2020'!$LL$3:$RN$86,'BECO_Datos 2006-2020'!$A79,FALSE),0))*$D$5</f>
        <v>0</v>
      </c>
      <c r="M79" s="103">
        <f ca="1">(HLOOKUP(CONCATENATE(M$7,$E$5),'BECO_Datos 2006-2020'!$D$3:$LJ$86,'BECO_Datos 2006-2020'!$A79,FALSE)+IFERROR(HLOOKUP(CONCATENATE(M$7,$E$5),'BECO_Datos 2006-2020'!$LL$3:$RN$86,'BECO_Datos 2006-2020'!$A79,FALSE),0))*$D$5</f>
        <v>0</v>
      </c>
      <c r="N79" s="103">
        <f ca="1">(HLOOKUP(CONCATENATE(N$7,$E$5),'BECO_Datos 2006-2020'!$D$3:$LJ$86,'BECO_Datos 2006-2020'!$A79,FALSE)+IFERROR(HLOOKUP(CONCATENATE(N$7,$E$5),'BECO_Datos 2006-2020'!$LL$3:$RN$86,'BECO_Datos 2006-2020'!$A79,FALSE),0))*$D$5</f>
        <v>0</v>
      </c>
      <c r="O79" s="103">
        <f ca="1">(HLOOKUP(CONCATENATE(O$7,$E$5),'BECO_Datos 2006-2020'!$D$3:$LJ$86,'BECO_Datos 2006-2020'!$A79,FALSE)+IFERROR(HLOOKUP(CONCATENATE(O$7,$E$5),'BECO_Datos 2006-2020'!$LL$3:$RN$86,'BECO_Datos 2006-2020'!$A79,FALSE),0))*$D$5</f>
        <v>0</v>
      </c>
      <c r="P79" s="103">
        <f ca="1">(HLOOKUP(CONCATENATE(P$7,$E$5),'BECO_Datos 2006-2020'!$D$3:$LJ$86,'BECO_Datos 2006-2020'!$A79,FALSE)+IFERROR(HLOOKUP(CONCATENATE(P$7,$E$5),'BECO_Datos 2006-2020'!$LL$3:$RN$86,'BECO_Datos 2006-2020'!$A79,FALSE),0))*$D$5</f>
        <v>0</v>
      </c>
      <c r="Q79" s="103">
        <f ca="1">(HLOOKUP(CONCATENATE(Q$7,$E$5),'BECO_Datos 2006-2020'!$D$3:$LJ$86,'BECO_Datos 2006-2020'!$A79,FALSE)+IFERROR(HLOOKUP(CONCATENATE(Q$7,$E$5),'BECO_Datos 2006-2020'!$LL$3:$RN$86,'BECO_Datos 2006-2020'!$A79,FALSE),0))*$D$5</f>
        <v>0</v>
      </c>
      <c r="R79"/>
      <c r="S79"/>
      <c r="T79"/>
      <c r="U79"/>
      <c r="V79"/>
      <c r="W79"/>
      <c r="X79"/>
      <c r="Y79"/>
    </row>
    <row r="80" spans="1:25" ht="15" x14ac:dyDescent="0.25">
      <c r="A80" s="54"/>
      <c r="B80" s="149" t="s">
        <v>145</v>
      </c>
      <c r="C80" s="23">
        <f t="shared" ca="1" si="35"/>
        <v>0</v>
      </c>
      <c r="D80" s="102">
        <f ca="1">(HLOOKUP(CONCATENATE(D$7,$E$5),'BECO_Datos 2006-2020'!$D$3:$LJ$86,'BECO_Datos 2006-2020'!$A80,FALSE)+IFERROR(HLOOKUP(CONCATENATE(D$7,$E$5),'BECO_Datos 2006-2020'!$LL$3:$RN$86,'BECO_Datos 2006-2020'!$A80,FALSE),0))*$D$5</f>
        <v>0</v>
      </c>
      <c r="E80" s="102">
        <f ca="1">(HLOOKUP(CONCATENATE(E$7,$E$5),'BECO_Datos 2006-2020'!$D$3:$LJ$86,'BECO_Datos 2006-2020'!$A80,FALSE)+IFERROR(HLOOKUP(CONCATENATE(E$7,$E$5),'BECO_Datos 2006-2020'!$LL$3:$RN$86,'BECO_Datos 2006-2020'!$A80,FALSE),0))*$D$5</f>
        <v>0</v>
      </c>
      <c r="F80" s="102">
        <f ca="1">(HLOOKUP(CONCATENATE(F$7,$E$5),'BECO_Datos 2006-2020'!$D$3:$LJ$86,'BECO_Datos 2006-2020'!$A80,FALSE)+IFERROR(HLOOKUP(CONCATENATE(F$7,$E$5),'BECO_Datos 2006-2020'!$LL$3:$RN$86,'BECO_Datos 2006-2020'!$A80,FALSE),0))*$D$5</f>
        <v>0</v>
      </c>
      <c r="G80" s="102">
        <f ca="1">(HLOOKUP(CONCATENATE(G$7,$E$5),'BECO_Datos 2006-2020'!$D$3:$LJ$86,'BECO_Datos 2006-2020'!$A80,FALSE)+IFERROR(HLOOKUP(CONCATENATE(G$7,$E$5),'BECO_Datos 2006-2020'!$LL$3:$RN$86,'BECO_Datos 2006-2020'!$A80,FALSE),0))*$D$5</f>
        <v>0</v>
      </c>
      <c r="H80" s="102">
        <f ca="1">(HLOOKUP(CONCATENATE(H$7,$E$5),'BECO_Datos 2006-2020'!$D$3:$LJ$86,'BECO_Datos 2006-2020'!$A80,FALSE)+IFERROR(HLOOKUP(CONCATENATE(H$7,$E$5),'BECO_Datos 2006-2020'!$LL$3:$RN$86,'BECO_Datos 2006-2020'!$A80,FALSE),0))*$D$5</f>
        <v>0</v>
      </c>
      <c r="I80" s="102">
        <f ca="1">(HLOOKUP(CONCATENATE(I$7,$E$5),'BECO_Datos 2006-2020'!$D$3:$LJ$86,'BECO_Datos 2006-2020'!$A80,FALSE)+IFERROR(HLOOKUP(CONCATENATE(I$7,$E$5),'BECO_Datos 2006-2020'!$LL$3:$RN$86,'BECO_Datos 2006-2020'!$A80,FALSE),0))*$D$5</f>
        <v>0</v>
      </c>
      <c r="J80" s="102">
        <f ca="1">(HLOOKUP(CONCATENATE(J$7,$E$5),'BECO_Datos 2006-2020'!$D$3:$LJ$86,'BECO_Datos 2006-2020'!$A80,FALSE)+IFERROR(HLOOKUP(CONCATENATE(J$7,$E$5),'BECO_Datos 2006-2020'!$LL$3:$RN$86,'BECO_Datos 2006-2020'!$A80,FALSE),0))*$D$5</f>
        <v>0</v>
      </c>
      <c r="K80" s="102">
        <f ca="1">(HLOOKUP(CONCATENATE(K$7,$E$5),'BECO_Datos 2006-2020'!$D$3:$LJ$86,'BECO_Datos 2006-2020'!$A80,FALSE)+IFERROR(HLOOKUP(CONCATENATE(K$7,$E$5),'BECO_Datos 2006-2020'!$LL$3:$RN$86,'BECO_Datos 2006-2020'!$A80,FALSE),0))*$D$5</f>
        <v>0</v>
      </c>
      <c r="L80" s="102">
        <f ca="1">(HLOOKUP(CONCATENATE(L$7,$E$5),'BECO_Datos 2006-2020'!$D$3:$LJ$86,'BECO_Datos 2006-2020'!$A80,FALSE)+IFERROR(HLOOKUP(CONCATENATE(L$7,$E$5),'BECO_Datos 2006-2020'!$LL$3:$RN$86,'BECO_Datos 2006-2020'!$A80,FALSE),0))*$D$5</f>
        <v>0</v>
      </c>
      <c r="M80" s="102">
        <f ca="1">(HLOOKUP(CONCATENATE(M$7,$E$5),'BECO_Datos 2006-2020'!$D$3:$LJ$86,'BECO_Datos 2006-2020'!$A80,FALSE)+IFERROR(HLOOKUP(CONCATENATE(M$7,$E$5),'BECO_Datos 2006-2020'!$LL$3:$RN$86,'BECO_Datos 2006-2020'!$A80,FALSE),0))*$D$5</f>
        <v>0</v>
      </c>
      <c r="N80" s="102">
        <f ca="1">(HLOOKUP(CONCATENATE(N$7,$E$5),'BECO_Datos 2006-2020'!$D$3:$LJ$86,'BECO_Datos 2006-2020'!$A80,FALSE)+IFERROR(HLOOKUP(CONCATENATE(N$7,$E$5),'BECO_Datos 2006-2020'!$LL$3:$RN$86,'BECO_Datos 2006-2020'!$A80,FALSE),0))*$D$5</f>
        <v>0</v>
      </c>
      <c r="O80" s="102">
        <f ca="1">(HLOOKUP(CONCATENATE(O$7,$E$5),'BECO_Datos 2006-2020'!$D$3:$LJ$86,'BECO_Datos 2006-2020'!$A80,FALSE)+IFERROR(HLOOKUP(CONCATENATE(O$7,$E$5),'BECO_Datos 2006-2020'!$LL$3:$RN$86,'BECO_Datos 2006-2020'!$A80,FALSE),0))*$D$5</f>
        <v>0</v>
      </c>
      <c r="P80" s="102">
        <f ca="1">(HLOOKUP(CONCATENATE(P$7,$E$5),'BECO_Datos 2006-2020'!$D$3:$LJ$86,'BECO_Datos 2006-2020'!$A80,FALSE)+IFERROR(HLOOKUP(CONCATENATE(P$7,$E$5),'BECO_Datos 2006-2020'!$LL$3:$RN$86,'BECO_Datos 2006-2020'!$A80,FALSE),0))*$D$5</f>
        <v>0</v>
      </c>
      <c r="Q80" s="102">
        <f ca="1">(HLOOKUP(CONCATENATE(Q$7,$E$5),'BECO_Datos 2006-2020'!$D$3:$LJ$86,'BECO_Datos 2006-2020'!$A80,FALSE)+IFERROR(HLOOKUP(CONCATENATE(Q$7,$E$5),'BECO_Datos 2006-2020'!$LL$3:$RN$86,'BECO_Datos 2006-2020'!$A80,FALSE),0))*$D$5</f>
        <v>0</v>
      </c>
      <c r="R80"/>
      <c r="S80"/>
      <c r="T80"/>
      <c r="U80"/>
      <c r="V80"/>
      <c r="W80"/>
      <c r="X80"/>
      <c r="Y80"/>
    </row>
    <row r="81" spans="1:25" ht="15" x14ac:dyDescent="0.25">
      <c r="A81" s="54"/>
      <c r="B81" s="148" t="s">
        <v>146</v>
      </c>
      <c r="C81" s="22">
        <f t="shared" ca="1" si="35"/>
        <v>0</v>
      </c>
      <c r="D81" s="103">
        <f ca="1">(HLOOKUP(CONCATENATE(D$7,$E$5),'BECO_Datos 2006-2020'!$D$3:$LJ$86,'BECO_Datos 2006-2020'!$A81,FALSE)+IFERROR(HLOOKUP(CONCATENATE(D$7,$E$5),'BECO_Datos 2006-2020'!$LL$3:$RN$86,'BECO_Datos 2006-2020'!$A81,FALSE),0))*$D$5</f>
        <v>0</v>
      </c>
      <c r="E81" s="103">
        <f ca="1">(HLOOKUP(CONCATENATE(E$7,$E$5),'BECO_Datos 2006-2020'!$D$3:$LJ$86,'BECO_Datos 2006-2020'!$A81,FALSE)+IFERROR(HLOOKUP(CONCATENATE(E$7,$E$5),'BECO_Datos 2006-2020'!$LL$3:$RN$86,'BECO_Datos 2006-2020'!$A81,FALSE),0))*$D$5</f>
        <v>0</v>
      </c>
      <c r="F81" s="103">
        <f ca="1">(HLOOKUP(CONCATENATE(F$7,$E$5),'BECO_Datos 2006-2020'!$D$3:$LJ$86,'BECO_Datos 2006-2020'!$A81,FALSE)+IFERROR(HLOOKUP(CONCATENATE(F$7,$E$5),'BECO_Datos 2006-2020'!$LL$3:$RN$86,'BECO_Datos 2006-2020'!$A81,FALSE),0))*$D$5</f>
        <v>0</v>
      </c>
      <c r="G81" s="103">
        <f ca="1">(HLOOKUP(CONCATENATE(G$7,$E$5),'BECO_Datos 2006-2020'!$D$3:$LJ$86,'BECO_Datos 2006-2020'!$A81,FALSE)+IFERROR(HLOOKUP(CONCATENATE(G$7,$E$5),'BECO_Datos 2006-2020'!$LL$3:$RN$86,'BECO_Datos 2006-2020'!$A81,FALSE),0))*$D$5</f>
        <v>0</v>
      </c>
      <c r="H81" s="103">
        <f ca="1">(HLOOKUP(CONCATENATE(H$7,$E$5),'BECO_Datos 2006-2020'!$D$3:$LJ$86,'BECO_Datos 2006-2020'!$A81,FALSE)+IFERROR(HLOOKUP(CONCATENATE(H$7,$E$5),'BECO_Datos 2006-2020'!$LL$3:$RN$86,'BECO_Datos 2006-2020'!$A81,FALSE),0))*$D$5</f>
        <v>0</v>
      </c>
      <c r="I81" s="103">
        <f ca="1">(HLOOKUP(CONCATENATE(I$7,$E$5),'BECO_Datos 2006-2020'!$D$3:$LJ$86,'BECO_Datos 2006-2020'!$A81,FALSE)+IFERROR(HLOOKUP(CONCATENATE(I$7,$E$5),'BECO_Datos 2006-2020'!$LL$3:$RN$86,'BECO_Datos 2006-2020'!$A81,FALSE),0))*$D$5</f>
        <v>0</v>
      </c>
      <c r="J81" s="103">
        <f ca="1">(HLOOKUP(CONCATENATE(J$7,$E$5),'BECO_Datos 2006-2020'!$D$3:$LJ$86,'BECO_Datos 2006-2020'!$A81,FALSE)+IFERROR(HLOOKUP(CONCATENATE(J$7,$E$5),'BECO_Datos 2006-2020'!$LL$3:$RN$86,'BECO_Datos 2006-2020'!$A81,FALSE),0))*$D$5</f>
        <v>0</v>
      </c>
      <c r="K81" s="103">
        <f ca="1">(HLOOKUP(CONCATENATE(K$7,$E$5),'BECO_Datos 2006-2020'!$D$3:$LJ$86,'BECO_Datos 2006-2020'!$A81,FALSE)+IFERROR(HLOOKUP(CONCATENATE(K$7,$E$5),'BECO_Datos 2006-2020'!$LL$3:$RN$86,'BECO_Datos 2006-2020'!$A81,FALSE),0))*$D$5</f>
        <v>0</v>
      </c>
      <c r="L81" s="103">
        <f ca="1">(HLOOKUP(CONCATENATE(L$7,$E$5),'BECO_Datos 2006-2020'!$D$3:$LJ$86,'BECO_Datos 2006-2020'!$A81,FALSE)+IFERROR(HLOOKUP(CONCATENATE(L$7,$E$5),'BECO_Datos 2006-2020'!$LL$3:$RN$86,'BECO_Datos 2006-2020'!$A81,FALSE),0))*$D$5</f>
        <v>0</v>
      </c>
      <c r="M81" s="103">
        <f ca="1">(HLOOKUP(CONCATENATE(M$7,$E$5),'BECO_Datos 2006-2020'!$D$3:$LJ$86,'BECO_Datos 2006-2020'!$A81,FALSE)+IFERROR(HLOOKUP(CONCATENATE(M$7,$E$5),'BECO_Datos 2006-2020'!$LL$3:$RN$86,'BECO_Datos 2006-2020'!$A81,FALSE),0))*$D$5</f>
        <v>0</v>
      </c>
      <c r="N81" s="103">
        <f ca="1">(HLOOKUP(CONCATENATE(N$7,$E$5),'BECO_Datos 2006-2020'!$D$3:$LJ$86,'BECO_Datos 2006-2020'!$A81,FALSE)+IFERROR(HLOOKUP(CONCATENATE(N$7,$E$5),'BECO_Datos 2006-2020'!$LL$3:$RN$86,'BECO_Datos 2006-2020'!$A81,FALSE),0))*$D$5</f>
        <v>0</v>
      </c>
      <c r="O81" s="103">
        <f ca="1">(HLOOKUP(CONCATENATE(O$7,$E$5),'BECO_Datos 2006-2020'!$D$3:$LJ$86,'BECO_Datos 2006-2020'!$A81,FALSE)+IFERROR(HLOOKUP(CONCATENATE(O$7,$E$5),'BECO_Datos 2006-2020'!$LL$3:$RN$86,'BECO_Datos 2006-2020'!$A81,FALSE),0))*$D$5</f>
        <v>0</v>
      </c>
      <c r="P81" s="103">
        <f ca="1">(HLOOKUP(CONCATENATE(P$7,$E$5),'BECO_Datos 2006-2020'!$D$3:$LJ$86,'BECO_Datos 2006-2020'!$A81,FALSE)+IFERROR(HLOOKUP(CONCATENATE(P$7,$E$5),'BECO_Datos 2006-2020'!$LL$3:$RN$86,'BECO_Datos 2006-2020'!$A81,FALSE),0))*$D$5</f>
        <v>0</v>
      </c>
      <c r="Q81" s="103">
        <f ca="1">(HLOOKUP(CONCATENATE(Q$7,$E$5),'BECO_Datos 2006-2020'!$D$3:$LJ$86,'BECO_Datos 2006-2020'!$A81,FALSE)+IFERROR(HLOOKUP(CONCATENATE(Q$7,$E$5),'BECO_Datos 2006-2020'!$LL$3:$RN$86,'BECO_Datos 2006-2020'!$A81,FALSE),0))*$D$5</f>
        <v>0</v>
      </c>
      <c r="R81"/>
      <c r="S81"/>
      <c r="T81"/>
      <c r="U81"/>
      <c r="V81"/>
      <c r="W81"/>
      <c r="X81"/>
      <c r="Y81"/>
    </row>
    <row r="82" spans="1:25" ht="15" x14ac:dyDescent="0.25">
      <c r="A82" s="54"/>
      <c r="B82" s="155" t="s">
        <v>108</v>
      </c>
      <c r="C82" s="156">
        <f t="shared" ca="1" si="35"/>
        <v>0</v>
      </c>
      <c r="D82" s="101">
        <f ca="1">(HLOOKUP(CONCATENATE(D$7,$E$5),'BECO_Datos 2006-2020'!$D$3:$LJ$86,'BECO_Datos 2006-2020'!$A82,FALSE)+IFERROR(HLOOKUP(CONCATENATE(D$7,$E$5),'BECO_Datos 2006-2020'!$LL$3:$RN$86,'BECO_Datos 2006-2020'!$A82,FALSE),0))*$D$5</f>
        <v>0</v>
      </c>
      <c r="E82" s="101">
        <f ca="1">(HLOOKUP(CONCATENATE(E$7,$E$5),'BECO_Datos 2006-2020'!$D$3:$LJ$86,'BECO_Datos 2006-2020'!$A82,FALSE)+IFERROR(HLOOKUP(CONCATENATE(E$7,$E$5),'BECO_Datos 2006-2020'!$LL$3:$RN$86,'BECO_Datos 2006-2020'!$A82,FALSE),0))*$D$5</f>
        <v>0</v>
      </c>
      <c r="F82" s="101">
        <f ca="1">(HLOOKUP(CONCATENATE(F$7,$E$5),'BECO_Datos 2006-2020'!$D$3:$LJ$86,'BECO_Datos 2006-2020'!$A82,FALSE)+IFERROR(HLOOKUP(CONCATENATE(F$7,$E$5),'BECO_Datos 2006-2020'!$LL$3:$RN$86,'BECO_Datos 2006-2020'!$A82,FALSE),0))*$D$5</f>
        <v>0</v>
      </c>
      <c r="G82" s="101">
        <f ca="1">(HLOOKUP(CONCATENATE(G$7,$E$5),'BECO_Datos 2006-2020'!$D$3:$LJ$86,'BECO_Datos 2006-2020'!$A82,FALSE)+IFERROR(HLOOKUP(CONCATENATE(G$7,$E$5),'BECO_Datos 2006-2020'!$LL$3:$RN$86,'BECO_Datos 2006-2020'!$A82,FALSE),0))*$D$5</f>
        <v>0</v>
      </c>
      <c r="H82" s="101">
        <f ca="1">(HLOOKUP(CONCATENATE(H$7,$E$5),'BECO_Datos 2006-2020'!$D$3:$LJ$86,'BECO_Datos 2006-2020'!$A82,FALSE)+IFERROR(HLOOKUP(CONCATENATE(H$7,$E$5),'BECO_Datos 2006-2020'!$LL$3:$RN$86,'BECO_Datos 2006-2020'!$A82,FALSE),0))*$D$5</f>
        <v>0</v>
      </c>
      <c r="I82" s="101">
        <f ca="1">(HLOOKUP(CONCATENATE(I$7,$E$5),'BECO_Datos 2006-2020'!$D$3:$LJ$86,'BECO_Datos 2006-2020'!$A82,FALSE)+IFERROR(HLOOKUP(CONCATENATE(I$7,$E$5),'BECO_Datos 2006-2020'!$LL$3:$RN$86,'BECO_Datos 2006-2020'!$A82,FALSE),0))*$D$5</f>
        <v>0</v>
      </c>
      <c r="J82" s="101">
        <f ca="1">(HLOOKUP(CONCATENATE(J$7,$E$5),'BECO_Datos 2006-2020'!$D$3:$LJ$86,'BECO_Datos 2006-2020'!$A82,FALSE)+IFERROR(HLOOKUP(CONCATENATE(J$7,$E$5),'BECO_Datos 2006-2020'!$LL$3:$RN$86,'BECO_Datos 2006-2020'!$A82,FALSE),0))*$D$5</f>
        <v>0</v>
      </c>
      <c r="K82" s="101">
        <f ca="1">(HLOOKUP(CONCATENATE(K$7,$E$5),'BECO_Datos 2006-2020'!$D$3:$LJ$86,'BECO_Datos 2006-2020'!$A82,FALSE)+IFERROR(HLOOKUP(CONCATENATE(K$7,$E$5),'BECO_Datos 2006-2020'!$LL$3:$RN$86,'BECO_Datos 2006-2020'!$A82,FALSE),0))*$D$5</f>
        <v>0</v>
      </c>
      <c r="L82" s="101">
        <f ca="1">(HLOOKUP(CONCATENATE(L$7,$E$5),'BECO_Datos 2006-2020'!$D$3:$LJ$86,'BECO_Datos 2006-2020'!$A82,FALSE)+IFERROR(HLOOKUP(CONCATENATE(L$7,$E$5),'BECO_Datos 2006-2020'!$LL$3:$RN$86,'BECO_Datos 2006-2020'!$A82,FALSE),0))*$D$5</f>
        <v>0</v>
      </c>
      <c r="M82" s="101">
        <f ca="1">(HLOOKUP(CONCATENATE(M$7,$E$5),'BECO_Datos 2006-2020'!$D$3:$LJ$86,'BECO_Datos 2006-2020'!$A82,FALSE)+IFERROR(HLOOKUP(CONCATENATE(M$7,$E$5),'BECO_Datos 2006-2020'!$LL$3:$RN$86,'BECO_Datos 2006-2020'!$A82,FALSE),0))*$D$5</f>
        <v>0</v>
      </c>
      <c r="N82" s="101">
        <f ca="1">(HLOOKUP(CONCATENATE(N$7,$E$5),'BECO_Datos 2006-2020'!$D$3:$LJ$86,'BECO_Datos 2006-2020'!$A82,FALSE)+IFERROR(HLOOKUP(CONCATENATE(N$7,$E$5),'BECO_Datos 2006-2020'!$LL$3:$RN$86,'BECO_Datos 2006-2020'!$A82,FALSE),0))*$D$5</f>
        <v>0</v>
      </c>
      <c r="O82" s="101">
        <f ca="1">(HLOOKUP(CONCATENATE(O$7,$E$5),'BECO_Datos 2006-2020'!$D$3:$LJ$86,'BECO_Datos 2006-2020'!$A82,FALSE)+IFERROR(HLOOKUP(CONCATENATE(O$7,$E$5),'BECO_Datos 2006-2020'!$LL$3:$RN$86,'BECO_Datos 2006-2020'!$A82,FALSE),0))*$D$5</f>
        <v>0</v>
      </c>
      <c r="P82" s="101">
        <f ca="1">(HLOOKUP(CONCATENATE(P$7,$E$5),'BECO_Datos 2006-2020'!$D$3:$LJ$86,'BECO_Datos 2006-2020'!$A82,FALSE)+IFERROR(HLOOKUP(CONCATENATE(P$7,$E$5),'BECO_Datos 2006-2020'!$LL$3:$RN$86,'BECO_Datos 2006-2020'!$A82,FALSE),0))*$D$5</f>
        <v>0</v>
      </c>
      <c r="Q82" s="101">
        <f ca="1">(HLOOKUP(CONCATENATE(Q$7,$E$5),'BECO_Datos 2006-2020'!$D$3:$LJ$86,'BECO_Datos 2006-2020'!$A82,FALSE)+IFERROR(HLOOKUP(CONCATENATE(Q$7,$E$5),'BECO_Datos 2006-2020'!$LL$3:$RN$86,'BECO_Datos 2006-2020'!$A82,FALSE),0))*$D$5</f>
        <v>0</v>
      </c>
      <c r="R82"/>
      <c r="S82"/>
      <c r="T82"/>
      <c r="U82"/>
      <c r="V82"/>
      <c r="W82"/>
      <c r="X82"/>
      <c r="Y82"/>
    </row>
    <row r="83" spans="1:25" ht="15" x14ac:dyDescent="0.25">
      <c r="A83" s="54"/>
      <c r="B83" s="145" t="s">
        <v>107</v>
      </c>
      <c r="C83" s="22">
        <f t="shared" ca="1" si="35"/>
        <v>0</v>
      </c>
      <c r="D83" s="22">
        <f ca="1">(HLOOKUP(CONCATENATE(D$7,$E$5),'BECO_Datos 2006-2020'!$D$3:$LJ$86,'BECO_Datos 2006-2020'!$A83,FALSE)+IFERROR(HLOOKUP(CONCATENATE(D$7,$E$5),'BECO_Datos 2006-2020'!$LL$3:$RN$86,'BECO_Datos 2006-2020'!$A83,FALSE),0))*$D$5</f>
        <v>0</v>
      </c>
      <c r="E83" s="22">
        <f ca="1">(HLOOKUP(CONCATENATE(E$7,$E$5),'BECO_Datos 2006-2020'!$D$3:$LJ$86,'BECO_Datos 2006-2020'!$A83,FALSE)+IFERROR(HLOOKUP(CONCATENATE(E$7,$E$5),'BECO_Datos 2006-2020'!$LL$3:$RN$86,'BECO_Datos 2006-2020'!$A83,FALSE),0))*$D$5</f>
        <v>0</v>
      </c>
      <c r="F83" s="22">
        <f ca="1">(HLOOKUP(CONCATENATE(F$7,$E$5),'BECO_Datos 2006-2020'!$D$3:$LJ$86,'BECO_Datos 2006-2020'!$A83,FALSE)+IFERROR(HLOOKUP(CONCATENATE(F$7,$E$5),'BECO_Datos 2006-2020'!$LL$3:$RN$86,'BECO_Datos 2006-2020'!$A83,FALSE),0))*$D$5</f>
        <v>0</v>
      </c>
      <c r="G83" s="22">
        <f ca="1">(HLOOKUP(CONCATENATE(G$7,$E$5),'BECO_Datos 2006-2020'!$D$3:$LJ$86,'BECO_Datos 2006-2020'!$A83,FALSE)+IFERROR(HLOOKUP(CONCATENATE(G$7,$E$5),'BECO_Datos 2006-2020'!$LL$3:$RN$86,'BECO_Datos 2006-2020'!$A83,FALSE),0))*$D$5</f>
        <v>0</v>
      </c>
      <c r="H83" s="22">
        <f ca="1">(HLOOKUP(CONCATENATE(H$7,$E$5),'BECO_Datos 2006-2020'!$D$3:$LJ$86,'BECO_Datos 2006-2020'!$A83,FALSE)+IFERROR(HLOOKUP(CONCATENATE(H$7,$E$5),'BECO_Datos 2006-2020'!$LL$3:$RN$86,'BECO_Datos 2006-2020'!$A83,FALSE),0))*$D$5</f>
        <v>0</v>
      </c>
      <c r="I83" s="22">
        <f ca="1">(HLOOKUP(CONCATENATE(I$7,$E$5),'BECO_Datos 2006-2020'!$D$3:$LJ$86,'BECO_Datos 2006-2020'!$A83,FALSE)+IFERROR(HLOOKUP(CONCATENATE(I$7,$E$5),'BECO_Datos 2006-2020'!$LL$3:$RN$86,'BECO_Datos 2006-2020'!$A83,FALSE),0))*$D$5</f>
        <v>0</v>
      </c>
      <c r="J83" s="22">
        <f ca="1">(HLOOKUP(CONCATENATE(J$7,$E$5),'BECO_Datos 2006-2020'!$D$3:$LJ$86,'BECO_Datos 2006-2020'!$A83,FALSE)+IFERROR(HLOOKUP(CONCATENATE(J$7,$E$5),'BECO_Datos 2006-2020'!$LL$3:$RN$86,'BECO_Datos 2006-2020'!$A83,FALSE),0))*$D$5</f>
        <v>0</v>
      </c>
      <c r="K83" s="22">
        <f ca="1">(HLOOKUP(CONCATENATE(K$7,$E$5),'BECO_Datos 2006-2020'!$D$3:$LJ$86,'BECO_Datos 2006-2020'!$A83,FALSE)+IFERROR(HLOOKUP(CONCATENATE(K$7,$E$5),'BECO_Datos 2006-2020'!$LL$3:$RN$86,'BECO_Datos 2006-2020'!$A83,FALSE),0))*$D$5</f>
        <v>0</v>
      </c>
      <c r="L83" s="22">
        <f ca="1">(HLOOKUP(CONCATENATE(L$7,$E$5),'BECO_Datos 2006-2020'!$D$3:$LJ$86,'BECO_Datos 2006-2020'!$A83,FALSE)+IFERROR(HLOOKUP(CONCATENATE(L$7,$E$5),'BECO_Datos 2006-2020'!$LL$3:$RN$86,'BECO_Datos 2006-2020'!$A83,FALSE),0))*$D$5</f>
        <v>0</v>
      </c>
      <c r="M83" s="22">
        <f ca="1">(HLOOKUP(CONCATENATE(M$7,$E$5),'BECO_Datos 2006-2020'!$D$3:$LJ$86,'BECO_Datos 2006-2020'!$A83,FALSE)+IFERROR(HLOOKUP(CONCATENATE(M$7,$E$5),'BECO_Datos 2006-2020'!$LL$3:$RN$86,'BECO_Datos 2006-2020'!$A83,FALSE),0))*$D$5</f>
        <v>0</v>
      </c>
      <c r="N83" s="22">
        <f ca="1">(HLOOKUP(CONCATENATE(N$7,$E$5),'BECO_Datos 2006-2020'!$D$3:$LJ$86,'BECO_Datos 2006-2020'!$A83,FALSE)+IFERROR(HLOOKUP(CONCATENATE(N$7,$E$5),'BECO_Datos 2006-2020'!$LL$3:$RN$86,'BECO_Datos 2006-2020'!$A83,FALSE),0))*$D$5</f>
        <v>0</v>
      </c>
      <c r="O83" s="22">
        <f ca="1">(HLOOKUP(CONCATENATE(O$7,$E$5),'BECO_Datos 2006-2020'!$D$3:$LJ$86,'BECO_Datos 2006-2020'!$A83,FALSE)+IFERROR(HLOOKUP(CONCATENATE(O$7,$E$5),'BECO_Datos 2006-2020'!$LL$3:$RN$86,'BECO_Datos 2006-2020'!$A83,FALSE),0))*$D$5</f>
        <v>0</v>
      </c>
      <c r="P83" s="22">
        <f ca="1">(HLOOKUP(CONCATENATE(P$7,$E$5),'BECO_Datos 2006-2020'!$D$3:$LJ$86,'BECO_Datos 2006-2020'!$A83,FALSE)+IFERROR(HLOOKUP(CONCATENATE(P$7,$E$5),'BECO_Datos 2006-2020'!$LL$3:$RN$86,'BECO_Datos 2006-2020'!$A83,FALSE),0))*$D$5</f>
        <v>0</v>
      </c>
      <c r="Q83" s="22">
        <f ca="1">(HLOOKUP(CONCATENATE(Q$7,$E$5),'BECO_Datos 2006-2020'!$D$3:$LJ$86,'BECO_Datos 2006-2020'!$A83,FALSE)+IFERROR(HLOOKUP(CONCATENATE(Q$7,$E$5),'BECO_Datos 2006-2020'!$LL$3:$RN$86,'BECO_Datos 2006-2020'!$A83,FALSE),0))*$D$5</f>
        <v>0</v>
      </c>
      <c r="R83"/>
      <c r="S83"/>
      <c r="T83"/>
      <c r="U83"/>
      <c r="V83"/>
      <c r="W83"/>
      <c r="X83"/>
      <c r="Y83"/>
    </row>
    <row r="84" spans="1:25" ht="15" x14ac:dyDescent="0.25">
      <c r="A84" s="54"/>
      <c r="B84" s="155" t="s">
        <v>17</v>
      </c>
      <c r="C84" s="156">
        <f t="shared" ca="1" si="35"/>
        <v>0</v>
      </c>
      <c r="D84" s="101">
        <f ca="1">(HLOOKUP(CONCATENATE(D$7,$E$5),'BECO_Datos 2006-2020'!$D$3:$LJ$86,'BECO_Datos 2006-2020'!$A84,FALSE)+IFERROR(HLOOKUP(CONCATENATE(D$7,$E$5),'BECO_Datos 2006-2020'!$LL$3:$RN$86,'BECO_Datos 2006-2020'!$A84,FALSE),0))*$D$5</f>
        <v>0</v>
      </c>
      <c r="E84" s="101">
        <f ca="1">(HLOOKUP(CONCATENATE(E$7,$E$5),'BECO_Datos 2006-2020'!$D$3:$LJ$86,'BECO_Datos 2006-2020'!$A84,FALSE)+IFERROR(HLOOKUP(CONCATENATE(E$7,$E$5),'BECO_Datos 2006-2020'!$LL$3:$RN$86,'BECO_Datos 2006-2020'!$A84,FALSE),0))*$D$5</f>
        <v>0</v>
      </c>
      <c r="F84" s="101">
        <f ca="1">(HLOOKUP(CONCATENATE(F$7,$E$5),'BECO_Datos 2006-2020'!$D$3:$LJ$86,'BECO_Datos 2006-2020'!$A84,FALSE)+IFERROR(HLOOKUP(CONCATENATE(F$7,$E$5),'BECO_Datos 2006-2020'!$LL$3:$RN$86,'BECO_Datos 2006-2020'!$A84,FALSE),0))*$D$5</f>
        <v>0</v>
      </c>
      <c r="G84" s="101">
        <f ca="1">(HLOOKUP(CONCATENATE(G$7,$E$5),'BECO_Datos 2006-2020'!$D$3:$LJ$86,'BECO_Datos 2006-2020'!$A84,FALSE)+IFERROR(HLOOKUP(CONCATENATE(G$7,$E$5),'BECO_Datos 2006-2020'!$LL$3:$RN$86,'BECO_Datos 2006-2020'!$A84,FALSE),0))*$D$5</f>
        <v>0</v>
      </c>
      <c r="H84" s="101">
        <f ca="1">(HLOOKUP(CONCATENATE(H$7,$E$5),'BECO_Datos 2006-2020'!$D$3:$LJ$86,'BECO_Datos 2006-2020'!$A84,FALSE)+IFERROR(HLOOKUP(CONCATENATE(H$7,$E$5),'BECO_Datos 2006-2020'!$LL$3:$RN$86,'BECO_Datos 2006-2020'!$A84,FALSE),0))*$D$5</f>
        <v>0</v>
      </c>
      <c r="I84" s="101">
        <f ca="1">(HLOOKUP(CONCATENATE(I$7,$E$5),'BECO_Datos 2006-2020'!$D$3:$LJ$86,'BECO_Datos 2006-2020'!$A84,FALSE)+IFERROR(HLOOKUP(CONCATENATE(I$7,$E$5),'BECO_Datos 2006-2020'!$LL$3:$RN$86,'BECO_Datos 2006-2020'!$A84,FALSE),0))*$D$5</f>
        <v>0</v>
      </c>
      <c r="J84" s="101">
        <f ca="1">(HLOOKUP(CONCATENATE(J$7,$E$5),'BECO_Datos 2006-2020'!$D$3:$LJ$86,'BECO_Datos 2006-2020'!$A84,FALSE)+IFERROR(HLOOKUP(CONCATENATE(J$7,$E$5),'BECO_Datos 2006-2020'!$LL$3:$RN$86,'BECO_Datos 2006-2020'!$A84,FALSE),0))*$D$5</f>
        <v>0</v>
      </c>
      <c r="K84" s="101">
        <f ca="1">(HLOOKUP(CONCATENATE(K$7,$E$5),'BECO_Datos 2006-2020'!$D$3:$LJ$86,'BECO_Datos 2006-2020'!$A84,FALSE)+IFERROR(HLOOKUP(CONCATENATE(K$7,$E$5),'BECO_Datos 2006-2020'!$LL$3:$RN$86,'BECO_Datos 2006-2020'!$A84,FALSE),0))*$D$5</f>
        <v>0</v>
      </c>
      <c r="L84" s="101">
        <f ca="1">(HLOOKUP(CONCATENATE(L$7,$E$5),'BECO_Datos 2006-2020'!$D$3:$LJ$86,'BECO_Datos 2006-2020'!$A84,FALSE)+IFERROR(HLOOKUP(CONCATENATE(L$7,$E$5),'BECO_Datos 2006-2020'!$LL$3:$RN$86,'BECO_Datos 2006-2020'!$A84,FALSE),0))*$D$5</f>
        <v>0</v>
      </c>
      <c r="M84" s="101">
        <f ca="1">(HLOOKUP(CONCATENATE(M$7,$E$5),'BECO_Datos 2006-2020'!$D$3:$LJ$86,'BECO_Datos 2006-2020'!$A84,FALSE)+IFERROR(HLOOKUP(CONCATENATE(M$7,$E$5),'BECO_Datos 2006-2020'!$LL$3:$RN$86,'BECO_Datos 2006-2020'!$A84,FALSE),0))*$D$5</f>
        <v>0</v>
      </c>
      <c r="N84" s="101">
        <f ca="1">(HLOOKUP(CONCATENATE(N$7,$E$5),'BECO_Datos 2006-2020'!$D$3:$LJ$86,'BECO_Datos 2006-2020'!$A84,FALSE)+IFERROR(HLOOKUP(CONCATENATE(N$7,$E$5),'BECO_Datos 2006-2020'!$LL$3:$RN$86,'BECO_Datos 2006-2020'!$A84,FALSE),0))*$D$5</f>
        <v>0</v>
      </c>
      <c r="O84" s="101">
        <f ca="1">(HLOOKUP(CONCATENATE(O$7,$E$5),'BECO_Datos 2006-2020'!$D$3:$LJ$86,'BECO_Datos 2006-2020'!$A84,FALSE)+IFERROR(HLOOKUP(CONCATENATE(O$7,$E$5),'BECO_Datos 2006-2020'!$LL$3:$RN$86,'BECO_Datos 2006-2020'!$A84,FALSE),0))*$D$5</f>
        <v>0</v>
      </c>
      <c r="P84" s="101">
        <f ca="1">(HLOOKUP(CONCATENATE(P$7,$E$5),'BECO_Datos 2006-2020'!$D$3:$LJ$86,'BECO_Datos 2006-2020'!$A84,FALSE)+IFERROR(HLOOKUP(CONCATENATE(P$7,$E$5),'BECO_Datos 2006-2020'!$LL$3:$RN$86,'BECO_Datos 2006-2020'!$A84,FALSE),0))*$D$5</f>
        <v>0</v>
      </c>
      <c r="Q84" s="101">
        <f ca="1">(HLOOKUP(CONCATENATE(Q$7,$E$5),'BECO_Datos 2006-2020'!$D$3:$LJ$86,'BECO_Datos 2006-2020'!$A84,FALSE)+IFERROR(HLOOKUP(CONCATENATE(Q$7,$E$5),'BECO_Datos 2006-2020'!$LL$3:$RN$86,'BECO_Datos 2006-2020'!$A84,FALSE),0))*$D$5</f>
        <v>0</v>
      </c>
      <c r="R84"/>
      <c r="S84"/>
      <c r="T84"/>
      <c r="U84"/>
      <c r="V84"/>
      <c r="W84"/>
      <c r="X84"/>
      <c r="Y84"/>
    </row>
    <row r="85" spans="1:25" ht="15" x14ac:dyDescent="0.25">
      <c r="A85" s="54"/>
      <c r="B85" s="145" t="s">
        <v>18</v>
      </c>
      <c r="C85" s="22">
        <f t="shared" ca="1" si="35"/>
        <v>0</v>
      </c>
      <c r="D85" s="22">
        <f ca="1">(HLOOKUP(CONCATENATE(D$7,$E$5),'BECO_Datos 2006-2020'!$D$3:$LJ$86,'BECO_Datos 2006-2020'!$A85,FALSE)+IFERROR(HLOOKUP(CONCATENATE(D$7,$E$5),'BECO_Datos 2006-2020'!$LL$3:$RN$86,'BECO_Datos 2006-2020'!$A85,FALSE),0))*$D$5</f>
        <v>0</v>
      </c>
      <c r="E85" s="22">
        <f ca="1">(HLOOKUP(CONCATENATE(E$7,$E$5),'BECO_Datos 2006-2020'!$D$3:$LJ$86,'BECO_Datos 2006-2020'!$A85,FALSE)+IFERROR(HLOOKUP(CONCATENATE(E$7,$E$5),'BECO_Datos 2006-2020'!$LL$3:$RN$86,'BECO_Datos 2006-2020'!$A85,FALSE),0))*$D$5</f>
        <v>0</v>
      </c>
      <c r="F85" s="22">
        <f ca="1">(HLOOKUP(CONCATENATE(F$7,$E$5),'BECO_Datos 2006-2020'!$D$3:$LJ$86,'BECO_Datos 2006-2020'!$A85,FALSE)+IFERROR(HLOOKUP(CONCATENATE(F$7,$E$5),'BECO_Datos 2006-2020'!$LL$3:$RN$86,'BECO_Datos 2006-2020'!$A85,FALSE),0))*$D$5</f>
        <v>0</v>
      </c>
      <c r="G85" s="22">
        <f ca="1">(HLOOKUP(CONCATENATE(G$7,$E$5),'BECO_Datos 2006-2020'!$D$3:$LJ$86,'BECO_Datos 2006-2020'!$A85,FALSE)+IFERROR(HLOOKUP(CONCATENATE(G$7,$E$5),'BECO_Datos 2006-2020'!$LL$3:$RN$86,'BECO_Datos 2006-2020'!$A85,FALSE),0))*$D$5</f>
        <v>0</v>
      </c>
      <c r="H85" s="22">
        <f ca="1">(HLOOKUP(CONCATENATE(H$7,$E$5),'BECO_Datos 2006-2020'!$D$3:$LJ$86,'BECO_Datos 2006-2020'!$A85,FALSE)+IFERROR(HLOOKUP(CONCATENATE(H$7,$E$5),'BECO_Datos 2006-2020'!$LL$3:$RN$86,'BECO_Datos 2006-2020'!$A85,FALSE),0))*$D$5</f>
        <v>0</v>
      </c>
      <c r="I85" s="22">
        <f ca="1">(HLOOKUP(CONCATENATE(I$7,$E$5),'BECO_Datos 2006-2020'!$D$3:$LJ$86,'BECO_Datos 2006-2020'!$A85,FALSE)+IFERROR(HLOOKUP(CONCATENATE(I$7,$E$5),'BECO_Datos 2006-2020'!$LL$3:$RN$86,'BECO_Datos 2006-2020'!$A85,FALSE),0))*$D$5</f>
        <v>0</v>
      </c>
      <c r="J85" s="22">
        <f ca="1">(HLOOKUP(CONCATENATE(J$7,$E$5),'BECO_Datos 2006-2020'!$D$3:$LJ$86,'BECO_Datos 2006-2020'!$A85,FALSE)+IFERROR(HLOOKUP(CONCATENATE(J$7,$E$5),'BECO_Datos 2006-2020'!$LL$3:$RN$86,'BECO_Datos 2006-2020'!$A85,FALSE),0))*$D$5</f>
        <v>0</v>
      </c>
      <c r="K85" s="22">
        <f ca="1">(HLOOKUP(CONCATENATE(K$7,$E$5),'BECO_Datos 2006-2020'!$D$3:$LJ$86,'BECO_Datos 2006-2020'!$A85,FALSE)+IFERROR(HLOOKUP(CONCATENATE(K$7,$E$5),'BECO_Datos 2006-2020'!$LL$3:$RN$86,'BECO_Datos 2006-2020'!$A85,FALSE),0))*$D$5</f>
        <v>0</v>
      </c>
      <c r="L85" s="22">
        <f ca="1">(HLOOKUP(CONCATENATE(L$7,$E$5),'BECO_Datos 2006-2020'!$D$3:$LJ$86,'BECO_Datos 2006-2020'!$A85,FALSE)+IFERROR(HLOOKUP(CONCATENATE(L$7,$E$5),'BECO_Datos 2006-2020'!$LL$3:$RN$86,'BECO_Datos 2006-2020'!$A85,FALSE),0))*$D$5</f>
        <v>0</v>
      </c>
      <c r="M85" s="22">
        <f ca="1">(HLOOKUP(CONCATENATE(M$7,$E$5),'BECO_Datos 2006-2020'!$D$3:$LJ$86,'BECO_Datos 2006-2020'!$A85,FALSE)+IFERROR(HLOOKUP(CONCATENATE(M$7,$E$5),'BECO_Datos 2006-2020'!$LL$3:$RN$86,'BECO_Datos 2006-2020'!$A85,FALSE),0))*$D$5</f>
        <v>0</v>
      </c>
      <c r="N85" s="22">
        <f ca="1">(HLOOKUP(CONCATENATE(N$7,$E$5),'BECO_Datos 2006-2020'!$D$3:$LJ$86,'BECO_Datos 2006-2020'!$A85,FALSE)+IFERROR(HLOOKUP(CONCATENATE(N$7,$E$5),'BECO_Datos 2006-2020'!$LL$3:$RN$86,'BECO_Datos 2006-2020'!$A85,FALSE),0))*$D$5</f>
        <v>0</v>
      </c>
      <c r="O85" s="22">
        <f ca="1">(HLOOKUP(CONCATENATE(O$7,$E$5),'BECO_Datos 2006-2020'!$D$3:$LJ$86,'BECO_Datos 2006-2020'!$A85,FALSE)+IFERROR(HLOOKUP(CONCATENATE(O$7,$E$5),'BECO_Datos 2006-2020'!$LL$3:$RN$86,'BECO_Datos 2006-2020'!$A85,FALSE),0))*$D$5</f>
        <v>0</v>
      </c>
      <c r="P85" s="22">
        <f ca="1">(HLOOKUP(CONCATENATE(P$7,$E$5),'BECO_Datos 2006-2020'!$D$3:$LJ$86,'BECO_Datos 2006-2020'!$A85,FALSE)+IFERROR(HLOOKUP(CONCATENATE(P$7,$E$5),'BECO_Datos 2006-2020'!$LL$3:$RN$86,'BECO_Datos 2006-2020'!$A85,FALSE),0))*$D$5</f>
        <v>0</v>
      </c>
      <c r="Q85" s="22">
        <f ca="1">(HLOOKUP(CONCATENATE(Q$7,$E$5),'BECO_Datos 2006-2020'!$D$3:$LJ$86,'BECO_Datos 2006-2020'!$A85,FALSE)+IFERROR(HLOOKUP(CONCATENATE(Q$7,$E$5),'BECO_Datos 2006-2020'!$LL$3:$RN$86,'BECO_Datos 2006-2020'!$A85,FALSE),0))*$D$5</f>
        <v>0</v>
      </c>
      <c r="R85"/>
      <c r="S85"/>
      <c r="T85"/>
      <c r="U85"/>
      <c r="V85"/>
      <c r="W85"/>
      <c r="X85"/>
      <c r="Y85"/>
    </row>
    <row r="86" spans="1:25" ht="15" x14ac:dyDescent="0.25">
      <c r="A86" s="54"/>
      <c r="B86" s="155" t="s">
        <v>375</v>
      </c>
      <c r="C86" s="156">
        <f t="shared" ca="1" si="35"/>
        <v>10164.217914488487</v>
      </c>
      <c r="D86" s="101">
        <f ca="1">(HLOOKUP(CONCATENATE(D$7,$E$5),'BECO_Datos 2006-2020'!$D$3:$LJ$86,'BECO_Datos 2006-2020'!$A86,FALSE)+IFERROR(HLOOKUP(CONCATENATE(D$7,$E$5),'BECO_Datos 2006-2020'!$LL$3:$RN$86,'BECO_Datos 2006-2020'!$A86,FALSE),0))*$D$5</f>
        <v>881.72299999999996</v>
      </c>
      <c r="E86" s="101">
        <f ca="1">(HLOOKUP(CONCATENATE(E$7,$E$5),'BECO_Datos 2006-2020'!$D$3:$LJ$86,'BECO_Datos 2006-2020'!$A86,FALSE)+IFERROR(HLOOKUP(CONCATENATE(E$7,$E$5),'BECO_Datos 2006-2020'!$LL$3:$RN$86,'BECO_Datos 2006-2020'!$A86,FALSE),0))*$D$5</f>
        <v>385.209</v>
      </c>
      <c r="F86" s="101">
        <f ca="1">(HLOOKUP(CONCATENATE(F$7,$E$5),'BECO_Datos 2006-2020'!$D$3:$LJ$86,'BECO_Datos 2006-2020'!$A86,FALSE)+IFERROR(HLOOKUP(CONCATENATE(F$7,$E$5),'BECO_Datos 2006-2020'!$LL$3:$RN$86,'BECO_Datos 2006-2020'!$A86,FALSE),0))*$D$5</f>
        <v>836.58799999999997</v>
      </c>
      <c r="G86" s="101">
        <f ca="1">(HLOOKUP(CONCATENATE(G$7,$E$5),'BECO_Datos 2006-2020'!$D$3:$LJ$86,'BECO_Datos 2006-2020'!$A86,FALSE)+IFERROR(HLOOKUP(CONCATENATE(G$7,$E$5),'BECO_Datos 2006-2020'!$LL$3:$RN$86,'BECO_Datos 2006-2020'!$A86,FALSE),0))*$D$5</f>
        <v>746.84900000000005</v>
      </c>
      <c r="H86" s="101">
        <f ca="1">(HLOOKUP(CONCATENATE(H$7,$E$5),'BECO_Datos 2006-2020'!$D$3:$LJ$86,'BECO_Datos 2006-2020'!$A86,FALSE)+IFERROR(HLOOKUP(CONCATENATE(H$7,$E$5),'BECO_Datos 2006-2020'!$LL$3:$RN$86,'BECO_Datos 2006-2020'!$A86,FALSE),0))*$D$5</f>
        <v>729.56200000000001</v>
      </c>
      <c r="I86" s="101">
        <f ca="1">(HLOOKUP(CONCATENATE(I$7,$E$5),'BECO_Datos 2006-2020'!$D$3:$LJ$86,'BECO_Datos 2006-2020'!$A86,FALSE)+IFERROR(HLOOKUP(CONCATENATE(I$7,$E$5),'BECO_Datos 2006-2020'!$LL$3:$RN$86,'BECO_Datos 2006-2020'!$A86,FALSE),0))*$D$5</f>
        <v>833.74800000000005</v>
      </c>
      <c r="J86" s="101">
        <f ca="1">(HLOOKUP(CONCATENATE(J$7,$E$5),'BECO_Datos 2006-2020'!$D$3:$LJ$86,'BECO_Datos 2006-2020'!$A86,FALSE)+IFERROR(HLOOKUP(CONCATENATE(J$7,$E$5),'BECO_Datos 2006-2020'!$LL$3:$RN$86,'BECO_Datos 2006-2020'!$A86,FALSE),0))*$D$5</f>
        <v>927.05399999999997</v>
      </c>
      <c r="K86" s="101">
        <f ca="1">(HLOOKUP(CONCATENATE(K$7,$E$5),'BECO_Datos 2006-2020'!$D$3:$LJ$86,'BECO_Datos 2006-2020'!$A86,FALSE)+IFERROR(HLOOKUP(CONCATENATE(K$7,$E$5),'BECO_Datos 2006-2020'!$LL$3:$RN$86,'BECO_Datos 2006-2020'!$A86,FALSE),0))*$D$5</f>
        <v>861.82</v>
      </c>
      <c r="L86" s="101">
        <f ca="1">(HLOOKUP(CONCATENATE(L$7,$E$5),'BECO_Datos 2006-2020'!$D$3:$LJ$86,'BECO_Datos 2006-2020'!$A86,FALSE)+IFERROR(HLOOKUP(CONCATENATE(L$7,$E$5),'BECO_Datos 2006-2020'!$LL$3:$RN$86,'BECO_Datos 2006-2020'!$A86,FALSE),0))*$D$5</f>
        <v>904.04917999999998</v>
      </c>
      <c r="M86" s="101">
        <f ca="1">(HLOOKUP(CONCATENATE(M$7,$E$5),'BECO_Datos 2006-2020'!$D$3:$LJ$86,'BECO_Datos 2006-2020'!$A86,FALSE)+IFERROR(HLOOKUP(CONCATENATE(M$7,$E$5),'BECO_Datos 2006-2020'!$LL$3:$RN$86,'BECO_Datos 2006-2020'!$A86,FALSE),0))*$D$5</f>
        <v>1015.003</v>
      </c>
      <c r="N86" s="101">
        <f ca="1">(HLOOKUP(CONCATENATE(N$7,$E$5),'BECO_Datos 2006-2020'!$D$3:$LJ$86,'BECO_Datos 2006-2020'!$A86,FALSE)+IFERROR(HLOOKUP(CONCATENATE(N$7,$E$5),'BECO_Datos 2006-2020'!$LL$3:$RN$86,'BECO_Datos 2006-2020'!$A86,FALSE),0))*$D$5</f>
        <v>1009.3253524942265</v>
      </c>
      <c r="O86" s="101">
        <f ca="1">(HLOOKUP(CONCATENATE(O$7,$E$5),'BECO_Datos 2006-2020'!$D$3:$LJ$86,'BECO_Datos 2006-2020'!$A86,FALSE)+IFERROR(HLOOKUP(CONCATENATE(O$7,$E$5),'BECO_Datos 2006-2020'!$LL$3:$RN$86,'BECO_Datos 2006-2020'!$A86,FALSE),0))*$D$5</f>
        <v>1033.2873819942608</v>
      </c>
      <c r="P86" s="101">
        <f ca="1">(HLOOKUP(CONCATENATE(P$7,$E$5),'BECO_Datos 2006-2020'!$D$3:$LJ$86,'BECO_Datos 2006-2020'!$A86,FALSE)+IFERROR(HLOOKUP(CONCATENATE(P$7,$E$5),'BECO_Datos 2006-2020'!$LL$3:$RN$86,'BECO_Datos 2006-2020'!$A86,FALSE),0))*$D$5</f>
        <v>1118.802834737071</v>
      </c>
      <c r="Q86" s="101">
        <f ca="1">(HLOOKUP(CONCATENATE(Q$7,$E$5),'BECO_Datos 2006-2020'!$D$3:$LJ$86,'BECO_Datos 2006-2020'!$A86,FALSE)+IFERROR(HLOOKUP(CONCATENATE(Q$7,$E$5),'BECO_Datos 2006-2020'!$LL$3:$RN$86,'BECO_Datos 2006-2020'!$A86,FALSE),0))*$D$5</f>
        <v>536.73268539033688</v>
      </c>
      <c r="R86"/>
      <c r="S86"/>
      <c r="T86"/>
      <c r="U86"/>
      <c r="V86"/>
      <c r="W86"/>
      <c r="X86"/>
      <c r="Y86"/>
    </row>
    <row r="87" spans="1:25" ht="15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Q87"/>
      <c r="R87"/>
      <c r="S87"/>
      <c r="T87"/>
      <c r="U87"/>
      <c r="V87"/>
      <c r="W87"/>
      <c r="X87"/>
      <c r="Y87"/>
    </row>
    <row r="88" spans="1:25" ht="15" x14ac:dyDescent="0.25">
      <c r="A88" s="54"/>
      <c r="B88" s="19" t="s">
        <v>120</v>
      </c>
      <c r="C88" s="5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/>
      <c r="R88"/>
      <c r="S88"/>
      <c r="T88"/>
      <c r="U88"/>
      <c r="V88"/>
      <c r="W88"/>
      <c r="X88"/>
      <c r="Y88"/>
    </row>
    <row r="89" spans="1:25" ht="15" x14ac:dyDescent="0.25">
      <c r="A89" s="54"/>
      <c r="B89" s="20" t="s">
        <v>121</v>
      </c>
      <c r="C89" s="5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/>
      <c r="S89"/>
      <c r="T89"/>
      <c r="U89"/>
      <c r="V89"/>
      <c r="W89"/>
      <c r="X89"/>
      <c r="Y89"/>
    </row>
    <row r="90" spans="1:25" ht="15" x14ac:dyDescent="0.25">
      <c r="A90" s="54"/>
      <c r="B90" s="21" t="s">
        <v>122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Q90"/>
      <c r="R90"/>
      <c r="S90"/>
      <c r="T90"/>
      <c r="U90"/>
      <c r="V90"/>
      <c r="W90"/>
      <c r="X90"/>
      <c r="Y90"/>
    </row>
    <row r="91" spans="1:25" ht="15" x14ac:dyDescent="0.25">
      <c r="A91" s="54"/>
      <c r="B91" s="20" t="s">
        <v>123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Q91"/>
      <c r="R91"/>
      <c r="S91"/>
      <c r="T91"/>
      <c r="U91"/>
      <c r="V91"/>
      <c r="W91"/>
      <c r="X91"/>
      <c r="Y91"/>
    </row>
    <row r="92" spans="1:25" ht="15" x14ac:dyDescent="0.25">
      <c r="A92" s="54"/>
      <c r="B92" s="21" t="s">
        <v>124</v>
      </c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Q92"/>
      <c r="R92" s="54"/>
      <c r="S92" s="54"/>
      <c r="T92" s="54"/>
      <c r="U92"/>
      <c r="V92"/>
      <c r="W92"/>
      <c r="X92"/>
      <c r="Y92"/>
    </row>
    <row r="93" spans="1:25" ht="15" x14ac:dyDescent="0.25">
      <c r="A93" s="54"/>
      <c r="B93" s="20" t="s">
        <v>125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Q93"/>
      <c r="R93"/>
      <c r="S93"/>
      <c r="T93"/>
      <c r="U93"/>
      <c r="V93"/>
      <c r="W93"/>
      <c r="X93"/>
      <c r="Y93"/>
    </row>
    <row r="94" spans="1:25" x14ac:dyDescent="0.25">
      <c r="A94" s="54"/>
      <c r="B94" s="21" t="s">
        <v>126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</row>
  </sheetData>
  <mergeCells count="2">
    <mergeCell ref="B6:B8"/>
    <mergeCell ref="C6:Q6"/>
  </mergeCells>
  <pageMargins left="0.25" right="0.25" top="1.0631250000000001" bottom="0.75" header="0.3" footer="0.3"/>
  <pageSetup paperSize="5" scale="40" fitToHeight="0" orientation="portrait" horizontalDpi="1200" verticalDpi="1200" r:id="rId1"/>
  <headerFooter>
    <oddHeader>&amp;L&amp;G&amp;C&amp;"-,Negrita"&amp;22&amp;K002060Balance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7217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8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A128"/>
  <sheetViews>
    <sheetView showGridLines="0"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6" sqref="B6:B8"/>
    </sheetView>
  </sheetViews>
  <sheetFormatPr baseColWidth="10" defaultColWidth="9.140625" defaultRowHeight="1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1" width="10" style="8" customWidth="1"/>
    <col min="12" max="12" width="10.7109375" style="8" customWidth="1"/>
    <col min="13" max="23" width="10" style="8" customWidth="1"/>
    <col min="24" max="24" width="21.5703125" bestFit="1" customWidth="1"/>
    <col min="26" max="16384" width="9.140625" style="8"/>
  </cols>
  <sheetData>
    <row r="1" spans="1:26" x14ac:dyDescent="0.25">
      <c r="A1" s="86"/>
      <c r="B1" s="86"/>
      <c r="C1" s="86"/>
      <c r="D1" s="86"/>
      <c r="E1" s="197"/>
      <c r="F1" s="86"/>
      <c r="G1" s="86"/>
      <c r="H1" s="86"/>
      <c r="I1" s="197"/>
      <c r="J1" s="86"/>
      <c r="K1" s="86"/>
      <c r="L1" s="197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6" s="12" customFormat="1" ht="15.75" x14ac:dyDescent="0.25">
      <c r="A2" s="86"/>
      <c r="B2" s="106" t="s">
        <v>80</v>
      </c>
      <c r="C2" s="86"/>
      <c r="D2" s="197"/>
      <c r="E2" s="197"/>
      <c r="F2" s="197"/>
      <c r="G2" s="197"/>
      <c r="H2" s="197"/>
      <c r="I2" s="197"/>
      <c r="J2" s="197"/>
      <c r="K2" s="197"/>
      <c r="L2" s="197"/>
      <c r="M2" s="86"/>
      <c r="N2" s="86"/>
      <c r="O2" s="197"/>
      <c r="P2" s="197"/>
      <c r="Q2" s="86"/>
      <c r="R2" s="197"/>
      <c r="S2" s="86"/>
      <c r="T2" s="197"/>
      <c r="U2" s="86"/>
      <c r="V2" s="86"/>
      <c r="W2" s="86"/>
      <c r="X2"/>
      <c r="Y2"/>
    </row>
    <row r="3" spans="1:26" s="12" customFormat="1" ht="15.75" x14ac:dyDescent="0.25">
      <c r="A3" s="86"/>
      <c r="B3" s="106" t="s">
        <v>81</v>
      </c>
      <c r="C3" s="342"/>
      <c r="D3" s="197"/>
      <c r="E3" s="197"/>
      <c r="F3" s="197"/>
      <c r="G3" s="197"/>
      <c r="H3" s="197"/>
      <c r="I3" s="197"/>
      <c r="J3" s="197"/>
      <c r="K3" s="197"/>
      <c r="L3" s="86"/>
      <c r="M3" s="86"/>
      <c r="N3" s="86"/>
      <c r="O3" s="197"/>
      <c r="P3" s="86"/>
      <c r="Q3" s="197"/>
      <c r="R3" s="197"/>
      <c r="S3" s="86"/>
      <c r="T3" s="86"/>
      <c r="U3" s="86"/>
      <c r="V3" s="197"/>
      <c r="W3" s="86"/>
      <c r="X3"/>
      <c r="Y3"/>
    </row>
    <row r="4" spans="1:26" s="12" customFormat="1" x14ac:dyDescent="0.25">
      <c r="A4" s="86"/>
      <c r="B4" s="86"/>
      <c r="C4" s="86"/>
      <c r="D4" s="365"/>
      <c r="E4" s="365"/>
      <c r="F4" s="365"/>
      <c r="G4" s="365"/>
      <c r="H4" s="365"/>
      <c r="I4" s="365"/>
      <c r="J4" s="365"/>
      <c r="K4" s="365"/>
      <c r="L4" s="92"/>
      <c r="M4" s="92"/>
      <c r="N4" s="92"/>
      <c r="O4" s="365"/>
      <c r="P4" s="92"/>
      <c r="Q4" s="92"/>
      <c r="R4" s="365"/>
      <c r="S4" s="92"/>
      <c r="T4" s="92"/>
      <c r="U4" s="92"/>
      <c r="V4" s="92"/>
      <c r="W4" s="92"/>
      <c r="X4"/>
      <c r="Y4"/>
    </row>
    <row r="5" spans="1:26" s="360" customFormat="1" ht="9.75" hidden="1" customHeight="1" x14ac:dyDescent="0.25">
      <c r="B5" s="361">
        <v>14</v>
      </c>
      <c r="C5" s="361">
        <v>1</v>
      </c>
      <c r="D5" s="362">
        <f>VLOOKUP(D7,'Bases de Cálculo'!$B$9:$K$38,$C$5+3,FALSE)</f>
        <v>1</v>
      </c>
      <c r="E5" s="362">
        <f>VLOOKUP(E7,'Bases de Cálculo'!$B$9:$K$38,$C$5+3,FALSE)</f>
        <v>1</v>
      </c>
      <c r="F5" s="362">
        <f>VLOOKUP(F7,'Bases de Cálculo'!$B$9:$K$38,$C$5+3,FALSE)</f>
        <v>1</v>
      </c>
      <c r="G5" s="362">
        <f>VLOOKUP(G7,'Bases de Cálculo'!$B$9:$K$38,$C$5+3,FALSE)</f>
        <v>1</v>
      </c>
      <c r="H5" s="362">
        <f>VLOOKUP(H7,'Bases de Cálculo'!$B$9:$K$38,$C$5+3,FALSE)</f>
        <v>1</v>
      </c>
      <c r="I5" s="362">
        <f>VLOOKUP(I7,'Bases de Cálculo'!$B$9:$K$38,$C$5+3,FALSE)</f>
        <v>1</v>
      </c>
      <c r="J5" s="362">
        <f>VLOOKUP(J7,'Bases de Cálculo'!$B$9:$K$38,$C$5+3,FALSE)</f>
        <v>1</v>
      </c>
      <c r="K5" s="362">
        <f>VLOOKUP(K7,'Bases de Cálculo'!$B$9:$K$38,$C$5+3,FALSE)</f>
        <v>1</v>
      </c>
      <c r="L5" s="361">
        <f>2005+B5</f>
        <v>2019</v>
      </c>
      <c r="M5" s="362">
        <f>VLOOKUP(M7,'Bases de Cálculo'!$B$9:$K$38,$C$5+3,FALSE)</f>
        <v>1</v>
      </c>
      <c r="N5" s="362">
        <f>VLOOKUP(N7,'Bases de Cálculo'!$B$9:$K$38,$C$5+3,FALSE)</f>
        <v>1</v>
      </c>
      <c r="O5" s="362">
        <f>VLOOKUP(O7,'Bases de Cálculo'!$B$9:$K$38,$C$5+3,FALSE)</f>
        <v>1</v>
      </c>
      <c r="P5" s="362">
        <f>VLOOKUP(P7,'Bases de Cálculo'!$B$9:$K$38,$C$5+3,FALSE)</f>
        <v>1</v>
      </c>
      <c r="Q5" s="362">
        <f>VLOOKUP(Q7,'Bases de Cálculo'!$B$9:$K$38,$C$5+3,FALSE)</f>
        <v>1</v>
      </c>
      <c r="R5" s="362">
        <f>VLOOKUP(R7,'Bases de Cálculo'!$B$9:$K$38,$C$5+3,FALSE)</f>
        <v>1</v>
      </c>
      <c r="S5" s="362">
        <f>VLOOKUP(S7,'Bases de Cálculo'!$B$9:$K$38,$C$5+3,FALSE)</f>
        <v>1</v>
      </c>
      <c r="T5" s="362">
        <f>VLOOKUP(T7,'Bases de Cálculo'!$B$9:$K$38,$C$5+3,FALSE)</f>
        <v>1</v>
      </c>
      <c r="U5" s="362">
        <f>VLOOKUP(U7,'Bases de Cálculo'!$B$9:$K$38,$C$5+3,FALSE)</f>
        <v>1</v>
      </c>
      <c r="V5" s="362">
        <f>VLOOKUP(V7,'Bases de Cálculo'!$B$9:$K$38,$C$5+3,FALSE)</f>
        <v>1</v>
      </c>
      <c r="W5" s="362">
        <f>VLOOKUP(W7,'Bases de Cálculo'!$B$9:$K$38,$C$5+3,FALSE)</f>
        <v>1</v>
      </c>
      <c r="X5" s="363"/>
      <c r="Y5" s="363"/>
    </row>
    <row r="6" spans="1:26" s="9" customFormat="1" x14ac:dyDescent="0.25">
      <c r="A6" s="54"/>
      <c r="B6" s="386" t="str">
        <f>CONCATENATE("Balance energético Colombiano ",L5,"
",VLOOKUP($C$8,'Bases de Cálculo'!$B$41:$C$47,2,FALSE),"/año")</f>
        <v>Balance energético Colombiano 2019
Unidades Originales */año</v>
      </c>
      <c r="C6" s="394" t="s">
        <v>41</v>
      </c>
      <c r="D6" s="394"/>
      <c r="E6" s="394"/>
      <c r="F6" s="394"/>
      <c r="G6" s="394"/>
      <c r="H6" s="394"/>
      <c r="I6" s="394"/>
      <c r="J6" s="394"/>
      <c r="K6" s="394"/>
      <c r="L6" s="395" t="s">
        <v>42</v>
      </c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/>
      <c r="Y6"/>
      <c r="Z6" s="343"/>
    </row>
    <row r="7" spans="1:26" s="9" customFormat="1" x14ac:dyDescent="0.25">
      <c r="A7" s="54"/>
      <c r="B7" s="387"/>
      <c r="C7" s="294" t="s">
        <v>43</v>
      </c>
      <c r="D7" s="294" t="s">
        <v>21</v>
      </c>
      <c r="E7" s="294" t="s">
        <v>22</v>
      </c>
      <c r="F7" s="294" t="s">
        <v>23</v>
      </c>
      <c r="G7" s="294" t="s">
        <v>24</v>
      </c>
      <c r="H7" s="294" t="s">
        <v>25</v>
      </c>
      <c r="I7" s="294" t="s">
        <v>26</v>
      </c>
      <c r="J7" s="294" t="s">
        <v>27</v>
      </c>
      <c r="K7" s="294" t="s">
        <v>113</v>
      </c>
      <c r="L7" s="15" t="s">
        <v>43</v>
      </c>
      <c r="M7" s="15" t="s">
        <v>28</v>
      </c>
      <c r="N7" s="15" t="s">
        <v>29</v>
      </c>
      <c r="O7" s="15" t="s">
        <v>30</v>
      </c>
      <c r="P7" s="15" t="s">
        <v>31</v>
      </c>
      <c r="Q7" s="15" t="s">
        <v>32</v>
      </c>
      <c r="R7" s="15" t="s">
        <v>33</v>
      </c>
      <c r="S7" s="15" t="s">
        <v>118</v>
      </c>
      <c r="T7" s="15" t="s">
        <v>34</v>
      </c>
      <c r="U7" s="15" t="s">
        <v>36</v>
      </c>
      <c r="V7" s="15" t="s">
        <v>37</v>
      </c>
      <c r="W7" s="15" t="s">
        <v>39</v>
      </c>
      <c r="X7"/>
      <c r="Y7"/>
    </row>
    <row r="8" spans="1:26" s="9" customFormat="1" x14ac:dyDescent="0.25">
      <c r="A8" s="54"/>
      <c r="B8" s="388"/>
      <c r="C8" s="294" t="str">
        <f>IF($C$5=1,"UO",HLOOKUP("UO",'Bases de Cálculo'!$B$41:$B$47,$C$5))</f>
        <v>UO</v>
      </c>
      <c r="D8" s="294" t="str">
        <f ca="1">IF($C$5=1,VLOOKUP(D7,'Bases de Cálculo'!$B$9:$D$38,3,FALSE),INDIRECT(CONCATENATE("'Bases de Cálculo'!B",40+$C$5)))</f>
        <v>kTon</v>
      </c>
      <c r="E8" s="294" t="str">
        <f ca="1">IF($C$5=1,VLOOKUP(E7,'Bases de Cálculo'!$B$9:$D$38,3,FALSE),INDIRECT(CONCATENATE("'Bases de Cálculo'!B",40+$C$5)))</f>
        <v>kTon</v>
      </c>
      <c r="F8" s="294" t="str">
        <f ca="1">IF($C$5=1,VLOOKUP(F7,'Bases de Cálculo'!$B$9:$D$38,3,FALSE),INDIRECT(CONCATENATE("'Bases de Cálculo'!B",40+$C$5)))</f>
        <v>Mpc</v>
      </c>
      <c r="G8" s="294" t="str">
        <f ca="1">IF($C$5=1,VLOOKUP(G7,'Bases de Cálculo'!$B$9:$D$38,3,FALSE),INDIRECT(CONCATENATE("'Bases de Cálculo'!B",40+$C$5)))</f>
        <v>GWh</v>
      </c>
      <c r="H8" s="294" t="str">
        <f ca="1">IF($C$5=1,VLOOKUP(H7,'Bases de Cálculo'!$B$9:$D$38,3,FALSE),INDIRECT(CONCATENATE("'Bases de Cálculo'!B",40+$C$5)))</f>
        <v>kTon</v>
      </c>
      <c r="I8" s="294" t="str">
        <f ca="1">IF($C$5=1,VLOOKUP(I7,'Bases de Cálculo'!$B$9:$D$38,3,FALSE),INDIRECT(CONCATENATE("'Bases de Cálculo'!B",40+$C$5)))</f>
        <v>kBL</v>
      </c>
      <c r="J8" s="294" t="str">
        <f ca="1">IF($C$5=1,VLOOKUP(J7,'Bases de Cálculo'!$B$9:$D$38,3,FALSE),INDIRECT(CONCATENATE("'Bases de Cálculo'!B",40+$C$5)))</f>
        <v>TJ</v>
      </c>
      <c r="K8" s="294" t="str">
        <f ca="1">IF($C$5=1,VLOOKUP(K7,'Bases de Cálculo'!$B$9:$D$38,3,FALSE),INDIRECT(CONCATENATE("'Bases de Cálculo'!B",40+$C$5)))</f>
        <v>GWh</v>
      </c>
      <c r="L8" s="295" t="str">
        <f>IF($C$5=1,"UO",HLOOKUP("UO",'Bases de Cálculo'!$B$41:$B$47,$C$5))</f>
        <v>UO</v>
      </c>
      <c r="M8" s="295" t="str">
        <f ca="1">IF($C$5=1,VLOOKUP(M7,'Bases de Cálculo'!$B$9:$D$38,3,FALSE),INDIRECT(CONCATENATE("'Bases de Cálculo'!B",40+$C$5)))</f>
        <v>kBL</v>
      </c>
      <c r="N8" s="295" t="str">
        <f ca="1">IF($C$5=1,VLOOKUP(N7,'Bases de Cálculo'!$B$9:$D$38,3,FALSE),INDIRECT(CONCATENATE("'Bases de Cálculo'!B",40+$C$5)))</f>
        <v>kBL</v>
      </c>
      <c r="O8" s="295" t="str">
        <f ca="1">IF($C$5=1,VLOOKUP(O7,'Bases de Cálculo'!$B$9:$D$38,3,FALSE),INDIRECT(CONCATENATE("'Bases de Cálculo'!B",40+$C$5)))</f>
        <v>kTon</v>
      </c>
      <c r="P8" s="295" t="str">
        <f ca="1">IF($C$5=1,VLOOKUP(P7,'Bases de Cálculo'!$B$9:$D$38,3,FALSE),INDIRECT(CONCATENATE("'Bases de Cálculo'!B",40+$C$5)))</f>
        <v>kTon</v>
      </c>
      <c r="Q8" s="295" t="str">
        <f ca="1">IF($C$5=1,VLOOKUP(Q7,'Bases de Cálculo'!$B$9:$D$38,3,FALSE),INDIRECT(CONCATENATE("'Bases de Cálculo'!B",40+$C$5)))</f>
        <v>kBL</v>
      </c>
      <c r="R8" s="295" t="str">
        <f ca="1">IF($C$5=1,VLOOKUP(R7,'Bases de Cálculo'!$B$9:$D$38,3,FALSE),INDIRECT(CONCATENATE("'Bases de Cálculo'!B",40+$C$5)))</f>
        <v>GWh</v>
      </c>
      <c r="S8" s="295" t="str">
        <f ca="1">IF($C$5=1,VLOOKUP(S7,'Bases de Cálculo'!$B$9:$D$38,3,FALSE),INDIRECT(CONCATENATE("'Bases de Cálculo'!B",40+$C$5)))</f>
        <v>GWh</v>
      </c>
      <c r="T8" s="295" t="str">
        <f ca="1">IF($C$5=1,VLOOKUP(T7,'Bases de Cálculo'!$B$9:$D$38,3,FALSE),INDIRECT(CONCATENATE("'Bases de Cálculo'!B",40+$C$5)))</f>
        <v>kBL</v>
      </c>
      <c r="U8" s="295" t="str">
        <f ca="1">IF($C$5=1,VLOOKUP(U7,'Bases de Cálculo'!$B$9:$D$38,3,FALSE),INDIRECT(CONCATENATE("'Bases de Cálculo'!B",40+$C$5)))</f>
        <v>kBL</v>
      </c>
      <c r="V8" s="295" t="str">
        <f ca="1">IF($C$5=1,VLOOKUP(V7,'Bases de Cálculo'!$B$9:$D$38,3,FALSE),INDIRECT(CONCATENATE("'Bases de Cálculo'!B",40+$C$5)))</f>
        <v>kBL</v>
      </c>
      <c r="W8" s="295" t="str">
        <f ca="1">IF($C$5=1,VLOOKUP(W7,'Bases de Cálculo'!$B$9:$D$38,3,FALSE),INDIRECT(CONCATENATE("'Bases de Cálculo'!B",40+$C$5)))</f>
        <v>kBL</v>
      </c>
      <c r="X8"/>
      <c r="Y8"/>
    </row>
    <row r="9" spans="1:26" s="9" customFormat="1" x14ac:dyDescent="0.25">
      <c r="A9" s="54"/>
      <c r="B9" s="157" t="s">
        <v>374</v>
      </c>
      <c r="C9" s="156" t="str">
        <f>IF($C$5=1,"No aplica",_xlfn.AGGREGATE(9,6,D9:K9))</f>
        <v>No aplica</v>
      </c>
      <c r="D9" s="96">
        <f>D10+D11+D12-D13-D14-D15-D16+D17-D18-D19-D20</f>
        <v>6236.5600817889954</v>
      </c>
      <c r="E9" s="96">
        <f t="shared" ref="E9:K9" si="0">E10+E11+E12-E13-E14-E15-E16+E17-E18-E19-E20</f>
        <v>9276.5598684900033</v>
      </c>
      <c r="F9" s="96">
        <f>F10+F11+F12-F13-F14-F15-F16+F17-F18-F19-F20</f>
        <v>422109.88203922322</v>
      </c>
      <c r="G9" s="96">
        <f t="shared" si="0"/>
        <v>68278.960736997018</v>
      </c>
      <c r="H9" s="96">
        <f t="shared" si="0"/>
        <v>6469.2266887085125</v>
      </c>
      <c r="I9" s="96">
        <f t="shared" si="0"/>
        <v>140011.15119859492</v>
      </c>
      <c r="J9" s="96">
        <f t="shared" si="0"/>
        <v>489.13980977537733</v>
      </c>
      <c r="K9" s="96">
        <f t="shared" si="0"/>
        <v>7868.7305868064286</v>
      </c>
      <c r="L9" s="156" t="str">
        <f t="shared" ref="L9:L36" si="1">IF($C$5=1,"No aplica",_xlfn.AGGREGATE(9,6,M9:W9))</f>
        <v>No aplica</v>
      </c>
      <c r="M9" s="96">
        <f t="shared" ref="M9:W9" si="2">M10+M11+M12-M13-M14-M15-M16+M17-M18-M19-M20</f>
        <v>-2.2737367544323206E-13</v>
      </c>
      <c r="N9" s="96">
        <f t="shared" si="2"/>
        <v>0</v>
      </c>
      <c r="O9" s="96">
        <f t="shared" si="2"/>
        <v>1.8666417407878679</v>
      </c>
      <c r="P9" s="96">
        <f t="shared" si="2"/>
        <v>40.375284558610019</v>
      </c>
      <c r="Q9" s="96">
        <f t="shared" si="2"/>
        <v>46786.88718128499</v>
      </c>
      <c r="R9" s="96">
        <f t="shared" si="2"/>
        <v>63994.362217280002</v>
      </c>
      <c r="S9" s="96">
        <f t="shared" si="2"/>
        <v>4701.6484005285738</v>
      </c>
      <c r="T9" s="96">
        <f t="shared" si="2"/>
        <v>10120.173666884197</v>
      </c>
      <c r="U9" s="96">
        <f t="shared" si="2"/>
        <v>8299.8517157560764</v>
      </c>
      <c r="V9" s="96">
        <f t="shared" si="2"/>
        <v>50029.794800725045</v>
      </c>
      <c r="W9" s="96">
        <f t="shared" si="2"/>
        <v>11255.870297204356</v>
      </c>
      <c r="X9"/>
      <c r="Y9"/>
    </row>
    <row r="10" spans="1:26" x14ac:dyDescent="0.25">
      <c r="A10" s="54"/>
      <c r="B10" s="145" t="s">
        <v>371</v>
      </c>
      <c r="C10" s="22" t="str">
        <f>IF($C$5=1,"No aplica",_xlfn.AGGREGATE(9,6,D10:K10))</f>
        <v>No aplica</v>
      </c>
      <c r="D10" s="22">
        <f>(HLOOKUP(CONCATENATE($L$5,D$7),'BECO_Datos 2006-2020'!$D$3:$LJ$86,'BECO_Datos 2006-2020'!$A10,FALSE)+IFERROR(HLOOKUP(CONCATENATE($L$5,D$7),'BECO_Datos 2006-2020'!$LL$3:$RN$86,'BECO_Datos 2006-2020'!$A10,FALSE),0))*D$5+D25</f>
        <v>6236.5600817889954</v>
      </c>
      <c r="E10" s="22">
        <f>(HLOOKUP(CONCATENATE($L$5,E$7),'BECO_Datos 2006-2020'!$D$3:$LJ$86,'BECO_Datos 2006-2020'!$A10,FALSE)+IFERROR(HLOOKUP(CONCATENATE($L$5,E$7),'BECO_Datos 2006-2020'!$LL$3:$RN$86,'BECO_Datos 2006-2020'!$A10,FALSE),0))*E$5+E25</f>
        <v>84342.785868489998</v>
      </c>
      <c r="F10" s="22">
        <f>(HLOOKUP(CONCATENATE($L$5,F$7),'BECO_Datos 2006-2020'!$D$3:$LJ$86,'BECO_Datos 2006-2020'!$A10,FALSE)+IFERROR(HLOOKUP(CONCATENATE($L$5,F$7),'BECO_Datos 2006-2020'!$LL$3:$RN$86,'BECO_Datos 2006-2020'!$A10,FALSE),0))*F$5+F25</f>
        <v>786669.17665000015</v>
      </c>
      <c r="G10" s="22">
        <f>(HLOOKUP(CONCATENATE($L$5,G$7),'BECO_Datos 2006-2020'!$D$3:$LJ$86,'BECO_Datos 2006-2020'!$A10,FALSE)+IFERROR(HLOOKUP(CONCATENATE($L$5,G$7),'BECO_Datos 2006-2020'!$LL$3:$RN$86,'BECO_Datos 2006-2020'!$A10,FALSE),0))*G$5+G25</f>
        <v>55665.251289392239</v>
      </c>
      <c r="H10" s="22">
        <f>(HLOOKUP(CONCATENATE($L$5,H$7),'BECO_Datos 2006-2020'!$D$3:$LJ$86,'BECO_Datos 2006-2020'!$A10,FALSE)+IFERROR(HLOOKUP(CONCATENATE($L$5,H$7),'BECO_Datos 2006-2020'!$LL$3:$RN$86,'BECO_Datos 2006-2020'!$A10,FALSE),0))*H$5+H25</f>
        <v>6469.2392895675121</v>
      </c>
      <c r="I10" s="22">
        <f>(HLOOKUP(CONCATENATE($L$5,I$7),'BECO_Datos 2006-2020'!$D$3:$LJ$86,'BECO_Datos 2006-2020'!$A10,FALSE)+IFERROR(HLOOKUP(CONCATENATE($L$5,I$7),'BECO_Datos 2006-2020'!$LL$3:$RN$86,'BECO_Datos 2006-2020'!$A10,FALSE),0))*I$5+I25</f>
        <v>323327.84988700005</v>
      </c>
      <c r="J10" s="22">
        <f>(HLOOKUP(CONCATENATE($L$5,J$7),'BECO_Datos 2006-2020'!$D$3:$LJ$86,'BECO_Datos 2006-2020'!$A10,FALSE)+IFERROR(HLOOKUP(CONCATENATE($L$5,J$7),'BECO_Datos 2006-2020'!$LL$3:$RN$86,'BECO_Datos 2006-2020'!$A10,FALSE),0))*J$5+J25</f>
        <v>489.13980977537733</v>
      </c>
      <c r="K10" s="22">
        <f>(HLOOKUP(CONCATENATE($L$5,K$7),'BECO_Datos 2006-2020'!$D$3:$LJ$86,'BECO_Datos 2006-2020'!$A10,FALSE)+IFERROR(HLOOKUP(CONCATENATE($L$5,K$7),'BECO_Datos 2006-2020'!$LL$3:$RN$86,'BECO_Datos 2006-2020'!$A10,FALSE),0))*K$5+K25</f>
        <v>7868.7305868064286</v>
      </c>
      <c r="L10" s="22" t="str">
        <f t="shared" si="1"/>
        <v>No aplica</v>
      </c>
      <c r="M10" s="22">
        <f>(HLOOKUP(CONCATENATE($L$5,M$7),'BECO_Datos 2006-2020'!$D$3:$LJ$86,'BECO_Datos 2006-2020'!$A10,FALSE)+IFERROR(HLOOKUP(CONCATENATE($L$5,M$7),'BECO_Datos 2006-2020'!$LL$3:$RN$86,'BECO_Datos 2006-2020'!$A10,FALSE),0))*M$5+M25</f>
        <v>2768.6961864285718</v>
      </c>
      <c r="N10" s="22">
        <f>(HLOOKUP(CONCATENATE($L$5,N$7),'BECO_Datos 2006-2020'!$D$3:$LJ$86,'BECO_Datos 2006-2020'!$A10,FALSE)+IFERROR(HLOOKUP(CONCATENATE($L$5,N$7),'BECO_Datos 2006-2020'!$LL$3:$RN$86,'BECO_Datos 2006-2020'!$A10,FALSE),0))*N$5+N25</f>
        <v>3696.7832640476186</v>
      </c>
      <c r="O10" s="22">
        <f>(HLOOKUP(CONCATENATE($L$5,O$7),'BECO_Datos 2006-2020'!$D$3:$LJ$86,'BECO_Datos 2006-2020'!$A10,FALSE)+IFERROR(HLOOKUP(CONCATENATE($L$5,O$7),'BECO_Datos 2006-2020'!$LL$3:$RN$86,'BECO_Datos 2006-2020'!$A10,FALSE),0))*O$5+O25</f>
        <v>11.868760040787869</v>
      </c>
      <c r="P10" s="22">
        <f>(HLOOKUP(CONCATENATE($L$5,P$7),'BECO_Datos 2006-2020'!$D$3:$LJ$86,'BECO_Datos 2006-2020'!$A10,FALSE)+IFERROR(HLOOKUP(CONCATENATE($L$5,P$7),'BECO_Datos 2006-2020'!$LL$3:$RN$86,'BECO_Datos 2006-2020'!$A10,FALSE),0))*P$5+P25</f>
        <v>3187.50028455861</v>
      </c>
      <c r="Q10" s="22">
        <f>(HLOOKUP(CONCATENATE($L$5,Q$7),'BECO_Datos 2006-2020'!$D$3:$LJ$86,'BECO_Datos 2006-2020'!$A10,FALSE)+IFERROR(HLOOKUP(CONCATENATE($L$5,Q$7),'BECO_Datos 2006-2020'!$LL$3:$RN$86,'BECO_Datos 2006-2020'!$A10,FALSE),0))*Q$5+Q25</f>
        <v>49311.085931000001</v>
      </c>
      <c r="R10" s="22">
        <f>(HLOOKUP(CONCATENATE($L$5,R$7),'BECO_Datos 2006-2020'!$D$3:$LJ$86,'BECO_Datos 2006-2020'!$A10,FALSE)+IFERROR(HLOOKUP(CONCATENATE($L$5,R$7),'BECO_Datos 2006-2020'!$LL$3:$RN$86,'BECO_Datos 2006-2020'!$A10,FALSE),0))*R$5+R25</f>
        <v>70114.598423599949</v>
      </c>
      <c r="S10" s="22">
        <f>(HLOOKUP(CONCATENATE($L$5,S$7),'BECO_Datos 2006-2020'!$D$3:$LJ$86,'BECO_Datos 2006-2020'!$A10,FALSE)+IFERROR(HLOOKUP(CONCATENATE($L$5,S$7),'BECO_Datos 2006-2020'!$LL$3:$RN$86,'BECO_Datos 2006-2020'!$A10,FALSE),0))*S$5+S25</f>
        <v>10276.558634636913</v>
      </c>
      <c r="T10" s="22">
        <f>(HLOOKUP(CONCATENATE($L$5,T$7),'BECO_Datos 2006-2020'!$D$3:$LJ$86,'BECO_Datos 2006-2020'!$A10,FALSE)+IFERROR(HLOOKUP(CONCATENATE($L$5,T$7),'BECO_Datos 2006-2020'!$LL$3:$RN$86,'BECO_Datos 2006-2020'!$A10,FALSE),0))*T$5+T25</f>
        <v>22349.508293000006</v>
      </c>
      <c r="U10" s="22">
        <f>(HLOOKUP(CONCATENATE($L$5,U$7),'BECO_Datos 2006-2020'!$D$3:$LJ$86,'BECO_Datos 2006-2020'!$A10,FALSE)+IFERROR(HLOOKUP(CONCATENATE($L$5,U$7),'BECO_Datos 2006-2020'!$LL$3:$RN$86,'BECO_Datos 2006-2020'!$A10,FALSE),0))*U$5+U25</f>
        <v>7040.187101243604</v>
      </c>
      <c r="V10" s="22">
        <f>(HLOOKUP(CONCATENATE($L$5,V$7),'BECO_Datos 2006-2020'!$D$3:$LJ$86,'BECO_Datos 2006-2020'!$A10,FALSE)+IFERROR(HLOOKUP(CONCATENATE($L$5,V$7),'BECO_Datos 2006-2020'!$LL$3:$RN$86,'BECO_Datos 2006-2020'!$A10,FALSE),0))*V$5+V25</f>
        <v>36841.250632857147</v>
      </c>
      <c r="W10" s="22">
        <f>(HLOOKUP(CONCATENATE($L$5,W$7),'BECO_Datos 2006-2020'!$D$3:$LJ$86,'BECO_Datos 2006-2020'!$A10,FALSE)+IFERROR(HLOOKUP(CONCATENATE($L$5,W$7),'BECO_Datos 2006-2020'!$LL$3:$RN$86,'BECO_Datos 2006-2020'!$A10,FALSE),0))*W$5+W25</f>
        <v>10761.057623357141</v>
      </c>
    </row>
    <row r="11" spans="1:26" x14ac:dyDescent="0.25">
      <c r="A11" s="54"/>
      <c r="B11" s="146" t="s">
        <v>1</v>
      </c>
      <c r="C11" s="23" t="str">
        <f t="shared" ref="C11:C36" si="3">IF($C$5=1,"No aplica",_xlfn.AGGREGATE(9,6,D11:K11))</f>
        <v>No aplica</v>
      </c>
      <c r="D11" s="97">
        <f>(HLOOKUP(CONCATENATE($L$5,D$7),'BECO_Datos 2006-2020'!$D$3:$LJ$86,'BECO_Datos 2006-2020'!$A11,FALSE)+IFERROR(HLOOKUP(CONCATENATE($L$5,D$7),'BECO_Datos 2006-2020'!$LL$3:$RN$86,'BECO_Datos 2006-2020'!$A11,FALSE),0))*D$5</f>
        <v>0</v>
      </c>
      <c r="E11" s="97">
        <f>(HLOOKUP(CONCATENATE($L$5,E$7),'BECO_Datos 2006-2020'!$D$3:$LJ$86,'BECO_Datos 2006-2020'!$A11,FALSE)+IFERROR(HLOOKUP(CONCATENATE($L$5,E$7),'BECO_Datos 2006-2020'!$LL$3:$RN$86,'BECO_Datos 2006-2020'!$A11,FALSE),0))*E$5</f>
        <v>0</v>
      </c>
      <c r="F11" s="97">
        <f>(HLOOKUP(CONCATENATE($L$5,F$7),'BECO_Datos 2006-2020'!$D$3:$LJ$86,'BECO_Datos 2006-2020'!$A11,FALSE)+IFERROR(HLOOKUP(CONCATENATE($L$5,F$7),'BECO_Datos 2006-2020'!$LL$3:$RN$86,'BECO_Datos 2006-2020'!$A11,FALSE),0))*F$5</f>
        <v>502.689823260531</v>
      </c>
      <c r="G11" s="97">
        <f>(HLOOKUP(CONCATENATE($L$5,G$7),'BECO_Datos 2006-2020'!$D$3:$LJ$86,'BECO_Datos 2006-2020'!$A11,FALSE)+IFERROR(HLOOKUP(CONCATENATE($L$5,G$7),'BECO_Datos 2006-2020'!$LL$3:$RN$86,'BECO_Datos 2006-2020'!$A11,FALSE),0))*G$5</f>
        <v>0</v>
      </c>
      <c r="H11" s="97">
        <f>(HLOOKUP(CONCATENATE($L$5,H$7),'BECO_Datos 2006-2020'!$D$3:$LJ$86,'BECO_Datos 2006-2020'!$A11,FALSE)+IFERROR(HLOOKUP(CONCATENATE($L$5,H$7),'BECO_Datos 2006-2020'!$LL$3:$RN$86,'BECO_Datos 2006-2020'!$A11,FALSE),0))*H$5</f>
        <v>0</v>
      </c>
      <c r="I11" s="97">
        <f>(HLOOKUP(CONCATENATE($L$5,I$7),'BECO_Datos 2006-2020'!$D$3:$LJ$86,'BECO_Datos 2006-2020'!$A11,FALSE)+IFERROR(HLOOKUP(CONCATENATE($L$5,I$7),'BECO_Datos 2006-2020'!$LL$3:$RN$86,'BECO_Datos 2006-2020'!$A11,FALSE),0))*I$5</f>
        <v>0</v>
      </c>
      <c r="J11" s="97">
        <f>(HLOOKUP(CONCATENATE($L$5,J$7),'BECO_Datos 2006-2020'!$D$3:$LJ$86,'BECO_Datos 2006-2020'!$A11,FALSE)+IFERROR(HLOOKUP(CONCATENATE($L$5,J$7),'BECO_Datos 2006-2020'!$LL$3:$RN$86,'BECO_Datos 2006-2020'!$A11,FALSE),0))*J$5</f>
        <v>0</v>
      </c>
      <c r="K11" s="97">
        <f>(HLOOKUP(CONCATENATE($L$5,K$7),'BECO_Datos 2006-2020'!$D$3:$LJ$86,'BECO_Datos 2006-2020'!$A11,FALSE)+IFERROR(HLOOKUP(CONCATENATE($L$5,K$7),'BECO_Datos 2006-2020'!$LL$3:$RN$86,'BECO_Datos 2006-2020'!$A11,FALSE),0))*K$5</f>
        <v>0</v>
      </c>
      <c r="L11" s="23" t="str">
        <f t="shared" si="1"/>
        <v>No aplica</v>
      </c>
      <c r="M11" s="97">
        <f>(HLOOKUP(CONCATENATE($L$5,M$7),'BECO_Datos 2006-2020'!$D$3:$LJ$86,'BECO_Datos 2006-2020'!$A11,FALSE)+IFERROR(HLOOKUP(CONCATENATE($L$5,M$7),'BECO_Datos 2006-2020'!$LL$3:$RN$86,'BECO_Datos 2006-2020'!$A11,FALSE),0))*M$5</f>
        <v>1448.6610139095426</v>
      </c>
      <c r="N11" s="97">
        <f>(HLOOKUP(CONCATENATE($L$5,N$7),'BECO_Datos 2006-2020'!$D$3:$LJ$86,'BECO_Datos 2006-2020'!$A11,FALSE)+IFERROR(HLOOKUP(CONCATENATE($L$5,N$7),'BECO_Datos 2006-2020'!$LL$3:$RN$86,'BECO_Datos 2006-2020'!$A11,FALSE),0))*N$5</f>
        <v>194.01756959337945</v>
      </c>
      <c r="O11" s="97">
        <f>(HLOOKUP(CONCATENATE($L$5,O$7),'BECO_Datos 2006-2020'!$D$3:$LJ$86,'BECO_Datos 2006-2020'!$A11,FALSE)+IFERROR(HLOOKUP(CONCATENATE($L$5,O$7),'BECO_Datos 2006-2020'!$LL$3:$RN$86,'BECO_Datos 2006-2020'!$A11,FALSE),0))*O$5</f>
        <v>0</v>
      </c>
      <c r="P11" s="97">
        <f>(HLOOKUP(CONCATENATE($L$5,P$7),'BECO_Datos 2006-2020'!$D$3:$LJ$86,'BECO_Datos 2006-2020'!$A11,FALSE)+IFERROR(HLOOKUP(CONCATENATE($L$5,P$7),'BECO_Datos 2006-2020'!$LL$3:$RN$86,'BECO_Datos 2006-2020'!$A11,FALSE),0))*P$5</f>
        <v>0</v>
      </c>
      <c r="Q11" s="97">
        <f>(HLOOKUP(CONCATENATE($L$5,Q$7),'BECO_Datos 2006-2020'!$D$3:$LJ$86,'BECO_Datos 2006-2020'!$A11,FALSE)+IFERROR(HLOOKUP(CONCATENATE($L$5,Q$7),'BECO_Datos 2006-2020'!$LL$3:$RN$86,'BECO_Datos 2006-2020'!$A11,FALSE),0))*Q$5</f>
        <v>9374.3293489648713</v>
      </c>
      <c r="R11" s="97">
        <f>(HLOOKUP(CONCATENATE($L$5,R$7),'BECO_Datos 2006-2020'!$D$3:$LJ$86,'BECO_Datos 2006-2020'!$A11,FALSE)+IFERROR(HLOOKUP(CONCATENATE($L$5,R$7),'BECO_Datos 2006-2020'!$LL$3:$RN$86,'BECO_Datos 2006-2020'!$A11,FALSE),0))*R$5</f>
        <v>1764.8211477799994</v>
      </c>
      <c r="S11" s="97">
        <f>(HLOOKUP(CONCATENATE($L$5,S$7),'BECO_Datos 2006-2020'!$D$3:$LJ$86,'BECO_Datos 2006-2020'!$A11,FALSE)+IFERROR(HLOOKUP(CONCATENATE($L$5,S$7),'BECO_Datos 2006-2020'!$LL$3:$RN$86,'BECO_Datos 2006-2020'!$A11,FALSE),0))*S$5</f>
        <v>0</v>
      </c>
      <c r="T11" s="97">
        <f>(HLOOKUP(CONCATENATE($L$5,T$7),'BECO_Datos 2006-2020'!$D$3:$LJ$86,'BECO_Datos 2006-2020'!$A11,FALSE)+IFERROR(HLOOKUP(CONCATENATE($L$5,T$7),'BECO_Datos 2006-2020'!$LL$3:$RN$86,'BECO_Datos 2006-2020'!$A11,FALSE),0))*T$5</f>
        <v>3.9688703696742975E-2</v>
      </c>
      <c r="U11" s="97">
        <f>(HLOOKUP(CONCATENATE($L$5,U$7),'BECO_Datos 2006-2020'!$D$3:$LJ$86,'BECO_Datos 2006-2020'!$A11,FALSE)+IFERROR(HLOOKUP(CONCATENATE($L$5,U$7),'BECO_Datos 2006-2020'!$LL$3:$RN$86,'BECO_Datos 2006-2020'!$A11,FALSE),0))*U$5</f>
        <v>1259.6646145124716</v>
      </c>
      <c r="V11" s="97">
        <f>(HLOOKUP(CONCATENATE($L$5,V$7),'BECO_Datos 2006-2020'!$D$3:$LJ$86,'BECO_Datos 2006-2020'!$A11,FALSE)+IFERROR(HLOOKUP(CONCATENATE($L$5,V$7),'BECO_Datos 2006-2020'!$LL$3:$RN$86,'BECO_Datos 2006-2020'!$A11,FALSE),0))*V$5</f>
        <v>9162.953539988328</v>
      </c>
      <c r="W11" s="97">
        <f>(HLOOKUP(CONCATENATE($L$5,W$7),'BECO_Datos 2006-2020'!$D$3:$LJ$86,'BECO_Datos 2006-2020'!$A11,FALSE)+IFERROR(HLOOKUP(CONCATENATE($L$5,W$7),'BECO_Datos 2006-2020'!$LL$3:$RN$86,'BECO_Datos 2006-2020'!$A11,FALSE),0))*W$5</f>
        <v>579.04560731465699</v>
      </c>
    </row>
    <row r="12" spans="1:26" x14ac:dyDescent="0.25">
      <c r="A12" s="54"/>
      <c r="B12" s="145" t="s">
        <v>114</v>
      </c>
      <c r="C12" s="22" t="str">
        <f t="shared" si="3"/>
        <v>No aplica</v>
      </c>
      <c r="D12" s="22">
        <f>(HLOOKUP(CONCATENATE($L$5,D$7),'BECO_Datos 2006-2020'!$D$3:$LJ$86,'BECO_Datos 2006-2020'!$A12,FALSE)+IFERROR(HLOOKUP(CONCATENATE($L$5,D$7),'BECO_Datos 2006-2020'!$LL$3:$RN$86,'BECO_Datos 2006-2020'!$A12,FALSE),0))*D$5</f>
        <v>0</v>
      </c>
      <c r="E12" s="22">
        <f>(HLOOKUP(CONCATENATE($L$5,E$7),'BECO_Datos 2006-2020'!$D$3:$LJ$86,'BECO_Datos 2006-2020'!$A12,FALSE)+IFERROR(HLOOKUP(CONCATENATE($L$5,E$7),'BECO_Datos 2006-2020'!$LL$3:$RN$86,'BECO_Datos 2006-2020'!$A12,FALSE),0))*E$5</f>
        <v>0</v>
      </c>
      <c r="F12" s="22">
        <f>(HLOOKUP(CONCATENATE($L$5,F$7),'BECO_Datos 2006-2020'!$D$3:$LJ$86,'BECO_Datos 2006-2020'!$A12,FALSE)+IFERROR(HLOOKUP(CONCATENATE($L$5,F$7),'BECO_Datos 2006-2020'!$LL$3:$RN$86,'BECO_Datos 2006-2020'!$A12,FALSE),0))*F$5</f>
        <v>0</v>
      </c>
      <c r="G12" s="22">
        <f>(HLOOKUP(CONCATENATE($L$5,G$7),'BECO_Datos 2006-2020'!$D$3:$LJ$86,'BECO_Datos 2006-2020'!$A12,FALSE)+IFERROR(HLOOKUP(CONCATENATE($L$5,G$7),'BECO_Datos 2006-2020'!$LL$3:$RN$86,'BECO_Datos 2006-2020'!$A12,FALSE),0))*G$5</f>
        <v>0</v>
      </c>
      <c r="H12" s="22">
        <f>(HLOOKUP(CONCATENATE($L$5,H$7),'BECO_Datos 2006-2020'!$D$3:$LJ$86,'BECO_Datos 2006-2020'!$A12,FALSE)+IFERROR(HLOOKUP(CONCATENATE($L$5,H$7),'BECO_Datos 2006-2020'!$LL$3:$RN$86,'BECO_Datos 2006-2020'!$A12,FALSE),0))*H$5</f>
        <v>0</v>
      </c>
      <c r="I12" s="22">
        <f>(HLOOKUP(CONCATENATE($L$5,I$7),'BECO_Datos 2006-2020'!$D$3:$LJ$86,'BECO_Datos 2006-2020'!$A12,FALSE)+IFERROR(HLOOKUP(CONCATENATE($L$5,I$7),'BECO_Datos 2006-2020'!$LL$3:$RN$86,'BECO_Datos 2006-2020'!$A12,FALSE),0))*I$5</f>
        <v>22028.458391055781</v>
      </c>
      <c r="J12" s="22">
        <f>(HLOOKUP(CONCATENATE($L$5,J$7),'BECO_Datos 2006-2020'!$D$3:$LJ$86,'BECO_Datos 2006-2020'!$A12,FALSE)+IFERROR(HLOOKUP(CONCATENATE($L$5,J$7),'BECO_Datos 2006-2020'!$LL$3:$RN$86,'BECO_Datos 2006-2020'!$A12,FALSE),0))*J$5</f>
        <v>0</v>
      </c>
      <c r="K12" s="22">
        <f>(HLOOKUP(CONCATENATE($L$5,K$7),'BECO_Datos 2006-2020'!$D$3:$LJ$86,'BECO_Datos 2006-2020'!$A12,FALSE)+IFERROR(HLOOKUP(CONCATENATE($L$5,K$7),'BECO_Datos 2006-2020'!$LL$3:$RN$86,'BECO_Datos 2006-2020'!$A12,FALSE),0))*K$5</f>
        <v>0</v>
      </c>
      <c r="L12" s="22" t="str">
        <f t="shared" si="1"/>
        <v>No aplica</v>
      </c>
      <c r="M12" s="22">
        <f>(HLOOKUP(CONCATENATE($L$5,M$7),'BECO_Datos 2006-2020'!$D$3:$LJ$86,'BECO_Datos 2006-2020'!$A12,FALSE)+IFERROR(HLOOKUP(CONCATENATE($L$5,M$7),'BECO_Datos 2006-2020'!$LL$3:$RN$86,'BECO_Datos 2006-2020'!$A12,FALSE),0))*M$5</f>
        <v>-4286.5600000000004</v>
      </c>
      <c r="N12" s="22">
        <f>(HLOOKUP(CONCATENATE($L$5,N$7),'BECO_Datos 2006-2020'!$D$3:$LJ$86,'BECO_Datos 2006-2020'!$A12,FALSE)+IFERROR(HLOOKUP(CONCATENATE($L$5,N$7),'BECO_Datos 2006-2020'!$LL$3:$RN$86,'BECO_Datos 2006-2020'!$A12,FALSE),0))*N$5</f>
        <v>-3844.91</v>
      </c>
      <c r="O12" s="22">
        <f>(HLOOKUP(CONCATENATE($L$5,O$7),'BECO_Datos 2006-2020'!$D$3:$LJ$86,'BECO_Datos 2006-2020'!$A12,FALSE)+IFERROR(HLOOKUP(CONCATENATE($L$5,O$7),'BECO_Datos 2006-2020'!$LL$3:$RN$86,'BECO_Datos 2006-2020'!$A12,FALSE),0))*O$5</f>
        <v>0</v>
      </c>
      <c r="P12" s="22">
        <f>(HLOOKUP(CONCATENATE($L$5,P$7),'BECO_Datos 2006-2020'!$D$3:$LJ$86,'BECO_Datos 2006-2020'!$A12,FALSE)+IFERROR(HLOOKUP(CONCATENATE($L$5,P$7),'BECO_Datos 2006-2020'!$LL$3:$RN$86,'BECO_Datos 2006-2020'!$A12,FALSE),0))*P$5</f>
        <v>0</v>
      </c>
      <c r="Q12" s="22">
        <f>(HLOOKUP(CONCATENATE($L$5,Q$7),'BECO_Datos 2006-2020'!$D$3:$LJ$86,'BECO_Datos 2006-2020'!$A12,FALSE)+IFERROR(HLOOKUP(CONCATENATE($L$5,Q$7),'BECO_Datos 2006-2020'!$LL$3:$RN$86,'BECO_Datos 2006-2020'!$A12,FALSE),0))*N$5</f>
        <v>3844.9099999999971</v>
      </c>
      <c r="R12" s="22">
        <f>(HLOOKUP(CONCATENATE($L$5,R$7),'BECO_Datos 2006-2020'!$D$3:$LJ$86,'BECO_Datos 2006-2020'!$A12,FALSE)+IFERROR(HLOOKUP(CONCATENATE($L$5,R$7),'BECO_Datos 2006-2020'!$LL$3:$RN$86,'BECO_Datos 2006-2020'!$A12,FALSE),0))*R$5</f>
        <v>0</v>
      </c>
      <c r="S12" s="22">
        <f>(HLOOKUP(CONCATENATE($L$5,S$7),'BECO_Datos 2006-2020'!$D$3:$LJ$86,'BECO_Datos 2006-2020'!$A12,FALSE)+IFERROR(HLOOKUP(CONCATENATE($L$5,S$7),'BECO_Datos 2006-2020'!$LL$3:$RN$86,'BECO_Datos 2006-2020'!$A12,FALSE),0))*S$5</f>
        <v>0</v>
      </c>
      <c r="T12" s="22">
        <f>(HLOOKUP(CONCATENATE($L$5,T$7),'BECO_Datos 2006-2020'!$D$3:$LJ$86,'BECO_Datos 2006-2020'!$A12,FALSE)+IFERROR(HLOOKUP(CONCATENATE($L$5,T$7),'BECO_Datos 2006-2020'!$LL$3:$RN$86,'BECO_Datos 2006-2020'!$A12,FALSE),0))*T$5</f>
        <v>0</v>
      </c>
      <c r="U12" s="22">
        <f>(HLOOKUP(CONCATENATE($L$5,U$7),'BECO_Datos 2006-2020'!$D$3:$LJ$86,'BECO_Datos 2006-2020'!$A12,FALSE)+IFERROR(HLOOKUP(CONCATENATE($L$5,U$7),'BECO_Datos 2006-2020'!$LL$3:$RN$86,'BECO_Datos 2006-2020'!$A12,FALSE),0))*U$5</f>
        <v>0</v>
      </c>
      <c r="V12" s="22">
        <f>(HLOOKUP(CONCATENATE($L$5,V$7),'BECO_Datos 2006-2020'!$D$3:$LJ$86,'BECO_Datos 2006-2020'!$A12,FALSE)+IFERROR(HLOOKUP(CONCATENATE($L$5,V$7),'BECO_Datos 2006-2020'!$LL$3:$RN$86,'BECO_Datos 2006-2020'!$A12,FALSE),0))*M$5</f>
        <v>4286.5600000000004</v>
      </c>
      <c r="W12" s="22">
        <f>(HLOOKUP(CONCATENATE($L$5,W$7),'BECO_Datos 2006-2020'!$D$3:$LJ$86,'BECO_Datos 2006-2020'!$A12,FALSE)+IFERROR(HLOOKUP(CONCATENATE($L$5,W$7),'BECO_Datos 2006-2020'!$LL$3:$RN$86,'BECO_Datos 2006-2020'!$A12,FALSE),0))*W$5</f>
        <v>0</v>
      </c>
    </row>
    <row r="13" spans="1:26" x14ac:dyDescent="0.25">
      <c r="A13" s="54"/>
      <c r="B13" s="146" t="s">
        <v>2</v>
      </c>
      <c r="C13" s="23" t="str">
        <f t="shared" si="3"/>
        <v>No aplica</v>
      </c>
      <c r="D13" s="97">
        <f>(HLOOKUP(CONCATENATE($L$5,D$7),'BECO_Datos 2006-2020'!$D$3:$LJ$86,'BECO_Datos 2006-2020'!$A13,FALSE)+IFERROR(HLOOKUP(CONCATENATE($L$5,D$7),'BECO_Datos 2006-2020'!$LL$3:$RN$86,'BECO_Datos 2006-2020'!$A13,FALSE),0))*D$5</f>
        <v>0</v>
      </c>
      <c r="E13" s="97">
        <f>(HLOOKUP(CONCATENATE($L$5,E$7),'BECO_Datos 2006-2020'!$D$3:$LJ$86,'BECO_Datos 2006-2020'!$A13,FALSE)+IFERROR(HLOOKUP(CONCATENATE($L$5,E$7),'BECO_Datos 2006-2020'!$LL$3:$RN$86,'BECO_Datos 2006-2020'!$A13,FALSE),0))*E$5</f>
        <v>74696.225999999995</v>
      </c>
      <c r="F13" s="97">
        <f>(HLOOKUP(CONCATENATE($L$5,F$7),'BECO_Datos 2006-2020'!$D$3:$LJ$86,'BECO_Datos 2006-2020'!$A13,FALSE)+IFERROR(HLOOKUP(CONCATENATE($L$5,F$7),'BECO_Datos 2006-2020'!$LL$3:$RN$86,'BECO_Datos 2006-2020'!$A13,FALSE),0))*F$5</f>
        <v>0</v>
      </c>
      <c r="G13" s="97">
        <f>(HLOOKUP(CONCATENATE($L$5,G$7),'BECO_Datos 2006-2020'!$D$3:$LJ$86,'BECO_Datos 2006-2020'!$A13,FALSE)+IFERROR(HLOOKUP(CONCATENATE($L$5,G$7),'BECO_Datos 2006-2020'!$LL$3:$RN$86,'BECO_Datos 2006-2020'!$A13,FALSE),0))*G$5</f>
        <v>0</v>
      </c>
      <c r="H13" s="97">
        <f>(HLOOKUP(CONCATENATE($L$5,H$7),'BECO_Datos 2006-2020'!$D$3:$LJ$86,'BECO_Datos 2006-2020'!$A13,FALSE)+IFERROR(HLOOKUP(CONCATENATE($L$5,H$7),'BECO_Datos 2006-2020'!$LL$3:$RN$86,'BECO_Datos 2006-2020'!$A13,FALSE),0))*H$5</f>
        <v>1.2600859000000001E-2</v>
      </c>
      <c r="I13" s="97">
        <f>(HLOOKUP(CONCATENATE($L$5,I$7),'BECO_Datos 2006-2020'!$D$3:$LJ$86,'BECO_Datos 2006-2020'!$A13,FALSE)+IFERROR(HLOOKUP(CONCATENATE($L$5,I$7),'BECO_Datos 2006-2020'!$LL$3:$RN$86,'BECO_Datos 2006-2020'!$A13,FALSE),0))*I$5</f>
        <v>205345.15707946089</v>
      </c>
      <c r="J13" s="97">
        <f>(HLOOKUP(CONCATENATE($L$5,J$7),'BECO_Datos 2006-2020'!$D$3:$LJ$86,'BECO_Datos 2006-2020'!$A13,FALSE)+IFERROR(HLOOKUP(CONCATENATE($L$5,J$7),'BECO_Datos 2006-2020'!$LL$3:$RN$86,'BECO_Datos 2006-2020'!$A13,FALSE),0))*J$5</f>
        <v>0</v>
      </c>
      <c r="K13" s="97">
        <f>(HLOOKUP(CONCATENATE($L$5,K$7),'BECO_Datos 2006-2020'!$D$3:$LJ$86,'BECO_Datos 2006-2020'!$A13,FALSE)+IFERROR(HLOOKUP(CONCATENATE($L$5,K$7),'BECO_Datos 2006-2020'!$LL$3:$RN$86,'BECO_Datos 2006-2020'!$A13,FALSE),0))*K$5</f>
        <v>0</v>
      </c>
      <c r="L13" s="23" t="str">
        <f t="shared" si="1"/>
        <v>No aplica</v>
      </c>
      <c r="M13" s="97">
        <f>(HLOOKUP(CONCATENATE($L$5,M$7),'BECO_Datos 2006-2020'!$D$3:$LJ$86,'BECO_Datos 2006-2020'!$A13,FALSE)+IFERROR(HLOOKUP(CONCATENATE($L$5,M$7),'BECO_Datos 2006-2020'!$LL$3:$RN$86,'BECO_Datos 2006-2020'!$A13,FALSE),0))*M$5</f>
        <v>0</v>
      </c>
      <c r="N13" s="97">
        <f>(HLOOKUP(CONCATENATE($L$5,N$7),'BECO_Datos 2006-2020'!$D$3:$LJ$86,'BECO_Datos 2006-2020'!$A13,FALSE)+IFERROR(HLOOKUP(CONCATENATE($L$5,N$7),'BECO_Datos 2006-2020'!$LL$3:$RN$86,'BECO_Datos 2006-2020'!$A13,FALSE),0))*N$5</f>
        <v>0</v>
      </c>
      <c r="O13" s="97">
        <f>(HLOOKUP(CONCATENATE($L$5,O$7),'BECO_Datos 2006-2020'!$D$3:$LJ$86,'BECO_Datos 2006-2020'!$A13,FALSE)+IFERROR(HLOOKUP(CONCATENATE($L$5,O$7),'BECO_Datos 2006-2020'!$LL$3:$RN$86,'BECO_Datos 2006-2020'!$A13,FALSE),0))*O$5</f>
        <v>10.002118300000001</v>
      </c>
      <c r="P13" s="97">
        <f>(HLOOKUP(CONCATENATE($L$5,P$7),'BECO_Datos 2006-2020'!$D$3:$LJ$86,'BECO_Datos 2006-2020'!$A13,FALSE)+IFERROR(HLOOKUP(CONCATENATE($L$5,P$7),'BECO_Datos 2006-2020'!$LL$3:$RN$86,'BECO_Datos 2006-2020'!$A13,FALSE),0))*P$5</f>
        <v>3147.125</v>
      </c>
      <c r="Q13" s="97">
        <f>(HLOOKUP(CONCATENATE($L$5,Q$7),'BECO_Datos 2006-2020'!$D$3:$LJ$86,'BECO_Datos 2006-2020'!$A13,FALSE)+IFERROR(HLOOKUP(CONCATENATE($L$5,Q$7),'BECO_Datos 2006-2020'!$LL$3:$RN$86,'BECO_Datos 2006-2020'!$A13,FALSE),0))*Q$5</f>
        <v>15743.438098679881</v>
      </c>
      <c r="R13" s="97">
        <f>(HLOOKUP(CONCATENATE($L$5,R$7),'BECO_Datos 2006-2020'!$D$3:$LJ$86,'BECO_Datos 2006-2020'!$A13,FALSE)+IFERROR(HLOOKUP(CONCATENATE($L$5,R$7),'BECO_Datos 2006-2020'!$LL$3:$RN$86,'BECO_Datos 2006-2020'!$A13,FALSE),0))*R$5</f>
        <v>5.8405895899999996</v>
      </c>
      <c r="S13" s="97">
        <f>(HLOOKUP(CONCATENATE($L$5,S$7),'BECO_Datos 2006-2020'!$D$3:$LJ$86,'BECO_Datos 2006-2020'!$A13,FALSE)+IFERROR(HLOOKUP(CONCATENATE($L$5,S$7),'BECO_Datos 2006-2020'!$LL$3:$RN$86,'BECO_Datos 2006-2020'!$A13,FALSE),0))*S$5</f>
        <v>0</v>
      </c>
      <c r="T13" s="97">
        <f>(HLOOKUP(CONCATENATE($L$5,T$7),'BECO_Datos 2006-2020'!$D$3:$LJ$86,'BECO_Datos 2006-2020'!$A13,FALSE)+IFERROR(HLOOKUP(CONCATENATE($L$5,T$7),'BECO_Datos 2006-2020'!$LL$3:$RN$86,'BECO_Datos 2006-2020'!$A13,FALSE),0))*T$5</f>
        <v>12229.374314819504</v>
      </c>
      <c r="U13" s="97">
        <f>(HLOOKUP(CONCATENATE($L$5,U$7),'BECO_Datos 2006-2020'!$D$3:$LJ$86,'BECO_Datos 2006-2020'!$A13,FALSE)+IFERROR(HLOOKUP(CONCATENATE($L$5,U$7),'BECO_Datos 2006-2020'!$LL$3:$RN$86,'BECO_Datos 2006-2020'!$A13,FALSE),0))*U$5</f>
        <v>0</v>
      </c>
      <c r="V13" s="97">
        <f>(HLOOKUP(CONCATENATE($L$5,V$7),'BECO_Datos 2006-2020'!$D$3:$LJ$86,'BECO_Datos 2006-2020'!$A13,FALSE)+IFERROR(HLOOKUP(CONCATENATE($L$5,V$7),'BECO_Datos 2006-2020'!$LL$3:$RN$86,'BECO_Datos 2006-2020'!$A13,FALSE),0))*V$5</f>
        <v>260.96937212043042</v>
      </c>
      <c r="W13" s="97">
        <f>(HLOOKUP(CONCATENATE($L$5,W$7),'BECO_Datos 2006-2020'!$D$3:$LJ$86,'BECO_Datos 2006-2020'!$A13,FALSE)+IFERROR(HLOOKUP(CONCATENATE($L$5,W$7),'BECO_Datos 2006-2020'!$LL$3:$RN$86,'BECO_Datos 2006-2020'!$A13,FALSE),0))*W$5</f>
        <v>84.232933467442152</v>
      </c>
    </row>
    <row r="14" spans="1:26" x14ac:dyDescent="0.25">
      <c r="A14" s="54"/>
      <c r="B14" s="145" t="s">
        <v>45</v>
      </c>
      <c r="C14" s="22" t="str">
        <f t="shared" si="3"/>
        <v>No aplica</v>
      </c>
      <c r="D14" s="22">
        <f>(HLOOKUP(CONCATENATE($L$5,D$7),'BECO_Datos 2006-2020'!$D$3:$LJ$86,'BECO_Datos 2006-2020'!$A14,FALSE)+IFERROR(HLOOKUP(CONCATENATE($L$5,D$7),'BECO_Datos 2006-2020'!$LL$3:$RN$86,'BECO_Datos 2006-2020'!$A14,FALSE),0))*D$5</f>
        <v>0</v>
      </c>
      <c r="E14" s="22">
        <f>(HLOOKUP(CONCATENATE($L$5,E$7),'BECO_Datos 2006-2020'!$D$3:$LJ$86,'BECO_Datos 2006-2020'!$A14,FALSE)+IFERROR(HLOOKUP(CONCATENATE($L$5,E$7),'BECO_Datos 2006-2020'!$LL$3:$RN$86,'BECO_Datos 2006-2020'!$A14,FALSE),0))*E$5</f>
        <v>370</v>
      </c>
      <c r="F14" s="22">
        <f>(HLOOKUP(CONCATENATE($L$5,F$7),'BECO_Datos 2006-2020'!$D$3:$LJ$86,'BECO_Datos 2006-2020'!$A14,FALSE)+IFERROR(HLOOKUP(CONCATENATE($L$5,F$7),'BECO_Datos 2006-2020'!$LL$3:$RN$86,'BECO_Datos 2006-2020'!$A14,FALSE),0))*F$5</f>
        <v>0</v>
      </c>
      <c r="G14" s="22">
        <f>(HLOOKUP(CONCATENATE($L$5,G$7),'BECO_Datos 2006-2020'!$D$3:$LJ$86,'BECO_Datos 2006-2020'!$A14,FALSE)+IFERROR(HLOOKUP(CONCATENATE($L$5,G$7),'BECO_Datos 2006-2020'!$LL$3:$RN$86,'BECO_Datos 2006-2020'!$A14,FALSE),0))*G$5</f>
        <v>-13688.557500000001</v>
      </c>
      <c r="H14" s="22">
        <f>(HLOOKUP(CONCATENATE($L$5,H$7),'BECO_Datos 2006-2020'!$D$3:$LJ$86,'BECO_Datos 2006-2020'!$A14,FALSE)+IFERROR(HLOOKUP(CONCATENATE($L$5,H$7),'BECO_Datos 2006-2020'!$LL$3:$RN$86,'BECO_Datos 2006-2020'!$A14,FALSE),0))*H$5</f>
        <v>0</v>
      </c>
      <c r="I14" s="22">
        <f>(HLOOKUP(CONCATENATE($L$5,I$7),'BECO_Datos 2006-2020'!$D$3:$LJ$86,'BECO_Datos 2006-2020'!$A14,FALSE)+IFERROR(HLOOKUP(CONCATENATE($L$5,I$7),'BECO_Datos 2006-2020'!$LL$3:$RN$86,'BECO_Datos 2006-2020'!$A14,FALSE),0))*I$5</f>
        <v>0</v>
      </c>
      <c r="J14" s="22">
        <f>(HLOOKUP(CONCATENATE($L$5,J$7),'BECO_Datos 2006-2020'!$D$3:$LJ$86,'BECO_Datos 2006-2020'!$A14,FALSE)+IFERROR(HLOOKUP(CONCATENATE($L$5,J$7),'BECO_Datos 2006-2020'!$LL$3:$RN$86,'BECO_Datos 2006-2020'!$A14,FALSE),0))*J$5</f>
        <v>0</v>
      </c>
      <c r="K14" s="22">
        <f>(HLOOKUP(CONCATENATE($L$5,K$7),'BECO_Datos 2006-2020'!$D$3:$LJ$86,'BECO_Datos 2006-2020'!$A14,FALSE)+IFERROR(HLOOKUP(CONCATENATE($L$5,K$7),'BECO_Datos 2006-2020'!$LL$3:$RN$86,'BECO_Datos 2006-2020'!$A14,FALSE),0))*K$5</f>
        <v>0</v>
      </c>
      <c r="L14" s="22" t="str">
        <f t="shared" si="1"/>
        <v>No aplica</v>
      </c>
      <c r="M14" s="22">
        <f>(HLOOKUP(CONCATENATE($L$5,M$7),'BECO_Datos 2006-2020'!$D$3:$LJ$86,'BECO_Datos 2006-2020'!$A14,FALSE)+IFERROR(HLOOKUP(CONCATENATE($L$5,M$7),'BECO_Datos 2006-2020'!$LL$3:$RN$86,'BECO_Datos 2006-2020'!$A14,FALSE),0))*M$5</f>
        <v>-69.202799661886047</v>
      </c>
      <c r="N14" s="22">
        <f>(HLOOKUP(CONCATENATE($L$5,N$7),'BECO_Datos 2006-2020'!$D$3:$LJ$86,'BECO_Datos 2006-2020'!$A14,FALSE)+IFERROR(HLOOKUP(CONCATENATE($L$5,N$7),'BECO_Datos 2006-2020'!$LL$3:$RN$86,'BECO_Datos 2006-2020'!$A14,FALSE),0))*N$5</f>
        <v>45.890833640998153</v>
      </c>
      <c r="O14" s="22">
        <f>(HLOOKUP(CONCATENATE($L$5,O$7),'BECO_Datos 2006-2020'!$D$3:$LJ$86,'BECO_Datos 2006-2020'!$A14,FALSE)+IFERROR(HLOOKUP(CONCATENATE($L$5,O$7),'BECO_Datos 2006-2020'!$LL$3:$RN$86,'BECO_Datos 2006-2020'!$A14,FALSE),0))*O$5</f>
        <v>0</v>
      </c>
      <c r="P14" s="22">
        <f>(HLOOKUP(CONCATENATE($L$5,P$7),'BECO_Datos 2006-2020'!$D$3:$LJ$86,'BECO_Datos 2006-2020'!$A14,FALSE)+IFERROR(HLOOKUP(CONCATENATE($L$5,P$7),'BECO_Datos 2006-2020'!$LL$3:$RN$86,'BECO_Datos 2006-2020'!$A14,FALSE),0))*P$5</f>
        <v>0</v>
      </c>
      <c r="Q14" s="22">
        <f>(HLOOKUP(CONCATENATE($L$5,Q$7),'BECO_Datos 2006-2020'!$D$3:$LJ$86,'BECO_Datos 2006-2020'!$A14,FALSE)+IFERROR(HLOOKUP(CONCATENATE($L$5,Q$7),'BECO_Datos 2006-2020'!$LL$3:$RN$86,'BECO_Datos 2006-2020'!$A14,FALSE),0))*Q$5</f>
        <v>0</v>
      </c>
      <c r="R14" s="22">
        <f>(HLOOKUP(CONCATENATE($L$5,R$7),'BECO_Datos 2006-2020'!$D$3:$LJ$86,'BECO_Datos 2006-2020'!$A14,FALSE)+IFERROR(HLOOKUP(CONCATENATE($L$5,R$7),'BECO_Datos 2006-2020'!$LL$3:$RN$86,'BECO_Datos 2006-2020'!$A14,FALSE),0))*R$5</f>
        <v>0</v>
      </c>
      <c r="S14" s="22">
        <f>(HLOOKUP(CONCATENATE($L$5,S$7),'BECO_Datos 2006-2020'!$D$3:$LJ$86,'BECO_Datos 2006-2020'!$A14,FALSE)+IFERROR(HLOOKUP(CONCATENATE($L$5,S$7),'BECO_Datos 2006-2020'!$LL$3:$RN$86,'BECO_Datos 2006-2020'!$A14,FALSE),0))*S$5</f>
        <v>0</v>
      </c>
      <c r="T14" s="22">
        <f>(HLOOKUP(CONCATENATE($L$5,T$7),'BECO_Datos 2006-2020'!$D$3:$LJ$86,'BECO_Datos 2006-2020'!$A14,FALSE)+IFERROR(HLOOKUP(CONCATENATE($L$5,T$7),'BECO_Datos 2006-2020'!$LL$3:$RN$86,'BECO_Datos 2006-2020'!$A14,FALSE),0))*T$5</f>
        <v>0</v>
      </c>
      <c r="U14" s="22">
        <f>(HLOOKUP(CONCATENATE($L$5,U$7),'BECO_Datos 2006-2020'!$D$3:$LJ$86,'BECO_Datos 2006-2020'!$A14,FALSE)+IFERROR(HLOOKUP(CONCATENATE($L$5,U$7),'BECO_Datos 2006-2020'!$LL$3:$RN$86,'BECO_Datos 2006-2020'!$A14,FALSE),0))*U$5</f>
        <v>0</v>
      </c>
      <c r="V14" s="22">
        <f>(HLOOKUP(CONCATENATE($L$5,V$7),'BECO_Datos 2006-2020'!$D$3:$LJ$86,'BECO_Datos 2006-2020'!$A14,FALSE)+IFERROR(HLOOKUP(CONCATENATE($L$5,V$7),'BECO_Datos 2006-2020'!$LL$3:$RN$86,'BECO_Datos 2006-2020'!$A14,FALSE),0))*V$5</f>
        <v>0</v>
      </c>
      <c r="W14" s="22">
        <f>(HLOOKUP(CONCATENATE($L$5,W$7),'BECO_Datos 2006-2020'!$D$3:$LJ$86,'BECO_Datos 2006-2020'!$A14,FALSE)+IFERROR(HLOOKUP(CONCATENATE($L$5,W$7),'BECO_Datos 2006-2020'!$LL$3:$RN$86,'BECO_Datos 2006-2020'!$A14,FALSE),0))*W$5</f>
        <v>0</v>
      </c>
    </row>
    <row r="15" spans="1:26" x14ac:dyDescent="0.25">
      <c r="A15" s="54"/>
      <c r="B15" s="146" t="s">
        <v>46</v>
      </c>
      <c r="C15" s="23" t="str">
        <f t="shared" si="3"/>
        <v>No aplica</v>
      </c>
      <c r="D15" s="97">
        <f>(HLOOKUP(CONCATENATE($L$5,D$7),'BECO_Datos 2006-2020'!$D$3:$LJ$86,'BECO_Datos 2006-2020'!$A15,FALSE)+IFERROR(HLOOKUP(CONCATENATE($L$5,D$7),'BECO_Datos 2006-2020'!$LL$3:$RN$86,'BECO_Datos 2006-2020'!$A15,FALSE),0))*D$5</f>
        <v>0</v>
      </c>
      <c r="E15" s="97">
        <f>(HLOOKUP(CONCATENATE($L$5,E$7),'BECO_Datos 2006-2020'!$D$3:$LJ$86,'BECO_Datos 2006-2020'!$A15,FALSE)+IFERROR(HLOOKUP(CONCATENATE($L$5,E$7),'BECO_Datos 2006-2020'!$LL$3:$RN$86,'BECO_Datos 2006-2020'!$A15,FALSE),0))*E$5</f>
        <v>0</v>
      </c>
      <c r="F15" s="97">
        <f>(HLOOKUP(CONCATENATE($L$5,F$7),'BECO_Datos 2006-2020'!$D$3:$LJ$86,'BECO_Datos 2006-2020'!$A15,FALSE)+IFERROR(HLOOKUP(CONCATENATE($L$5,F$7),'BECO_Datos 2006-2020'!$LL$3:$RN$86,'BECO_Datos 2006-2020'!$A15,FALSE),0))*F$5</f>
        <v>18576.826649999988</v>
      </c>
      <c r="G15" s="97">
        <f>(HLOOKUP(CONCATENATE($L$5,G$7),'BECO_Datos 2006-2020'!$D$3:$LJ$86,'BECO_Datos 2006-2020'!$A15,FALSE)+IFERROR(HLOOKUP(CONCATENATE($L$5,G$7),'BECO_Datos 2006-2020'!$LL$3:$RN$86,'BECO_Datos 2006-2020'!$A15,FALSE),0))*G$5</f>
        <v>0</v>
      </c>
      <c r="H15" s="97">
        <f>(HLOOKUP(CONCATENATE($L$5,H$7),'BECO_Datos 2006-2020'!$D$3:$LJ$86,'BECO_Datos 2006-2020'!$A15,FALSE)+IFERROR(HLOOKUP(CONCATENATE($L$5,H$7),'BECO_Datos 2006-2020'!$LL$3:$RN$86,'BECO_Datos 2006-2020'!$A15,FALSE),0))*H$5</f>
        <v>0</v>
      </c>
      <c r="I15" s="97">
        <f>(HLOOKUP(CONCATENATE($L$5,I$7),'BECO_Datos 2006-2020'!$D$3:$LJ$86,'BECO_Datos 2006-2020'!$A15,FALSE)+IFERROR(HLOOKUP(CONCATENATE($L$5,I$7),'BECO_Datos 2006-2020'!$LL$3:$RN$86,'BECO_Datos 2006-2020'!$A15,FALSE),0))*I$5</f>
        <v>0</v>
      </c>
      <c r="J15" s="97">
        <f>(HLOOKUP(CONCATENATE($L$5,J$7),'BECO_Datos 2006-2020'!$D$3:$LJ$86,'BECO_Datos 2006-2020'!$A15,FALSE)+IFERROR(HLOOKUP(CONCATENATE($L$5,J$7),'BECO_Datos 2006-2020'!$LL$3:$RN$86,'BECO_Datos 2006-2020'!$A15,FALSE),0))*J$5</f>
        <v>0</v>
      </c>
      <c r="K15" s="97">
        <f>(HLOOKUP(CONCATENATE($L$5,K$7),'BECO_Datos 2006-2020'!$D$3:$LJ$86,'BECO_Datos 2006-2020'!$A15,FALSE)+IFERROR(HLOOKUP(CONCATENATE($L$5,K$7),'BECO_Datos 2006-2020'!$LL$3:$RN$86,'BECO_Datos 2006-2020'!$A15,FALSE),0))*K$5</f>
        <v>0</v>
      </c>
      <c r="L15" s="23" t="str">
        <f t="shared" si="1"/>
        <v>No aplica</v>
      </c>
      <c r="M15" s="97">
        <f>(HLOOKUP(CONCATENATE($L$5,M$7),'BECO_Datos 2006-2020'!$D$3:$LJ$86,'BECO_Datos 2006-2020'!$A15,FALSE)+IFERROR(HLOOKUP(CONCATENATE($L$5,M$7),'BECO_Datos 2006-2020'!$LL$3:$RN$86,'BECO_Datos 2006-2020'!$A15,FALSE),0))*M$5</f>
        <v>0</v>
      </c>
      <c r="N15" s="97">
        <f>(HLOOKUP(CONCATENATE($L$5,N$7),'BECO_Datos 2006-2020'!$D$3:$LJ$86,'BECO_Datos 2006-2020'!$A15,FALSE)+IFERROR(HLOOKUP(CONCATENATE($L$5,N$7),'BECO_Datos 2006-2020'!$LL$3:$RN$86,'BECO_Datos 2006-2020'!$A15,FALSE),0))*N$5</f>
        <v>0</v>
      </c>
      <c r="O15" s="97">
        <f>(HLOOKUP(CONCATENATE($L$5,O$7),'BECO_Datos 2006-2020'!$D$3:$LJ$86,'BECO_Datos 2006-2020'!$A15,FALSE)+IFERROR(HLOOKUP(CONCATENATE($L$5,O$7),'BECO_Datos 2006-2020'!$LL$3:$RN$86,'BECO_Datos 2006-2020'!$A15,FALSE),0))*O$5</f>
        <v>0</v>
      </c>
      <c r="P15" s="97">
        <f>(HLOOKUP(CONCATENATE($L$5,P$7),'BECO_Datos 2006-2020'!$D$3:$LJ$86,'BECO_Datos 2006-2020'!$A15,FALSE)+IFERROR(HLOOKUP(CONCATENATE($L$5,P$7),'BECO_Datos 2006-2020'!$LL$3:$RN$86,'BECO_Datos 2006-2020'!$A15,FALSE),0))*P$5</f>
        <v>0</v>
      </c>
      <c r="Q15" s="97">
        <f>(HLOOKUP(CONCATENATE($L$5,Q$7),'BECO_Datos 2006-2020'!$D$3:$LJ$86,'BECO_Datos 2006-2020'!$A15,FALSE)+IFERROR(HLOOKUP(CONCATENATE($L$5,Q$7),'BECO_Datos 2006-2020'!$LL$3:$RN$86,'BECO_Datos 2006-2020'!$A15,FALSE),0))*Q$5</f>
        <v>0</v>
      </c>
      <c r="R15" s="97">
        <f>(HLOOKUP(CONCATENATE($L$5,R$7),'BECO_Datos 2006-2020'!$D$3:$LJ$86,'BECO_Datos 2006-2020'!$A15,FALSE)+IFERROR(HLOOKUP(CONCATENATE($L$5,R$7),'BECO_Datos 2006-2020'!$LL$3:$RN$86,'BECO_Datos 2006-2020'!$A15,FALSE),0))*R$5</f>
        <v>0</v>
      </c>
      <c r="S15" s="97">
        <f>(HLOOKUP(CONCATENATE($L$5,S$7),'BECO_Datos 2006-2020'!$D$3:$LJ$86,'BECO_Datos 2006-2020'!$A15,FALSE)+IFERROR(HLOOKUP(CONCATENATE($L$5,S$7),'BECO_Datos 2006-2020'!$LL$3:$RN$86,'BECO_Datos 2006-2020'!$A15,FALSE),0))*S$5</f>
        <v>0</v>
      </c>
      <c r="T15" s="97">
        <f>(HLOOKUP(CONCATENATE($L$5,T$7),'BECO_Datos 2006-2020'!$D$3:$LJ$86,'BECO_Datos 2006-2020'!$A15,FALSE)+IFERROR(HLOOKUP(CONCATENATE($L$5,T$7),'BECO_Datos 2006-2020'!$LL$3:$RN$86,'BECO_Datos 2006-2020'!$A15,FALSE),0))*T$5</f>
        <v>0</v>
      </c>
      <c r="U15" s="97">
        <f>(HLOOKUP(CONCATENATE($L$5,U$7),'BECO_Datos 2006-2020'!$D$3:$LJ$86,'BECO_Datos 2006-2020'!$A15,FALSE)+IFERROR(HLOOKUP(CONCATENATE($L$5,U$7),'BECO_Datos 2006-2020'!$LL$3:$RN$86,'BECO_Datos 2006-2020'!$A15,FALSE),0))*U$5</f>
        <v>0</v>
      </c>
      <c r="V15" s="97">
        <f>(HLOOKUP(CONCATENATE($L$5,V$7),'BECO_Datos 2006-2020'!$D$3:$LJ$86,'BECO_Datos 2006-2020'!$A15,FALSE)+IFERROR(HLOOKUP(CONCATENATE($L$5,V$7),'BECO_Datos 2006-2020'!$LL$3:$RN$86,'BECO_Datos 2006-2020'!$A15,FALSE),0))*V$5</f>
        <v>0</v>
      </c>
      <c r="W15" s="97">
        <f>(HLOOKUP(CONCATENATE($L$5,W$7),'BECO_Datos 2006-2020'!$D$3:$LJ$86,'BECO_Datos 2006-2020'!$A15,FALSE)+IFERROR(HLOOKUP(CONCATENATE($L$5,W$7),'BECO_Datos 2006-2020'!$LL$3:$RN$86,'BECO_Datos 2006-2020'!$A15,FALSE),0))*W$5</f>
        <v>0</v>
      </c>
    </row>
    <row r="16" spans="1:26" x14ac:dyDescent="0.25">
      <c r="A16" s="54"/>
      <c r="B16" s="145" t="s">
        <v>44</v>
      </c>
      <c r="C16" s="22" t="str">
        <f t="shared" si="3"/>
        <v>No aplica</v>
      </c>
      <c r="D16" s="22">
        <f>(HLOOKUP(CONCATENATE($L$5,D$7),'BECO_Datos 2006-2020'!$D$3:$LJ$86,'BECO_Datos 2006-2020'!$A16,FALSE)+IFERROR(HLOOKUP(CONCATENATE($L$5,D$7),'BECO_Datos 2006-2020'!$LL$3:$RN$86,'BECO_Datos 2006-2020'!$A16,FALSE),0))*D$5</f>
        <v>0</v>
      </c>
      <c r="E16" s="22">
        <f>(HLOOKUP(CONCATENATE($L$5,E$7),'BECO_Datos 2006-2020'!$D$3:$LJ$86,'BECO_Datos 2006-2020'!$A16,FALSE)+IFERROR(HLOOKUP(CONCATENATE($L$5,E$7),'BECO_Datos 2006-2020'!$LL$3:$RN$86,'BECO_Datos 2006-2020'!$A16,FALSE),0))*E$5</f>
        <v>0</v>
      </c>
      <c r="F16" s="22">
        <f>(HLOOKUP(CONCATENATE($L$5,F$7),'BECO_Datos 2006-2020'!$D$3:$LJ$86,'BECO_Datos 2006-2020'!$A16,FALSE)+IFERROR(HLOOKUP(CONCATENATE($L$5,F$7),'BECO_Datos 2006-2020'!$LL$3:$RN$86,'BECO_Datos 2006-2020'!$A16,FALSE),0))*F$5</f>
        <v>0</v>
      </c>
      <c r="G16" s="22">
        <f>(HLOOKUP(CONCATENATE($L$5,G$7),'BECO_Datos 2006-2020'!$D$3:$LJ$86,'BECO_Datos 2006-2020'!$A16,FALSE)+IFERROR(HLOOKUP(CONCATENATE($L$5,G$7),'BECO_Datos 2006-2020'!$LL$3:$RN$86,'BECO_Datos 2006-2020'!$A16,FALSE),0))*G$5</f>
        <v>1074.8480523952101</v>
      </c>
      <c r="H16" s="22">
        <f>(HLOOKUP(CONCATENATE($L$5,H$7),'BECO_Datos 2006-2020'!$D$3:$LJ$86,'BECO_Datos 2006-2020'!$A16,FALSE)+IFERROR(HLOOKUP(CONCATENATE($L$5,H$7),'BECO_Datos 2006-2020'!$LL$3:$RN$86,'BECO_Datos 2006-2020'!$A16,FALSE),0))*H$5</f>
        <v>0</v>
      </c>
      <c r="I16" s="22">
        <f>(HLOOKUP(CONCATENATE($L$5,I$7),'BECO_Datos 2006-2020'!$D$3:$LJ$86,'BECO_Datos 2006-2020'!$A16,FALSE)+IFERROR(HLOOKUP(CONCATENATE($L$5,I$7),'BECO_Datos 2006-2020'!$LL$3:$RN$86,'BECO_Datos 2006-2020'!$A16,FALSE),0))*I$5</f>
        <v>0</v>
      </c>
      <c r="J16" s="22">
        <f>(HLOOKUP(CONCATENATE($L$5,J$7),'BECO_Datos 2006-2020'!$D$3:$LJ$86,'BECO_Datos 2006-2020'!$A16,FALSE)+IFERROR(HLOOKUP(CONCATENATE($L$5,J$7),'BECO_Datos 2006-2020'!$LL$3:$RN$86,'BECO_Datos 2006-2020'!$A16,FALSE),0))*J$5</f>
        <v>0</v>
      </c>
      <c r="K16" s="22">
        <f>(HLOOKUP(CONCATENATE($L$5,K$7),'BECO_Datos 2006-2020'!$D$3:$LJ$86,'BECO_Datos 2006-2020'!$A16,FALSE)+IFERROR(HLOOKUP(CONCATENATE($L$5,K$7),'BECO_Datos 2006-2020'!$LL$3:$RN$86,'BECO_Datos 2006-2020'!$A16,FALSE),0))*K$5</f>
        <v>0</v>
      </c>
      <c r="L16" s="22" t="str">
        <f t="shared" si="1"/>
        <v>No aplica</v>
      </c>
      <c r="M16" s="22">
        <f>(HLOOKUP(CONCATENATE($L$5,M$7),'BECO_Datos 2006-2020'!$D$3:$LJ$86,'BECO_Datos 2006-2020'!$A16,FALSE)+IFERROR(HLOOKUP(CONCATENATE($L$5,M$7),'BECO_Datos 2006-2020'!$LL$3:$RN$86,'BECO_Datos 2006-2020'!$A16,FALSE),0))*M$5</f>
        <v>0</v>
      </c>
      <c r="N16" s="22">
        <f>(HLOOKUP(CONCATENATE($L$5,N$7),'BECO_Datos 2006-2020'!$D$3:$LJ$86,'BECO_Datos 2006-2020'!$A16,FALSE)+IFERROR(HLOOKUP(CONCATENATE($L$5,N$7),'BECO_Datos 2006-2020'!$LL$3:$RN$86,'BECO_Datos 2006-2020'!$A16,FALSE),0))*N$5</f>
        <v>0</v>
      </c>
      <c r="O16" s="22">
        <f>(HLOOKUP(CONCATENATE($L$5,O$7),'BECO_Datos 2006-2020'!$D$3:$LJ$86,'BECO_Datos 2006-2020'!$A16,FALSE)+IFERROR(HLOOKUP(CONCATENATE($L$5,O$7),'BECO_Datos 2006-2020'!$LL$3:$RN$86,'BECO_Datos 2006-2020'!$A16,FALSE),0))*O$5</f>
        <v>0</v>
      </c>
      <c r="P16" s="22">
        <f>(HLOOKUP(CONCATENATE($L$5,P$7),'BECO_Datos 2006-2020'!$D$3:$LJ$86,'BECO_Datos 2006-2020'!$A16,FALSE)+IFERROR(HLOOKUP(CONCATENATE($L$5,P$7),'BECO_Datos 2006-2020'!$LL$3:$RN$86,'BECO_Datos 2006-2020'!$A16,FALSE),0))*P$5</f>
        <v>0</v>
      </c>
      <c r="Q16" s="22">
        <f>(HLOOKUP(CONCATENATE($L$5,Q$7),'BECO_Datos 2006-2020'!$D$3:$LJ$86,'BECO_Datos 2006-2020'!$A16,FALSE)+IFERROR(HLOOKUP(CONCATENATE($L$5,Q$7),'BECO_Datos 2006-2020'!$LL$3:$RN$86,'BECO_Datos 2006-2020'!$A16,FALSE),0))*Q$5</f>
        <v>0</v>
      </c>
      <c r="R16" s="22">
        <f>(HLOOKUP(CONCATENATE($L$5,R$7),'BECO_Datos 2006-2020'!$D$3:$LJ$86,'BECO_Datos 2006-2020'!$A16,FALSE)+IFERROR(HLOOKUP(CONCATENATE($L$5,R$7),'BECO_Datos 2006-2020'!$LL$3:$RN$86,'BECO_Datos 2006-2020'!$A16,FALSE),0))*R$5</f>
        <v>5724.0683934191766</v>
      </c>
      <c r="S16" s="22">
        <f>(HLOOKUP(CONCATENATE($L$5,S$7),'BECO_Datos 2006-2020'!$D$3:$LJ$86,'BECO_Datos 2006-2020'!$A16,FALSE)+IFERROR(HLOOKUP(CONCATENATE($L$5,S$7),'BECO_Datos 2006-2020'!$LL$3:$RN$86,'BECO_Datos 2006-2020'!$A16,FALSE),0))*S$5</f>
        <v>0</v>
      </c>
      <c r="T16" s="22">
        <f>(HLOOKUP(CONCATENATE($L$5,T$7),'BECO_Datos 2006-2020'!$D$3:$LJ$86,'BECO_Datos 2006-2020'!$A16,FALSE)+IFERROR(HLOOKUP(CONCATENATE($L$5,T$7),'BECO_Datos 2006-2020'!$LL$3:$RN$86,'BECO_Datos 2006-2020'!$A16,FALSE),0))*T$5</f>
        <v>0</v>
      </c>
      <c r="U16" s="22">
        <f>(HLOOKUP(CONCATENATE($L$5,U$7),'BECO_Datos 2006-2020'!$D$3:$LJ$86,'BECO_Datos 2006-2020'!$A16,FALSE)+IFERROR(HLOOKUP(CONCATENATE($L$5,U$7),'BECO_Datos 2006-2020'!$LL$3:$RN$86,'BECO_Datos 2006-2020'!$A16,FALSE),0))*U$5</f>
        <v>0</v>
      </c>
      <c r="V16" s="22">
        <f>(HLOOKUP(CONCATENATE($L$5,V$7),'BECO_Datos 2006-2020'!$D$3:$LJ$86,'BECO_Datos 2006-2020'!$A16,FALSE)+IFERROR(HLOOKUP(CONCATENATE($L$5,V$7),'BECO_Datos 2006-2020'!$LL$3:$RN$86,'BECO_Datos 2006-2020'!$A16,FALSE),0))*V$5</f>
        <v>0</v>
      </c>
      <c r="W16" s="22">
        <f>(HLOOKUP(CONCATENATE($L$5,W$7),'BECO_Datos 2006-2020'!$D$3:$LJ$86,'BECO_Datos 2006-2020'!$A16,FALSE)+IFERROR(HLOOKUP(CONCATENATE($L$5,W$7),'BECO_Datos 2006-2020'!$LL$3:$RN$86,'BECO_Datos 2006-2020'!$A16,FALSE),0))*W$5</f>
        <v>0</v>
      </c>
    </row>
    <row r="17" spans="1:25" x14ac:dyDescent="0.25">
      <c r="A17" s="54"/>
      <c r="B17" s="146" t="s">
        <v>133</v>
      </c>
      <c r="C17" s="23" t="str">
        <f t="shared" si="3"/>
        <v>No aplica</v>
      </c>
      <c r="D17" s="97">
        <f>(HLOOKUP(CONCATENATE($L$5,D$7),'BECO_Datos 2006-2020'!$D$3:$LJ$86,'BECO_Datos 2006-2020'!$A17,FALSE)+IFERROR(HLOOKUP(CONCATENATE($L$5,D$7),'BECO_Datos 2006-2020'!$LL$3:$RN$86,'BECO_Datos 2006-2020'!$A17,FALSE),0))*D$5</f>
        <v>0</v>
      </c>
      <c r="E17" s="97">
        <f>(HLOOKUP(CONCATENATE($L$5,E$7),'BECO_Datos 2006-2020'!$D$3:$LJ$86,'BECO_Datos 2006-2020'!$A17,FALSE)+IFERROR(HLOOKUP(CONCATENATE($L$5,E$7),'BECO_Datos 2006-2020'!$LL$3:$RN$86,'BECO_Datos 2006-2020'!$A17,FALSE),0))*E$5</f>
        <v>0</v>
      </c>
      <c r="F17" s="97">
        <f>(HLOOKUP(CONCATENATE($L$5,F$7),'BECO_Datos 2006-2020'!$D$3:$LJ$86,'BECO_Datos 2006-2020'!$A17,FALSE)+IFERROR(HLOOKUP(CONCATENATE($L$5,F$7),'BECO_Datos 2006-2020'!$LL$3:$RN$86,'BECO_Datos 2006-2020'!$A17,FALSE),0))*F$5</f>
        <v>0</v>
      </c>
      <c r="G17" s="97">
        <f>(HLOOKUP(CONCATENATE($L$5,G$7),'BECO_Datos 2006-2020'!$D$3:$LJ$86,'BECO_Datos 2006-2020'!$A17,FALSE)+IFERROR(HLOOKUP(CONCATENATE($L$5,G$7),'BECO_Datos 2006-2020'!$LL$3:$RN$86,'BECO_Datos 2006-2020'!$A17,FALSE),0))*G$5</f>
        <v>0</v>
      </c>
      <c r="H17" s="97">
        <f>(HLOOKUP(CONCATENATE($L$5,H$7),'BECO_Datos 2006-2020'!$D$3:$LJ$86,'BECO_Datos 2006-2020'!$A17,FALSE)+IFERROR(HLOOKUP(CONCATENATE($L$5,H$7),'BECO_Datos 2006-2020'!$LL$3:$RN$86,'BECO_Datos 2006-2020'!$A17,FALSE),0))*H$5</f>
        <v>0</v>
      </c>
      <c r="I17" s="97">
        <f>(HLOOKUP(CONCATENATE($L$5,I$7),'BECO_Datos 2006-2020'!$D$3:$LJ$86,'BECO_Datos 2006-2020'!$A17,FALSE)+IFERROR(HLOOKUP(CONCATENATE($L$5,I$7),'BECO_Datos 2006-2020'!$LL$3:$RN$86,'BECO_Datos 2006-2020'!$A17,FALSE),0))*I$5</f>
        <v>0</v>
      </c>
      <c r="J17" s="97">
        <f>(HLOOKUP(CONCATENATE($L$5,J$7),'BECO_Datos 2006-2020'!$D$3:$LJ$86,'BECO_Datos 2006-2020'!$A17,FALSE)+IFERROR(HLOOKUP(CONCATENATE($L$5,J$7),'BECO_Datos 2006-2020'!$LL$3:$RN$86,'BECO_Datos 2006-2020'!$A17,FALSE),0))*J$5</f>
        <v>0</v>
      </c>
      <c r="K17" s="97">
        <f>(HLOOKUP(CONCATENATE($L$5,K$7),'BECO_Datos 2006-2020'!$D$3:$LJ$86,'BECO_Datos 2006-2020'!$A17,FALSE)+IFERROR(HLOOKUP(CONCATENATE($L$5,K$7),'BECO_Datos 2006-2020'!$LL$3:$RN$86,'BECO_Datos 2006-2020'!$A17,FALSE),0))*K$5</f>
        <v>0</v>
      </c>
      <c r="L17" s="23" t="str">
        <f t="shared" si="1"/>
        <v>No aplica</v>
      </c>
      <c r="M17" s="97">
        <f>(HLOOKUP(CONCATENATE($L$5,M$7),'BECO_Datos 2006-2020'!$D$3:$LJ$86,'BECO_Datos 2006-2020'!$A17,FALSE)+IFERROR(HLOOKUP(CONCATENATE($L$5,M$7),'BECO_Datos 2006-2020'!$LL$3:$RN$86,'BECO_Datos 2006-2020'!$A17,FALSE),0))*M$5</f>
        <v>0</v>
      </c>
      <c r="N17" s="97">
        <f>(HLOOKUP(CONCATENATE($L$5,N$7),'BECO_Datos 2006-2020'!$D$3:$LJ$86,'BECO_Datos 2006-2020'!$A17,FALSE)+IFERROR(HLOOKUP(CONCATENATE($L$5,N$7),'BECO_Datos 2006-2020'!$LL$3:$RN$86,'BECO_Datos 2006-2020'!$A17,FALSE),0))*N$5</f>
        <v>0</v>
      </c>
      <c r="O17" s="97">
        <f>(HLOOKUP(CONCATENATE($L$5,O$7),'BECO_Datos 2006-2020'!$D$3:$LJ$86,'BECO_Datos 2006-2020'!$A17,FALSE)+IFERROR(HLOOKUP(CONCATENATE($L$5,O$7),'BECO_Datos 2006-2020'!$LL$3:$RN$86,'BECO_Datos 2006-2020'!$A17,FALSE),0))*O$5</f>
        <v>0</v>
      </c>
      <c r="P17" s="97">
        <f>(HLOOKUP(CONCATENATE($L$5,P$7),'BECO_Datos 2006-2020'!$D$3:$LJ$86,'BECO_Datos 2006-2020'!$A17,FALSE)+IFERROR(HLOOKUP(CONCATENATE($L$5,P$7),'BECO_Datos 2006-2020'!$LL$3:$RN$86,'BECO_Datos 2006-2020'!$A17,FALSE),0))*P$5</f>
        <v>0</v>
      </c>
      <c r="Q17" s="97">
        <f>(HLOOKUP(CONCATENATE($L$5,Q$7),'BECO_Datos 2006-2020'!$D$3:$LJ$86,'BECO_Datos 2006-2020'!$A17,FALSE)+IFERROR(HLOOKUP(CONCATENATE($L$5,Q$7),'BECO_Datos 2006-2020'!$LL$3:$RN$86,'BECO_Datos 2006-2020'!$A17,FALSE),0))*Q$5</f>
        <v>0</v>
      </c>
      <c r="R17" s="97">
        <f>(HLOOKUP(CONCATENATE($L$5,R$7),'BECO_Datos 2006-2020'!$D$3:$LJ$86,'BECO_Datos 2006-2020'!$A17,FALSE)+IFERROR(HLOOKUP(CONCATENATE($L$5,R$7),'BECO_Datos 2006-2020'!$LL$3:$RN$86,'BECO_Datos 2006-2020'!$A17,FALSE),0))*R$5</f>
        <v>0</v>
      </c>
      <c r="S17" s="97">
        <f>(HLOOKUP(CONCATENATE($L$5,S$7),'BECO_Datos 2006-2020'!$D$3:$LJ$86,'BECO_Datos 2006-2020'!$A17,FALSE)+IFERROR(HLOOKUP(CONCATENATE($L$5,S$7),'BECO_Datos 2006-2020'!$LL$3:$RN$86,'BECO_Datos 2006-2020'!$A17,FALSE),0))*S$5</f>
        <v>0</v>
      </c>
      <c r="T17" s="97">
        <f>(HLOOKUP(CONCATENATE($L$5,T$7),'BECO_Datos 2006-2020'!$D$3:$LJ$86,'BECO_Datos 2006-2020'!$A17,FALSE)+IFERROR(HLOOKUP(CONCATENATE($L$5,T$7),'BECO_Datos 2006-2020'!$LL$3:$RN$86,'BECO_Datos 2006-2020'!$A17,FALSE),0))*T$5</f>
        <v>0</v>
      </c>
      <c r="U17" s="97">
        <f>(HLOOKUP(CONCATENATE($L$5,U$7),'BECO_Datos 2006-2020'!$D$3:$LJ$86,'BECO_Datos 2006-2020'!$A17,FALSE)+IFERROR(HLOOKUP(CONCATENATE($L$5,U$7),'BECO_Datos 2006-2020'!$LL$3:$RN$86,'BECO_Datos 2006-2020'!$A17,FALSE),0))*U$5</f>
        <v>0</v>
      </c>
      <c r="V17" s="97">
        <f>(HLOOKUP(CONCATENATE($L$5,V$7),'BECO_Datos 2006-2020'!$D$3:$LJ$86,'BECO_Datos 2006-2020'!$A17,FALSE)+IFERROR(HLOOKUP(CONCATENATE($L$5,V$7),'BECO_Datos 2006-2020'!$LL$3:$RN$86,'BECO_Datos 2006-2020'!$A17,FALSE),0))*V$5</f>
        <v>0</v>
      </c>
      <c r="W17" s="97">
        <f>(HLOOKUP(CONCATENATE($L$5,W$7),'BECO_Datos 2006-2020'!$D$3:$LJ$86,'BECO_Datos 2006-2020'!$A17,FALSE)+IFERROR(HLOOKUP(CONCATENATE($L$5,W$7),'BECO_Datos 2006-2020'!$LL$3:$RN$86,'BECO_Datos 2006-2020'!$A17,FALSE),0))*W$5</f>
        <v>0</v>
      </c>
    </row>
    <row r="18" spans="1:25" x14ac:dyDescent="0.25">
      <c r="A18" s="54"/>
      <c r="B18" s="145" t="s">
        <v>111</v>
      </c>
      <c r="C18" s="22" t="str">
        <f t="shared" si="3"/>
        <v>No aplica</v>
      </c>
      <c r="D18" s="22">
        <f>(HLOOKUP(CONCATENATE($L$5,D$7),'BECO_Datos 2006-2020'!$D$3:$LJ$86,'BECO_Datos 2006-2020'!$A18,FALSE)+IFERROR(HLOOKUP(CONCATENATE($L$5,D$7),'BECO_Datos 2006-2020'!$LL$3:$RN$86,'BECO_Datos 2006-2020'!$A18,FALSE),0))*D$5</f>
        <v>0</v>
      </c>
      <c r="E18" s="22">
        <f>(HLOOKUP(CONCATENATE($L$5,E$7),'BECO_Datos 2006-2020'!$D$3:$LJ$86,'BECO_Datos 2006-2020'!$A18,FALSE)+IFERROR(HLOOKUP(CONCATENATE($L$5,E$7),'BECO_Datos 2006-2020'!$LL$3:$RN$86,'BECO_Datos 2006-2020'!$A18,FALSE),0))*E$5</f>
        <v>0</v>
      </c>
      <c r="F18" s="22">
        <f>(HLOOKUP(CONCATENATE($L$5,F$7),'BECO_Datos 2006-2020'!$D$3:$LJ$86,'BECO_Datos 2006-2020'!$A18,FALSE)+IFERROR(HLOOKUP(CONCATENATE($L$5,F$7),'BECO_Datos 2006-2020'!$LL$3:$RN$86,'BECO_Datos 2006-2020'!$A18,FALSE),0))*F$5</f>
        <v>305122.96999999997</v>
      </c>
      <c r="G18" s="22">
        <f>(HLOOKUP(CONCATENATE($L$5,G$7),'BECO_Datos 2006-2020'!$D$3:$LJ$86,'BECO_Datos 2006-2020'!$A18,FALSE)+IFERROR(HLOOKUP(CONCATENATE($L$5,G$7),'BECO_Datos 2006-2020'!$LL$3:$RN$86,'BECO_Datos 2006-2020'!$A18,FALSE),0))*G$5</f>
        <v>0</v>
      </c>
      <c r="H18" s="22">
        <f>(HLOOKUP(CONCATENATE($L$5,H$7),'BECO_Datos 2006-2020'!$D$3:$LJ$86,'BECO_Datos 2006-2020'!$A18,FALSE)+IFERROR(HLOOKUP(CONCATENATE($L$5,H$7),'BECO_Datos 2006-2020'!$LL$3:$RN$86,'BECO_Datos 2006-2020'!$A18,FALSE),0))*H$5</f>
        <v>0</v>
      </c>
      <c r="I18" s="22">
        <f>(HLOOKUP(CONCATENATE($L$5,I$7),'BECO_Datos 2006-2020'!$D$3:$LJ$86,'BECO_Datos 2006-2020'!$A18,FALSE)+IFERROR(HLOOKUP(CONCATENATE($L$5,I$7),'BECO_Datos 2006-2020'!$LL$3:$RN$86,'BECO_Datos 2006-2020'!$A18,FALSE),0))*I$5</f>
        <v>0</v>
      </c>
      <c r="J18" s="22">
        <f>(HLOOKUP(CONCATENATE($L$5,J$7),'BECO_Datos 2006-2020'!$D$3:$LJ$86,'BECO_Datos 2006-2020'!$A18,FALSE)+IFERROR(HLOOKUP(CONCATENATE($L$5,J$7),'BECO_Datos 2006-2020'!$LL$3:$RN$86,'BECO_Datos 2006-2020'!$A18,FALSE),0))*J$5</f>
        <v>0</v>
      </c>
      <c r="K18" s="22">
        <f>(HLOOKUP(CONCATENATE($L$5,K$7),'BECO_Datos 2006-2020'!$D$3:$LJ$86,'BECO_Datos 2006-2020'!$A18,FALSE)+IFERROR(HLOOKUP(CONCATENATE($L$5,K$7),'BECO_Datos 2006-2020'!$LL$3:$RN$86,'BECO_Datos 2006-2020'!$A18,FALSE),0))*K$5</f>
        <v>0</v>
      </c>
      <c r="L18" s="22" t="str">
        <f t="shared" si="1"/>
        <v>No aplica</v>
      </c>
      <c r="M18" s="22">
        <f>(HLOOKUP(CONCATENATE($L$5,M$7),'BECO_Datos 2006-2020'!$D$3:$LJ$86,'BECO_Datos 2006-2020'!$A18,FALSE)+IFERROR(HLOOKUP(CONCATENATE($L$5,M$7),'BECO_Datos 2006-2020'!$LL$3:$RN$86,'BECO_Datos 2006-2020'!$A18,FALSE),0))*M$5</f>
        <v>0</v>
      </c>
      <c r="N18" s="22">
        <f>(HLOOKUP(CONCATENATE($L$5,N$7),'BECO_Datos 2006-2020'!$D$3:$LJ$86,'BECO_Datos 2006-2020'!$A18,FALSE)+IFERROR(HLOOKUP(CONCATENATE($L$5,N$7),'BECO_Datos 2006-2020'!$LL$3:$RN$86,'BECO_Datos 2006-2020'!$A18,FALSE),0))*N$5</f>
        <v>0</v>
      </c>
      <c r="O18" s="22">
        <f>(HLOOKUP(CONCATENATE($L$5,O$7),'BECO_Datos 2006-2020'!$D$3:$LJ$86,'BECO_Datos 2006-2020'!$A18,FALSE)+IFERROR(HLOOKUP(CONCATENATE($L$5,O$7),'BECO_Datos 2006-2020'!$LL$3:$RN$86,'BECO_Datos 2006-2020'!$A18,FALSE),0))*O$5</f>
        <v>0</v>
      </c>
      <c r="P18" s="22">
        <f>(HLOOKUP(CONCATENATE($L$5,P$7),'BECO_Datos 2006-2020'!$D$3:$LJ$86,'BECO_Datos 2006-2020'!$A18,FALSE)+IFERROR(HLOOKUP(CONCATENATE($L$5,P$7),'BECO_Datos 2006-2020'!$LL$3:$RN$86,'BECO_Datos 2006-2020'!$A18,FALSE),0))*P$5</f>
        <v>0</v>
      </c>
      <c r="Q18" s="22">
        <f>(HLOOKUP(CONCATENATE($L$5,Q$7),'BECO_Datos 2006-2020'!$D$3:$LJ$86,'BECO_Datos 2006-2020'!$A18,FALSE)+IFERROR(HLOOKUP(CONCATENATE($L$5,Q$7),'BECO_Datos 2006-2020'!$LL$3:$RN$86,'BECO_Datos 2006-2020'!$A18,FALSE),0))*Q$5</f>
        <v>0</v>
      </c>
      <c r="R18" s="22">
        <f>(HLOOKUP(CONCATENATE($L$5,R$7),'BECO_Datos 2006-2020'!$D$3:$LJ$86,'BECO_Datos 2006-2020'!$A18,FALSE)+IFERROR(HLOOKUP(CONCATENATE($L$5,R$7),'BECO_Datos 2006-2020'!$LL$3:$RN$86,'BECO_Datos 2006-2020'!$A18,FALSE),0))*R$5</f>
        <v>0</v>
      </c>
      <c r="S18" s="22">
        <f>(HLOOKUP(CONCATENATE($L$5,S$7),'BECO_Datos 2006-2020'!$D$3:$LJ$86,'BECO_Datos 2006-2020'!$A18,FALSE)+IFERROR(HLOOKUP(CONCATENATE($L$5,S$7),'BECO_Datos 2006-2020'!$LL$3:$RN$86,'BECO_Datos 2006-2020'!$A18,FALSE),0))*S$5</f>
        <v>0</v>
      </c>
      <c r="T18" s="22">
        <f>(HLOOKUP(CONCATENATE($L$5,T$7),'BECO_Datos 2006-2020'!$D$3:$LJ$86,'BECO_Datos 2006-2020'!$A18,FALSE)+IFERROR(HLOOKUP(CONCATENATE($L$5,T$7),'BECO_Datos 2006-2020'!$LL$3:$RN$86,'BECO_Datos 2006-2020'!$A18,FALSE),0))*T$5</f>
        <v>0</v>
      </c>
      <c r="U18" s="22">
        <f>(HLOOKUP(CONCATENATE($L$5,U$7),'BECO_Datos 2006-2020'!$D$3:$LJ$86,'BECO_Datos 2006-2020'!$A18,FALSE)+IFERROR(HLOOKUP(CONCATENATE($L$5,U$7),'BECO_Datos 2006-2020'!$LL$3:$RN$86,'BECO_Datos 2006-2020'!$A18,FALSE),0))*U$5</f>
        <v>0</v>
      </c>
      <c r="V18" s="22">
        <f>(HLOOKUP(CONCATENATE($L$5,V$7),'BECO_Datos 2006-2020'!$D$3:$LJ$86,'BECO_Datos 2006-2020'!$A18,FALSE)+IFERROR(HLOOKUP(CONCATENATE($L$5,V$7),'BECO_Datos 2006-2020'!$LL$3:$RN$86,'BECO_Datos 2006-2020'!$A18,FALSE),0))*V$5</f>
        <v>0</v>
      </c>
      <c r="W18" s="22">
        <f>(HLOOKUP(CONCATENATE($L$5,W$7),'BECO_Datos 2006-2020'!$D$3:$LJ$86,'BECO_Datos 2006-2020'!$A18,FALSE)+IFERROR(HLOOKUP(CONCATENATE($L$5,W$7),'BECO_Datos 2006-2020'!$LL$3:$RN$86,'BECO_Datos 2006-2020'!$A18,FALSE),0))*W$5</f>
        <v>0</v>
      </c>
    </row>
    <row r="19" spans="1:25" x14ac:dyDescent="0.25">
      <c r="A19" s="54"/>
      <c r="B19" s="146" t="s">
        <v>112</v>
      </c>
      <c r="C19" s="23" t="str">
        <f t="shared" si="3"/>
        <v>No aplica</v>
      </c>
      <c r="D19" s="97">
        <f>(HLOOKUP(CONCATENATE($L$5,D$7),'BECO_Datos 2006-2020'!$D$3:$LJ$86,'BECO_Datos 2006-2020'!$A19,FALSE)+IFERROR(HLOOKUP(CONCATENATE($L$5,D$7),'BECO_Datos 2006-2020'!$LL$3:$RN$86,'BECO_Datos 2006-2020'!$A19,FALSE),0))*D$5</f>
        <v>0</v>
      </c>
      <c r="E19" s="97">
        <f>(HLOOKUP(CONCATENATE($L$5,E$7),'BECO_Datos 2006-2020'!$D$3:$LJ$86,'BECO_Datos 2006-2020'!$A19,FALSE)+IFERROR(HLOOKUP(CONCATENATE($L$5,E$7),'BECO_Datos 2006-2020'!$LL$3:$RN$86,'BECO_Datos 2006-2020'!$A19,FALSE),0))*E$5</f>
        <v>0</v>
      </c>
      <c r="F19" s="97">
        <f>(HLOOKUP(CONCATENATE($L$5,F$7),'BECO_Datos 2006-2020'!$D$3:$LJ$86,'BECO_Datos 2006-2020'!$A19,FALSE)+IFERROR(HLOOKUP(CONCATENATE($L$5,F$7),'BECO_Datos 2006-2020'!$LL$3:$RN$86,'BECO_Datos 2006-2020'!$A19,FALSE),0))*F$5</f>
        <v>0</v>
      </c>
      <c r="G19" s="97">
        <f>(HLOOKUP(CONCATENATE($L$5,G$7),'BECO_Datos 2006-2020'!$D$3:$LJ$86,'BECO_Datos 2006-2020'!$A19,FALSE)+IFERROR(HLOOKUP(CONCATENATE($L$5,G$7),'BECO_Datos 2006-2020'!$LL$3:$RN$86,'BECO_Datos 2006-2020'!$A19,FALSE),0))*G$5</f>
        <v>0</v>
      </c>
      <c r="H19" s="97">
        <f>(HLOOKUP(CONCATENATE($L$5,H$7),'BECO_Datos 2006-2020'!$D$3:$LJ$86,'BECO_Datos 2006-2020'!$A19,FALSE)+IFERROR(HLOOKUP(CONCATENATE($L$5,H$7),'BECO_Datos 2006-2020'!$LL$3:$RN$86,'BECO_Datos 2006-2020'!$A19,FALSE),0))*H$5</f>
        <v>0</v>
      </c>
      <c r="I19" s="97">
        <f>(HLOOKUP(CONCATENATE($L$5,I$7),'BECO_Datos 2006-2020'!$D$3:$LJ$86,'BECO_Datos 2006-2020'!$A19,FALSE)+IFERROR(HLOOKUP(CONCATENATE($L$5,I$7),'BECO_Datos 2006-2020'!$LL$3:$RN$86,'BECO_Datos 2006-2020'!$A19,FALSE),0))*I$5</f>
        <v>0</v>
      </c>
      <c r="J19" s="97">
        <f>(HLOOKUP(CONCATENATE($L$5,J$7),'BECO_Datos 2006-2020'!$D$3:$LJ$86,'BECO_Datos 2006-2020'!$A19,FALSE)+IFERROR(HLOOKUP(CONCATENATE($L$5,J$7),'BECO_Datos 2006-2020'!$LL$3:$RN$86,'BECO_Datos 2006-2020'!$A19,FALSE),0))*J$5</f>
        <v>0</v>
      </c>
      <c r="K19" s="97">
        <f>(HLOOKUP(CONCATENATE($L$5,K$7),'BECO_Datos 2006-2020'!$D$3:$LJ$86,'BECO_Datos 2006-2020'!$A19,FALSE)+IFERROR(HLOOKUP(CONCATENATE($L$5,K$7),'BECO_Datos 2006-2020'!$LL$3:$RN$86,'BECO_Datos 2006-2020'!$A19,FALSE),0))*K$5</f>
        <v>0</v>
      </c>
      <c r="L19" s="23" t="str">
        <f t="shared" si="1"/>
        <v>No aplica</v>
      </c>
      <c r="M19" s="97">
        <f>(HLOOKUP(CONCATENATE($L$5,M$7),'BECO_Datos 2006-2020'!$D$3:$LJ$86,'BECO_Datos 2006-2020'!$A19,FALSE)+IFERROR(HLOOKUP(CONCATENATE($L$5,M$7),'BECO_Datos 2006-2020'!$LL$3:$RN$86,'BECO_Datos 2006-2020'!$A19,FALSE),0))*M$5</f>
        <v>0</v>
      </c>
      <c r="N19" s="97">
        <f>(HLOOKUP(CONCATENATE($L$5,N$7),'BECO_Datos 2006-2020'!$D$3:$LJ$86,'BECO_Datos 2006-2020'!$A19,FALSE)+IFERROR(HLOOKUP(CONCATENATE($L$5,N$7),'BECO_Datos 2006-2020'!$LL$3:$RN$86,'BECO_Datos 2006-2020'!$A19,FALSE),0))*N$5</f>
        <v>0</v>
      </c>
      <c r="O19" s="97">
        <f>(HLOOKUP(CONCATENATE($L$5,O$7),'BECO_Datos 2006-2020'!$D$3:$LJ$86,'BECO_Datos 2006-2020'!$A19,FALSE)+IFERROR(HLOOKUP(CONCATENATE($L$5,O$7),'BECO_Datos 2006-2020'!$LL$3:$RN$86,'BECO_Datos 2006-2020'!$A19,FALSE),0))*O$5</f>
        <v>0</v>
      </c>
      <c r="P19" s="97">
        <f>(HLOOKUP(CONCATENATE($L$5,P$7),'BECO_Datos 2006-2020'!$D$3:$LJ$86,'BECO_Datos 2006-2020'!$A19,FALSE)+IFERROR(HLOOKUP(CONCATENATE($L$5,P$7),'BECO_Datos 2006-2020'!$LL$3:$RN$86,'BECO_Datos 2006-2020'!$A19,FALSE),0))*P$5</f>
        <v>0</v>
      </c>
      <c r="Q19" s="97">
        <f>(HLOOKUP(CONCATENATE($L$5,Q$7),'BECO_Datos 2006-2020'!$D$3:$LJ$86,'BECO_Datos 2006-2020'!$A19,FALSE)+IFERROR(HLOOKUP(CONCATENATE($L$5,Q$7),'BECO_Datos 2006-2020'!$LL$3:$RN$86,'BECO_Datos 2006-2020'!$A19,FALSE),0))*Q$5</f>
        <v>0</v>
      </c>
      <c r="R19" s="97">
        <f>(HLOOKUP(CONCATENATE($L$5,R$7),'BECO_Datos 2006-2020'!$D$3:$LJ$86,'BECO_Datos 2006-2020'!$A19,FALSE)+IFERROR(HLOOKUP(CONCATENATE($L$5,R$7),'BECO_Datos 2006-2020'!$LL$3:$RN$86,'BECO_Datos 2006-2020'!$A19,FALSE),0))*R$5</f>
        <v>0</v>
      </c>
      <c r="S19" s="97">
        <f>(HLOOKUP(CONCATENATE($L$5,S$7),'BECO_Datos 2006-2020'!$D$3:$LJ$86,'BECO_Datos 2006-2020'!$A19,FALSE)+IFERROR(HLOOKUP(CONCATENATE($L$5,S$7),'BECO_Datos 2006-2020'!$LL$3:$RN$86,'BECO_Datos 2006-2020'!$A19,FALSE),0))*S$5</f>
        <v>0</v>
      </c>
      <c r="T19" s="97">
        <f>(HLOOKUP(CONCATENATE($L$5,T$7),'BECO_Datos 2006-2020'!$D$3:$LJ$86,'BECO_Datos 2006-2020'!$A19,FALSE)+IFERROR(HLOOKUP(CONCATENATE($L$5,T$7),'BECO_Datos 2006-2020'!$LL$3:$RN$86,'BECO_Datos 2006-2020'!$A19,FALSE),0))*T$5</f>
        <v>0</v>
      </c>
      <c r="U19" s="97">
        <f>(HLOOKUP(CONCATENATE($L$5,U$7),'BECO_Datos 2006-2020'!$D$3:$LJ$86,'BECO_Datos 2006-2020'!$A19,FALSE)+IFERROR(HLOOKUP(CONCATENATE($L$5,U$7),'BECO_Datos 2006-2020'!$LL$3:$RN$86,'BECO_Datos 2006-2020'!$A19,FALSE),0))*U$5</f>
        <v>0</v>
      </c>
      <c r="V19" s="97">
        <f>(HLOOKUP(CONCATENATE($L$5,V$7),'BECO_Datos 2006-2020'!$D$3:$LJ$86,'BECO_Datos 2006-2020'!$A19,FALSE)+IFERROR(HLOOKUP(CONCATENATE($L$5,V$7),'BECO_Datos 2006-2020'!$LL$3:$RN$86,'BECO_Datos 2006-2020'!$A19,FALSE),0))*V$5</f>
        <v>0</v>
      </c>
      <c r="W19" s="97">
        <f>(HLOOKUP(CONCATENATE($L$5,W$7),'BECO_Datos 2006-2020'!$D$3:$LJ$86,'BECO_Datos 2006-2020'!$A19,FALSE)+IFERROR(HLOOKUP(CONCATENATE($L$5,W$7),'BECO_Datos 2006-2020'!$LL$3:$RN$86,'BECO_Datos 2006-2020'!$A19,FALSE),0))*W$5</f>
        <v>0</v>
      </c>
    </row>
    <row r="20" spans="1:25" s="9" customFormat="1" x14ac:dyDescent="0.25">
      <c r="A20" s="144"/>
      <c r="B20" s="145" t="s">
        <v>12</v>
      </c>
      <c r="C20" s="22" t="str">
        <f t="shared" si="3"/>
        <v>No aplica</v>
      </c>
      <c r="D20" s="22">
        <f>SUM(D21:D24)</f>
        <v>0</v>
      </c>
      <c r="E20" s="22">
        <f t="shared" ref="E20:K20" si="4">SUM(E21:E24)</f>
        <v>0</v>
      </c>
      <c r="F20" s="22">
        <f t="shared" si="4"/>
        <v>41362.187784037545</v>
      </c>
      <c r="G20" s="22">
        <f t="shared" si="4"/>
        <v>0</v>
      </c>
      <c r="H20" s="22">
        <f t="shared" si="4"/>
        <v>0</v>
      </c>
      <c r="I20" s="22">
        <f t="shared" si="4"/>
        <v>-1.8189894035458565E-12</v>
      </c>
      <c r="J20" s="22">
        <f t="shared" si="4"/>
        <v>0</v>
      </c>
      <c r="K20" s="22">
        <f t="shared" si="4"/>
        <v>0</v>
      </c>
      <c r="L20" s="22" t="str">
        <f t="shared" si="1"/>
        <v>No aplica</v>
      </c>
      <c r="M20" s="22">
        <f t="shared" ref="M20:W20" si="5">SUM(M21:M24)</f>
        <v>0</v>
      </c>
      <c r="N20" s="22">
        <f t="shared" si="5"/>
        <v>0</v>
      </c>
      <c r="O20" s="22">
        <f t="shared" si="5"/>
        <v>0</v>
      </c>
      <c r="P20" s="22">
        <f t="shared" si="5"/>
        <v>0</v>
      </c>
      <c r="Q20" s="22">
        <f t="shared" si="5"/>
        <v>0</v>
      </c>
      <c r="R20" s="22">
        <f t="shared" si="5"/>
        <v>2155.1483710907551</v>
      </c>
      <c r="S20" s="22">
        <f t="shared" si="5"/>
        <v>5574.910234108339</v>
      </c>
      <c r="T20" s="22">
        <f t="shared" si="5"/>
        <v>0</v>
      </c>
      <c r="U20" s="22">
        <f t="shared" si="5"/>
        <v>0</v>
      </c>
      <c r="V20" s="22">
        <f t="shared" si="5"/>
        <v>0</v>
      </c>
      <c r="W20" s="22">
        <f t="shared" si="5"/>
        <v>0</v>
      </c>
      <c r="X20"/>
      <c r="Y20"/>
    </row>
    <row r="21" spans="1:25" x14ac:dyDescent="0.25">
      <c r="A21" s="54"/>
      <c r="B21" s="147" t="s">
        <v>110</v>
      </c>
      <c r="C21" s="23" t="str">
        <f t="shared" si="3"/>
        <v>No aplica</v>
      </c>
      <c r="D21" s="98">
        <f>(HLOOKUP(CONCATENATE($L$5,D$7),'BECO_Datos 2006-2020'!$D$3:$LJ$86,'BECO_Datos 2006-2020'!$A21,FALSE)+IFERROR(HLOOKUP(CONCATENATE($L$5,D$7),'BECO_Datos 2006-2020'!$LL$3:$RN$86,'BECO_Datos 2006-2020'!$A21,FALSE),0))*D$5</f>
        <v>0</v>
      </c>
      <c r="E21" s="98">
        <f>(HLOOKUP(CONCATENATE($L$5,E$7),'BECO_Datos 2006-2020'!$D$3:$LJ$86,'BECO_Datos 2006-2020'!$A21,FALSE)+IFERROR(HLOOKUP(CONCATENATE($L$5,E$7),'BECO_Datos 2006-2020'!$LL$3:$RN$86,'BECO_Datos 2006-2020'!$A21,FALSE),0))*E$5</f>
        <v>0</v>
      </c>
      <c r="F21" s="98">
        <f>(HLOOKUP(CONCATENATE($L$5,F$7),'BECO_Datos 2006-2020'!$D$3:$LJ$86,'BECO_Datos 2006-2020'!$A21,FALSE)+IFERROR(HLOOKUP(CONCATENATE($L$5,F$7),'BECO_Datos 2006-2020'!$LL$3:$RN$86,'BECO_Datos 2006-2020'!$A21,FALSE),0))*F$5</f>
        <v>0</v>
      </c>
      <c r="G21" s="98">
        <f>(HLOOKUP(CONCATENATE($L$5,G$7),'BECO_Datos 2006-2020'!$D$3:$LJ$86,'BECO_Datos 2006-2020'!$A21,FALSE)+IFERROR(HLOOKUP(CONCATENATE($L$5,G$7),'BECO_Datos 2006-2020'!$LL$3:$RN$86,'BECO_Datos 2006-2020'!$A21,FALSE),0))*G$5</f>
        <v>0</v>
      </c>
      <c r="H21" s="98">
        <f>(HLOOKUP(CONCATENATE($L$5,H$7),'BECO_Datos 2006-2020'!$D$3:$LJ$86,'BECO_Datos 2006-2020'!$A21,FALSE)+IFERROR(HLOOKUP(CONCATENATE($L$5,H$7),'BECO_Datos 2006-2020'!$LL$3:$RN$86,'BECO_Datos 2006-2020'!$A21,FALSE),0))*H$5</f>
        <v>0</v>
      </c>
      <c r="I21" s="98">
        <f>(HLOOKUP(CONCATENATE($L$5,I$7),'BECO_Datos 2006-2020'!$D$3:$LJ$86,'BECO_Datos 2006-2020'!$A21,FALSE)+IFERROR(HLOOKUP(CONCATENATE($L$5,I$7),'BECO_Datos 2006-2020'!$LL$3:$RN$86,'BECO_Datos 2006-2020'!$A21,FALSE),0))*I$5</f>
        <v>0</v>
      </c>
      <c r="J21" s="98">
        <f>(HLOOKUP(CONCATENATE($L$5,J$7),'BECO_Datos 2006-2020'!$D$3:$LJ$86,'BECO_Datos 2006-2020'!$A21,FALSE)+IFERROR(HLOOKUP(CONCATENATE($L$5,J$7),'BECO_Datos 2006-2020'!$LL$3:$RN$86,'BECO_Datos 2006-2020'!$A21,FALSE),0))*J$5</f>
        <v>0</v>
      </c>
      <c r="K21" s="98">
        <f>(HLOOKUP(CONCATENATE($L$5,K$7),'BECO_Datos 2006-2020'!$D$3:$LJ$86,'BECO_Datos 2006-2020'!$A21,FALSE)+IFERROR(HLOOKUP(CONCATENATE($L$5,K$7),'BECO_Datos 2006-2020'!$LL$3:$RN$86,'BECO_Datos 2006-2020'!$A21,FALSE),0))*K$5</f>
        <v>0</v>
      </c>
      <c r="L21" s="23" t="str">
        <f t="shared" si="1"/>
        <v>No aplica</v>
      </c>
      <c r="M21" s="98">
        <f>(HLOOKUP(CONCATENATE($L$5,M$7),'BECO_Datos 2006-2020'!$D$3:$LJ$86,'BECO_Datos 2006-2020'!$A21,FALSE)+IFERROR(HLOOKUP(CONCATENATE($L$5,M$7),'BECO_Datos 2006-2020'!$LL$3:$RN$86,'BECO_Datos 2006-2020'!$A21,FALSE),0))*M$5</f>
        <v>0</v>
      </c>
      <c r="N21" s="98">
        <f>(HLOOKUP(CONCATENATE($L$5,N$7),'BECO_Datos 2006-2020'!$D$3:$LJ$86,'BECO_Datos 2006-2020'!$A21,FALSE)+IFERROR(HLOOKUP(CONCATENATE($L$5,N$7),'BECO_Datos 2006-2020'!$LL$3:$RN$86,'BECO_Datos 2006-2020'!$A21,FALSE),0))*N$5</f>
        <v>0</v>
      </c>
      <c r="O21" s="98">
        <f>(HLOOKUP(CONCATENATE($L$5,O$7),'BECO_Datos 2006-2020'!$D$3:$LJ$86,'BECO_Datos 2006-2020'!$A21,FALSE)+IFERROR(HLOOKUP(CONCATENATE($L$5,O$7),'BECO_Datos 2006-2020'!$LL$3:$RN$86,'BECO_Datos 2006-2020'!$A21,FALSE),0))*O$5</f>
        <v>0</v>
      </c>
      <c r="P21" s="98">
        <f>(HLOOKUP(CONCATENATE($L$5,P$7),'BECO_Datos 2006-2020'!$D$3:$LJ$86,'BECO_Datos 2006-2020'!$A21,FALSE)+IFERROR(HLOOKUP(CONCATENATE($L$5,P$7),'BECO_Datos 2006-2020'!$LL$3:$RN$86,'BECO_Datos 2006-2020'!$A21,FALSE),0))*P$5</f>
        <v>0</v>
      </c>
      <c r="Q21" s="98">
        <f>(HLOOKUP(CONCATENATE($L$5,Q$7),'BECO_Datos 2006-2020'!$D$3:$LJ$86,'BECO_Datos 2006-2020'!$A21,FALSE)+IFERROR(HLOOKUP(CONCATENATE($L$5,Q$7),'BECO_Datos 2006-2020'!$LL$3:$RN$86,'BECO_Datos 2006-2020'!$A21,FALSE),0))*Q$5</f>
        <v>0</v>
      </c>
      <c r="R21" s="98">
        <f>(HLOOKUP(CONCATENATE($L$5,R$7),'BECO_Datos 2006-2020'!$D$3:$LJ$86,'BECO_Datos 2006-2020'!$A21,FALSE)+IFERROR(HLOOKUP(CONCATENATE($L$5,R$7),'BECO_Datos 2006-2020'!$LL$3:$RN$86,'BECO_Datos 2006-2020'!$A21,FALSE),0))*R$5</f>
        <v>2155.1483710907551</v>
      </c>
      <c r="S21" s="98">
        <f>(HLOOKUP(CONCATENATE($L$5,S$7),'BECO_Datos 2006-2020'!$D$3:$LJ$86,'BECO_Datos 2006-2020'!$A21,FALSE)+IFERROR(HLOOKUP(CONCATENATE($L$5,S$7),'BECO_Datos 2006-2020'!$LL$3:$RN$86,'BECO_Datos 2006-2020'!$A21,FALSE),0))*S$5</f>
        <v>0</v>
      </c>
      <c r="T21" s="98">
        <f>(HLOOKUP(CONCATENATE($L$5,T$7),'BECO_Datos 2006-2020'!$D$3:$LJ$86,'BECO_Datos 2006-2020'!$A21,FALSE)+IFERROR(HLOOKUP(CONCATENATE($L$5,T$7),'BECO_Datos 2006-2020'!$LL$3:$RN$86,'BECO_Datos 2006-2020'!$A21,FALSE),0))*T$5</f>
        <v>0</v>
      </c>
      <c r="U21" s="98">
        <f>(HLOOKUP(CONCATENATE($L$5,U$7),'BECO_Datos 2006-2020'!$D$3:$LJ$86,'BECO_Datos 2006-2020'!$A21,FALSE)+IFERROR(HLOOKUP(CONCATENATE($L$5,U$7),'BECO_Datos 2006-2020'!$LL$3:$RN$86,'BECO_Datos 2006-2020'!$A21,FALSE),0))*U$5</f>
        <v>0</v>
      </c>
      <c r="V21" s="98">
        <f>(HLOOKUP(CONCATENATE($L$5,V$7),'BECO_Datos 2006-2020'!$D$3:$LJ$86,'BECO_Datos 2006-2020'!$A21,FALSE)+IFERROR(HLOOKUP(CONCATENATE($L$5,V$7),'BECO_Datos 2006-2020'!$LL$3:$RN$86,'BECO_Datos 2006-2020'!$A21,FALSE),0))*V$5</f>
        <v>0</v>
      </c>
      <c r="W21" s="98">
        <f>(HLOOKUP(CONCATENATE($L$5,W$7),'BECO_Datos 2006-2020'!$D$3:$LJ$86,'BECO_Datos 2006-2020'!$A21,FALSE)+IFERROR(HLOOKUP(CONCATENATE($L$5,W$7),'BECO_Datos 2006-2020'!$LL$3:$RN$86,'BECO_Datos 2006-2020'!$A21,FALSE),0))*W$5</f>
        <v>0</v>
      </c>
    </row>
    <row r="22" spans="1:25" x14ac:dyDescent="0.25">
      <c r="A22" s="54"/>
      <c r="B22" s="105" t="s">
        <v>116</v>
      </c>
      <c r="C22" s="22" t="str">
        <f t="shared" si="3"/>
        <v>No aplica</v>
      </c>
      <c r="D22" s="22">
        <f>(HLOOKUP(CONCATENATE($L$5,D$7),'BECO_Datos 2006-2020'!$D$3:$LJ$86,'BECO_Datos 2006-2020'!$A22,FALSE)+IFERROR(HLOOKUP(CONCATENATE($L$5,D$7),'BECO_Datos 2006-2020'!$LL$3:$RN$86,'BECO_Datos 2006-2020'!$A22,FALSE),0))*D$5</f>
        <v>0</v>
      </c>
      <c r="E22" s="22">
        <f>(HLOOKUP(CONCATENATE($L$5,E$7),'BECO_Datos 2006-2020'!$D$3:$LJ$86,'BECO_Datos 2006-2020'!$A22,FALSE)+IFERROR(HLOOKUP(CONCATENATE($L$5,E$7),'BECO_Datos 2006-2020'!$LL$3:$RN$86,'BECO_Datos 2006-2020'!$A22,FALSE),0))*E$5</f>
        <v>0</v>
      </c>
      <c r="F22" s="22">
        <f>(HLOOKUP(CONCATENATE($L$5,F$7),'BECO_Datos 2006-2020'!$D$3:$LJ$86,'BECO_Datos 2006-2020'!$A22,FALSE)+IFERROR(HLOOKUP(CONCATENATE($L$5,F$7),'BECO_Datos 2006-2020'!$LL$3:$RN$86,'BECO_Datos 2006-2020'!$A22,FALSE),0))*F$5</f>
        <v>32618.035984994869</v>
      </c>
      <c r="G22" s="22">
        <f>(HLOOKUP(CONCATENATE($L$5,G$7),'BECO_Datos 2006-2020'!$D$3:$LJ$86,'BECO_Datos 2006-2020'!$A22,FALSE)+IFERROR(HLOOKUP(CONCATENATE($L$5,G$7),'BECO_Datos 2006-2020'!$LL$3:$RN$86,'BECO_Datos 2006-2020'!$A22,FALSE),0))*G$5</f>
        <v>0</v>
      </c>
      <c r="H22" s="22">
        <f>(HLOOKUP(CONCATENATE($L$5,H$7),'BECO_Datos 2006-2020'!$D$3:$LJ$86,'BECO_Datos 2006-2020'!$A22,FALSE)+IFERROR(HLOOKUP(CONCATENATE($L$5,H$7),'BECO_Datos 2006-2020'!$LL$3:$RN$86,'BECO_Datos 2006-2020'!$A22,FALSE),0))*H$5</f>
        <v>0</v>
      </c>
      <c r="I22" s="22">
        <f>(HLOOKUP(CONCATENATE($L$5,I$7),'BECO_Datos 2006-2020'!$D$3:$LJ$86,'BECO_Datos 2006-2020'!$A22,FALSE)+IFERROR(HLOOKUP(CONCATENATE($L$5,I$7),'BECO_Datos 2006-2020'!$LL$3:$RN$86,'BECO_Datos 2006-2020'!$A22,FALSE),0))*I$5</f>
        <v>-1.8189894035458565E-12</v>
      </c>
      <c r="J22" s="22">
        <f>(HLOOKUP(CONCATENATE($L$5,J$7),'BECO_Datos 2006-2020'!$D$3:$LJ$86,'BECO_Datos 2006-2020'!$A22,FALSE)+IFERROR(HLOOKUP(CONCATENATE($L$5,J$7),'BECO_Datos 2006-2020'!$LL$3:$RN$86,'BECO_Datos 2006-2020'!$A22,FALSE),0))*J$5</f>
        <v>0</v>
      </c>
      <c r="K22" s="22">
        <f>(HLOOKUP(CONCATENATE($L$5,K$7),'BECO_Datos 2006-2020'!$D$3:$LJ$86,'BECO_Datos 2006-2020'!$A22,FALSE)+IFERROR(HLOOKUP(CONCATENATE($L$5,K$7),'BECO_Datos 2006-2020'!$LL$3:$RN$86,'BECO_Datos 2006-2020'!$A22,FALSE),0))*K$5</f>
        <v>0</v>
      </c>
      <c r="L22" s="22" t="str">
        <f t="shared" si="1"/>
        <v>No aplica</v>
      </c>
      <c r="M22" s="22">
        <f>(HLOOKUP(CONCATENATE($L$5,M$7),'BECO_Datos 2006-2020'!$D$3:$LJ$86,'BECO_Datos 2006-2020'!$A22,FALSE)+IFERROR(HLOOKUP(CONCATENATE($L$5,M$7),'BECO_Datos 2006-2020'!$LL$3:$RN$86,'BECO_Datos 2006-2020'!$A22,FALSE),0))*M$5</f>
        <v>0</v>
      </c>
      <c r="N22" s="22">
        <f>(HLOOKUP(CONCATENATE($L$5,N$7),'BECO_Datos 2006-2020'!$D$3:$LJ$86,'BECO_Datos 2006-2020'!$A22,FALSE)+IFERROR(HLOOKUP(CONCATENATE($L$5,N$7),'BECO_Datos 2006-2020'!$LL$3:$RN$86,'BECO_Datos 2006-2020'!$A22,FALSE),0))*N$5</f>
        <v>0</v>
      </c>
      <c r="O22" s="22">
        <f>(HLOOKUP(CONCATENATE($L$5,O$7),'BECO_Datos 2006-2020'!$D$3:$LJ$86,'BECO_Datos 2006-2020'!$A22,FALSE)+IFERROR(HLOOKUP(CONCATENATE($L$5,O$7),'BECO_Datos 2006-2020'!$LL$3:$RN$86,'BECO_Datos 2006-2020'!$A22,FALSE),0))*O$5</f>
        <v>0</v>
      </c>
      <c r="P22" s="22">
        <f>(HLOOKUP(CONCATENATE($L$5,P$7),'BECO_Datos 2006-2020'!$D$3:$LJ$86,'BECO_Datos 2006-2020'!$A22,FALSE)+IFERROR(HLOOKUP(CONCATENATE($L$5,P$7),'BECO_Datos 2006-2020'!$LL$3:$RN$86,'BECO_Datos 2006-2020'!$A22,FALSE),0))*P$5</f>
        <v>0</v>
      </c>
      <c r="Q22" s="22">
        <f>(HLOOKUP(CONCATENATE($L$5,Q$7),'BECO_Datos 2006-2020'!$D$3:$LJ$86,'BECO_Datos 2006-2020'!$A22,FALSE)+IFERROR(HLOOKUP(CONCATENATE($L$5,Q$7),'BECO_Datos 2006-2020'!$LL$3:$RN$86,'BECO_Datos 2006-2020'!$A22,FALSE),0))*Q$5</f>
        <v>0</v>
      </c>
      <c r="R22" s="22">
        <f>(HLOOKUP(CONCATENATE($L$5,R$7),'BECO_Datos 2006-2020'!$D$3:$LJ$86,'BECO_Datos 2006-2020'!$A22,FALSE)+IFERROR(HLOOKUP(CONCATENATE($L$5,R$7),'BECO_Datos 2006-2020'!$LL$3:$RN$86,'BECO_Datos 2006-2020'!$A22,FALSE),0))*R$5</f>
        <v>0</v>
      </c>
      <c r="S22" s="22">
        <f>(HLOOKUP(CONCATENATE($L$5,S$7),'BECO_Datos 2006-2020'!$D$3:$LJ$86,'BECO_Datos 2006-2020'!$A22,FALSE)+IFERROR(HLOOKUP(CONCATENATE($L$5,S$7),'BECO_Datos 2006-2020'!$LL$3:$RN$86,'BECO_Datos 2006-2020'!$A22,FALSE),0))*S$5</f>
        <v>5574.910234108339</v>
      </c>
      <c r="T22" s="22">
        <f>(HLOOKUP(CONCATENATE($L$5,T$7),'BECO_Datos 2006-2020'!$D$3:$LJ$86,'BECO_Datos 2006-2020'!$A22,FALSE)+IFERROR(HLOOKUP(CONCATENATE($L$5,T$7),'BECO_Datos 2006-2020'!$LL$3:$RN$86,'BECO_Datos 2006-2020'!$A22,FALSE),0))*T$5</f>
        <v>0</v>
      </c>
      <c r="U22" s="22">
        <f>(HLOOKUP(CONCATENATE($L$5,U$7),'BECO_Datos 2006-2020'!$D$3:$LJ$86,'BECO_Datos 2006-2020'!$A22,FALSE)+IFERROR(HLOOKUP(CONCATENATE($L$5,U$7),'BECO_Datos 2006-2020'!$LL$3:$RN$86,'BECO_Datos 2006-2020'!$A22,FALSE),0))*U$5</f>
        <v>0</v>
      </c>
      <c r="V22" s="22">
        <f>(HLOOKUP(CONCATENATE($L$5,V$7),'BECO_Datos 2006-2020'!$D$3:$LJ$86,'BECO_Datos 2006-2020'!$A22,FALSE)+IFERROR(HLOOKUP(CONCATENATE($L$5,V$7),'BECO_Datos 2006-2020'!$LL$3:$RN$86,'BECO_Datos 2006-2020'!$A22,FALSE),0))*V$5</f>
        <v>0</v>
      </c>
      <c r="W22" s="22">
        <f>(HLOOKUP(CONCATENATE($L$5,W$7),'BECO_Datos 2006-2020'!$D$3:$LJ$86,'BECO_Datos 2006-2020'!$A22,FALSE)+IFERROR(HLOOKUP(CONCATENATE($L$5,W$7),'BECO_Datos 2006-2020'!$LL$3:$RN$86,'BECO_Datos 2006-2020'!$A22,FALSE),0))*W$5</f>
        <v>0</v>
      </c>
    </row>
    <row r="23" spans="1:25" x14ac:dyDescent="0.25">
      <c r="A23" s="54"/>
      <c r="B23" s="147" t="s">
        <v>115</v>
      </c>
      <c r="C23" s="23" t="str">
        <f t="shared" si="3"/>
        <v>No aplica</v>
      </c>
      <c r="D23" s="98">
        <f>(HLOOKUP(CONCATENATE($L$5,D$7),'BECO_Datos 2006-2020'!$D$3:$LJ$86,'BECO_Datos 2006-2020'!$A23,FALSE)+IFERROR(HLOOKUP(CONCATENATE($L$5,D$7),'BECO_Datos 2006-2020'!$LL$3:$RN$86,'BECO_Datos 2006-2020'!$A23,FALSE),0))*D$5</f>
        <v>0</v>
      </c>
      <c r="E23" s="98">
        <f>(HLOOKUP(CONCATENATE($L$5,E$7),'BECO_Datos 2006-2020'!$D$3:$LJ$86,'BECO_Datos 2006-2020'!$A23,FALSE)+IFERROR(HLOOKUP(CONCATENATE($L$5,E$7),'BECO_Datos 2006-2020'!$LL$3:$RN$86,'BECO_Datos 2006-2020'!$A23,FALSE),0))*E$5</f>
        <v>0</v>
      </c>
      <c r="F23" s="98">
        <f>(HLOOKUP(CONCATENATE($L$5,F$7),'BECO_Datos 2006-2020'!$D$3:$LJ$86,'BECO_Datos 2006-2020'!$A23,FALSE)+IFERROR(HLOOKUP(CONCATENATE($L$5,F$7),'BECO_Datos 2006-2020'!$LL$3:$RN$86,'BECO_Datos 2006-2020'!$A23,FALSE),0))*F$5</f>
        <v>8744.1517990426764</v>
      </c>
      <c r="G23" s="98">
        <f>(HLOOKUP(CONCATENATE($L$5,G$7),'BECO_Datos 2006-2020'!$D$3:$LJ$86,'BECO_Datos 2006-2020'!$A23,FALSE)+IFERROR(HLOOKUP(CONCATENATE($L$5,G$7),'BECO_Datos 2006-2020'!$LL$3:$RN$86,'BECO_Datos 2006-2020'!$A23,FALSE),0))*G$5</f>
        <v>0</v>
      </c>
      <c r="H23" s="98">
        <f>(HLOOKUP(CONCATENATE($L$5,H$7),'BECO_Datos 2006-2020'!$D$3:$LJ$86,'BECO_Datos 2006-2020'!$A23,FALSE)+IFERROR(HLOOKUP(CONCATENATE($L$5,H$7),'BECO_Datos 2006-2020'!$LL$3:$RN$86,'BECO_Datos 2006-2020'!$A23,FALSE),0))*H$5</f>
        <v>0</v>
      </c>
      <c r="I23" s="98">
        <f>(HLOOKUP(CONCATENATE($L$5,I$7),'BECO_Datos 2006-2020'!$D$3:$LJ$86,'BECO_Datos 2006-2020'!$A23,FALSE)+IFERROR(HLOOKUP(CONCATENATE($L$5,I$7),'BECO_Datos 2006-2020'!$LL$3:$RN$86,'BECO_Datos 2006-2020'!$A23,FALSE),0))*I$5</f>
        <v>0</v>
      </c>
      <c r="J23" s="98">
        <f>(HLOOKUP(CONCATENATE($L$5,J$7),'BECO_Datos 2006-2020'!$D$3:$LJ$86,'BECO_Datos 2006-2020'!$A23,FALSE)+IFERROR(HLOOKUP(CONCATENATE($L$5,J$7),'BECO_Datos 2006-2020'!$LL$3:$RN$86,'BECO_Datos 2006-2020'!$A23,FALSE),0))*J$5</f>
        <v>0</v>
      </c>
      <c r="K23" s="98">
        <f>(HLOOKUP(CONCATENATE($L$5,K$7),'BECO_Datos 2006-2020'!$D$3:$LJ$86,'BECO_Datos 2006-2020'!$A23,FALSE)+IFERROR(HLOOKUP(CONCATENATE($L$5,K$7),'BECO_Datos 2006-2020'!$LL$3:$RN$86,'BECO_Datos 2006-2020'!$A23,FALSE),0))*K$5</f>
        <v>0</v>
      </c>
      <c r="L23" s="23" t="str">
        <f t="shared" si="1"/>
        <v>No aplica</v>
      </c>
      <c r="M23" s="98">
        <f>(HLOOKUP(CONCATENATE($L$5,M$7),'BECO_Datos 2006-2020'!$D$3:$LJ$86,'BECO_Datos 2006-2020'!$A23,FALSE)+IFERROR(HLOOKUP(CONCATENATE($L$5,M$7),'BECO_Datos 2006-2020'!$LL$3:$RN$86,'BECO_Datos 2006-2020'!$A23,FALSE),0))*M$5</f>
        <v>0</v>
      </c>
      <c r="N23" s="98">
        <f>(HLOOKUP(CONCATENATE($L$5,N$7),'BECO_Datos 2006-2020'!$D$3:$LJ$86,'BECO_Datos 2006-2020'!$A23,FALSE)+IFERROR(HLOOKUP(CONCATENATE($L$5,N$7),'BECO_Datos 2006-2020'!$LL$3:$RN$86,'BECO_Datos 2006-2020'!$A23,FALSE),0))*N$5</f>
        <v>0</v>
      </c>
      <c r="O23" s="98">
        <f>(HLOOKUP(CONCATENATE($L$5,O$7),'BECO_Datos 2006-2020'!$D$3:$LJ$86,'BECO_Datos 2006-2020'!$A23,FALSE)+IFERROR(HLOOKUP(CONCATENATE($L$5,O$7),'BECO_Datos 2006-2020'!$LL$3:$RN$86,'BECO_Datos 2006-2020'!$A23,FALSE),0))*O$5</f>
        <v>0</v>
      </c>
      <c r="P23" s="98">
        <f>(HLOOKUP(CONCATENATE($L$5,P$7),'BECO_Datos 2006-2020'!$D$3:$LJ$86,'BECO_Datos 2006-2020'!$A23,FALSE)+IFERROR(HLOOKUP(CONCATENATE($L$5,P$7),'BECO_Datos 2006-2020'!$LL$3:$RN$86,'BECO_Datos 2006-2020'!$A23,FALSE),0))*P$5</f>
        <v>0</v>
      </c>
      <c r="Q23" s="98">
        <f>(HLOOKUP(CONCATENATE($L$5,Q$7),'BECO_Datos 2006-2020'!$D$3:$LJ$86,'BECO_Datos 2006-2020'!$A23,FALSE)+IFERROR(HLOOKUP(CONCATENATE($L$5,Q$7),'BECO_Datos 2006-2020'!$LL$3:$RN$86,'BECO_Datos 2006-2020'!$A23,FALSE),0))*Q$5</f>
        <v>0</v>
      </c>
      <c r="R23" s="98">
        <f>(HLOOKUP(CONCATENATE($L$5,R$7),'BECO_Datos 2006-2020'!$D$3:$LJ$86,'BECO_Datos 2006-2020'!$A23,FALSE)+IFERROR(HLOOKUP(CONCATENATE($L$5,R$7),'BECO_Datos 2006-2020'!$LL$3:$RN$86,'BECO_Datos 2006-2020'!$A23,FALSE),0))*R$5</f>
        <v>0</v>
      </c>
      <c r="S23" s="98">
        <f>(HLOOKUP(CONCATENATE($L$5,S$7),'BECO_Datos 2006-2020'!$D$3:$LJ$86,'BECO_Datos 2006-2020'!$A23,FALSE)+IFERROR(HLOOKUP(CONCATENATE($L$5,S$7),'BECO_Datos 2006-2020'!$LL$3:$RN$86,'BECO_Datos 2006-2020'!$A23,FALSE),0))*S$5</f>
        <v>0</v>
      </c>
      <c r="T23" s="98">
        <f>(HLOOKUP(CONCATENATE($L$5,T$7),'BECO_Datos 2006-2020'!$D$3:$LJ$86,'BECO_Datos 2006-2020'!$A23,FALSE)+IFERROR(HLOOKUP(CONCATENATE($L$5,T$7),'BECO_Datos 2006-2020'!$LL$3:$RN$86,'BECO_Datos 2006-2020'!$A23,FALSE),0))*T$5</f>
        <v>0</v>
      </c>
      <c r="U23" s="98">
        <f>(HLOOKUP(CONCATENATE($L$5,U$7),'BECO_Datos 2006-2020'!$D$3:$LJ$86,'BECO_Datos 2006-2020'!$A23,FALSE)+IFERROR(HLOOKUP(CONCATENATE($L$5,U$7),'BECO_Datos 2006-2020'!$LL$3:$RN$86,'BECO_Datos 2006-2020'!$A23,FALSE),0))*U$5</f>
        <v>0</v>
      </c>
      <c r="V23" s="98">
        <f>(HLOOKUP(CONCATENATE($L$5,V$7),'BECO_Datos 2006-2020'!$D$3:$LJ$86,'BECO_Datos 2006-2020'!$A23,FALSE)+IFERROR(HLOOKUP(CONCATENATE($L$5,V$7),'BECO_Datos 2006-2020'!$LL$3:$RN$86,'BECO_Datos 2006-2020'!$A23,FALSE),0))*V$5</f>
        <v>0</v>
      </c>
      <c r="W23" s="98">
        <f>(HLOOKUP(CONCATENATE($L$5,W$7),'BECO_Datos 2006-2020'!$D$3:$LJ$86,'BECO_Datos 2006-2020'!$A23,FALSE)+IFERROR(HLOOKUP(CONCATENATE($L$5,W$7),'BECO_Datos 2006-2020'!$LL$3:$RN$86,'BECO_Datos 2006-2020'!$A23,FALSE),0))*W$5</f>
        <v>0</v>
      </c>
    </row>
    <row r="24" spans="1:25" x14ac:dyDescent="0.25">
      <c r="A24" s="54"/>
      <c r="B24" s="105" t="s">
        <v>109</v>
      </c>
      <c r="C24" s="22" t="str">
        <f t="shared" si="3"/>
        <v>No aplica</v>
      </c>
      <c r="D24" s="22">
        <f>(HLOOKUP(CONCATENATE($L$5,D$7),'BECO_Datos 2006-2020'!$D$3:$LJ$86,'BECO_Datos 2006-2020'!$A24,FALSE)+IFERROR(HLOOKUP(CONCATENATE($L$5,D$7),'BECO_Datos 2006-2020'!$LL$3:$RN$86,'BECO_Datos 2006-2020'!$A24,FALSE),0))*D$5</f>
        <v>0</v>
      </c>
      <c r="E24" s="22">
        <f>(HLOOKUP(CONCATENATE($L$5,E$7),'BECO_Datos 2006-2020'!$D$3:$LJ$86,'BECO_Datos 2006-2020'!$A24,FALSE)+IFERROR(HLOOKUP(CONCATENATE($L$5,E$7),'BECO_Datos 2006-2020'!$LL$3:$RN$86,'BECO_Datos 2006-2020'!$A24,FALSE),0))*E$5</f>
        <v>0</v>
      </c>
      <c r="F24" s="22">
        <f>(HLOOKUP(CONCATENATE($L$5,F$7),'BECO_Datos 2006-2020'!$D$3:$LJ$86,'BECO_Datos 2006-2020'!$A24,FALSE)+IFERROR(HLOOKUP(CONCATENATE($L$5,F$7),'BECO_Datos 2006-2020'!$LL$3:$RN$86,'BECO_Datos 2006-2020'!$A24,FALSE),0))*F$5</f>
        <v>0</v>
      </c>
      <c r="G24" s="22">
        <f>(HLOOKUP(CONCATENATE($L$5,G$7),'BECO_Datos 2006-2020'!$D$3:$LJ$86,'BECO_Datos 2006-2020'!$A24,FALSE)+IFERROR(HLOOKUP(CONCATENATE($L$5,G$7),'BECO_Datos 2006-2020'!$LL$3:$RN$86,'BECO_Datos 2006-2020'!$A24,FALSE),0))*G$5</f>
        <v>0</v>
      </c>
      <c r="H24" s="22">
        <f>(HLOOKUP(CONCATENATE($L$5,H$7),'BECO_Datos 2006-2020'!$D$3:$LJ$86,'BECO_Datos 2006-2020'!$A24,FALSE)+IFERROR(HLOOKUP(CONCATENATE($L$5,H$7),'BECO_Datos 2006-2020'!$LL$3:$RN$86,'BECO_Datos 2006-2020'!$A24,FALSE),0))*H$5</f>
        <v>0</v>
      </c>
      <c r="I24" s="22">
        <f>(HLOOKUP(CONCATENATE($L$5,I$7),'BECO_Datos 2006-2020'!$D$3:$LJ$86,'BECO_Datos 2006-2020'!$A24,FALSE)+IFERROR(HLOOKUP(CONCATENATE($L$5,I$7),'BECO_Datos 2006-2020'!$LL$3:$RN$86,'BECO_Datos 2006-2020'!$A24,FALSE),0))*I$5</f>
        <v>0</v>
      </c>
      <c r="J24" s="22">
        <f>(HLOOKUP(CONCATENATE($L$5,J$7),'BECO_Datos 2006-2020'!$D$3:$LJ$86,'BECO_Datos 2006-2020'!$A24,FALSE)+IFERROR(HLOOKUP(CONCATENATE($L$5,J$7),'BECO_Datos 2006-2020'!$LL$3:$RN$86,'BECO_Datos 2006-2020'!$A24,FALSE),0))*J$5</f>
        <v>0</v>
      </c>
      <c r="K24" s="22">
        <f>(HLOOKUP(CONCATENATE($L$5,K$7),'BECO_Datos 2006-2020'!$D$3:$LJ$86,'BECO_Datos 2006-2020'!$A24,FALSE)+IFERROR(HLOOKUP(CONCATENATE($L$5,K$7),'BECO_Datos 2006-2020'!$LL$3:$RN$86,'BECO_Datos 2006-2020'!$A24,FALSE),0))*K$5</f>
        <v>0</v>
      </c>
      <c r="L24" s="22" t="str">
        <f t="shared" si="1"/>
        <v>No aplica</v>
      </c>
      <c r="M24" s="22">
        <f>(HLOOKUP(CONCATENATE($L$5,M$7),'BECO_Datos 2006-2020'!$D$3:$LJ$86,'BECO_Datos 2006-2020'!$A24,FALSE)+IFERROR(HLOOKUP(CONCATENATE($L$5,M$7),'BECO_Datos 2006-2020'!$LL$3:$RN$86,'BECO_Datos 2006-2020'!$A24,FALSE),0))*M$5</f>
        <v>0</v>
      </c>
      <c r="N24" s="22">
        <f>(HLOOKUP(CONCATENATE($L$5,N$7),'BECO_Datos 2006-2020'!$D$3:$LJ$86,'BECO_Datos 2006-2020'!$A24,FALSE)+IFERROR(HLOOKUP(CONCATENATE($L$5,N$7),'BECO_Datos 2006-2020'!$LL$3:$RN$86,'BECO_Datos 2006-2020'!$A24,FALSE),0))*N$5</f>
        <v>0</v>
      </c>
      <c r="O24" s="22">
        <f>(HLOOKUP(CONCATENATE($L$5,O$7),'BECO_Datos 2006-2020'!$D$3:$LJ$86,'BECO_Datos 2006-2020'!$A24,FALSE)+IFERROR(HLOOKUP(CONCATENATE($L$5,O$7),'BECO_Datos 2006-2020'!$LL$3:$RN$86,'BECO_Datos 2006-2020'!$A24,FALSE),0))*O$5</f>
        <v>0</v>
      </c>
      <c r="P24" s="22">
        <f>(HLOOKUP(CONCATENATE($L$5,P$7),'BECO_Datos 2006-2020'!$D$3:$LJ$86,'BECO_Datos 2006-2020'!$A24,FALSE)+IFERROR(HLOOKUP(CONCATENATE($L$5,P$7),'BECO_Datos 2006-2020'!$LL$3:$RN$86,'BECO_Datos 2006-2020'!$A24,FALSE),0))*P$5</f>
        <v>0</v>
      </c>
      <c r="Q24" s="22">
        <f>(HLOOKUP(CONCATENATE($L$5,Q$7),'BECO_Datos 2006-2020'!$D$3:$LJ$86,'BECO_Datos 2006-2020'!$A24,FALSE)+IFERROR(HLOOKUP(CONCATENATE($L$5,Q$7),'BECO_Datos 2006-2020'!$LL$3:$RN$86,'BECO_Datos 2006-2020'!$A24,FALSE),0))*Q$5</f>
        <v>0</v>
      </c>
      <c r="R24" s="22">
        <f>(HLOOKUP(CONCATENATE($L$5,R$7),'BECO_Datos 2006-2020'!$D$3:$LJ$86,'BECO_Datos 2006-2020'!$A24,FALSE)+IFERROR(HLOOKUP(CONCATENATE($L$5,R$7),'BECO_Datos 2006-2020'!$LL$3:$RN$86,'BECO_Datos 2006-2020'!$A24,FALSE),0))*R$5</f>
        <v>0</v>
      </c>
      <c r="S24" s="22">
        <f>(HLOOKUP(CONCATENATE($L$5,S$7),'BECO_Datos 2006-2020'!$D$3:$LJ$86,'BECO_Datos 2006-2020'!$A24,FALSE)+IFERROR(HLOOKUP(CONCATENATE($L$5,S$7),'BECO_Datos 2006-2020'!$LL$3:$RN$86,'BECO_Datos 2006-2020'!$A24,FALSE),0))*S$5</f>
        <v>0</v>
      </c>
      <c r="T24" s="22">
        <f>(HLOOKUP(CONCATENATE($L$5,T$7),'BECO_Datos 2006-2020'!$D$3:$LJ$86,'BECO_Datos 2006-2020'!$A24,FALSE)+IFERROR(HLOOKUP(CONCATENATE($L$5,T$7),'BECO_Datos 2006-2020'!$LL$3:$RN$86,'BECO_Datos 2006-2020'!$A24,FALSE),0))*T$5</f>
        <v>0</v>
      </c>
      <c r="U24" s="22">
        <f>(HLOOKUP(CONCATENATE($L$5,U$7),'BECO_Datos 2006-2020'!$D$3:$LJ$86,'BECO_Datos 2006-2020'!$A24,FALSE)+IFERROR(HLOOKUP(CONCATENATE($L$5,U$7),'BECO_Datos 2006-2020'!$LL$3:$RN$86,'BECO_Datos 2006-2020'!$A24,FALSE),0))*U$5</f>
        <v>0</v>
      </c>
      <c r="V24" s="22">
        <f>(HLOOKUP(CONCATENATE($L$5,V$7),'BECO_Datos 2006-2020'!$D$3:$LJ$86,'BECO_Datos 2006-2020'!$A24,FALSE)+IFERROR(HLOOKUP(CONCATENATE($L$5,V$7),'BECO_Datos 2006-2020'!$LL$3:$RN$86,'BECO_Datos 2006-2020'!$A24,FALSE),0))*V$5</f>
        <v>0</v>
      </c>
      <c r="W24" s="22">
        <f>(HLOOKUP(CONCATENATE($L$5,W$7),'BECO_Datos 2006-2020'!$D$3:$LJ$86,'BECO_Datos 2006-2020'!$A24,FALSE)+IFERROR(HLOOKUP(CONCATENATE($L$5,W$7),'BECO_Datos 2006-2020'!$LL$3:$RN$86,'BECO_Datos 2006-2020'!$A24,FALSE),0))*W$5</f>
        <v>0</v>
      </c>
    </row>
    <row r="25" spans="1:25" x14ac:dyDescent="0.25">
      <c r="A25" s="54"/>
      <c r="B25" s="153" t="s">
        <v>372</v>
      </c>
      <c r="C25" s="156" t="str">
        <f t="shared" si="3"/>
        <v>No aplica</v>
      </c>
      <c r="D25" s="99">
        <f>SUMIF(D26:D36,"&gt;0")</f>
        <v>0</v>
      </c>
      <c r="E25" s="99">
        <f t="shared" ref="E25:K25" si="6">SUMIF(E26:E36,"&gt;0")</f>
        <v>0</v>
      </c>
      <c r="F25" s="99">
        <f t="shared" si="6"/>
        <v>0</v>
      </c>
      <c r="G25" s="99">
        <f t="shared" si="6"/>
        <v>0</v>
      </c>
      <c r="H25" s="99">
        <f t="shared" si="6"/>
        <v>0</v>
      </c>
      <c r="I25" s="99">
        <f t="shared" si="6"/>
        <v>0</v>
      </c>
      <c r="J25" s="99">
        <f t="shared" si="6"/>
        <v>0</v>
      </c>
      <c r="K25" s="99">
        <f t="shared" si="6"/>
        <v>0</v>
      </c>
      <c r="L25" s="156" t="str">
        <f t="shared" si="1"/>
        <v>No aplica</v>
      </c>
      <c r="M25" s="99">
        <f t="shared" ref="M25:W25" si="7">SUMIF(M26:M36,"&gt;0")</f>
        <v>2768.6961864285718</v>
      </c>
      <c r="N25" s="99">
        <f t="shared" si="7"/>
        <v>3696.7832640476186</v>
      </c>
      <c r="O25" s="99">
        <f t="shared" si="7"/>
        <v>11.868760040787869</v>
      </c>
      <c r="P25" s="99">
        <f t="shared" si="7"/>
        <v>3187.50028455861</v>
      </c>
      <c r="Q25" s="99">
        <f t="shared" si="7"/>
        <v>49311.085931000001</v>
      </c>
      <c r="R25" s="99">
        <f t="shared" si="7"/>
        <v>70114.598423599949</v>
      </c>
      <c r="S25" s="99">
        <f t="shared" si="7"/>
        <v>10276.558634636913</v>
      </c>
      <c r="T25" s="99">
        <f t="shared" si="7"/>
        <v>22349.508293000006</v>
      </c>
      <c r="U25" s="99">
        <f t="shared" si="7"/>
        <v>7040.187101243604</v>
      </c>
      <c r="V25" s="99">
        <f t="shared" si="7"/>
        <v>36841.250632857147</v>
      </c>
      <c r="W25" s="99">
        <f t="shared" si="7"/>
        <v>10761.057623357141</v>
      </c>
    </row>
    <row r="26" spans="1:25" x14ac:dyDescent="0.25">
      <c r="A26" s="54"/>
      <c r="B26" s="145" t="s">
        <v>3</v>
      </c>
      <c r="C26" s="22" t="str">
        <f t="shared" si="3"/>
        <v>No aplica</v>
      </c>
      <c r="D26" s="22">
        <f>(HLOOKUP(CONCATENATE($L$5,D$7),'BECO_Datos 2006-2020'!$D$3:$LJ$86,'BECO_Datos 2006-2020'!$A26,FALSE)+IFERROR(HLOOKUP(CONCATENATE($L$5,D$7),'BECO_Datos 2006-2020'!$LL$3:$RN$86,'BECO_Datos 2006-2020'!$A26,FALSE),0))*D$5</f>
        <v>0</v>
      </c>
      <c r="E26" s="22">
        <f>(HLOOKUP(CONCATENATE($L$5,E$7),'BECO_Datos 2006-2020'!$D$3:$LJ$86,'BECO_Datos 2006-2020'!$A26,FALSE)+IFERROR(HLOOKUP(CONCATENATE($L$5,E$7),'BECO_Datos 2006-2020'!$LL$3:$RN$86,'BECO_Datos 2006-2020'!$A26,FALSE),0))*E$5</f>
        <v>0</v>
      </c>
      <c r="F26" s="22">
        <f>(HLOOKUP(CONCATENATE($L$5,F$7),'BECO_Datos 2006-2020'!$D$3:$LJ$86,'BECO_Datos 2006-2020'!$A26,FALSE)+IFERROR(HLOOKUP(CONCATENATE($L$5,F$7),'BECO_Datos 2006-2020'!$LL$3:$RN$86,'BECO_Datos 2006-2020'!$A26,FALSE),0))*F$5</f>
        <v>0</v>
      </c>
      <c r="G26" s="22">
        <f>(HLOOKUP(CONCATENATE($L$5,G$7),'BECO_Datos 2006-2020'!$D$3:$LJ$86,'BECO_Datos 2006-2020'!$A26,FALSE)+IFERROR(HLOOKUP(CONCATENATE($L$5,G$7),'BECO_Datos 2006-2020'!$LL$3:$RN$86,'BECO_Datos 2006-2020'!$A26,FALSE),0))*G$5</f>
        <v>-68079.965147604802</v>
      </c>
      <c r="H26" s="22">
        <f>(HLOOKUP(CONCATENATE($L$5,H$7),'BECO_Datos 2006-2020'!$D$3:$LJ$86,'BECO_Datos 2006-2020'!$A26,FALSE)+IFERROR(HLOOKUP(CONCATENATE($L$5,H$7),'BECO_Datos 2006-2020'!$LL$3:$RN$86,'BECO_Datos 2006-2020'!$A26,FALSE),0))*H$5</f>
        <v>0</v>
      </c>
      <c r="I26" s="22">
        <f>(HLOOKUP(CONCATENATE($L$5,I$7),'BECO_Datos 2006-2020'!$D$3:$LJ$86,'BECO_Datos 2006-2020'!$A26,FALSE)+IFERROR(HLOOKUP(CONCATENATE($L$5,I$7),'BECO_Datos 2006-2020'!$LL$3:$RN$86,'BECO_Datos 2006-2020'!$A26,FALSE),0))*I$5</f>
        <v>0</v>
      </c>
      <c r="J26" s="22">
        <f>(HLOOKUP(CONCATENATE($L$5,J$7),'BECO_Datos 2006-2020'!$D$3:$LJ$86,'BECO_Datos 2006-2020'!$A26,FALSE)+IFERROR(HLOOKUP(CONCATENATE($L$5,J$7),'BECO_Datos 2006-2020'!$LL$3:$RN$86,'BECO_Datos 2006-2020'!$A26,FALSE),0))*J$5</f>
        <v>0</v>
      </c>
      <c r="K26" s="22">
        <f>(HLOOKUP(CONCATENATE($L$5,K$7),'BECO_Datos 2006-2020'!$D$3:$LJ$86,'BECO_Datos 2006-2020'!$A26,FALSE)+IFERROR(HLOOKUP(CONCATENATE($L$5,K$7),'BECO_Datos 2006-2020'!$LL$3:$RN$86,'BECO_Datos 2006-2020'!$A26,FALSE),0))*K$5</f>
        <v>0</v>
      </c>
      <c r="L26" s="22" t="str">
        <f t="shared" si="1"/>
        <v>No aplica</v>
      </c>
      <c r="M26" s="22">
        <f>(HLOOKUP(CONCATENATE($L$5,M$7),'BECO_Datos 2006-2020'!$D$3:$LJ$86,'BECO_Datos 2006-2020'!$A26,FALSE)+IFERROR(HLOOKUP(CONCATENATE($L$5,M$7),'BECO_Datos 2006-2020'!$LL$3:$RN$86,'BECO_Datos 2006-2020'!$A26,FALSE),0))*M$5</f>
        <v>0</v>
      </c>
      <c r="N26" s="22">
        <f>(HLOOKUP(CONCATENATE($L$5,N$7),'BECO_Datos 2006-2020'!$D$3:$LJ$86,'BECO_Datos 2006-2020'!$A26,FALSE)+IFERROR(HLOOKUP(CONCATENATE($L$5,N$7),'BECO_Datos 2006-2020'!$LL$3:$RN$86,'BECO_Datos 2006-2020'!$A26,FALSE),0))*N$5</f>
        <v>0</v>
      </c>
      <c r="O26" s="22">
        <f>(HLOOKUP(CONCATENATE($L$5,O$7),'BECO_Datos 2006-2020'!$D$3:$LJ$86,'BECO_Datos 2006-2020'!$A26,FALSE)+IFERROR(HLOOKUP(CONCATENATE($L$5,O$7),'BECO_Datos 2006-2020'!$LL$3:$RN$86,'BECO_Datos 2006-2020'!$A26,FALSE),0))*O$5</f>
        <v>0</v>
      </c>
      <c r="P26" s="22">
        <f>(HLOOKUP(CONCATENATE($L$5,P$7),'BECO_Datos 2006-2020'!$D$3:$LJ$86,'BECO_Datos 2006-2020'!$A26,FALSE)+IFERROR(HLOOKUP(CONCATENATE($L$5,P$7),'BECO_Datos 2006-2020'!$LL$3:$RN$86,'BECO_Datos 2006-2020'!$A26,FALSE),0))*P$5</f>
        <v>0</v>
      </c>
      <c r="Q26" s="22">
        <f>(HLOOKUP(CONCATENATE($L$5,Q$7),'BECO_Datos 2006-2020'!$D$3:$LJ$86,'BECO_Datos 2006-2020'!$A26,FALSE)+IFERROR(HLOOKUP(CONCATENATE($L$5,Q$7),'BECO_Datos 2006-2020'!$LL$3:$RN$86,'BECO_Datos 2006-2020'!$A26,FALSE),0))*Q$5</f>
        <v>0</v>
      </c>
      <c r="R26" s="22">
        <f>(HLOOKUP(CONCATENATE($L$5,R$7),'BECO_Datos 2006-2020'!$D$3:$LJ$86,'BECO_Datos 2006-2020'!$A26,FALSE)+IFERROR(HLOOKUP(CONCATENATE($L$5,R$7),'BECO_Datos 2006-2020'!$LL$3:$RN$86,'BECO_Datos 2006-2020'!$A26,FALSE),0))*R$5</f>
        <v>54436.996477239947</v>
      </c>
      <c r="S26" s="22">
        <f>(HLOOKUP(CONCATENATE($L$5,S$7),'BECO_Datos 2006-2020'!$D$3:$LJ$86,'BECO_Datos 2006-2020'!$A26,FALSE)+IFERROR(HLOOKUP(CONCATENATE($L$5,S$7),'BECO_Datos 2006-2020'!$LL$3:$RN$86,'BECO_Datos 2006-2020'!$A26,FALSE),0))*S$5</f>
        <v>0</v>
      </c>
      <c r="T26" s="22">
        <f>(HLOOKUP(CONCATENATE($L$5,T$7),'BECO_Datos 2006-2020'!$D$3:$LJ$86,'BECO_Datos 2006-2020'!$A26,FALSE)+IFERROR(HLOOKUP(CONCATENATE($L$5,T$7),'BECO_Datos 2006-2020'!$LL$3:$RN$86,'BECO_Datos 2006-2020'!$A26,FALSE),0))*T$5</f>
        <v>0</v>
      </c>
      <c r="U26" s="22">
        <f>(HLOOKUP(CONCATENATE($L$5,U$7),'BECO_Datos 2006-2020'!$D$3:$LJ$86,'BECO_Datos 2006-2020'!$A26,FALSE)+IFERROR(HLOOKUP(CONCATENATE($L$5,U$7),'BECO_Datos 2006-2020'!$LL$3:$RN$86,'BECO_Datos 2006-2020'!$A26,FALSE),0))*U$5</f>
        <v>0</v>
      </c>
      <c r="V26" s="22">
        <f>(HLOOKUP(CONCATENATE($L$5,V$7),'BECO_Datos 2006-2020'!$D$3:$LJ$86,'BECO_Datos 2006-2020'!$A26,FALSE)+IFERROR(HLOOKUP(CONCATENATE($L$5,V$7),'BECO_Datos 2006-2020'!$LL$3:$RN$86,'BECO_Datos 2006-2020'!$A26,FALSE),0))*V$5</f>
        <v>0</v>
      </c>
      <c r="W26" s="22">
        <f>(HLOOKUP(CONCATENATE($L$5,W$7),'BECO_Datos 2006-2020'!$D$3:$LJ$86,'BECO_Datos 2006-2020'!$A26,FALSE)+IFERROR(HLOOKUP(CONCATENATE($L$5,W$7),'BECO_Datos 2006-2020'!$LL$3:$RN$86,'BECO_Datos 2006-2020'!$A26,FALSE),0))*W$5</f>
        <v>0</v>
      </c>
    </row>
    <row r="27" spans="1:25" x14ac:dyDescent="0.25">
      <c r="A27" s="54"/>
      <c r="B27" s="152" t="s">
        <v>4</v>
      </c>
      <c r="C27" s="23" t="str">
        <f t="shared" si="3"/>
        <v>No aplica</v>
      </c>
      <c r="D27" s="113">
        <f>(HLOOKUP(CONCATENATE($L$5,D$7),'BECO_Datos 2006-2020'!$D$3:$LJ$86,'BECO_Datos 2006-2020'!$A27,FALSE)+IFERROR(HLOOKUP(CONCATENATE($L$5,D$7),'BECO_Datos 2006-2020'!$LL$3:$RN$86,'BECO_Datos 2006-2020'!$A27,FALSE),0))*D$5</f>
        <v>0</v>
      </c>
      <c r="E27" s="113">
        <f>(HLOOKUP(CONCATENATE($L$5,E$7),'BECO_Datos 2006-2020'!$D$3:$LJ$86,'BECO_Datos 2006-2020'!$A27,FALSE)+IFERROR(HLOOKUP(CONCATENATE($L$5,E$7),'BECO_Datos 2006-2020'!$LL$3:$RN$86,'BECO_Datos 2006-2020'!$A27,FALSE),0))*E$5</f>
        <v>-2715.0049832674708</v>
      </c>
      <c r="F27" s="113">
        <f>(HLOOKUP(CONCATENATE($L$5,F$7),'BECO_Datos 2006-2020'!$D$3:$LJ$86,'BECO_Datos 2006-2020'!$A27,FALSE)+IFERROR(HLOOKUP(CONCATENATE($L$5,F$7),'BECO_Datos 2006-2020'!$LL$3:$RN$86,'BECO_Datos 2006-2020'!$A27,FALSE),0))*F$5</f>
        <v>-74022.931826880711</v>
      </c>
      <c r="G27" s="113">
        <f>(HLOOKUP(CONCATENATE($L$5,G$7),'BECO_Datos 2006-2020'!$D$3:$LJ$86,'BECO_Datos 2006-2020'!$A27,FALSE)+IFERROR(HLOOKUP(CONCATENATE($L$5,G$7),'BECO_Datos 2006-2020'!$LL$3:$RN$86,'BECO_Datos 2006-2020'!$A27,FALSE),0))*G$5</f>
        <v>0</v>
      </c>
      <c r="H27" s="113">
        <f>(HLOOKUP(CONCATENATE($L$5,H$7),'BECO_Datos 2006-2020'!$D$3:$LJ$86,'BECO_Datos 2006-2020'!$A27,FALSE)+IFERROR(HLOOKUP(CONCATENATE($L$5,H$7),'BECO_Datos 2006-2020'!$LL$3:$RN$86,'BECO_Datos 2006-2020'!$A27,FALSE),0))*H$5</f>
        <v>0</v>
      </c>
      <c r="I27" s="113">
        <f>(HLOOKUP(CONCATENATE($L$5,I$7),'BECO_Datos 2006-2020'!$D$3:$LJ$86,'BECO_Datos 2006-2020'!$A27,FALSE)+IFERROR(HLOOKUP(CONCATENATE($L$5,I$7),'BECO_Datos 2006-2020'!$LL$3:$RN$86,'BECO_Datos 2006-2020'!$A27,FALSE),0))*I$5</f>
        <v>0</v>
      </c>
      <c r="J27" s="113">
        <f>(HLOOKUP(CONCATENATE($L$5,J$7),'BECO_Datos 2006-2020'!$D$3:$LJ$86,'BECO_Datos 2006-2020'!$A27,FALSE)+IFERROR(HLOOKUP(CONCATENATE($L$5,J$7),'BECO_Datos 2006-2020'!$LL$3:$RN$86,'BECO_Datos 2006-2020'!$A27,FALSE),0))*J$5</f>
        <v>0</v>
      </c>
      <c r="K27" s="113">
        <f>(HLOOKUP(CONCATENATE($L$5,K$7),'BECO_Datos 2006-2020'!$D$3:$LJ$86,'BECO_Datos 2006-2020'!$A27,FALSE)+IFERROR(HLOOKUP(CONCATENATE($L$5,K$7),'BECO_Datos 2006-2020'!$LL$3:$RN$86,'BECO_Datos 2006-2020'!$A27,FALSE),0))*K$5</f>
        <v>0</v>
      </c>
      <c r="L27" s="23" t="str">
        <f t="shared" si="1"/>
        <v>No aplica</v>
      </c>
      <c r="M27" s="113">
        <f>(HLOOKUP(CONCATENATE($L$5,M$7),'BECO_Datos 2006-2020'!$D$3:$LJ$86,'BECO_Datos 2006-2020'!$A27,FALSE)+IFERROR(HLOOKUP(CONCATENATE($L$5,M$7),'BECO_Datos 2006-2020'!$LL$3:$RN$86,'BECO_Datos 2006-2020'!$A27,FALSE),0))*M$5</f>
        <v>0</v>
      </c>
      <c r="N27" s="113">
        <f>(HLOOKUP(CONCATENATE($L$5,N$7),'BECO_Datos 2006-2020'!$D$3:$LJ$86,'BECO_Datos 2006-2020'!$A27,FALSE)+IFERROR(HLOOKUP(CONCATENATE($L$5,N$7),'BECO_Datos 2006-2020'!$LL$3:$RN$86,'BECO_Datos 2006-2020'!$A27,FALSE),0))*N$5</f>
        <v>0</v>
      </c>
      <c r="O27" s="113">
        <f>(HLOOKUP(CONCATENATE($L$5,O$7),'BECO_Datos 2006-2020'!$D$3:$LJ$86,'BECO_Datos 2006-2020'!$A27,FALSE)+IFERROR(HLOOKUP(CONCATENATE($L$5,O$7),'BECO_Datos 2006-2020'!$LL$3:$RN$86,'BECO_Datos 2006-2020'!$A27,FALSE),0))*O$5</f>
        <v>0</v>
      </c>
      <c r="P27" s="113">
        <f>(HLOOKUP(CONCATENATE($L$5,P$7),'BECO_Datos 2006-2020'!$D$3:$LJ$86,'BECO_Datos 2006-2020'!$A27,FALSE)+IFERROR(HLOOKUP(CONCATENATE($L$5,P$7),'BECO_Datos 2006-2020'!$LL$3:$RN$86,'BECO_Datos 2006-2020'!$A27,FALSE),0))*P$5</f>
        <v>0</v>
      </c>
      <c r="Q27" s="113">
        <f>(HLOOKUP(CONCATENATE($L$5,Q$7),'BECO_Datos 2006-2020'!$D$3:$LJ$86,'BECO_Datos 2006-2020'!$A27,FALSE)+IFERROR(HLOOKUP(CONCATENATE($L$5,Q$7),'BECO_Datos 2006-2020'!$LL$3:$RN$86,'BECO_Datos 2006-2020'!$A27,FALSE),0))*Q$5</f>
        <v>-41.517972763729887</v>
      </c>
      <c r="R27" s="113">
        <f>(HLOOKUP(CONCATENATE($L$5,R$7),'BECO_Datos 2006-2020'!$D$3:$LJ$86,'BECO_Datos 2006-2020'!$A27,FALSE)+IFERROR(HLOOKUP(CONCATENATE($L$5,R$7),'BECO_Datos 2006-2020'!$LL$3:$RN$86,'BECO_Datos 2006-2020'!$A27,FALSE),0))*R$5</f>
        <v>14750.233215769997</v>
      </c>
      <c r="S27" s="113">
        <f>(HLOOKUP(CONCATENATE($L$5,S$7),'BECO_Datos 2006-2020'!$D$3:$LJ$86,'BECO_Datos 2006-2020'!$A27,FALSE)+IFERROR(HLOOKUP(CONCATENATE($L$5,S$7),'BECO_Datos 2006-2020'!$LL$3:$RN$86,'BECO_Datos 2006-2020'!$A27,FALSE),0))*S$5</f>
        <v>0</v>
      </c>
      <c r="T27" s="113">
        <f>(HLOOKUP(CONCATENATE($L$5,T$7),'BECO_Datos 2006-2020'!$D$3:$LJ$86,'BECO_Datos 2006-2020'!$A27,FALSE)+IFERROR(HLOOKUP(CONCATENATE($L$5,T$7),'BECO_Datos 2006-2020'!$LL$3:$RN$86,'BECO_Datos 2006-2020'!$A27,FALSE),0))*T$5</f>
        <v>-94.800524331539179</v>
      </c>
      <c r="U27" s="113">
        <f>(HLOOKUP(CONCATENATE($L$5,U$7),'BECO_Datos 2006-2020'!$D$3:$LJ$86,'BECO_Datos 2006-2020'!$A27,FALSE)+IFERROR(HLOOKUP(CONCATENATE($L$5,U$7),'BECO_Datos 2006-2020'!$LL$3:$RN$86,'BECO_Datos 2006-2020'!$A27,FALSE),0))*U$5</f>
        <v>0</v>
      </c>
      <c r="V27" s="113">
        <f>(HLOOKUP(CONCATENATE($L$5,V$7),'BECO_Datos 2006-2020'!$D$3:$LJ$86,'BECO_Datos 2006-2020'!$A27,FALSE)+IFERROR(HLOOKUP(CONCATENATE($L$5,V$7),'BECO_Datos 2006-2020'!$LL$3:$RN$86,'BECO_Datos 2006-2020'!$A27,FALSE),0))*V$5</f>
        <v>0</v>
      </c>
      <c r="W27" s="113">
        <f>(HLOOKUP(CONCATENATE($L$5,W$7),'BECO_Datos 2006-2020'!$D$3:$LJ$86,'BECO_Datos 2006-2020'!$A27,FALSE)+IFERROR(HLOOKUP(CONCATENATE($L$5,W$7),'BECO_Datos 2006-2020'!$LL$3:$RN$86,'BECO_Datos 2006-2020'!$A27,FALSE),0))*W$5</f>
        <v>0</v>
      </c>
    </row>
    <row r="28" spans="1:25" x14ac:dyDescent="0.25">
      <c r="A28" s="54"/>
      <c r="B28" s="145" t="s">
        <v>20</v>
      </c>
      <c r="C28" s="22" t="str">
        <f t="shared" si="3"/>
        <v>No aplica</v>
      </c>
      <c r="D28" s="22">
        <f>(HLOOKUP(CONCATENATE($L$5,D$7),'BECO_Datos 2006-2020'!$D$3:$LJ$86,'BECO_Datos 2006-2020'!$A28,FALSE)+IFERROR(HLOOKUP(CONCATENATE($L$5,D$7),'BECO_Datos 2006-2020'!$LL$3:$RN$86,'BECO_Datos 2006-2020'!$A28,FALSE),0))*D$5</f>
        <v>0</v>
      </c>
      <c r="E28" s="22">
        <f>(HLOOKUP(CONCATENATE($L$5,E$7),'BECO_Datos 2006-2020'!$D$3:$LJ$86,'BECO_Datos 2006-2020'!$A28,FALSE)+IFERROR(HLOOKUP(CONCATENATE($L$5,E$7),'BECO_Datos 2006-2020'!$LL$3:$RN$86,'BECO_Datos 2006-2020'!$A28,FALSE),0))*E$5</f>
        <v>0</v>
      </c>
      <c r="F28" s="22">
        <f>(HLOOKUP(CONCATENATE($L$5,F$7),'BECO_Datos 2006-2020'!$D$3:$LJ$86,'BECO_Datos 2006-2020'!$A28,FALSE)+IFERROR(HLOOKUP(CONCATENATE($L$5,F$7),'BECO_Datos 2006-2020'!$LL$3:$RN$86,'BECO_Datos 2006-2020'!$A28,FALSE),0))*F$5</f>
        <v>0</v>
      </c>
      <c r="G28" s="22">
        <f>(HLOOKUP(CONCATENATE($L$5,G$7),'BECO_Datos 2006-2020'!$D$3:$LJ$86,'BECO_Datos 2006-2020'!$A28,FALSE)+IFERROR(HLOOKUP(CONCATENATE($L$5,G$7),'BECO_Datos 2006-2020'!$LL$3:$RN$86,'BECO_Datos 2006-2020'!$A28,FALSE),0))*G$5</f>
        <v>0</v>
      </c>
      <c r="H28" s="22">
        <f>(HLOOKUP(CONCATENATE($L$5,H$7),'BECO_Datos 2006-2020'!$D$3:$LJ$86,'BECO_Datos 2006-2020'!$A28,FALSE)+IFERROR(HLOOKUP(CONCATENATE($L$5,H$7),'BECO_Datos 2006-2020'!$LL$3:$RN$86,'BECO_Datos 2006-2020'!$A28,FALSE),0))*H$5</f>
        <v>0</v>
      </c>
      <c r="I28" s="22">
        <f>(HLOOKUP(CONCATENATE($L$5,I$7),'BECO_Datos 2006-2020'!$D$3:$LJ$86,'BECO_Datos 2006-2020'!$A28,FALSE)+IFERROR(HLOOKUP(CONCATENATE($L$5,I$7),'BECO_Datos 2006-2020'!$LL$3:$RN$86,'BECO_Datos 2006-2020'!$A28,FALSE),0))*I$5</f>
        <v>0</v>
      </c>
      <c r="J28" s="22">
        <f>(HLOOKUP(CONCATENATE($L$5,J$7),'BECO_Datos 2006-2020'!$D$3:$LJ$86,'BECO_Datos 2006-2020'!$A28,FALSE)+IFERROR(HLOOKUP(CONCATENATE($L$5,J$7),'BECO_Datos 2006-2020'!$LL$3:$RN$86,'BECO_Datos 2006-2020'!$A28,FALSE),0))*J$5</f>
        <v>0</v>
      </c>
      <c r="K28" s="22">
        <f>(HLOOKUP(CONCATENATE($L$5,K$7),'BECO_Datos 2006-2020'!$D$3:$LJ$86,'BECO_Datos 2006-2020'!$A28,FALSE)+IFERROR(HLOOKUP(CONCATENATE($L$5,K$7),'BECO_Datos 2006-2020'!$LL$3:$RN$86,'BECO_Datos 2006-2020'!$A28,FALSE),0))*K$5</f>
        <v>-63.324062779999998</v>
      </c>
      <c r="L28" s="22" t="str">
        <f t="shared" si="1"/>
        <v>No aplica</v>
      </c>
      <c r="M28" s="22">
        <f>(HLOOKUP(CONCATENATE($L$5,M$7),'BECO_Datos 2006-2020'!$D$3:$LJ$86,'BECO_Datos 2006-2020'!$A28,FALSE)+IFERROR(HLOOKUP(CONCATENATE($L$5,M$7),'BECO_Datos 2006-2020'!$LL$3:$RN$86,'BECO_Datos 2006-2020'!$A28,FALSE),0))*M$5</f>
        <v>0</v>
      </c>
      <c r="N28" s="22">
        <f>(HLOOKUP(CONCATENATE($L$5,N$7),'BECO_Datos 2006-2020'!$D$3:$LJ$86,'BECO_Datos 2006-2020'!$A28,FALSE)+IFERROR(HLOOKUP(CONCATENATE($L$5,N$7),'BECO_Datos 2006-2020'!$LL$3:$RN$86,'BECO_Datos 2006-2020'!$A28,FALSE),0))*N$5</f>
        <v>0</v>
      </c>
      <c r="O28" s="22">
        <f>(HLOOKUP(CONCATENATE($L$5,O$7),'BECO_Datos 2006-2020'!$D$3:$LJ$86,'BECO_Datos 2006-2020'!$A28,FALSE)+IFERROR(HLOOKUP(CONCATENATE($L$5,O$7),'BECO_Datos 2006-2020'!$LL$3:$RN$86,'BECO_Datos 2006-2020'!$A28,FALSE),0))*O$5</f>
        <v>0</v>
      </c>
      <c r="P28" s="22">
        <f>(HLOOKUP(CONCATENATE($L$5,P$7),'BECO_Datos 2006-2020'!$D$3:$LJ$86,'BECO_Datos 2006-2020'!$A28,FALSE)+IFERROR(HLOOKUP(CONCATENATE($L$5,P$7),'BECO_Datos 2006-2020'!$LL$3:$RN$86,'BECO_Datos 2006-2020'!$A28,FALSE),0))*P$5</f>
        <v>0</v>
      </c>
      <c r="Q28" s="22">
        <f>(HLOOKUP(CONCATENATE($L$5,Q$7),'BECO_Datos 2006-2020'!$D$3:$LJ$86,'BECO_Datos 2006-2020'!$A28,FALSE)+IFERROR(HLOOKUP(CONCATENATE($L$5,Q$7),'BECO_Datos 2006-2020'!$LL$3:$RN$86,'BECO_Datos 2006-2020'!$A28,FALSE),0))*Q$5</f>
        <v>0</v>
      </c>
      <c r="R28" s="22">
        <f>(HLOOKUP(CONCATENATE($L$5,R$7),'BECO_Datos 2006-2020'!$D$3:$LJ$86,'BECO_Datos 2006-2020'!$A28,FALSE)+IFERROR(HLOOKUP(CONCATENATE($L$5,R$7),'BECO_Datos 2006-2020'!$LL$3:$RN$86,'BECO_Datos 2006-2020'!$A28,FALSE),0))*R$5</f>
        <v>63.324062779999998</v>
      </c>
      <c r="S28" s="22">
        <f>(HLOOKUP(CONCATENATE($L$5,S$7),'BECO_Datos 2006-2020'!$D$3:$LJ$86,'BECO_Datos 2006-2020'!$A28,FALSE)+IFERROR(HLOOKUP(CONCATENATE($L$5,S$7),'BECO_Datos 2006-2020'!$LL$3:$RN$86,'BECO_Datos 2006-2020'!$A28,FALSE),0))*S$5</f>
        <v>0</v>
      </c>
      <c r="T28" s="22">
        <f>(HLOOKUP(CONCATENATE($L$5,T$7),'BECO_Datos 2006-2020'!$D$3:$LJ$86,'BECO_Datos 2006-2020'!$A28,FALSE)+IFERROR(HLOOKUP(CONCATENATE($L$5,T$7),'BECO_Datos 2006-2020'!$LL$3:$RN$86,'BECO_Datos 2006-2020'!$A28,FALSE),0))*T$5</f>
        <v>0</v>
      </c>
      <c r="U28" s="22">
        <f>(HLOOKUP(CONCATENATE($L$5,U$7),'BECO_Datos 2006-2020'!$D$3:$LJ$86,'BECO_Datos 2006-2020'!$A28,FALSE)+IFERROR(HLOOKUP(CONCATENATE($L$5,U$7),'BECO_Datos 2006-2020'!$LL$3:$RN$86,'BECO_Datos 2006-2020'!$A28,FALSE),0))*U$5</f>
        <v>0</v>
      </c>
      <c r="V28" s="22">
        <f>(HLOOKUP(CONCATENATE($L$5,V$7),'BECO_Datos 2006-2020'!$D$3:$LJ$86,'BECO_Datos 2006-2020'!$A28,FALSE)+IFERROR(HLOOKUP(CONCATENATE($L$5,V$7),'BECO_Datos 2006-2020'!$LL$3:$RN$86,'BECO_Datos 2006-2020'!$A28,FALSE),0))*V$5</f>
        <v>0</v>
      </c>
      <c r="W28" s="22">
        <f>(HLOOKUP(CONCATENATE($L$5,W$7),'BECO_Datos 2006-2020'!$D$3:$LJ$86,'BECO_Datos 2006-2020'!$A28,FALSE)+IFERROR(HLOOKUP(CONCATENATE($L$5,W$7),'BECO_Datos 2006-2020'!$LL$3:$RN$86,'BECO_Datos 2006-2020'!$A28,FALSE),0))*W$5</f>
        <v>0</v>
      </c>
    </row>
    <row r="29" spans="1:25" x14ac:dyDescent="0.25">
      <c r="A29" s="54"/>
      <c r="B29" s="152" t="s">
        <v>19</v>
      </c>
      <c r="C29" s="23" t="str">
        <f t="shared" si="3"/>
        <v>No aplica</v>
      </c>
      <c r="D29" s="113">
        <f>(HLOOKUP(CONCATENATE($L$5,D$7),'BECO_Datos 2006-2020'!$D$3:$LJ$86,'BECO_Datos 2006-2020'!$A29,FALSE)+IFERROR(HLOOKUP(CONCATENATE($L$5,D$7),'BECO_Datos 2006-2020'!$LL$3:$RN$86,'BECO_Datos 2006-2020'!$A29,FALSE),0))*D$5</f>
        <v>0</v>
      </c>
      <c r="E29" s="113">
        <f>(HLOOKUP(CONCATENATE($L$5,E$7),'BECO_Datos 2006-2020'!$D$3:$LJ$86,'BECO_Datos 2006-2020'!$A29,FALSE)+IFERROR(HLOOKUP(CONCATENATE($L$5,E$7),'BECO_Datos 2006-2020'!$LL$3:$RN$86,'BECO_Datos 2006-2020'!$A29,FALSE),0))*E$5</f>
        <v>0</v>
      </c>
      <c r="F29" s="113">
        <f>(HLOOKUP(CONCATENATE($L$5,F$7),'BECO_Datos 2006-2020'!$D$3:$LJ$86,'BECO_Datos 2006-2020'!$A29,FALSE)+IFERROR(HLOOKUP(CONCATENATE($L$5,F$7),'BECO_Datos 2006-2020'!$LL$3:$RN$86,'BECO_Datos 2006-2020'!$A29,FALSE),0))*F$5</f>
        <v>0</v>
      </c>
      <c r="G29" s="113">
        <f>(HLOOKUP(CONCATENATE($L$5,G$7),'BECO_Datos 2006-2020'!$D$3:$LJ$86,'BECO_Datos 2006-2020'!$A29,FALSE)+IFERROR(HLOOKUP(CONCATENATE($L$5,G$7),'BECO_Datos 2006-2020'!$LL$3:$RN$86,'BECO_Datos 2006-2020'!$A29,FALSE),0))*G$5</f>
        <v>0</v>
      </c>
      <c r="H29" s="113">
        <f>(HLOOKUP(CONCATENATE($L$5,H$7),'BECO_Datos 2006-2020'!$D$3:$LJ$86,'BECO_Datos 2006-2020'!$A29,FALSE)+IFERROR(HLOOKUP(CONCATENATE($L$5,H$7),'BECO_Datos 2006-2020'!$LL$3:$RN$86,'BECO_Datos 2006-2020'!$A29,FALSE),0))*H$5</f>
        <v>0</v>
      </c>
      <c r="I29" s="113">
        <f>(HLOOKUP(CONCATENATE($L$5,I$7),'BECO_Datos 2006-2020'!$D$3:$LJ$86,'BECO_Datos 2006-2020'!$A29,FALSE)+IFERROR(HLOOKUP(CONCATENATE($L$5,I$7),'BECO_Datos 2006-2020'!$LL$3:$RN$86,'BECO_Datos 2006-2020'!$A29,FALSE),0))*I$5</f>
        <v>0</v>
      </c>
      <c r="J29" s="113">
        <f>(HLOOKUP(CONCATENATE($L$5,J$7),'BECO_Datos 2006-2020'!$D$3:$LJ$86,'BECO_Datos 2006-2020'!$A29,FALSE)+IFERROR(HLOOKUP(CONCATENATE($L$5,J$7),'BECO_Datos 2006-2020'!$LL$3:$RN$86,'BECO_Datos 2006-2020'!$A29,FALSE),0))*J$5</f>
        <v>0</v>
      </c>
      <c r="K29" s="113">
        <f>(HLOOKUP(CONCATENATE($L$5,K$7),'BECO_Datos 2006-2020'!$D$3:$LJ$86,'BECO_Datos 2006-2020'!$A29,FALSE)+IFERROR(HLOOKUP(CONCATENATE($L$5,K$7),'BECO_Datos 2006-2020'!$LL$3:$RN$86,'BECO_Datos 2006-2020'!$A29,FALSE),0))*K$5</f>
        <v>-132.06129309999997</v>
      </c>
      <c r="L29" s="23" t="str">
        <f t="shared" si="1"/>
        <v>No aplica</v>
      </c>
      <c r="M29" s="113">
        <f>(HLOOKUP(CONCATENATE($L$5,M$7),'BECO_Datos 2006-2020'!$D$3:$LJ$86,'BECO_Datos 2006-2020'!$A29,FALSE)+IFERROR(HLOOKUP(CONCATENATE($L$5,M$7),'BECO_Datos 2006-2020'!$LL$3:$RN$86,'BECO_Datos 2006-2020'!$A29,FALSE),0))*M$5</f>
        <v>0</v>
      </c>
      <c r="N29" s="113">
        <f>(HLOOKUP(CONCATENATE($L$5,N$7),'BECO_Datos 2006-2020'!$D$3:$LJ$86,'BECO_Datos 2006-2020'!$A29,FALSE)+IFERROR(HLOOKUP(CONCATENATE($L$5,N$7),'BECO_Datos 2006-2020'!$LL$3:$RN$86,'BECO_Datos 2006-2020'!$A29,FALSE),0))*N$5</f>
        <v>0</v>
      </c>
      <c r="O29" s="113">
        <f>(HLOOKUP(CONCATENATE($L$5,O$7),'BECO_Datos 2006-2020'!$D$3:$LJ$86,'BECO_Datos 2006-2020'!$A29,FALSE)+IFERROR(HLOOKUP(CONCATENATE($L$5,O$7),'BECO_Datos 2006-2020'!$LL$3:$RN$86,'BECO_Datos 2006-2020'!$A29,FALSE),0))*O$5</f>
        <v>0</v>
      </c>
      <c r="P29" s="113">
        <f>(HLOOKUP(CONCATENATE($L$5,P$7),'BECO_Datos 2006-2020'!$D$3:$LJ$86,'BECO_Datos 2006-2020'!$A29,FALSE)+IFERROR(HLOOKUP(CONCATENATE($L$5,P$7),'BECO_Datos 2006-2020'!$LL$3:$RN$86,'BECO_Datos 2006-2020'!$A29,FALSE),0))*P$5</f>
        <v>0</v>
      </c>
      <c r="Q29" s="113">
        <f>(HLOOKUP(CONCATENATE($L$5,Q$7),'BECO_Datos 2006-2020'!$D$3:$LJ$86,'BECO_Datos 2006-2020'!$A29,FALSE)+IFERROR(HLOOKUP(CONCATENATE($L$5,Q$7),'BECO_Datos 2006-2020'!$LL$3:$RN$86,'BECO_Datos 2006-2020'!$A29,FALSE),0))*Q$5</f>
        <v>0</v>
      </c>
      <c r="R29" s="113">
        <f>(HLOOKUP(CONCATENATE($L$5,R$7),'BECO_Datos 2006-2020'!$D$3:$LJ$86,'BECO_Datos 2006-2020'!$A29,FALSE)+IFERROR(HLOOKUP(CONCATENATE($L$5,R$7),'BECO_Datos 2006-2020'!$LL$3:$RN$86,'BECO_Datos 2006-2020'!$A29,FALSE),0))*R$5</f>
        <v>132.06129309999997</v>
      </c>
      <c r="S29" s="113">
        <f>(HLOOKUP(CONCATENATE($L$5,S$7),'BECO_Datos 2006-2020'!$D$3:$LJ$86,'BECO_Datos 2006-2020'!$A29,FALSE)+IFERROR(HLOOKUP(CONCATENATE($L$5,S$7),'BECO_Datos 2006-2020'!$LL$3:$RN$86,'BECO_Datos 2006-2020'!$A29,FALSE),0))*S$5</f>
        <v>0</v>
      </c>
      <c r="T29" s="113">
        <f>(HLOOKUP(CONCATENATE($L$5,T$7),'BECO_Datos 2006-2020'!$D$3:$LJ$86,'BECO_Datos 2006-2020'!$A29,FALSE)+IFERROR(HLOOKUP(CONCATENATE($L$5,T$7),'BECO_Datos 2006-2020'!$LL$3:$RN$86,'BECO_Datos 2006-2020'!$A29,FALSE),0))*T$5</f>
        <v>0</v>
      </c>
      <c r="U29" s="113">
        <f>(HLOOKUP(CONCATENATE($L$5,U$7),'BECO_Datos 2006-2020'!$D$3:$LJ$86,'BECO_Datos 2006-2020'!$A29,FALSE)+IFERROR(HLOOKUP(CONCATENATE($L$5,U$7),'BECO_Datos 2006-2020'!$LL$3:$RN$86,'BECO_Datos 2006-2020'!$A29,FALSE),0))*U$5</f>
        <v>0</v>
      </c>
      <c r="V29" s="113">
        <f>(HLOOKUP(CONCATENATE($L$5,V$7),'BECO_Datos 2006-2020'!$D$3:$LJ$86,'BECO_Datos 2006-2020'!$A29,FALSE)+IFERROR(HLOOKUP(CONCATENATE($L$5,V$7),'BECO_Datos 2006-2020'!$LL$3:$RN$86,'BECO_Datos 2006-2020'!$A29,FALSE),0))*V$5</f>
        <v>0</v>
      </c>
      <c r="W29" s="113">
        <f>(HLOOKUP(CONCATENATE($L$5,W$7),'BECO_Datos 2006-2020'!$D$3:$LJ$86,'BECO_Datos 2006-2020'!$A29,FALSE)+IFERROR(HLOOKUP(CONCATENATE($L$5,W$7),'BECO_Datos 2006-2020'!$LL$3:$RN$86,'BECO_Datos 2006-2020'!$A29,FALSE),0))*W$5</f>
        <v>0</v>
      </c>
    </row>
    <row r="30" spans="1:25" x14ac:dyDescent="0.25">
      <c r="A30" s="54"/>
      <c r="B30" s="145" t="s">
        <v>117</v>
      </c>
      <c r="C30" s="22" t="str">
        <f t="shared" si="3"/>
        <v>No aplica</v>
      </c>
      <c r="D30" s="22">
        <f>(HLOOKUP(CONCATENATE($L$5,D$7),'BECO_Datos 2006-2020'!$D$3:$LJ$86,'BECO_Datos 2006-2020'!$A30,FALSE)+IFERROR(HLOOKUP(CONCATENATE($L$5,D$7),'BECO_Datos 2006-2020'!$LL$3:$RN$86,'BECO_Datos 2006-2020'!$A30,FALSE),0))*D$5</f>
        <v>-1251.358152652864</v>
      </c>
      <c r="E30" s="22">
        <f>(HLOOKUP(CONCATENATE($L$5,E$7),'BECO_Datos 2006-2020'!$D$3:$LJ$86,'BECO_Datos 2006-2020'!$A30,FALSE)+IFERROR(HLOOKUP(CONCATENATE($L$5,E$7),'BECO_Datos 2006-2020'!$LL$3:$RN$86,'BECO_Datos 2006-2020'!$A30,FALSE),0))*E$5</f>
        <v>-351.99183931785598</v>
      </c>
      <c r="F30" s="22">
        <f>(HLOOKUP(CONCATENATE($L$5,F$7),'BECO_Datos 2006-2020'!$D$3:$LJ$86,'BECO_Datos 2006-2020'!$A30,FALSE)+IFERROR(HLOOKUP(CONCATENATE($L$5,F$7),'BECO_Datos 2006-2020'!$LL$3:$RN$86,'BECO_Datos 2006-2020'!$A30,FALSE),0))*F$5</f>
        <v>-54678.894941502564</v>
      </c>
      <c r="G30" s="22">
        <f>(HLOOKUP(CONCATENATE($L$5,G$7),'BECO_Datos 2006-2020'!$D$3:$LJ$86,'BECO_Datos 2006-2020'!$A30,FALSE)+IFERROR(HLOOKUP(CONCATENATE($L$5,G$7),'BECO_Datos 2006-2020'!$LL$3:$RN$86,'BECO_Datos 2006-2020'!$A30,FALSE),0))*G$5</f>
        <v>-198.99558939222638</v>
      </c>
      <c r="H30" s="22">
        <f>(HLOOKUP(CONCATENATE($L$5,H$7),'BECO_Datos 2006-2020'!$D$3:$LJ$86,'BECO_Datos 2006-2020'!$A30,FALSE)+IFERROR(HLOOKUP(CONCATENATE($L$5,H$7),'BECO_Datos 2006-2020'!$LL$3:$RN$86,'BECO_Datos 2006-2020'!$A30,FALSE),0))*H$5</f>
        <v>0</v>
      </c>
      <c r="I30" s="22">
        <f>(HLOOKUP(CONCATENATE($L$5,I$7),'BECO_Datos 2006-2020'!$D$3:$LJ$86,'BECO_Datos 2006-2020'!$A30,FALSE)+IFERROR(HLOOKUP(CONCATENATE($L$5,I$7),'BECO_Datos 2006-2020'!$LL$3:$RN$86,'BECO_Datos 2006-2020'!$A30,FALSE),0))*I$5</f>
        <v>-2065.8970261697818</v>
      </c>
      <c r="J30" s="22">
        <f>(HLOOKUP(CONCATENATE($L$5,J$7),'BECO_Datos 2006-2020'!$D$3:$LJ$86,'BECO_Datos 2006-2020'!$A30,FALSE)+IFERROR(HLOOKUP(CONCATENATE($L$5,J$7),'BECO_Datos 2006-2020'!$LL$3:$RN$86,'BECO_Datos 2006-2020'!$A30,FALSE),0))*J$5</f>
        <v>0</v>
      </c>
      <c r="K30" s="22">
        <f>(HLOOKUP(CONCATENATE($L$5,K$7),'BECO_Datos 2006-2020'!$D$3:$LJ$86,'BECO_Datos 2006-2020'!$A30,FALSE)+IFERROR(HLOOKUP(CONCATENATE($L$5,K$7),'BECO_Datos 2006-2020'!$LL$3:$RN$86,'BECO_Datos 2006-2020'!$A30,FALSE),0))*K$5</f>
        <v>-1.2684096264886859</v>
      </c>
      <c r="L30" s="22" t="str">
        <f t="shared" si="1"/>
        <v>No aplica</v>
      </c>
      <c r="M30" s="22">
        <f>(HLOOKUP(CONCATENATE($L$5,M$7),'BECO_Datos 2006-2020'!$D$3:$LJ$86,'BECO_Datos 2006-2020'!$A30,FALSE)+IFERROR(HLOOKUP(CONCATENATE($L$5,M$7),'BECO_Datos 2006-2020'!$LL$3:$RN$86,'BECO_Datos 2006-2020'!$A30,FALSE),0))*M$5</f>
        <v>0</v>
      </c>
      <c r="N30" s="22">
        <f>(HLOOKUP(CONCATENATE($L$5,N$7),'BECO_Datos 2006-2020'!$D$3:$LJ$86,'BECO_Datos 2006-2020'!$A30,FALSE)+IFERROR(HLOOKUP(CONCATENATE($L$5,N$7),'BECO_Datos 2006-2020'!$LL$3:$RN$86,'BECO_Datos 2006-2020'!$A30,FALSE),0))*N$5</f>
        <v>0</v>
      </c>
      <c r="O30" s="22">
        <f>(HLOOKUP(CONCATENATE($L$5,O$7),'BECO_Datos 2006-2020'!$D$3:$LJ$86,'BECO_Datos 2006-2020'!$A30,FALSE)+IFERROR(HLOOKUP(CONCATENATE($L$5,O$7),'BECO_Datos 2006-2020'!$LL$3:$RN$86,'BECO_Datos 2006-2020'!$A30,FALSE),0))*O$5</f>
        <v>0</v>
      </c>
      <c r="P30" s="22">
        <f>(HLOOKUP(CONCATENATE($L$5,P$7),'BECO_Datos 2006-2020'!$D$3:$LJ$86,'BECO_Datos 2006-2020'!$A30,FALSE)+IFERROR(HLOOKUP(CONCATENATE($L$5,P$7),'BECO_Datos 2006-2020'!$LL$3:$RN$86,'BECO_Datos 2006-2020'!$A30,FALSE),0))*P$5</f>
        <v>0</v>
      </c>
      <c r="Q30" s="22">
        <f>(HLOOKUP(CONCATENATE($L$5,Q$7),'BECO_Datos 2006-2020'!$D$3:$LJ$86,'BECO_Datos 2006-2020'!$A30,FALSE)+IFERROR(HLOOKUP(CONCATENATE($L$5,Q$7),'BECO_Datos 2006-2020'!$LL$3:$RN$86,'BECO_Datos 2006-2020'!$A30,FALSE),0))*Q$5</f>
        <v>-2502.2721443602204</v>
      </c>
      <c r="R30" s="22">
        <f>(HLOOKUP(CONCATENATE($L$5,R$7),'BECO_Datos 2006-2020'!$D$3:$LJ$86,'BECO_Datos 2006-2020'!$A30,FALSE)+IFERROR(HLOOKUP(CONCATENATE($L$5,R$7),'BECO_Datos 2006-2020'!$LL$3:$RN$86,'BECO_Datos 2006-2020'!$A30,FALSE),0))*R$5</f>
        <v>731.9833747100007</v>
      </c>
      <c r="S30" s="22">
        <f>(HLOOKUP(CONCATENATE($L$5,S$7),'BECO_Datos 2006-2020'!$D$3:$LJ$86,'BECO_Datos 2006-2020'!$A30,FALSE)+IFERROR(HLOOKUP(CONCATENATE($L$5,S$7),'BECO_Datos 2006-2020'!$LL$3:$RN$86,'BECO_Datos 2006-2020'!$A30,FALSE),0))*S$5</f>
        <v>10276.558634636913</v>
      </c>
      <c r="T30" s="22">
        <f>(HLOOKUP(CONCATENATE($L$5,T$7),'BECO_Datos 2006-2020'!$D$3:$LJ$86,'BECO_Datos 2006-2020'!$A30,FALSE)+IFERROR(HLOOKUP(CONCATENATE($L$5,T$7),'BECO_Datos 2006-2020'!$LL$3:$RN$86,'BECO_Datos 2006-2020'!$A30,FALSE),0))*T$5</f>
        <v>0</v>
      </c>
      <c r="U30" s="22">
        <f>(HLOOKUP(CONCATENATE($L$5,U$7),'BECO_Datos 2006-2020'!$D$3:$LJ$86,'BECO_Datos 2006-2020'!$A30,FALSE)+IFERROR(HLOOKUP(CONCATENATE($L$5,U$7),'BECO_Datos 2006-2020'!$LL$3:$RN$86,'BECO_Datos 2006-2020'!$A30,FALSE),0))*U$5</f>
        <v>-307.1997492189044</v>
      </c>
      <c r="V30" s="22">
        <f>(HLOOKUP(CONCATENATE($L$5,V$7),'BECO_Datos 2006-2020'!$D$3:$LJ$86,'BECO_Datos 2006-2020'!$A30,FALSE)+IFERROR(HLOOKUP(CONCATENATE($L$5,V$7),'BECO_Datos 2006-2020'!$LL$3:$RN$86,'BECO_Datos 2006-2020'!$A30,FALSE),0))*V$5</f>
        <v>0</v>
      </c>
      <c r="W30" s="22">
        <f>(HLOOKUP(CONCATENATE($L$5,W$7),'BECO_Datos 2006-2020'!$D$3:$LJ$86,'BECO_Datos 2006-2020'!$A30,FALSE)+IFERROR(HLOOKUP(CONCATENATE($L$5,W$7),'BECO_Datos 2006-2020'!$LL$3:$RN$86,'BECO_Datos 2006-2020'!$A30,FALSE),0))*W$5</f>
        <v>0</v>
      </c>
    </row>
    <row r="31" spans="1:25" x14ac:dyDescent="0.25">
      <c r="A31" s="54"/>
      <c r="B31" s="152" t="s">
        <v>5</v>
      </c>
      <c r="C31" s="23" t="str">
        <f t="shared" si="3"/>
        <v>No aplica</v>
      </c>
      <c r="D31" s="113">
        <f>(HLOOKUP(CONCATENATE($L$5,D$7),'BECO_Datos 2006-2020'!$D$3:$LJ$86,'BECO_Datos 2006-2020'!$A31,FALSE)+IFERROR(HLOOKUP(CONCATENATE($L$5,D$7),'BECO_Datos 2006-2020'!$LL$3:$RN$86,'BECO_Datos 2006-2020'!$A31,FALSE),0))*D$5</f>
        <v>0</v>
      </c>
      <c r="E31" s="113">
        <f>(HLOOKUP(CONCATENATE($L$5,E$7),'BECO_Datos 2006-2020'!$D$3:$LJ$86,'BECO_Datos 2006-2020'!$A31,FALSE)+IFERROR(HLOOKUP(CONCATENATE($L$5,E$7),'BECO_Datos 2006-2020'!$LL$3:$RN$86,'BECO_Datos 2006-2020'!$A31,FALSE),0))*E$5</f>
        <v>0</v>
      </c>
      <c r="F31" s="113">
        <f>(HLOOKUP(CONCATENATE($L$5,F$7),'BECO_Datos 2006-2020'!$D$3:$LJ$86,'BECO_Datos 2006-2020'!$A31,FALSE)+IFERROR(HLOOKUP(CONCATENATE($L$5,F$7),'BECO_Datos 2006-2020'!$LL$3:$RN$86,'BECO_Datos 2006-2020'!$A31,FALSE),0))*F$5</f>
        <v>-21121.65</v>
      </c>
      <c r="G31" s="113">
        <f>(HLOOKUP(CONCATENATE($L$5,G$7),'BECO_Datos 2006-2020'!$D$3:$LJ$86,'BECO_Datos 2006-2020'!$A31,FALSE)+IFERROR(HLOOKUP(CONCATENATE($L$5,G$7),'BECO_Datos 2006-2020'!$LL$3:$RN$86,'BECO_Datos 2006-2020'!$A31,FALSE),0))*G$5</f>
        <v>0</v>
      </c>
      <c r="H31" s="113">
        <f>(HLOOKUP(CONCATENATE($L$5,H$7),'BECO_Datos 2006-2020'!$D$3:$LJ$86,'BECO_Datos 2006-2020'!$A31,FALSE)+IFERROR(HLOOKUP(CONCATENATE($L$5,H$7),'BECO_Datos 2006-2020'!$LL$3:$RN$86,'BECO_Datos 2006-2020'!$A31,FALSE),0))*H$5</f>
        <v>0</v>
      </c>
      <c r="I31" s="113">
        <f>(HLOOKUP(CONCATENATE($L$5,I$7),'BECO_Datos 2006-2020'!$D$3:$LJ$86,'BECO_Datos 2006-2020'!$A31,FALSE)+IFERROR(HLOOKUP(CONCATENATE($L$5,I$7),'BECO_Datos 2006-2020'!$LL$3:$RN$86,'BECO_Datos 2006-2020'!$A31,FALSE),0))*I$5</f>
        <v>0</v>
      </c>
      <c r="J31" s="113">
        <f>(HLOOKUP(CONCATENATE($L$5,J$7),'BECO_Datos 2006-2020'!$D$3:$LJ$86,'BECO_Datos 2006-2020'!$A31,FALSE)+IFERROR(HLOOKUP(CONCATENATE($L$5,J$7),'BECO_Datos 2006-2020'!$LL$3:$RN$86,'BECO_Datos 2006-2020'!$A31,FALSE),0))*J$5</f>
        <v>0</v>
      </c>
      <c r="K31" s="113">
        <f>(HLOOKUP(CONCATENATE($L$5,K$7),'BECO_Datos 2006-2020'!$D$3:$LJ$86,'BECO_Datos 2006-2020'!$A31,FALSE)+IFERROR(HLOOKUP(CONCATENATE($L$5,K$7),'BECO_Datos 2006-2020'!$LL$3:$RN$86,'BECO_Datos 2006-2020'!$A31,FALSE),0))*K$5</f>
        <v>0</v>
      </c>
      <c r="L31" s="23" t="str">
        <f t="shared" si="1"/>
        <v>No aplica</v>
      </c>
      <c r="M31" s="113">
        <f>(HLOOKUP(CONCATENATE($L$5,M$7),'BECO_Datos 2006-2020'!$D$3:$LJ$86,'BECO_Datos 2006-2020'!$A31,FALSE)+IFERROR(HLOOKUP(CONCATENATE($L$5,M$7),'BECO_Datos 2006-2020'!$LL$3:$RN$86,'BECO_Datos 2006-2020'!$A31,FALSE),0))*M$5</f>
        <v>0</v>
      </c>
      <c r="N31" s="113">
        <f>(HLOOKUP(CONCATENATE($L$5,N$7),'BECO_Datos 2006-2020'!$D$3:$LJ$86,'BECO_Datos 2006-2020'!$A31,FALSE)+IFERROR(HLOOKUP(CONCATENATE($L$5,N$7),'BECO_Datos 2006-2020'!$LL$3:$RN$86,'BECO_Datos 2006-2020'!$A31,FALSE),0))*N$5</f>
        <v>0</v>
      </c>
      <c r="O31" s="113">
        <f>(HLOOKUP(CONCATENATE($L$5,O$7),'BECO_Datos 2006-2020'!$D$3:$LJ$86,'BECO_Datos 2006-2020'!$A31,FALSE)+IFERROR(HLOOKUP(CONCATENATE($L$5,O$7),'BECO_Datos 2006-2020'!$LL$3:$RN$86,'BECO_Datos 2006-2020'!$A31,FALSE),0))*O$5</f>
        <v>0</v>
      </c>
      <c r="P31" s="113">
        <f>(HLOOKUP(CONCATENATE($L$5,P$7),'BECO_Datos 2006-2020'!$D$3:$LJ$86,'BECO_Datos 2006-2020'!$A31,FALSE)+IFERROR(HLOOKUP(CONCATENATE($L$5,P$7),'BECO_Datos 2006-2020'!$LL$3:$RN$86,'BECO_Datos 2006-2020'!$A31,FALSE),0))*P$5</f>
        <v>0</v>
      </c>
      <c r="Q31" s="113">
        <f>(HLOOKUP(CONCATENATE($L$5,Q$7),'BECO_Datos 2006-2020'!$D$3:$LJ$86,'BECO_Datos 2006-2020'!$A31,FALSE)+IFERROR(HLOOKUP(CONCATENATE($L$5,Q$7),'BECO_Datos 2006-2020'!$LL$3:$RN$86,'BECO_Datos 2006-2020'!$A31,FALSE),0))*Q$5</f>
        <v>0</v>
      </c>
      <c r="R31" s="113">
        <f>(HLOOKUP(CONCATENATE($L$5,R$7),'BECO_Datos 2006-2020'!$D$3:$LJ$86,'BECO_Datos 2006-2020'!$A31,FALSE)+IFERROR(HLOOKUP(CONCATENATE($L$5,R$7),'BECO_Datos 2006-2020'!$LL$3:$RN$86,'BECO_Datos 2006-2020'!$A31,FALSE),0))*R$5</f>
        <v>0</v>
      </c>
      <c r="S31" s="113">
        <f>(HLOOKUP(CONCATENATE($L$5,S$7),'BECO_Datos 2006-2020'!$D$3:$LJ$86,'BECO_Datos 2006-2020'!$A31,FALSE)+IFERROR(HLOOKUP(CONCATENATE($L$5,S$7),'BECO_Datos 2006-2020'!$LL$3:$RN$86,'BECO_Datos 2006-2020'!$A31,FALSE),0))*S$5</f>
        <v>0</v>
      </c>
      <c r="T31" s="113">
        <f>(HLOOKUP(CONCATENATE($L$5,T$7),'BECO_Datos 2006-2020'!$D$3:$LJ$86,'BECO_Datos 2006-2020'!$A31,FALSE)+IFERROR(HLOOKUP(CONCATENATE($L$5,T$7),'BECO_Datos 2006-2020'!$LL$3:$RN$86,'BECO_Datos 2006-2020'!$A31,FALSE),0))*T$5</f>
        <v>0</v>
      </c>
      <c r="U31" s="113">
        <f>(HLOOKUP(CONCATENATE($L$5,U$7),'BECO_Datos 2006-2020'!$D$3:$LJ$86,'BECO_Datos 2006-2020'!$A31,FALSE)+IFERROR(HLOOKUP(CONCATENATE($L$5,U$7),'BECO_Datos 2006-2020'!$LL$3:$RN$86,'BECO_Datos 2006-2020'!$A31,FALSE),0))*U$5</f>
        <v>3841.9910770975098</v>
      </c>
      <c r="V31" s="113">
        <f>(HLOOKUP(CONCATENATE($L$5,V$7),'BECO_Datos 2006-2020'!$D$3:$LJ$86,'BECO_Datos 2006-2020'!$A31,FALSE)+IFERROR(HLOOKUP(CONCATENATE($L$5,V$7),'BECO_Datos 2006-2020'!$LL$3:$RN$86,'BECO_Datos 2006-2020'!$A31,FALSE),0))*V$5</f>
        <v>0</v>
      </c>
      <c r="W31" s="113">
        <f>(HLOOKUP(CONCATENATE($L$5,W$7),'BECO_Datos 2006-2020'!$D$3:$LJ$86,'BECO_Datos 2006-2020'!$A31,FALSE)+IFERROR(HLOOKUP(CONCATENATE($L$5,W$7),'BECO_Datos 2006-2020'!$LL$3:$RN$86,'BECO_Datos 2006-2020'!$A31,FALSE),0))*W$5</f>
        <v>0</v>
      </c>
    </row>
    <row r="32" spans="1:25" s="9" customFormat="1" x14ac:dyDescent="0.25">
      <c r="A32" s="54"/>
      <c r="B32" s="145" t="s">
        <v>6</v>
      </c>
      <c r="C32" s="22" t="str">
        <f t="shared" si="3"/>
        <v>No aplica</v>
      </c>
      <c r="D32" s="22">
        <f>(HLOOKUP(CONCATENATE($L$5,D$7),'BECO_Datos 2006-2020'!$D$3:$LJ$86,'BECO_Datos 2006-2020'!$A32,FALSE)+IFERROR(HLOOKUP(CONCATENATE($L$5,D$7),'BECO_Datos 2006-2020'!$LL$3:$RN$86,'BECO_Datos 2006-2020'!$A32,FALSE),0))*D$5</f>
        <v>0</v>
      </c>
      <c r="E32" s="22">
        <f>(HLOOKUP(CONCATENATE($L$5,E$7),'BECO_Datos 2006-2020'!$D$3:$LJ$86,'BECO_Datos 2006-2020'!$A32,FALSE)+IFERROR(HLOOKUP(CONCATENATE($L$5,E$7),'BECO_Datos 2006-2020'!$LL$3:$RN$86,'BECO_Datos 2006-2020'!$A32,FALSE),0))*E$5</f>
        <v>0</v>
      </c>
      <c r="F32" s="22">
        <f>(HLOOKUP(CONCATENATE($L$5,F$7),'BECO_Datos 2006-2020'!$D$3:$LJ$86,'BECO_Datos 2006-2020'!$A32,FALSE)+IFERROR(HLOOKUP(CONCATENATE($L$5,F$7),'BECO_Datos 2006-2020'!$LL$3:$RN$86,'BECO_Datos 2006-2020'!$A32,FALSE),0))*F$5</f>
        <v>0</v>
      </c>
      <c r="G32" s="22">
        <f>(HLOOKUP(CONCATENATE($L$5,G$7),'BECO_Datos 2006-2020'!$D$3:$LJ$86,'BECO_Datos 2006-2020'!$A32,FALSE)+IFERROR(HLOOKUP(CONCATENATE($L$5,G$7),'BECO_Datos 2006-2020'!$LL$3:$RN$86,'BECO_Datos 2006-2020'!$A32,FALSE),0))*G$5</f>
        <v>0</v>
      </c>
      <c r="H32" s="22">
        <f>(HLOOKUP(CONCATENATE($L$5,H$7),'BECO_Datos 2006-2020'!$D$3:$LJ$86,'BECO_Datos 2006-2020'!$A32,FALSE)+IFERROR(HLOOKUP(CONCATENATE($L$5,H$7),'BECO_Datos 2006-2020'!$LL$3:$RN$86,'BECO_Datos 2006-2020'!$A32,FALSE),0))*H$5</f>
        <v>0</v>
      </c>
      <c r="I32" s="22">
        <f>(HLOOKUP(CONCATENATE($L$5,I$7),'BECO_Datos 2006-2020'!$D$3:$LJ$86,'BECO_Datos 2006-2020'!$A32,FALSE)+IFERROR(HLOOKUP(CONCATENATE($L$5,I$7),'BECO_Datos 2006-2020'!$LL$3:$RN$86,'BECO_Datos 2006-2020'!$A32,FALSE),0))*I$5</f>
        <v>-137872.15840477499</v>
      </c>
      <c r="J32" s="22">
        <f>(HLOOKUP(CONCATENATE($L$5,J$7),'BECO_Datos 2006-2020'!$D$3:$LJ$86,'BECO_Datos 2006-2020'!$A32,FALSE)+IFERROR(HLOOKUP(CONCATENATE($L$5,J$7),'BECO_Datos 2006-2020'!$LL$3:$RN$86,'BECO_Datos 2006-2020'!$A32,FALSE),0))*J$5</f>
        <v>0</v>
      </c>
      <c r="K32" s="22">
        <f>(HLOOKUP(CONCATENATE($L$5,K$7),'BECO_Datos 2006-2020'!$D$3:$LJ$86,'BECO_Datos 2006-2020'!$A32,FALSE)+IFERROR(HLOOKUP(CONCATENATE($L$5,K$7),'BECO_Datos 2006-2020'!$LL$3:$RN$86,'BECO_Datos 2006-2020'!$A32,FALSE),0))*K$5</f>
        <v>0</v>
      </c>
      <c r="L32" s="22" t="str">
        <f t="shared" si="1"/>
        <v>No aplica</v>
      </c>
      <c r="M32" s="22">
        <f>(HLOOKUP(CONCATENATE($L$5,M$7),'BECO_Datos 2006-2020'!$D$3:$LJ$86,'BECO_Datos 2006-2020'!$A32,FALSE)+IFERROR(HLOOKUP(CONCATENATE($L$5,M$7),'BECO_Datos 2006-2020'!$LL$3:$RN$86,'BECO_Datos 2006-2020'!$A32,FALSE),0))*M$5</f>
        <v>0</v>
      </c>
      <c r="N32" s="22">
        <f>(HLOOKUP(CONCATENATE($L$5,N$7),'BECO_Datos 2006-2020'!$D$3:$LJ$86,'BECO_Datos 2006-2020'!$A32,FALSE)+IFERROR(HLOOKUP(CONCATENATE($L$5,N$7),'BECO_Datos 2006-2020'!$LL$3:$RN$86,'BECO_Datos 2006-2020'!$A32,FALSE),0))*N$5</f>
        <v>0</v>
      </c>
      <c r="O32" s="22">
        <f>(HLOOKUP(CONCATENATE($L$5,O$7),'BECO_Datos 2006-2020'!$D$3:$LJ$86,'BECO_Datos 2006-2020'!$A32,FALSE)+IFERROR(HLOOKUP(CONCATENATE($L$5,O$7),'BECO_Datos 2006-2020'!$LL$3:$RN$86,'BECO_Datos 2006-2020'!$A32,FALSE),0))*O$5</f>
        <v>0</v>
      </c>
      <c r="P32" s="22">
        <f>(HLOOKUP(CONCATENATE($L$5,P$7),'BECO_Datos 2006-2020'!$D$3:$LJ$86,'BECO_Datos 2006-2020'!$A32,FALSE)+IFERROR(HLOOKUP(CONCATENATE($L$5,P$7),'BECO_Datos 2006-2020'!$LL$3:$RN$86,'BECO_Datos 2006-2020'!$A32,FALSE),0))*P$5</f>
        <v>0</v>
      </c>
      <c r="Q32" s="22">
        <f>(HLOOKUP(CONCATENATE($L$5,Q$7),'BECO_Datos 2006-2020'!$D$3:$LJ$86,'BECO_Datos 2006-2020'!$A32,FALSE)+IFERROR(HLOOKUP(CONCATENATE($L$5,Q$7),'BECO_Datos 2006-2020'!$LL$3:$RN$86,'BECO_Datos 2006-2020'!$A32,FALSE),0))*Q$5</f>
        <v>49311.085931000001</v>
      </c>
      <c r="R32" s="22">
        <f>(HLOOKUP(CONCATENATE($L$5,R$7),'BECO_Datos 2006-2020'!$D$3:$LJ$86,'BECO_Datos 2006-2020'!$A32,FALSE)+IFERROR(HLOOKUP(CONCATENATE($L$5,R$7),'BECO_Datos 2006-2020'!$LL$3:$RN$86,'BECO_Datos 2006-2020'!$A32,FALSE),0))*R$5</f>
        <v>0</v>
      </c>
      <c r="S32" s="22">
        <f>(HLOOKUP(CONCATENATE($L$5,S$7),'BECO_Datos 2006-2020'!$D$3:$LJ$86,'BECO_Datos 2006-2020'!$A32,FALSE)+IFERROR(HLOOKUP(CONCATENATE($L$5,S$7),'BECO_Datos 2006-2020'!$LL$3:$RN$86,'BECO_Datos 2006-2020'!$A32,FALSE),0))*S$5</f>
        <v>0</v>
      </c>
      <c r="T32" s="22">
        <f>(HLOOKUP(CONCATENATE($L$5,T$7),'BECO_Datos 2006-2020'!$D$3:$LJ$86,'BECO_Datos 2006-2020'!$A32,FALSE)+IFERROR(HLOOKUP(CONCATENATE($L$5,T$7),'BECO_Datos 2006-2020'!$LL$3:$RN$86,'BECO_Datos 2006-2020'!$A32,FALSE),0))*T$5</f>
        <v>22349.508293000006</v>
      </c>
      <c r="U32" s="22">
        <f>(HLOOKUP(CONCATENATE($L$5,U$7),'BECO_Datos 2006-2020'!$D$3:$LJ$86,'BECO_Datos 2006-2020'!$A32,FALSE)+IFERROR(HLOOKUP(CONCATENATE($L$5,U$7),'BECO_Datos 2006-2020'!$LL$3:$RN$86,'BECO_Datos 2006-2020'!$A32,FALSE),0))*U$5</f>
        <v>3198.1960241460943</v>
      </c>
      <c r="V32" s="22">
        <f>(HLOOKUP(CONCATENATE($L$5,V$7),'BECO_Datos 2006-2020'!$D$3:$LJ$86,'BECO_Datos 2006-2020'!$A32,FALSE)+IFERROR(HLOOKUP(CONCATENATE($L$5,V$7),'BECO_Datos 2006-2020'!$LL$3:$RN$86,'BECO_Datos 2006-2020'!$A32,FALSE),0))*V$5</f>
        <v>36841.250632857147</v>
      </c>
      <c r="W32" s="22">
        <f>(HLOOKUP(CONCATENATE($L$5,W$7),'BECO_Datos 2006-2020'!$D$3:$LJ$86,'BECO_Datos 2006-2020'!$A32,FALSE)+IFERROR(HLOOKUP(CONCATENATE($L$5,W$7),'BECO_Datos 2006-2020'!$LL$3:$RN$86,'BECO_Datos 2006-2020'!$A32,FALSE),0))*W$5</f>
        <v>10761.057623357141</v>
      </c>
      <c r="X32"/>
      <c r="Y32"/>
    </row>
    <row r="33" spans="1:26" s="9" customFormat="1" x14ac:dyDescent="0.25">
      <c r="A33" s="54"/>
      <c r="B33" s="152" t="s">
        <v>7</v>
      </c>
      <c r="C33" s="23" t="str">
        <f t="shared" si="3"/>
        <v>No aplica</v>
      </c>
      <c r="D33" s="113">
        <f>(HLOOKUP(CONCATENATE($L$5,D$7),'BECO_Datos 2006-2020'!$D$3:$LJ$86,'BECO_Datos 2006-2020'!$A33,FALSE)+IFERROR(HLOOKUP(CONCATENATE($L$5,D$7),'BECO_Datos 2006-2020'!$LL$3:$RN$86,'BECO_Datos 2006-2020'!$A33,FALSE),0))*D$5</f>
        <v>0</v>
      </c>
      <c r="E33" s="113">
        <f>(HLOOKUP(CONCATENATE($L$5,E$7),'BECO_Datos 2006-2020'!$D$3:$LJ$86,'BECO_Datos 2006-2020'!$A33,FALSE)+IFERROR(HLOOKUP(CONCATENATE($L$5,E$7),'BECO_Datos 2006-2020'!$LL$3:$RN$86,'BECO_Datos 2006-2020'!$A33,FALSE),0))*E$5</f>
        <v>-2970.3140913639768</v>
      </c>
      <c r="F33" s="113">
        <f>(HLOOKUP(CONCATENATE($L$5,F$7),'BECO_Datos 2006-2020'!$D$3:$LJ$86,'BECO_Datos 2006-2020'!$A33,FALSE)+IFERROR(HLOOKUP(CONCATENATE($L$5,F$7),'BECO_Datos 2006-2020'!$LL$3:$RN$86,'BECO_Datos 2006-2020'!$A33,FALSE),0))*F$5</f>
        <v>0</v>
      </c>
      <c r="G33" s="113">
        <f>(HLOOKUP(CONCATENATE($L$5,G$7),'BECO_Datos 2006-2020'!$D$3:$LJ$86,'BECO_Datos 2006-2020'!$A33,FALSE)+IFERROR(HLOOKUP(CONCATENATE($L$5,G$7),'BECO_Datos 2006-2020'!$LL$3:$RN$86,'BECO_Datos 2006-2020'!$A33,FALSE),0))*G$5</f>
        <v>0</v>
      </c>
      <c r="H33" s="113">
        <f>(HLOOKUP(CONCATENATE($L$5,H$7),'BECO_Datos 2006-2020'!$D$3:$LJ$86,'BECO_Datos 2006-2020'!$A33,FALSE)+IFERROR(HLOOKUP(CONCATENATE($L$5,H$7),'BECO_Datos 2006-2020'!$LL$3:$RN$86,'BECO_Datos 2006-2020'!$A33,FALSE),0))*H$5</f>
        <v>0</v>
      </c>
      <c r="I33" s="113">
        <f>(HLOOKUP(CONCATENATE($L$5,I$7),'BECO_Datos 2006-2020'!$D$3:$LJ$86,'BECO_Datos 2006-2020'!$A33,FALSE)+IFERROR(HLOOKUP(CONCATENATE($L$5,I$7),'BECO_Datos 2006-2020'!$LL$3:$RN$86,'BECO_Datos 2006-2020'!$A33,FALSE),0))*I$5</f>
        <v>0</v>
      </c>
      <c r="J33" s="113">
        <f>(HLOOKUP(CONCATENATE($L$5,J$7),'BECO_Datos 2006-2020'!$D$3:$LJ$86,'BECO_Datos 2006-2020'!$A33,FALSE)+IFERROR(HLOOKUP(CONCATENATE($L$5,J$7),'BECO_Datos 2006-2020'!$LL$3:$RN$86,'BECO_Datos 2006-2020'!$A33,FALSE),0))*J$5</f>
        <v>0</v>
      </c>
      <c r="K33" s="113">
        <f>(HLOOKUP(CONCATENATE($L$5,K$7),'BECO_Datos 2006-2020'!$D$3:$LJ$86,'BECO_Datos 2006-2020'!$A33,FALSE)+IFERROR(HLOOKUP(CONCATENATE($L$5,K$7),'BECO_Datos 2006-2020'!$LL$3:$RN$86,'BECO_Datos 2006-2020'!$A33,FALSE),0))*K$5</f>
        <v>0</v>
      </c>
      <c r="L33" s="23" t="str">
        <f t="shared" si="1"/>
        <v>No aplica</v>
      </c>
      <c r="M33" s="113">
        <f>(HLOOKUP(CONCATENATE($L$5,M$7),'BECO_Datos 2006-2020'!$D$3:$LJ$86,'BECO_Datos 2006-2020'!$A33,FALSE)+IFERROR(HLOOKUP(CONCATENATE($L$5,M$7),'BECO_Datos 2006-2020'!$LL$3:$RN$86,'BECO_Datos 2006-2020'!$A33,FALSE),0))*M$5</f>
        <v>0</v>
      </c>
      <c r="N33" s="113">
        <f>(HLOOKUP(CONCATENATE($L$5,N$7),'BECO_Datos 2006-2020'!$D$3:$LJ$86,'BECO_Datos 2006-2020'!$A33,FALSE)+IFERROR(HLOOKUP(CONCATENATE($L$5,N$7),'BECO_Datos 2006-2020'!$LL$3:$RN$86,'BECO_Datos 2006-2020'!$A33,FALSE),0))*N$5</f>
        <v>0</v>
      </c>
      <c r="O33" s="113">
        <f>(HLOOKUP(CONCATENATE($L$5,O$7),'BECO_Datos 2006-2020'!$D$3:$LJ$86,'BECO_Datos 2006-2020'!$A33,FALSE)+IFERROR(HLOOKUP(CONCATENATE($L$5,O$7),'BECO_Datos 2006-2020'!$LL$3:$RN$86,'BECO_Datos 2006-2020'!$A33,FALSE),0))*O$5</f>
        <v>0</v>
      </c>
      <c r="P33" s="113">
        <f>(HLOOKUP(CONCATENATE($L$5,P$7),'BECO_Datos 2006-2020'!$D$3:$LJ$86,'BECO_Datos 2006-2020'!$A33,FALSE)+IFERROR(HLOOKUP(CONCATENATE($L$5,P$7),'BECO_Datos 2006-2020'!$LL$3:$RN$86,'BECO_Datos 2006-2020'!$A33,FALSE),0))*P$5</f>
        <v>3187.50028455861</v>
      </c>
      <c r="Q33" s="113">
        <f>(HLOOKUP(CONCATENATE($L$5,Q$7),'BECO_Datos 2006-2020'!$D$3:$LJ$86,'BECO_Datos 2006-2020'!$A33,FALSE)+IFERROR(HLOOKUP(CONCATENATE($L$5,Q$7),'BECO_Datos 2006-2020'!$LL$3:$RN$86,'BECO_Datos 2006-2020'!$A33,FALSE),0))*Q$5</f>
        <v>0</v>
      </c>
      <c r="R33" s="113">
        <f>(HLOOKUP(CONCATENATE($L$5,R$7),'BECO_Datos 2006-2020'!$D$3:$LJ$86,'BECO_Datos 2006-2020'!$A33,FALSE)+IFERROR(HLOOKUP(CONCATENATE($L$5,R$7),'BECO_Datos 2006-2020'!$LL$3:$RN$86,'BECO_Datos 2006-2020'!$A33,FALSE),0))*R$5</f>
        <v>0</v>
      </c>
      <c r="S33" s="113">
        <f>(HLOOKUP(CONCATENATE($L$5,S$7),'BECO_Datos 2006-2020'!$D$3:$LJ$86,'BECO_Datos 2006-2020'!$A33,FALSE)+IFERROR(HLOOKUP(CONCATENATE($L$5,S$7),'BECO_Datos 2006-2020'!$LL$3:$RN$86,'BECO_Datos 2006-2020'!$A33,FALSE),0))*S$5</f>
        <v>0</v>
      </c>
      <c r="T33" s="113">
        <f>(HLOOKUP(CONCATENATE($L$5,T$7),'BECO_Datos 2006-2020'!$D$3:$LJ$86,'BECO_Datos 2006-2020'!$A33,FALSE)+IFERROR(HLOOKUP(CONCATENATE($L$5,T$7),'BECO_Datos 2006-2020'!$LL$3:$RN$86,'BECO_Datos 2006-2020'!$A33,FALSE),0))*T$5</f>
        <v>0</v>
      </c>
      <c r="U33" s="113">
        <f>(HLOOKUP(CONCATENATE($L$5,U$7),'BECO_Datos 2006-2020'!$D$3:$LJ$86,'BECO_Datos 2006-2020'!$A33,FALSE)+IFERROR(HLOOKUP(CONCATENATE($L$5,U$7),'BECO_Datos 2006-2020'!$LL$3:$RN$86,'BECO_Datos 2006-2020'!$A33,FALSE),0))*U$5</f>
        <v>0</v>
      </c>
      <c r="V33" s="113">
        <f>(HLOOKUP(CONCATENATE($L$5,V$7),'BECO_Datos 2006-2020'!$D$3:$LJ$86,'BECO_Datos 2006-2020'!$A33,FALSE)+IFERROR(HLOOKUP(CONCATENATE($L$5,V$7),'BECO_Datos 2006-2020'!$LL$3:$RN$86,'BECO_Datos 2006-2020'!$A33,FALSE),0))*V$5</f>
        <v>0</v>
      </c>
      <c r="W33" s="113">
        <f>(HLOOKUP(CONCATENATE($L$5,W$7),'BECO_Datos 2006-2020'!$D$3:$LJ$86,'BECO_Datos 2006-2020'!$A33,FALSE)+IFERROR(HLOOKUP(CONCATENATE($L$5,W$7),'BECO_Datos 2006-2020'!$LL$3:$RN$86,'BECO_Datos 2006-2020'!$A33,FALSE),0))*W$5</f>
        <v>0</v>
      </c>
      <c r="X33"/>
      <c r="Y33"/>
    </row>
    <row r="34" spans="1:26" x14ac:dyDescent="0.25">
      <c r="A34" s="54"/>
      <c r="B34" s="145" t="s">
        <v>8</v>
      </c>
      <c r="C34" s="22" t="str">
        <f t="shared" si="3"/>
        <v>No aplica</v>
      </c>
      <c r="D34" s="22">
        <f>(HLOOKUP(CONCATENATE($L$5,D$7),'BECO_Datos 2006-2020'!$D$3:$LJ$86,'BECO_Datos 2006-2020'!$A34,FALSE)+IFERROR(HLOOKUP(CONCATENATE($L$5,D$7),'BECO_Datos 2006-2020'!$LL$3:$RN$86,'BECO_Datos 2006-2020'!$A34,FALSE),0))*D$5</f>
        <v>0</v>
      </c>
      <c r="E34" s="22">
        <f>(HLOOKUP(CONCATENATE($L$5,E$7),'BECO_Datos 2006-2020'!$D$3:$LJ$86,'BECO_Datos 2006-2020'!$A34,FALSE)+IFERROR(HLOOKUP(CONCATENATE($L$5,E$7),'BECO_Datos 2006-2020'!$LL$3:$RN$86,'BECO_Datos 2006-2020'!$A34,FALSE),0))*E$5</f>
        <v>0</v>
      </c>
      <c r="F34" s="22">
        <f>(HLOOKUP(CONCATENATE($L$5,F$7),'BECO_Datos 2006-2020'!$D$3:$LJ$86,'BECO_Datos 2006-2020'!$A34,FALSE)+IFERROR(HLOOKUP(CONCATENATE($L$5,F$7),'BECO_Datos 2006-2020'!$LL$3:$RN$86,'BECO_Datos 2006-2020'!$A34,FALSE),0))*F$5</f>
        <v>0</v>
      </c>
      <c r="G34" s="22">
        <f>(HLOOKUP(CONCATENATE($L$5,G$7),'BECO_Datos 2006-2020'!$D$3:$LJ$86,'BECO_Datos 2006-2020'!$A34,FALSE)+IFERROR(HLOOKUP(CONCATENATE($L$5,G$7),'BECO_Datos 2006-2020'!$LL$3:$RN$86,'BECO_Datos 2006-2020'!$A34,FALSE),0))*G$5</f>
        <v>0</v>
      </c>
      <c r="H34" s="22">
        <f>(HLOOKUP(CONCATENATE($L$5,H$7),'BECO_Datos 2006-2020'!$D$3:$LJ$86,'BECO_Datos 2006-2020'!$A34,FALSE)+IFERROR(HLOOKUP(CONCATENATE($L$5,H$7),'BECO_Datos 2006-2020'!$LL$3:$RN$86,'BECO_Datos 2006-2020'!$A34,FALSE),0))*H$5</f>
        <v>-59.343800203939345</v>
      </c>
      <c r="I34" s="22">
        <f>(HLOOKUP(CONCATENATE($L$5,I$7),'BECO_Datos 2006-2020'!$D$3:$LJ$86,'BECO_Datos 2006-2020'!$A34,FALSE)+IFERROR(HLOOKUP(CONCATENATE($L$5,I$7),'BECO_Datos 2006-2020'!$LL$3:$RN$86,'BECO_Datos 2006-2020'!$A34,FALSE),0))*I$5</f>
        <v>0</v>
      </c>
      <c r="J34" s="22">
        <f>(HLOOKUP(CONCATENATE($L$5,J$7),'BECO_Datos 2006-2020'!$D$3:$LJ$86,'BECO_Datos 2006-2020'!$A34,FALSE)+IFERROR(HLOOKUP(CONCATENATE($L$5,J$7),'BECO_Datos 2006-2020'!$LL$3:$RN$86,'BECO_Datos 2006-2020'!$A34,FALSE),0))*J$5</f>
        <v>0</v>
      </c>
      <c r="K34" s="22">
        <f>(HLOOKUP(CONCATENATE($L$5,K$7),'BECO_Datos 2006-2020'!$D$3:$LJ$86,'BECO_Datos 2006-2020'!$A34,FALSE)+IFERROR(HLOOKUP(CONCATENATE($L$5,K$7),'BECO_Datos 2006-2020'!$LL$3:$RN$86,'BECO_Datos 2006-2020'!$A34,FALSE),0))*K$5</f>
        <v>0</v>
      </c>
      <c r="L34" s="22" t="str">
        <f t="shared" si="1"/>
        <v>No aplica</v>
      </c>
      <c r="M34" s="22">
        <f>(HLOOKUP(CONCATENATE($L$5,M$7),'BECO_Datos 2006-2020'!$D$3:$LJ$86,'BECO_Datos 2006-2020'!$A34,FALSE)+IFERROR(HLOOKUP(CONCATENATE($L$5,M$7),'BECO_Datos 2006-2020'!$LL$3:$RN$86,'BECO_Datos 2006-2020'!$A34,FALSE),0))*M$5</f>
        <v>0</v>
      </c>
      <c r="N34" s="22">
        <f>(HLOOKUP(CONCATENATE($L$5,N$7),'BECO_Datos 2006-2020'!$D$3:$LJ$86,'BECO_Datos 2006-2020'!$A34,FALSE)+IFERROR(HLOOKUP(CONCATENATE($L$5,N$7),'BECO_Datos 2006-2020'!$LL$3:$RN$86,'BECO_Datos 2006-2020'!$A34,FALSE),0))*N$5</f>
        <v>0</v>
      </c>
      <c r="O34" s="22">
        <f>(HLOOKUP(CONCATENATE($L$5,O$7),'BECO_Datos 2006-2020'!$D$3:$LJ$86,'BECO_Datos 2006-2020'!$A34,FALSE)+IFERROR(HLOOKUP(CONCATENATE($L$5,O$7),'BECO_Datos 2006-2020'!$LL$3:$RN$86,'BECO_Datos 2006-2020'!$A34,FALSE),0))*O$5</f>
        <v>11.868760040787869</v>
      </c>
      <c r="P34" s="22">
        <f>(HLOOKUP(CONCATENATE($L$5,P$7),'BECO_Datos 2006-2020'!$D$3:$LJ$86,'BECO_Datos 2006-2020'!$A34,FALSE)+IFERROR(HLOOKUP(CONCATENATE($L$5,P$7),'BECO_Datos 2006-2020'!$LL$3:$RN$86,'BECO_Datos 2006-2020'!$A34,FALSE),0))*P$5</f>
        <v>0</v>
      </c>
      <c r="Q34" s="22">
        <f>(HLOOKUP(CONCATENATE($L$5,Q$7),'BECO_Datos 2006-2020'!$D$3:$LJ$86,'BECO_Datos 2006-2020'!$A34,FALSE)+IFERROR(HLOOKUP(CONCATENATE($L$5,Q$7),'BECO_Datos 2006-2020'!$LL$3:$RN$86,'BECO_Datos 2006-2020'!$A34,FALSE),0))*Q$5</f>
        <v>0</v>
      </c>
      <c r="R34" s="22">
        <f>(HLOOKUP(CONCATENATE($L$5,R$7),'BECO_Datos 2006-2020'!$D$3:$LJ$86,'BECO_Datos 2006-2020'!$A34,FALSE)+IFERROR(HLOOKUP(CONCATENATE($L$5,R$7),'BECO_Datos 2006-2020'!$LL$3:$RN$86,'BECO_Datos 2006-2020'!$A34,FALSE),0))*R$5</f>
        <v>0</v>
      </c>
      <c r="S34" s="22">
        <f>(HLOOKUP(CONCATENATE($L$5,S$7),'BECO_Datos 2006-2020'!$D$3:$LJ$86,'BECO_Datos 2006-2020'!$A34,FALSE)+IFERROR(HLOOKUP(CONCATENATE($L$5,S$7),'BECO_Datos 2006-2020'!$LL$3:$RN$86,'BECO_Datos 2006-2020'!$A34,FALSE),0))*S$5</f>
        <v>0</v>
      </c>
      <c r="T34" s="22">
        <f>(HLOOKUP(CONCATENATE($L$5,T$7),'BECO_Datos 2006-2020'!$D$3:$LJ$86,'BECO_Datos 2006-2020'!$A34,FALSE)+IFERROR(HLOOKUP(CONCATENATE($L$5,T$7),'BECO_Datos 2006-2020'!$LL$3:$RN$86,'BECO_Datos 2006-2020'!$A34,FALSE),0))*T$5</f>
        <v>0</v>
      </c>
      <c r="U34" s="22">
        <f>(HLOOKUP(CONCATENATE($L$5,U$7),'BECO_Datos 2006-2020'!$D$3:$LJ$86,'BECO_Datos 2006-2020'!$A34,FALSE)+IFERROR(HLOOKUP(CONCATENATE($L$5,U$7),'BECO_Datos 2006-2020'!$LL$3:$RN$86,'BECO_Datos 2006-2020'!$A34,FALSE),0))*U$5</f>
        <v>0</v>
      </c>
      <c r="V34" s="22">
        <f>(HLOOKUP(CONCATENATE($L$5,V$7),'BECO_Datos 2006-2020'!$D$3:$LJ$86,'BECO_Datos 2006-2020'!$A34,FALSE)+IFERROR(HLOOKUP(CONCATENATE($L$5,V$7),'BECO_Datos 2006-2020'!$LL$3:$RN$86,'BECO_Datos 2006-2020'!$A34,FALSE),0))*V$5</f>
        <v>0</v>
      </c>
      <c r="W34" s="22">
        <f>(HLOOKUP(CONCATENATE($L$5,W$7),'BECO_Datos 2006-2020'!$D$3:$LJ$86,'BECO_Datos 2006-2020'!$A34,FALSE)+IFERROR(HLOOKUP(CONCATENATE($L$5,W$7),'BECO_Datos 2006-2020'!$LL$3:$RN$86,'BECO_Datos 2006-2020'!$A34,FALSE),0))*W$5</f>
        <v>0</v>
      </c>
    </row>
    <row r="35" spans="1:26" x14ac:dyDescent="0.25">
      <c r="A35" s="54"/>
      <c r="B35" s="152" t="s">
        <v>9</v>
      </c>
      <c r="C35" s="23" t="str">
        <f t="shared" si="3"/>
        <v>No aplica</v>
      </c>
      <c r="D35" s="113">
        <f>(HLOOKUP(CONCATENATE($L$5,D$7),'BECO_Datos 2006-2020'!$D$3:$LJ$86,'BECO_Datos 2006-2020'!$A35,FALSE)+IFERROR(HLOOKUP(CONCATENATE($L$5,D$7),'BECO_Datos 2006-2020'!$LL$3:$RN$86,'BECO_Datos 2006-2020'!$A35,FALSE),0))*D$5</f>
        <v>0</v>
      </c>
      <c r="E35" s="113">
        <f>(HLOOKUP(CONCATENATE($L$5,E$7),'BECO_Datos 2006-2020'!$D$3:$LJ$86,'BECO_Datos 2006-2020'!$A35,FALSE)+IFERROR(HLOOKUP(CONCATENATE($L$5,E$7),'BECO_Datos 2006-2020'!$LL$3:$RN$86,'BECO_Datos 2006-2020'!$A35,FALSE),0))*E$5</f>
        <v>0</v>
      </c>
      <c r="F35" s="113">
        <f>(HLOOKUP(CONCATENATE($L$5,F$7),'BECO_Datos 2006-2020'!$D$3:$LJ$86,'BECO_Datos 2006-2020'!$A35,FALSE)+IFERROR(HLOOKUP(CONCATENATE($L$5,F$7),'BECO_Datos 2006-2020'!$LL$3:$RN$86,'BECO_Datos 2006-2020'!$A35,FALSE),0))*F$5</f>
        <v>0</v>
      </c>
      <c r="G35" s="113">
        <f>(HLOOKUP(CONCATENATE($L$5,G$7),'BECO_Datos 2006-2020'!$D$3:$LJ$86,'BECO_Datos 2006-2020'!$A35,FALSE)+IFERROR(HLOOKUP(CONCATENATE($L$5,G$7),'BECO_Datos 2006-2020'!$LL$3:$RN$86,'BECO_Datos 2006-2020'!$A35,FALSE),0))*G$5</f>
        <v>0</v>
      </c>
      <c r="H35" s="113">
        <f>(HLOOKUP(CONCATENATE($L$5,H$7),'BECO_Datos 2006-2020'!$D$3:$LJ$86,'BECO_Datos 2006-2020'!$A35,FALSE)+IFERROR(HLOOKUP(CONCATENATE($L$5,H$7),'BECO_Datos 2006-2020'!$LL$3:$RN$86,'BECO_Datos 2006-2020'!$A35,FALSE),0))*H$5</f>
        <v>0</v>
      </c>
      <c r="I35" s="113">
        <f>(HLOOKUP(CONCATENATE($L$5,I$7),'BECO_Datos 2006-2020'!$D$3:$LJ$86,'BECO_Datos 2006-2020'!$A35,FALSE)+IFERROR(HLOOKUP(CONCATENATE($L$5,I$7),'BECO_Datos 2006-2020'!$LL$3:$RN$86,'BECO_Datos 2006-2020'!$A35,FALSE),0))*I$5</f>
        <v>0</v>
      </c>
      <c r="J35" s="113">
        <f>(HLOOKUP(CONCATENATE($L$5,J$7),'BECO_Datos 2006-2020'!$D$3:$LJ$86,'BECO_Datos 2006-2020'!$A35,FALSE)+IFERROR(HLOOKUP(CONCATENATE($L$5,J$7),'BECO_Datos 2006-2020'!$LL$3:$RN$86,'BECO_Datos 2006-2020'!$A35,FALSE),0))*J$5</f>
        <v>0</v>
      </c>
      <c r="K35" s="113">
        <f>(HLOOKUP(CONCATENATE($L$5,K$7),'BECO_Datos 2006-2020'!$D$3:$LJ$86,'BECO_Datos 2006-2020'!$A35,FALSE)+IFERROR(HLOOKUP(CONCATENATE($L$5,K$7),'BECO_Datos 2006-2020'!$LL$3:$RN$86,'BECO_Datos 2006-2020'!$A35,FALSE),0))*K$5</f>
        <v>-2256.1747521888328</v>
      </c>
      <c r="L35" s="23" t="str">
        <f t="shared" si="1"/>
        <v>No aplica</v>
      </c>
      <c r="M35" s="113">
        <f>(HLOOKUP(CONCATENATE($L$5,M$7),'BECO_Datos 2006-2020'!$D$3:$LJ$86,'BECO_Datos 2006-2020'!$A35,FALSE)+IFERROR(HLOOKUP(CONCATENATE($L$5,M$7),'BECO_Datos 2006-2020'!$LL$3:$RN$86,'BECO_Datos 2006-2020'!$A35,FALSE),0))*M$5</f>
        <v>2768.6961864285718</v>
      </c>
      <c r="N35" s="113">
        <f>(HLOOKUP(CONCATENATE($L$5,N$7),'BECO_Datos 2006-2020'!$D$3:$LJ$86,'BECO_Datos 2006-2020'!$A35,FALSE)+IFERROR(HLOOKUP(CONCATENATE($L$5,N$7),'BECO_Datos 2006-2020'!$LL$3:$RN$86,'BECO_Datos 2006-2020'!$A35,FALSE),0))*N$5</f>
        <v>0</v>
      </c>
      <c r="O35" s="113">
        <f>(HLOOKUP(CONCATENATE($L$5,O$7),'BECO_Datos 2006-2020'!$D$3:$LJ$86,'BECO_Datos 2006-2020'!$A35,FALSE)+IFERROR(HLOOKUP(CONCATENATE($L$5,O$7),'BECO_Datos 2006-2020'!$LL$3:$RN$86,'BECO_Datos 2006-2020'!$A35,FALSE),0))*O$5</f>
        <v>0</v>
      </c>
      <c r="P35" s="113">
        <f>(HLOOKUP(CONCATENATE($L$5,P$7),'BECO_Datos 2006-2020'!$D$3:$LJ$86,'BECO_Datos 2006-2020'!$A35,FALSE)+IFERROR(HLOOKUP(CONCATENATE($L$5,P$7),'BECO_Datos 2006-2020'!$LL$3:$RN$86,'BECO_Datos 2006-2020'!$A35,FALSE),0))*P$5</f>
        <v>0</v>
      </c>
      <c r="Q35" s="113">
        <f>(HLOOKUP(CONCATENATE($L$5,Q$7),'BECO_Datos 2006-2020'!$D$3:$LJ$86,'BECO_Datos 2006-2020'!$A35,FALSE)+IFERROR(HLOOKUP(CONCATENATE($L$5,Q$7),'BECO_Datos 2006-2020'!$LL$3:$RN$86,'BECO_Datos 2006-2020'!$A35,FALSE),0))*Q$5</f>
        <v>0</v>
      </c>
      <c r="R35" s="113">
        <f>(HLOOKUP(CONCATENATE($L$5,R$7),'BECO_Datos 2006-2020'!$D$3:$LJ$86,'BECO_Datos 2006-2020'!$A35,FALSE)+IFERROR(HLOOKUP(CONCATENATE($L$5,R$7),'BECO_Datos 2006-2020'!$LL$3:$RN$86,'BECO_Datos 2006-2020'!$A35,FALSE),0))*R$5</f>
        <v>0</v>
      </c>
      <c r="S35" s="113">
        <f>(HLOOKUP(CONCATENATE($L$5,S$7),'BECO_Datos 2006-2020'!$D$3:$LJ$86,'BECO_Datos 2006-2020'!$A35,FALSE)+IFERROR(HLOOKUP(CONCATENATE($L$5,S$7),'BECO_Datos 2006-2020'!$LL$3:$RN$86,'BECO_Datos 2006-2020'!$A35,FALSE),0))*S$5</f>
        <v>0</v>
      </c>
      <c r="T35" s="113">
        <f>(HLOOKUP(CONCATENATE($L$5,T$7),'BECO_Datos 2006-2020'!$D$3:$LJ$86,'BECO_Datos 2006-2020'!$A35,FALSE)+IFERROR(HLOOKUP(CONCATENATE($L$5,T$7),'BECO_Datos 2006-2020'!$LL$3:$RN$86,'BECO_Datos 2006-2020'!$A35,FALSE),0))*T$5</f>
        <v>0</v>
      </c>
      <c r="U35" s="113">
        <f>(HLOOKUP(CONCATENATE($L$5,U$7),'BECO_Datos 2006-2020'!$D$3:$LJ$86,'BECO_Datos 2006-2020'!$A35,FALSE)+IFERROR(HLOOKUP(CONCATENATE($L$5,U$7),'BECO_Datos 2006-2020'!$LL$3:$RN$86,'BECO_Datos 2006-2020'!$A35,FALSE),0))*U$5</f>
        <v>0</v>
      </c>
      <c r="V35" s="113">
        <f>(HLOOKUP(CONCATENATE($L$5,V$7),'BECO_Datos 2006-2020'!$D$3:$LJ$86,'BECO_Datos 2006-2020'!$A35,FALSE)+IFERROR(HLOOKUP(CONCATENATE($L$5,V$7),'BECO_Datos 2006-2020'!$LL$3:$RN$86,'BECO_Datos 2006-2020'!$A35,FALSE),0))*V$5</f>
        <v>0</v>
      </c>
      <c r="W35" s="113">
        <f>(HLOOKUP(CONCATENATE($L$5,W$7),'BECO_Datos 2006-2020'!$D$3:$LJ$86,'BECO_Datos 2006-2020'!$A35,FALSE)+IFERROR(HLOOKUP(CONCATENATE($L$5,W$7),'BECO_Datos 2006-2020'!$LL$3:$RN$86,'BECO_Datos 2006-2020'!$A35,FALSE),0))*W$5</f>
        <v>0</v>
      </c>
    </row>
    <row r="36" spans="1:26" x14ac:dyDescent="0.25">
      <c r="A36" s="54"/>
      <c r="B36" s="145" t="s">
        <v>10</v>
      </c>
      <c r="C36" s="22" t="str">
        <f t="shared" si="3"/>
        <v>No aplica</v>
      </c>
      <c r="D36" s="22">
        <f>(HLOOKUP(CONCATENATE($L$5,D$7),'BECO_Datos 2006-2020'!$D$3:$LJ$86,'BECO_Datos 2006-2020'!$A36,FALSE)+IFERROR(HLOOKUP(CONCATENATE($L$5,D$7),'BECO_Datos 2006-2020'!$LL$3:$RN$86,'BECO_Datos 2006-2020'!$A36,FALSE),0))*D$5</f>
        <v>0</v>
      </c>
      <c r="E36" s="22">
        <f>(HLOOKUP(CONCATENATE($L$5,E$7),'BECO_Datos 2006-2020'!$D$3:$LJ$86,'BECO_Datos 2006-2020'!$A36,FALSE)+IFERROR(HLOOKUP(CONCATENATE($L$5,E$7),'BECO_Datos 2006-2020'!$LL$3:$RN$86,'BECO_Datos 2006-2020'!$A36,FALSE),0))*E$5</f>
        <v>0</v>
      </c>
      <c r="F36" s="22">
        <f>(HLOOKUP(CONCATENATE($L$5,F$7),'BECO_Datos 2006-2020'!$D$3:$LJ$86,'BECO_Datos 2006-2020'!$A36,FALSE)+IFERROR(HLOOKUP(CONCATENATE($L$5,F$7),'BECO_Datos 2006-2020'!$LL$3:$RN$86,'BECO_Datos 2006-2020'!$A36,FALSE),0))*F$5</f>
        <v>0</v>
      </c>
      <c r="G36" s="22">
        <f>(HLOOKUP(CONCATENATE($L$5,G$7),'BECO_Datos 2006-2020'!$D$3:$LJ$86,'BECO_Datos 2006-2020'!$A36,FALSE)+IFERROR(HLOOKUP(CONCATENATE($L$5,G$7),'BECO_Datos 2006-2020'!$LL$3:$RN$86,'BECO_Datos 2006-2020'!$A36,FALSE),0))*G$5</f>
        <v>0</v>
      </c>
      <c r="H36" s="22">
        <f>(HLOOKUP(CONCATENATE($L$5,H$7),'BECO_Datos 2006-2020'!$D$3:$LJ$86,'BECO_Datos 2006-2020'!$A36,FALSE)+IFERROR(HLOOKUP(CONCATENATE($L$5,H$7),'BECO_Datos 2006-2020'!$LL$3:$RN$86,'BECO_Datos 2006-2020'!$A36,FALSE),0))*H$5</f>
        <v>0</v>
      </c>
      <c r="I36" s="22">
        <f>(HLOOKUP(CONCATENATE($L$5,I$7),'BECO_Datos 2006-2020'!$D$3:$LJ$86,'BECO_Datos 2006-2020'!$A36,FALSE)+IFERROR(HLOOKUP(CONCATENATE($L$5,I$7),'BECO_Datos 2006-2020'!$LL$3:$RN$86,'BECO_Datos 2006-2020'!$A36,FALSE),0))*I$5</f>
        <v>0</v>
      </c>
      <c r="J36" s="22">
        <f>(HLOOKUP(CONCATENATE($L$5,J$7),'BECO_Datos 2006-2020'!$D$3:$LJ$86,'BECO_Datos 2006-2020'!$A36,FALSE)+IFERROR(HLOOKUP(CONCATENATE($L$5,J$7),'BECO_Datos 2006-2020'!$LL$3:$RN$86,'BECO_Datos 2006-2020'!$A36,FALSE),0))*J$5</f>
        <v>0</v>
      </c>
      <c r="K36" s="22">
        <f>(HLOOKUP(CONCATENATE($L$5,K$7),'BECO_Datos 2006-2020'!$D$3:$LJ$86,'BECO_Datos 2006-2020'!$A36,FALSE)+IFERROR(HLOOKUP(CONCATENATE($L$5,K$7),'BECO_Datos 2006-2020'!$LL$3:$RN$86,'BECO_Datos 2006-2020'!$A36,FALSE),0))*K$5</f>
        <v>-5415.9020691111073</v>
      </c>
      <c r="L36" s="22" t="str">
        <f t="shared" si="1"/>
        <v>No aplica</v>
      </c>
      <c r="M36" s="22">
        <f>(HLOOKUP(CONCATENATE($L$5,M$7),'BECO_Datos 2006-2020'!$D$3:$LJ$86,'BECO_Datos 2006-2020'!$A36,FALSE)+IFERROR(HLOOKUP(CONCATENATE($L$5,M$7),'BECO_Datos 2006-2020'!$LL$3:$RN$86,'BECO_Datos 2006-2020'!$A36,FALSE),0))*M$5</f>
        <v>0</v>
      </c>
      <c r="N36" s="22">
        <f>(HLOOKUP(CONCATENATE($L$5,N$7),'BECO_Datos 2006-2020'!$D$3:$LJ$86,'BECO_Datos 2006-2020'!$A36,FALSE)+IFERROR(HLOOKUP(CONCATENATE($L$5,N$7),'BECO_Datos 2006-2020'!$LL$3:$RN$86,'BECO_Datos 2006-2020'!$A36,FALSE),0))*N$5</f>
        <v>3696.7832640476186</v>
      </c>
      <c r="O36" s="22">
        <f>(HLOOKUP(CONCATENATE($L$5,O$7),'BECO_Datos 2006-2020'!$D$3:$LJ$86,'BECO_Datos 2006-2020'!$A36,FALSE)+IFERROR(HLOOKUP(CONCATENATE($L$5,O$7),'BECO_Datos 2006-2020'!$LL$3:$RN$86,'BECO_Datos 2006-2020'!$A36,FALSE),0))*O$5</f>
        <v>0</v>
      </c>
      <c r="P36" s="22">
        <f>(HLOOKUP(CONCATENATE($L$5,P$7),'BECO_Datos 2006-2020'!$D$3:$LJ$86,'BECO_Datos 2006-2020'!$A36,FALSE)+IFERROR(HLOOKUP(CONCATENATE($L$5,P$7),'BECO_Datos 2006-2020'!$LL$3:$RN$86,'BECO_Datos 2006-2020'!$A36,FALSE),0))*P$5</f>
        <v>0</v>
      </c>
      <c r="Q36" s="22">
        <f>(HLOOKUP(CONCATENATE($L$5,Q$7),'BECO_Datos 2006-2020'!$D$3:$LJ$86,'BECO_Datos 2006-2020'!$A36,FALSE)+IFERROR(HLOOKUP(CONCATENATE($L$5,Q$7),'BECO_Datos 2006-2020'!$LL$3:$RN$86,'BECO_Datos 2006-2020'!$A36,FALSE),0))*Q$5</f>
        <v>0</v>
      </c>
      <c r="R36" s="22">
        <f>(HLOOKUP(CONCATENATE($L$5,R$7),'BECO_Datos 2006-2020'!$D$3:$LJ$86,'BECO_Datos 2006-2020'!$A36,FALSE)+IFERROR(HLOOKUP(CONCATENATE($L$5,R$7),'BECO_Datos 2006-2020'!$LL$3:$RN$86,'BECO_Datos 2006-2020'!$A36,FALSE),0))*R$5</f>
        <v>0</v>
      </c>
      <c r="S36" s="22">
        <f>(HLOOKUP(CONCATENATE($L$5,S$7),'BECO_Datos 2006-2020'!$D$3:$LJ$86,'BECO_Datos 2006-2020'!$A36,FALSE)+IFERROR(HLOOKUP(CONCATENATE($L$5,S$7),'BECO_Datos 2006-2020'!$LL$3:$RN$86,'BECO_Datos 2006-2020'!$A36,FALSE),0))*S$5</f>
        <v>0</v>
      </c>
      <c r="T36" s="22">
        <f>(HLOOKUP(CONCATENATE($L$5,T$7),'BECO_Datos 2006-2020'!$D$3:$LJ$86,'BECO_Datos 2006-2020'!$A36,FALSE)+IFERROR(HLOOKUP(CONCATENATE($L$5,T$7),'BECO_Datos 2006-2020'!$LL$3:$RN$86,'BECO_Datos 2006-2020'!$A36,FALSE),0))*T$5</f>
        <v>0</v>
      </c>
      <c r="U36" s="22">
        <f>(HLOOKUP(CONCATENATE($L$5,U$7),'BECO_Datos 2006-2020'!$D$3:$LJ$86,'BECO_Datos 2006-2020'!$A36,FALSE)+IFERROR(HLOOKUP(CONCATENATE($L$5,U$7),'BECO_Datos 2006-2020'!$LL$3:$RN$86,'BECO_Datos 2006-2020'!$A36,FALSE),0))*U$5</f>
        <v>0</v>
      </c>
      <c r="V36" s="22">
        <f>(HLOOKUP(CONCATENATE($L$5,V$7),'BECO_Datos 2006-2020'!$D$3:$LJ$86,'BECO_Datos 2006-2020'!$A36,FALSE)+IFERROR(HLOOKUP(CONCATENATE($L$5,V$7),'BECO_Datos 2006-2020'!$LL$3:$RN$86,'BECO_Datos 2006-2020'!$A36,FALSE),0))*V$5</f>
        <v>0</v>
      </c>
      <c r="W36" s="22">
        <f>(HLOOKUP(CONCATENATE($L$5,W$7),'BECO_Datos 2006-2020'!$D$3:$LJ$86,'BECO_Datos 2006-2020'!$A36,FALSE)+IFERROR(HLOOKUP(CONCATENATE($L$5,W$7),'BECO_Datos 2006-2020'!$LL$3:$RN$86,'BECO_Datos 2006-2020'!$A36,FALSE),0))*W$5</f>
        <v>0</v>
      </c>
    </row>
    <row r="37" spans="1:26" x14ac:dyDescent="0.25">
      <c r="A37" s="54"/>
      <c r="B37" s="153" t="s">
        <v>373</v>
      </c>
      <c r="C37" s="23" t="str">
        <f>IF($C$5=1,"No aplica",_xlfn.AGGREGATE(9,6,D37:K37))</f>
        <v>No aplica</v>
      </c>
      <c r="D37" s="99">
        <f>SUMIF(D26:D36,"&lt;0")</f>
        <v>-1251.358152652864</v>
      </c>
      <c r="E37" s="99">
        <f t="shared" ref="E37:K37" si="8">SUMIF(E26:E36,"&lt;0")</f>
        <v>-6037.3109139493035</v>
      </c>
      <c r="F37" s="99">
        <f t="shared" si="8"/>
        <v>-149823.47676838326</v>
      </c>
      <c r="G37" s="99">
        <f t="shared" si="8"/>
        <v>-68278.960736997033</v>
      </c>
      <c r="H37" s="99">
        <f t="shared" si="8"/>
        <v>-59.343800203939345</v>
      </c>
      <c r="I37" s="99">
        <f t="shared" si="8"/>
        <v>-139938.05543094478</v>
      </c>
      <c r="J37" s="99">
        <f t="shared" si="8"/>
        <v>0</v>
      </c>
      <c r="K37" s="99">
        <f t="shared" si="8"/>
        <v>-7868.7305868064286</v>
      </c>
      <c r="L37" s="23" t="str">
        <f>IF($C$5=1,"No aplica",_xlfn.AGGREGATE(9,6,M37:W37))</f>
        <v>No aplica</v>
      </c>
      <c r="M37" s="99">
        <f t="shared" ref="M37:W37" si="9">SUMIF(M26:M36,"&lt;0")</f>
        <v>0</v>
      </c>
      <c r="N37" s="99">
        <f t="shared" si="9"/>
        <v>0</v>
      </c>
      <c r="O37" s="99">
        <f t="shared" si="9"/>
        <v>0</v>
      </c>
      <c r="P37" s="99">
        <f t="shared" si="9"/>
        <v>0</v>
      </c>
      <c r="Q37" s="99">
        <f t="shared" si="9"/>
        <v>-2543.7901171239505</v>
      </c>
      <c r="R37" s="99">
        <f t="shared" si="9"/>
        <v>0</v>
      </c>
      <c r="S37" s="99">
        <f t="shared" si="9"/>
        <v>0</v>
      </c>
      <c r="T37" s="99">
        <f t="shared" si="9"/>
        <v>-94.800524331539179</v>
      </c>
      <c r="U37" s="99">
        <f t="shared" si="9"/>
        <v>-307.1997492189044</v>
      </c>
      <c r="V37" s="99">
        <f t="shared" si="9"/>
        <v>0</v>
      </c>
      <c r="W37" s="99">
        <f t="shared" si="9"/>
        <v>0</v>
      </c>
    </row>
    <row r="38" spans="1:26" x14ac:dyDescent="0.25">
      <c r="A38" s="54"/>
      <c r="B38" s="157" t="s">
        <v>376</v>
      </c>
      <c r="C38" s="156" t="str">
        <f>IF($C$5=1,"No aplica",_xlfn.AGGREGATE(9,6,D38:K38))</f>
        <v>No aplica</v>
      </c>
      <c r="D38" s="96">
        <f>D9+D37</f>
        <v>4985.2019291361312</v>
      </c>
      <c r="E38" s="96">
        <f t="shared" ref="E38:K38" si="10">E9+E37</f>
        <v>3239.2489545406997</v>
      </c>
      <c r="F38" s="96">
        <f t="shared" si="10"/>
        <v>272286.40527083992</v>
      </c>
      <c r="G38" s="96">
        <f t="shared" si="10"/>
        <v>0</v>
      </c>
      <c r="H38" s="96">
        <f t="shared" si="10"/>
        <v>6409.8828885045732</v>
      </c>
      <c r="I38" s="96">
        <f>I9+I37</f>
        <v>73.095767650142079</v>
      </c>
      <c r="J38" s="96">
        <f t="shared" si="10"/>
        <v>489.13980977537733</v>
      </c>
      <c r="K38" s="338">
        <f t="shared" si="10"/>
        <v>0</v>
      </c>
      <c r="L38" s="156" t="str">
        <f>IF($C$5=1,"No aplica",_xlfn.AGGREGATE(9,6,M38:W38))</f>
        <v>No aplica</v>
      </c>
      <c r="M38" s="96">
        <f>M9+M37</f>
        <v>-2.2737367544323206E-13</v>
      </c>
      <c r="N38" s="96">
        <f t="shared" ref="N38:W38" si="11">N9+N37</f>
        <v>0</v>
      </c>
      <c r="O38" s="96">
        <f t="shared" si="11"/>
        <v>1.8666417407878679</v>
      </c>
      <c r="P38" s="96">
        <f t="shared" si="11"/>
        <v>40.375284558610019</v>
      </c>
      <c r="Q38" s="96">
        <f t="shared" si="11"/>
        <v>44243.09706416104</v>
      </c>
      <c r="R38" s="96">
        <f t="shared" si="11"/>
        <v>63994.362217280002</v>
      </c>
      <c r="S38" s="96">
        <f t="shared" si="11"/>
        <v>4701.6484005285738</v>
      </c>
      <c r="T38" s="96">
        <f t="shared" si="11"/>
        <v>10025.373142552658</v>
      </c>
      <c r="U38" s="96">
        <f t="shared" si="11"/>
        <v>7992.6519665371716</v>
      </c>
      <c r="V38" s="96">
        <f t="shared" si="11"/>
        <v>50029.794800725045</v>
      </c>
      <c r="W38" s="96">
        <f t="shared" si="11"/>
        <v>11255.870297204356</v>
      </c>
    </row>
    <row r="39" spans="1:26" x14ac:dyDescent="0.25">
      <c r="A39" s="54"/>
      <c r="B39" s="114" t="s">
        <v>147</v>
      </c>
      <c r="C39" s="22" t="str">
        <f>IF($C$5=1,"No aplica",_xlfn.AGGREGATE(9,6,D39:K39))</f>
        <v>No aplica</v>
      </c>
      <c r="D39" s="115">
        <f>IF(D41=0,0,D40/D38)</f>
        <v>0</v>
      </c>
      <c r="E39" s="115">
        <f t="shared" ref="E39:J39" si="12">IF(E41=0,0,E40/E38)</f>
        <v>6.3416840335716869E-5</v>
      </c>
      <c r="F39" s="115">
        <f t="shared" si="12"/>
        <v>0.27724642110800801</v>
      </c>
      <c r="G39" s="115">
        <f t="shared" si="12"/>
        <v>0</v>
      </c>
      <c r="H39" s="115">
        <f t="shared" si="12"/>
        <v>-1.9658485527363645E-6</v>
      </c>
      <c r="I39" s="115">
        <f t="shared" si="12"/>
        <v>-7.9204342427643182E-13</v>
      </c>
      <c r="J39" s="115">
        <f t="shared" si="12"/>
        <v>0</v>
      </c>
      <c r="K39" s="115">
        <f>IF(K41=0,0,K40/K38)</f>
        <v>0</v>
      </c>
      <c r="L39" s="22" t="str">
        <f>IF($C$5=1,"No aplica",_xlfn.AGGREGATE(9,6,M39:W39))</f>
        <v>No aplica</v>
      </c>
      <c r="M39" s="115">
        <f>IF(M41=0,0,M40/M38)</f>
        <v>0</v>
      </c>
      <c r="N39" s="115">
        <f t="shared" ref="N39:W39" si="13">IF(N41=0,0,N40/N38)</f>
        <v>0</v>
      </c>
      <c r="O39" s="115">
        <f t="shared" si="13"/>
        <v>0</v>
      </c>
      <c r="P39" s="115">
        <f t="shared" si="13"/>
        <v>-2.6397686487954813E-15</v>
      </c>
      <c r="Q39" s="115">
        <f t="shared" si="13"/>
        <v>-9.7817443442896237E-2</v>
      </c>
      <c r="R39" s="115">
        <f t="shared" si="13"/>
        <v>0</v>
      </c>
      <c r="S39" s="115">
        <f t="shared" si="13"/>
        <v>0</v>
      </c>
      <c r="T39" s="115">
        <f t="shared" si="13"/>
        <v>0.97557310124698937</v>
      </c>
      <c r="U39" s="115">
        <f t="shared" si="13"/>
        <v>2.3441086964151207E-2</v>
      </c>
      <c r="V39" s="115">
        <f t="shared" si="13"/>
        <v>4.5784639963358763E-2</v>
      </c>
      <c r="W39" s="115">
        <f t="shared" si="13"/>
        <v>-0.12011872033590171</v>
      </c>
    </row>
    <row r="40" spans="1:26" x14ac:dyDescent="0.25">
      <c r="A40" s="54"/>
      <c r="B40" s="116" t="s">
        <v>11</v>
      </c>
      <c r="C40" s="156" t="str">
        <f>IF($C$5=1,"No aplica",_xlfn.AGGREGATE(9,6,D40:K40))</f>
        <v>No aplica</v>
      </c>
      <c r="D40" s="117">
        <f t="shared" ref="D40:K40" si="14">D38-D41</f>
        <v>0</v>
      </c>
      <c r="E40" s="117">
        <f t="shared" si="14"/>
        <v>0.20542293375774534</v>
      </c>
      <c r="F40" s="117">
        <f t="shared" si="14"/>
        <v>75490.431377705012</v>
      </c>
      <c r="G40" s="117">
        <f t="shared" si="14"/>
        <v>0</v>
      </c>
      <c r="H40" s="117">
        <f t="shared" si="14"/>
        <v>-1.2600858999576303E-2</v>
      </c>
      <c r="I40" s="117">
        <f t="shared" si="14"/>
        <v>-5.7895022109732963E-11</v>
      </c>
      <c r="J40" s="117">
        <f t="shared" si="14"/>
        <v>0</v>
      </c>
      <c r="K40" s="337">
        <f t="shared" si="14"/>
        <v>0</v>
      </c>
      <c r="L40" s="156" t="str">
        <f>IF($C$5=1,"No aplica",_xlfn.AGGREGATE(9,6,M40:W40))</f>
        <v>No aplica</v>
      </c>
      <c r="M40" s="117">
        <f t="shared" ref="M40:W40" si="15">M38-M41</f>
        <v>-2.2737367544323206E-13</v>
      </c>
      <c r="N40" s="117">
        <f t="shared" si="15"/>
        <v>0</v>
      </c>
      <c r="O40" s="117">
        <f t="shared" si="15"/>
        <v>0</v>
      </c>
      <c r="P40" s="117">
        <f t="shared" si="15"/>
        <v>-1.0658141036401503E-13</v>
      </c>
      <c r="Q40" s="117">
        <f t="shared" si="15"/>
        <v>-4327.7466448121413</v>
      </c>
      <c r="R40" s="117">
        <f t="shared" si="15"/>
        <v>0</v>
      </c>
      <c r="S40" s="117">
        <f t="shared" si="15"/>
        <v>0</v>
      </c>
      <c r="T40" s="117">
        <f t="shared" si="15"/>
        <v>9780.4843678383731</v>
      </c>
      <c r="U40" s="117">
        <f t="shared" si="15"/>
        <v>187.35644982179201</v>
      </c>
      <c r="V40" s="117">
        <f t="shared" si="15"/>
        <v>2290.5961423919143</v>
      </c>
      <c r="W40" s="117">
        <f t="shared" si="15"/>
        <v>-1352.0407363670729</v>
      </c>
    </row>
    <row r="41" spans="1:26" x14ac:dyDescent="0.25">
      <c r="A41" s="54"/>
      <c r="B41" s="154" t="s">
        <v>302</v>
      </c>
      <c r="C41" s="22" t="str">
        <f>IF($C$5=1,"No aplica",_xlfn.AGGREGATE(9,6,D41:K41))</f>
        <v>No aplica</v>
      </c>
      <c r="D41" s="100">
        <f>D42+D45+D46+D70+D82+D83+D84+D85+D86</f>
        <v>4985.2019291361312</v>
      </c>
      <c r="E41" s="100">
        <f t="shared" ref="E41:K41" si="16">E42+E45+E46+E70+E82+E83+E84+E85+E86</f>
        <v>3239.043531606942</v>
      </c>
      <c r="F41" s="100">
        <f t="shared" si="16"/>
        <v>196795.97389313491</v>
      </c>
      <c r="G41" s="100">
        <f t="shared" si="16"/>
        <v>0</v>
      </c>
      <c r="H41" s="100">
        <f t="shared" si="16"/>
        <v>6409.8954893635728</v>
      </c>
      <c r="I41" s="100">
        <f t="shared" si="16"/>
        <v>73.095767650199974</v>
      </c>
      <c r="J41" s="100">
        <f t="shared" si="16"/>
        <v>489.13980977537733</v>
      </c>
      <c r="K41" s="100">
        <f t="shared" si="16"/>
        <v>0</v>
      </c>
      <c r="L41" s="22" t="str">
        <f>IF($C$5=1,"No aplica",_xlfn.AGGREGATE(9,6,M41:W41))</f>
        <v>No aplica</v>
      </c>
      <c r="M41" s="100">
        <f t="shared" ref="M41:W41" si="17">M42+M45+M46+M70+M82+M83+M84+M85+M86</f>
        <v>0</v>
      </c>
      <c r="N41" s="100">
        <f t="shared" si="17"/>
        <v>0</v>
      </c>
      <c r="O41" s="100">
        <f t="shared" si="17"/>
        <v>1.8666417407878684</v>
      </c>
      <c r="P41" s="100">
        <f t="shared" si="17"/>
        <v>40.375284558610126</v>
      </c>
      <c r="Q41" s="100">
        <f t="shared" si="17"/>
        <v>48570.843708973181</v>
      </c>
      <c r="R41" s="100">
        <f>R42+R45+R46+R70+R82+R83+R84+R85+R86</f>
        <v>63994.362217280002</v>
      </c>
      <c r="S41" s="100">
        <f t="shared" si="17"/>
        <v>4701.6484005285765</v>
      </c>
      <c r="T41" s="100">
        <f t="shared" si="17"/>
        <v>244.88877471428572</v>
      </c>
      <c r="U41" s="100">
        <f t="shared" si="17"/>
        <v>7805.2955167153796</v>
      </c>
      <c r="V41" s="100">
        <f t="shared" si="17"/>
        <v>47739.198658333131</v>
      </c>
      <c r="W41" s="100">
        <f t="shared" si="17"/>
        <v>12607.911033571429</v>
      </c>
      <c r="X41" s="325"/>
      <c r="Z41" s="118"/>
    </row>
    <row r="42" spans="1:26" x14ac:dyDescent="0.25">
      <c r="A42" s="54"/>
      <c r="B42" s="155" t="s">
        <v>13</v>
      </c>
      <c r="C42" s="23" t="str">
        <f t="shared" ref="C42:C85" si="18">IF($C$5=1,"No aplica",_xlfn.AGGREGATE(9,6,D42:K42))</f>
        <v>No aplica</v>
      </c>
      <c r="D42" s="101">
        <f>SUM(D43:D44)</f>
        <v>0</v>
      </c>
      <c r="E42" s="101">
        <f t="shared" ref="E42:K42" si="19">SUM(E43:E44)</f>
        <v>94.356355000000008</v>
      </c>
      <c r="F42" s="101">
        <f t="shared" si="19"/>
        <v>51052.870874652152</v>
      </c>
      <c r="G42" s="101">
        <f t="shared" si="19"/>
        <v>0</v>
      </c>
      <c r="H42" s="101">
        <f t="shared" si="19"/>
        <v>5649.4851622963342</v>
      </c>
      <c r="I42" s="101">
        <f t="shared" si="19"/>
        <v>0</v>
      </c>
      <c r="J42" s="101">
        <f t="shared" si="19"/>
        <v>0</v>
      </c>
      <c r="K42" s="101">
        <f t="shared" si="19"/>
        <v>0</v>
      </c>
      <c r="L42" s="23" t="str">
        <f t="shared" ref="L42:L85" si="20">IF($C$5=1,"No aplica",_xlfn.AGGREGATE(9,6,M42:W42))</f>
        <v>No aplica</v>
      </c>
      <c r="M42" s="101">
        <f t="shared" ref="M42:W42" si="21">SUM(M43:M44)</f>
        <v>0</v>
      </c>
      <c r="N42" s="101">
        <f t="shared" si="21"/>
        <v>0</v>
      </c>
      <c r="O42" s="101">
        <f t="shared" si="21"/>
        <v>0</v>
      </c>
      <c r="P42" s="101">
        <f t="shared" si="21"/>
        <v>0</v>
      </c>
      <c r="Q42" s="101">
        <f t="shared" si="21"/>
        <v>0</v>
      </c>
      <c r="R42" s="101">
        <f t="shared" si="21"/>
        <v>24794.542882300004</v>
      </c>
      <c r="S42" s="101">
        <f t="shared" si="21"/>
        <v>0</v>
      </c>
      <c r="T42" s="101">
        <f t="shared" si="21"/>
        <v>0</v>
      </c>
      <c r="U42" s="101">
        <f t="shared" si="21"/>
        <v>4468.1393060949295</v>
      </c>
      <c r="V42" s="101">
        <f t="shared" si="21"/>
        <v>0</v>
      </c>
      <c r="W42" s="101">
        <f t="shared" si="21"/>
        <v>57.273983454200987</v>
      </c>
      <c r="X42" s="325"/>
    </row>
    <row r="43" spans="1:26" x14ac:dyDescent="0.25">
      <c r="A43" s="54"/>
      <c r="B43" s="148" t="s">
        <v>134</v>
      </c>
      <c r="C43" s="22" t="str">
        <f t="shared" si="18"/>
        <v>No aplica</v>
      </c>
      <c r="D43" s="103">
        <f>(HLOOKUP(CONCATENATE($L$5,D$7),'BECO_Datos 2006-2020'!$D$3:$LJ$86,'BECO_Datos 2006-2020'!$A43,FALSE)+IFERROR(HLOOKUP(CONCATENATE($L$5,D$7),'BECO_Datos 2006-2020'!$LL$3:$RN$86,'BECO_Datos 2006-2020'!$A43,FALSE),0))*D$5</f>
        <v>0</v>
      </c>
      <c r="E43" s="103">
        <f>(HLOOKUP(CONCATENATE($L$5,E$7),'BECO_Datos 2006-2020'!$D$3:$LJ$86,'BECO_Datos 2006-2020'!$A43,FALSE)+IFERROR(HLOOKUP(CONCATENATE($L$5,E$7),'BECO_Datos 2006-2020'!$LL$3:$RN$86,'BECO_Datos 2006-2020'!$A43,FALSE),0))*E$5</f>
        <v>34.04712</v>
      </c>
      <c r="F43" s="103">
        <f>(HLOOKUP(CONCATENATE($L$5,F$7),'BECO_Datos 2006-2020'!$D$3:$LJ$86,'BECO_Datos 2006-2020'!$A43,FALSE)+IFERROR(HLOOKUP(CONCATENATE($L$5,F$7),'BECO_Datos 2006-2020'!$LL$3:$RN$86,'BECO_Datos 2006-2020'!$A43,FALSE),0))*F$5</f>
        <v>50356.496289031857</v>
      </c>
      <c r="G43" s="103">
        <f>(HLOOKUP(CONCATENATE($L$5,G$7),'BECO_Datos 2006-2020'!$D$3:$LJ$86,'BECO_Datos 2006-2020'!$A43,FALSE)+IFERROR(HLOOKUP(CONCATENATE($L$5,G$7),'BECO_Datos 2006-2020'!$LL$3:$RN$86,'BECO_Datos 2006-2020'!$A43,FALSE),0))*G$5</f>
        <v>0</v>
      </c>
      <c r="H43" s="103">
        <f>(HLOOKUP(CONCATENATE($L$5,H$7),'BECO_Datos 2006-2020'!$D$3:$LJ$86,'BECO_Datos 2006-2020'!$A43,FALSE)+IFERROR(HLOOKUP(CONCATENATE($L$5,H$7),'BECO_Datos 2006-2020'!$LL$3:$RN$86,'BECO_Datos 2006-2020'!$A43,FALSE),0))*H$5</f>
        <v>499.36216229633465</v>
      </c>
      <c r="I43" s="103">
        <f>(HLOOKUP(CONCATENATE($L$5,I$7),'BECO_Datos 2006-2020'!$D$3:$LJ$86,'BECO_Datos 2006-2020'!$A43,FALSE)+IFERROR(HLOOKUP(CONCATENATE($L$5,I$7),'BECO_Datos 2006-2020'!$LL$3:$RN$86,'BECO_Datos 2006-2020'!$A43,FALSE),0))*I$5</f>
        <v>0</v>
      </c>
      <c r="J43" s="103">
        <f>(HLOOKUP(CONCATENATE($L$5,J$7),'BECO_Datos 2006-2020'!$D$3:$LJ$86,'BECO_Datos 2006-2020'!$A43,FALSE)+IFERROR(HLOOKUP(CONCATENATE($L$5,J$7),'BECO_Datos 2006-2020'!$LL$3:$RN$86,'BECO_Datos 2006-2020'!$A43,FALSE),0))*J$5</f>
        <v>0</v>
      </c>
      <c r="K43" s="103">
        <f>(HLOOKUP(CONCATENATE($L$5,K$7),'BECO_Datos 2006-2020'!$D$3:$LJ$86,'BECO_Datos 2006-2020'!$A43,FALSE)+IFERROR(HLOOKUP(CONCATENATE($L$5,K$7),'BECO_Datos 2006-2020'!$LL$3:$RN$86,'BECO_Datos 2006-2020'!$A43,FALSE),0))*K$5</f>
        <v>0</v>
      </c>
      <c r="L43" s="22" t="str">
        <f t="shared" si="20"/>
        <v>No aplica</v>
      </c>
      <c r="M43" s="103">
        <f>(HLOOKUP(CONCATENATE($L$5,M$7),'BECO_Datos 2006-2020'!$D$3:$LJ$86,'BECO_Datos 2006-2020'!$A43,FALSE)+IFERROR(HLOOKUP(CONCATENATE($L$5,M$7),'BECO_Datos 2006-2020'!$LL$3:$RN$86,'BECO_Datos 2006-2020'!$A43,FALSE),0))*M$5</f>
        <v>0</v>
      </c>
      <c r="N43" s="103">
        <f>(HLOOKUP(CONCATENATE($L$5,N$7),'BECO_Datos 2006-2020'!$D$3:$LJ$86,'BECO_Datos 2006-2020'!$A43,FALSE)+IFERROR(HLOOKUP(CONCATENATE($L$5,N$7),'BECO_Datos 2006-2020'!$LL$3:$RN$86,'BECO_Datos 2006-2020'!$A43,FALSE),0))*N$5</f>
        <v>0</v>
      </c>
      <c r="O43" s="103">
        <f>(HLOOKUP(CONCATENATE($L$5,O$7),'BECO_Datos 2006-2020'!$D$3:$LJ$86,'BECO_Datos 2006-2020'!$A43,FALSE)+IFERROR(HLOOKUP(CONCATENATE($L$5,O$7),'BECO_Datos 2006-2020'!$LL$3:$RN$86,'BECO_Datos 2006-2020'!$A43,FALSE),0))*O$5</f>
        <v>0</v>
      </c>
      <c r="P43" s="103">
        <f>(HLOOKUP(CONCATENATE($L$5,P$7),'BECO_Datos 2006-2020'!$D$3:$LJ$86,'BECO_Datos 2006-2020'!$A43,FALSE)+IFERROR(HLOOKUP(CONCATENATE($L$5,P$7),'BECO_Datos 2006-2020'!$LL$3:$RN$86,'BECO_Datos 2006-2020'!$A43,FALSE),0))*P$5</f>
        <v>0</v>
      </c>
      <c r="Q43" s="103">
        <f>(HLOOKUP(CONCATENATE($L$5,Q$7),'BECO_Datos 2006-2020'!$D$3:$LJ$86,'BECO_Datos 2006-2020'!$A43,FALSE)+IFERROR(HLOOKUP(CONCATENATE($L$5,Q$7),'BECO_Datos 2006-2020'!$LL$3:$RN$86,'BECO_Datos 2006-2020'!$A43,FALSE),0))*Q$5</f>
        <v>0</v>
      </c>
      <c r="R43" s="103">
        <f>(HLOOKUP(CONCATENATE($L$5,R$7),'BECO_Datos 2006-2020'!$D$3:$LJ$86,'BECO_Datos 2006-2020'!$A43,FALSE)+IFERROR(HLOOKUP(CONCATENATE($L$5,R$7),'BECO_Datos 2006-2020'!$LL$3:$RN$86,'BECO_Datos 2006-2020'!$A43,FALSE),0))*R$5</f>
        <v>21159.330309721507</v>
      </c>
      <c r="S43" s="103">
        <f>(HLOOKUP(CONCATENATE($L$5,S$7),'BECO_Datos 2006-2020'!$D$3:$LJ$86,'BECO_Datos 2006-2020'!$A43,FALSE)+IFERROR(HLOOKUP(CONCATENATE($L$5,S$7),'BECO_Datos 2006-2020'!$LL$3:$RN$86,'BECO_Datos 2006-2020'!$A43,FALSE),0))*S$5</f>
        <v>0</v>
      </c>
      <c r="T43" s="103">
        <f>(HLOOKUP(CONCATENATE($L$5,T$7),'BECO_Datos 2006-2020'!$D$3:$LJ$86,'BECO_Datos 2006-2020'!$A43,FALSE)+IFERROR(HLOOKUP(CONCATENATE($L$5,T$7),'BECO_Datos 2006-2020'!$LL$3:$RN$86,'BECO_Datos 2006-2020'!$A43,FALSE),0))*T$5</f>
        <v>0</v>
      </c>
      <c r="U43" s="103">
        <f>(HLOOKUP(CONCATENATE($L$5,U$7),'BECO_Datos 2006-2020'!$D$3:$LJ$86,'BECO_Datos 2006-2020'!$A43,FALSE)+IFERROR(HLOOKUP(CONCATENATE($L$5,U$7),'BECO_Datos 2006-2020'!$LL$3:$RN$86,'BECO_Datos 2006-2020'!$A43,FALSE),0))*U$5</f>
        <v>2458.8314827031936</v>
      </c>
      <c r="V43" s="103">
        <f>(HLOOKUP(CONCATENATE($L$5,V$7),'BECO_Datos 2006-2020'!$D$3:$LJ$86,'BECO_Datos 2006-2020'!$A43,FALSE)+IFERROR(HLOOKUP(CONCATENATE($L$5,V$7),'BECO_Datos 2006-2020'!$LL$3:$RN$86,'BECO_Datos 2006-2020'!$A43,FALSE),0))*V$5</f>
        <v>0</v>
      </c>
      <c r="W43" s="103">
        <f>(HLOOKUP(CONCATENATE($L$5,W$7),'BECO_Datos 2006-2020'!$D$3:$LJ$86,'BECO_Datos 2006-2020'!$A43,FALSE)+IFERROR(HLOOKUP(CONCATENATE($L$5,W$7),'BECO_Datos 2006-2020'!$LL$3:$RN$86,'BECO_Datos 2006-2020'!$A43,FALSE),0))*W$5</f>
        <v>11.471888900420138</v>
      </c>
    </row>
    <row r="44" spans="1:26" x14ac:dyDescent="0.25">
      <c r="A44" s="54"/>
      <c r="B44" s="149" t="s">
        <v>135</v>
      </c>
      <c r="C44" s="23" t="str">
        <f t="shared" si="18"/>
        <v>No aplica</v>
      </c>
      <c r="D44" s="104">
        <f>(HLOOKUP(CONCATENATE($L$5,D$7),'BECO_Datos 2006-2020'!$D$3:$LJ$86,'BECO_Datos 2006-2020'!$A44,FALSE)+IFERROR(HLOOKUP(CONCATENATE($L$5,D$7),'BECO_Datos 2006-2020'!$LL$3:$RN$86,'BECO_Datos 2006-2020'!$A44,FALSE),0))*D$5</f>
        <v>0</v>
      </c>
      <c r="E44" s="104">
        <f>(HLOOKUP(CONCATENATE($L$5,E$7),'BECO_Datos 2006-2020'!$D$3:$LJ$86,'BECO_Datos 2006-2020'!$A44,FALSE)+IFERROR(HLOOKUP(CONCATENATE($L$5,E$7),'BECO_Datos 2006-2020'!$LL$3:$RN$86,'BECO_Datos 2006-2020'!$A44,FALSE),0))*E$5</f>
        <v>60.309235000000001</v>
      </c>
      <c r="F44" s="104">
        <f>(HLOOKUP(CONCATENATE($L$5,F$7),'BECO_Datos 2006-2020'!$D$3:$LJ$86,'BECO_Datos 2006-2020'!$A44,FALSE)+IFERROR(HLOOKUP(CONCATENATE($L$5,F$7),'BECO_Datos 2006-2020'!$LL$3:$RN$86,'BECO_Datos 2006-2020'!$A44,FALSE),0))*F$5</f>
        <v>696.37458562029576</v>
      </c>
      <c r="G44" s="104">
        <f>(HLOOKUP(CONCATENATE($L$5,G$7),'BECO_Datos 2006-2020'!$D$3:$LJ$86,'BECO_Datos 2006-2020'!$A44,FALSE)+IFERROR(HLOOKUP(CONCATENATE($L$5,G$7),'BECO_Datos 2006-2020'!$LL$3:$RN$86,'BECO_Datos 2006-2020'!$A44,FALSE),0))*G$5</f>
        <v>0</v>
      </c>
      <c r="H44" s="104">
        <f>(HLOOKUP(CONCATENATE($L$5,H$7),'BECO_Datos 2006-2020'!$D$3:$LJ$86,'BECO_Datos 2006-2020'!$A44,FALSE)+IFERROR(HLOOKUP(CONCATENATE($L$5,H$7),'BECO_Datos 2006-2020'!$LL$3:$RN$86,'BECO_Datos 2006-2020'!$A44,FALSE),0))*H$5</f>
        <v>5150.1229999999996</v>
      </c>
      <c r="I44" s="104">
        <f>(HLOOKUP(CONCATENATE($L$5,I$7),'BECO_Datos 2006-2020'!$D$3:$LJ$86,'BECO_Datos 2006-2020'!$A44,FALSE)+IFERROR(HLOOKUP(CONCATENATE($L$5,I$7),'BECO_Datos 2006-2020'!$LL$3:$RN$86,'BECO_Datos 2006-2020'!$A44,FALSE),0))*I$5</f>
        <v>0</v>
      </c>
      <c r="J44" s="104">
        <f>(HLOOKUP(CONCATENATE($L$5,J$7),'BECO_Datos 2006-2020'!$D$3:$LJ$86,'BECO_Datos 2006-2020'!$A44,FALSE)+IFERROR(HLOOKUP(CONCATENATE($L$5,J$7),'BECO_Datos 2006-2020'!$LL$3:$RN$86,'BECO_Datos 2006-2020'!$A44,FALSE),0))*J$5</f>
        <v>0</v>
      </c>
      <c r="K44" s="104">
        <f>(HLOOKUP(CONCATENATE($L$5,K$7),'BECO_Datos 2006-2020'!$D$3:$LJ$86,'BECO_Datos 2006-2020'!$A44,FALSE)+IFERROR(HLOOKUP(CONCATENATE($L$5,K$7),'BECO_Datos 2006-2020'!$LL$3:$RN$86,'BECO_Datos 2006-2020'!$A44,FALSE),0))*K$5</f>
        <v>0</v>
      </c>
      <c r="L44" s="23" t="str">
        <f t="shared" si="20"/>
        <v>No aplica</v>
      </c>
      <c r="M44" s="104">
        <f>(HLOOKUP(CONCATENATE($L$5,M$7),'BECO_Datos 2006-2020'!$D$3:$LJ$86,'BECO_Datos 2006-2020'!$A44,FALSE)+IFERROR(HLOOKUP(CONCATENATE($L$5,M$7),'BECO_Datos 2006-2020'!$LL$3:$RN$86,'BECO_Datos 2006-2020'!$A44,FALSE),0))*M$5</f>
        <v>0</v>
      </c>
      <c r="N44" s="104">
        <f>(HLOOKUP(CONCATENATE($L$5,N$7),'BECO_Datos 2006-2020'!$D$3:$LJ$86,'BECO_Datos 2006-2020'!$A44,FALSE)+IFERROR(HLOOKUP(CONCATENATE($L$5,N$7),'BECO_Datos 2006-2020'!$LL$3:$RN$86,'BECO_Datos 2006-2020'!$A44,FALSE),0))*N$5</f>
        <v>0</v>
      </c>
      <c r="O44" s="104">
        <f>(HLOOKUP(CONCATENATE($L$5,O$7),'BECO_Datos 2006-2020'!$D$3:$LJ$86,'BECO_Datos 2006-2020'!$A44,FALSE)+IFERROR(HLOOKUP(CONCATENATE($L$5,O$7),'BECO_Datos 2006-2020'!$LL$3:$RN$86,'BECO_Datos 2006-2020'!$A44,FALSE),0))*O$5</f>
        <v>0</v>
      </c>
      <c r="P44" s="104">
        <f>(HLOOKUP(CONCATENATE($L$5,P$7),'BECO_Datos 2006-2020'!$D$3:$LJ$86,'BECO_Datos 2006-2020'!$A44,FALSE)+IFERROR(HLOOKUP(CONCATENATE($L$5,P$7),'BECO_Datos 2006-2020'!$LL$3:$RN$86,'BECO_Datos 2006-2020'!$A44,FALSE),0))*P$5</f>
        <v>0</v>
      </c>
      <c r="Q44" s="104">
        <f>(HLOOKUP(CONCATENATE($L$5,Q$7),'BECO_Datos 2006-2020'!$D$3:$LJ$86,'BECO_Datos 2006-2020'!$A44,FALSE)+IFERROR(HLOOKUP(CONCATENATE($L$5,Q$7),'BECO_Datos 2006-2020'!$LL$3:$RN$86,'BECO_Datos 2006-2020'!$A44,FALSE),0))*Q$5</f>
        <v>0</v>
      </c>
      <c r="R44" s="104">
        <f>(HLOOKUP(CONCATENATE($L$5,R$7),'BECO_Datos 2006-2020'!$D$3:$LJ$86,'BECO_Datos 2006-2020'!$A44,FALSE)+IFERROR(HLOOKUP(CONCATENATE($L$5,R$7),'BECO_Datos 2006-2020'!$LL$3:$RN$86,'BECO_Datos 2006-2020'!$A44,FALSE),0))*R$5</f>
        <v>3635.2125725784986</v>
      </c>
      <c r="S44" s="104">
        <f>(HLOOKUP(CONCATENATE($L$5,S$7),'BECO_Datos 2006-2020'!$D$3:$LJ$86,'BECO_Datos 2006-2020'!$A44,FALSE)+IFERROR(HLOOKUP(CONCATENATE($L$5,S$7),'BECO_Datos 2006-2020'!$LL$3:$RN$86,'BECO_Datos 2006-2020'!$A44,FALSE),0))*S$5</f>
        <v>0</v>
      </c>
      <c r="T44" s="104">
        <f>(HLOOKUP(CONCATENATE($L$5,T$7),'BECO_Datos 2006-2020'!$D$3:$LJ$86,'BECO_Datos 2006-2020'!$A44,FALSE)+IFERROR(HLOOKUP(CONCATENATE($L$5,T$7),'BECO_Datos 2006-2020'!$LL$3:$RN$86,'BECO_Datos 2006-2020'!$A44,FALSE),0))*T$5</f>
        <v>0</v>
      </c>
      <c r="U44" s="104">
        <f>(HLOOKUP(CONCATENATE($L$5,U$7),'BECO_Datos 2006-2020'!$D$3:$LJ$86,'BECO_Datos 2006-2020'!$A44,FALSE)+IFERROR(HLOOKUP(CONCATENATE($L$5,U$7),'BECO_Datos 2006-2020'!$LL$3:$RN$86,'BECO_Datos 2006-2020'!$A44,FALSE),0))*U$5</f>
        <v>2009.3078233917358</v>
      </c>
      <c r="V44" s="104">
        <f>(HLOOKUP(CONCATENATE($L$5,V$7),'BECO_Datos 2006-2020'!$D$3:$LJ$86,'BECO_Datos 2006-2020'!$A44,FALSE)+IFERROR(HLOOKUP(CONCATENATE($L$5,V$7),'BECO_Datos 2006-2020'!$LL$3:$RN$86,'BECO_Datos 2006-2020'!$A44,FALSE),0))*V$5</f>
        <v>0</v>
      </c>
      <c r="W44" s="104">
        <f>(HLOOKUP(CONCATENATE($L$5,W$7),'BECO_Datos 2006-2020'!$D$3:$LJ$86,'BECO_Datos 2006-2020'!$A44,FALSE)+IFERROR(HLOOKUP(CONCATENATE($L$5,W$7),'BECO_Datos 2006-2020'!$LL$3:$RN$86,'BECO_Datos 2006-2020'!$A44,FALSE),0))*W$5</f>
        <v>45.802094553780847</v>
      </c>
    </row>
    <row r="45" spans="1:26" x14ac:dyDescent="0.25">
      <c r="A45" s="54"/>
      <c r="B45" s="145" t="s">
        <v>14</v>
      </c>
      <c r="C45" s="22" t="str">
        <f t="shared" si="18"/>
        <v>No aplica</v>
      </c>
      <c r="D45" s="22">
        <f>(HLOOKUP(CONCATENATE($L$5,D$7),'BECO_Datos 2006-2020'!$D$3:$LJ$86,'BECO_Datos 2006-2020'!$A45,FALSE)+IFERROR(HLOOKUP(CONCATENATE($L$5,D$7),'BECO_Datos 2006-2020'!$LL$3:$RN$86,'BECO_Datos 2006-2020'!$A45,FALSE),0))*D$5</f>
        <v>0</v>
      </c>
      <c r="E45" s="22">
        <f>(HLOOKUP(CONCATENATE($L$5,E$7),'BECO_Datos 2006-2020'!$D$3:$LJ$86,'BECO_Datos 2006-2020'!$A45,FALSE)+IFERROR(HLOOKUP(CONCATENATE($L$5,E$7),'BECO_Datos 2006-2020'!$LL$3:$RN$86,'BECO_Datos 2006-2020'!$A45,FALSE),0))*E$5</f>
        <v>0</v>
      </c>
      <c r="F45" s="22">
        <f>(HLOOKUP(CONCATENATE($L$5,F$7),'BECO_Datos 2006-2020'!$D$3:$LJ$86,'BECO_Datos 2006-2020'!$A45,FALSE)+IFERROR(HLOOKUP(CONCATENATE($L$5,F$7),'BECO_Datos 2006-2020'!$LL$3:$RN$86,'BECO_Datos 2006-2020'!$A45,FALSE),0))*F$5</f>
        <v>18552.951640168918</v>
      </c>
      <c r="G45" s="22">
        <f>(HLOOKUP(CONCATENATE($L$5,G$7),'BECO_Datos 2006-2020'!$D$3:$LJ$86,'BECO_Datos 2006-2020'!$A45,FALSE)+IFERROR(HLOOKUP(CONCATENATE($L$5,G$7),'BECO_Datos 2006-2020'!$LL$3:$RN$86,'BECO_Datos 2006-2020'!$A45,FALSE),0))*G$5</f>
        <v>0</v>
      </c>
      <c r="H45" s="22">
        <f>(HLOOKUP(CONCATENATE($L$5,H$7),'BECO_Datos 2006-2020'!$D$3:$LJ$86,'BECO_Datos 2006-2020'!$A45,FALSE)+IFERROR(HLOOKUP(CONCATENATE($L$5,H$7),'BECO_Datos 2006-2020'!$LL$3:$RN$86,'BECO_Datos 2006-2020'!$A45,FALSE),0))*H$5</f>
        <v>0</v>
      </c>
      <c r="I45" s="22">
        <f>(HLOOKUP(CONCATENATE($L$5,I$7),'BECO_Datos 2006-2020'!$D$3:$LJ$86,'BECO_Datos 2006-2020'!$A45,FALSE)+IFERROR(HLOOKUP(CONCATENATE($L$5,I$7),'BECO_Datos 2006-2020'!$LL$3:$RN$86,'BECO_Datos 2006-2020'!$A45,FALSE),0))*I$5</f>
        <v>0</v>
      </c>
      <c r="J45" s="22">
        <f>(HLOOKUP(CONCATENATE($L$5,J$7),'BECO_Datos 2006-2020'!$D$3:$LJ$86,'BECO_Datos 2006-2020'!$A45,FALSE)+IFERROR(HLOOKUP(CONCATENATE($L$5,J$7),'BECO_Datos 2006-2020'!$LL$3:$RN$86,'BECO_Datos 2006-2020'!$A45,FALSE),0))*J$5</f>
        <v>0</v>
      </c>
      <c r="K45" s="22">
        <f>(HLOOKUP(CONCATENATE($L$5,K$7),'BECO_Datos 2006-2020'!$D$3:$LJ$86,'BECO_Datos 2006-2020'!$A45,FALSE)+IFERROR(HLOOKUP(CONCATENATE($L$5,K$7),'BECO_Datos 2006-2020'!$LL$3:$RN$86,'BECO_Datos 2006-2020'!$A45,FALSE),0))*K$5</f>
        <v>0</v>
      </c>
      <c r="L45" s="22" t="str">
        <f t="shared" si="20"/>
        <v>No aplica</v>
      </c>
      <c r="M45" s="22">
        <f>(HLOOKUP(CONCATENATE($L$5,M$7),'BECO_Datos 2006-2020'!$D$3:$LJ$86,'BECO_Datos 2006-2020'!$A45,FALSE)+IFERROR(HLOOKUP(CONCATENATE($L$5,M$7),'BECO_Datos 2006-2020'!$LL$3:$RN$86,'BECO_Datos 2006-2020'!$A45,FALSE),0))*M$5</f>
        <v>0</v>
      </c>
      <c r="N45" s="22">
        <f>(HLOOKUP(CONCATENATE($L$5,N$7),'BECO_Datos 2006-2020'!$D$3:$LJ$86,'BECO_Datos 2006-2020'!$A45,FALSE)+IFERROR(HLOOKUP(CONCATENATE($L$5,N$7),'BECO_Datos 2006-2020'!$LL$3:$RN$86,'BECO_Datos 2006-2020'!$A45,FALSE),0))*N$5</f>
        <v>0</v>
      </c>
      <c r="O45" s="22">
        <f>(HLOOKUP(CONCATENATE($L$5,O$7),'BECO_Datos 2006-2020'!$D$3:$LJ$86,'BECO_Datos 2006-2020'!$A45,FALSE)+IFERROR(HLOOKUP(CONCATENATE($L$5,O$7),'BECO_Datos 2006-2020'!$LL$3:$RN$86,'BECO_Datos 2006-2020'!$A45,FALSE),0))*O$5</f>
        <v>0</v>
      </c>
      <c r="P45" s="22">
        <f>(HLOOKUP(CONCATENATE($L$5,P$7),'BECO_Datos 2006-2020'!$D$3:$LJ$86,'BECO_Datos 2006-2020'!$A45,FALSE)+IFERROR(HLOOKUP(CONCATENATE($L$5,P$7),'BECO_Datos 2006-2020'!$LL$3:$RN$86,'BECO_Datos 2006-2020'!$A45,FALSE),0))*P$5</f>
        <v>0</v>
      </c>
      <c r="Q45" s="22">
        <f>(HLOOKUP(CONCATENATE($L$5,Q$7),'BECO_Datos 2006-2020'!$D$3:$LJ$86,'BECO_Datos 2006-2020'!$A45,FALSE)+IFERROR(HLOOKUP(CONCATENATE($L$5,Q$7),'BECO_Datos 2006-2020'!$LL$3:$RN$86,'BECO_Datos 2006-2020'!$A45,FALSE),0))*Q$5</f>
        <v>0</v>
      </c>
      <c r="R45" s="22">
        <f>(HLOOKUP(CONCATENATE($L$5,R$7),'BECO_Datos 2006-2020'!$D$3:$LJ$86,'BECO_Datos 2006-2020'!$A45,FALSE)+IFERROR(HLOOKUP(CONCATENATE($L$5,R$7),'BECO_Datos 2006-2020'!$LL$3:$RN$86,'BECO_Datos 2006-2020'!$A45,FALSE),0))*R$5</f>
        <v>16350.763498</v>
      </c>
      <c r="S45" s="22">
        <f>(HLOOKUP(CONCATENATE($L$5,S$7),'BECO_Datos 2006-2020'!$D$3:$LJ$86,'BECO_Datos 2006-2020'!$A45,FALSE)+IFERROR(HLOOKUP(CONCATENATE($L$5,S$7),'BECO_Datos 2006-2020'!$LL$3:$RN$86,'BECO_Datos 2006-2020'!$A45,FALSE),0))*S$5</f>
        <v>0</v>
      </c>
      <c r="T45" s="22">
        <f>(HLOOKUP(CONCATENATE($L$5,T$7),'BECO_Datos 2006-2020'!$D$3:$LJ$86,'BECO_Datos 2006-2020'!$A45,FALSE)+IFERROR(HLOOKUP(CONCATENATE($L$5,T$7),'BECO_Datos 2006-2020'!$LL$3:$RN$86,'BECO_Datos 2006-2020'!$A45,FALSE),0))*T$5</f>
        <v>0</v>
      </c>
      <c r="U45" s="22">
        <f>(HLOOKUP(CONCATENATE($L$5,U$7),'BECO_Datos 2006-2020'!$D$3:$LJ$86,'BECO_Datos 2006-2020'!$A45,FALSE)+IFERROR(HLOOKUP(CONCATENATE($L$5,U$7),'BECO_Datos 2006-2020'!$LL$3:$RN$86,'BECO_Datos 2006-2020'!$A45,FALSE),0))*U$5</f>
        <v>635.16334225037178</v>
      </c>
      <c r="V45" s="22">
        <f>(HLOOKUP(CONCATENATE($L$5,V$7),'BECO_Datos 2006-2020'!$D$3:$LJ$86,'BECO_Datos 2006-2020'!$A45,FALSE)+IFERROR(HLOOKUP(CONCATENATE($L$5,V$7),'BECO_Datos 2006-2020'!$LL$3:$RN$86,'BECO_Datos 2006-2020'!$A45,FALSE),0))*V$5</f>
        <v>0</v>
      </c>
      <c r="W45" s="22">
        <f>(HLOOKUP(CONCATENATE($L$5,W$7),'BECO_Datos 2006-2020'!$D$3:$LJ$86,'BECO_Datos 2006-2020'!$A45,FALSE)+IFERROR(HLOOKUP(CONCATENATE($L$5,W$7),'BECO_Datos 2006-2020'!$LL$3:$RN$86,'BECO_Datos 2006-2020'!$A45,FALSE),0))*W$5</f>
        <v>0</v>
      </c>
      <c r="X45" s="325"/>
    </row>
    <row r="46" spans="1:26" x14ac:dyDescent="0.25">
      <c r="A46" s="54"/>
      <c r="B46" s="155" t="s">
        <v>15</v>
      </c>
      <c r="C46" s="156" t="str">
        <f t="shared" si="18"/>
        <v>No aplica</v>
      </c>
      <c r="D46" s="101">
        <f>SUM(D47:D69)</f>
        <v>4448.4692437457943</v>
      </c>
      <c r="E46" s="101">
        <f t="shared" ref="E46:K46" si="22">SUM(E47:E69)</f>
        <v>3144.6871766069421</v>
      </c>
      <c r="F46" s="101">
        <f t="shared" si="22"/>
        <v>92560.735635087811</v>
      </c>
      <c r="G46" s="101">
        <f t="shared" si="22"/>
        <v>0</v>
      </c>
      <c r="H46" s="101">
        <f t="shared" si="22"/>
        <v>25.830327067239899</v>
      </c>
      <c r="I46" s="101">
        <f t="shared" si="22"/>
        <v>73.095767650199974</v>
      </c>
      <c r="J46" s="101">
        <f t="shared" si="22"/>
        <v>489.13980977537733</v>
      </c>
      <c r="K46" s="101">
        <f t="shared" si="22"/>
        <v>0</v>
      </c>
      <c r="L46" s="156" t="str">
        <f t="shared" si="20"/>
        <v>No aplica</v>
      </c>
      <c r="M46" s="101">
        <f t="shared" ref="M46:W46" si="23">SUM(M47:M69)</f>
        <v>0</v>
      </c>
      <c r="N46" s="101">
        <f t="shared" si="23"/>
        <v>0</v>
      </c>
      <c r="O46" s="101">
        <f t="shared" si="23"/>
        <v>1.8666417407878684</v>
      </c>
      <c r="P46" s="101">
        <f t="shared" si="23"/>
        <v>40.375284558610126</v>
      </c>
      <c r="Q46" s="101">
        <f t="shared" si="23"/>
        <v>439.82357702664916</v>
      </c>
      <c r="R46" s="101">
        <f t="shared" si="23"/>
        <v>13401.281502905706</v>
      </c>
      <c r="S46" s="101">
        <f t="shared" si="23"/>
        <v>4701.6484005285765</v>
      </c>
      <c r="T46" s="101">
        <f t="shared" si="23"/>
        <v>85.912314670522335</v>
      </c>
      <c r="U46" s="101">
        <f t="shared" si="23"/>
        <v>1084.2248825949041</v>
      </c>
      <c r="V46" s="101">
        <f t="shared" si="23"/>
        <v>71.65331140161345</v>
      </c>
      <c r="W46" s="101">
        <f t="shared" si="23"/>
        <v>1.1630879743695823</v>
      </c>
      <c r="X46" s="93"/>
      <c r="Y46" s="325"/>
    </row>
    <row r="47" spans="1:26" x14ac:dyDescent="0.25">
      <c r="A47" s="54"/>
      <c r="B47" s="148" t="s">
        <v>83</v>
      </c>
      <c r="C47" s="22" t="str">
        <f t="shared" si="18"/>
        <v>No aplica</v>
      </c>
      <c r="D47" s="103">
        <f>(HLOOKUP(CONCATENATE($L$5,D$7),'BECO_Datos 2006-2020'!$D$3:$LJ$86,'BECO_Datos 2006-2020'!$A47,FALSE)+IFERROR(HLOOKUP(CONCATENATE($L$5,D$7),'BECO_Datos 2006-2020'!$LL$3:$RN$86,'BECO_Datos 2006-2020'!$A47,FALSE),0))*D$5</f>
        <v>4222.6878358301865</v>
      </c>
      <c r="E47" s="103">
        <f>(HLOOKUP(CONCATENATE($L$5,E$7),'BECO_Datos 2006-2020'!$D$3:$LJ$86,'BECO_Datos 2006-2020'!$A47,FALSE)+IFERROR(HLOOKUP(CONCATENATE($L$5,E$7),'BECO_Datos 2006-2020'!$LL$3:$RN$86,'BECO_Datos 2006-2020'!$A47,FALSE),0))*E$5</f>
        <v>934.91861121305089</v>
      </c>
      <c r="F47" s="103">
        <f>(HLOOKUP(CONCATENATE($L$5,F$7),'BECO_Datos 2006-2020'!$D$3:$LJ$86,'BECO_Datos 2006-2020'!$A47,FALSE)+IFERROR(HLOOKUP(CONCATENATE($L$5,F$7),'BECO_Datos 2006-2020'!$LL$3:$RN$86,'BECO_Datos 2006-2020'!$A47,FALSE),0))*F$5</f>
        <v>9620.5149928753035</v>
      </c>
      <c r="G47" s="103">
        <f>(HLOOKUP(CONCATENATE($L$5,G$7),'BECO_Datos 2006-2020'!$D$3:$LJ$86,'BECO_Datos 2006-2020'!$A47,FALSE)+IFERROR(HLOOKUP(CONCATENATE($L$5,G$7),'BECO_Datos 2006-2020'!$LL$3:$RN$86,'BECO_Datos 2006-2020'!$A47,FALSE),0))*G$5</f>
        <v>0</v>
      </c>
      <c r="H47" s="103">
        <f>(HLOOKUP(CONCATENATE($L$5,H$7),'BECO_Datos 2006-2020'!$D$3:$LJ$86,'BECO_Datos 2006-2020'!$A47,FALSE)+IFERROR(HLOOKUP(CONCATENATE($L$5,H$7),'BECO_Datos 2006-2020'!$LL$3:$RN$86,'BECO_Datos 2006-2020'!$A47,FALSE),0))*H$5</f>
        <v>1.3581917528519376</v>
      </c>
      <c r="I47" s="103">
        <f>(HLOOKUP(CONCATENATE($L$5,I$7),'BECO_Datos 2006-2020'!$D$3:$LJ$86,'BECO_Datos 2006-2020'!$A47,FALSE)+IFERROR(HLOOKUP(CONCATENATE($L$5,I$7),'BECO_Datos 2006-2020'!$LL$3:$RN$86,'BECO_Datos 2006-2020'!$A47,FALSE),0))*I$5</f>
        <v>1.0341257677433966</v>
      </c>
      <c r="J47" s="103">
        <f>(HLOOKUP(CONCATENATE($L$5,J$7),'BECO_Datos 2006-2020'!$D$3:$LJ$86,'BECO_Datos 2006-2020'!$A47,FALSE)+IFERROR(HLOOKUP(CONCATENATE($L$5,J$7),'BECO_Datos 2006-2020'!$LL$3:$RN$86,'BECO_Datos 2006-2020'!$A47,FALSE),0))*J$5</f>
        <v>418.03761290150754</v>
      </c>
      <c r="K47" s="103">
        <f>(HLOOKUP(CONCATENATE($L$5,K$7),'BECO_Datos 2006-2020'!$D$3:$LJ$86,'BECO_Datos 2006-2020'!$A47,FALSE)+IFERROR(HLOOKUP(CONCATENATE($L$5,K$7),'BECO_Datos 2006-2020'!$LL$3:$RN$86,'BECO_Datos 2006-2020'!$A47,FALSE),0))*K$5</f>
        <v>0</v>
      </c>
      <c r="L47" s="22" t="str">
        <f t="shared" si="20"/>
        <v>No aplica</v>
      </c>
      <c r="M47" s="103">
        <f>(HLOOKUP(CONCATENATE($L$5,M$7),'BECO_Datos 2006-2020'!$D$3:$LJ$86,'BECO_Datos 2006-2020'!$A47,FALSE)+IFERROR(HLOOKUP(CONCATENATE($L$5,M$7),'BECO_Datos 2006-2020'!$LL$3:$RN$86,'BECO_Datos 2006-2020'!$A47,FALSE),0))*M$5</f>
        <v>0</v>
      </c>
      <c r="N47" s="103">
        <f>(HLOOKUP(CONCATENATE($L$5,N$7),'BECO_Datos 2006-2020'!$D$3:$LJ$86,'BECO_Datos 2006-2020'!$A47,FALSE)+IFERROR(HLOOKUP(CONCATENATE($L$5,N$7),'BECO_Datos 2006-2020'!$LL$3:$RN$86,'BECO_Datos 2006-2020'!$A47,FALSE),0))*N$5</f>
        <v>0</v>
      </c>
      <c r="O47" s="103">
        <f>(HLOOKUP(CONCATENATE($L$5,O$7),'BECO_Datos 2006-2020'!$D$3:$LJ$86,'BECO_Datos 2006-2020'!$A47,FALSE)+IFERROR(HLOOKUP(CONCATENATE($L$5,O$7),'BECO_Datos 2006-2020'!$LL$3:$RN$86,'BECO_Datos 2006-2020'!$A47,FALSE),0))*O$5</f>
        <v>1.0655313144528857</v>
      </c>
      <c r="P47" s="103">
        <f>(HLOOKUP(CONCATENATE($L$5,P$7),'BECO_Datos 2006-2020'!$D$3:$LJ$86,'BECO_Datos 2006-2020'!$A47,FALSE)+IFERROR(HLOOKUP(CONCATENATE($L$5,P$7),'BECO_Datos 2006-2020'!$LL$3:$RN$86,'BECO_Datos 2006-2020'!$A47,FALSE),0))*P$5</f>
        <v>19.992436017318525</v>
      </c>
      <c r="Q47" s="103">
        <f>(HLOOKUP(CONCATENATE($L$5,Q$7),'BECO_Datos 2006-2020'!$D$3:$LJ$86,'BECO_Datos 2006-2020'!$A47,FALSE)+IFERROR(HLOOKUP(CONCATENATE($L$5,Q$7),'BECO_Datos 2006-2020'!$LL$3:$RN$86,'BECO_Datos 2006-2020'!$A47,FALSE),0))*Q$5</f>
        <v>117.89247211850014</v>
      </c>
      <c r="R47" s="103">
        <f>(HLOOKUP(CONCATENATE($L$5,R$7),'BECO_Datos 2006-2020'!$D$3:$LJ$86,'BECO_Datos 2006-2020'!$A47,FALSE)+IFERROR(HLOOKUP(CONCATENATE($L$5,R$7),'BECO_Datos 2006-2020'!$LL$3:$RN$86,'BECO_Datos 2006-2020'!$A47,FALSE),0))*R$5</f>
        <v>2482.6962988771616</v>
      </c>
      <c r="S47" s="103">
        <f>(HLOOKUP(CONCATENATE($L$5,S$7),'BECO_Datos 2006-2020'!$D$3:$LJ$86,'BECO_Datos 2006-2020'!$A47,FALSE)+IFERROR(HLOOKUP(CONCATENATE($L$5,S$7),'BECO_Datos 2006-2020'!$LL$3:$RN$86,'BECO_Datos 2006-2020'!$A47,FALSE),0))*S$5</f>
        <v>1199.4777448118689</v>
      </c>
      <c r="T47" s="103">
        <f>(HLOOKUP(CONCATENATE($L$5,T$7),'BECO_Datos 2006-2020'!$D$3:$LJ$86,'BECO_Datos 2006-2020'!$A47,FALSE)+IFERROR(HLOOKUP(CONCATENATE($L$5,T$7),'BECO_Datos 2006-2020'!$LL$3:$RN$86,'BECO_Datos 2006-2020'!$A47,FALSE),0))*T$5</f>
        <v>26.212958523658866</v>
      </c>
      <c r="U47" s="103">
        <f>(HLOOKUP(CONCATENATE($L$5,U$7),'BECO_Datos 2006-2020'!$D$3:$LJ$86,'BECO_Datos 2006-2020'!$A47,FALSE)+IFERROR(HLOOKUP(CONCATENATE($L$5,U$7),'BECO_Datos 2006-2020'!$LL$3:$RN$86,'BECO_Datos 2006-2020'!$A47,FALSE),0))*U$5</f>
        <v>98.138242365151598</v>
      </c>
      <c r="V47" s="103">
        <f>(HLOOKUP(CONCATENATE($L$5,V$7),'BECO_Datos 2006-2020'!$D$3:$LJ$86,'BECO_Datos 2006-2020'!$A47,FALSE)+IFERROR(HLOOKUP(CONCATENATE($L$5,V$7),'BECO_Datos 2006-2020'!$LL$3:$RN$86,'BECO_Datos 2006-2020'!$A47,FALSE),0))*V$5</f>
        <v>23.202633105566626</v>
      </c>
      <c r="W47" s="103">
        <f>(HLOOKUP(CONCATENATE($L$5,W$7),'BECO_Datos 2006-2020'!$D$3:$LJ$86,'BECO_Datos 2006-2020'!$A47,FALSE)+IFERROR(HLOOKUP(CONCATENATE($L$5,W$7),'BECO_Datos 2006-2020'!$LL$3:$RN$86,'BECO_Datos 2006-2020'!$A47,FALSE),0))*W$5</f>
        <v>0</v>
      </c>
    </row>
    <row r="48" spans="1:26" x14ac:dyDescent="0.25">
      <c r="A48" s="54"/>
      <c r="B48" s="149" t="s">
        <v>84</v>
      </c>
      <c r="C48" s="23" t="str">
        <f t="shared" si="18"/>
        <v>No aplica</v>
      </c>
      <c r="D48" s="104">
        <f>(HLOOKUP(CONCATENATE($L$5,D$7),'BECO_Datos 2006-2020'!$D$3:$LJ$86,'BECO_Datos 2006-2020'!$A48,FALSE)+IFERROR(HLOOKUP(CONCATENATE($L$5,D$7),'BECO_Datos 2006-2020'!$LL$3:$RN$86,'BECO_Datos 2006-2020'!$A48,FALSE),0))*D$5</f>
        <v>0</v>
      </c>
      <c r="E48" s="104">
        <f>(HLOOKUP(CONCATENATE($L$5,E$7),'BECO_Datos 2006-2020'!$D$3:$LJ$86,'BECO_Datos 2006-2020'!$A48,FALSE)+IFERROR(HLOOKUP(CONCATENATE($L$5,E$7),'BECO_Datos 2006-2020'!$LL$3:$RN$86,'BECO_Datos 2006-2020'!$A48,FALSE),0))*E$5</f>
        <v>6.8523856589677807</v>
      </c>
      <c r="F48" s="104">
        <f>(HLOOKUP(CONCATENATE($L$5,F$7),'BECO_Datos 2006-2020'!$D$3:$LJ$86,'BECO_Datos 2006-2020'!$A48,FALSE)+IFERROR(HLOOKUP(CONCATENATE($L$5,F$7),'BECO_Datos 2006-2020'!$LL$3:$RN$86,'BECO_Datos 2006-2020'!$A48,FALSE),0))*F$5</f>
        <v>3098.1629763645265</v>
      </c>
      <c r="G48" s="104">
        <f>(HLOOKUP(CONCATENATE($L$5,G$7),'BECO_Datos 2006-2020'!$D$3:$LJ$86,'BECO_Datos 2006-2020'!$A48,FALSE)+IFERROR(HLOOKUP(CONCATENATE($L$5,G$7),'BECO_Datos 2006-2020'!$LL$3:$RN$86,'BECO_Datos 2006-2020'!$A48,FALSE),0))*G$5</f>
        <v>0</v>
      </c>
      <c r="H48" s="104">
        <f>(HLOOKUP(CONCATENATE($L$5,H$7),'BECO_Datos 2006-2020'!$D$3:$LJ$86,'BECO_Datos 2006-2020'!$A48,FALSE)+IFERROR(HLOOKUP(CONCATENATE($L$5,H$7),'BECO_Datos 2006-2020'!$LL$3:$RN$86,'BECO_Datos 2006-2020'!$A48,FALSE),0))*H$5</f>
        <v>0</v>
      </c>
      <c r="I48" s="104">
        <f>(HLOOKUP(CONCATENATE($L$5,I$7),'BECO_Datos 2006-2020'!$D$3:$LJ$86,'BECO_Datos 2006-2020'!$A48,FALSE)+IFERROR(HLOOKUP(CONCATENATE($L$5,I$7),'BECO_Datos 2006-2020'!$LL$3:$RN$86,'BECO_Datos 2006-2020'!$A48,FALSE),0))*I$5</f>
        <v>0.27533571907879972</v>
      </c>
      <c r="J48" s="104">
        <f>(HLOOKUP(CONCATENATE($L$5,J$7),'BECO_Datos 2006-2020'!$D$3:$LJ$86,'BECO_Datos 2006-2020'!$A48,FALSE)+IFERROR(HLOOKUP(CONCATENATE($L$5,J$7),'BECO_Datos 2006-2020'!$LL$3:$RN$86,'BECO_Datos 2006-2020'!$A48,FALSE),0))*J$5</f>
        <v>0</v>
      </c>
      <c r="K48" s="104">
        <f>(HLOOKUP(CONCATENATE($L$5,K$7),'BECO_Datos 2006-2020'!$D$3:$LJ$86,'BECO_Datos 2006-2020'!$A48,FALSE)+IFERROR(HLOOKUP(CONCATENATE($L$5,K$7),'BECO_Datos 2006-2020'!$LL$3:$RN$86,'BECO_Datos 2006-2020'!$A48,FALSE),0))*K$5</f>
        <v>0</v>
      </c>
      <c r="L48" s="23" t="str">
        <f t="shared" si="20"/>
        <v>No aplica</v>
      </c>
      <c r="M48" s="104">
        <f>(HLOOKUP(CONCATENATE($L$5,M$7),'BECO_Datos 2006-2020'!$D$3:$LJ$86,'BECO_Datos 2006-2020'!$A48,FALSE)+IFERROR(HLOOKUP(CONCATENATE($L$5,M$7),'BECO_Datos 2006-2020'!$LL$3:$RN$86,'BECO_Datos 2006-2020'!$A48,FALSE),0))*M$5</f>
        <v>0</v>
      </c>
      <c r="N48" s="104">
        <f>(HLOOKUP(CONCATENATE($L$5,N$7),'BECO_Datos 2006-2020'!$D$3:$LJ$86,'BECO_Datos 2006-2020'!$A48,FALSE)+IFERROR(HLOOKUP(CONCATENATE($L$5,N$7),'BECO_Datos 2006-2020'!$LL$3:$RN$86,'BECO_Datos 2006-2020'!$A48,FALSE),0))*N$5</f>
        <v>0</v>
      </c>
      <c r="O48" s="104">
        <f>(HLOOKUP(CONCATENATE($L$5,O$7),'BECO_Datos 2006-2020'!$D$3:$LJ$86,'BECO_Datos 2006-2020'!$A48,FALSE)+IFERROR(HLOOKUP(CONCATENATE($L$5,O$7),'BECO_Datos 2006-2020'!$LL$3:$RN$86,'BECO_Datos 2006-2020'!$A48,FALSE),0))*O$5</f>
        <v>9.5863869032301485E-2</v>
      </c>
      <c r="P48" s="104">
        <f>(HLOOKUP(CONCATENATE($L$5,P$7),'BECO_Datos 2006-2020'!$D$3:$LJ$86,'BECO_Datos 2006-2020'!$A48,FALSE)+IFERROR(HLOOKUP(CONCATENATE($L$5,P$7),'BECO_Datos 2006-2020'!$LL$3:$RN$86,'BECO_Datos 2006-2020'!$A48,FALSE),0))*P$5</f>
        <v>0</v>
      </c>
      <c r="Q48" s="104">
        <f>(HLOOKUP(CONCATENATE($L$5,Q$7),'BECO_Datos 2006-2020'!$D$3:$LJ$86,'BECO_Datos 2006-2020'!$A48,FALSE)+IFERROR(HLOOKUP(CONCATENATE($L$5,Q$7),'BECO_Datos 2006-2020'!$LL$3:$RN$86,'BECO_Datos 2006-2020'!$A48,FALSE),0))*Q$5</f>
        <v>6.5816875903043224</v>
      </c>
      <c r="R48" s="104">
        <f>(HLOOKUP(CONCATENATE($L$5,R$7),'BECO_Datos 2006-2020'!$D$3:$LJ$86,'BECO_Datos 2006-2020'!$A48,FALSE)+IFERROR(HLOOKUP(CONCATENATE($L$5,R$7),'BECO_Datos 2006-2020'!$LL$3:$RN$86,'BECO_Datos 2006-2020'!$A48,FALSE),0))*R$5</f>
        <v>583.24440847794199</v>
      </c>
      <c r="S48" s="104">
        <f>(HLOOKUP(CONCATENATE($L$5,S$7),'BECO_Datos 2006-2020'!$D$3:$LJ$86,'BECO_Datos 2006-2020'!$A48,FALSE)+IFERROR(HLOOKUP(CONCATENATE($L$5,S$7),'BECO_Datos 2006-2020'!$LL$3:$RN$86,'BECO_Datos 2006-2020'!$A48,FALSE),0))*S$5</f>
        <v>2.5559804859675253</v>
      </c>
      <c r="T48" s="104">
        <f>(HLOOKUP(CONCATENATE($L$5,T$7),'BECO_Datos 2006-2020'!$D$3:$LJ$86,'BECO_Datos 2006-2020'!$A48,FALSE)+IFERROR(HLOOKUP(CONCATENATE($L$5,T$7),'BECO_Datos 2006-2020'!$LL$3:$RN$86,'BECO_Datos 2006-2020'!$A48,FALSE),0))*T$5</f>
        <v>1.6523120283517805E-2</v>
      </c>
      <c r="U48" s="104">
        <f>(HLOOKUP(CONCATENATE($L$5,U$7),'BECO_Datos 2006-2020'!$D$3:$LJ$86,'BECO_Datos 2006-2020'!$A48,FALSE)+IFERROR(HLOOKUP(CONCATENATE($L$5,U$7),'BECO_Datos 2006-2020'!$LL$3:$RN$86,'BECO_Datos 2006-2020'!$A48,FALSE),0))*U$5</f>
        <v>2.7952322684837663</v>
      </c>
      <c r="V48" s="104">
        <f>(HLOOKUP(CONCATENATE($L$5,V$7),'BECO_Datos 2006-2020'!$D$3:$LJ$86,'BECO_Datos 2006-2020'!$A48,FALSE)+IFERROR(HLOOKUP(CONCATENATE($L$5,V$7),'BECO_Datos 2006-2020'!$LL$3:$RN$86,'BECO_Datos 2006-2020'!$A48,FALSE),0))*V$5</f>
        <v>2.0312273678265065</v>
      </c>
      <c r="W48" s="104">
        <f>(HLOOKUP(CONCATENATE($L$5,W$7),'BECO_Datos 2006-2020'!$D$3:$LJ$86,'BECO_Datos 2006-2020'!$A48,FALSE)+IFERROR(HLOOKUP(CONCATENATE($L$5,W$7),'BECO_Datos 2006-2020'!$LL$3:$RN$86,'BECO_Datos 2006-2020'!$A48,FALSE),0))*W$5</f>
        <v>0</v>
      </c>
    </row>
    <row r="49" spans="1:23" x14ac:dyDescent="0.25">
      <c r="A49" s="54"/>
      <c r="B49" s="148" t="s">
        <v>85</v>
      </c>
      <c r="C49" s="22" t="str">
        <f t="shared" si="18"/>
        <v>No aplica</v>
      </c>
      <c r="D49" s="103">
        <f>(HLOOKUP(CONCATENATE($L$5,D$7),'BECO_Datos 2006-2020'!$D$3:$LJ$86,'BECO_Datos 2006-2020'!$A49,FALSE)+IFERROR(HLOOKUP(CONCATENATE($L$5,D$7),'BECO_Datos 2006-2020'!$LL$3:$RN$86,'BECO_Datos 2006-2020'!$A49,FALSE),0))*D$5</f>
        <v>0</v>
      </c>
      <c r="E49" s="103">
        <f>(HLOOKUP(CONCATENATE($L$5,E$7),'BECO_Datos 2006-2020'!$D$3:$LJ$86,'BECO_Datos 2006-2020'!$A49,FALSE)+IFERROR(HLOOKUP(CONCATENATE($L$5,E$7),'BECO_Datos 2006-2020'!$LL$3:$RN$86,'BECO_Datos 2006-2020'!$A49,FALSE),0))*E$5</f>
        <v>0</v>
      </c>
      <c r="F49" s="103">
        <f>(HLOOKUP(CONCATENATE($L$5,F$7),'BECO_Datos 2006-2020'!$D$3:$LJ$86,'BECO_Datos 2006-2020'!$A49,FALSE)+IFERROR(HLOOKUP(CONCATENATE($L$5,F$7),'BECO_Datos 2006-2020'!$LL$3:$RN$86,'BECO_Datos 2006-2020'!$A49,FALSE),0))*F$5</f>
        <v>0</v>
      </c>
      <c r="G49" s="103">
        <f>(HLOOKUP(CONCATENATE($L$5,G$7),'BECO_Datos 2006-2020'!$D$3:$LJ$86,'BECO_Datos 2006-2020'!$A49,FALSE)+IFERROR(HLOOKUP(CONCATENATE($L$5,G$7),'BECO_Datos 2006-2020'!$LL$3:$RN$86,'BECO_Datos 2006-2020'!$A49,FALSE),0))*G$5</f>
        <v>0</v>
      </c>
      <c r="H49" s="103">
        <f>(HLOOKUP(CONCATENATE($L$5,H$7),'BECO_Datos 2006-2020'!$D$3:$LJ$86,'BECO_Datos 2006-2020'!$A49,FALSE)+IFERROR(HLOOKUP(CONCATENATE($L$5,H$7),'BECO_Datos 2006-2020'!$LL$3:$RN$86,'BECO_Datos 2006-2020'!$A49,FALSE),0))*H$5</f>
        <v>0</v>
      </c>
      <c r="I49" s="103">
        <f>(HLOOKUP(CONCATENATE($L$5,I$7),'BECO_Datos 2006-2020'!$D$3:$LJ$86,'BECO_Datos 2006-2020'!$A49,FALSE)+IFERROR(HLOOKUP(CONCATENATE($L$5,I$7),'BECO_Datos 2006-2020'!$LL$3:$RN$86,'BECO_Datos 2006-2020'!$A49,FALSE),0))*I$5</f>
        <v>0</v>
      </c>
      <c r="J49" s="103">
        <f>(HLOOKUP(CONCATENATE($L$5,J$7),'BECO_Datos 2006-2020'!$D$3:$LJ$86,'BECO_Datos 2006-2020'!$A49,FALSE)+IFERROR(HLOOKUP(CONCATENATE($L$5,J$7),'BECO_Datos 2006-2020'!$LL$3:$RN$86,'BECO_Datos 2006-2020'!$A49,FALSE),0))*J$5</f>
        <v>0</v>
      </c>
      <c r="K49" s="103">
        <f>(HLOOKUP(CONCATENATE($L$5,K$7),'BECO_Datos 2006-2020'!$D$3:$LJ$86,'BECO_Datos 2006-2020'!$A49,FALSE)+IFERROR(HLOOKUP(CONCATENATE($L$5,K$7),'BECO_Datos 2006-2020'!$LL$3:$RN$86,'BECO_Datos 2006-2020'!$A49,FALSE),0))*K$5</f>
        <v>0</v>
      </c>
      <c r="L49" s="22" t="str">
        <f t="shared" si="20"/>
        <v>No aplica</v>
      </c>
      <c r="M49" s="103">
        <f>(HLOOKUP(CONCATENATE($L$5,M$7),'BECO_Datos 2006-2020'!$D$3:$LJ$86,'BECO_Datos 2006-2020'!$A49,FALSE)+IFERROR(HLOOKUP(CONCATENATE($L$5,M$7),'BECO_Datos 2006-2020'!$LL$3:$RN$86,'BECO_Datos 2006-2020'!$A49,FALSE),0))*M$5</f>
        <v>0</v>
      </c>
      <c r="N49" s="103">
        <f>(HLOOKUP(CONCATENATE($L$5,N$7),'BECO_Datos 2006-2020'!$D$3:$LJ$86,'BECO_Datos 2006-2020'!$A49,FALSE)+IFERROR(HLOOKUP(CONCATENATE($L$5,N$7),'BECO_Datos 2006-2020'!$LL$3:$RN$86,'BECO_Datos 2006-2020'!$A49,FALSE),0))*N$5</f>
        <v>0</v>
      </c>
      <c r="O49" s="103">
        <f>(HLOOKUP(CONCATENATE($L$5,O$7),'BECO_Datos 2006-2020'!$D$3:$LJ$86,'BECO_Datos 2006-2020'!$A49,FALSE)+IFERROR(HLOOKUP(CONCATENATE($L$5,O$7),'BECO_Datos 2006-2020'!$LL$3:$RN$86,'BECO_Datos 2006-2020'!$A49,FALSE),0))*O$5</f>
        <v>0</v>
      </c>
      <c r="P49" s="103">
        <f>(HLOOKUP(CONCATENATE($L$5,P$7),'BECO_Datos 2006-2020'!$D$3:$LJ$86,'BECO_Datos 2006-2020'!$A49,FALSE)+IFERROR(HLOOKUP(CONCATENATE($L$5,P$7),'BECO_Datos 2006-2020'!$LL$3:$RN$86,'BECO_Datos 2006-2020'!$A49,FALSE),0))*P$5</f>
        <v>0</v>
      </c>
      <c r="Q49" s="103">
        <f>(HLOOKUP(CONCATENATE($L$5,Q$7),'BECO_Datos 2006-2020'!$D$3:$LJ$86,'BECO_Datos 2006-2020'!$A49,FALSE)+IFERROR(HLOOKUP(CONCATENATE($L$5,Q$7),'BECO_Datos 2006-2020'!$LL$3:$RN$86,'BECO_Datos 2006-2020'!$A49,FALSE),0))*Q$5</f>
        <v>0</v>
      </c>
      <c r="R49" s="103">
        <f>(HLOOKUP(CONCATENATE($L$5,R$7),'BECO_Datos 2006-2020'!$D$3:$LJ$86,'BECO_Datos 2006-2020'!$A49,FALSE)+IFERROR(HLOOKUP(CONCATENATE($L$5,R$7),'BECO_Datos 2006-2020'!$LL$3:$RN$86,'BECO_Datos 2006-2020'!$A49,FALSE),0))*R$5</f>
        <v>0</v>
      </c>
      <c r="S49" s="103">
        <f>(HLOOKUP(CONCATENATE($L$5,S$7),'BECO_Datos 2006-2020'!$D$3:$LJ$86,'BECO_Datos 2006-2020'!$A49,FALSE)+IFERROR(HLOOKUP(CONCATENATE($L$5,S$7),'BECO_Datos 2006-2020'!$LL$3:$RN$86,'BECO_Datos 2006-2020'!$A49,FALSE),0))*S$5</f>
        <v>0</v>
      </c>
      <c r="T49" s="103">
        <f>(HLOOKUP(CONCATENATE($L$5,T$7),'BECO_Datos 2006-2020'!$D$3:$LJ$86,'BECO_Datos 2006-2020'!$A49,FALSE)+IFERROR(HLOOKUP(CONCATENATE($L$5,T$7),'BECO_Datos 2006-2020'!$LL$3:$RN$86,'BECO_Datos 2006-2020'!$A49,FALSE),0))*T$5</f>
        <v>0</v>
      </c>
      <c r="U49" s="103">
        <f>(HLOOKUP(CONCATENATE($L$5,U$7),'BECO_Datos 2006-2020'!$D$3:$LJ$86,'BECO_Datos 2006-2020'!$A49,FALSE)+IFERROR(HLOOKUP(CONCATENATE($L$5,U$7),'BECO_Datos 2006-2020'!$LL$3:$RN$86,'BECO_Datos 2006-2020'!$A49,FALSE),0))*U$5</f>
        <v>0</v>
      </c>
      <c r="V49" s="103">
        <f>(HLOOKUP(CONCATENATE($L$5,V$7),'BECO_Datos 2006-2020'!$D$3:$LJ$86,'BECO_Datos 2006-2020'!$A49,FALSE)+IFERROR(HLOOKUP(CONCATENATE($L$5,V$7),'BECO_Datos 2006-2020'!$LL$3:$RN$86,'BECO_Datos 2006-2020'!$A49,FALSE),0))*V$5</f>
        <v>0</v>
      </c>
      <c r="W49" s="103">
        <f>(HLOOKUP(CONCATENATE($L$5,W$7),'BECO_Datos 2006-2020'!$D$3:$LJ$86,'BECO_Datos 2006-2020'!$A49,FALSE)+IFERROR(HLOOKUP(CONCATENATE($L$5,W$7),'BECO_Datos 2006-2020'!$LL$3:$RN$86,'BECO_Datos 2006-2020'!$A49,FALSE),0))*W$5</f>
        <v>0</v>
      </c>
    </row>
    <row r="50" spans="1:23" x14ac:dyDescent="0.25">
      <c r="A50" s="54"/>
      <c r="B50" s="149" t="s">
        <v>86</v>
      </c>
      <c r="C50" s="23" t="str">
        <f t="shared" si="18"/>
        <v>No aplica</v>
      </c>
      <c r="D50" s="104">
        <f>(HLOOKUP(CONCATENATE($L$5,D$7),'BECO_Datos 2006-2020'!$D$3:$LJ$86,'BECO_Datos 2006-2020'!$A50,FALSE)+IFERROR(HLOOKUP(CONCATENATE($L$5,D$7),'BECO_Datos 2006-2020'!$LL$3:$RN$86,'BECO_Datos 2006-2020'!$A50,FALSE),0))*D$5</f>
        <v>0</v>
      </c>
      <c r="E50" s="104">
        <f>(HLOOKUP(CONCATENATE($L$5,E$7),'BECO_Datos 2006-2020'!$D$3:$LJ$86,'BECO_Datos 2006-2020'!$A50,FALSE)+IFERROR(HLOOKUP(CONCATENATE($L$5,E$7),'BECO_Datos 2006-2020'!$LL$3:$RN$86,'BECO_Datos 2006-2020'!$A50,FALSE),0))*E$5</f>
        <v>138.43900872109623</v>
      </c>
      <c r="F50" s="104">
        <f>(HLOOKUP(CONCATENATE($L$5,F$7),'BECO_Datos 2006-2020'!$D$3:$LJ$86,'BECO_Datos 2006-2020'!$A50,FALSE)+IFERROR(HLOOKUP(CONCATENATE($L$5,F$7),'BECO_Datos 2006-2020'!$LL$3:$RN$86,'BECO_Datos 2006-2020'!$A50,FALSE),0))*F$5</f>
        <v>2371.3979039878332</v>
      </c>
      <c r="G50" s="104">
        <f>(HLOOKUP(CONCATENATE($L$5,G$7),'BECO_Datos 2006-2020'!$D$3:$LJ$86,'BECO_Datos 2006-2020'!$A50,FALSE)+IFERROR(HLOOKUP(CONCATENATE($L$5,G$7),'BECO_Datos 2006-2020'!$LL$3:$RN$86,'BECO_Datos 2006-2020'!$A50,FALSE),0))*G$5</f>
        <v>0</v>
      </c>
      <c r="H50" s="104">
        <f>(HLOOKUP(CONCATENATE($L$5,H$7),'BECO_Datos 2006-2020'!$D$3:$LJ$86,'BECO_Datos 2006-2020'!$A50,FALSE)+IFERROR(HLOOKUP(CONCATENATE($L$5,H$7),'BECO_Datos 2006-2020'!$LL$3:$RN$86,'BECO_Datos 2006-2020'!$A50,FALSE),0))*H$5</f>
        <v>0</v>
      </c>
      <c r="I50" s="104">
        <f>(HLOOKUP(CONCATENATE($L$5,I$7),'BECO_Datos 2006-2020'!$D$3:$LJ$86,'BECO_Datos 2006-2020'!$A50,FALSE)+IFERROR(HLOOKUP(CONCATENATE($L$5,I$7),'BECO_Datos 2006-2020'!$LL$3:$RN$86,'BECO_Datos 2006-2020'!$A50,FALSE),0))*I$5</f>
        <v>0</v>
      </c>
      <c r="J50" s="104">
        <f>(HLOOKUP(CONCATENATE($L$5,J$7),'BECO_Datos 2006-2020'!$D$3:$LJ$86,'BECO_Datos 2006-2020'!$A50,FALSE)+IFERROR(HLOOKUP(CONCATENATE($L$5,J$7),'BECO_Datos 2006-2020'!$LL$3:$RN$86,'BECO_Datos 2006-2020'!$A50,FALSE),0))*J$5</f>
        <v>9.0329235080387413E-3</v>
      </c>
      <c r="K50" s="104">
        <f>(HLOOKUP(CONCATENATE($L$5,K$7),'BECO_Datos 2006-2020'!$D$3:$LJ$86,'BECO_Datos 2006-2020'!$A50,FALSE)+IFERROR(HLOOKUP(CONCATENATE($L$5,K$7),'BECO_Datos 2006-2020'!$LL$3:$RN$86,'BECO_Datos 2006-2020'!$A50,FALSE),0))*K$5</f>
        <v>0</v>
      </c>
      <c r="L50" s="23" t="str">
        <f t="shared" si="20"/>
        <v>No aplica</v>
      </c>
      <c r="M50" s="104">
        <f>(HLOOKUP(CONCATENATE($L$5,M$7),'BECO_Datos 2006-2020'!$D$3:$LJ$86,'BECO_Datos 2006-2020'!$A50,FALSE)+IFERROR(HLOOKUP(CONCATENATE($L$5,M$7),'BECO_Datos 2006-2020'!$LL$3:$RN$86,'BECO_Datos 2006-2020'!$A50,FALSE),0))*M$5</f>
        <v>0</v>
      </c>
      <c r="N50" s="104">
        <f>(HLOOKUP(CONCATENATE($L$5,N$7),'BECO_Datos 2006-2020'!$D$3:$LJ$86,'BECO_Datos 2006-2020'!$A50,FALSE)+IFERROR(HLOOKUP(CONCATENATE($L$5,N$7),'BECO_Datos 2006-2020'!$LL$3:$RN$86,'BECO_Datos 2006-2020'!$A50,FALSE),0))*N$5</f>
        <v>0</v>
      </c>
      <c r="O50" s="104">
        <f>(HLOOKUP(CONCATENATE($L$5,O$7),'BECO_Datos 2006-2020'!$D$3:$LJ$86,'BECO_Datos 2006-2020'!$A50,FALSE)+IFERROR(HLOOKUP(CONCATENATE($L$5,O$7),'BECO_Datos 2006-2020'!$LL$3:$RN$86,'BECO_Datos 2006-2020'!$A50,FALSE),0))*O$5</f>
        <v>0</v>
      </c>
      <c r="P50" s="104">
        <f>(HLOOKUP(CONCATENATE($L$5,P$7),'BECO_Datos 2006-2020'!$D$3:$LJ$86,'BECO_Datos 2006-2020'!$A50,FALSE)+IFERROR(HLOOKUP(CONCATENATE($L$5,P$7),'BECO_Datos 2006-2020'!$LL$3:$RN$86,'BECO_Datos 2006-2020'!$A50,FALSE),0))*P$5</f>
        <v>0</v>
      </c>
      <c r="Q50" s="104">
        <f>(HLOOKUP(CONCATENATE($L$5,Q$7),'BECO_Datos 2006-2020'!$D$3:$LJ$86,'BECO_Datos 2006-2020'!$A50,FALSE)+IFERROR(HLOOKUP(CONCATENATE($L$5,Q$7),'BECO_Datos 2006-2020'!$LL$3:$RN$86,'BECO_Datos 2006-2020'!$A50,FALSE),0))*Q$5</f>
        <v>1.8106949207701364</v>
      </c>
      <c r="R50" s="104">
        <f>(HLOOKUP(CONCATENATE($L$5,R$7),'BECO_Datos 2006-2020'!$D$3:$LJ$86,'BECO_Datos 2006-2020'!$A50,FALSE)+IFERROR(HLOOKUP(CONCATENATE($L$5,R$7),'BECO_Datos 2006-2020'!$LL$3:$RN$86,'BECO_Datos 2006-2020'!$A50,FALSE),0))*R$5</f>
        <v>602.65773564358733</v>
      </c>
      <c r="S50" s="104">
        <f>(HLOOKUP(CONCATENATE($L$5,S$7),'BECO_Datos 2006-2020'!$D$3:$LJ$86,'BECO_Datos 2006-2020'!$A50,FALSE)+IFERROR(HLOOKUP(CONCATENATE($L$5,S$7),'BECO_Datos 2006-2020'!$LL$3:$RN$86,'BECO_Datos 2006-2020'!$A50,FALSE),0))*S$5</f>
        <v>133.25762427788942</v>
      </c>
      <c r="T50" s="104">
        <f>(HLOOKUP(CONCATENATE($L$5,T$7),'BECO_Datos 2006-2020'!$D$3:$LJ$86,'BECO_Datos 2006-2020'!$A50,FALSE)+IFERROR(HLOOKUP(CONCATENATE($L$5,T$7),'BECO_Datos 2006-2020'!$LL$3:$RN$86,'BECO_Datos 2006-2020'!$A50,FALSE),0))*T$5</f>
        <v>5.7616669872386383</v>
      </c>
      <c r="U50" s="104">
        <f>(HLOOKUP(CONCATENATE($L$5,U$7),'BECO_Datos 2006-2020'!$D$3:$LJ$86,'BECO_Datos 2006-2020'!$A50,FALSE)+IFERROR(HLOOKUP(CONCATENATE($L$5,U$7),'BECO_Datos 2006-2020'!$LL$3:$RN$86,'BECO_Datos 2006-2020'!$A50,FALSE),0))*U$5</f>
        <v>11.7221940899855</v>
      </c>
      <c r="V50" s="104">
        <f>(HLOOKUP(CONCATENATE($L$5,V$7),'BECO_Datos 2006-2020'!$D$3:$LJ$86,'BECO_Datos 2006-2020'!$A50,FALSE)+IFERROR(HLOOKUP(CONCATENATE($L$5,V$7),'BECO_Datos 2006-2020'!$LL$3:$RN$86,'BECO_Datos 2006-2020'!$A50,FALSE),0))*V$5</f>
        <v>0.85917918467731458</v>
      </c>
      <c r="W50" s="104">
        <f>(HLOOKUP(CONCATENATE($L$5,W$7),'BECO_Datos 2006-2020'!$D$3:$LJ$86,'BECO_Datos 2006-2020'!$A50,FALSE)+IFERROR(HLOOKUP(CONCATENATE($L$5,W$7),'BECO_Datos 2006-2020'!$LL$3:$RN$86,'BECO_Datos 2006-2020'!$A50,FALSE),0))*W$5</f>
        <v>5.1258256414664291E-2</v>
      </c>
    </row>
    <row r="51" spans="1:23" x14ac:dyDescent="0.25">
      <c r="A51" s="54"/>
      <c r="B51" s="148" t="s">
        <v>87</v>
      </c>
      <c r="C51" s="22" t="str">
        <f t="shared" si="18"/>
        <v>No aplica</v>
      </c>
      <c r="D51" s="103">
        <f>(HLOOKUP(CONCATENATE($L$5,D$7),'BECO_Datos 2006-2020'!$D$3:$LJ$86,'BECO_Datos 2006-2020'!$A51,FALSE)+IFERROR(HLOOKUP(CONCATENATE($L$5,D$7),'BECO_Datos 2006-2020'!$LL$3:$RN$86,'BECO_Datos 2006-2020'!$A51,FALSE),0))*D$5</f>
        <v>0</v>
      </c>
      <c r="E51" s="103">
        <f>(HLOOKUP(CONCATENATE($L$5,E$7),'BECO_Datos 2006-2020'!$D$3:$LJ$86,'BECO_Datos 2006-2020'!$A51,FALSE)+IFERROR(HLOOKUP(CONCATENATE($L$5,E$7),'BECO_Datos 2006-2020'!$LL$3:$RN$86,'BECO_Datos 2006-2020'!$A51,FALSE),0))*E$5</f>
        <v>11.490140480622086</v>
      </c>
      <c r="F51" s="103">
        <f>(HLOOKUP(CONCATENATE($L$5,F$7),'BECO_Datos 2006-2020'!$D$3:$LJ$86,'BECO_Datos 2006-2020'!$A51,FALSE)+IFERROR(HLOOKUP(CONCATENATE($L$5,F$7),'BECO_Datos 2006-2020'!$LL$3:$RN$86,'BECO_Datos 2006-2020'!$A51,FALSE),0))*F$5</f>
        <v>277.36801999146388</v>
      </c>
      <c r="G51" s="103">
        <f>(HLOOKUP(CONCATENATE($L$5,G$7),'BECO_Datos 2006-2020'!$D$3:$LJ$86,'BECO_Datos 2006-2020'!$A51,FALSE)+IFERROR(HLOOKUP(CONCATENATE($L$5,G$7),'BECO_Datos 2006-2020'!$LL$3:$RN$86,'BECO_Datos 2006-2020'!$A51,FALSE),0))*G$5</f>
        <v>0</v>
      </c>
      <c r="H51" s="103">
        <f>(HLOOKUP(CONCATENATE($L$5,H$7),'BECO_Datos 2006-2020'!$D$3:$LJ$86,'BECO_Datos 2006-2020'!$A51,FALSE)+IFERROR(HLOOKUP(CONCATENATE($L$5,H$7),'BECO_Datos 2006-2020'!$LL$3:$RN$86,'BECO_Datos 2006-2020'!$A51,FALSE),0))*H$5</f>
        <v>0</v>
      </c>
      <c r="I51" s="103">
        <f>(HLOOKUP(CONCATENATE($L$5,I$7),'BECO_Datos 2006-2020'!$D$3:$LJ$86,'BECO_Datos 2006-2020'!$A51,FALSE)+IFERROR(HLOOKUP(CONCATENATE($L$5,I$7),'BECO_Datos 2006-2020'!$LL$3:$RN$86,'BECO_Datos 2006-2020'!$A51,FALSE),0))*I$5</f>
        <v>0</v>
      </c>
      <c r="J51" s="103">
        <f>(HLOOKUP(CONCATENATE($L$5,J$7),'BECO_Datos 2006-2020'!$D$3:$LJ$86,'BECO_Datos 2006-2020'!$A51,FALSE)+IFERROR(HLOOKUP(CONCATENATE($L$5,J$7),'BECO_Datos 2006-2020'!$LL$3:$RN$86,'BECO_Datos 2006-2020'!$A51,FALSE),0))*J$5</f>
        <v>0</v>
      </c>
      <c r="K51" s="103">
        <f>(HLOOKUP(CONCATENATE($L$5,K$7),'BECO_Datos 2006-2020'!$D$3:$LJ$86,'BECO_Datos 2006-2020'!$A51,FALSE)+IFERROR(HLOOKUP(CONCATENATE($L$5,K$7),'BECO_Datos 2006-2020'!$LL$3:$RN$86,'BECO_Datos 2006-2020'!$A51,FALSE),0))*K$5</f>
        <v>0</v>
      </c>
      <c r="L51" s="22" t="str">
        <f t="shared" si="20"/>
        <v>No aplica</v>
      </c>
      <c r="M51" s="103">
        <f>(HLOOKUP(CONCATENATE($L$5,M$7),'BECO_Datos 2006-2020'!$D$3:$LJ$86,'BECO_Datos 2006-2020'!$A51,FALSE)+IFERROR(HLOOKUP(CONCATENATE($L$5,M$7),'BECO_Datos 2006-2020'!$LL$3:$RN$86,'BECO_Datos 2006-2020'!$A51,FALSE),0))*M$5</f>
        <v>0</v>
      </c>
      <c r="N51" s="103">
        <f>(HLOOKUP(CONCATENATE($L$5,N$7),'BECO_Datos 2006-2020'!$D$3:$LJ$86,'BECO_Datos 2006-2020'!$A51,FALSE)+IFERROR(HLOOKUP(CONCATENATE($L$5,N$7),'BECO_Datos 2006-2020'!$LL$3:$RN$86,'BECO_Datos 2006-2020'!$A51,FALSE),0))*N$5</f>
        <v>0</v>
      </c>
      <c r="O51" s="103">
        <f>(HLOOKUP(CONCATENATE($L$5,O$7),'BECO_Datos 2006-2020'!$D$3:$LJ$86,'BECO_Datos 2006-2020'!$A51,FALSE)+IFERROR(HLOOKUP(CONCATENATE($L$5,O$7),'BECO_Datos 2006-2020'!$LL$3:$RN$86,'BECO_Datos 2006-2020'!$A51,FALSE),0))*O$5</f>
        <v>0</v>
      </c>
      <c r="P51" s="103">
        <f>(HLOOKUP(CONCATENATE($L$5,P$7),'BECO_Datos 2006-2020'!$D$3:$LJ$86,'BECO_Datos 2006-2020'!$A51,FALSE)+IFERROR(HLOOKUP(CONCATENATE($L$5,P$7),'BECO_Datos 2006-2020'!$LL$3:$RN$86,'BECO_Datos 2006-2020'!$A51,FALSE),0))*P$5</f>
        <v>0</v>
      </c>
      <c r="Q51" s="103">
        <f>(HLOOKUP(CONCATENATE($L$5,Q$7),'BECO_Datos 2006-2020'!$D$3:$LJ$86,'BECO_Datos 2006-2020'!$A51,FALSE)+IFERROR(HLOOKUP(CONCATENATE($L$5,Q$7),'BECO_Datos 2006-2020'!$LL$3:$RN$86,'BECO_Datos 2006-2020'!$A51,FALSE),0))*Q$5</f>
        <v>0.66572639528101862</v>
      </c>
      <c r="R51" s="103">
        <f>(HLOOKUP(CONCATENATE($L$5,R$7),'BECO_Datos 2006-2020'!$D$3:$LJ$86,'BECO_Datos 2006-2020'!$A51,FALSE)+IFERROR(HLOOKUP(CONCATENATE($L$5,R$7),'BECO_Datos 2006-2020'!$LL$3:$RN$86,'BECO_Datos 2006-2020'!$A51,FALSE),0))*R$5</f>
        <v>178.73323184635615</v>
      </c>
      <c r="S51" s="103">
        <f>(HLOOKUP(CONCATENATE($L$5,S$7),'BECO_Datos 2006-2020'!$D$3:$LJ$86,'BECO_Datos 2006-2020'!$A51,FALSE)+IFERROR(HLOOKUP(CONCATENATE($L$5,S$7),'BECO_Datos 2006-2020'!$LL$3:$RN$86,'BECO_Datos 2006-2020'!$A51,FALSE),0))*S$5</f>
        <v>2.8178215168798895</v>
      </c>
      <c r="T51" s="103">
        <f>(HLOOKUP(CONCATENATE($L$5,T$7),'BECO_Datos 2006-2020'!$D$3:$LJ$86,'BECO_Datos 2006-2020'!$A51,FALSE)+IFERROR(HLOOKUP(CONCATENATE($L$5,T$7),'BECO_Datos 2006-2020'!$LL$3:$RN$86,'BECO_Datos 2006-2020'!$A51,FALSE),0))*T$5</f>
        <v>2.2704763499712618E-2</v>
      </c>
      <c r="U51" s="103">
        <f>(HLOOKUP(CONCATENATE($L$5,U$7),'BECO_Datos 2006-2020'!$D$3:$LJ$86,'BECO_Datos 2006-2020'!$A51,FALSE)+IFERROR(HLOOKUP(CONCATENATE($L$5,U$7),'BECO_Datos 2006-2020'!$LL$3:$RN$86,'BECO_Datos 2006-2020'!$A51,FALSE),0))*U$5</f>
        <v>2.1335457423445434</v>
      </c>
      <c r="V51" s="103">
        <f>(HLOOKUP(CONCATENATE($L$5,V$7),'BECO_Datos 2006-2020'!$D$3:$LJ$86,'BECO_Datos 2006-2020'!$A51,FALSE)+IFERROR(HLOOKUP(CONCATENATE($L$5,V$7),'BECO_Datos 2006-2020'!$LL$3:$RN$86,'BECO_Datos 2006-2020'!$A51,FALSE),0))*V$5</f>
        <v>0.62231804983053429</v>
      </c>
      <c r="W51" s="103">
        <f>(HLOOKUP(CONCATENATE($L$5,W$7),'BECO_Datos 2006-2020'!$D$3:$LJ$86,'BECO_Datos 2006-2020'!$A51,FALSE)+IFERROR(HLOOKUP(CONCATENATE($L$5,W$7),'BECO_Datos 2006-2020'!$LL$3:$RN$86,'BECO_Datos 2006-2020'!$A51,FALSE),0))*W$5</f>
        <v>0</v>
      </c>
    </row>
    <row r="52" spans="1:23" x14ac:dyDescent="0.25">
      <c r="A52" s="54"/>
      <c r="B52" s="149" t="s">
        <v>88</v>
      </c>
      <c r="C52" s="23" t="str">
        <f t="shared" si="18"/>
        <v>No aplica</v>
      </c>
      <c r="D52" s="104">
        <f>(HLOOKUP(CONCATENATE($L$5,D$7),'BECO_Datos 2006-2020'!$D$3:$LJ$86,'BECO_Datos 2006-2020'!$A52,FALSE)+IFERROR(HLOOKUP(CONCATENATE($L$5,D$7),'BECO_Datos 2006-2020'!$LL$3:$RN$86,'BECO_Datos 2006-2020'!$A52,FALSE),0))*D$5</f>
        <v>0</v>
      </c>
      <c r="E52" s="104">
        <f>(HLOOKUP(CONCATENATE($L$5,E$7),'BECO_Datos 2006-2020'!$D$3:$LJ$86,'BECO_Datos 2006-2020'!$A52,FALSE)+IFERROR(HLOOKUP(CONCATENATE($L$5,E$7),'BECO_Datos 2006-2020'!$LL$3:$RN$86,'BECO_Datos 2006-2020'!$A52,FALSE),0))*E$5</f>
        <v>1.4544047323817513</v>
      </c>
      <c r="F52" s="104">
        <f>(HLOOKUP(CONCATENATE($L$5,F$7),'BECO_Datos 2006-2020'!$D$3:$LJ$86,'BECO_Datos 2006-2020'!$A52,FALSE)+IFERROR(HLOOKUP(CONCATENATE($L$5,F$7),'BECO_Datos 2006-2020'!$LL$3:$RN$86,'BECO_Datos 2006-2020'!$A52,FALSE),0))*F$5</f>
        <v>95.313478651108213</v>
      </c>
      <c r="G52" s="104">
        <f>(HLOOKUP(CONCATENATE($L$5,G$7),'BECO_Datos 2006-2020'!$D$3:$LJ$86,'BECO_Datos 2006-2020'!$A52,FALSE)+IFERROR(HLOOKUP(CONCATENATE($L$5,G$7),'BECO_Datos 2006-2020'!$LL$3:$RN$86,'BECO_Datos 2006-2020'!$A52,FALSE),0))*G$5</f>
        <v>0</v>
      </c>
      <c r="H52" s="104">
        <f>(HLOOKUP(CONCATENATE($L$5,H$7),'BECO_Datos 2006-2020'!$D$3:$LJ$86,'BECO_Datos 2006-2020'!$A52,FALSE)+IFERROR(HLOOKUP(CONCATENATE($L$5,H$7),'BECO_Datos 2006-2020'!$LL$3:$RN$86,'BECO_Datos 2006-2020'!$A52,FALSE),0))*H$5</f>
        <v>0</v>
      </c>
      <c r="I52" s="104">
        <f>(HLOOKUP(CONCATENATE($L$5,I$7),'BECO_Datos 2006-2020'!$D$3:$LJ$86,'BECO_Datos 2006-2020'!$A52,FALSE)+IFERROR(HLOOKUP(CONCATENATE($L$5,I$7),'BECO_Datos 2006-2020'!$LL$3:$RN$86,'BECO_Datos 2006-2020'!$A52,FALSE),0))*I$5</f>
        <v>0</v>
      </c>
      <c r="J52" s="104">
        <f>(HLOOKUP(CONCATENATE($L$5,J$7),'BECO_Datos 2006-2020'!$D$3:$LJ$86,'BECO_Datos 2006-2020'!$A52,FALSE)+IFERROR(HLOOKUP(CONCATENATE($L$5,J$7),'BECO_Datos 2006-2020'!$LL$3:$RN$86,'BECO_Datos 2006-2020'!$A52,FALSE),0))*J$5</f>
        <v>5.267699832973209</v>
      </c>
      <c r="K52" s="104">
        <f>(HLOOKUP(CONCATENATE($L$5,K$7),'BECO_Datos 2006-2020'!$D$3:$LJ$86,'BECO_Datos 2006-2020'!$A52,FALSE)+IFERROR(HLOOKUP(CONCATENATE($L$5,K$7),'BECO_Datos 2006-2020'!$LL$3:$RN$86,'BECO_Datos 2006-2020'!$A52,FALSE),0))*K$5</f>
        <v>0</v>
      </c>
      <c r="L52" s="23" t="str">
        <f t="shared" si="20"/>
        <v>No aplica</v>
      </c>
      <c r="M52" s="104">
        <f>(HLOOKUP(CONCATENATE($L$5,M$7),'BECO_Datos 2006-2020'!$D$3:$LJ$86,'BECO_Datos 2006-2020'!$A52,FALSE)+IFERROR(HLOOKUP(CONCATENATE($L$5,M$7),'BECO_Datos 2006-2020'!$LL$3:$RN$86,'BECO_Datos 2006-2020'!$A52,FALSE),0))*M$5</f>
        <v>0</v>
      </c>
      <c r="N52" s="104">
        <f>(HLOOKUP(CONCATENATE($L$5,N$7),'BECO_Datos 2006-2020'!$D$3:$LJ$86,'BECO_Datos 2006-2020'!$A52,FALSE)+IFERROR(HLOOKUP(CONCATENATE($L$5,N$7),'BECO_Datos 2006-2020'!$LL$3:$RN$86,'BECO_Datos 2006-2020'!$A52,FALSE),0))*N$5</f>
        <v>0</v>
      </c>
      <c r="O52" s="104">
        <f>(HLOOKUP(CONCATENATE($L$5,O$7),'BECO_Datos 2006-2020'!$D$3:$LJ$86,'BECO_Datos 2006-2020'!$A52,FALSE)+IFERROR(HLOOKUP(CONCATENATE($L$5,O$7),'BECO_Datos 2006-2020'!$LL$3:$RN$86,'BECO_Datos 2006-2020'!$A52,FALSE),0))*O$5</f>
        <v>0</v>
      </c>
      <c r="P52" s="104">
        <f>(HLOOKUP(CONCATENATE($L$5,P$7),'BECO_Datos 2006-2020'!$D$3:$LJ$86,'BECO_Datos 2006-2020'!$A52,FALSE)+IFERROR(HLOOKUP(CONCATENATE($L$5,P$7),'BECO_Datos 2006-2020'!$LL$3:$RN$86,'BECO_Datos 2006-2020'!$A52,FALSE),0))*P$5</f>
        <v>0</v>
      </c>
      <c r="Q52" s="104">
        <f>(HLOOKUP(CONCATENATE($L$5,Q$7),'BECO_Datos 2006-2020'!$D$3:$LJ$86,'BECO_Datos 2006-2020'!$A52,FALSE)+IFERROR(HLOOKUP(CONCATENATE($L$5,Q$7),'BECO_Datos 2006-2020'!$LL$3:$RN$86,'BECO_Datos 2006-2020'!$A52,FALSE),0))*Q$5</f>
        <v>0.4379752500879554</v>
      </c>
      <c r="R52" s="104">
        <f>(HLOOKUP(CONCATENATE($L$5,R$7),'BECO_Datos 2006-2020'!$D$3:$LJ$86,'BECO_Datos 2006-2020'!$A52,FALSE)+IFERROR(HLOOKUP(CONCATENATE($L$5,R$7),'BECO_Datos 2006-2020'!$LL$3:$RN$86,'BECO_Datos 2006-2020'!$A52,FALSE),0))*R$5</f>
        <v>95.244974316812915</v>
      </c>
      <c r="S52" s="104">
        <f>(HLOOKUP(CONCATENATE($L$5,S$7),'BECO_Datos 2006-2020'!$D$3:$LJ$86,'BECO_Datos 2006-2020'!$A52,FALSE)+IFERROR(HLOOKUP(CONCATENATE($L$5,S$7),'BECO_Datos 2006-2020'!$LL$3:$RN$86,'BECO_Datos 2006-2020'!$A52,FALSE),0))*S$5</f>
        <v>0</v>
      </c>
      <c r="T52" s="104">
        <f>(HLOOKUP(CONCATENATE($L$5,T$7),'BECO_Datos 2006-2020'!$D$3:$LJ$86,'BECO_Datos 2006-2020'!$A52,FALSE)+IFERROR(HLOOKUP(CONCATENATE($L$5,T$7),'BECO_Datos 2006-2020'!$LL$3:$RN$86,'BECO_Datos 2006-2020'!$A52,FALSE),0))*T$5</f>
        <v>4.2261566982963114E-3</v>
      </c>
      <c r="U52" s="104">
        <f>(HLOOKUP(CONCATENATE($L$5,U$7),'BECO_Datos 2006-2020'!$D$3:$LJ$86,'BECO_Datos 2006-2020'!$A52,FALSE)+IFERROR(HLOOKUP(CONCATENATE($L$5,U$7),'BECO_Datos 2006-2020'!$LL$3:$RN$86,'BECO_Datos 2006-2020'!$A52,FALSE),0))*U$5</f>
        <v>0.50285509081986346</v>
      </c>
      <c r="V52" s="104">
        <f>(HLOOKUP(CONCATENATE($L$5,V$7),'BECO_Datos 2006-2020'!$D$3:$LJ$86,'BECO_Datos 2006-2020'!$A52,FALSE)+IFERROR(HLOOKUP(CONCATENATE($L$5,V$7),'BECO_Datos 2006-2020'!$LL$3:$RN$86,'BECO_Datos 2006-2020'!$A52,FALSE),0))*V$5</f>
        <v>1.2892277269786614</v>
      </c>
      <c r="W52" s="104">
        <f>(HLOOKUP(CONCATENATE($L$5,W$7),'BECO_Datos 2006-2020'!$D$3:$LJ$86,'BECO_Datos 2006-2020'!$A52,FALSE)+IFERROR(HLOOKUP(CONCATENATE($L$5,W$7),'BECO_Datos 2006-2020'!$LL$3:$RN$86,'BECO_Datos 2006-2020'!$A52,FALSE),0))*W$5</f>
        <v>0</v>
      </c>
    </row>
    <row r="53" spans="1:23" x14ac:dyDescent="0.25">
      <c r="A53" s="54"/>
      <c r="B53" s="148" t="s">
        <v>89</v>
      </c>
      <c r="C53" s="22" t="str">
        <f t="shared" si="18"/>
        <v>No aplica</v>
      </c>
      <c r="D53" s="103">
        <f>(HLOOKUP(CONCATENATE($L$5,D$7),'BECO_Datos 2006-2020'!$D$3:$LJ$86,'BECO_Datos 2006-2020'!$A53,FALSE)+IFERROR(HLOOKUP(CONCATENATE($L$5,D$7),'BECO_Datos 2006-2020'!$LL$3:$RN$86,'BECO_Datos 2006-2020'!$A53,FALSE),0))*D$5</f>
        <v>0</v>
      </c>
      <c r="E53" s="103">
        <f>(HLOOKUP(CONCATENATE($L$5,E$7),'BECO_Datos 2006-2020'!$D$3:$LJ$86,'BECO_Datos 2006-2020'!$A53,FALSE)+IFERROR(HLOOKUP(CONCATENATE($L$5,E$7),'BECO_Datos 2006-2020'!$LL$3:$RN$86,'BECO_Datos 2006-2020'!$A53,FALSE),0))*E$5</f>
        <v>4.873993627469049E-2</v>
      </c>
      <c r="F53" s="103">
        <f>(HLOOKUP(CONCATENATE($L$5,F$7),'BECO_Datos 2006-2020'!$D$3:$LJ$86,'BECO_Datos 2006-2020'!$A53,FALSE)+IFERROR(HLOOKUP(CONCATENATE($L$5,F$7),'BECO_Datos 2006-2020'!$LL$3:$RN$86,'BECO_Datos 2006-2020'!$A53,FALSE),0))*F$5</f>
        <v>117.98855184581043</v>
      </c>
      <c r="G53" s="103">
        <f>(HLOOKUP(CONCATENATE($L$5,G$7),'BECO_Datos 2006-2020'!$D$3:$LJ$86,'BECO_Datos 2006-2020'!$A53,FALSE)+IFERROR(HLOOKUP(CONCATENATE($L$5,G$7),'BECO_Datos 2006-2020'!$LL$3:$RN$86,'BECO_Datos 2006-2020'!$A53,FALSE),0))*G$5</f>
        <v>0</v>
      </c>
      <c r="H53" s="103">
        <f>(HLOOKUP(CONCATENATE($L$5,H$7),'BECO_Datos 2006-2020'!$D$3:$LJ$86,'BECO_Datos 2006-2020'!$A53,FALSE)+IFERROR(HLOOKUP(CONCATENATE($L$5,H$7),'BECO_Datos 2006-2020'!$LL$3:$RN$86,'BECO_Datos 2006-2020'!$A53,FALSE),0))*H$5</f>
        <v>9.1985460394049703</v>
      </c>
      <c r="I53" s="103">
        <f>(HLOOKUP(CONCATENATE($L$5,I$7),'BECO_Datos 2006-2020'!$D$3:$LJ$86,'BECO_Datos 2006-2020'!$A53,FALSE)+IFERROR(HLOOKUP(CONCATENATE($L$5,I$7),'BECO_Datos 2006-2020'!$LL$3:$RN$86,'BECO_Datos 2006-2020'!$A53,FALSE),0))*I$5</f>
        <v>0</v>
      </c>
      <c r="J53" s="103">
        <f>(HLOOKUP(CONCATENATE($L$5,J$7),'BECO_Datos 2006-2020'!$D$3:$LJ$86,'BECO_Datos 2006-2020'!$A53,FALSE)+IFERROR(HLOOKUP(CONCATENATE($L$5,J$7),'BECO_Datos 2006-2020'!$LL$3:$RN$86,'BECO_Datos 2006-2020'!$A53,FALSE),0))*J$5</f>
        <v>0</v>
      </c>
      <c r="K53" s="103">
        <f>(HLOOKUP(CONCATENATE($L$5,K$7),'BECO_Datos 2006-2020'!$D$3:$LJ$86,'BECO_Datos 2006-2020'!$A53,FALSE)+IFERROR(HLOOKUP(CONCATENATE($L$5,K$7),'BECO_Datos 2006-2020'!$LL$3:$RN$86,'BECO_Datos 2006-2020'!$A53,FALSE),0))*K$5</f>
        <v>0</v>
      </c>
      <c r="L53" s="22" t="str">
        <f t="shared" si="20"/>
        <v>No aplica</v>
      </c>
      <c r="M53" s="103">
        <f>(HLOOKUP(CONCATENATE($L$5,M$7),'BECO_Datos 2006-2020'!$D$3:$LJ$86,'BECO_Datos 2006-2020'!$A53,FALSE)+IFERROR(HLOOKUP(CONCATENATE($L$5,M$7),'BECO_Datos 2006-2020'!$LL$3:$RN$86,'BECO_Datos 2006-2020'!$A53,FALSE),0))*M$5</f>
        <v>0</v>
      </c>
      <c r="N53" s="103">
        <f>(HLOOKUP(CONCATENATE($L$5,N$7),'BECO_Datos 2006-2020'!$D$3:$LJ$86,'BECO_Datos 2006-2020'!$A53,FALSE)+IFERROR(HLOOKUP(CONCATENATE($L$5,N$7),'BECO_Datos 2006-2020'!$LL$3:$RN$86,'BECO_Datos 2006-2020'!$A53,FALSE),0))*N$5</f>
        <v>0</v>
      </c>
      <c r="O53" s="103">
        <f>(HLOOKUP(CONCATENATE($L$5,O$7),'BECO_Datos 2006-2020'!$D$3:$LJ$86,'BECO_Datos 2006-2020'!$A53,FALSE)+IFERROR(HLOOKUP(CONCATENATE($L$5,O$7),'BECO_Datos 2006-2020'!$LL$3:$RN$86,'BECO_Datos 2006-2020'!$A53,FALSE),0))*O$5</f>
        <v>0</v>
      </c>
      <c r="P53" s="103">
        <f>(HLOOKUP(CONCATENATE($L$5,P$7),'BECO_Datos 2006-2020'!$D$3:$LJ$86,'BECO_Datos 2006-2020'!$A53,FALSE)+IFERROR(HLOOKUP(CONCATENATE($L$5,P$7),'BECO_Datos 2006-2020'!$LL$3:$RN$86,'BECO_Datos 2006-2020'!$A53,FALSE),0))*P$5</f>
        <v>0</v>
      </c>
      <c r="Q53" s="103">
        <f>(HLOOKUP(CONCATENATE($L$5,Q$7),'BECO_Datos 2006-2020'!$D$3:$LJ$86,'BECO_Datos 2006-2020'!$A53,FALSE)+IFERROR(HLOOKUP(CONCATENATE($L$5,Q$7),'BECO_Datos 2006-2020'!$LL$3:$RN$86,'BECO_Datos 2006-2020'!$A53,FALSE),0))*Q$5</f>
        <v>3.9807380964992269</v>
      </c>
      <c r="R53" s="103">
        <f>(HLOOKUP(CONCATENATE($L$5,R$7),'BECO_Datos 2006-2020'!$D$3:$LJ$86,'BECO_Datos 2006-2020'!$A53,FALSE)+IFERROR(HLOOKUP(CONCATENATE($L$5,R$7),'BECO_Datos 2006-2020'!$LL$3:$RN$86,'BECO_Datos 2006-2020'!$A53,FALSE),0))*R$5</f>
        <v>114.7779259471575</v>
      </c>
      <c r="S53" s="103">
        <f>(HLOOKUP(CONCATENATE($L$5,S$7),'BECO_Datos 2006-2020'!$D$3:$LJ$86,'BECO_Datos 2006-2020'!$A53,FALSE)+IFERROR(HLOOKUP(CONCATENATE($L$5,S$7),'BECO_Datos 2006-2020'!$LL$3:$RN$86,'BECO_Datos 2006-2020'!$A53,FALSE),0))*S$5</f>
        <v>4.8037323558095517</v>
      </c>
      <c r="T53" s="103">
        <f>(HLOOKUP(CONCATENATE($L$5,T$7),'BECO_Datos 2006-2020'!$D$3:$LJ$86,'BECO_Datos 2006-2020'!$A53,FALSE)+IFERROR(HLOOKUP(CONCATENATE($L$5,T$7),'BECO_Datos 2006-2020'!$LL$3:$RN$86,'BECO_Datos 2006-2020'!$A53,FALSE),0))*T$5</f>
        <v>0.28697326273626306</v>
      </c>
      <c r="U53" s="103">
        <f>(HLOOKUP(CONCATENATE($L$5,U$7),'BECO_Datos 2006-2020'!$D$3:$LJ$86,'BECO_Datos 2006-2020'!$A53,FALSE)+IFERROR(HLOOKUP(CONCATENATE($L$5,U$7),'BECO_Datos 2006-2020'!$LL$3:$RN$86,'BECO_Datos 2006-2020'!$A53,FALSE),0))*U$5</f>
        <v>37.139311038480614</v>
      </c>
      <c r="V53" s="103">
        <f>(HLOOKUP(CONCATENATE($L$5,V$7),'BECO_Datos 2006-2020'!$D$3:$LJ$86,'BECO_Datos 2006-2020'!$A53,FALSE)+IFERROR(HLOOKUP(CONCATENATE($L$5,V$7),'BECO_Datos 2006-2020'!$LL$3:$RN$86,'BECO_Datos 2006-2020'!$A53,FALSE),0))*V$5</f>
        <v>0.88186690557171621</v>
      </c>
      <c r="W53" s="103">
        <f>(HLOOKUP(CONCATENATE($L$5,W$7),'BECO_Datos 2006-2020'!$D$3:$LJ$86,'BECO_Datos 2006-2020'!$A53,FALSE)+IFERROR(HLOOKUP(CONCATENATE($L$5,W$7),'BECO_Datos 2006-2020'!$LL$3:$RN$86,'BECO_Datos 2006-2020'!$A53,FALSE),0))*W$5</f>
        <v>0</v>
      </c>
    </row>
    <row r="54" spans="1:23" x14ac:dyDescent="0.25">
      <c r="A54" s="54"/>
      <c r="B54" s="149" t="s">
        <v>90</v>
      </c>
      <c r="C54" s="23" t="str">
        <f t="shared" si="18"/>
        <v>No aplica</v>
      </c>
      <c r="D54" s="104">
        <f>(HLOOKUP(CONCATENATE($L$5,D$7),'BECO_Datos 2006-2020'!$D$3:$LJ$86,'BECO_Datos 2006-2020'!$A54,FALSE)+IFERROR(HLOOKUP(CONCATENATE($L$5,D$7),'BECO_Datos 2006-2020'!$LL$3:$RN$86,'BECO_Datos 2006-2020'!$A54,FALSE),0))*D$5</f>
        <v>0</v>
      </c>
      <c r="E54" s="104">
        <f>(HLOOKUP(CONCATENATE($L$5,E$7),'BECO_Datos 2006-2020'!$D$3:$LJ$86,'BECO_Datos 2006-2020'!$A54,FALSE)+IFERROR(HLOOKUP(CONCATENATE($L$5,E$7),'BECO_Datos 2006-2020'!$LL$3:$RN$86,'BECO_Datos 2006-2020'!$A54,FALSE),0))*E$5</f>
        <v>435.44544368487249</v>
      </c>
      <c r="F54" s="104">
        <f>(HLOOKUP(CONCATENATE($L$5,F$7),'BECO_Datos 2006-2020'!$D$3:$LJ$86,'BECO_Datos 2006-2020'!$A54,FALSE)+IFERROR(HLOOKUP(CONCATENATE($L$5,F$7),'BECO_Datos 2006-2020'!$LL$3:$RN$86,'BECO_Datos 2006-2020'!$A54,FALSE),0))*F$5</f>
        <v>5624.9619733800209</v>
      </c>
      <c r="G54" s="104">
        <f>(HLOOKUP(CONCATENATE($L$5,G$7),'BECO_Datos 2006-2020'!$D$3:$LJ$86,'BECO_Datos 2006-2020'!$A54,FALSE)+IFERROR(HLOOKUP(CONCATENATE($L$5,G$7),'BECO_Datos 2006-2020'!$LL$3:$RN$86,'BECO_Datos 2006-2020'!$A54,FALSE),0))*G$5</f>
        <v>0</v>
      </c>
      <c r="H54" s="104">
        <f>(HLOOKUP(CONCATENATE($L$5,H$7),'BECO_Datos 2006-2020'!$D$3:$LJ$86,'BECO_Datos 2006-2020'!$A54,FALSE)+IFERROR(HLOOKUP(CONCATENATE($L$5,H$7),'BECO_Datos 2006-2020'!$LL$3:$RN$86,'BECO_Datos 2006-2020'!$A54,FALSE),0))*H$5</f>
        <v>0</v>
      </c>
      <c r="I54" s="104">
        <f>(HLOOKUP(CONCATENATE($L$5,I$7),'BECO_Datos 2006-2020'!$D$3:$LJ$86,'BECO_Datos 2006-2020'!$A54,FALSE)+IFERROR(HLOOKUP(CONCATENATE($L$5,I$7),'BECO_Datos 2006-2020'!$LL$3:$RN$86,'BECO_Datos 2006-2020'!$A54,FALSE),0))*I$5</f>
        <v>58.968544449709988</v>
      </c>
      <c r="J54" s="104">
        <f>(HLOOKUP(CONCATENATE($L$5,J$7),'BECO_Datos 2006-2020'!$D$3:$LJ$86,'BECO_Datos 2006-2020'!$A54,FALSE)+IFERROR(HLOOKUP(CONCATENATE($L$5,J$7),'BECO_Datos 2006-2020'!$LL$3:$RN$86,'BECO_Datos 2006-2020'!$A54,FALSE),0))*J$5</f>
        <v>0.73166566044258585</v>
      </c>
      <c r="K54" s="104">
        <f>(HLOOKUP(CONCATENATE($L$5,K$7),'BECO_Datos 2006-2020'!$D$3:$LJ$86,'BECO_Datos 2006-2020'!$A54,FALSE)+IFERROR(HLOOKUP(CONCATENATE($L$5,K$7),'BECO_Datos 2006-2020'!$LL$3:$RN$86,'BECO_Datos 2006-2020'!$A54,FALSE),0))*K$5</f>
        <v>0</v>
      </c>
      <c r="L54" s="23" t="str">
        <f t="shared" si="20"/>
        <v>No aplica</v>
      </c>
      <c r="M54" s="104">
        <f>(HLOOKUP(CONCATENATE($L$5,M$7),'BECO_Datos 2006-2020'!$D$3:$LJ$86,'BECO_Datos 2006-2020'!$A54,FALSE)+IFERROR(HLOOKUP(CONCATENATE($L$5,M$7),'BECO_Datos 2006-2020'!$LL$3:$RN$86,'BECO_Datos 2006-2020'!$A54,FALSE),0))*M$5</f>
        <v>0</v>
      </c>
      <c r="N54" s="104">
        <f>(HLOOKUP(CONCATENATE($L$5,N$7),'BECO_Datos 2006-2020'!$D$3:$LJ$86,'BECO_Datos 2006-2020'!$A54,FALSE)+IFERROR(HLOOKUP(CONCATENATE($L$5,N$7),'BECO_Datos 2006-2020'!$LL$3:$RN$86,'BECO_Datos 2006-2020'!$A54,FALSE),0))*N$5</f>
        <v>0</v>
      </c>
      <c r="O54" s="104">
        <f>(HLOOKUP(CONCATENATE($L$5,O$7),'BECO_Datos 2006-2020'!$D$3:$LJ$86,'BECO_Datos 2006-2020'!$A54,FALSE)+IFERROR(HLOOKUP(CONCATENATE($L$5,O$7),'BECO_Datos 2006-2020'!$LL$3:$RN$86,'BECO_Datos 2006-2020'!$A54,FALSE),0))*O$5</f>
        <v>0</v>
      </c>
      <c r="P54" s="104">
        <f>(HLOOKUP(CONCATENATE($L$5,P$7),'BECO_Datos 2006-2020'!$D$3:$LJ$86,'BECO_Datos 2006-2020'!$A54,FALSE)+IFERROR(HLOOKUP(CONCATENATE($L$5,P$7),'BECO_Datos 2006-2020'!$LL$3:$RN$86,'BECO_Datos 2006-2020'!$A54,FALSE),0))*P$5</f>
        <v>6.6035000294613306</v>
      </c>
      <c r="Q54" s="104">
        <f>(HLOOKUP(CONCATENATE($L$5,Q$7),'BECO_Datos 2006-2020'!$D$3:$LJ$86,'BECO_Datos 2006-2020'!$A54,FALSE)+IFERROR(HLOOKUP(CONCATENATE($L$5,Q$7),'BECO_Datos 2006-2020'!$LL$3:$RN$86,'BECO_Datos 2006-2020'!$A54,FALSE),0))*Q$5</f>
        <v>4.8530442395058211</v>
      </c>
      <c r="R54" s="104">
        <f>(HLOOKUP(CONCATENATE($L$5,R$7),'BECO_Datos 2006-2020'!$D$3:$LJ$86,'BECO_Datos 2006-2020'!$A54,FALSE)+IFERROR(HLOOKUP(CONCATENATE($L$5,R$7),'BECO_Datos 2006-2020'!$LL$3:$RN$86,'BECO_Datos 2006-2020'!$A54,FALSE),0))*R$5</f>
        <v>982.54324116635075</v>
      </c>
      <c r="S54" s="104">
        <f>(HLOOKUP(CONCATENATE($L$5,S$7),'BECO_Datos 2006-2020'!$D$3:$LJ$86,'BECO_Datos 2006-2020'!$A54,FALSE)+IFERROR(HLOOKUP(CONCATENATE($L$5,S$7),'BECO_Datos 2006-2020'!$LL$3:$RN$86,'BECO_Datos 2006-2020'!$A54,FALSE),0))*S$5</f>
        <v>692.62168954270533</v>
      </c>
      <c r="T54" s="104">
        <f>(HLOOKUP(CONCATENATE($L$5,T$7),'BECO_Datos 2006-2020'!$D$3:$LJ$86,'BECO_Datos 2006-2020'!$A54,FALSE)+IFERROR(HLOOKUP(CONCATENATE($L$5,T$7),'BECO_Datos 2006-2020'!$LL$3:$RN$86,'BECO_Datos 2006-2020'!$A54,FALSE),0))*T$5</f>
        <v>11.21022528235204</v>
      </c>
      <c r="U54" s="104">
        <f>(HLOOKUP(CONCATENATE($L$5,U$7),'BECO_Datos 2006-2020'!$D$3:$LJ$86,'BECO_Datos 2006-2020'!$A54,FALSE)+IFERROR(HLOOKUP(CONCATENATE($L$5,U$7),'BECO_Datos 2006-2020'!$LL$3:$RN$86,'BECO_Datos 2006-2020'!$A54,FALSE),0))*U$5</f>
        <v>7.764125094256678</v>
      </c>
      <c r="V54" s="104">
        <f>(HLOOKUP(CONCATENATE($L$5,V$7),'BECO_Datos 2006-2020'!$D$3:$LJ$86,'BECO_Datos 2006-2020'!$A54,FALSE)+IFERROR(HLOOKUP(CONCATENATE($L$5,V$7),'BECO_Datos 2006-2020'!$LL$3:$RN$86,'BECO_Datos 2006-2020'!$A54,FALSE),0))*V$5</f>
        <v>0.39301991780108336</v>
      </c>
      <c r="W54" s="104">
        <f>(HLOOKUP(CONCATENATE($L$5,W$7),'BECO_Datos 2006-2020'!$D$3:$LJ$86,'BECO_Datos 2006-2020'!$A54,FALSE)+IFERROR(HLOOKUP(CONCATENATE($L$5,W$7),'BECO_Datos 2006-2020'!$LL$3:$RN$86,'BECO_Datos 2006-2020'!$A54,FALSE),0))*W$5</f>
        <v>0</v>
      </c>
    </row>
    <row r="55" spans="1:23" x14ac:dyDescent="0.25">
      <c r="A55" s="54"/>
      <c r="B55" s="148" t="s">
        <v>91</v>
      </c>
      <c r="C55" s="22" t="str">
        <f t="shared" si="18"/>
        <v>No aplica</v>
      </c>
      <c r="D55" s="103">
        <f>(HLOOKUP(CONCATENATE($L$5,D$7),'BECO_Datos 2006-2020'!$D$3:$LJ$86,'BECO_Datos 2006-2020'!$A55,FALSE)+IFERROR(HLOOKUP(CONCATENATE($L$5,D$7),'BECO_Datos 2006-2020'!$LL$3:$RN$86,'BECO_Datos 2006-2020'!$A55,FALSE),0))*D$5</f>
        <v>0</v>
      </c>
      <c r="E55" s="103">
        <f>(HLOOKUP(CONCATENATE($L$5,E$7),'BECO_Datos 2006-2020'!$D$3:$LJ$86,'BECO_Datos 2006-2020'!$A55,FALSE)+IFERROR(HLOOKUP(CONCATENATE($L$5,E$7),'BECO_Datos 2006-2020'!$LL$3:$RN$86,'BECO_Datos 2006-2020'!$A55,FALSE),0))*E$5</f>
        <v>0</v>
      </c>
      <c r="F55" s="103">
        <f>(HLOOKUP(CONCATENATE($L$5,F$7),'BECO_Datos 2006-2020'!$D$3:$LJ$86,'BECO_Datos 2006-2020'!$A55,FALSE)+IFERROR(HLOOKUP(CONCATENATE($L$5,F$7),'BECO_Datos 2006-2020'!$LL$3:$RN$86,'BECO_Datos 2006-2020'!$A55,FALSE),0))*F$5</f>
        <v>82.397150744908117</v>
      </c>
      <c r="G55" s="103">
        <f>(HLOOKUP(CONCATENATE($L$5,G$7),'BECO_Datos 2006-2020'!$D$3:$LJ$86,'BECO_Datos 2006-2020'!$A55,FALSE)+IFERROR(HLOOKUP(CONCATENATE($L$5,G$7),'BECO_Datos 2006-2020'!$LL$3:$RN$86,'BECO_Datos 2006-2020'!$A55,FALSE),0))*G$5</f>
        <v>0</v>
      </c>
      <c r="H55" s="103">
        <f>(HLOOKUP(CONCATENATE($L$5,H$7),'BECO_Datos 2006-2020'!$D$3:$LJ$86,'BECO_Datos 2006-2020'!$A55,FALSE)+IFERROR(HLOOKUP(CONCATENATE($L$5,H$7),'BECO_Datos 2006-2020'!$LL$3:$RN$86,'BECO_Datos 2006-2020'!$A55,FALSE),0))*H$5</f>
        <v>0</v>
      </c>
      <c r="I55" s="103">
        <f>(HLOOKUP(CONCATENATE($L$5,I$7),'BECO_Datos 2006-2020'!$D$3:$LJ$86,'BECO_Datos 2006-2020'!$A55,FALSE)+IFERROR(HLOOKUP(CONCATENATE($L$5,I$7),'BECO_Datos 2006-2020'!$LL$3:$RN$86,'BECO_Datos 2006-2020'!$A55,FALSE),0))*I$5</f>
        <v>0</v>
      </c>
      <c r="J55" s="103">
        <f>(HLOOKUP(CONCATENATE($L$5,J$7),'BECO_Datos 2006-2020'!$D$3:$LJ$86,'BECO_Datos 2006-2020'!$A55,FALSE)+IFERROR(HLOOKUP(CONCATENATE($L$5,J$7),'BECO_Datos 2006-2020'!$LL$3:$RN$86,'BECO_Datos 2006-2020'!$A55,FALSE),0))*J$5</f>
        <v>0</v>
      </c>
      <c r="K55" s="103">
        <f>(HLOOKUP(CONCATENATE($L$5,K$7),'BECO_Datos 2006-2020'!$D$3:$LJ$86,'BECO_Datos 2006-2020'!$A55,FALSE)+IFERROR(HLOOKUP(CONCATENATE($L$5,K$7),'BECO_Datos 2006-2020'!$LL$3:$RN$86,'BECO_Datos 2006-2020'!$A55,FALSE),0))*K$5</f>
        <v>0</v>
      </c>
      <c r="L55" s="22" t="str">
        <f t="shared" si="20"/>
        <v>No aplica</v>
      </c>
      <c r="M55" s="103">
        <f>(HLOOKUP(CONCATENATE($L$5,M$7),'BECO_Datos 2006-2020'!$D$3:$LJ$86,'BECO_Datos 2006-2020'!$A55,FALSE)+IFERROR(HLOOKUP(CONCATENATE($L$5,M$7),'BECO_Datos 2006-2020'!$LL$3:$RN$86,'BECO_Datos 2006-2020'!$A55,FALSE),0))*M$5</f>
        <v>0</v>
      </c>
      <c r="N55" s="103">
        <f>(HLOOKUP(CONCATENATE($L$5,N$7),'BECO_Datos 2006-2020'!$D$3:$LJ$86,'BECO_Datos 2006-2020'!$A55,FALSE)+IFERROR(HLOOKUP(CONCATENATE($L$5,N$7),'BECO_Datos 2006-2020'!$LL$3:$RN$86,'BECO_Datos 2006-2020'!$A55,FALSE),0))*N$5</f>
        <v>0</v>
      </c>
      <c r="O55" s="103">
        <f>(HLOOKUP(CONCATENATE($L$5,O$7),'BECO_Datos 2006-2020'!$D$3:$LJ$86,'BECO_Datos 2006-2020'!$A55,FALSE)+IFERROR(HLOOKUP(CONCATENATE($L$5,O$7),'BECO_Datos 2006-2020'!$LL$3:$RN$86,'BECO_Datos 2006-2020'!$A55,FALSE),0))*O$5</f>
        <v>0</v>
      </c>
      <c r="P55" s="103">
        <f>(HLOOKUP(CONCATENATE($L$5,P$7),'BECO_Datos 2006-2020'!$D$3:$LJ$86,'BECO_Datos 2006-2020'!$A55,FALSE)+IFERROR(HLOOKUP(CONCATENATE($L$5,P$7),'BECO_Datos 2006-2020'!$LL$3:$RN$86,'BECO_Datos 2006-2020'!$A55,FALSE),0))*P$5</f>
        <v>0</v>
      </c>
      <c r="Q55" s="103">
        <f>(HLOOKUP(CONCATENATE($L$5,Q$7),'BECO_Datos 2006-2020'!$D$3:$LJ$86,'BECO_Datos 2006-2020'!$A55,FALSE)+IFERROR(HLOOKUP(CONCATENATE($L$5,Q$7),'BECO_Datos 2006-2020'!$LL$3:$RN$86,'BECO_Datos 2006-2020'!$A55,FALSE),0))*Q$5</f>
        <v>0.6461989397680582</v>
      </c>
      <c r="R55" s="103">
        <f>(HLOOKUP(CONCATENATE($L$5,R$7),'BECO_Datos 2006-2020'!$D$3:$LJ$86,'BECO_Datos 2006-2020'!$A55,FALSE)+IFERROR(HLOOKUP(CONCATENATE($L$5,R$7),'BECO_Datos 2006-2020'!$LL$3:$RN$86,'BECO_Datos 2006-2020'!$A55,FALSE),0))*R$5</f>
        <v>161.26181164392676</v>
      </c>
      <c r="S55" s="103">
        <f>(HLOOKUP(CONCATENATE($L$5,S$7),'BECO_Datos 2006-2020'!$D$3:$LJ$86,'BECO_Datos 2006-2020'!$A55,FALSE)+IFERROR(HLOOKUP(CONCATENATE($L$5,S$7),'BECO_Datos 2006-2020'!$LL$3:$RN$86,'BECO_Datos 2006-2020'!$A55,FALSE),0))*S$5</f>
        <v>0</v>
      </c>
      <c r="T55" s="103">
        <f>(HLOOKUP(CONCATENATE($L$5,T$7),'BECO_Datos 2006-2020'!$D$3:$LJ$86,'BECO_Datos 2006-2020'!$A55,FALSE)+IFERROR(HLOOKUP(CONCATENATE($L$5,T$7),'BECO_Datos 2006-2020'!$LL$3:$RN$86,'BECO_Datos 2006-2020'!$A55,FALSE),0))*T$5</f>
        <v>0</v>
      </c>
      <c r="U55" s="103">
        <f>(HLOOKUP(CONCATENATE($L$5,U$7),'BECO_Datos 2006-2020'!$D$3:$LJ$86,'BECO_Datos 2006-2020'!$A55,FALSE)+IFERROR(HLOOKUP(CONCATENATE($L$5,U$7),'BECO_Datos 2006-2020'!$LL$3:$RN$86,'BECO_Datos 2006-2020'!$A55,FALSE),0))*U$5</f>
        <v>0.92932514043537551</v>
      </c>
      <c r="V55" s="103">
        <f>(HLOOKUP(CONCATENATE($L$5,V$7),'BECO_Datos 2006-2020'!$D$3:$LJ$86,'BECO_Datos 2006-2020'!$A55,FALSE)+IFERROR(HLOOKUP(CONCATENATE($L$5,V$7),'BECO_Datos 2006-2020'!$LL$3:$RN$86,'BECO_Datos 2006-2020'!$A55,FALSE),0))*V$5</f>
        <v>0.88641544562824381</v>
      </c>
      <c r="W55" s="103">
        <f>(HLOOKUP(CONCATENATE($L$5,W$7),'BECO_Datos 2006-2020'!$D$3:$LJ$86,'BECO_Datos 2006-2020'!$A55,FALSE)+IFERROR(HLOOKUP(CONCATENATE($L$5,W$7),'BECO_Datos 2006-2020'!$LL$3:$RN$86,'BECO_Datos 2006-2020'!$A55,FALSE),0))*W$5</f>
        <v>1.1953189369425051E-2</v>
      </c>
    </row>
    <row r="56" spans="1:23" x14ac:dyDescent="0.25">
      <c r="A56" s="54"/>
      <c r="B56" s="149" t="s">
        <v>92</v>
      </c>
      <c r="C56" s="23" t="str">
        <f t="shared" si="18"/>
        <v>No aplica</v>
      </c>
      <c r="D56" s="104">
        <f>(HLOOKUP(CONCATENATE($L$5,D$7),'BECO_Datos 2006-2020'!$D$3:$LJ$86,'BECO_Datos 2006-2020'!$A56,FALSE)+IFERROR(HLOOKUP(CONCATENATE($L$5,D$7),'BECO_Datos 2006-2020'!$LL$3:$RN$86,'BECO_Datos 2006-2020'!$A56,FALSE),0))*D$5</f>
        <v>0</v>
      </c>
      <c r="E56" s="104">
        <f>(HLOOKUP(CONCATENATE($L$5,E$7),'BECO_Datos 2006-2020'!$D$3:$LJ$86,'BECO_Datos 2006-2020'!$A56,FALSE)+IFERROR(HLOOKUP(CONCATENATE($L$5,E$7),'BECO_Datos 2006-2020'!$LL$3:$RN$86,'BECO_Datos 2006-2020'!$A56,FALSE),0))*E$5</f>
        <v>0</v>
      </c>
      <c r="F56" s="104">
        <f>(HLOOKUP(CONCATENATE($L$5,F$7),'BECO_Datos 2006-2020'!$D$3:$LJ$86,'BECO_Datos 2006-2020'!$A56,FALSE)+IFERROR(HLOOKUP(CONCATENATE($L$5,F$7),'BECO_Datos 2006-2020'!$LL$3:$RN$86,'BECO_Datos 2006-2020'!$A56,FALSE),0))*F$5</f>
        <v>42100.847798620911</v>
      </c>
      <c r="G56" s="104">
        <f>(HLOOKUP(CONCATENATE($L$5,G$7),'BECO_Datos 2006-2020'!$D$3:$LJ$86,'BECO_Datos 2006-2020'!$A56,FALSE)+IFERROR(HLOOKUP(CONCATENATE($L$5,G$7),'BECO_Datos 2006-2020'!$LL$3:$RN$86,'BECO_Datos 2006-2020'!$A56,FALSE),0))*G$5</f>
        <v>0</v>
      </c>
      <c r="H56" s="104">
        <f>(HLOOKUP(CONCATENATE($L$5,H$7),'BECO_Datos 2006-2020'!$D$3:$LJ$86,'BECO_Datos 2006-2020'!$A56,FALSE)+IFERROR(HLOOKUP(CONCATENATE($L$5,H$7),'BECO_Datos 2006-2020'!$LL$3:$RN$86,'BECO_Datos 2006-2020'!$A56,FALSE),0))*H$5</f>
        <v>0.68063985112617698</v>
      </c>
      <c r="I56" s="104">
        <f>(HLOOKUP(CONCATENATE($L$5,I$7),'BECO_Datos 2006-2020'!$D$3:$LJ$86,'BECO_Datos 2006-2020'!$A56,FALSE)+IFERROR(HLOOKUP(CONCATENATE($L$5,I$7),'BECO_Datos 2006-2020'!$LL$3:$RN$86,'BECO_Datos 2006-2020'!$A56,FALSE),0))*I$5</f>
        <v>0</v>
      </c>
      <c r="J56" s="104">
        <f>(HLOOKUP(CONCATENATE($L$5,J$7),'BECO_Datos 2006-2020'!$D$3:$LJ$86,'BECO_Datos 2006-2020'!$A56,FALSE)+IFERROR(HLOOKUP(CONCATENATE($L$5,J$7),'BECO_Datos 2006-2020'!$LL$3:$RN$86,'BECO_Datos 2006-2020'!$A56,FALSE),0))*J$5</f>
        <v>0</v>
      </c>
      <c r="K56" s="104">
        <f>(HLOOKUP(CONCATENATE($L$5,K$7),'BECO_Datos 2006-2020'!$D$3:$LJ$86,'BECO_Datos 2006-2020'!$A56,FALSE)+IFERROR(HLOOKUP(CONCATENATE($L$5,K$7),'BECO_Datos 2006-2020'!$LL$3:$RN$86,'BECO_Datos 2006-2020'!$A56,FALSE),0))*K$5</f>
        <v>0</v>
      </c>
      <c r="L56" s="23" t="str">
        <f t="shared" si="20"/>
        <v>No aplica</v>
      </c>
      <c r="M56" s="104">
        <f>(HLOOKUP(CONCATENATE($L$5,M$7),'BECO_Datos 2006-2020'!$D$3:$LJ$86,'BECO_Datos 2006-2020'!$A56,FALSE)+IFERROR(HLOOKUP(CONCATENATE($L$5,M$7),'BECO_Datos 2006-2020'!$LL$3:$RN$86,'BECO_Datos 2006-2020'!$A56,FALSE),0))*M$5</f>
        <v>0</v>
      </c>
      <c r="N56" s="104">
        <f>(HLOOKUP(CONCATENATE($L$5,N$7),'BECO_Datos 2006-2020'!$D$3:$LJ$86,'BECO_Datos 2006-2020'!$A56,FALSE)+IFERROR(HLOOKUP(CONCATENATE($L$5,N$7),'BECO_Datos 2006-2020'!$LL$3:$RN$86,'BECO_Datos 2006-2020'!$A56,FALSE),0))*N$5</f>
        <v>0</v>
      </c>
      <c r="O56" s="104">
        <f>(HLOOKUP(CONCATENATE($L$5,O$7),'BECO_Datos 2006-2020'!$D$3:$LJ$86,'BECO_Datos 2006-2020'!$A56,FALSE)+IFERROR(HLOOKUP(CONCATENATE($L$5,O$7),'BECO_Datos 2006-2020'!$LL$3:$RN$86,'BECO_Datos 2006-2020'!$A56,FALSE),0))*O$5</f>
        <v>0</v>
      </c>
      <c r="P56" s="104">
        <f>(HLOOKUP(CONCATENATE($L$5,P$7),'BECO_Datos 2006-2020'!$D$3:$LJ$86,'BECO_Datos 2006-2020'!$A56,FALSE)+IFERROR(HLOOKUP(CONCATENATE($L$5,P$7),'BECO_Datos 2006-2020'!$LL$3:$RN$86,'BECO_Datos 2006-2020'!$A56,FALSE),0))*P$5</f>
        <v>0</v>
      </c>
      <c r="Q56" s="104">
        <f>(HLOOKUP(CONCATENATE($L$5,Q$7),'BECO_Datos 2006-2020'!$D$3:$LJ$86,'BECO_Datos 2006-2020'!$A56,FALSE)+IFERROR(HLOOKUP(CONCATENATE($L$5,Q$7),'BECO_Datos 2006-2020'!$LL$3:$RN$86,'BECO_Datos 2006-2020'!$A56,FALSE),0))*Q$5</f>
        <v>6.6302871005962301</v>
      </c>
      <c r="R56" s="104">
        <f>(HLOOKUP(CONCATENATE($L$5,R$7),'BECO_Datos 2006-2020'!$D$3:$LJ$86,'BECO_Datos 2006-2020'!$A56,FALSE)+IFERROR(HLOOKUP(CONCATENATE($L$5,R$7),'BECO_Datos 2006-2020'!$LL$3:$RN$86,'BECO_Datos 2006-2020'!$A56,FALSE),0))*R$5</f>
        <v>38.33364689414411</v>
      </c>
      <c r="S56" s="104">
        <f>(HLOOKUP(CONCATENATE($L$5,S$7),'BECO_Datos 2006-2020'!$D$3:$LJ$86,'BECO_Datos 2006-2020'!$A56,FALSE)+IFERROR(HLOOKUP(CONCATENATE($L$5,S$7),'BECO_Datos 2006-2020'!$LL$3:$RN$86,'BECO_Datos 2006-2020'!$A56,FALSE),0))*S$5</f>
        <v>1123.516124076403</v>
      </c>
      <c r="T56" s="104">
        <f>(HLOOKUP(CONCATENATE($L$5,T$7),'BECO_Datos 2006-2020'!$D$3:$LJ$86,'BECO_Datos 2006-2020'!$A56,FALSE)+IFERROR(HLOOKUP(CONCATENATE($L$5,T$7),'BECO_Datos 2006-2020'!$LL$3:$RN$86,'BECO_Datos 2006-2020'!$A56,FALSE),0))*T$5</f>
        <v>6.0144467075704657</v>
      </c>
      <c r="U56" s="104">
        <f>(HLOOKUP(CONCATENATE($L$5,U$7),'BECO_Datos 2006-2020'!$D$3:$LJ$86,'BECO_Datos 2006-2020'!$A56,FALSE)+IFERROR(HLOOKUP(CONCATENATE($L$5,U$7),'BECO_Datos 2006-2020'!$LL$3:$RN$86,'BECO_Datos 2006-2020'!$A56,FALSE),0))*U$5</f>
        <v>834.09280419144432</v>
      </c>
      <c r="V56" s="104">
        <f>(HLOOKUP(CONCATENATE($L$5,V$7),'BECO_Datos 2006-2020'!$D$3:$LJ$86,'BECO_Datos 2006-2020'!$A56,FALSE)+IFERROR(HLOOKUP(CONCATENATE($L$5,V$7),'BECO_Datos 2006-2020'!$LL$3:$RN$86,'BECO_Datos 2006-2020'!$A56,FALSE),0))*V$5</f>
        <v>0.50462197991657298</v>
      </c>
      <c r="W56" s="104">
        <f>(HLOOKUP(CONCATENATE($L$5,W$7),'BECO_Datos 2006-2020'!$D$3:$LJ$86,'BECO_Datos 2006-2020'!$A56,FALSE)+IFERROR(HLOOKUP(CONCATENATE($L$5,W$7),'BECO_Datos 2006-2020'!$LL$3:$RN$86,'BECO_Datos 2006-2020'!$A56,FALSE),0))*W$5</f>
        <v>0.18256563312519977</v>
      </c>
    </row>
    <row r="57" spans="1:23" x14ac:dyDescent="0.25">
      <c r="A57" s="54"/>
      <c r="B57" s="148" t="s">
        <v>93</v>
      </c>
      <c r="C57" s="22" t="str">
        <f t="shared" si="18"/>
        <v>No aplica</v>
      </c>
      <c r="D57" s="103">
        <f>(HLOOKUP(CONCATENATE($L$5,D$7),'BECO_Datos 2006-2020'!$D$3:$LJ$86,'BECO_Datos 2006-2020'!$A57,FALSE)+IFERROR(HLOOKUP(CONCATENATE($L$5,D$7),'BECO_Datos 2006-2020'!$LL$3:$RN$86,'BECO_Datos 2006-2020'!$A57,FALSE),0))*D$5</f>
        <v>225.7814079156077</v>
      </c>
      <c r="E57" s="103">
        <f>(HLOOKUP(CONCATENATE($L$5,E$7),'BECO_Datos 2006-2020'!$D$3:$LJ$86,'BECO_Datos 2006-2020'!$A57,FALSE)+IFERROR(HLOOKUP(CONCATENATE($L$5,E$7),'BECO_Datos 2006-2020'!$LL$3:$RN$86,'BECO_Datos 2006-2020'!$A57,FALSE),0))*E$5</f>
        <v>124.16534513761627</v>
      </c>
      <c r="F57" s="103">
        <f>(HLOOKUP(CONCATENATE($L$5,F$7),'BECO_Datos 2006-2020'!$D$3:$LJ$86,'BECO_Datos 2006-2020'!$A57,FALSE)+IFERROR(HLOOKUP(CONCATENATE($L$5,F$7),'BECO_Datos 2006-2020'!$LL$3:$RN$86,'BECO_Datos 2006-2020'!$A57,FALSE),0))*F$5</f>
        <v>5646.2415196697739</v>
      </c>
      <c r="G57" s="103">
        <f>(HLOOKUP(CONCATENATE($L$5,G$7),'BECO_Datos 2006-2020'!$D$3:$LJ$86,'BECO_Datos 2006-2020'!$A57,FALSE)+IFERROR(HLOOKUP(CONCATENATE($L$5,G$7),'BECO_Datos 2006-2020'!$LL$3:$RN$86,'BECO_Datos 2006-2020'!$A57,FALSE),0))*G$5</f>
        <v>0</v>
      </c>
      <c r="H57" s="103">
        <f>(HLOOKUP(CONCATENATE($L$5,H$7),'BECO_Datos 2006-2020'!$D$3:$LJ$86,'BECO_Datos 2006-2020'!$A57,FALSE)+IFERROR(HLOOKUP(CONCATENATE($L$5,H$7),'BECO_Datos 2006-2020'!$LL$3:$RN$86,'BECO_Datos 2006-2020'!$A57,FALSE),0))*H$5</f>
        <v>3.2441175498921737</v>
      </c>
      <c r="I57" s="103">
        <f>(HLOOKUP(CONCATENATE($L$5,I$7),'BECO_Datos 2006-2020'!$D$3:$LJ$86,'BECO_Datos 2006-2020'!$A57,FALSE)+IFERROR(HLOOKUP(CONCATENATE($L$5,I$7),'BECO_Datos 2006-2020'!$LL$3:$RN$86,'BECO_Datos 2006-2020'!$A57,FALSE),0))*I$5</f>
        <v>0.29023778065040817</v>
      </c>
      <c r="J57" s="103">
        <f>(HLOOKUP(CONCATENATE($L$5,J$7),'BECO_Datos 2006-2020'!$D$3:$LJ$86,'BECO_Datos 2006-2020'!$A57,FALSE)+IFERROR(HLOOKUP(CONCATENATE($L$5,J$7),'BECO_Datos 2006-2020'!$LL$3:$RN$86,'BECO_Datos 2006-2020'!$A57,FALSE),0))*J$5</f>
        <v>1.0466201393411878</v>
      </c>
      <c r="K57" s="103">
        <f>(HLOOKUP(CONCATENATE($L$5,K$7),'BECO_Datos 2006-2020'!$D$3:$LJ$86,'BECO_Datos 2006-2020'!$A57,FALSE)+IFERROR(HLOOKUP(CONCATENATE($L$5,K$7),'BECO_Datos 2006-2020'!$LL$3:$RN$86,'BECO_Datos 2006-2020'!$A57,FALSE),0))*K$5</f>
        <v>0</v>
      </c>
      <c r="L57" s="22" t="str">
        <f t="shared" si="20"/>
        <v>No aplica</v>
      </c>
      <c r="M57" s="103">
        <f>(HLOOKUP(CONCATENATE($L$5,M$7),'BECO_Datos 2006-2020'!$D$3:$LJ$86,'BECO_Datos 2006-2020'!$A57,FALSE)+IFERROR(HLOOKUP(CONCATENATE($L$5,M$7),'BECO_Datos 2006-2020'!$LL$3:$RN$86,'BECO_Datos 2006-2020'!$A57,FALSE),0))*M$5</f>
        <v>0</v>
      </c>
      <c r="N57" s="103">
        <f>(HLOOKUP(CONCATENATE($L$5,N$7),'BECO_Datos 2006-2020'!$D$3:$LJ$86,'BECO_Datos 2006-2020'!$A57,FALSE)+IFERROR(HLOOKUP(CONCATENATE($L$5,N$7),'BECO_Datos 2006-2020'!$LL$3:$RN$86,'BECO_Datos 2006-2020'!$A57,FALSE),0))*N$5</f>
        <v>0</v>
      </c>
      <c r="O57" s="103">
        <f>(HLOOKUP(CONCATENATE($L$5,O$7),'BECO_Datos 2006-2020'!$D$3:$LJ$86,'BECO_Datos 2006-2020'!$A57,FALSE)+IFERROR(HLOOKUP(CONCATENATE($L$5,O$7),'BECO_Datos 2006-2020'!$LL$3:$RN$86,'BECO_Datos 2006-2020'!$A57,FALSE),0))*O$5</f>
        <v>0</v>
      </c>
      <c r="P57" s="103">
        <f>(HLOOKUP(CONCATENATE($L$5,P$7),'BECO_Datos 2006-2020'!$D$3:$LJ$86,'BECO_Datos 2006-2020'!$A57,FALSE)+IFERROR(HLOOKUP(CONCATENATE($L$5,P$7),'BECO_Datos 2006-2020'!$LL$3:$RN$86,'BECO_Datos 2006-2020'!$A57,FALSE),0))*P$5</f>
        <v>0.69327630544063112</v>
      </c>
      <c r="Q57" s="103">
        <f>(HLOOKUP(CONCATENATE($L$5,Q$7),'BECO_Datos 2006-2020'!$D$3:$LJ$86,'BECO_Datos 2006-2020'!$A57,FALSE)+IFERROR(HLOOKUP(CONCATENATE($L$5,Q$7),'BECO_Datos 2006-2020'!$LL$3:$RN$86,'BECO_Datos 2006-2020'!$A57,FALSE),0))*Q$5</f>
        <v>19.775259483647748</v>
      </c>
      <c r="R57" s="103">
        <f>(HLOOKUP(CONCATENATE($L$5,R$7),'BECO_Datos 2006-2020'!$D$3:$LJ$86,'BECO_Datos 2006-2020'!$A57,FALSE)+IFERROR(HLOOKUP(CONCATENATE($L$5,R$7),'BECO_Datos 2006-2020'!$LL$3:$RN$86,'BECO_Datos 2006-2020'!$A57,FALSE),0))*R$5</f>
        <v>1213.4325586341013</v>
      </c>
      <c r="S57" s="103">
        <f>(HLOOKUP(CONCATENATE($L$5,S$7),'BECO_Datos 2006-2020'!$D$3:$LJ$86,'BECO_Datos 2006-2020'!$A57,FALSE)+IFERROR(HLOOKUP(CONCATENATE($L$5,S$7),'BECO_Datos 2006-2020'!$LL$3:$RN$86,'BECO_Datos 2006-2020'!$A57,FALSE),0))*S$5</f>
        <v>615.46350568981768</v>
      </c>
      <c r="T57" s="103">
        <f>(HLOOKUP(CONCATENATE($L$5,T$7),'BECO_Datos 2006-2020'!$D$3:$LJ$86,'BECO_Datos 2006-2020'!$A57,FALSE)+IFERROR(HLOOKUP(CONCATENATE($L$5,T$7),'BECO_Datos 2006-2020'!$LL$3:$RN$86,'BECO_Datos 2006-2020'!$A57,FALSE),0))*T$5</f>
        <v>4.0067659405491662</v>
      </c>
      <c r="U57" s="103">
        <f>(HLOOKUP(CONCATENATE($L$5,U$7),'BECO_Datos 2006-2020'!$D$3:$LJ$86,'BECO_Datos 2006-2020'!$A57,FALSE)+IFERROR(HLOOKUP(CONCATENATE($L$5,U$7),'BECO_Datos 2006-2020'!$LL$3:$RN$86,'BECO_Datos 2006-2020'!$A57,FALSE),0))*U$5</f>
        <v>23.709643076558532</v>
      </c>
      <c r="V57" s="103">
        <f>(HLOOKUP(CONCATENATE($L$5,V$7),'BECO_Datos 2006-2020'!$D$3:$LJ$86,'BECO_Datos 2006-2020'!$A57,FALSE)+IFERROR(HLOOKUP(CONCATENATE($L$5,V$7),'BECO_Datos 2006-2020'!$LL$3:$RN$86,'BECO_Datos 2006-2020'!$A57,FALSE),0))*V$5</f>
        <v>10.426484390795265</v>
      </c>
      <c r="W57" s="103">
        <f>(HLOOKUP(CONCATENATE($L$5,W$7),'BECO_Datos 2006-2020'!$D$3:$LJ$86,'BECO_Datos 2006-2020'!$A57,FALSE)+IFERROR(HLOOKUP(CONCATENATE($L$5,W$7),'BECO_Datos 2006-2020'!$LL$3:$RN$86,'BECO_Datos 2006-2020'!$A57,FALSE),0))*W$5</f>
        <v>0.53249221651339118</v>
      </c>
    </row>
    <row r="58" spans="1:23" x14ac:dyDescent="0.25">
      <c r="A58" s="54"/>
      <c r="B58" s="149" t="s">
        <v>94</v>
      </c>
      <c r="C58" s="23" t="str">
        <f t="shared" si="18"/>
        <v>No aplica</v>
      </c>
      <c r="D58" s="104">
        <f>(HLOOKUP(CONCATENATE($L$5,D$7),'BECO_Datos 2006-2020'!$D$3:$LJ$86,'BECO_Datos 2006-2020'!$A58,FALSE)+IFERROR(HLOOKUP(CONCATENATE($L$5,D$7),'BECO_Datos 2006-2020'!$LL$3:$RN$86,'BECO_Datos 2006-2020'!$A58,FALSE),0))*D$5</f>
        <v>0</v>
      </c>
      <c r="E58" s="104">
        <f>(HLOOKUP(CONCATENATE($L$5,E$7),'BECO_Datos 2006-2020'!$D$3:$LJ$86,'BECO_Datos 2006-2020'!$A58,FALSE)+IFERROR(HLOOKUP(CONCATENATE($L$5,E$7),'BECO_Datos 2006-2020'!$LL$3:$RN$86,'BECO_Datos 2006-2020'!$A58,FALSE),0))*E$5</f>
        <v>0</v>
      </c>
      <c r="F58" s="104">
        <f>(HLOOKUP(CONCATENATE($L$5,F$7),'BECO_Datos 2006-2020'!$D$3:$LJ$86,'BECO_Datos 2006-2020'!$A58,FALSE)+IFERROR(HLOOKUP(CONCATENATE($L$5,F$7),'BECO_Datos 2006-2020'!$LL$3:$RN$86,'BECO_Datos 2006-2020'!$A58,FALSE),0))*F$5</f>
        <v>349.35304140218233</v>
      </c>
      <c r="G58" s="104">
        <f>(HLOOKUP(CONCATENATE($L$5,G$7),'BECO_Datos 2006-2020'!$D$3:$LJ$86,'BECO_Datos 2006-2020'!$A58,FALSE)+IFERROR(HLOOKUP(CONCATENATE($L$5,G$7),'BECO_Datos 2006-2020'!$LL$3:$RN$86,'BECO_Datos 2006-2020'!$A58,FALSE),0))*G$5</f>
        <v>0</v>
      </c>
      <c r="H58" s="104">
        <f>(HLOOKUP(CONCATENATE($L$5,H$7),'BECO_Datos 2006-2020'!$D$3:$LJ$86,'BECO_Datos 2006-2020'!$A58,FALSE)+IFERROR(HLOOKUP(CONCATENATE($L$5,H$7),'BECO_Datos 2006-2020'!$LL$3:$RN$86,'BECO_Datos 2006-2020'!$A58,FALSE),0))*H$5</f>
        <v>0</v>
      </c>
      <c r="I58" s="104">
        <f>(HLOOKUP(CONCATENATE($L$5,I$7),'BECO_Datos 2006-2020'!$D$3:$LJ$86,'BECO_Datos 2006-2020'!$A58,FALSE)+IFERROR(HLOOKUP(CONCATENATE($L$5,I$7),'BECO_Datos 2006-2020'!$LL$3:$RN$86,'BECO_Datos 2006-2020'!$A58,FALSE),0))*I$5</f>
        <v>0</v>
      </c>
      <c r="J58" s="104">
        <f>(HLOOKUP(CONCATENATE($L$5,J$7),'BECO_Datos 2006-2020'!$D$3:$LJ$86,'BECO_Datos 2006-2020'!$A58,FALSE)+IFERROR(HLOOKUP(CONCATENATE($L$5,J$7),'BECO_Datos 2006-2020'!$LL$3:$RN$86,'BECO_Datos 2006-2020'!$A58,FALSE),0))*J$5</f>
        <v>0</v>
      </c>
      <c r="K58" s="104">
        <f>(HLOOKUP(CONCATENATE($L$5,K$7),'BECO_Datos 2006-2020'!$D$3:$LJ$86,'BECO_Datos 2006-2020'!$A58,FALSE)+IFERROR(HLOOKUP(CONCATENATE($L$5,K$7),'BECO_Datos 2006-2020'!$LL$3:$RN$86,'BECO_Datos 2006-2020'!$A58,FALSE),0))*K$5</f>
        <v>0</v>
      </c>
      <c r="L58" s="23" t="str">
        <f t="shared" si="20"/>
        <v>No aplica</v>
      </c>
      <c r="M58" s="104">
        <f>(HLOOKUP(CONCATENATE($L$5,M$7),'BECO_Datos 2006-2020'!$D$3:$LJ$86,'BECO_Datos 2006-2020'!$A58,FALSE)+IFERROR(HLOOKUP(CONCATENATE($L$5,M$7),'BECO_Datos 2006-2020'!$LL$3:$RN$86,'BECO_Datos 2006-2020'!$A58,FALSE),0))*M$5</f>
        <v>0</v>
      </c>
      <c r="N58" s="104">
        <f>(HLOOKUP(CONCATENATE($L$5,N$7),'BECO_Datos 2006-2020'!$D$3:$LJ$86,'BECO_Datos 2006-2020'!$A58,FALSE)+IFERROR(HLOOKUP(CONCATENATE($L$5,N$7),'BECO_Datos 2006-2020'!$LL$3:$RN$86,'BECO_Datos 2006-2020'!$A58,FALSE),0))*N$5</f>
        <v>0</v>
      </c>
      <c r="O58" s="104">
        <f>(HLOOKUP(CONCATENATE($L$5,O$7),'BECO_Datos 2006-2020'!$D$3:$LJ$86,'BECO_Datos 2006-2020'!$A58,FALSE)+IFERROR(HLOOKUP(CONCATENATE($L$5,O$7),'BECO_Datos 2006-2020'!$LL$3:$RN$86,'BECO_Datos 2006-2020'!$A58,FALSE),0))*O$5</f>
        <v>0</v>
      </c>
      <c r="P58" s="104">
        <f>(HLOOKUP(CONCATENATE($L$5,P$7),'BECO_Datos 2006-2020'!$D$3:$LJ$86,'BECO_Datos 2006-2020'!$A58,FALSE)+IFERROR(HLOOKUP(CONCATENATE($L$5,P$7),'BECO_Datos 2006-2020'!$LL$3:$RN$86,'BECO_Datos 2006-2020'!$A58,FALSE),0))*P$5</f>
        <v>0</v>
      </c>
      <c r="Q58" s="104">
        <f>(HLOOKUP(CONCATENATE($L$5,Q$7),'BECO_Datos 2006-2020'!$D$3:$LJ$86,'BECO_Datos 2006-2020'!$A58,FALSE)+IFERROR(HLOOKUP(CONCATENATE($L$5,Q$7),'BECO_Datos 2006-2020'!$LL$3:$RN$86,'BECO_Datos 2006-2020'!$A58,FALSE),0))*Q$5</f>
        <v>1.0988804637676959</v>
      </c>
      <c r="R58" s="104">
        <f>(HLOOKUP(CONCATENATE($L$5,R$7),'BECO_Datos 2006-2020'!$D$3:$LJ$86,'BECO_Datos 2006-2020'!$A58,FALSE)+IFERROR(HLOOKUP(CONCATENATE($L$5,R$7),'BECO_Datos 2006-2020'!$LL$3:$RN$86,'BECO_Datos 2006-2020'!$A58,FALSE),0))*R$5</f>
        <v>198.36538729426687</v>
      </c>
      <c r="S58" s="104">
        <f>(HLOOKUP(CONCATENATE($L$5,S$7),'BECO_Datos 2006-2020'!$D$3:$LJ$86,'BECO_Datos 2006-2020'!$A58,FALSE)+IFERROR(HLOOKUP(CONCATENATE($L$5,S$7),'BECO_Datos 2006-2020'!$LL$3:$RN$86,'BECO_Datos 2006-2020'!$A58,FALSE),0))*S$5</f>
        <v>12.088101249198315</v>
      </c>
      <c r="T58" s="104">
        <f>(HLOOKUP(CONCATENATE($L$5,T$7),'BECO_Datos 2006-2020'!$D$3:$LJ$86,'BECO_Datos 2006-2020'!$A58,FALSE)+IFERROR(HLOOKUP(CONCATENATE($L$5,T$7),'BECO_Datos 2006-2020'!$LL$3:$RN$86,'BECO_Datos 2006-2020'!$A58,FALSE),0))*T$5</f>
        <v>0</v>
      </c>
      <c r="U58" s="104">
        <f>(HLOOKUP(CONCATENATE($L$5,U$7),'BECO_Datos 2006-2020'!$D$3:$LJ$86,'BECO_Datos 2006-2020'!$A58,FALSE)+IFERROR(HLOOKUP(CONCATENATE($L$5,U$7),'BECO_Datos 2006-2020'!$LL$3:$RN$86,'BECO_Datos 2006-2020'!$A58,FALSE),0))*U$5</f>
        <v>0.78091479604667702</v>
      </c>
      <c r="V58" s="104">
        <f>(HLOOKUP(CONCATENATE($L$5,V$7),'BECO_Datos 2006-2020'!$D$3:$LJ$86,'BECO_Datos 2006-2020'!$A58,FALSE)+IFERROR(HLOOKUP(CONCATENATE($L$5,V$7),'BECO_Datos 2006-2020'!$LL$3:$RN$86,'BECO_Datos 2006-2020'!$A58,FALSE),0))*V$5</f>
        <v>0.37122756554587755</v>
      </c>
      <c r="W58" s="104">
        <f>(HLOOKUP(CONCATENATE($L$5,W$7),'BECO_Datos 2006-2020'!$D$3:$LJ$86,'BECO_Datos 2006-2020'!$A58,FALSE)+IFERROR(HLOOKUP(CONCATENATE($L$5,W$7),'BECO_Datos 2006-2020'!$LL$3:$RN$86,'BECO_Datos 2006-2020'!$A58,FALSE),0))*W$5</f>
        <v>0</v>
      </c>
    </row>
    <row r="59" spans="1:23" x14ac:dyDescent="0.25">
      <c r="A59" s="54"/>
      <c r="B59" s="148" t="s">
        <v>95</v>
      </c>
      <c r="C59" s="22" t="str">
        <f t="shared" si="18"/>
        <v>No aplica</v>
      </c>
      <c r="D59" s="103">
        <f>(HLOOKUP(CONCATENATE($L$5,D$7),'BECO_Datos 2006-2020'!$D$3:$LJ$86,'BECO_Datos 2006-2020'!$A59,FALSE)+IFERROR(HLOOKUP(CONCATENATE($L$5,D$7),'BECO_Datos 2006-2020'!$LL$3:$RN$86,'BECO_Datos 2006-2020'!$A59,FALSE),0))*D$5</f>
        <v>0</v>
      </c>
      <c r="E59" s="103">
        <f>(HLOOKUP(CONCATENATE($L$5,E$7),'BECO_Datos 2006-2020'!$D$3:$LJ$86,'BECO_Datos 2006-2020'!$A59,FALSE)+IFERROR(HLOOKUP(CONCATENATE($L$5,E$7),'BECO_Datos 2006-2020'!$LL$3:$RN$86,'BECO_Datos 2006-2020'!$A59,FALSE),0))*E$5</f>
        <v>3.9492573137975859</v>
      </c>
      <c r="F59" s="103">
        <f>(HLOOKUP(CONCATENATE($L$5,F$7),'BECO_Datos 2006-2020'!$D$3:$LJ$86,'BECO_Datos 2006-2020'!$A59,FALSE)+IFERROR(HLOOKUP(CONCATENATE($L$5,F$7),'BECO_Datos 2006-2020'!$LL$3:$RN$86,'BECO_Datos 2006-2020'!$A59,FALSE),0))*F$5</f>
        <v>526.19900442081325</v>
      </c>
      <c r="G59" s="103">
        <f>(HLOOKUP(CONCATENATE($L$5,G$7),'BECO_Datos 2006-2020'!$D$3:$LJ$86,'BECO_Datos 2006-2020'!$A59,FALSE)+IFERROR(HLOOKUP(CONCATENATE($L$5,G$7),'BECO_Datos 2006-2020'!$LL$3:$RN$86,'BECO_Datos 2006-2020'!$A59,FALSE),0))*G$5</f>
        <v>0</v>
      </c>
      <c r="H59" s="103">
        <f>(HLOOKUP(CONCATENATE($L$5,H$7),'BECO_Datos 2006-2020'!$D$3:$LJ$86,'BECO_Datos 2006-2020'!$A59,FALSE)+IFERROR(HLOOKUP(CONCATENATE($L$5,H$7),'BECO_Datos 2006-2020'!$LL$3:$RN$86,'BECO_Datos 2006-2020'!$A59,FALSE),0))*H$5</f>
        <v>6.6277522148088949E-2</v>
      </c>
      <c r="I59" s="103">
        <f>(HLOOKUP(CONCATENATE($L$5,I$7),'BECO_Datos 2006-2020'!$D$3:$LJ$86,'BECO_Datos 2006-2020'!$A59,FALSE)+IFERROR(HLOOKUP(CONCATENATE($L$5,I$7),'BECO_Datos 2006-2020'!$LL$3:$RN$86,'BECO_Datos 2006-2020'!$A59,FALSE),0))*I$5</f>
        <v>6.5549197728879179E-4</v>
      </c>
      <c r="J59" s="103">
        <f>(HLOOKUP(CONCATENATE($L$5,J$7),'BECO_Datos 2006-2020'!$D$3:$LJ$86,'BECO_Datos 2006-2020'!$A59,FALSE)+IFERROR(HLOOKUP(CONCATENATE($L$5,J$7),'BECO_Datos 2006-2020'!$LL$3:$RN$86,'BECO_Datos 2006-2020'!$A59,FALSE),0))*J$5</f>
        <v>0</v>
      </c>
      <c r="K59" s="103">
        <f>(HLOOKUP(CONCATENATE($L$5,K$7),'BECO_Datos 2006-2020'!$D$3:$LJ$86,'BECO_Datos 2006-2020'!$A59,FALSE)+IFERROR(HLOOKUP(CONCATENATE($L$5,K$7),'BECO_Datos 2006-2020'!$LL$3:$RN$86,'BECO_Datos 2006-2020'!$A59,FALSE),0))*K$5</f>
        <v>0</v>
      </c>
      <c r="L59" s="22" t="str">
        <f t="shared" si="20"/>
        <v>No aplica</v>
      </c>
      <c r="M59" s="103">
        <f>(HLOOKUP(CONCATENATE($L$5,M$7),'BECO_Datos 2006-2020'!$D$3:$LJ$86,'BECO_Datos 2006-2020'!$A59,FALSE)+IFERROR(HLOOKUP(CONCATENATE($L$5,M$7),'BECO_Datos 2006-2020'!$LL$3:$RN$86,'BECO_Datos 2006-2020'!$A59,FALSE),0))*M$5</f>
        <v>0</v>
      </c>
      <c r="N59" s="103">
        <f>(HLOOKUP(CONCATENATE($L$5,N$7),'BECO_Datos 2006-2020'!$D$3:$LJ$86,'BECO_Datos 2006-2020'!$A59,FALSE)+IFERROR(HLOOKUP(CONCATENATE($L$5,N$7),'BECO_Datos 2006-2020'!$LL$3:$RN$86,'BECO_Datos 2006-2020'!$A59,FALSE),0))*N$5</f>
        <v>0</v>
      </c>
      <c r="O59" s="103">
        <f>(HLOOKUP(CONCATENATE($L$5,O$7),'BECO_Datos 2006-2020'!$D$3:$LJ$86,'BECO_Datos 2006-2020'!$A59,FALSE)+IFERROR(HLOOKUP(CONCATENATE($L$5,O$7),'BECO_Datos 2006-2020'!$LL$3:$RN$86,'BECO_Datos 2006-2020'!$A59,FALSE),0))*O$5</f>
        <v>0</v>
      </c>
      <c r="P59" s="103">
        <f>(HLOOKUP(CONCATENATE($L$5,P$7),'BECO_Datos 2006-2020'!$D$3:$LJ$86,'BECO_Datos 2006-2020'!$A59,FALSE)+IFERROR(HLOOKUP(CONCATENATE($L$5,P$7),'BECO_Datos 2006-2020'!$LL$3:$RN$86,'BECO_Datos 2006-2020'!$A59,FALSE),0))*P$5</f>
        <v>0</v>
      </c>
      <c r="Q59" s="103">
        <f>(HLOOKUP(CONCATENATE($L$5,Q$7),'BECO_Datos 2006-2020'!$D$3:$LJ$86,'BECO_Datos 2006-2020'!$A59,FALSE)+IFERROR(HLOOKUP(CONCATENATE($L$5,Q$7),'BECO_Datos 2006-2020'!$LL$3:$RN$86,'BECO_Datos 2006-2020'!$A59,FALSE),0))*Q$5</f>
        <v>6.9082785036078587</v>
      </c>
      <c r="R59" s="103">
        <f>(HLOOKUP(CONCATENATE($L$5,R$7),'BECO_Datos 2006-2020'!$D$3:$LJ$86,'BECO_Datos 2006-2020'!$A59,FALSE)+IFERROR(HLOOKUP(CONCATENATE($L$5,R$7),'BECO_Datos 2006-2020'!$LL$3:$RN$86,'BECO_Datos 2006-2020'!$A59,FALSE),0))*R$5</f>
        <v>1345.5166125943033</v>
      </c>
      <c r="S59" s="103">
        <f>(HLOOKUP(CONCATENATE($L$5,S$7),'BECO_Datos 2006-2020'!$D$3:$LJ$86,'BECO_Datos 2006-2020'!$A59,FALSE)+IFERROR(HLOOKUP(CONCATENATE($L$5,S$7),'BECO_Datos 2006-2020'!$LL$3:$RN$86,'BECO_Datos 2006-2020'!$A59,FALSE),0))*S$5</f>
        <v>119.44179963744067</v>
      </c>
      <c r="T59" s="103">
        <f>(HLOOKUP(CONCATENATE($L$5,T$7),'BECO_Datos 2006-2020'!$D$3:$LJ$86,'BECO_Datos 2006-2020'!$A59,FALSE)+IFERROR(HLOOKUP(CONCATENATE($L$5,T$7),'BECO_Datos 2006-2020'!$LL$3:$RN$86,'BECO_Datos 2006-2020'!$A59,FALSE),0))*T$5</f>
        <v>0.66913592140865485</v>
      </c>
      <c r="U59" s="103">
        <f>(HLOOKUP(CONCATENATE($L$5,U$7),'BECO_Datos 2006-2020'!$D$3:$LJ$86,'BECO_Datos 2006-2020'!$A59,FALSE)+IFERROR(HLOOKUP(CONCATENATE($L$5,U$7),'BECO_Datos 2006-2020'!$LL$3:$RN$86,'BECO_Datos 2006-2020'!$A59,FALSE),0))*U$5</f>
        <v>10.779499682818406</v>
      </c>
      <c r="V59" s="103">
        <f>(HLOOKUP(CONCATENATE($L$5,V$7),'BECO_Datos 2006-2020'!$D$3:$LJ$86,'BECO_Datos 2006-2020'!$A59,FALSE)+IFERROR(HLOOKUP(CONCATENATE($L$5,V$7),'BECO_Datos 2006-2020'!$LL$3:$RN$86,'BECO_Datos 2006-2020'!$A59,FALSE),0))*V$5</f>
        <v>1.3342175035503754</v>
      </c>
      <c r="W59" s="103">
        <f>(HLOOKUP(CONCATENATE($L$5,W$7),'BECO_Datos 2006-2020'!$D$3:$LJ$86,'BECO_Datos 2006-2020'!$A59,FALSE)+IFERROR(HLOOKUP(CONCATENATE($L$5,W$7),'BECO_Datos 2006-2020'!$LL$3:$RN$86,'BECO_Datos 2006-2020'!$A59,FALSE),0))*W$5</f>
        <v>0</v>
      </c>
    </row>
    <row r="60" spans="1:23" x14ac:dyDescent="0.25">
      <c r="A60" s="54"/>
      <c r="B60" s="149" t="s">
        <v>96</v>
      </c>
      <c r="C60" s="23" t="str">
        <f t="shared" si="18"/>
        <v>No aplica</v>
      </c>
      <c r="D60" s="104">
        <f>(HLOOKUP(CONCATENATE($L$5,D$7),'BECO_Datos 2006-2020'!$D$3:$LJ$86,'BECO_Datos 2006-2020'!$A60,FALSE)+IFERROR(HLOOKUP(CONCATENATE($L$5,D$7),'BECO_Datos 2006-2020'!$LL$3:$RN$86,'BECO_Datos 2006-2020'!$A60,FALSE),0))*D$5</f>
        <v>0</v>
      </c>
      <c r="E60" s="104">
        <f>(HLOOKUP(CONCATENATE($L$5,E$7),'BECO_Datos 2006-2020'!$D$3:$LJ$86,'BECO_Datos 2006-2020'!$A60,FALSE)+IFERROR(HLOOKUP(CONCATENATE($L$5,E$7),'BECO_Datos 2006-2020'!$LL$3:$RN$86,'BECO_Datos 2006-2020'!$A60,FALSE),0))*E$5</f>
        <v>1398.6846063948169</v>
      </c>
      <c r="F60" s="104">
        <f>(HLOOKUP(CONCATENATE($L$5,F$7),'BECO_Datos 2006-2020'!$D$3:$LJ$86,'BECO_Datos 2006-2020'!$A60,FALSE)+IFERROR(HLOOKUP(CONCATENATE($L$5,F$7),'BECO_Datos 2006-2020'!$LL$3:$RN$86,'BECO_Datos 2006-2020'!$A60,FALSE),0))*F$5</f>
        <v>11174.076432463708</v>
      </c>
      <c r="G60" s="104">
        <f>(HLOOKUP(CONCATENATE($L$5,G$7),'BECO_Datos 2006-2020'!$D$3:$LJ$86,'BECO_Datos 2006-2020'!$A60,FALSE)+IFERROR(HLOOKUP(CONCATENATE($L$5,G$7),'BECO_Datos 2006-2020'!$LL$3:$RN$86,'BECO_Datos 2006-2020'!$A60,FALSE),0))*G$5</f>
        <v>0</v>
      </c>
      <c r="H60" s="104">
        <f>(HLOOKUP(CONCATENATE($L$5,H$7),'BECO_Datos 2006-2020'!$D$3:$LJ$86,'BECO_Datos 2006-2020'!$A60,FALSE)+IFERROR(HLOOKUP(CONCATENATE($L$5,H$7),'BECO_Datos 2006-2020'!$LL$3:$RN$86,'BECO_Datos 2006-2020'!$A60,FALSE),0))*H$5</f>
        <v>11.220497563939299</v>
      </c>
      <c r="I60" s="104">
        <f>(HLOOKUP(CONCATENATE($L$5,I$7),'BECO_Datos 2006-2020'!$D$3:$LJ$86,'BECO_Datos 2006-2020'!$A60,FALSE)+IFERROR(HLOOKUP(CONCATENATE($L$5,I$7),'BECO_Datos 2006-2020'!$LL$3:$RN$86,'BECO_Datos 2006-2020'!$A60,FALSE),0))*I$5</f>
        <v>6.381623234402432</v>
      </c>
      <c r="J60" s="104">
        <f>(HLOOKUP(CONCATENATE($L$5,J$7),'BECO_Datos 2006-2020'!$D$3:$LJ$86,'BECO_Datos 2006-2020'!$A60,FALSE)+IFERROR(HLOOKUP(CONCATENATE($L$5,J$7),'BECO_Datos 2006-2020'!$LL$3:$RN$86,'BECO_Datos 2006-2020'!$A60,FALSE),0))*J$5</f>
        <v>62.743056067246108</v>
      </c>
      <c r="K60" s="104">
        <f>(HLOOKUP(CONCATENATE($L$5,K$7),'BECO_Datos 2006-2020'!$D$3:$LJ$86,'BECO_Datos 2006-2020'!$A60,FALSE)+IFERROR(HLOOKUP(CONCATENATE($L$5,K$7),'BECO_Datos 2006-2020'!$LL$3:$RN$86,'BECO_Datos 2006-2020'!$A60,FALSE),0))*K$5</f>
        <v>0</v>
      </c>
      <c r="L60" s="23" t="str">
        <f t="shared" si="20"/>
        <v>No aplica</v>
      </c>
      <c r="M60" s="104">
        <f>(HLOOKUP(CONCATENATE($L$5,M$7),'BECO_Datos 2006-2020'!$D$3:$LJ$86,'BECO_Datos 2006-2020'!$A60,FALSE)+IFERROR(HLOOKUP(CONCATENATE($L$5,M$7),'BECO_Datos 2006-2020'!$LL$3:$RN$86,'BECO_Datos 2006-2020'!$A60,FALSE),0))*M$5</f>
        <v>0</v>
      </c>
      <c r="N60" s="104">
        <f>(HLOOKUP(CONCATENATE($L$5,N$7),'BECO_Datos 2006-2020'!$D$3:$LJ$86,'BECO_Datos 2006-2020'!$A60,FALSE)+IFERROR(HLOOKUP(CONCATENATE($L$5,N$7),'BECO_Datos 2006-2020'!$LL$3:$RN$86,'BECO_Datos 2006-2020'!$A60,FALSE),0))*N$5</f>
        <v>0</v>
      </c>
      <c r="O60" s="104">
        <f>(HLOOKUP(CONCATENATE($L$5,O$7),'BECO_Datos 2006-2020'!$D$3:$LJ$86,'BECO_Datos 2006-2020'!$A60,FALSE)+IFERROR(HLOOKUP(CONCATENATE($L$5,O$7),'BECO_Datos 2006-2020'!$LL$3:$RN$86,'BECO_Datos 2006-2020'!$A60,FALSE),0))*O$5</f>
        <v>0.42950219992500055</v>
      </c>
      <c r="P60" s="104">
        <f>(HLOOKUP(CONCATENATE($L$5,P$7),'BECO_Datos 2006-2020'!$D$3:$LJ$86,'BECO_Datos 2006-2020'!$A60,FALSE)+IFERROR(HLOOKUP(CONCATENATE($L$5,P$7),'BECO_Datos 2006-2020'!$LL$3:$RN$86,'BECO_Datos 2006-2020'!$A60,FALSE),0))*P$5</f>
        <v>8.9425753466858033</v>
      </c>
      <c r="Q60" s="104">
        <f>(HLOOKUP(CONCATENATE($L$5,Q$7),'BECO_Datos 2006-2020'!$D$3:$LJ$86,'BECO_Datos 2006-2020'!$A60,FALSE)+IFERROR(HLOOKUP(CONCATENATE($L$5,Q$7),'BECO_Datos 2006-2020'!$LL$3:$RN$86,'BECO_Datos 2006-2020'!$A60,FALSE),0))*Q$5</f>
        <v>177.15632094036195</v>
      </c>
      <c r="R60" s="104">
        <f>(HLOOKUP(CONCATENATE($L$5,R$7),'BECO_Datos 2006-2020'!$D$3:$LJ$86,'BECO_Datos 2006-2020'!$A60,FALSE)+IFERROR(HLOOKUP(CONCATENATE($L$5,R$7),'BECO_Datos 2006-2020'!$LL$3:$RN$86,'BECO_Datos 2006-2020'!$A60,FALSE),0))*R$5</f>
        <v>1690.5214436266872</v>
      </c>
      <c r="S60" s="104">
        <f>(HLOOKUP(CONCATENATE($L$5,S$7),'BECO_Datos 2006-2020'!$D$3:$LJ$86,'BECO_Datos 2006-2020'!$A60,FALSE)+IFERROR(HLOOKUP(CONCATENATE($L$5,S$7),'BECO_Datos 2006-2020'!$LL$3:$RN$86,'BECO_Datos 2006-2020'!$A60,FALSE),0))*S$5</f>
        <v>658.65399751572625</v>
      </c>
      <c r="T60" s="104">
        <f>(HLOOKUP(CONCATENATE($L$5,T$7),'BECO_Datos 2006-2020'!$D$3:$LJ$86,'BECO_Datos 2006-2020'!$A60,FALSE)+IFERROR(HLOOKUP(CONCATENATE($L$5,T$7),'BECO_Datos 2006-2020'!$LL$3:$RN$86,'BECO_Datos 2006-2020'!$A60,FALSE),0))*T$5</f>
        <v>27.770587737843275</v>
      </c>
      <c r="U60" s="104">
        <f>(HLOOKUP(CONCATENATE($L$5,U$7),'BECO_Datos 2006-2020'!$D$3:$LJ$86,'BECO_Datos 2006-2020'!$A60,FALSE)+IFERROR(HLOOKUP(CONCATENATE($L$5,U$7),'BECO_Datos 2006-2020'!$LL$3:$RN$86,'BECO_Datos 2006-2020'!$A60,FALSE),0))*U$5</f>
        <v>30.310099472879688</v>
      </c>
      <c r="V60" s="104">
        <f>(HLOOKUP(CONCATENATE($L$5,V$7),'BECO_Datos 2006-2020'!$D$3:$LJ$86,'BECO_Datos 2006-2020'!$A60,FALSE)+IFERROR(HLOOKUP(CONCATENATE($L$5,V$7),'BECO_Datos 2006-2020'!$LL$3:$RN$86,'BECO_Datos 2006-2020'!$A60,FALSE),0))*V$5</f>
        <v>11.816305805507413</v>
      </c>
      <c r="W60" s="104">
        <f>(HLOOKUP(CONCATENATE($L$5,W$7),'BECO_Datos 2006-2020'!$D$3:$LJ$86,'BECO_Datos 2006-2020'!$A60,FALSE)+IFERROR(HLOOKUP(CONCATENATE($L$5,W$7),'BECO_Datos 2006-2020'!$LL$3:$RN$86,'BECO_Datos 2006-2020'!$A60,FALSE),0))*W$5</f>
        <v>0.36213623604604639</v>
      </c>
    </row>
    <row r="61" spans="1:23" x14ac:dyDescent="0.25">
      <c r="A61" s="54"/>
      <c r="B61" s="148" t="s">
        <v>97</v>
      </c>
      <c r="C61" s="22" t="str">
        <f t="shared" si="18"/>
        <v>No aplica</v>
      </c>
      <c r="D61" s="103">
        <f>(HLOOKUP(CONCATENATE($L$5,D$7),'BECO_Datos 2006-2020'!$D$3:$LJ$86,'BECO_Datos 2006-2020'!$A61,FALSE)+IFERROR(HLOOKUP(CONCATENATE($L$5,D$7),'BECO_Datos 2006-2020'!$LL$3:$RN$86,'BECO_Datos 2006-2020'!$A61,FALSE),0))*D$5</f>
        <v>0</v>
      </c>
      <c r="E61" s="103">
        <f>(HLOOKUP(CONCATENATE($L$5,E$7),'BECO_Datos 2006-2020'!$D$3:$LJ$86,'BECO_Datos 2006-2020'!$A61,FALSE)+IFERROR(HLOOKUP(CONCATENATE($L$5,E$7),'BECO_Datos 2006-2020'!$LL$3:$RN$86,'BECO_Datos 2006-2020'!$A61,FALSE),0))*E$5</f>
        <v>1.7453919695106172E-2</v>
      </c>
      <c r="F61" s="103">
        <f>(HLOOKUP(CONCATENATE($L$5,F$7),'BECO_Datos 2006-2020'!$D$3:$LJ$86,'BECO_Datos 2006-2020'!$A61,FALSE)+IFERROR(HLOOKUP(CONCATENATE($L$5,F$7),'BECO_Datos 2006-2020'!$LL$3:$RN$86,'BECO_Datos 2006-2020'!$A61,FALSE),0))*F$5</f>
        <v>9586.1805251798287</v>
      </c>
      <c r="G61" s="103">
        <f>(HLOOKUP(CONCATENATE($L$5,G$7),'BECO_Datos 2006-2020'!$D$3:$LJ$86,'BECO_Datos 2006-2020'!$A61,FALSE)+IFERROR(HLOOKUP(CONCATENATE($L$5,G$7),'BECO_Datos 2006-2020'!$LL$3:$RN$86,'BECO_Datos 2006-2020'!$A61,FALSE),0))*G$5</f>
        <v>0</v>
      </c>
      <c r="H61" s="103">
        <f>(HLOOKUP(CONCATENATE($L$5,H$7),'BECO_Datos 2006-2020'!$D$3:$LJ$86,'BECO_Datos 2006-2020'!$A61,FALSE)+IFERROR(HLOOKUP(CONCATENATE($L$5,H$7),'BECO_Datos 2006-2020'!$LL$3:$RN$86,'BECO_Datos 2006-2020'!$A61,FALSE),0))*H$5</f>
        <v>0</v>
      </c>
      <c r="I61" s="103">
        <f>(HLOOKUP(CONCATENATE($L$5,I$7),'BECO_Datos 2006-2020'!$D$3:$LJ$86,'BECO_Datos 2006-2020'!$A61,FALSE)+IFERROR(HLOOKUP(CONCATENATE($L$5,I$7),'BECO_Datos 2006-2020'!$LL$3:$RN$86,'BECO_Datos 2006-2020'!$A61,FALSE),0))*I$5</f>
        <v>6.1452452066376688</v>
      </c>
      <c r="J61" s="103">
        <f>(HLOOKUP(CONCATENATE($L$5,J$7),'BECO_Datos 2006-2020'!$D$3:$LJ$86,'BECO_Datos 2006-2020'!$A61,FALSE)+IFERROR(HLOOKUP(CONCATENATE($L$5,J$7),'BECO_Datos 2006-2020'!$LL$3:$RN$86,'BECO_Datos 2006-2020'!$A61,FALSE),0))*J$5</f>
        <v>4.307196091807599E-2</v>
      </c>
      <c r="K61" s="103">
        <f>(HLOOKUP(CONCATENATE($L$5,K$7),'BECO_Datos 2006-2020'!$D$3:$LJ$86,'BECO_Datos 2006-2020'!$A61,FALSE)+IFERROR(HLOOKUP(CONCATENATE($L$5,K$7),'BECO_Datos 2006-2020'!$LL$3:$RN$86,'BECO_Datos 2006-2020'!$A61,FALSE),0))*K$5</f>
        <v>0</v>
      </c>
      <c r="L61" s="22" t="str">
        <f t="shared" si="20"/>
        <v>No aplica</v>
      </c>
      <c r="M61" s="103">
        <f>(HLOOKUP(CONCATENATE($L$5,M$7),'BECO_Datos 2006-2020'!$D$3:$LJ$86,'BECO_Datos 2006-2020'!$A61,FALSE)+IFERROR(HLOOKUP(CONCATENATE($L$5,M$7),'BECO_Datos 2006-2020'!$LL$3:$RN$86,'BECO_Datos 2006-2020'!$A61,FALSE),0))*M$5</f>
        <v>0</v>
      </c>
      <c r="N61" s="103">
        <f>(HLOOKUP(CONCATENATE($L$5,N$7),'BECO_Datos 2006-2020'!$D$3:$LJ$86,'BECO_Datos 2006-2020'!$A61,FALSE)+IFERROR(HLOOKUP(CONCATENATE($L$5,N$7),'BECO_Datos 2006-2020'!$LL$3:$RN$86,'BECO_Datos 2006-2020'!$A61,FALSE),0))*N$5</f>
        <v>0</v>
      </c>
      <c r="O61" s="103">
        <f>(HLOOKUP(CONCATENATE($L$5,O$7),'BECO_Datos 2006-2020'!$D$3:$LJ$86,'BECO_Datos 2006-2020'!$A61,FALSE)+IFERROR(HLOOKUP(CONCATENATE($L$5,O$7),'BECO_Datos 2006-2020'!$LL$3:$RN$86,'BECO_Datos 2006-2020'!$A61,FALSE),0))*O$5</f>
        <v>4.4944654871035813E-2</v>
      </c>
      <c r="P61" s="103">
        <f>(HLOOKUP(CONCATENATE($L$5,P$7),'BECO_Datos 2006-2020'!$D$3:$LJ$86,'BECO_Datos 2006-2020'!$A61,FALSE)+IFERROR(HLOOKUP(CONCATENATE($L$5,P$7),'BECO_Datos 2006-2020'!$LL$3:$RN$86,'BECO_Datos 2006-2020'!$A61,FALSE),0))*P$5</f>
        <v>1.6798051767436126</v>
      </c>
      <c r="Q61" s="103">
        <f>(HLOOKUP(CONCATENATE($L$5,Q$7),'BECO_Datos 2006-2020'!$D$3:$LJ$86,'BECO_Datos 2006-2020'!$A61,FALSE)+IFERROR(HLOOKUP(CONCATENATE($L$5,Q$7),'BECO_Datos 2006-2020'!$LL$3:$RN$86,'BECO_Datos 2006-2020'!$A61,FALSE),0))*Q$5</f>
        <v>75.895782530384395</v>
      </c>
      <c r="R61" s="103">
        <f>(HLOOKUP(CONCATENATE($L$5,R$7),'BECO_Datos 2006-2020'!$D$3:$LJ$86,'BECO_Datos 2006-2020'!$A61,FALSE)+IFERROR(HLOOKUP(CONCATENATE($L$5,R$7),'BECO_Datos 2006-2020'!$LL$3:$RN$86,'BECO_Datos 2006-2020'!$A61,FALSE),0))*R$5</f>
        <v>2772.1008457718008</v>
      </c>
      <c r="S61" s="103">
        <f>(HLOOKUP(CONCATENATE($L$5,S$7),'BECO_Datos 2006-2020'!$D$3:$LJ$86,'BECO_Datos 2006-2020'!$A61,FALSE)+IFERROR(HLOOKUP(CONCATENATE($L$5,S$7),'BECO_Datos 2006-2020'!$LL$3:$RN$86,'BECO_Datos 2006-2020'!$A61,FALSE),0))*S$5</f>
        <v>0</v>
      </c>
      <c r="T61" s="103">
        <f>(HLOOKUP(CONCATENATE($L$5,T$7),'BECO_Datos 2006-2020'!$D$3:$LJ$86,'BECO_Datos 2006-2020'!$A61,FALSE)+IFERROR(HLOOKUP(CONCATENATE($L$5,T$7),'BECO_Datos 2006-2020'!$LL$3:$RN$86,'BECO_Datos 2006-2020'!$A61,FALSE),0))*T$5</f>
        <v>0.66177437261499372</v>
      </c>
      <c r="U61" s="103">
        <f>(HLOOKUP(CONCATENATE($L$5,U$7),'BECO_Datos 2006-2020'!$D$3:$LJ$86,'BECO_Datos 2006-2020'!$A61,FALSE)+IFERROR(HLOOKUP(CONCATENATE($L$5,U$7),'BECO_Datos 2006-2020'!$LL$3:$RN$86,'BECO_Datos 2006-2020'!$A61,FALSE),0))*U$5</f>
        <v>2.0768294453955956</v>
      </c>
      <c r="V61" s="103">
        <f>(HLOOKUP(CONCATENATE($L$5,V$7),'BECO_Datos 2006-2020'!$D$3:$LJ$86,'BECO_Datos 2006-2020'!$A61,FALSE)+IFERROR(HLOOKUP(CONCATENATE($L$5,V$7),'BECO_Datos 2006-2020'!$LL$3:$RN$86,'BECO_Datos 2006-2020'!$A61,FALSE),0))*V$5</f>
        <v>0.73222333560729191</v>
      </c>
      <c r="W61" s="103">
        <f>(HLOOKUP(CONCATENATE($L$5,W$7),'BECO_Datos 2006-2020'!$D$3:$LJ$86,'BECO_Datos 2006-2020'!$A61,FALSE)+IFERROR(HLOOKUP(CONCATENATE($L$5,W$7),'BECO_Datos 2006-2020'!$LL$3:$RN$86,'BECO_Datos 2006-2020'!$A61,FALSE),0))*W$5</f>
        <v>0</v>
      </c>
    </row>
    <row r="62" spans="1:23" x14ac:dyDescent="0.25">
      <c r="A62" s="54"/>
      <c r="B62" s="149" t="s">
        <v>98</v>
      </c>
      <c r="C62" s="23" t="str">
        <f t="shared" si="18"/>
        <v>No aplica</v>
      </c>
      <c r="D62" s="104">
        <f>(HLOOKUP(CONCATENATE($L$5,D$7),'BECO_Datos 2006-2020'!$D$3:$LJ$86,'BECO_Datos 2006-2020'!$A62,FALSE)+IFERROR(HLOOKUP(CONCATENATE($L$5,D$7),'BECO_Datos 2006-2020'!$LL$3:$RN$86,'BECO_Datos 2006-2020'!$A62,FALSE),0))*D$5</f>
        <v>0</v>
      </c>
      <c r="E62" s="104">
        <f>(HLOOKUP(CONCATENATE($L$5,E$7),'BECO_Datos 2006-2020'!$D$3:$LJ$86,'BECO_Datos 2006-2020'!$A62,FALSE)+IFERROR(HLOOKUP(CONCATENATE($L$5,E$7),'BECO_Datos 2006-2020'!$LL$3:$RN$86,'BECO_Datos 2006-2020'!$A62,FALSE),0))*E$5</f>
        <v>0.89044187015788567</v>
      </c>
      <c r="F62" s="104">
        <f>(HLOOKUP(CONCATENATE($L$5,F$7),'BECO_Datos 2006-2020'!$D$3:$LJ$86,'BECO_Datos 2006-2020'!$A62,FALSE)+IFERROR(HLOOKUP(CONCATENATE($L$5,F$7),'BECO_Datos 2006-2020'!$LL$3:$RN$86,'BECO_Datos 2006-2020'!$A62,FALSE),0))*F$5</f>
        <v>569.44073703712218</v>
      </c>
      <c r="G62" s="104">
        <f>(HLOOKUP(CONCATENATE($L$5,G$7),'BECO_Datos 2006-2020'!$D$3:$LJ$86,'BECO_Datos 2006-2020'!$A62,FALSE)+IFERROR(HLOOKUP(CONCATENATE($L$5,G$7),'BECO_Datos 2006-2020'!$LL$3:$RN$86,'BECO_Datos 2006-2020'!$A62,FALSE),0))*G$5</f>
        <v>0</v>
      </c>
      <c r="H62" s="104">
        <f>(HLOOKUP(CONCATENATE($L$5,H$7),'BECO_Datos 2006-2020'!$D$3:$LJ$86,'BECO_Datos 2006-2020'!$A62,FALSE)+IFERROR(HLOOKUP(CONCATENATE($L$5,H$7),'BECO_Datos 2006-2020'!$LL$3:$RN$86,'BECO_Datos 2006-2020'!$A62,FALSE),0))*H$5</f>
        <v>0</v>
      </c>
      <c r="I62" s="104">
        <f>(HLOOKUP(CONCATENATE($L$5,I$7),'BECO_Datos 2006-2020'!$D$3:$LJ$86,'BECO_Datos 2006-2020'!$A62,FALSE)+IFERROR(HLOOKUP(CONCATENATE($L$5,I$7),'BECO_Datos 2006-2020'!$LL$3:$RN$86,'BECO_Datos 2006-2020'!$A62,FALSE),0))*I$5</f>
        <v>0</v>
      </c>
      <c r="J62" s="104">
        <f>(HLOOKUP(CONCATENATE($L$5,J$7),'BECO_Datos 2006-2020'!$D$3:$LJ$86,'BECO_Datos 2006-2020'!$A62,FALSE)+IFERROR(HLOOKUP(CONCATENATE($L$5,J$7),'BECO_Datos 2006-2020'!$LL$3:$RN$86,'BECO_Datos 2006-2020'!$A62,FALSE),0))*J$5</f>
        <v>1.2610502894405615</v>
      </c>
      <c r="K62" s="104">
        <f>(HLOOKUP(CONCATENATE($L$5,K$7),'BECO_Datos 2006-2020'!$D$3:$LJ$86,'BECO_Datos 2006-2020'!$A62,FALSE)+IFERROR(HLOOKUP(CONCATENATE($L$5,K$7),'BECO_Datos 2006-2020'!$LL$3:$RN$86,'BECO_Datos 2006-2020'!$A62,FALSE),0))*K$5</f>
        <v>0</v>
      </c>
      <c r="L62" s="23" t="str">
        <f t="shared" si="20"/>
        <v>No aplica</v>
      </c>
      <c r="M62" s="104">
        <f>(HLOOKUP(CONCATENATE($L$5,M$7),'BECO_Datos 2006-2020'!$D$3:$LJ$86,'BECO_Datos 2006-2020'!$A62,FALSE)+IFERROR(HLOOKUP(CONCATENATE($L$5,M$7),'BECO_Datos 2006-2020'!$LL$3:$RN$86,'BECO_Datos 2006-2020'!$A62,FALSE),0))*M$5</f>
        <v>0</v>
      </c>
      <c r="N62" s="104">
        <f>(HLOOKUP(CONCATENATE($L$5,N$7),'BECO_Datos 2006-2020'!$D$3:$LJ$86,'BECO_Datos 2006-2020'!$A62,FALSE)+IFERROR(HLOOKUP(CONCATENATE($L$5,N$7),'BECO_Datos 2006-2020'!$LL$3:$RN$86,'BECO_Datos 2006-2020'!$A62,FALSE),0))*N$5</f>
        <v>0</v>
      </c>
      <c r="O62" s="104">
        <f>(HLOOKUP(CONCATENATE($L$5,O$7),'BECO_Datos 2006-2020'!$D$3:$LJ$86,'BECO_Datos 2006-2020'!$A62,FALSE)+IFERROR(HLOOKUP(CONCATENATE($L$5,O$7),'BECO_Datos 2006-2020'!$LL$3:$RN$86,'BECO_Datos 2006-2020'!$A62,FALSE),0))*O$5</f>
        <v>0.2307997025066448</v>
      </c>
      <c r="P62" s="104">
        <f>(HLOOKUP(CONCATENATE($L$5,P$7),'BECO_Datos 2006-2020'!$D$3:$LJ$86,'BECO_Datos 2006-2020'!$A62,FALSE)+IFERROR(HLOOKUP(CONCATENATE($L$5,P$7),'BECO_Datos 2006-2020'!$LL$3:$RN$86,'BECO_Datos 2006-2020'!$A62,FALSE),0))*P$5</f>
        <v>7.4113979542694955E-2</v>
      </c>
      <c r="Q62" s="104">
        <f>(HLOOKUP(CONCATENATE($L$5,Q$7),'BECO_Datos 2006-2020'!$D$3:$LJ$86,'BECO_Datos 2006-2020'!$A62,FALSE)+IFERROR(HLOOKUP(CONCATENATE($L$5,Q$7),'BECO_Datos 2006-2020'!$LL$3:$RN$86,'BECO_Datos 2006-2020'!$A62,FALSE),0))*Q$5</f>
        <v>6.5891795108133122</v>
      </c>
      <c r="R62" s="104">
        <f>(HLOOKUP(CONCATENATE($L$5,R$7),'BECO_Datos 2006-2020'!$D$3:$LJ$86,'BECO_Datos 2006-2020'!$A62,FALSE)+IFERROR(HLOOKUP(CONCATENATE($L$5,R$7),'BECO_Datos 2006-2020'!$LL$3:$RN$86,'BECO_Datos 2006-2020'!$A62,FALSE),0))*R$5</f>
        <v>270.56621846845394</v>
      </c>
      <c r="S62" s="104">
        <f>(HLOOKUP(CONCATENATE($L$5,S$7),'BECO_Datos 2006-2020'!$D$3:$LJ$86,'BECO_Datos 2006-2020'!$A62,FALSE)+IFERROR(HLOOKUP(CONCATENATE($L$5,S$7),'BECO_Datos 2006-2020'!$LL$3:$RN$86,'BECO_Datos 2006-2020'!$A62,FALSE),0))*S$5</f>
        <v>9.7084285694827698E-3</v>
      </c>
      <c r="T62" s="104">
        <f>(HLOOKUP(CONCATENATE($L$5,T$7),'BECO_Datos 2006-2020'!$D$3:$LJ$86,'BECO_Datos 2006-2020'!$A62,FALSE)+IFERROR(HLOOKUP(CONCATENATE($L$5,T$7),'BECO_Datos 2006-2020'!$LL$3:$RN$86,'BECO_Datos 2006-2020'!$A62,FALSE),0))*T$5</f>
        <v>0.99957082911337791</v>
      </c>
      <c r="U62" s="104">
        <f>(HLOOKUP(CONCATENATE($L$5,U$7),'BECO_Datos 2006-2020'!$D$3:$LJ$86,'BECO_Datos 2006-2020'!$A62,FALSE)+IFERROR(HLOOKUP(CONCATENATE($L$5,U$7),'BECO_Datos 2006-2020'!$LL$3:$RN$86,'BECO_Datos 2006-2020'!$A62,FALSE),0))*U$5</f>
        <v>8.9754441319126652</v>
      </c>
      <c r="V62" s="104">
        <f>(HLOOKUP(CONCATENATE($L$5,V$7),'BECO_Datos 2006-2020'!$D$3:$LJ$86,'BECO_Datos 2006-2020'!$A62,FALSE)+IFERROR(HLOOKUP(CONCATENATE($L$5,V$7),'BECO_Datos 2006-2020'!$LL$3:$RN$86,'BECO_Datos 2006-2020'!$A62,FALSE),0))*V$5</f>
        <v>7.3533673809163673</v>
      </c>
      <c r="W62" s="104">
        <f>(HLOOKUP(CONCATENATE($L$5,W$7),'BECO_Datos 2006-2020'!$D$3:$LJ$86,'BECO_Datos 2006-2020'!$A62,FALSE)+IFERROR(HLOOKUP(CONCATENATE($L$5,W$7),'BECO_Datos 2006-2020'!$LL$3:$RN$86,'BECO_Datos 2006-2020'!$A62,FALSE),0))*W$5</f>
        <v>2.2682442900855672E-2</v>
      </c>
    </row>
    <row r="63" spans="1:23" x14ac:dyDescent="0.25">
      <c r="A63" s="54"/>
      <c r="B63" s="148" t="s">
        <v>99</v>
      </c>
      <c r="C63" s="22" t="str">
        <f t="shared" si="18"/>
        <v>No aplica</v>
      </c>
      <c r="D63" s="103">
        <f>(HLOOKUP(CONCATENATE($L$5,D$7),'BECO_Datos 2006-2020'!$D$3:$LJ$86,'BECO_Datos 2006-2020'!$A63,FALSE)+IFERROR(HLOOKUP(CONCATENATE($L$5,D$7),'BECO_Datos 2006-2020'!$LL$3:$RN$86,'BECO_Datos 2006-2020'!$A63,FALSE),0))*D$5</f>
        <v>0</v>
      </c>
      <c r="E63" s="103">
        <f>(HLOOKUP(CONCATENATE($L$5,E$7),'BECO_Datos 2006-2020'!$D$3:$LJ$86,'BECO_Datos 2006-2020'!$A63,FALSE)+IFERROR(HLOOKUP(CONCATENATE($L$5,E$7),'BECO_Datos 2006-2020'!$LL$3:$RN$86,'BECO_Datos 2006-2020'!$A63,FALSE),0))*E$5</f>
        <v>0</v>
      </c>
      <c r="F63" s="103">
        <f>(HLOOKUP(CONCATENATE($L$5,F$7),'BECO_Datos 2006-2020'!$D$3:$LJ$86,'BECO_Datos 2006-2020'!$A63,FALSE)+IFERROR(HLOOKUP(CONCATENATE($L$5,F$7),'BECO_Datos 2006-2020'!$LL$3:$RN$86,'BECO_Datos 2006-2020'!$A63,FALSE),0))*F$5</f>
        <v>0</v>
      </c>
      <c r="G63" s="103">
        <f>(HLOOKUP(CONCATENATE($L$5,G$7),'BECO_Datos 2006-2020'!$D$3:$LJ$86,'BECO_Datos 2006-2020'!$A63,FALSE)+IFERROR(HLOOKUP(CONCATENATE($L$5,G$7),'BECO_Datos 2006-2020'!$LL$3:$RN$86,'BECO_Datos 2006-2020'!$A63,FALSE),0))*G$5</f>
        <v>0</v>
      </c>
      <c r="H63" s="103">
        <f>(HLOOKUP(CONCATENATE($L$5,H$7),'BECO_Datos 2006-2020'!$D$3:$LJ$86,'BECO_Datos 2006-2020'!$A63,FALSE)+IFERROR(HLOOKUP(CONCATENATE($L$5,H$7),'BECO_Datos 2006-2020'!$LL$3:$RN$86,'BECO_Datos 2006-2020'!$A63,FALSE),0))*H$5</f>
        <v>0</v>
      </c>
      <c r="I63" s="103">
        <f>(HLOOKUP(CONCATENATE($L$5,I$7),'BECO_Datos 2006-2020'!$D$3:$LJ$86,'BECO_Datos 2006-2020'!$A63,FALSE)+IFERROR(HLOOKUP(CONCATENATE($L$5,I$7),'BECO_Datos 2006-2020'!$LL$3:$RN$86,'BECO_Datos 2006-2020'!$A63,FALSE),0))*I$5</f>
        <v>0</v>
      </c>
      <c r="J63" s="103">
        <f>(HLOOKUP(CONCATENATE($L$5,J$7),'BECO_Datos 2006-2020'!$D$3:$LJ$86,'BECO_Datos 2006-2020'!$A63,FALSE)+IFERROR(HLOOKUP(CONCATENATE($L$5,J$7),'BECO_Datos 2006-2020'!$LL$3:$RN$86,'BECO_Datos 2006-2020'!$A63,FALSE),0))*J$5</f>
        <v>0</v>
      </c>
      <c r="K63" s="103">
        <f>(HLOOKUP(CONCATENATE($L$5,K$7),'BECO_Datos 2006-2020'!$D$3:$LJ$86,'BECO_Datos 2006-2020'!$A63,FALSE)+IFERROR(HLOOKUP(CONCATENATE($L$5,K$7),'BECO_Datos 2006-2020'!$LL$3:$RN$86,'BECO_Datos 2006-2020'!$A63,FALSE),0))*K$5</f>
        <v>0</v>
      </c>
      <c r="L63" s="22" t="str">
        <f t="shared" si="20"/>
        <v>No aplica</v>
      </c>
      <c r="M63" s="103">
        <f>(HLOOKUP(CONCATENATE($L$5,M$7),'BECO_Datos 2006-2020'!$D$3:$LJ$86,'BECO_Datos 2006-2020'!$A63,FALSE)+IFERROR(HLOOKUP(CONCATENATE($L$5,M$7),'BECO_Datos 2006-2020'!$LL$3:$RN$86,'BECO_Datos 2006-2020'!$A63,FALSE),0))*M$5</f>
        <v>0</v>
      </c>
      <c r="N63" s="103">
        <f>(HLOOKUP(CONCATENATE($L$5,N$7),'BECO_Datos 2006-2020'!$D$3:$LJ$86,'BECO_Datos 2006-2020'!$A63,FALSE)+IFERROR(HLOOKUP(CONCATENATE($L$5,N$7),'BECO_Datos 2006-2020'!$LL$3:$RN$86,'BECO_Datos 2006-2020'!$A63,FALSE),0))*N$5</f>
        <v>0</v>
      </c>
      <c r="O63" s="103">
        <f>(HLOOKUP(CONCATENATE($L$5,O$7),'BECO_Datos 2006-2020'!$D$3:$LJ$86,'BECO_Datos 2006-2020'!$A63,FALSE)+IFERROR(HLOOKUP(CONCATENATE($L$5,O$7),'BECO_Datos 2006-2020'!$LL$3:$RN$86,'BECO_Datos 2006-2020'!$A63,FALSE),0))*O$5</f>
        <v>0</v>
      </c>
      <c r="P63" s="103">
        <f>(HLOOKUP(CONCATENATE($L$5,P$7),'BECO_Datos 2006-2020'!$D$3:$LJ$86,'BECO_Datos 2006-2020'!$A63,FALSE)+IFERROR(HLOOKUP(CONCATENATE($L$5,P$7),'BECO_Datos 2006-2020'!$LL$3:$RN$86,'BECO_Datos 2006-2020'!$A63,FALSE),0))*P$5</f>
        <v>0</v>
      </c>
      <c r="Q63" s="103">
        <f>(HLOOKUP(CONCATENATE($L$5,Q$7),'BECO_Datos 2006-2020'!$D$3:$LJ$86,'BECO_Datos 2006-2020'!$A63,FALSE)+IFERROR(HLOOKUP(CONCATENATE($L$5,Q$7),'BECO_Datos 2006-2020'!$LL$3:$RN$86,'BECO_Datos 2006-2020'!$A63,FALSE),0))*Q$5</f>
        <v>0</v>
      </c>
      <c r="R63" s="103">
        <f>(HLOOKUP(CONCATENATE($L$5,R$7),'BECO_Datos 2006-2020'!$D$3:$LJ$86,'BECO_Datos 2006-2020'!$A63,FALSE)+IFERROR(HLOOKUP(CONCATENATE($L$5,R$7),'BECO_Datos 2006-2020'!$LL$3:$RN$86,'BECO_Datos 2006-2020'!$A63,FALSE),0))*R$5</f>
        <v>0</v>
      </c>
      <c r="S63" s="103">
        <f>(HLOOKUP(CONCATENATE($L$5,S$7),'BECO_Datos 2006-2020'!$D$3:$LJ$86,'BECO_Datos 2006-2020'!$A63,FALSE)+IFERROR(HLOOKUP(CONCATENATE($L$5,S$7),'BECO_Datos 2006-2020'!$LL$3:$RN$86,'BECO_Datos 2006-2020'!$A63,FALSE),0))*S$5</f>
        <v>0</v>
      </c>
      <c r="T63" s="103">
        <f>(HLOOKUP(CONCATENATE($L$5,T$7),'BECO_Datos 2006-2020'!$D$3:$LJ$86,'BECO_Datos 2006-2020'!$A63,FALSE)+IFERROR(HLOOKUP(CONCATENATE($L$5,T$7),'BECO_Datos 2006-2020'!$LL$3:$RN$86,'BECO_Datos 2006-2020'!$A63,FALSE),0))*T$5</f>
        <v>0</v>
      </c>
      <c r="U63" s="103">
        <f>(HLOOKUP(CONCATENATE($L$5,U$7),'BECO_Datos 2006-2020'!$D$3:$LJ$86,'BECO_Datos 2006-2020'!$A63,FALSE)+IFERROR(HLOOKUP(CONCATENATE($L$5,U$7),'BECO_Datos 2006-2020'!$LL$3:$RN$86,'BECO_Datos 2006-2020'!$A63,FALSE),0))*U$5</f>
        <v>0</v>
      </c>
      <c r="V63" s="103">
        <f>(HLOOKUP(CONCATENATE($L$5,V$7),'BECO_Datos 2006-2020'!$D$3:$LJ$86,'BECO_Datos 2006-2020'!$A63,FALSE)+IFERROR(HLOOKUP(CONCATENATE($L$5,V$7),'BECO_Datos 2006-2020'!$LL$3:$RN$86,'BECO_Datos 2006-2020'!$A63,FALSE),0))*V$5</f>
        <v>0</v>
      </c>
      <c r="W63" s="103">
        <f>(HLOOKUP(CONCATENATE($L$5,W$7),'BECO_Datos 2006-2020'!$D$3:$LJ$86,'BECO_Datos 2006-2020'!$A63,FALSE)+IFERROR(HLOOKUP(CONCATENATE($L$5,W$7),'BECO_Datos 2006-2020'!$LL$3:$RN$86,'BECO_Datos 2006-2020'!$A63,FALSE),0))*W$5</f>
        <v>0</v>
      </c>
    </row>
    <row r="64" spans="1:23" x14ac:dyDescent="0.25">
      <c r="A64" s="54"/>
      <c r="B64" s="149" t="s">
        <v>100</v>
      </c>
      <c r="C64" s="23" t="str">
        <f t="shared" si="18"/>
        <v>No aplica</v>
      </c>
      <c r="D64" s="104">
        <f>(HLOOKUP(CONCATENATE($L$5,D$7),'BECO_Datos 2006-2020'!$D$3:$LJ$86,'BECO_Datos 2006-2020'!$A64,FALSE)+IFERROR(HLOOKUP(CONCATENATE($L$5,D$7),'BECO_Datos 2006-2020'!$LL$3:$RN$86,'BECO_Datos 2006-2020'!$A64,FALSE),0))*D$5</f>
        <v>0</v>
      </c>
      <c r="E64" s="104">
        <f>(HLOOKUP(CONCATENATE($L$5,E$7),'BECO_Datos 2006-2020'!$D$3:$LJ$86,'BECO_Datos 2006-2020'!$A64,FALSE)+IFERROR(HLOOKUP(CONCATENATE($L$5,E$7),'BECO_Datos 2006-2020'!$LL$3:$RN$86,'BECO_Datos 2006-2020'!$A64,FALSE),0))*E$5</f>
        <v>0</v>
      </c>
      <c r="F64" s="104">
        <f>(HLOOKUP(CONCATENATE($L$5,F$7),'BECO_Datos 2006-2020'!$D$3:$LJ$86,'BECO_Datos 2006-2020'!$A64,FALSE)+IFERROR(HLOOKUP(CONCATENATE($L$5,F$7),'BECO_Datos 2006-2020'!$LL$3:$RN$86,'BECO_Datos 2006-2020'!$A64,FALSE),0))*F$5</f>
        <v>437.11019375280375</v>
      </c>
      <c r="G64" s="104">
        <f>(HLOOKUP(CONCATENATE($L$5,G$7),'BECO_Datos 2006-2020'!$D$3:$LJ$86,'BECO_Datos 2006-2020'!$A64,FALSE)+IFERROR(HLOOKUP(CONCATENATE($L$5,G$7),'BECO_Datos 2006-2020'!$LL$3:$RN$86,'BECO_Datos 2006-2020'!$A64,FALSE),0))*G$5</f>
        <v>0</v>
      </c>
      <c r="H64" s="104">
        <f>(HLOOKUP(CONCATENATE($L$5,H$7),'BECO_Datos 2006-2020'!$D$3:$LJ$86,'BECO_Datos 2006-2020'!$A64,FALSE)+IFERROR(HLOOKUP(CONCATENATE($L$5,H$7),'BECO_Datos 2006-2020'!$LL$3:$RN$86,'BECO_Datos 2006-2020'!$A64,FALSE),0))*H$5</f>
        <v>0</v>
      </c>
      <c r="I64" s="104">
        <f>(HLOOKUP(CONCATENATE($L$5,I$7),'BECO_Datos 2006-2020'!$D$3:$LJ$86,'BECO_Datos 2006-2020'!$A64,FALSE)+IFERROR(HLOOKUP(CONCATENATE($L$5,I$7),'BECO_Datos 2006-2020'!$LL$3:$RN$86,'BECO_Datos 2006-2020'!$A64,FALSE),0))*I$5</f>
        <v>0</v>
      </c>
      <c r="J64" s="104">
        <f>(HLOOKUP(CONCATENATE($L$5,J$7),'BECO_Datos 2006-2020'!$D$3:$LJ$86,'BECO_Datos 2006-2020'!$A64,FALSE)+IFERROR(HLOOKUP(CONCATENATE($L$5,J$7),'BECO_Datos 2006-2020'!$LL$3:$RN$86,'BECO_Datos 2006-2020'!$A64,FALSE),0))*J$5</f>
        <v>0</v>
      </c>
      <c r="K64" s="104">
        <f>(HLOOKUP(CONCATENATE($L$5,K$7),'BECO_Datos 2006-2020'!$D$3:$LJ$86,'BECO_Datos 2006-2020'!$A64,FALSE)+IFERROR(HLOOKUP(CONCATENATE($L$5,K$7),'BECO_Datos 2006-2020'!$LL$3:$RN$86,'BECO_Datos 2006-2020'!$A64,FALSE),0))*K$5</f>
        <v>0</v>
      </c>
      <c r="L64" s="23" t="str">
        <f t="shared" si="20"/>
        <v>No aplica</v>
      </c>
      <c r="M64" s="104">
        <f>(HLOOKUP(CONCATENATE($L$5,M$7),'BECO_Datos 2006-2020'!$D$3:$LJ$86,'BECO_Datos 2006-2020'!$A64,FALSE)+IFERROR(HLOOKUP(CONCATENATE($L$5,M$7),'BECO_Datos 2006-2020'!$LL$3:$RN$86,'BECO_Datos 2006-2020'!$A64,FALSE),0))*M$5</f>
        <v>0</v>
      </c>
      <c r="N64" s="104">
        <f>(HLOOKUP(CONCATENATE($L$5,N$7),'BECO_Datos 2006-2020'!$D$3:$LJ$86,'BECO_Datos 2006-2020'!$A64,FALSE)+IFERROR(HLOOKUP(CONCATENATE($L$5,N$7),'BECO_Datos 2006-2020'!$LL$3:$RN$86,'BECO_Datos 2006-2020'!$A64,FALSE),0))*N$5</f>
        <v>0</v>
      </c>
      <c r="O64" s="104">
        <f>(HLOOKUP(CONCATENATE($L$5,O$7),'BECO_Datos 2006-2020'!$D$3:$LJ$86,'BECO_Datos 2006-2020'!$A64,FALSE)+IFERROR(HLOOKUP(CONCATENATE($L$5,O$7),'BECO_Datos 2006-2020'!$LL$3:$RN$86,'BECO_Datos 2006-2020'!$A64,FALSE),0))*O$5</f>
        <v>0</v>
      </c>
      <c r="P64" s="104">
        <f>(HLOOKUP(CONCATENATE($L$5,P$7),'BECO_Datos 2006-2020'!$D$3:$LJ$86,'BECO_Datos 2006-2020'!$A64,FALSE)+IFERROR(HLOOKUP(CONCATENATE($L$5,P$7),'BECO_Datos 2006-2020'!$LL$3:$RN$86,'BECO_Datos 2006-2020'!$A64,FALSE),0))*P$5</f>
        <v>1.3465833126528757</v>
      </c>
      <c r="Q64" s="104">
        <f>(HLOOKUP(CONCATENATE($L$5,Q$7),'BECO_Datos 2006-2020'!$D$3:$LJ$86,'BECO_Datos 2006-2020'!$A64,FALSE)+IFERROR(HLOOKUP(CONCATENATE($L$5,Q$7),'BECO_Datos 2006-2020'!$LL$3:$RN$86,'BECO_Datos 2006-2020'!$A64,FALSE),0))*Q$5</f>
        <v>1.4442112950986516</v>
      </c>
      <c r="R64" s="104">
        <f>(HLOOKUP(CONCATENATE($L$5,R$7),'BECO_Datos 2006-2020'!$D$3:$LJ$86,'BECO_Datos 2006-2020'!$A64,FALSE)+IFERROR(HLOOKUP(CONCATENATE($L$5,R$7),'BECO_Datos 2006-2020'!$LL$3:$RN$86,'BECO_Datos 2006-2020'!$A64,FALSE),0))*R$5</f>
        <v>204.78825638703694</v>
      </c>
      <c r="S64" s="104">
        <f>(HLOOKUP(CONCATENATE($L$5,S$7),'BECO_Datos 2006-2020'!$D$3:$LJ$86,'BECO_Datos 2006-2020'!$A64,FALSE)+IFERROR(HLOOKUP(CONCATENATE($L$5,S$7),'BECO_Datos 2006-2020'!$LL$3:$RN$86,'BECO_Datos 2006-2020'!$A64,FALSE),0))*S$5</f>
        <v>0</v>
      </c>
      <c r="T64" s="104">
        <f>(HLOOKUP(CONCATENATE($L$5,T$7),'BECO_Datos 2006-2020'!$D$3:$LJ$86,'BECO_Datos 2006-2020'!$A64,FALSE)+IFERROR(HLOOKUP(CONCATENATE($L$5,T$7),'BECO_Datos 2006-2020'!$LL$3:$RN$86,'BECO_Datos 2006-2020'!$A64,FALSE),0))*T$5</f>
        <v>0.12381627731418816</v>
      </c>
      <c r="U64" s="104">
        <f>(HLOOKUP(CONCATENATE($L$5,U$7),'BECO_Datos 2006-2020'!$D$3:$LJ$86,'BECO_Datos 2006-2020'!$A64,FALSE)+IFERROR(HLOOKUP(CONCATENATE($L$5,U$7),'BECO_Datos 2006-2020'!$LL$3:$RN$86,'BECO_Datos 2006-2020'!$A64,FALSE),0))*U$5</f>
        <v>1.9012500608630163</v>
      </c>
      <c r="V64" s="104">
        <f>(HLOOKUP(CONCATENATE($L$5,V$7),'BECO_Datos 2006-2020'!$D$3:$LJ$86,'BECO_Datos 2006-2020'!$A64,FALSE)+IFERROR(HLOOKUP(CONCATENATE($L$5,V$7),'BECO_Datos 2006-2020'!$LL$3:$RN$86,'BECO_Datos 2006-2020'!$A64,FALSE),0))*V$5</f>
        <v>1.0363134466366588</v>
      </c>
      <c r="W64" s="104">
        <f>(HLOOKUP(CONCATENATE($L$5,W$7),'BECO_Datos 2006-2020'!$D$3:$LJ$86,'BECO_Datos 2006-2020'!$A64,FALSE)+IFERROR(HLOOKUP(CONCATENATE($L$5,W$7),'BECO_Datos 2006-2020'!$LL$3:$RN$86,'BECO_Datos 2006-2020'!$A64,FALSE),0))*W$5</f>
        <v>0</v>
      </c>
    </row>
    <row r="65" spans="1:27" x14ac:dyDescent="0.25">
      <c r="A65" s="54"/>
      <c r="B65" s="148" t="s">
        <v>101</v>
      </c>
      <c r="C65" s="22" t="str">
        <f t="shared" si="18"/>
        <v>No aplica</v>
      </c>
      <c r="D65" s="103">
        <f>(HLOOKUP(CONCATENATE($L$5,D$7),'BECO_Datos 2006-2020'!$D$3:$LJ$86,'BECO_Datos 2006-2020'!$A65,FALSE)+IFERROR(HLOOKUP(CONCATENATE($L$5,D$7),'BECO_Datos 2006-2020'!$LL$3:$RN$86,'BECO_Datos 2006-2020'!$A65,FALSE),0))*D$5</f>
        <v>0</v>
      </c>
      <c r="E65" s="103">
        <f>(HLOOKUP(CONCATENATE($L$5,E$7),'BECO_Datos 2006-2020'!$D$3:$LJ$86,'BECO_Datos 2006-2020'!$A65,FALSE)+IFERROR(HLOOKUP(CONCATENATE($L$5,E$7),'BECO_Datos 2006-2020'!$LL$3:$RN$86,'BECO_Datos 2006-2020'!$A65,FALSE),0))*E$5</f>
        <v>0</v>
      </c>
      <c r="F65" s="103">
        <f>(HLOOKUP(CONCATENATE($L$5,F$7),'BECO_Datos 2006-2020'!$D$3:$LJ$86,'BECO_Datos 2006-2020'!$A65,FALSE)+IFERROR(HLOOKUP(CONCATENATE($L$5,F$7),'BECO_Datos 2006-2020'!$LL$3:$RN$86,'BECO_Datos 2006-2020'!$A65,FALSE),0))*F$5</f>
        <v>79.65986427267174</v>
      </c>
      <c r="G65" s="103">
        <f>(HLOOKUP(CONCATENATE($L$5,G$7),'BECO_Datos 2006-2020'!$D$3:$LJ$86,'BECO_Datos 2006-2020'!$A65,FALSE)+IFERROR(HLOOKUP(CONCATENATE($L$5,G$7),'BECO_Datos 2006-2020'!$LL$3:$RN$86,'BECO_Datos 2006-2020'!$A65,FALSE),0))*G$5</f>
        <v>0</v>
      </c>
      <c r="H65" s="103">
        <f>(HLOOKUP(CONCATENATE($L$5,H$7),'BECO_Datos 2006-2020'!$D$3:$LJ$86,'BECO_Datos 2006-2020'!$A65,FALSE)+IFERROR(HLOOKUP(CONCATENATE($L$5,H$7),'BECO_Datos 2006-2020'!$LL$3:$RN$86,'BECO_Datos 2006-2020'!$A65,FALSE),0))*H$5</f>
        <v>0</v>
      </c>
      <c r="I65" s="103">
        <f>(HLOOKUP(CONCATENATE($L$5,I$7),'BECO_Datos 2006-2020'!$D$3:$LJ$86,'BECO_Datos 2006-2020'!$A65,FALSE)+IFERROR(HLOOKUP(CONCATENATE($L$5,I$7),'BECO_Datos 2006-2020'!$LL$3:$RN$86,'BECO_Datos 2006-2020'!$A65,FALSE),0))*I$5</f>
        <v>0</v>
      </c>
      <c r="J65" s="103">
        <f>(HLOOKUP(CONCATENATE($L$5,J$7),'BECO_Datos 2006-2020'!$D$3:$LJ$86,'BECO_Datos 2006-2020'!$A65,FALSE)+IFERROR(HLOOKUP(CONCATENATE($L$5,J$7),'BECO_Datos 2006-2020'!$LL$3:$RN$86,'BECO_Datos 2006-2020'!$A65,FALSE),0))*J$5</f>
        <v>0</v>
      </c>
      <c r="K65" s="103">
        <f>(HLOOKUP(CONCATENATE($L$5,K$7),'BECO_Datos 2006-2020'!$D$3:$LJ$86,'BECO_Datos 2006-2020'!$A65,FALSE)+IFERROR(HLOOKUP(CONCATENATE($L$5,K$7),'BECO_Datos 2006-2020'!$LL$3:$RN$86,'BECO_Datos 2006-2020'!$A65,FALSE),0))*K$5</f>
        <v>0</v>
      </c>
      <c r="L65" s="22" t="str">
        <f t="shared" si="20"/>
        <v>No aplica</v>
      </c>
      <c r="M65" s="103">
        <f>(HLOOKUP(CONCATENATE($L$5,M$7),'BECO_Datos 2006-2020'!$D$3:$LJ$86,'BECO_Datos 2006-2020'!$A65,FALSE)+IFERROR(HLOOKUP(CONCATENATE($L$5,M$7),'BECO_Datos 2006-2020'!$LL$3:$RN$86,'BECO_Datos 2006-2020'!$A65,FALSE),0))*M$5</f>
        <v>0</v>
      </c>
      <c r="N65" s="103">
        <f>(HLOOKUP(CONCATENATE($L$5,N$7),'BECO_Datos 2006-2020'!$D$3:$LJ$86,'BECO_Datos 2006-2020'!$A65,FALSE)+IFERROR(HLOOKUP(CONCATENATE($L$5,N$7),'BECO_Datos 2006-2020'!$LL$3:$RN$86,'BECO_Datos 2006-2020'!$A65,FALSE),0))*N$5</f>
        <v>0</v>
      </c>
      <c r="O65" s="103">
        <f>(HLOOKUP(CONCATENATE($L$5,O$7),'BECO_Datos 2006-2020'!$D$3:$LJ$86,'BECO_Datos 2006-2020'!$A65,FALSE)+IFERROR(HLOOKUP(CONCATENATE($L$5,O$7),'BECO_Datos 2006-2020'!$LL$3:$RN$86,'BECO_Datos 2006-2020'!$A65,FALSE),0))*O$5</f>
        <v>0</v>
      </c>
      <c r="P65" s="103">
        <f>(HLOOKUP(CONCATENATE($L$5,P$7),'BECO_Datos 2006-2020'!$D$3:$LJ$86,'BECO_Datos 2006-2020'!$A65,FALSE)+IFERROR(HLOOKUP(CONCATENATE($L$5,P$7),'BECO_Datos 2006-2020'!$LL$3:$RN$86,'BECO_Datos 2006-2020'!$A65,FALSE),0))*P$5</f>
        <v>0.20589801521466611</v>
      </c>
      <c r="Q65" s="103">
        <f>(HLOOKUP(CONCATENATE($L$5,Q$7),'BECO_Datos 2006-2020'!$D$3:$LJ$86,'BECO_Datos 2006-2020'!$A65,FALSE)+IFERROR(HLOOKUP(CONCATENATE($L$5,Q$7),'BECO_Datos 2006-2020'!$LL$3:$RN$86,'BECO_Datos 2006-2020'!$A65,FALSE),0))*Q$5</f>
        <v>2.1331540864913583</v>
      </c>
      <c r="R65" s="103">
        <f>(HLOOKUP(CONCATENATE($L$5,R$7),'BECO_Datos 2006-2020'!$D$3:$LJ$86,'BECO_Datos 2006-2020'!$A65,FALSE)+IFERROR(HLOOKUP(CONCATENATE($L$5,R$7),'BECO_Datos 2006-2020'!$LL$3:$RN$86,'BECO_Datos 2006-2020'!$A65,FALSE),0))*R$5</f>
        <v>82.044577990796768</v>
      </c>
      <c r="S65" s="103">
        <f>(HLOOKUP(CONCATENATE($L$5,S$7),'BECO_Datos 2006-2020'!$D$3:$LJ$86,'BECO_Datos 2006-2020'!$A65,FALSE)+IFERROR(HLOOKUP(CONCATENATE($L$5,S$7),'BECO_Datos 2006-2020'!$LL$3:$RN$86,'BECO_Datos 2006-2020'!$A65,FALSE),0))*S$5</f>
        <v>0</v>
      </c>
      <c r="T65" s="103">
        <f>(HLOOKUP(CONCATENATE($L$5,T$7),'BECO_Datos 2006-2020'!$D$3:$LJ$86,'BECO_Datos 2006-2020'!$A65,FALSE)+IFERROR(HLOOKUP(CONCATENATE($L$5,T$7),'BECO_Datos 2006-2020'!$LL$3:$RN$86,'BECO_Datos 2006-2020'!$A65,FALSE),0))*T$5</f>
        <v>4.818322341640334E-2</v>
      </c>
      <c r="U65" s="103">
        <f>(HLOOKUP(CONCATENATE($L$5,U$7),'BECO_Datos 2006-2020'!$D$3:$LJ$86,'BECO_Datos 2006-2020'!$A65,FALSE)+IFERROR(HLOOKUP(CONCATENATE($L$5,U$7),'BECO_Datos 2006-2020'!$LL$3:$RN$86,'BECO_Datos 2006-2020'!$A65,FALSE),0))*U$5</f>
        <v>0.95724578378591096</v>
      </c>
      <c r="V65" s="103">
        <f>(HLOOKUP(CONCATENATE($L$5,V$7),'BECO_Datos 2006-2020'!$D$3:$LJ$86,'BECO_Datos 2006-2020'!$A65,FALSE)+IFERROR(HLOOKUP(CONCATENATE($L$5,V$7),'BECO_Datos 2006-2020'!$LL$3:$RN$86,'BECO_Datos 2006-2020'!$A65,FALSE),0))*V$5</f>
        <v>2.1968945379316875</v>
      </c>
      <c r="W65" s="103">
        <f>(HLOOKUP(CONCATENATE($L$5,W$7),'BECO_Datos 2006-2020'!$D$3:$LJ$86,'BECO_Datos 2006-2020'!$A65,FALSE)+IFERROR(HLOOKUP(CONCATENATE($L$5,W$7),'BECO_Datos 2006-2020'!$LL$3:$RN$86,'BECO_Datos 2006-2020'!$A65,FALSE),0))*W$5</f>
        <v>0</v>
      </c>
    </row>
    <row r="66" spans="1:27" x14ac:dyDescent="0.25">
      <c r="A66" s="54"/>
      <c r="B66" s="149" t="s">
        <v>102</v>
      </c>
      <c r="C66" s="23" t="str">
        <f t="shared" si="18"/>
        <v>No aplica</v>
      </c>
      <c r="D66" s="104">
        <f>(HLOOKUP(CONCATENATE($L$5,D$7),'BECO_Datos 2006-2020'!$D$3:$LJ$86,'BECO_Datos 2006-2020'!$A66,FALSE)+IFERROR(HLOOKUP(CONCATENATE($L$5,D$7),'BECO_Datos 2006-2020'!$LL$3:$RN$86,'BECO_Datos 2006-2020'!$A66,FALSE),0))*D$5</f>
        <v>0</v>
      </c>
      <c r="E66" s="104">
        <f>(HLOOKUP(CONCATENATE($L$5,E$7),'BECO_Datos 2006-2020'!$D$3:$LJ$86,'BECO_Datos 2006-2020'!$A66,FALSE)+IFERROR(HLOOKUP(CONCATENATE($L$5,E$7),'BECO_Datos 2006-2020'!$LL$3:$RN$86,'BECO_Datos 2006-2020'!$A66,FALSE),0))*E$5</f>
        <v>1.4453937417512328</v>
      </c>
      <c r="F66" s="104">
        <f>(HLOOKUP(CONCATENATE($L$5,F$7),'BECO_Datos 2006-2020'!$D$3:$LJ$86,'BECO_Datos 2006-2020'!$A66,FALSE)+IFERROR(HLOOKUP(CONCATENATE($L$5,F$7),'BECO_Datos 2006-2020'!$LL$3:$RN$86,'BECO_Datos 2006-2020'!$A66,FALSE),0))*F$5</f>
        <v>245.41266194701345</v>
      </c>
      <c r="G66" s="104">
        <f>(HLOOKUP(CONCATENATE($L$5,G$7),'BECO_Datos 2006-2020'!$D$3:$LJ$86,'BECO_Datos 2006-2020'!$A66,FALSE)+IFERROR(HLOOKUP(CONCATENATE($L$5,G$7),'BECO_Datos 2006-2020'!$LL$3:$RN$86,'BECO_Datos 2006-2020'!$A66,FALSE),0))*G$5</f>
        <v>0</v>
      </c>
      <c r="H66" s="104">
        <f>(HLOOKUP(CONCATENATE($L$5,H$7),'BECO_Datos 2006-2020'!$D$3:$LJ$86,'BECO_Datos 2006-2020'!$A66,FALSE)+IFERROR(HLOOKUP(CONCATENATE($L$5,H$7),'BECO_Datos 2006-2020'!$LL$3:$RN$86,'BECO_Datos 2006-2020'!$A66,FALSE),0))*H$5</f>
        <v>0</v>
      </c>
      <c r="I66" s="104">
        <f>(HLOOKUP(CONCATENATE($L$5,I$7),'BECO_Datos 2006-2020'!$D$3:$LJ$86,'BECO_Datos 2006-2020'!$A66,FALSE)+IFERROR(HLOOKUP(CONCATENATE($L$5,I$7),'BECO_Datos 2006-2020'!$LL$3:$RN$86,'BECO_Datos 2006-2020'!$A66,FALSE),0))*I$5</f>
        <v>0</v>
      </c>
      <c r="J66" s="104">
        <f>(HLOOKUP(CONCATENATE($L$5,J$7),'BECO_Datos 2006-2020'!$D$3:$LJ$86,'BECO_Datos 2006-2020'!$A66,FALSE)+IFERROR(HLOOKUP(CONCATENATE($L$5,J$7),'BECO_Datos 2006-2020'!$LL$3:$RN$86,'BECO_Datos 2006-2020'!$A66,FALSE),0))*J$5</f>
        <v>0</v>
      </c>
      <c r="K66" s="104">
        <f>(HLOOKUP(CONCATENATE($L$5,K$7),'BECO_Datos 2006-2020'!$D$3:$LJ$86,'BECO_Datos 2006-2020'!$A66,FALSE)+IFERROR(HLOOKUP(CONCATENATE($L$5,K$7),'BECO_Datos 2006-2020'!$LL$3:$RN$86,'BECO_Datos 2006-2020'!$A66,FALSE),0))*K$5</f>
        <v>0</v>
      </c>
      <c r="L66" s="23" t="str">
        <f t="shared" si="20"/>
        <v>No aplica</v>
      </c>
      <c r="M66" s="104">
        <f>(HLOOKUP(CONCATENATE($L$5,M$7),'BECO_Datos 2006-2020'!$D$3:$LJ$86,'BECO_Datos 2006-2020'!$A66,FALSE)+IFERROR(HLOOKUP(CONCATENATE($L$5,M$7),'BECO_Datos 2006-2020'!$LL$3:$RN$86,'BECO_Datos 2006-2020'!$A66,FALSE),0))*M$5</f>
        <v>0</v>
      </c>
      <c r="N66" s="104">
        <f>(HLOOKUP(CONCATENATE($L$5,N$7),'BECO_Datos 2006-2020'!$D$3:$LJ$86,'BECO_Datos 2006-2020'!$A66,FALSE)+IFERROR(HLOOKUP(CONCATENATE($L$5,N$7),'BECO_Datos 2006-2020'!$LL$3:$RN$86,'BECO_Datos 2006-2020'!$A66,FALSE),0))*N$5</f>
        <v>0</v>
      </c>
      <c r="O66" s="104">
        <f>(HLOOKUP(CONCATENATE($L$5,O$7),'BECO_Datos 2006-2020'!$D$3:$LJ$86,'BECO_Datos 2006-2020'!$A66,FALSE)+IFERROR(HLOOKUP(CONCATENATE($L$5,O$7),'BECO_Datos 2006-2020'!$LL$3:$RN$86,'BECO_Datos 2006-2020'!$A66,FALSE),0))*O$5</f>
        <v>0</v>
      </c>
      <c r="P66" s="104">
        <f>(HLOOKUP(CONCATENATE($L$5,P$7),'BECO_Datos 2006-2020'!$D$3:$LJ$86,'BECO_Datos 2006-2020'!$A66,FALSE)+IFERROR(HLOOKUP(CONCATENATE($L$5,P$7),'BECO_Datos 2006-2020'!$LL$3:$RN$86,'BECO_Datos 2006-2020'!$A66,FALSE),0))*P$5</f>
        <v>0.83709637554999095</v>
      </c>
      <c r="Q66" s="104">
        <f>(HLOOKUP(CONCATENATE($L$5,Q$7),'BECO_Datos 2006-2020'!$D$3:$LJ$86,'BECO_Datos 2006-2020'!$A66,FALSE)+IFERROR(HLOOKUP(CONCATENATE($L$5,Q$7),'BECO_Datos 2006-2020'!$LL$3:$RN$86,'BECO_Datos 2006-2020'!$A66,FALSE),0))*Q$5</f>
        <v>0.26437706096054114</v>
      </c>
      <c r="R66" s="104">
        <f>(HLOOKUP(CONCATENATE($L$5,R$7),'BECO_Datos 2006-2020'!$D$3:$LJ$86,'BECO_Datos 2006-2020'!$A66,FALSE)+IFERROR(HLOOKUP(CONCATENATE($L$5,R$7),'BECO_Datos 2006-2020'!$LL$3:$RN$86,'BECO_Datos 2006-2020'!$A66,FALSE),0))*R$5</f>
        <v>102.2003833642127</v>
      </c>
      <c r="S66" s="104">
        <f>(HLOOKUP(CONCATENATE($L$5,S$7),'BECO_Datos 2006-2020'!$D$3:$LJ$86,'BECO_Datos 2006-2020'!$A66,FALSE)+IFERROR(HLOOKUP(CONCATENATE($L$5,S$7),'BECO_Datos 2006-2020'!$LL$3:$RN$86,'BECO_Datos 2006-2020'!$A66,FALSE),0))*S$5</f>
        <v>0</v>
      </c>
      <c r="T66" s="104">
        <f>(HLOOKUP(CONCATENATE($L$5,T$7),'BECO_Datos 2006-2020'!$D$3:$LJ$86,'BECO_Datos 2006-2020'!$A66,FALSE)+IFERROR(HLOOKUP(CONCATENATE($L$5,T$7),'BECO_Datos 2006-2020'!$LL$3:$RN$86,'BECO_Datos 2006-2020'!$A66,FALSE),0))*T$5</f>
        <v>1.8379363778212627</v>
      </c>
      <c r="U66" s="104">
        <f>(HLOOKUP(CONCATENATE($L$5,U$7),'BECO_Datos 2006-2020'!$D$3:$LJ$86,'BECO_Datos 2006-2020'!$A66,FALSE)+IFERROR(HLOOKUP(CONCATENATE($L$5,U$7),'BECO_Datos 2006-2020'!$LL$3:$RN$86,'BECO_Datos 2006-2020'!$A66,FALSE),0))*U$5</f>
        <v>2.8189791810950471</v>
      </c>
      <c r="V66" s="104">
        <f>(HLOOKUP(CONCATENATE($L$5,V$7),'BECO_Datos 2006-2020'!$D$3:$LJ$86,'BECO_Datos 2006-2020'!$A66,FALSE)+IFERROR(HLOOKUP(CONCATENATE($L$5,V$7),'BECO_Datos 2006-2020'!$LL$3:$RN$86,'BECO_Datos 2006-2020'!$A66,FALSE),0))*V$5</f>
        <v>1.1522461009920968</v>
      </c>
      <c r="W66" s="104">
        <f>(HLOOKUP(CONCATENATE($L$5,W$7),'BECO_Datos 2006-2020'!$D$3:$LJ$86,'BECO_Datos 2006-2020'!$A66,FALSE)+IFERROR(HLOOKUP(CONCATENATE($L$5,W$7),'BECO_Datos 2006-2020'!$LL$3:$RN$86,'BECO_Datos 2006-2020'!$A66,FALSE),0))*W$5</f>
        <v>0</v>
      </c>
    </row>
    <row r="67" spans="1:27" x14ac:dyDescent="0.25">
      <c r="A67" s="54"/>
      <c r="B67" s="148" t="s">
        <v>103</v>
      </c>
      <c r="C67" s="22" t="str">
        <f t="shared" si="18"/>
        <v>No aplica</v>
      </c>
      <c r="D67" s="103">
        <f>(HLOOKUP(CONCATENATE($L$5,D$7),'BECO_Datos 2006-2020'!$D$3:$LJ$86,'BECO_Datos 2006-2020'!$A67,FALSE)+IFERROR(HLOOKUP(CONCATENATE($L$5,D$7),'BECO_Datos 2006-2020'!$LL$3:$RN$86,'BECO_Datos 2006-2020'!$A67,FALSE),0))*D$5</f>
        <v>0</v>
      </c>
      <c r="E67" s="103">
        <f>(HLOOKUP(CONCATENATE($L$5,E$7),'BECO_Datos 2006-2020'!$D$3:$LJ$86,'BECO_Datos 2006-2020'!$A67,FALSE)+IFERROR(HLOOKUP(CONCATENATE($L$5,E$7),'BECO_Datos 2006-2020'!$LL$3:$RN$86,'BECO_Datos 2006-2020'!$A67,FALSE),0))*E$5</f>
        <v>0</v>
      </c>
      <c r="F67" s="103">
        <f>(HLOOKUP(CONCATENATE($L$5,F$7),'BECO_Datos 2006-2020'!$D$3:$LJ$86,'BECO_Datos 2006-2020'!$A67,FALSE)+IFERROR(HLOOKUP(CONCATENATE($L$5,F$7),'BECO_Datos 2006-2020'!$LL$3:$RN$86,'BECO_Datos 2006-2020'!$A67,FALSE),0))*F$5</f>
        <v>52.20868546769394</v>
      </c>
      <c r="G67" s="103">
        <f>(HLOOKUP(CONCATENATE($L$5,G$7),'BECO_Datos 2006-2020'!$D$3:$LJ$86,'BECO_Datos 2006-2020'!$A67,FALSE)+IFERROR(HLOOKUP(CONCATENATE($L$5,G$7),'BECO_Datos 2006-2020'!$LL$3:$RN$86,'BECO_Datos 2006-2020'!$A67,FALSE),0))*G$5</f>
        <v>0</v>
      </c>
      <c r="H67" s="103">
        <f>(HLOOKUP(CONCATENATE($L$5,H$7),'BECO_Datos 2006-2020'!$D$3:$LJ$86,'BECO_Datos 2006-2020'!$A67,FALSE)+IFERROR(HLOOKUP(CONCATENATE($L$5,H$7),'BECO_Datos 2006-2020'!$LL$3:$RN$86,'BECO_Datos 2006-2020'!$A67,FALSE),0))*H$5</f>
        <v>0</v>
      </c>
      <c r="I67" s="103">
        <f>(HLOOKUP(CONCATENATE($L$5,I$7),'BECO_Datos 2006-2020'!$D$3:$LJ$86,'BECO_Datos 2006-2020'!$A67,FALSE)+IFERROR(HLOOKUP(CONCATENATE($L$5,I$7),'BECO_Datos 2006-2020'!$LL$3:$RN$86,'BECO_Datos 2006-2020'!$A67,FALSE),0))*I$5</f>
        <v>0</v>
      </c>
      <c r="J67" s="103">
        <f>(HLOOKUP(CONCATENATE($L$5,J$7),'BECO_Datos 2006-2020'!$D$3:$LJ$86,'BECO_Datos 2006-2020'!$A67,FALSE)+IFERROR(HLOOKUP(CONCATENATE($L$5,J$7),'BECO_Datos 2006-2020'!$LL$3:$RN$86,'BECO_Datos 2006-2020'!$A67,FALSE),0))*J$5</f>
        <v>0</v>
      </c>
      <c r="K67" s="103">
        <f>(HLOOKUP(CONCATENATE($L$5,K$7),'BECO_Datos 2006-2020'!$D$3:$LJ$86,'BECO_Datos 2006-2020'!$A67,FALSE)+IFERROR(HLOOKUP(CONCATENATE($L$5,K$7),'BECO_Datos 2006-2020'!$LL$3:$RN$86,'BECO_Datos 2006-2020'!$A67,FALSE),0))*K$5</f>
        <v>0</v>
      </c>
      <c r="L67" s="22" t="str">
        <f t="shared" si="20"/>
        <v>No aplica</v>
      </c>
      <c r="M67" s="103">
        <f>(HLOOKUP(CONCATENATE($L$5,M$7),'BECO_Datos 2006-2020'!$D$3:$LJ$86,'BECO_Datos 2006-2020'!$A67,FALSE)+IFERROR(HLOOKUP(CONCATENATE($L$5,M$7),'BECO_Datos 2006-2020'!$LL$3:$RN$86,'BECO_Datos 2006-2020'!$A67,FALSE),0))*M$5</f>
        <v>0</v>
      </c>
      <c r="N67" s="103">
        <f>(HLOOKUP(CONCATENATE($L$5,N$7),'BECO_Datos 2006-2020'!$D$3:$LJ$86,'BECO_Datos 2006-2020'!$A67,FALSE)+IFERROR(HLOOKUP(CONCATENATE($L$5,N$7),'BECO_Datos 2006-2020'!$LL$3:$RN$86,'BECO_Datos 2006-2020'!$A67,FALSE),0))*N$5</f>
        <v>0</v>
      </c>
      <c r="O67" s="103">
        <f>(HLOOKUP(CONCATENATE($L$5,O$7),'BECO_Datos 2006-2020'!$D$3:$LJ$86,'BECO_Datos 2006-2020'!$A67,FALSE)+IFERROR(HLOOKUP(CONCATENATE($L$5,O$7),'BECO_Datos 2006-2020'!$LL$3:$RN$86,'BECO_Datos 2006-2020'!$A67,FALSE),0))*O$5</f>
        <v>0</v>
      </c>
      <c r="P67" s="103">
        <f>(HLOOKUP(CONCATENATE($L$5,P$7),'BECO_Datos 2006-2020'!$D$3:$LJ$86,'BECO_Datos 2006-2020'!$A67,FALSE)+IFERROR(HLOOKUP(CONCATENATE($L$5,P$7),'BECO_Datos 2006-2020'!$LL$3:$RN$86,'BECO_Datos 2006-2020'!$A67,FALSE),0))*P$5</f>
        <v>0</v>
      </c>
      <c r="Q67" s="103">
        <f>(HLOOKUP(CONCATENATE($L$5,Q$7),'BECO_Datos 2006-2020'!$D$3:$LJ$86,'BECO_Datos 2006-2020'!$A67,FALSE)+IFERROR(HLOOKUP(CONCATENATE($L$5,Q$7),'BECO_Datos 2006-2020'!$LL$3:$RN$86,'BECO_Datos 2006-2020'!$A67,FALSE),0))*Q$5</f>
        <v>1.7554236031411954</v>
      </c>
      <c r="R67" s="103">
        <f>(HLOOKUP(CONCATENATE($L$5,R$7),'BECO_Datos 2006-2020'!$D$3:$LJ$86,'BECO_Datos 2006-2020'!$A67,FALSE)+IFERROR(HLOOKUP(CONCATENATE($L$5,R$7),'BECO_Datos 2006-2020'!$LL$3:$RN$86,'BECO_Datos 2006-2020'!$A67,FALSE),0))*R$5</f>
        <v>32.267298855293539</v>
      </c>
      <c r="S67" s="103">
        <f>(HLOOKUP(CONCATENATE($L$5,S$7),'BECO_Datos 2006-2020'!$D$3:$LJ$86,'BECO_Datos 2006-2020'!$A67,FALSE)+IFERROR(HLOOKUP(CONCATENATE($L$5,S$7),'BECO_Datos 2006-2020'!$LL$3:$RN$86,'BECO_Datos 2006-2020'!$A67,FALSE),0))*S$5</f>
        <v>0</v>
      </c>
      <c r="T67" s="103">
        <f>(HLOOKUP(CONCATENATE($L$5,T$7),'BECO_Datos 2006-2020'!$D$3:$LJ$86,'BECO_Datos 2006-2020'!$A67,FALSE)+IFERROR(HLOOKUP(CONCATENATE($L$5,T$7),'BECO_Datos 2006-2020'!$LL$3:$RN$86,'BECO_Datos 2006-2020'!$A67,FALSE),0))*T$5</f>
        <v>0</v>
      </c>
      <c r="U67" s="103">
        <f>(HLOOKUP(CONCATENATE($L$5,U$7),'BECO_Datos 2006-2020'!$D$3:$LJ$86,'BECO_Datos 2006-2020'!$A67,FALSE)+IFERROR(HLOOKUP(CONCATENATE($L$5,U$7),'BECO_Datos 2006-2020'!$LL$3:$RN$86,'BECO_Datos 2006-2020'!$A67,FALSE),0))*U$5</f>
        <v>0.82669860093657765</v>
      </c>
      <c r="V67" s="103">
        <f>(HLOOKUP(CONCATENATE($L$5,V$7),'BECO_Datos 2006-2020'!$D$3:$LJ$86,'BECO_Datos 2006-2020'!$A67,FALSE)+IFERROR(HLOOKUP(CONCATENATE($L$5,V$7),'BECO_Datos 2006-2020'!$LL$3:$RN$86,'BECO_Datos 2006-2020'!$A67,FALSE),0))*V$5</f>
        <v>1.0147402616892409</v>
      </c>
      <c r="W67" s="103">
        <f>(HLOOKUP(CONCATENATE($L$5,W$7),'BECO_Datos 2006-2020'!$D$3:$LJ$86,'BECO_Datos 2006-2020'!$A67,FALSE)+IFERROR(HLOOKUP(CONCATENATE($L$5,W$7),'BECO_Datos 2006-2020'!$LL$3:$RN$86,'BECO_Datos 2006-2020'!$A67,FALSE),0))*W$5</f>
        <v>0</v>
      </c>
    </row>
    <row r="68" spans="1:27" x14ac:dyDescent="0.25">
      <c r="A68" s="54"/>
      <c r="B68" s="149" t="s">
        <v>104</v>
      </c>
      <c r="C68" s="23" t="str">
        <f t="shared" si="18"/>
        <v>No aplica</v>
      </c>
      <c r="D68" s="104">
        <f>(HLOOKUP(CONCATENATE($L$5,D$7),'BECO_Datos 2006-2020'!$D$3:$LJ$86,'BECO_Datos 2006-2020'!$A68,FALSE)+IFERROR(HLOOKUP(CONCATENATE($L$5,D$7),'BECO_Datos 2006-2020'!$LL$3:$RN$86,'BECO_Datos 2006-2020'!$A68,FALSE),0))*D$5</f>
        <v>0</v>
      </c>
      <c r="E68" s="104">
        <f>(HLOOKUP(CONCATENATE($L$5,E$7),'BECO_Datos 2006-2020'!$D$3:$LJ$86,'BECO_Datos 2006-2020'!$A68,FALSE)+IFERROR(HLOOKUP(CONCATENATE($L$5,E$7),'BECO_Datos 2006-2020'!$LL$3:$RN$86,'BECO_Datos 2006-2020'!$A68,FALSE),0))*E$5</f>
        <v>0</v>
      </c>
      <c r="F68" s="104">
        <f>(HLOOKUP(CONCATENATE($L$5,F$7),'BECO_Datos 2006-2020'!$D$3:$LJ$86,'BECO_Datos 2006-2020'!$A68,FALSE)+IFERROR(HLOOKUP(CONCATENATE($L$5,F$7),'BECO_Datos 2006-2020'!$LL$3:$RN$86,'BECO_Datos 2006-2020'!$A68,FALSE),0))*F$5</f>
        <v>82.141248057166464</v>
      </c>
      <c r="G68" s="104">
        <f>(HLOOKUP(CONCATENATE($L$5,G$7),'BECO_Datos 2006-2020'!$D$3:$LJ$86,'BECO_Datos 2006-2020'!$A68,FALSE)+IFERROR(HLOOKUP(CONCATENATE($L$5,G$7),'BECO_Datos 2006-2020'!$LL$3:$RN$86,'BECO_Datos 2006-2020'!$A68,FALSE),0))*G$5</f>
        <v>0</v>
      </c>
      <c r="H68" s="104">
        <f>(HLOOKUP(CONCATENATE($L$5,H$7),'BECO_Datos 2006-2020'!$D$3:$LJ$86,'BECO_Datos 2006-2020'!$A68,FALSE)+IFERROR(HLOOKUP(CONCATENATE($L$5,H$7),'BECO_Datos 2006-2020'!$LL$3:$RN$86,'BECO_Datos 2006-2020'!$A68,FALSE),0))*H$5</f>
        <v>0</v>
      </c>
      <c r="I68" s="104">
        <f>(HLOOKUP(CONCATENATE($L$5,I$7),'BECO_Datos 2006-2020'!$D$3:$LJ$86,'BECO_Datos 2006-2020'!$A68,FALSE)+IFERROR(HLOOKUP(CONCATENATE($L$5,I$7),'BECO_Datos 2006-2020'!$LL$3:$RN$86,'BECO_Datos 2006-2020'!$A68,FALSE),0))*I$5</f>
        <v>0</v>
      </c>
      <c r="J68" s="104">
        <f>(HLOOKUP(CONCATENATE($L$5,J$7),'BECO_Datos 2006-2020'!$D$3:$LJ$86,'BECO_Datos 2006-2020'!$A68,FALSE)+IFERROR(HLOOKUP(CONCATENATE($L$5,J$7),'BECO_Datos 2006-2020'!$LL$3:$RN$86,'BECO_Datos 2006-2020'!$A68,FALSE),0))*J$5</f>
        <v>0</v>
      </c>
      <c r="K68" s="104">
        <f>(HLOOKUP(CONCATENATE($L$5,K$7),'BECO_Datos 2006-2020'!$D$3:$LJ$86,'BECO_Datos 2006-2020'!$A68,FALSE)+IFERROR(HLOOKUP(CONCATENATE($L$5,K$7),'BECO_Datos 2006-2020'!$LL$3:$RN$86,'BECO_Datos 2006-2020'!$A68,FALSE),0))*K$5</f>
        <v>0</v>
      </c>
      <c r="L68" s="23" t="str">
        <f t="shared" si="20"/>
        <v>No aplica</v>
      </c>
      <c r="M68" s="104">
        <f>(HLOOKUP(CONCATENATE($L$5,M$7),'BECO_Datos 2006-2020'!$D$3:$LJ$86,'BECO_Datos 2006-2020'!$A68,FALSE)+IFERROR(HLOOKUP(CONCATENATE($L$5,M$7),'BECO_Datos 2006-2020'!$LL$3:$RN$86,'BECO_Datos 2006-2020'!$A68,FALSE),0))*M$5</f>
        <v>0</v>
      </c>
      <c r="N68" s="104">
        <f>(HLOOKUP(CONCATENATE($L$5,N$7),'BECO_Datos 2006-2020'!$D$3:$LJ$86,'BECO_Datos 2006-2020'!$A68,FALSE)+IFERROR(HLOOKUP(CONCATENATE($L$5,N$7),'BECO_Datos 2006-2020'!$LL$3:$RN$86,'BECO_Datos 2006-2020'!$A68,FALSE),0))*N$5</f>
        <v>0</v>
      </c>
      <c r="O68" s="104">
        <f>(HLOOKUP(CONCATENATE($L$5,O$7),'BECO_Datos 2006-2020'!$D$3:$LJ$86,'BECO_Datos 2006-2020'!$A68,FALSE)+IFERROR(HLOOKUP(CONCATENATE($L$5,O$7),'BECO_Datos 2006-2020'!$LL$3:$RN$86,'BECO_Datos 2006-2020'!$A68,FALSE),0))*O$5</f>
        <v>0</v>
      </c>
      <c r="P68" s="104">
        <f>(HLOOKUP(CONCATENATE($L$5,P$7),'BECO_Datos 2006-2020'!$D$3:$LJ$86,'BECO_Datos 2006-2020'!$A68,FALSE)+IFERROR(HLOOKUP(CONCATENATE($L$5,P$7),'BECO_Datos 2006-2020'!$LL$3:$RN$86,'BECO_Datos 2006-2020'!$A68,FALSE),0))*P$5</f>
        <v>0</v>
      </c>
      <c r="Q68" s="104">
        <f>(HLOOKUP(CONCATENATE($L$5,Q$7),'BECO_Datos 2006-2020'!$D$3:$LJ$86,'BECO_Datos 2006-2020'!$A68,FALSE)+IFERROR(HLOOKUP(CONCATENATE($L$5,Q$7),'BECO_Datos 2006-2020'!$LL$3:$RN$86,'BECO_Datos 2006-2020'!$A68,FALSE),0))*Q$5</f>
        <v>0.7670641076855621</v>
      </c>
      <c r="R68" s="104">
        <f>(HLOOKUP(CONCATENATE($L$5,R$7),'BECO_Datos 2006-2020'!$D$3:$LJ$86,'BECO_Datos 2006-2020'!$A68,FALSE)+IFERROR(HLOOKUP(CONCATENATE($L$5,R$7),'BECO_Datos 2006-2020'!$LL$3:$RN$86,'BECO_Datos 2006-2020'!$A68,FALSE),0))*R$5</f>
        <v>91.737563888140045</v>
      </c>
      <c r="S68" s="104">
        <f>(HLOOKUP(CONCATENATE($L$5,S$7),'BECO_Datos 2006-2020'!$D$3:$LJ$86,'BECO_Datos 2006-2020'!$A68,FALSE)+IFERROR(HLOOKUP(CONCATENATE($L$5,S$7),'BECO_Datos 2006-2020'!$LL$3:$RN$86,'BECO_Datos 2006-2020'!$A68,FALSE),0))*S$5</f>
        <v>6.5070966349345227E-2</v>
      </c>
      <c r="T68" s="104">
        <f>(HLOOKUP(CONCATENATE($L$5,T$7),'BECO_Datos 2006-2020'!$D$3:$LJ$86,'BECO_Datos 2006-2020'!$A68,FALSE)+IFERROR(HLOOKUP(CONCATENATE($L$5,T$7),'BECO_Datos 2006-2020'!$LL$3:$RN$86,'BECO_Datos 2006-2020'!$A68,FALSE),0))*T$5</f>
        <v>4.3923253082926092E-3</v>
      </c>
      <c r="U68" s="104">
        <f>(HLOOKUP(CONCATENATE($L$5,U$7),'BECO_Datos 2006-2020'!$D$3:$LJ$86,'BECO_Datos 2006-2020'!$A68,FALSE)+IFERROR(HLOOKUP(CONCATENATE($L$5,U$7),'BECO_Datos 2006-2020'!$LL$3:$RN$86,'BECO_Datos 2006-2020'!$A68,FALSE),0))*U$5</f>
        <v>4.2221938588863566</v>
      </c>
      <c r="V68" s="104">
        <f>(HLOOKUP(CONCATENATE($L$5,V$7),'BECO_Datos 2006-2020'!$D$3:$LJ$86,'BECO_Datos 2006-2020'!$A68,FALSE)+IFERROR(HLOOKUP(CONCATENATE($L$5,V$7),'BECO_Datos 2006-2020'!$LL$3:$RN$86,'BECO_Datos 2006-2020'!$A68,FALSE),0))*V$5</f>
        <v>1.5502253636163503</v>
      </c>
      <c r="W68" s="104">
        <f>(HLOOKUP(CONCATENATE($L$5,W$7),'BECO_Datos 2006-2020'!$D$3:$LJ$86,'BECO_Datos 2006-2020'!$A68,FALSE)+IFERROR(HLOOKUP(CONCATENATE($L$5,W$7),'BECO_Datos 2006-2020'!$LL$3:$RN$86,'BECO_Datos 2006-2020'!$A68,FALSE),0))*W$5</f>
        <v>0</v>
      </c>
    </row>
    <row r="69" spans="1:27" x14ac:dyDescent="0.25">
      <c r="A69" s="54"/>
      <c r="B69" s="148" t="s">
        <v>105</v>
      </c>
      <c r="C69" s="22" t="str">
        <f t="shared" si="18"/>
        <v>No aplica</v>
      </c>
      <c r="D69" s="103">
        <f>(HLOOKUP(CONCATENATE($L$5,D$7),'BECO_Datos 2006-2020'!$D$3:$LJ$86,'BECO_Datos 2006-2020'!$A69,FALSE)+IFERROR(HLOOKUP(CONCATENATE($L$5,D$7),'BECO_Datos 2006-2020'!$LL$3:$RN$86,'BECO_Datos 2006-2020'!$A69,FALSE),0))*D$5</f>
        <v>0</v>
      </c>
      <c r="E69" s="103">
        <f>(HLOOKUP(CONCATENATE($L$5,E$7),'BECO_Datos 2006-2020'!$D$3:$LJ$86,'BECO_Datos 2006-2020'!$A69,FALSE)+IFERROR(HLOOKUP(CONCATENATE($L$5,E$7),'BECO_Datos 2006-2020'!$LL$3:$RN$86,'BECO_Datos 2006-2020'!$A69,FALSE),0))*E$5</f>
        <v>86.885943801841208</v>
      </c>
      <c r="F69" s="103">
        <f>(HLOOKUP(CONCATENATE($L$5,F$7),'BECO_Datos 2006-2020'!$D$3:$LJ$86,'BECO_Datos 2006-2020'!$A69,FALSE)+IFERROR(HLOOKUP(CONCATENATE($L$5,F$7),'BECO_Datos 2006-2020'!$LL$3:$RN$86,'BECO_Datos 2006-2020'!$A69,FALSE),0))*F$5</f>
        <v>423.75887495516213</v>
      </c>
      <c r="G69" s="103">
        <f>(HLOOKUP(CONCATENATE($L$5,G$7),'BECO_Datos 2006-2020'!$D$3:$LJ$86,'BECO_Datos 2006-2020'!$A69,FALSE)+IFERROR(HLOOKUP(CONCATENATE($L$5,G$7),'BECO_Datos 2006-2020'!$LL$3:$RN$86,'BECO_Datos 2006-2020'!$A69,FALSE),0))*G$5</f>
        <v>0</v>
      </c>
      <c r="H69" s="103">
        <f>(HLOOKUP(CONCATENATE($L$5,H$7),'BECO_Datos 2006-2020'!$D$3:$LJ$86,'BECO_Datos 2006-2020'!$A69,FALSE)+IFERROR(HLOOKUP(CONCATENATE($L$5,H$7),'BECO_Datos 2006-2020'!$LL$3:$RN$86,'BECO_Datos 2006-2020'!$A69,FALSE),0))*H$5</f>
        <v>6.2056787877251926E-2</v>
      </c>
      <c r="I69" s="103">
        <f>(HLOOKUP(CONCATENATE($L$5,I$7),'BECO_Datos 2006-2020'!$D$3:$LJ$86,'BECO_Datos 2006-2020'!$A69,FALSE)+IFERROR(HLOOKUP(CONCATENATE($L$5,I$7),'BECO_Datos 2006-2020'!$LL$3:$RN$86,'BECO_Datos 2006-2020'!$A69,FALSE),0))*I$5</f>
        <v>0</v>
      </c>
      <c r="J69" s="103">
        <f>(HLOOKUP(CONCATENATE($L$5,J$7),'BECO_Datos 2006-2020'!$D$3:$LJ$86,'BECO_Datos 2006-2020'!$A69,FALSE)+IFERROR(HLOOKUP(CONCATENATE($L$5,J$7),'BECO_Datos 2006-2020'!$LL$3:$RN$86,'BECO_Datos 2006-2020'!$A69,FALSE),0))*J$5</f>
        <v>0</v>
      </c>
      <c r="K69" s="103">
        <f>(HLOOKUP(CONCATENATE($L$5,K$7),'BECO_Datos 2006-2020'!$D$3:$LJ$86,'BECO_Datos 2006-2020'!$A69,FALSE)+IFERROR(HLOOKUP(CONCATENATE($L$5,K$7),'BECO_Datos 2006-2020'!$LL$3:$RN$86,'BECO_Datos 2006-2020'!$A69,FALSE),0))*K$5</f>
        <v>0</v>
      </c>
      <c r="L69" s="22" t="str">
        <f t="shared" si="20"/>
        <v>No aplica</v>
      </c>
      <c r="M69" s="103">
        <f>(HLOOKUP(CONCATENATE($L$5,M$7),'BECO_Datos 2006-2020'!$D$3:$LJ$86,'BECO_Datos 2006-2020'!$A69,FALSE)+IFERROR(HLOOKUP(CONCATENATE($L$5,M$7),'BECO_Datos 2006-2020'!$LL$3:$RN$86,'BECO_Datos 2006-2020'!$A69,FALSE),0))*M$5</f>
        <v>0</v>
      </c>
      <c r="N69" s="103">
        <f>(HLOOKUP(CONCATENATE($L$5,N$7),'BECO_Datos 2006-2020'!$D$3:$LJ$86,'BECO_Datos 2006-2020'!$A69,FALSE)+IFERROR(HLOOKUP(CONCATENATE($L$5,N$7),'BECO_Datos 2006-2020'!$LL$3:$RN$86,'BECO_Datos 2006-2020'!$A69,FALSE),0))*N$5</f>
        <v>0</v>
      </c>
      <c r="O69" s="103">
        <f>(HLOOKUP(CONCATENATE($L$5,O$7),'BECO_Datos 2006-2020'!$D$3:$LJ$86,'BECO_Datos 2006-2020'!$A69,FALSE)+IFERROR(HLOOKUP(CONCATENATE($L$5,O$7),'BECO_Datos 2006-2020'!$LL$3:$RN$86,'BECO_Datos 2006-2020'!$A69,FALSE),0))*O$5</f>
        <v>0</v>
      </c>
      <c r="P69" s="103">
        <f>(HLOOKUP(CONCATENATE($L$5,P$7),'BECO_Datos 2006-2020'!$D$3:$LJ$86,'BECO_Datos 2006-2020'!$A69,FALSE)+IFERROR(HLOOKUP(CONCATENATE($L$5,P$7),'BECO_Datos 2006-2020'!$LL$3:$RN$86,'BECO_Datos 2006-2020'!$A69,FALSE),0))*P$5</f>
        <v>0</v>
      </c>
      <c r="Q69" s="103">
        <f>(HLOOKUP(CONCATENATE($L$5,Q$7),'BECO_Datos 2006-2020'!$D$3:$LJ$86,'BECO_Datos 2006-2020'!$A69,FALSE)+IFERROR(HLOOKUP(CONCATENATE($L$5,Q$7),'BECO_Datos 2006-2020'!$LL$3:$RN$86,'BECO_Datos 2006-2020'!$A69,FALSE),0))*Q$5</f>
        <v>2.5368207893760015</v>
      </c>
      <c r="R69" s="103">
        <f>(HLOOKUP(CONCATENATE($L$5,R$7),'BECO_Datos 2006-2020'!$D$3:$LJ$86,'BECO_Datos 2006-2020'!$A69,FALSE)+IFERROR(HLOOKUP(CONCATENATE($L$5,R$7),'BECO_Datos 2006-2020'!$LL$3:$RN$86,'BECO_Datos 2006-2020'!$A69,FALSE),0))*R$5</f>
        <v>158.24708121717219</v>
      </c>
      <c r="S69" s="103">
        <f>(HLOOKUP(CONCATENATE($L$5,S$7),'BECO_Datos 2006-2020'!$D$3:$LJ$86,'BECO_Datos 2006-2020'!$A69,FALSE)+IFERROR(HLOOKUP(CONCATENATE($L$5,S$7),'BECO_Datos 2006-2020'!$LL$3:$RN$86,'BECO_Datos 2006-2020'!$A69,FALSE),0))*S$5</f>
        <v>136.87549997394993</v>
      </c>
      <c r="T69" s="103">
        <f>(HLOOKUP(CONCATENATE($L$5,T$7),'BECO_Datos 2006-2020'!$D$3:$LJ$86,'BECO_Datos 2006-2020'!$A69,FALSE)+IFERROR(HLOOKUP(CONCATENATE($L$5,T$7),'BECO_Datos 2006-2020'!$LL$3:$RN$86,'BECO_Datos 2006-2020'!$A69,FALSE),0))*T$5</f>
        <v>0.26042686109491536</v>
      </c>
      <c r="U69" s="103">
        <f>(HLOOKUP(CONCATENATE($L$5,U$7),'BECO_Datos 2006-2020'!$D$3:$LJ$86,'BECO_Datos 2006-2020'!$A69,FALSE)+IFERROR(HLOOKUP(CONCATENATE($L$5,U$7),'BECO_Datos 2006-2020'!$LL$3:$RN$86,'BECO_Datos 2006-2020'!$A69,FALSE),0))*U$5</f>
        <v>1.6484494823231495</v>
      </c>
      <c r="V69" s="103">
        <f>(HLOOKUP(CONCATENATE($L$5,V$7),'BECO_Datos 2006-2020'!$D$3:$LJ$86,'BECO_Datos 2006-2020'!$A69,FALSE)+IFERROR(HLOOKUP(CONCATENATE($L$5,V$7),'BECO_Datos 2006-2020'!$LL$3:$RN$86,'BECO_Datos 2006-2020'!$A69,FALSE),0))*V$5</f>
        <v>1.9985560250275596</v>
      </c>
      <c r="W69" s="103">
        <f>(HLOOKUP(CONCATENATE($L$5,W$7),'BECO_Datos 2006-2020'!$D$3:$LJ$86,'BECO_Datos 2006-2020'!$A69,FALSE)+IFERROR(HLOOKUP(CONCATENATE($L$5,W$7),'BECO_Datos 2006-2020'!$LL$3:$RN$86,'BECO_Datos 2006-2020'!$A69,FALSE),0))*W$5</f>
        <v>0</v>
      </c>
    </row>
    <row r="70" spans="1:27" x14ac:dyDescent="0.25">
      <c r="A70" s="54"/>
      <c r="B70" s="155" t="s">
        <v>16</v>
      </c>
      <c r="C70" s="156" t="str">
        <f>IF($C$5=1,"No aplica",_xlfn.AGGREGATE(9,6,D70:K70))</f>
        <v>No aplica</v>
      </c>
      <c r="D70" s="101">
        <f t="shared" ref="D70:K70" si="24">D71+D78+D79+D80+D81</f>
        <v>0</v>
      </c>
      <c r="E70" s="101">
        <f t="shared" si="24"/>
        <v>0</v>
      </c>
      <c r="F70" s="101">
        <f t="shared" si="24"/>
        <v>18452.37742045067</v>
      </c>
      <c r="G70" s="101">
        <f t="shared" si="24"/>
        <v>0</v>
      </c>
      <c r="H70" s="101">
        <f t="shared" si="24"/>
        <v>0</v>
      </c>
      <c r="I70" s="101">
        <f t="shared" si="24"/>
        <v>0</v>
      </c>
      <c r="J70" s="101">
        <f t="shared" si="24"/>
        <v>0</v>
      </c>
      <c r="K70" s="101">
        <f t="shared" si="24"/>
        <v>0</v>
      </c>
      <c r="L70" s="156" t="str">
        <f>IF($C$5=1,"No aplica",_xlfn.AGGREGATE(9,6,M70:W70))</f>
        <v>No aplica</v>
      </c>
      <c r="M70" s="101">
        <f t="shared" ref="M70:W70" si="25">M71+M78+M79+M80+M81</f>
        <v>0</v>
      </c>
      <c r="N70" s="101">
        <f t="shared" si="25"/>
        <v>0</v>
      </c>
      <c r="O70" s="101">
        <f t="shared" si="25"/>
        <v>0</v>
      </c>
      <c r="P70" s="101">
        <f t="shared" si="25"/>
        <v>0</v>
      </c>
      <c r="Q70" s="101">
        <f t="shared" si="25"/>
        <v>38554.691764523886</v>
      </c>
      <c r="R70" s="101">
        <f t="shared" si="25"/>
        <v>105.44673819</v>
      </c>
      <c r="S70" s="101">
        <f t="shared" si="25"/>
        <v>0</v>
      </c>
      <c r="T70" s="101">
        <f t="shared" si="25"/>
        <v>136.37260880952383</v>
      </c>
      <c r="U70" s="101">
        <f t="shared" si="25"/>
        <v>0</v>
      </c>
      <c r="V70" s="101">
        <f t="shared" si="25"/>
        <v>47437.345369761759</v>
      </c>
      <c r="W70" s="101">
        <f t="shared" si="25"/>
        <v>12549.473962142858</v>
      </c>
      <c r="X70" s="366"/>
      <c r="Y70" s="366"/>
      <c r="Z70" s="366"/>
      <c r="AA70" s="366"/>
    </row>
    <row r="71" spans="1:27" x14ac:dyDescent="0.25">
      <c r="A71" s="54"/>
      <c r="B71" s="148" t="s">
        <v>136</v>
      </c>
      <c r="C71" s="22" t="str">
        <f t="shared" si="18"/>
        <v>No aplica</v>
      </c>
      <c r="D71" s="103">
        <f t="shared" ref="D71:K71" si="26">SUM(D72:D77)</f>
        <v>0</v>
      </c>
      <c r="E71" s="103">
        <f t="shared" si="26"/>
        <v>0</v>
      </c>
      <c r="F71" s="103">
        <f t="shared" si="26"/>
        <v>18452.37742045067</v>
      </c>
      <c r="G71" s="103">
        <f t="shared" si="26"/>
        <v>0</v>
      </c>
      <c r="H71" s="103">
        <f t="shared" si="26"/>
        <v>0</v>
      </c>
      <c r="I71" s="103">
        <f t="shared" si="26"/>
        <v>0</v>
      </c>
      <c r="J71" s="103">
        <f t="shared" si="26"/>
        <v>0</v>
      </c>
      <c r="K71" s="103">
        <f t="shared" si="26"/>
        <v>0</v>
      </c>
      <c r="L71" s="22" t="str">
        <f t="shared" si="20"/>
        <v>No aplica</v>
      </c>
      <c r="M71" s="103">
        <f t="shared" ref="M71:W71" si="27">SUM(M72:M77)</f>
        <v>0</v>
      </c>
      <c r="N71" s="103">
        <f t="shared" si="27"/>
        <v>0</v>
      </c>
      <c r="O71" s="103">
        <f t="shared" si="27"/>
        <v>0</v>
      </c>
      <c r="P71" s="103">
        <f t="shared" si="27"/>
        <v>0</v>
      </c>
      <c r="Q71" s="103">
        <f t="shared" si="27"/>
        <v>37708.661404761981</v>
      </c>
      <c r="R71" s="103">
        <f t="shared" si="27"/>
        <v>0</v>
      </c>
      <c r="S71" s="103">
        <f t="shared" si="27"/>
        <v>0</v>
      </c>
      <c r="T71" s="103">
        <f t="shared" si="27"/>
        <v>0</v>
      </c>
      <c r="U71" s="103">
        <f t="shared" si="27"/>
        <v>0</v>
      </c>
      <c r="V71" s="103">
        <f t="shared" si="27"/>
        <v>47278.839454761757</v>
      </c>
      <c r="W71" s="103">
        <f t="shared" si="27"/>
        <v>0</v>
      </c>
    </row>
    <row r="72" spans="1:27" x14ac:dyDescent="0.25">
      <c r="A72" s="54"/>
      <c r="B72" s="150" t="s">
        <v>137</v>
      </c>
      <c r="C72" s="23" t="str">
        <f t="shared" si="18"/>
        <v>No aplica</v>
      </c>
      <c r="D72" s="102">
        <f>(HLOOKUP(CONCATENATE($L$5,D$7),'BECO_Datos 2006-2020'!$D$3:$LJ$86,'BECO_Datos 2006-2020'!$A72,FALSE)+IFERROR(HLOOKUP(CONCATENATE($L$5,D$7),'BECO_Datos 2006-2020'!$LL$3:$RN$86,'BECO_Datos 2006-2020'!$A72,FALSE),0))*D$5</f>
        <v>0</v>
      </c>
      <c r="E72" s="102">
        <f>(HLOOKUP(CONCATENATE($L$5,E$7),'BECO_Datos 2006-2020'!$D$3:$LJ$86,'BECO_Datos 2006-2020'!$A72,FALSE)+IFERROR(HLOOKUP(CONCATENATE($L$5,E$7),'BECO_Datos 2006-2020'!$LL$3:$RN$86,'BECO_Datos 2006-2020'!$A72,FALSE),0))*E$5</f>
        <v>0</v>
      </c>
      <c r="F72" s="102">
        <f>(HLOOKUP(CONCATENATE($L$5,F$7),'BECO_Datos 2006-2020'!$D$3:$LJ$86,'BECO_Datos 2006-2020'!$A72,FALSE)+IFERROR(HLOOKUP(CONCATENATE($L$5,F$7),'BECO_Datos 2006-2020'!$LL$3:$RN$86,'BECO_Datos 2006-2020'!$A72,FALSE),0))*F$5</f>
        <v>2616.2926424219777</v>
      </c>
      <c r="G72" s="102">
        <f>(HLOOKUP(CONCATENATE($L$5,G$7),'BECO_Datos 2006-2020'!$D$3:$LJ$86,'BECO_Datos 2006-2020'!$A72,FALSE)+IFERROR(HLOOKUP(CONCATENATE($L$5,G$7),'BECO_Datos 2006-2020'!$LL$3:$RN$86,'BECO_Datos 2006-2020'!$A72,FALSE),0))*G$5</f>
        <v>0</v>
      </c>
      <c r="H72" s="102">
        <f>(HLOOKUP(CONCATENATE($L$5,H$7),'BECO_Datos 2006-2020'!$D$3:$LJ$86,'BECO_Datos 2006-2020'!$A72,FALSE)+IFERROR(HLOOKUP(CONCATENATE($L$5,H$7),'BECO_Datos 2006-2020'!$LL$3:$RN$86,'BECO_Datos 2006-2020'!$A72,FALSE),0))*H$5</f>
        <v>0</v>
      </c>
      <c r="I72" s="102">
        <f>(HLOOKUP(CONCATENATE($L$5,I$7),'BECO_Datos 2006-2020'!$D$3:$LJ$86,'BECO_Datos 2006-2020'!$A72,FALSE)+IFERROR(HLOOKUP(CONCATENATE($L$5,I$7),'BECO_Datos 2006-2020'!$LL$3:$RN$86,'BECO_Datos 2006-2020'!$A72,FALSE),0))*I$5</f>
        <v>0</v>
      </c>
      <c r="J72" s="102">
        <f>(HLOOKUP(CONCATENATE($L$5,J$7),'BECO_Datos 2006-2020'!$D$3:$LJ$86,'BECO_Datos 2006-2020'!$A72,FALSE)+IFERROR(HLOOKUP(CONCATENATE($L$5,J$7),'BECO_Datos 2006-2020'!$LL$3:$RN$86,'BECO_Datos 2006-2020'!$A72,FALSE),0))*J$5</f>
        <v>0</v>
      </c>
      <c r="K72" s="102">
        <f>(HLOOKUP(CONCATENATE($L$5,K$7),'BECO_Datos 2006-2020'!$D$3:$LJ$86,'BECO_Datos 2006-2020'!$A72,FALSE)+IFERROR(HLOOKUP(CONCATENATE($L$5,K$7),'BECO_Datos 2006-2020'!$LL$3:$RN$86,'BECO_Datos 2006-2020'!$A72,FALSE),0))*K$5</f>
        <v>0</v>
      </c>
      <c r="L72" s="23" t="str">
        <f t="shared" si="20"/>
        <v>No aplica</v>
      </c>
      <c r="M72" s="102">
        <f>(HLOOKUP(CONCATENATE($L$5,M$7),'BECO_Datos 2006-2020'!$D$3:$LJ$86,'BECO_Datos 2006-2020'!$A72,FALSE)+IFERROR(HLOOKUP(CONCATENATE($L$5,M$7),'BECO_Datos 2006-2020'!$LL$3:$RN$86,'BECO_Datos 2006-2020'!$A72,FALSE),0))*M$5</f>
        <v>0</v>
      </c>
      <c r="N72" s="102">
        <f>(HLOOKUP(CONCATENATE($L$5,N$7),'BECO_Datos 2006-2020'!$D$3:$LJ$86,'BECO_Datos 2006-2020'!$A72,FALSE)+IFERROR(HLOOKUP(CONCATENATE($L$5,N$7),'BECO_Datos 2006-2020'!$LL$3:$RN$86,'BECO_Datos 2006-2020'!$A72,FALSE),0))*N$5</f>
        <v>0</v>
      </c>
      <c r="O72" s="102">
        <f>(HLOOKUP(CONCATENATE($L$5,O$7),'BECO_Datos 2006-2020'!$D$3:$LJ$86,'BECO_Datos 2006-2020'!$A72,FALSE)+IFERROR(HLOOKUP(CONCATENATE($L$5,O$7),'BECO_Datos 2006-2020'!$LL$3:$RN$86,'BECO_Datos 2006-2020'!$A72,FALSE),0))*O$5</f>
        <v>0</v>
      </c>
      <c r="P72" s="102">
        <f>(HLOOKUP(CONCATENATE($L$5,P$7),'BECO_Datos 2006-2020'!$D$3:$LJ$86,'BECO_Datos 2006-2020'!$A72,FALSE)+IFERROR(HLOOKUP(CONCATENATE($L$5,P$7),'BECO_Datos 2006-2020'!$LL$3:$RN$86,'BECO_Datos 2006-2020'!$A72,FALSE),0))*P$5</f>
        <v>0</v>
      </c>
      <c r="Q72" s="102">
        <f>(HLOOKUP(CONCATENATE($L$5,Q$7),'BECO_Datos 2006-2020'!$D$3:$LJ$86,'BECO_Datos 2006-2020'!$A72,FALSE)+IFERROR(HLOOKUP(CONCATENATE($L$5,Q$7),'BECO_Datos 2006-2020'!$LL$3:$RN$86,'BECO_Datos 2006-2020'!$A72,FALSE),0))*Q$5</f>
        <v>3418.8408047652943</v>
      </c>
      <c r="R72" s="102">
        <f>(HLOOKUP(CONCATENATE($L$5,R$7),'BECO_Datos 2006-2020'!$D$3:$LJ$86,'BECO_Datos 2006-2020'!$A72,FALSE)+IFERROR(HLOOKUP(CONCATENATE($L$5,R$7),'BECO_Datos 2006-2020'!$LL$3:$RN$86,'BECO_Datos 2006-2020'!$A72,FALSE),0))*R$5</f>
        <v>0</v>
      </c>
      <c r="S72" s="102">
        <f>(HLOOKUP(CONCATENATE($L$5,S$7),'BECO_Datos 2006-2020'!$D$3:$LJ$86,'BECO_Datos 2006-2020'!$A72,FALSE)+IFERROR(HLOOKUP(CONCATENATE($L$5,S$7),'BECO_Datos 2006-2020'!$LL$3:$RN$86,'BECO_Datos 2006-2020'!$A72,FALSE),0))*S$5</f>
        <v>0</v>
      </c>
      <c r="T72" s="102">
        <f>(HLOOKUP(CONCATENATE($L$5,T$7),'BECO_Datos 2006-2020'!$D$3:$LJ$86,'BECO_Datos 2006-2020'!$A72,FALSE)+IFERROR(HLOOKUP(CONCATENATE($L$5,T$7),'BECO_Datos 2006-2020'!$LL$3:$RN$86,'BECO_Datos 2006-2020'!$A72,FALSE),0))*T$5</f>
        <v>0</v>
      </c>
      <c r="U72" s="102">
        <f>(HLOOKUP(CONCATENATE($L$5,U$7),'BECO_Datos 2006-2020'!$D$3:$LJ$86,'BECO_Datos 2006-2020'!$A72,FALSE)+IFERROR(HLOOKUP(CONCATENATE($L$5,U$7),'BECO_Datos 2006-2020'!$LL$3:$RN$86,'BECO_Datos 2006-2020'!$A72,FALSE),0))*U$5</f>
        <v>0</v>
      </c>
      <c r="V72" s="102">
        <f>(HLOOKUP(CONCATENATE($L$5,V$7),'BECO_Datos 2006-2020'!$D$3:$LJ$86,'BECO_Datos 2006-2020'!$A72,FALSE)+IFERROR(HLOOKUP(CONCATENATE($L$5,V$7),'BECO_Datos 2006-2020'!$LL$3:$RN$86,'BECO_Datos 2006-2020'!$A72,FALSE),0))*V$5</f>
        <v>20977.371869071787</v>
      </c>
      <c r="W72" s="102">
        <f>(HLOOKUP(CONCATENATE($L$5,W$7),'BECO_Datos 2006-2020'!$D$3:$LJ$86,'BECO_Datos 2006-2020'!$A72,FALSE)+IFERROR(HLOOKUP(CONCATENATE($L$5,W$7),'BECO_Datos 2006-2020'!$LL$3:$RN$86,'BECO_Datos 2006-2020'!$A72,FALSE),0))*W$5</f>
        <v>0</v>
      </c>
    </row>
    <row r="73" spans="1:27" x14ac:dyDescent="0.25">
      <c r="A73" s="54"/>
      <c r="B73" s="151" t="s">
        <v>138</v>
      </c>
      <c r="C73" s="22" t="str">
        <f t="shared" si="18"/>
        <v>No aplica</v>
      </c>
      <c r="D73" s="103">
        <f>(HLOOKUP(CONCATENATE($L$5,D$7),'BECO_Datos 2006-2020'!$D$3:$LJ$86,'BECO_Datos 2006-2020'!$A73,FALSE)+IFERROR(HLOOKUP(CONCATENATE($L$5,D$7),'BECO_Datos 2006-2020'!$LL$3:$RN$86,'BECO_Datos 2006-2020'!$A73,FALSE),0))*D$5</f>
        <v>0</v>
      </c>
      <c r="E73" s="103">
        <f>(HLOOKUP(CONCATENATE($L$5,E$7),'BECO_Datos 2006-2020'!$D$3:$LJ$86,'BECO_Datos 2006-2020'!$A73,FALSE)+IFERROR(HLOOKUP(CONCATENATE($L$5,E$7),'BECO_Datos 2006-2020'!$LL$3:$RN$86,'BECO_Datos 2006-2020'!$A73,FALSE),0))*E$5</f>
        <v>0</v>
      </c>
      <c r="F73" s="103">
        <f>(HLOOKUP(CONCATENATE($L$5,F$7),'BECO_Datos 2006-2020'!$D$3:$LJ$86,'BECO_Datos 2006-2020'!$A73,FALSE)+IFERROR(HLOOKUP(CONCATENATE($L$5,F$7),'BECO_Datos 2006-2020'!$LL$3:$RN$86,'BECO_Datos 2006-2020'!$A73,FALSE),0))*F$5</f>
        <v>2459.8295188702436</v>
      </c>
      <c r="G73" s="103">
        <f>(HLOOKUP(CONCATENATE($L$5,G$7),'BECO_Datos 2006-2020'!$D$3:$LJ$86,'BECO_Datos 2006-2020'!$A73,FALSE)+IFERROR(HLOOKUP(CONCATENATE($L$5,G$7),'BECO_Datos 2006-2020'!$LL$3:$RN$86,'BECO_Datos 2006-2020'!$A73,FALSE),0))*G$5</f>
        <v>0</v>
      </c>
      <c r="H73" s="103">
        <f>(HLOOKUP(CONCATENATE($L$5,H$7),'BECO_Datos 2006-2020'!$D$3:$LJ$86,'BECO_Datos 2006-2020'!$A73,FALSE)+IFERROR(HLOOKUP(CONCATENATE($L$5,H$7),'BECO_Datos 2006-2020'!$LL$3:$RN$86,'BECO_Datos 2006-2020'!$A73,FALSE),0))*H$5</f>
        <v>0</v>
      </c>
      <c r="I73" s="103">
        <f>(HLOOKUP(CONCATENATE($L$5,I$7),'BECO_Datos 2006-2020'!$D$3:$LJ$86,'BECO_Datos 2006-2020'!$A73,FALSE)+IFERROR(HLOOKUP(CONCATENATE($L$5,I$7),'BECO_Datos 2006-2020'!$LL$3:$RN$86,'BECO_Datos 2006-2020'!$A73,FALSE),0))*I$5</f>
        <v>0</v>
      </c>
      <c r="J73" s="103">
        <f>(HLOOKUP(CONCATENATE($L$5,J$7),'BECO_Datos 2006-2020'!$D$3:$LJ$86,'BECO_Datos 2006-2020'!$A73,FALSE)+IFERROR(HLOOKUP(CONCATENATE($L$5,J$7),'BECO_Datos 2006-2020'!$LL$3:$RN$86,'BECO_Datos 2006-2020'!$A73,FALSE),0))*J$5</f>
        <v>0</v>
      </c>
      <c r="K73" s="103">
        <f>(HLOOKUP(CONCATENATE($L$5,K$7),'BECO_Datos 2006-2020'!$D$3:$LJ$86,'BECO_Datos 2006-2020'!$A73,FALSE)+IFERROR(HLOOKUP(CONCATENATE($L$5,K$7),'BECO_Datos 2006-2020'!$LL$3:$RN$86,'BECO_Datos 2006-2020'!$A73,FALSE),0))*K$5</f>
        <v>0</v>
      </c>
      <c r="L73" s="22" t="str">
        <f t="shared" si="20"/>
        <v>No aplica</v>
      </c>
      <c r="M73" s="103">
        <f>(HLOOKUP(CONCATENATE($L$5,M$7),'BECO_Datos 2006-2020'!$D$3:$LJ$86,'BECO_Datos 2006-2020'!$A73,FALSE)+IFERROR(HLOOKUP(CONCATENATE($L$5,M$7),'BECO_Datos 2006-2020'!$LL$3:$RN$86,'BECO_Datos 2006-2020'!$A73,FALSE),0))*M$5</f>
        <v>0</v>
      </c>
      <c r="N73" s="103">
        <f>(HLOOKUP(CONCATENATE($L$5,N$7),'BECO_Datos 2006-2020'!$D$3:$LJ$86,'BECO_Datos 2006-2020'!$A73,FALSE)+IFERROR(HLOOKUP(CONCATENATE($L$5,N$7),'BECO_Datos 2006-2020'!$LL$3:$RN$86,'BECO_Datos 2006-2020'!$A73,FALSE),0))*N$5</f>
        <v>0</v>
      </c>
      <c r="O73" s="103">
        <f>(HLOOKUP(CONCATENATE($L$5,O$7),'BECO_Datos 2006-2020'!$D$3:$LJ$86,'BECO_Datos 2006-2020'!$A73,FALSE)+IFERROR(HLOOKUP(CONCATENATE($L$5,O$7),'BECO_Datos 2006-2020'!$LL$3:$RN$86,'BECO_Datos 2006-2020'!$A73,FALSE),0))*O$5</f>
        <v>0</v>
      </c>
      <c r="P73" s="103">
        <f>(HLOOKUP(CONCATENATE($L$5,P$7),'BECO_Datos 2006-2020'!$D$3:$LJ$86,'BECO_Datos 2006-2020'!$A73,FALSE)+IFERROR(HLOOKUP(CONCATENATE($L$5,P$7),'BECO_Datos 2006-2020'!$LL$3:$RN$86,'BECO_Datos 2006-2020'!$A73,FALSE),0))*P$5</f>
        <v>0</v>
      </c>
      <c r="Q73" s="103">
        <f>(HLOOKUP(CONCATENATE($L$5,Q$7),'BECO_Datos 2006-2020'!$D$3:$LJ$86,'BECO_Datos 2006-2020'!$A73,FALSE)+IFERROR(HLOOKUP(CONCATENATE($L$5,Q$7),'BECO_Datos 2006-2020'!$LL$3:$RN$86,'BECO_Datos 2006-2020'!$A73,FALSE),0))*Q$5</f>
        <v>1019.5069177244446</v>
      </c>
      <c r="R73" s="103">
        <f>(HLOOKUP(CONCATENATE($L$5,R$7),'BECO_Datos 2006-2020'!$D$3:$LJ$86,'BECO_Datos 2006-2020'!$A73,FALSE)+IFERROR(HLOOKUP(CONCATENATE($L$5,R$7),'BECO_Datos 2006-2020'!$LL$3:$RN$86,'BECO_Datos 2006-2020'!$A73,FALSE),0))*R$5</f>
        <v>0</v>
      </c>
      <c r="S73" s="103">
        <f>(HLOOKUP(CONCATENATE($L$5,S$7),'BECO_Datos 2006-2020'!$D$3:$LJ$86,'BECO_Datos 2006-2020'!$A73,FALSE)+IFERROR(HLOOKUP(CONCATENATE($L$5,S$7),'BECO_Datos 2006-2020'!$LL$3:$RN$86,'BECO_Datos 2006-2020'!$A73,FALSE),0))*S$5</f>
        <v>0</v>
      </c>
      <c r="T73" s="103">
        <f>(HLOOKUP(CONCATENATE($L$5,T$7),'BECO_Datos 2006-2020'!$D$3:$LJ$86,'BECO_Datos 2006-2020'!$A73,FALSE)+IFERROR(HLOOKUP(CONCATENATE($L$5,T$7),'BECO_Datos 2006-2020'!$LL$3:$RN$86,'BECO_Datos 2006-2020'!$A73,FALSE),0))*T$5</f>
        <v>0</v>
      </c>
      <c r="U73" s="103">
        <f>(HLOOKUP(CONCATENATE($L$5,U$7),'BECO_Datos 2006-2020'!$D$3:$LJ$86,'BECO_Datos 2006-2020'!$A73,FALSE)+IFERROR(HLOOKUP(CONCATENATE($L$5,U$7),'BECO_Datos 2006-2020'!$LL$3:$RN$86,'BECO_Datos 2006-2020'!$A73,FALSE),0))*U$5</f>
        <v>0</v>
      </c>
      <c r="V73" s="103">
        <f>(HLOOKUP(CONCATENATE($L$5,V$7),'BECO_Datos 2006-2020'!$D$3:$LJ$86,'BECO_Datos 2006-2020'!$A73,FALSE)+IFERROR(HLOOKUP(CONCATENATE($L$5,V$7),'BECO_Datos 2006-2020'!$LL$3:$RN$86,'BECO_Datos 2006-2020'!$A73,FALSE),0))*V$5</f>
        <v>18341.800115135506</v>
      </c>
      <c r="W73" s="103">
        <f>(HLOOKUP(CONCATENATE($L$5,W$7),'BECO_Datos 2006-2020'!$D$3:$LJ$86,'BECO_Datos 2006-2020'!$A73,FALSE)+IFERROR(HLOOKUP(CONCATENATE($L$5,W$7),'BECO_Datos 2006-2020'!$LL$3:$RN$86,'BECO_Datos 2006-2020'!$A73,FALSE),0))*W$5</f>
        <v>0</v>
      </c>
    </row>
    <row r="74" spans="1:27" x14ac:dyDescent="0.25">
      <c r="A74" s="54"/>
      <c r="B74" s="150" t="s">
        <v>139</v>
      </c>
      <c r="C74" s="23" t="str">
        <f t="shared" si="18"/>
        <v>No aplica</v>
      </c>
      <c r="D74" s="102">
        <f>(HLOOKUP(CONCATENATE($L$5,D$7),'BECO_Datos 2006-2020'!$D$3:$LJ$86,'BECO_Datos 2006-2020'!$A74,FALSE)+IFERROR(HLOOKUP(CONCATENATE($L$5,D$7),'BECO_Datos 2006-2020'!$LL$3:$RN$86,'BECO_Datos 2006-2020'!$A74,FALSE),0))*D$5</f>
        <v>0</v>
      </c>
      <c r="E74" s="102">
        <f>(HLOOKUP(CONCATENATE($L$5,E$7),'BECO_Datos 2006-2020'!$D$3:$LJ$86,'BECO_Datos 2006-2020'!$A74,FALSE)+IFERROR(HLOOKUP(CONCATENATE($L$5,E$7),'BECO_Datos 2006-2020'!$LL$3:$RN$86,'BECO_Datos 2006-2020'!$A74,FALSE),0))*E$5</f>
        <v>0</v>
      </c>
      <c r="F74" s="102">
        <f>(HLOOKUP(CONCATENATE($L$5,F$7),'BECO_Datos 2006-2020'!$D$3:$LJ$86,'BECO_Datos 2006-2020'!$A74,FALSE)+IFERROR(HLOOKUP(CONCATENATE($L$5,F$7),'BECO_Datos 2006-2020'!$LL$3:$RN$86,'BECO_Datos 2006-2020'!$A74,FALSE),0))*F$5</f>
        <v>2111.8718860510962</v>
      </c>
      <c r="G74" s="102">
        <f>(HLOOKUP(CONCATENATE($L$5,G$7),'BECO_Datos 2006-2020'!$D$3:$LJ$86,'BECO_Datos 2006-2020'!$A74,FALSE)+IFERROR(HLOOKUP(CONCATENATE($L$5,G$7),'BECO_Datos 2006-2020'!$LL$3:$RN$86,'BECO_Datos 2006-2020'!$A74,FALSE),0))*G$5</f>
        <v>0</v>
      </c>
      <c r="H74" s="102">
        <f>(HLOOKUP(CONCATENATE($L$5,H$7),'BECO_Datos 2006-2020'!$D$3:$LJ$86,'BECO_Datos 2006-2020'!$A74,FALSE)+IFERROR(HLOOKUP(CONCATENATE($L$5,H$7),'BECO_Datos 2006-2020'!$LL$3:$RN$86,'BECO_Datos 2006-2020'!$A74,FALSE),0))*H$5</f>
        <v>0</v>
      </c>
      <c r="I74" s="102">
        <f>(HLOOKUP(CONCATENATE($L$5,I$7),'BECO_Datos 2006-2020'!$D$3:$LJ$86,'BECO_Datos 2006-2020'!$A74,FALSE)+IFERROR(HLOOKUP(CONCATENATE($L$5,I$7),'BECO_Datos 2006-2020'!$LL$3:$RN$86,'BECO_Datos 2006-2020'!$A74,FALSE),0))*I$5</f>
        <v>0</v>
      </c>
      <c r="J74" s="102">
        <f>(HLOOKUP(CONCATENATE($L$5,J$7),'BECO_Datos 2006-2020'!$D$3:$LJ$86,'BECO_Datos 2006-2020'!$A74,FALSE)+IFERROR(HLOOKUP(CONCATENATE($L$5,J$7),'BECO_Datos 2006-2020'!$LL$3:$RN$86,'BECO_Datos 2006-2020'!$A74,FALSE),0))*J$5</f>
        <v>0</v>
      </c>
      <c r="K74" s="102">
        <f>(HLOOKUP(CONCATENATE($L$5,K$7),'BECO_Datos 2006-2020'!$D$3:$LJ$86,'BECO_Datos 2006-2020'!$A74,FALSE)+IFERROR(HLOOKUP(CONCATENATE($L$5,K$7),'BECO_Datos 2006-2020'!$LL$3:$RN$86,'BECO_Datos 2006-2020'!$A74,FALSE),0))*K$5</f>
        <v>0</v>
      </c>
      <c r="L74" s="23" t="str">
        <f t="shared" si="20"/>
        <v>No aplica</v>
      </c>
      <c r="M74" s="102">
        <f>(HLOOKUP(CONCATENATE($L$5,M$7),'BECO_Datos 2006-2020'!$D$3:$LJ$86,'BECO_Datos 2006-2020'!$A74,FALSE)+IFERROR(HLOOKUP(CONCATENATE($L$5,M$7),'BECO_Datos 2006-2020'!$LL$3:$RN$86,'BECO_Datos 2006-2020'!$A74,FALSE),0))*M$5</f>
        <v>0</v>
      </c>
      <c r="N74" s="102">
        <f>(HLOOKUP(CONCATENATE($L$5,N$7),'BECO_Datos 2006-2020'!$D$3:$LJ$86,'BECO_Datos 2006-2020'!$A74,FALSE)+IFERROR(HLOOKUP(CONCATENATE($L$5,N$7),'BECO_Datos 2006-2020'!$LL$3:$RN$86,'BECO_Datos 2006-2020'!$A74,FALSE),0))*N$5</f>
        <v>0</v>
      </c>
      <c r="O74" s="102">
        <f>(HLOOKUP(CONCATENATE($L$5,O$7),'BECO_Datos 2006-2020'!$D$3:$LJ$86,'BECO_Datos 2006-2020'!$A74,FALSE)+IFERROR(HLOOKUP(CONCATENATE($L$5,O$7),'BECO_Datos 2006-2020'!$LL$3:$RN$86,'BECO_Datos 2006-2020'!$A74,FALSE),0))*O$5</f>
        <v>0</v>
      </c>
      <c r="P74" s="102">
        <f>(HLOOKUP(CONCATENATE($L$5,P$7),'BECO_Datos 2006-2020'!$D$3:$LJ$86,'BECO_Datos 2006-2020'!$A74,FALSE)+IFERROR(HLOOKUP(CONCATENATE($L$5,P$7),'BECO_Datos 2006-2020'!$LL$3:$RN$86,'BECO_Datos 2006-2020'!$A74,FALSE),0))*P$5</f>
        <v>0</v>
      </c>
      <c r="Q74" s="102">
        <f>(HLOOKUP(CONCATENATE($L$5,Q$7),'BECO_Datos 2006-2020'!$D$3:$LJ$86,'BECO_Datos 2006-2020'!$A74,FALSE)+IFERROR(HLOOKUP(CONCATENATE($L$5,Q$7),'BECO_Datos 2006-2020'!$LL$3:$RN$86,'BECO_Datos 2006-2020'!$A74,FALSE),0))*Q$5</f>
        <v>6387.3477070696026</v>
      </c>
      <c r="R74" s="102">
        <f>(HLOOKUP(CONCATENATE($L$5,R$7),'BECO_Datos 2006-2020'!$D$3:$LJ$86,'BECO_Datos 2006-2020'!$A74,FALSE)+IFERROR(HLOOKUP(CONCATENATE($L$5,R$7),'BECO_Datos 2006-2020'!$LL$3:$RN$86,'BECO_Datos 2006-2020'!$A74,FALSE),0))*R$5</f>
        <v>0</v>
      </c>
      <c r="S74" s="102">
        <f>(HLOOKUP(CONCATENATE($L$5,S$7),'BECO_Datos 2006-2020'!$D$3:$LJ$86,'BECO_Datos 2006-2020'!$A74,FALSE)+IFERROR(HLOOKUP(CONCATENATE($L$5,S$7),'BECO_Datos 2006-2020'!$LL$3:$RN$86,'BECO_Datos 2006-2020'!$A74,FALSE),0))*S$5</f>
        <v>0</v>
      </c>
      <c r="T74" s="102">
        <f>(HLOOKUP(CONCATENATE($L$5,T$7),'BECO_Datos 2006-2020'!$D$3:$LJ$86,'BECO_Datos 2006-2020'!$A74,FALSE)+IFERROR(HLOOKUP(CONCATENATE($L$5,T$7),'BECO_Datos 2006-2020'!$LL$3:$RN$86,'BECO_Datos 2006-2020'!$A74,FALSE),0))*T$5</f>
        <v>0</v>
      </c>
      <c r="U74" s="102">
        <f>(HLOOKUP(CONCATENATE($L$5,U$7),'BECO_Datos 2006-2020'!$D$3:$LJ$86,'BECO_Datos 2006-2020'!$A74,FALSE)+IFERROR(HLOOKUP(CONCATENATE($L$5,U$7),'BECO_Datos 2006-2020'!$LL$3:$RN$86,'BECO_Datos 2006-2020'!$A74,FALSE),0))*U$5</f>
        <v>0</v>
      </c>
      <c r="V74" s="102">
        <f>(HLOOKUP(CONCATENATE($L$5,V$7),'BECO_Datos 2006-2020'!$D$3:$LJ$86,'BECO_Datos 2006-2020'!$A74,FALSE)+IFERROR(HLOOKUP(CONCATENATE($L$5,V$7),'BECO_Datos 2006-2020'!$LL$3:$RN$86,'BECO_Datos 2006-2020'!$A74,FALSE),0))*V$5</f>
        <v>2697.9052003257516</v>
      </c>
      <c r="W74" s="102">
        <f>(HLOOKUP(CONCATENATE($L$5,W$7),'BECO_Datos 2006-2020'!$D$3:$LJ$86,'BECO_Datos 2006-2020'!$A74,FALSE)+IFERROR(HLOOKUP(CONCATENATE($L$5,W$7),'BECO_Datos 2006-2020'!$LL$3:$RN$86,'BECO_Datos 2006-2020'!$A74,FALSE),0))*W$5</f>
        <v>0</v>
      </c>
    </row>
    <row r="75" spans="1:27" x14ac:dyDescent="0.25">
      <c r="A75" s="54"/>
      <c r="B75" s="151" t="s">
        <v>140</v>
      </c>
      <c r="C75" s="22" t="str">
        <f t="shared" si="18"/>
        <v>No aplica</v>
      </c>
      <c r="D75" s="103">
        <f>(HLOOKUP(CONCATENATE($L$5,D$7),'BECO_Datos 2006-2020'!$D$3:$LJ$86,'BECO_Datos 2006-2020'!$A75,FALSE)+IFERROR(HLOOKUP(CONCATENATE($L$5,D$7),'BECO_Datos 2006-2020'!$LL$3:$RN$86,'BECO_Datos 2006-2020'!$A75,FALSE),0))*D$5</f>
        <v>0</v>
      </c>
      <c r="E75" s="103">
        <f>(HLOOKUP(CONCATENATE($L$5,E$7),'BECO_Datos 2006-2020'!$D$3:$LJ$86,'BECO_Datos 2006-2020'!$A75,FALSE)+IFERROR(HLOOKUP(CONCATENATE($L$5,E$7),'BECO_Datos 2006-2020'!$LL$3:$RN$86,'BECO_Datos 2006-2020'!$A75,FALSE),0))*E$5</f>
        <v>0</v>
      </c>
      <c r="F75" s="103">
        <f>(HLOOKUP(CONCATENATE($L$5,F$7),'BECO_Datos 2006-2020'!$D$3:$LJ$86,'BECO_Datos 2006-2020'!$A75,FALSE)+IFERROR(HLOOKUP(CONCATENATE($L$5,F$7),'BECO_Datos 2006-2020'!$LL$3:$RN$86,'BECO_Datos 2006-2020'!$A75,FALSE),0))*F$5</f>
        <v>8183.1994638575943</v>
      </c>
      <c r="G75" s="103">
        <f>(HLOOKUP(CONCATENATE($L$5,G$7),'BECO_Datos 2006-2020'!$D$3:$LJ$86,'BECO_Datos 2006-2020'!$A75,FALSE)+IFERROR(HLOOKUP(CONCATENATE($L$5,G$7),'BECO_Datos 2006-2020'!$LL$3:$RN$86,'BECO_Datos 2006-2020'!$A75,FALSE),0))*G$5</f>
        <v>0</v>
      </c>
      <c r="H75" s="103">
        <f>(HLOOKUP(CONCATENATE($L$5,H$7),'BECO_Datos 2006-2020'!$D$3:$LJ$86,'BECO_Datos 2006-2020'!$A75,FALSE)+IFERROR(HLOOKUP(CONCATENATE($L$5,H$7),'BECO_Datos 2006-2020'!$LL$3:$RN$86,'BECO_Datos 2006-2020'!$A75,FALSE),0))*H$5</f>
        <v>0</v>
      </c>
      <c r="I75" s="103">
        <f>(HLOOKUP(CONCATENATE($L$5,I$7),'BECO_Datos 2006-2020'!$D$3:$LJ$86,'BECO_Datos 2006-2020'!$A75,FALSE)+IFERROR(HLOOKUP(CONCATENATE($L$5,I$7),'BECO_Datos 2006-2020'!$LL$3:$RN$86,'BECO_Datos 2006-2020'!$A75,FALSE),0))*I$5</f>
        <v>0</v>
      </c>
      <c r="J75" s="103">
        <f>(HLOOKUP(CONCATENATE($L$5,J$7),'BECO_Datos 2006-2020'!$D$3:$LJ$86,'BECO_Datos 2006-2020'!$A75,FALSE)+IFERROR(HLOOKUP(CONCATENATE($L$5,J$7),'BECO_Datos 2006-2020'!$LL$3:$RN$86,'BECO_Datos 2006-2020'!$A75,FALSE),0))*J$5</f>
        <v>0</v>
      </c>
      <c r="K75" s="103">
        <f>(HLOOKUP(CONCATENATE($L$5,K$7),'BECO_Datos 2006-2020'!$D$3:$LJ$86,'BECO_Datos 2006-2020'!$A75,FALSE)+IFERROR(HLOOKUP(CONCATENATE($L$5,K$7),'BECO_Datos 2006-2020'!$LL$3:$RN$86,'BECO_Datos 2006-2020'!$A75,FALSE),0))*K$5</f>
        <v>0</v>
      </c>
      <c r="L75" s="22" t="str">
        <f t="shared" si="20"/>
        <v>No aplica</v>
      </c>
      <c r="M75" s="103">
        <f>(HLOOKUP(CONCATENATE($L$5,M$7),'BECO_Datos 2006-2020'!$D$3:$LJ$86,'BECO_Datos 2006-2020'!$A75,FALSE)+IFERROR(HLOOKUP(CONCATENATE($L$5,M$7),'BECO_Datos 2006-2020'!$LL$3:$RN$86,'BECO_Datos 2006-2020'!$A75,FALSE),0))*M$5</f>
        <v>0</v>
      </c>
      <c r="N75" s="103">
        <f>(HLOOKUP(CONCATENATE($L$5,N$7),'BECO_Datos 2006-2020'!$D$3:$LJ$86,'BECO_Datos 2006-2020'!$A75,FALSE)+IFERROR(HLOOKUP(CONCATENATE($L$5,N$7),'BECO_Datos 2006-2020'!$LL$3:$RN$86,'BECO_Datos 2006-2020'!$A75,FALSE),0))*N$5</f>
        <v>0</v>
      </c>
      <c r="O75" s="103">
        <f>(HLOOKUP(CONCATENATE($L$5,O$7),'BECO_Datos 2006-2020'!$D$3:$LJ$86,'BECO_Datos 2006-2020'!$A75,FALSE)+IFERROR(HLOOKUP(CONCATENATE($L$5,O$7),'BECO_Datos 2006-2020'!$LL$3:$RN$86,'BECO_Datos 2006-2020'!$A75,FALSE),0))*O$5</f>
        <v>0</v>
      </c>
      <c r="P75" s="103">
        <f>(HLOOKUP(CONCATENATE($L$5,P$7),'BECO_Datos 2006-2020'!$D$3:$LJ$86,'BECO_Datos 2006-2020'!$A75,FALSE)+IFERROR(HLOOKUP(CONCATENATE($L$5,P$7),'BECO_Datos 2006-2020'!$LL$3:$RN$86,'BECO_Datos 2006-2020'!$A75,FALSE),0))*P$5</f>
        <v>0</v>
      </c>
      <c r="Q75" s="103">
        <f>(HLOOKUP(CONCATENATE($L$5,Q$7),'BECO_Datos 2006-2020'!$D$3:$LJ$86,'BECO_Datos 2006-2020'!$A75,FALSE)+IFERROR(HLOOKUP(CONCATENATE($L$5,Q$7),'BECO_Datos 2006-2020'!$LL$3:$RN$86,'BECO_Datos 2006-2020'!$A75,FALSE),0))*Q$5</f>
        <v>6057.3031784235855</v>
      </c>
      <c r="R75" s="103">
        <f>(HLOOKUP(CONCATENATE($L$5,R$7),'BECO_Datos 2006-2020'!$D$3:$LJ$86,'BECO_Datos 2006-2020'!$A75,FALSE)+IFERROR(HLOOKUP(CONCATENATE($L$5,R$7),'BECO_Datos 2006-2020'!$LL$3:$RN$86,'BECO_Datos 2006-2020'!$A75,FALSE),0))*R$5</f>
        <v>0</v>
      </c>
      <c r="S75" s="103">
        <f>(HLOOKUP(CONCATENATE($L$5,S$7),'BECO_Datos 2006-2020'!$D$3:$LJ$86,'BECO_Datos 2006-2020'!$A75,FALSE)+IFERROR(HLOOKUP(CONCATENATE($L$5,S$7),'BECO_Datos 2006-2020'!$LL$3:$RN$86,'BECO_Datos 2006-2020'!$A75,FALSE),0))*S$5</f>
        <v>0</v>
      </c>
      <c r="T75" s="103">
        <f>(HLOOKUP(CONCATENATE($L$5,T$7),'BECO_Datos 2006-2020'!$D$3:$LJ$86,'BECO_Datos 2006-2020'!$A75,FALSE)+IFERROR(HLOOKUP(CONCATENATE($L$5,T$7),'BECO_Datos 2006-2020'!$LL$3:$RN$86,'BECO_Datos 2006-2020'!$A75,FALSE),0))*T$5</f>
        <v>0</v>
      </c>
      <c r="U75" s="103">
        <f>(HLOOKUP(CONCATENATE($L$5,U$7),'BECO_Datos 2006-2020'!$D$3:$LJ$86,'BECO_Datos 2006-2020'!$A75,FALSE)+IFERROR(HLOOKUP(CONCATENATE($L$5,U$7),'BECO_Datos 2006-2020'!$LL$3:$RN$86,'BECO_Datos 2006-2020'!$A75,FALSE),0))*U$5</f>
        <v>0</v>
      </c>
      <c r="V75" s="103">
        <f>(HLOOKUP(CONCATENATE($L$5,V$7),'BECO_Datos 2006-2020'!$D$3:$LJ$86,'BECO_Datos 2006-2020'!$A75,FALSE)+IFERROR(HLOOKUP(CONCATENATE($L$5,V$7),'BECO_Datos 2006-2020'!$LL$3:$RN$86,'BECO_Datos 2006-2020'!$A75,FALSE),0))*V$5</f>
        <v>3016.159226149442</v>
      </c>
      <c r="W75" s="103">
        <f>(HLOOKUP(CONCATENATE($L$5,W$7),'BECO_Datos 2006-2020'!$D$3:$LJ$86,'BECO_Datos 2006-2020'!$A75,FALSE)+IFERROR(HLOOKUP(CONCATENATE($L$5,W$7),'BECO_Datos 2006-2020'!$LL$3:$RN$86,'BECO_Datos 2006-2020'!$A75,FALSE),0))*W$5</f>
        <v>0</v>
      </c>
    </row>
    <row r="76" spans="1:27" x14ac:dyDescent="0.25">
      <c r="A76" s="54"/>
      <c r="B76" s="150" t="s">
        <v>141</v>
      </c>
      <c r="C76" s="23" t="str">
        <f t="shared" si="18"/>
        <v>No aplica</v>
      </c>
      <c r="D76" s="102">
        <f>(HLOOKUP(CONCATENATE($L$5,D$7),'BECO_Datos 2006-2020'!$D$3:$LJ$86,'BECO_Datos 2006-2020'!$A76,FALSE)+IFERROR(HLOOKUP(CONCATENATE($L$5,D$7),'BECO_Datos 2006-2020'!$LL$3:$RN$86,'BECO_Datos 2006-2020'!$A76,FALSE),0))*D$5</f>
        <v>0</v>
      </c>
      <c r="E76" s="102">
        <f>(HLOOKUP(CONCATENATE($L$5,E$7),'BECO_Datos 2006-2020'!$D$3:$LJ$86,'BECO_Datos 2006-2020'!$A76,FALSE)+IFERROR(HLOOKUP(CONCATENATE($L$5,E$7),'BECO_Datos 2006-2020'!$LL$3:$RN$86,'BECO_Datos 2006-2020'!$A76,FALSE),0))*E$5</f>
        <v>0</v>
      </c>
      <c r="F76" s="102">
        <f>(HLOOKUP(CONCATENATE($L$5,F$7),'BECO_Datos 2006-2020'!$D$3:$LJ$86,'BECO_Datos 2006-2020'!$A76,FALSE)+IFERROR(HLOOKUP(CONCATENATE($L$5,F$7),'BECO_Datos 2006-2020'!$LL$3:$RN$86,'BECO_Datos 2006-2020'!$A76,FALSE),0))*F$5</f>
        <v>2833.2517594194946</v>
      </c>
      <c r="G76" s="102">
        <f>(HLOOKUP(CONCATENATE($L$5,G$7),'BECO_Datos 2006-2020'!$D$3:$LJ$86,'BECO_Datos 2006-2020'!$A76,FALSE)+IFERROR(HLOOKUP(CONCATENATE($L$5,G$7),'BECO_Datos 2006-2020'!$LL$3:$RN$86,'BECO_Datos 2006-2020'!$A76,FALSE),0))*G$5</f>
        <v>0</v>
      </c>
      <c r="H76" s="102">
        <f>(HLOOKUP(CONCATENATE($L$5,H$7),'BECO_Datos 2006-2020'!$D$3:$LJ$86,'BECO_Datos 2006-2020'!$A76,FALSE)+IFERROR(HLOOKUP(CONCATENATE($L$5,H$7),'BECO_Datos 2006-2020'!$LL$3:$RN$86,'BECO_Datos 2006-2020'!$A76,FALSE),0))*H$5</f>
        <v>0</v>
      </c>
      <c r="I76" s="102">
        <f>(HLOOKUP(CONCATENATE($L$5,I$7),'BECO_Datos 2006-2020'!$D$3:$LJ$86,'BECO_Datos 2006-2020'!$A76,FALSE)+IFERROR(HLOOKUP(CONCATENATE($L$5,I$7),'BECO_Datos 2006-2020'!$LL$3:$RN$86,'BECO_Datos 2006-2020'!$A76,FALSE),0))*I$5</f>
        <v>0</v>
      </c>
      <c r="J76" s="102">
        <f>(HLOOKUP(CONCATENATE($L$5,J$7),'BECO_Datos 2006-2020'!$D$3:$LJ$86,'BECO_Datos 2006-2020'!$A76,FALSE)+IFERROR(HLOOKUP(CONCATENATE($L$5,J$7),'BECO_Datos 2006-2020'!$LL$3:$RN$86,'BECO_Datos 2006-2020'!$A76,FALSE),0))*J$5</f>
        <v>0</v>
      </c>
      <c r="K76" s="102">
        <f>(HLOOKUP(CONCATENATE($L$5,K$7),'BECO_Datos 2006-2020'!$D$3:$LJ$86,'BECO_Datos 2006-2020'!$A76,FALSE)+IFERROR(HLOOKUP(CONCATENATE($L$5,K$7),'BECO_Datos 2006-2020'!$LL$3:$RN$86,'BECO_Datos 2006-2020'!$A76,FALSE),0))*K$5</f>
        <v>0</v>
      </c>
      <c r="L76" s="23" t="str">
        <f t="shared" si="20"/>
        <v>No aplica</v>
      </c>
      <c r="M76" s="102">
        <f>(HLOOKUP(CONCATENATE($L$5,M$7),'BECO_Datos 2006-2020'!$D$3:$LJ$86,'BECO_Datos 2006-2020'!$A76,FALSE)+IFERROR(HLOOKUP(CONCATENATE($L$5,M$7),'BECO_Datos 2006-2020'!$LL$3:$RN$86,'BECO_Datos 2006-2020'!$A76,FALSE),0))*M$5</f>
        <v>0</v>
      </c>
      <c r="N76" s="102">
        <f>(HLOOKUP(CONCATENATE($L$5,N$7),'BECO_Datos 2006-2020'!$D$3:$LJ$86,'BECO_Datos 2006-2020'!$A76,FALSE)+IFERROR(HLOOKUP(CONCATENATE($L$5,N$7),'BECO_Datos 2006-2020'!$LL$3:$RN$86,'BECO_Datos 2006-2020'!$A76,FALSE),0))*N$5</f>
        <v>0</v>
      </c>
      <c r="O76" s="102">
        <f>(HLOOKUP(CONCATENATE($L$5,O$7),'BECO_Datos 2006-2020'!$D$3:$LJ$86,'BECO_Datos 2006-2020'!$A76,FALSE)+IFERROR(HLOOKUP(CONCATENATE($L$5,O$7),'BECO_Datos 2006-2020'!$LL$3:$RN$86,'BECO_Datos 2006-2020'!$A76,FALSE),0))*O$5</f>
        <v>0</v>
      </c>
      <c r="P76" s="102">
        <f>(HLOOKUP(CONCATENATE($L$5,P$7),'BECO_Datos 2006-2020'!$D$3:$LJ$86,'BECO_Datos 2006-2020'!$A76,FALSE)+IFERROR(HLOOKUP(CONCATENATE($L$5,P$7),'BECO_Datos 2006-2020'!$LL$3:$RN$86,'BECO_Datos 2006-2020'!$A76,FALSE),0))*P$5</f>
        <v>0</v>
      </c>
      <c r="Q76" s="102">
        <f>(HLOOKUP(CONCATENATE($L$5,Q$7),'BECO_Datos 2006-2020'!$D$3:$LJ$86,'BECO_Datos 2006-2020'!$A76,FALSE)+IFERROR(HLOOKUP(CONCATENATE($L$5,Q$7),'BECO_Datos 2006-2020'!$LL$3:$RN$86,'BECO_Datos 2006-2020'!$A76,FALSE),0))*Q$5</f>
        <v>8267.7471584658306</v>
      </c>
      <c r="R76" s="102">
        <f>(HLOOKUP(CONCATENATE($L$5,R$7),'BECO_Datos 2006-2020'!$D$3:$LJ$86,'BECO_Datos 2006-2020'!$A76,FALSE)+IFERROR(HLOOKUP(CONCATENATE($L$5,R$7),'BECO_Datos 2006-2020'!$LL$3:$RN$86,'BECO_Datos 2006-2020'!$A76,FALSE),0))*R$5</f>
        <v>0</v>
      </c>
      <c r="S76" s="102">
        <f>(HLOOKUP(CONCATENATE($L$5,S$7),'BECO_Datos 2006-2020'!$D$3:$LJ$86,'BECO_Datos 2006-2020'!$A76,FALSE)+IFERROR(HLOOKUP(CONCATENATE($L$5,S$7),'BECO_Datos 2006-2020'!$LL$3:$RN$86,'BECO_Datos 2006-2020'!$A76,FALSE),0))*S$5</f>
        <v>0</v>
      </c>
      <c r="T76" s="102">
        <f>(HLOOKUP(CONCATENATE($L$5,T$7),'BECO_Datos 2006-2020'!$D$3:$LJ$86,'BECO_Datos 2006-2020'!$A76,FALSE)+IFERROR(HLOOKUP(CONCATENATE($L$5,T$7),'BECO_Datos 2006-2020'!$LL$3:$RN$86,'BECO_Datos 2006-2020'!$A76,FALSE),0))*T$5</f>
        <v>0</v>
      </c>
      <c r="U76" s="102">
        <f>(HLOOKUP(CONCATENATE($L$5,U$7),'BECO_Datos 2006-2020'!$D$3:$LJ$86,'BECO_Datos 2006-2020'!$A76,FALSE)+IFERROR(HLOOKUP(CONCATENATE($L$5,U$7),'BECO_Datos 2006-2020'!$LL$3:$RN$86,'BECO_Datos 2006-2020'!$A76,FALSE),0))*U$5</f>
        <v>0</v>
      </c>
      <c r="V76" s="102">
        <f>(HLOOKUP(CONCATENATE($L$5,V$7),'BECO_Datos 2006-2020'!$D$3:$LJ$86,'BECO_Datos 2006-2020'!$A76,FALSE)+IFERROR(HLOOKUP(CONCATENATE($L$5,V$7),'BECO_Datos 2006-2020'!$LL$3:$RN$86,'BECO_Datos 2006-2020'!$A76,FALSE),0))*V$5</f>
        <v>1656.5868840538935</v>
      </c>
      <c r="W76" s="102">
        <f>(HLOOKUP(CONCATENATE($L$5,W$7),'BECO_Datos 2006-2020'!$D$3:$LJ$86,'BECO_Datos 2006-2020'!$A76,FALSE)+IFERROR(HLOOKUP(CONCATENATE($L$5,W$7),'BECO_Datos 2006-2020'!$LL$3:$RN$86,'BECO_Datos 2006-2020'!$A76,FALSE),0))*W$5</f>
        <v>0</v>
      </c>
    </row>
    <row r="77" spans="1:27" x14ac:dyDescent="0.25">
      <c r="A77" s="54"/>
      <c r="B77" s="151" t="s">
        <v>142</v>
      </c>
      <c r="C77" s="22" t="str">
        <f t="shared" si="18"/>
        <v>No aplica</v>
      </c>
      <c r="D77" s="103">
        <f>(HLOOKUP(CONCATENATE($L$5,D$7),'BECO_Datos 2006-2020'!$D$3:$LJ$86,'BECO_Datos 2006-2020'!$A77,FALSE)+IFERROR(HLOOKUP(CONCATENATE($L$5,D$7),'BECO_Datos 2006-2020'!$LL$3:$RN$86,'BECO_Datos 2006-2020'!$A77,FALSE),0))*D$5</f>
        <v>0</v>
      </c>
      <c r="E77" s="103">
        <f>(HLOOKUP(CONCATENATE($L$5,E$7),'BECO_Datos 2006-2020'!$D$3:$LJ$86,'BECO_Datos 2006-2020'!$A77,FALSE)+IFERROR(HLOOKUP(CONCATENATE($L$5,E$7),'BECO_Datos 2006-2020'!$LL$3:$RN$86,'BECO_Datos 2006-2020'!$A77,FALSE),0))*E$5</f>
        <v>0</v>
      </c>
      <c r="F77" s="103">
        <f>(HLOOKUP(CONCATENATE($L$5,F$7),'BECO_Datos 2006-2020'!$D$3:$LJ$86,'BECO_Datos 2006-2020'!$A77,FALSE)+IFERROR(HLOOKUP(CONCATENATE($L$5,F$7),'BECO_Datos 2006-2020'!$LL$3:$RN$86,'BECO_Datos 2006-2020'!$A77,FALSE),0))*F$5</f>
        <v>247.93214983026368</v>
      </c>
      <c r="G77" s="103">
        <f>(HLOOKUP(CONCATENATE($L$5,G$7),'BECO_Datos 2006-2020'!$D$3:$LJ$86,'BECO_Datos 2006-2020'!$A77,FALSE)+IFERROR(HLOOKUP(CONCATENATE($L$5,G$7),'BECO_Datos 2006-2020'!$LL$3:$RN$86,'BECO_Datos 2006-2020'!$A77,FALSE),0))*G$5</f>
        <v>0</v>
      </c>
      <c r="H77" s="103">
        <f>(HLOOKUP(CONCATENATE($L$5,H$7),'BECO_Datos 2006-2020'!$D$3:$LJ$86,'BECO_Datos 2006-2020'!$A77,FALSE)+IFERROR(HLOOKUP(CONCATENATE($L$5,H$7),'BECO_Datos 2006-2020'!$LL$3:$RN$86,'BECO_Datos 2006-2020'!$A77,FALSE),0))*H$5</f>
        <v>0</v>
      </c>
      <c r="I77" s="103">
        <f>(HLOOKUP(CONCATENATE($L$5,I$7),'BECO_Datos 2006-2020'!$D$3:$LJ$86,'BECO_Datos 2006-2020'!$A77,FALSE)+IFERROR(HLOOKUP(CONCATENATE($L$5,I$7),'BECO_Datos 2006-2020'!$LL$3:$RN$86,'BECO_Datos 2006-2020'!$A77,FALSE),0))*I$5</f>
        <v>0</v>
      </c>
      <c r="J77" s="103">
        <f>(HLOOKUP(CONCATENATE($L$5,J$7),'BECO_Datos 2006-2020'!$D$3:$LJ$86,'BECO_Datos 2006-2020'!$A77,FALSE)+IFERROR(HLOOKUP(CONCATENATE($L$5,J$7),'BECO_Datos 2006-2020'!$LL$3:$RN$86,'BECO_Datos 2006-2020'!$A77,FALSE),0))*J$5</f>
        <v>0</v>
      </c>
      <c r="K77" s="103">
        <f>(HLOOKUP(CONCATENATE($L$5,K$7),'BECO_Datos 2006-2020'!$D$3:$LJ$86,'BECO_Datos 2006-2020'!$A77,FALSE)+IFERROR(HLOOKUP(CONCATENATE($L$5,K$7),'BECO_Datos 2006-2020'!$LL$3:$RN$86,'BECO_Datos 2006-2020'!$A77,FALSE),0))*K$5</f>
        <v>0</v>
      </c>
      <c r="L77" s="22" t="str">
        <f t="shared" si="20"/>
        <v>No aplica</v>
      </c>
      <c r="M77" s="103">
        <f>(HLOOKUP(CONCATENATE($L$5,M$7),'BECO_Datos 2006-2020'!$D$3:$LJ$86,'BECO_Datos 2006-2020'!$A77,FALSE)+IFERROR(HLOOKUP(CONCATENATE($L$5,M$7),'BECO_Datos 2006-2020'!$LL$3:$RN$86,'BECO_Datos 2006-2020'!$A77,FALSE),0))*M$5</f>
        <v>0</v>
      </c>
      <c r="N77" s="103">
        <f>(HLOOKUP(CONCATENATE($L$5,N$7),'BECO_Datos 2006-2020'!$D$3:$LJ$86,'BECO_Datos 2006-2020'!$A77,FALSE)+IFERROR(HLOOKUP(CONCATENATE($L$5,N$7),'BECO_Datos 2006-2020'!$LL$3:$RN$86,'BECO_Datos 2006-2020'!$A77,FALSE),0))*N$5</f>
        <v>0</v>
      </c>
      <c r="O77" s="103">
        <f>(HLOOKUP(CONCATENATE($L$5,O$7),'BECO_Datos 2006-2020'!$D$3:$LJ$86,'BECO_Datos 2006-2020'!$A77,FALSE)+IFERROR(HLOOKUP(CONCATENATE($L$5,O$7),'BECO_Datos 2006-2020'!$LL$3:$RN$86,'BECO_Datos 2006-2020'!$A77,FALSE),0))*O$5</f>
        <v>0</v>
      </c>
      <c r="P77" s="103">
        <f>(HLOOKUP(CONCATENATE($L$5,P$7),'BECO_Datos 2006-2020'!$D$3:$LJ$86,'BECO_Datos 2006-2020'!$A77,FALSE)+IFERROR(HLOOKUP(CONCATENATE($L$5,P$7),'BECO_Datos 2006-2020'!$LL$3:$RN$86,'BECO_Datos 2006-2020'!$A77,FALSE),0))*P$5</f>
        <v>0</v>
      </c>
      <c r="Q77" s="103">
        <f>(HLOOKUP(CONCATENATE($L$5,Q$7),'BECO_Datos 2006-2020'!$D$3:$LJ$86,'BECO_Datos 2006-2020'!$A77,FALSE)+IFERROR(HLOOKUP(CONCATENATE($L$5,Q$7),'BECO_Datos 2006-2020'!$LL$3:$RN$86,'BECO_Datos 2006-2020'!$A77,FALSE),0))*Q$5</f>
        <v>12557.915638313218</v>
      </c>
      <c r="R77" s="103">
        <f>(HLOOKUP(CONCATENATE($L$5,R$7),'BECO_Datos 2006-2020'!$D$3:$LJ$86,'BECO_Datos 2006-2020'!$A77,FALSE)+IFERROR(HLOOKUP(CONCATENATE($L$5,R$7),'BECO_Datos 2006-2020'!$LL$3:$RN$86,'BECO_Datos 2006-2020'!$A77,FALSE),0))*R$5</f>
        <v>0</v>
      </c>
      <c r="S77" s="103">
        <f>(HLOOKUP(CONCATENATE($L$5,S$7),'BECO_Datos 2006-2020'!$D$3:$LJ$86,'BECO_Datos 2006-2020'!$A77,FALSE)+IFERROR(HLOOKUP(CONCATENATE($L$5,S$7),'BECO_Datos 2006-2020'!$LL$3:$RN$86,'BECO_Datos 2006-2020'!$A77,FALSE),0))*S$5</f>
        <v>0</v>
      </c>
      <c r="T77" s="103">
        <f>(HLOOKUP(CONCATENATE($L$5,T$7),'BECO_Datos 2006-2020'!$D$3:$LJ$86,'BECO_Datos 2006-2020'!$A77,FALSE)+IFERROR(HLOOKUP(CONCATENATE($L$5,T$7),'BECO_Datos 2006-2020'!$LL$3:$RN$86,'BECO_Datos 2006-2020'!$A77,FALSE),0))*T$5</f>
        <v>0</v>
      </c>
      <c r="U77" s="103">
        <f>(HLOOKUP(CONCATENATE($L$5,U$7),'BECO_Datos 2006-2020'!$D$3:$LJ$86,'BECO_Datos 2006-2020'!$A77,FALSE)+IFERROR(HLOOKUP(CONCATENATE($L$5,U$7),'BECO_Datos 2006-2020'!$LL$3:$RN$86,'BECO_Datos 2006-2020'!$A77,FALSE),0))*U$5</f>
        <v>0</v>
      </c>
      <c r="V77" s="103">
        <f>(HLOOKUP(CONCATENATE($L$5,V$7),'BECO_Datos 2006-2020'!$D$3:$LJ$86,'BECO_Datos 2006-2020'!$A77,FALSE)+IFERROR(HLOOKUP(CONCATENATE($L$5,V$7),'BECO_Datos 2006-2020'!$LL$3:$RN$86,'BECO_Datos 2006-2020'!$A77,FALSE),0))*V$5</f>
        <v>589.01616002537332</v>
      </c>
      <c r="W77" s="103">
        <f>(HLOOKUP(CONCATENATE($L$5,W$7),'BECO_Datos 2006-2020'!$D$3:$LJ$86,'BECO_Datos 2006-2020'!$A77,FALSE)+IFERROR(HLOOKUP(CONCATENATE($L$5,W$7),'BECO_Datos 2006-2020'!$LL$3:$RN$86,'BECO_Datos 2006-2020'!$A77,FALSE),0))*W$5</f>
        <v>0</v>
      </c>
    </row>
    <row r="78" spans="1:27" x14ac:dyDescent="0.25">
      <c r="A78" s="54"/>
      <c r="B78" s="149" t="s">
        <v>143</v>
      </c>
      <c r="C78" s="23" t="str">
        <f t="shared" si="18"/>
        <v>No aplica</v>
      </c>
      <c r="D78" s="102">
        <f>(HLOOKUP(CONCATENATE($L$5,D$7),'BECO_Datos 2006-2020'!$D$3:$LJ$86,'BECO_Datos 2006-2020'!$A78,FALSE)+IFERROR(HLOOKUP(CONCATENATE($L$5,D$7),'BECO_Datos 2006-2020'!$LL$3:$RN$86,'BECO_Datos 2006-2020'!$A78,FALSE),0))*D$5</f>
        <v>0</v>
      </c>
      <c r="E78" s="102">
        <f>(HLOOKUP(CONCATENATE($L$5,E$7),'BECO_Datos 2006-2020'!$D$3:$LJ$86,'BECO_Datos 2006-2020'!$A78,FALSE)+IFERROR(HLOOKUP(CONCATENATE($L$5,E$7),'BECO_Datos 2006-2020'!$LL$3:$RN$86,'BECO_Datos 2006-2020'!$A78,FALSE),0))*E$5</f>
        <v>0</v>
      </c>
      <c r="F78" s="102">
        <f>(HLOOKUP(CONCATENATE($L$5,F$7),'BECO_Datos 2006-2020'!$D$3:$LJ$86,'BECO_Datos 2006-2020'!$A78,FALSE)+IFERROR(HLOOKUP(CONCATENATE($L$5,F$7),'BECO_Datos 2006-2020'!$LL$3:$RN$86,'BECO_Datos 2006-2020'!$A78,FALSE),0))*F$5</f>
        <v>0</v>
      </c>
      <c r="G78" s="102">
        <f>(HLOOKUP(CONCATENATE($L$5,G$7),'BECO_Datos 2006-2020'!$D$3:$LJ$86,'BECO_Datos 2006-2020'!$A78,FALSE)+IFERROR(HLOOKUP(CONCATENATE($L$5,G$7),'BECO_Datos 2006-2020'!$LL$3:$RN$86,'BECO_Datos 2006-2020'!$A78,FALSE),0))*G$5</f>
        <v>0</v>
      </c>
      <c r="H78" s="102">
        <f>(HLOOKUP(CONCATENATE($L$5,H$7),'BECO_Datos 2006-2020'!$D$3:$LJ$86,'BECO_Datos 2006-2020'!$A78,FALSE)+IFERROR(HLOOKUP(CONCATENATE($L$5,H$7),'BECO_Datos 2006-2020'!$LL$3:$RN$86,'BECO_Datos 2006-2020'!$A78,FALSE),0))*H$5</f>
        <v>0</v>
      </c>
      <c r="I78" s="102">
        <f>(HLOOKUP(CONCATENATE($L$5,I$7),'BECO_Datos 2006-2020'!$D$3:$LJ$86,'BECO_Datos 2006-2020'!$A78,FALSE)+IFERROR(HLOOKUP(CONCATENATE($L$5,I$7),'BECO_Datos 2006-2020'!$LL$3:$RN$86,'BECO_Datos 2006-2020'!$A78,FALSE),0))*I$5</f>
        <v>0</v>
      </c>
      <c r="J78" s="102">
        <f>(HLOOKUP(CONCATENATE($L$5,J$7),'BECO_Datos 2006-2020'!$D$3:$LJ$86,'BECO_Datos 2006-2020'!$A78,FALSE)+IFERROR(HLOOKUP(CONCATENATE($L$5,J$7),'BECO_Datos 2006-2020'!$LL$3:$RN$86,'BECO_Datos 2006-2020'!$A78,FALSE),0))*J$5</f>
        <v>0</v>
      </c>
      <c r="K78" s="102">
        <f>(HLOOKUP(CONCATENATE($L$5,K$7),'BECO_Datos 2006-2020'!$D$3:$LJ$86,'BECO_Datos 2006-2020'!$A78,FALSE)+IFERROR(HLOOKUP(CONCATENATE($L$5,K$7),'BECO_Datos 2006-2020'!$LL$3:$RN$86,'BECO_Datos 2006-2020'!$A78,FALSE),0))*K$5</f>
        <v>0</v>
      </c>
      <c r="L78" s="23" t="str">
        <f t="shared" si="20"/>
        <v>No aplica</v>
      </c>
      <c r="M78" s="102">
        <f>(HLOOKUP(CONCATENATE($L$5,M$7),'BECO_Datos 2006-2020'!$D$3:$LJ$86,'BECO_Datos 2006-2020'!$A78,FALSE)+IFERROR(HLOOKUP(CONCATENATE($L$5,M$7),'BECO_Datos 2006-2020'!$LL$3:$RN$86,'BECO_Datos 2006-2020'!$A78,FALSE),0))*M$5</f>
        <v>0</v>
      </c>
      <c r="N78" s="102">
        <f>(HLOOKUP(CONCATENATE($L$5,N$7),'BECO_Datos 2006-2020'!$D$3:$LJ$86,'BECO_Datos 2006-2020'!$A78,FALSE)+IFERROR(HLOOKUP(CONCATENATE($L$5,N$7),'BECO_Datos 2006-2020'!$LL$3:$RN$86,'BECO_Datos 2006-2020'!$A78,FALSE),0))*N$5</f>
        <v>0</v>
      </c>
      <c r="O78" s="102">
        <f>(HLOOKUP(CONCATENATE($L$5,O$7),'BECO_Datos 2006-2020'!$D$3:$LJ$86,'BECO_Datos 2006-2020'!$A78,FALSE)+IFERROR(HLOOKUP(CONCATENATE($L$5,O$7),'BECO_Datos 2006-2020'!$LL$3:$RN$86,'BECO_Datos 2006-2020'!$A78,FALSE),0))*O$5</f>
        <v>0</v>
      </c>
      <c r="P78" s="102">
        <f>(HLOOKUP(CONCATENATE($L$5,P$7),'BECO_Datos 2006-2020'!$D$3:$LJ$86,'BECO_Datos 2006-2020'!$A78,FALSE)+IFERROR(HLOOKUP(CONCATENATE($L$5,P$7),'BECO_Datos 2006-2020'!$LL$3:$RN$86,'BECO_Datos 2006-2020'!$A78,FALSE),0))*P$5</f>
        <v>0</v>
      </c>
      <c r="Q78" s="102">
        <f>(HLOOKUP(CONCATENATE($L$5,Q$7),'BECO_Datos 2006-2020'!$D$3:$LJ$86,'BECO_Datos 2006-2020'!$A78,FALSE)+IFERROR(HLOOKUP(CONCATENATE($L$5,Q$7),'BECO_Datos 2006-2020'!$LL$3:$RN$86,'BECO_Datos 2006-2020'!$A78,FALSE),0))*Q$5</f>
        <v>0</v>
      </c>
      <c r="R78" s="102">
        <f>(HLOOKUP(CONCATENATE($L$5,R$7),'BECO_Datos 2006-2020'!$D$3:$LJ$86,'BECO_Datos 2006-2020'!$A78,FALSE)+IFERROR(HLOOKUP(CONCATENATE($L$5,R$7),'BECO_Datos 2006-2020'!$LL$3:$RN$86,'BECO_Datos 2006-2020'!$A78,FALSE),0))*R$5</f>
        <v>0</v>
      </c>
      <c r="S78" s="102">
        <f>(HLOOKUP(CONCATENATE($L$5,S$7),'BECO_Datos 2006-2020'!$D$3:$LJ$86,'BECO_Datos 2006-2020'!$A78,FALSE)+IFERROR(HLOOKUP(CONCATENATE($L$5,S$7),'BECO_Datos 2006-2020'!$LL$3:$RN$86,'BECO_Datos 2006-2020'!$A78,FALSE),0))*S$5</f>
        <v>0</v>
      </c>
      <c r="T78" s="102">
        <f>(HLOOKUP(CONCATENATE($L$5,T$7),'BECO_Datos 2006-2020'!$D$3:$LJ$86,'BECO_Datos 2006-2020'!$A78,FALSE)+IFERROR(HLOOKUP(CONCATENATE($L$5,T$7),'BECO_Datos 2006-2020'!$LL$3:$RN$86,'BECO_Datos 2006-2020'!$A78,FALSE),0))*T$5</f>
        <v>0</v>
      </c>
      <c r="U78" s="102">
        <f>(HLOOKUP(CONCATENATE($L$5,U$7),'BECO_Datos 2006-2020'!$D$3:$LJ$86,'BECO_Datos 2006-2020'!$A78,FALSE)+IFERROR(HLOOKUP(CONCATENATE($L$5,U$7),'BECO_Datos 2006-2020'!$LL$3:$RN$86,'BECO_Datos 2006-2020'!$A78,FALSE),0))*U$5</f>
        <v>0</v>
      </c>
      <c r="V78" s="102">
        <f>(HLOOKUP(CONCATENATE($L$5,V$7),'BECO_Datos 2006-2020'!$D$3:$LJ$86,'BECO_Datos 2006-2020'!$A78,FALSE)+IFERROR(HLOOKUP(CONCATENATE($L$5,V$7),'BECO_Datos 2006-2020'!$LL$3:$RN$86,'BECO_Datos 2006-2020'!$A78,FALSE),0))*V$5</f>
        <v>98.390391190476208</v>
      </c>
      <c r="W78" s="102">
        <f>(HLOOKUP(CONCATENATE($L$5,W$7),'BECO_Datos 2006-2020'!$D$3:$LJ$86,'BECO_Datos 2006-2020'!$A78,FALSE)+IFERROR(HLOOKUP(CONCATENATE($L$5,W$7),'BECO_Datos 2006-2020'!$LL$3:$RN$86,'BECO_Datos 2006-2020'!$A78,FALSE),0))*W$5</f>
        <v>12549.240628809524</v>
      </c>
    </row>
    <row r="79" spans="1:27" x14ac:dyDescent="0.25">
      <c r="A79" s="54"/>
      <c r="B79" s="148" t="s">
        <v>144</v>
      </c>
      <c r="C79" s="22" t="str">
        <f t="shared" si="18"/>
        <v>No aplica</v>
      </c>
      <c r="D79" s="103">
        <f>(HLOOKUP(CONCATENATE($L$5,D$7),'BECO_Datos 2006-2020'!$D$3:$LJ$86,'BECO_Datos 2006-2020'!$A79,FALSE)+IFERROR(HLOOKUP(CONCATENATE($L$5,D$7),'BECO_Datos 2006-2020'!$LL$3:$RN$86,'BECO_Datos 2006-2020'!$A79,FALSE),0))*D$5</f>
        <v>0</v>
      </c>
      <c r="E79" s="103">
        <f>(HLOOKUP(CONCATENATE($L$5,E$7),'BECO_Datos 2006-2020'!$D$3:$LJ$86,'BECO_Datos 2006-2020'!$A79,FALSE)+IFERROR(HLOOKUP(CONCATENATE($L$5,E$7),'BECO_Datos 2006-2020'!$LL$3:$RN$86,'BECO_Datos 2006-2020'!$A79,FALSE),0))*E$5</f>
        <v>0</v>
      </c>
      <c r="F79" s="103">
        <f>(HLOOKUP(CONCATENATE($L$5,F$7),'BECO_Datos 2006-2020'!$D$3:$LJ$86,'BECO_Datos 2006-2020'!$A79,FALSE)+IFERROR(HLOOKUP(CONCATENATE($L$5,F$7),'BECO_Datos 2006-2020'!$LL$3:$RN$86,'BECO_Datos 2006-2020'!$A79,FALSE),0))*F$5</f>
        <v>0</v>
      </c>
      <c r="G79" s="103">
        <f>(HLOOKUP(CONCATENATE($L$5,G$7),'BECO_Datos 2006-2020'!$D$3:$LJ$86,'BECO_Datos 2006-2020'!$A79,FALSE)+IFERROR(HLOOKUP(CONCATENATE($L$5,G$7),'BECO_Datos 2006-2020'!$LL$3:$RN$86,'BECO_Datos 2006-2020'!$A79,FALSE),0))*G$5</f>
        <v>0</v>
      </c>
      <c r="H79" s="103">
        <f>(HLOOKUP(CONCATENATE($L$5,H$7),'BECO_Datos 2006-2020'!$D$3:$LJ$86,'BECO_Datos 2006-2020'!$A79,FALSE)+IFERROR(HLOOKUP(CONCATENATE($L$5,H$7),'BECO_Datos 2006-2020'!$LL$3:$RN$86,'BECO_Datos 2006-2020'!$A79,FALSE),0))*H$5</f>
        <v>0</v>
      </c>
      <c r="I79" s="103">
        <f>(HLOOKUP(CONCATENATE($L$5,I$7),'BECO_Datos 2006-2020'!$D$3:$LJ$86,'BECO_Datos 2006-2020'!$A79,FALSE)+IFERROR(HLOOKUP(CONCATENATE($L$5,I$7),'BECO_Datos 2006-2020'!$LL$3:$RN$86,'BECO_Datos 2006-2020'!$A79,FALSE),0))*I$5</f>
        <v>0</v>
      </c>
      <c r="J79" s="103">
        <f>(HLOOKUP(CONCATENATE($L$5,J$7),'BECO_Datos 2006-2020'!$D$3:$LJ$86,'BECO_Datos 2006-2020'!$A79,FALSE)+IFERROR(HLOOKUP(CONCATENATE($L$5,J$7),'BECO_Datos 2006-2020'!$LL$3:$RN$86,'BECO_Datos 2006-2020'!$A79,FALSE),0))*J$5</f>
        <v>0</v>
      </c>
      <c r="K79" s="103">
        <f>(HLOOKUP(CONCATENATE($L$5,K$7),'BECO_Datos 2006-2020'!$D$3:$LJ$86,'BECO_Datos 2006-2020'!$A79,FALSE)+IFERROR(HLOOKUP(CONCATENATE($L$5,K$7),'BECO_Datos 2006-2020'!$LL$3:$RN$86,'BECO_Datos 2006-2020'!$A79,FALSE),0))*K$5</f>
        <v>0</v>
      </c>
      <c r="L79" s="22" t="str">
        <f t="shared" si="20"/>
        <v>No aplica</v>
      </c>
      <c r="M79" s="103">
        <f>(HLOOKUP(CONCATENATE($L$5,M$7),'BECO_Datos 2006-2020'!$D$3:$LJ$86,'BECO_Datos 2006-2020'!$A79,FALSE)+IFERROR(HLOOKUP(CONCATENATE($L$5,M$7),'BECO_Datos 2006-2020'!$LL$3:$RN$86,'BECO_Datos 2006-2020'!$A79,FALSE),0))*M$5</f>
        <v>0</v>
      </c>
      <c r="N79" s="103">
        <f>(HLOOKUP(CONCATENATE($L$5,N$7),'BECO_Datos 2006-2020'!$D$3:$LJ$86,'BECO_Datos 2006-2020'!$A79,FALSE)+IFERROR(HLOOKUP(CONCATENATE($L$5,N$7),'BECO_Datos 2006-2020'!$LL$3:$RN$86,'BECO_Datos 2006-2020'!$A79,FALSE),0))*N$5</f>
        <v>0</v>
      </c>
      <c r="O79" s="103">
        <f>(HLOOKUP(CONCATENATE($L$5,O$7),'BECO_Datos 2006-2020'!$D$3:$LJ$86,'BECO_Datos 2006-2020'!$A79,FALSE)+IFERROR(HLOOKUP(CONCATENATE($L$5,O$7),'BECO_Datos 2006-2020'!$LL$3:$RN$86,'BECO_Datos 2006-2020'!$A79,FALSE),0))*O$5</f>
        <v>0</v>
      </c>
      <c r="P79" s="103">
        <f>(HLOOKUP(CONCATENATE($L$5,P$7),'BECO_Datos 2006-2020'!$D$3:$LJ$86,'BECO_Datos 2006-2020'!$A79,FALSE)+IFERROR(HLOOKUP(CONCATENATE($L$5,P$7),'BECO_Datos 2006-2020'!$LL$3:$RN$86,'BECO_Datos 2006-2020'!$A79,FALSE),0))*P$5</f>
        <v>0</v>
      </c>
      <c r="Q79" s="103">
        <f>(HLOOKUP(CONCATENATE($L$5,Q$7),'BECO_Datos 2006-2020'!$D$3:$LJ$86,'BECO_Datos 2006-2020'!$A79,FALSE)+IFERROR(HLOOKUP(CONCATENATE($L$5,Q$7),'BECO_Datos 2006-2020'!$LL$3:$RN$86,'BECO_Datos 2006-2020'!$A79,FALSE),0))*Q$5</f>
        <v>38.22849999999999</v>
      </c>
      <c r="R79" s="103">
        <f>(HLOOKUP(CONCATENATE($L$5,R$7),'BECO_Datos 2006-2020'!$D$3:$LJ$86,'BECO_Datos 2006-2020'!$A79,FALSE)+IFERROR(HLOOKUP(CONCATENATE($L$5,R$7),'BECO_Datos 2006-2020'!$LL$3:$RN$86,'BECO_Datos 2006-2020'!$A79,FALSE),0))*R$5</f>
        <v>0</v>
      </c>
      <c r="S79" s="103">
        <f>(HLOOKUP(CONCATENATE($L$5,S$7),'BECO_Datos 2006-2020'!$D$3:$LJ$86,'BECO_Datos 2006-2020'!$A79,FALSE)+IFERROR(HLOOKUP(CONCATENATE($L$5,S$7),'BECO_Datos 2006-2020'!$LL$3:$RN$86,'BECO_Datos 2006-2020'!$A79,FALSE),0))*S$5</f>
        <v>0</v>
      </c>
      <c r="T79" s="103">
        <f>(HLOOKUP(CONCATENATE($L$5,T$7),'BECO_Datos 2006-2020'!$D$3:$LJ$86,'BECO_Datos 2006-2020'!$A79,FALSE)+IFERROR(HLOOKUP(CONCATENATE($L$5,T$7),'BECO_Datos 2006-2020'!$LL$3:$RN$86,'BECO_Datos 2006-2020'!$A79,FALSE),0))*T$5</f>
        <v>0</v>
      </c>
      <c r="U79" s="103">
        <f>(HLOOKUP(CONCATENATE($L$5,U$7),'BECO_Datos 2006-2020'!$D$3:$LJ$86,'BECO_Datos 2006-2020'!$A79,FALSE)+IFERROR(HLOOKUP(CONCATENATE($L$5,U$7),'BECO_Datos 2006-2020'!$LL$3:$RN$86,'BECO_Datos 2006-2020'!$A79,FALSE),0))*U$5</f>
        <v>0</v>
      </c>
      <c r="V79" s="103">
        <f>(HLOOKUP(CONCATENATE($L$5,V$7),'BECO_Datos 2006-2020'!$D$3:$LJ$86,'BECO_Datos 2006-2020'!$A79,FALSE)+IFERROR(HLOOKUP(CONCATENATE($L$5,V$7),'BECO_Datos 2006-2020'!$LL$3:$RN$86,'BECO_Datos 2006-2020'!$A79,FALSE),0))*V$5</f>
        <v>60.115523809523808</v>
      </c>
      <c r="W79" s="103">
        <f>(HLOOKUP(CONCATENATE($L$5,W$7),'BECO_Datos 2006-2020'!$D$3:$LJ$86,'BECO_Datos 2006-2020'!$A79,FALSE)+IFERROR(HLOOKUP(CONCATENATE($L$5,W$7),'BECO_Datos 2006-2020'!$LL$3:$RN$86,'BECO_Datos 2006-2020'!$A79,FALSE),0))*W$5</f>
        <v>0</v>
      </c>
    </row>
    <row r="80" spans="1:27" x14ac:dyDescent="0.25">
      <c r="A80" s="54"/>
      <c r="B80" s="149" t="s">
        <v>145</v>
      </c>
      <c r="C80" s="23" t="str">
        <f t="shared" si="18"/>
        <v>No aplica</v>
      </c>
      <c r="D80" s="102">
        <f>(HLOOKUP(CONCATENATE($L$5,D$7),'BECO_Datos 2006-2020'!$D$3:$LJ$86,'BECO_Datos 2006-2020'!$A80,FALSE)+IFERROR(HLOOKUP(CONCATENATE($L$5,D$7),'BECO_Datos 2006-2020'!$LL$3:$RN$86,'BECO_Datos 2006-2020'!$A80,FALSE),0))*D$5</f>
        <v>0</v>
      </c>
      <c r="E80" s="102">
        <f>(HLOOKUP(CONCATENATE($L$5,E$7),'BECO_Datos 2006-2020'!$D$3:$LJ$86,'BECO_Datos 2006-2020'!$A80,FALSE)+IFERROR(HLOOKUP(CONCATENATE($L$5,E$7),'BECO_Datos 2006-2020'!$LL$3:$RN$86,'BECO_Datos 2006-2020'!$A80,FALSE),0))*E$5</f>
        <v>0</v>
      </c>
      <c r="F80" s="102">
        <f>(HLOOKUP(CONCATENATE($L$5,F$7),'BECO_Datos 2006-2020'!$D$3:$LJ$86,'BECO_Datos 2006-2020'!$A80,FALSE)+IFERROR(HLOOKUP(CONCATENATE($L$5,F$7),'BECO_Datos 2006-2020'!$LL$3:$RN$86,'BECO_Datos 2006-2020'!$A80,FALSE),0))*F$5</f>
        <v>0</v>
      </c>
      <c r="G80" s="102">
        <f>(HLOOKUP(CONCATENATE($L$5,G$7),'BECO_Datos 2006-2020'!$D$3:$LJ$86,'BECO_Datos 2006-2020'!$A80,FALSE)+IFERROR(HLOOKUP(CONCATENATE($L$5,G$7),'BECO_Datos 2006-2020'!$LL$3:$RN$86,'BECO_Datos 2006-2020'!$A80,FALSE),0))*G$5</f>
        <v>0</v>
      </c>
      <c r="H80" s="102">
        <f>(HLOOKUP(CONCATENATE($L$5,H$7),'BECO_Datos 2006-2020'!$D$3:$LJ$86,'BECO_Datos 2006-2020'!$A80,FALSE)+IFERROR(HLOOKUP(CONCATENATE($L$5,H$7),'BECO_Datos 2006-2020'!$LL$3:$RN$86,'BECO_Datos 2006-2020'!$A80,FALSE),0))*H$5</f>
        <v>0</v>
      </c>
      <c r="I80" s="102">
        <f>(HLOOKUP(CONCATENATE($L$5,I$7),'BECO_Datos 2006-2020'!$D$3:$LJ$86,'BECO_Datos 2006-2020'!$A80,FALSE)+IFERROR(HLOOKUP(CONCATENATE($L$5,I$7),'BECO_Datos 2006-2020'!$LL$3:$RN$86,'BECO_Datos 2006-2020'!$A80,FALSE),0))*I$5</f>
        <v>0</v>
      </c>
      <c r="J80" s="102">
        <f>(HLOOKUP(CONCATENATE($L$5,J$7),'BECO_Datos 2006-2020'!$D$3:$LJ$86,'BECO_Datos 2006-2020'!$A80,FALSE)+IFERROR(HLOOKUP(CONCATENATE($L$5,J$7),'BECO_Datos 2006-2020'!$LL$3:$RN$86,'BECO_Datos 2006-2020'!$A80,FALSE),0))*J$5</f>
        <v>0</v>
      </c>
      <c r="K80" s="102">
        <f>(HLOOKUP(CONCATENATE($L$5,K$7),'BECO_Datos 2006-2020'!$D$3:$LJ$86,'BECO_Datos 2006-2020'!$A80,FALSE)+IFERROR(HLOOKUP(CONCATENATE($L$5,K$7),'BECO_Datos 2006-2020'!$LL$3:$RN$86,'BECO_Datos 2006-2020'!$A80,FALSE),0))*K$5</f>
        <v>0</v>
      </c>
      <c r="L80" s="23" t="str">
        <f t="shared" si="20"/>
        <v>No aplica</v>
      </c>
      <c r="M80" s="102">
        <f>(HLOOKUP(CONCATENATE($L$5,M$7),'BECO_Datos 2006-2020'!$D$3:$LJ$86,'BECO_Datos 2006-2020'!$A80,FALSE)+IFERROR(HLOOKUP(CONCATENATE($L$5,M$7),'BECO_Datos 2006-2020'!$LL$3:$RN$86,'BECO_Datos 2006-2020'!$A80,FALSE),0))*M$5</f>
        <v>0</v>
      </c>
      <c r="N80" s="102">
        <f>(HLOOKUP(CONCATENATE($L$5,N$7),'BECO_Datos 2006-2020'!$D$3:$LJ$86,'BECO_Datos 2006-2020'!$A80,FALSE)+IFERROR(HLOOKUP(CONCATENATE($L$5,N$7),'BECO_Datos 2006-2020'!$LL$3:$RN$86,'BECO_Datos 2006-2020'!$A80,FALSE),0))*N$5</f>
        <v>0</v>
      </c>
      <c r="O80" s="102">
        <f>(HLOOKUP(CONCATENATE($L$5,O$7),'BECO_Datos 2006-2020'!$D$3:$LJ$86,'BECO_Datos 2006-2020'!$A80,FALSE)+IFERROR(HLOOKUP(CONCATENATE($L$5,O$7),'BECO_Datos 2006-2020'!$LL$3:$RN$86,'BECO_Datos 2006-2020'!$A80,FALSE),0))*O$5</f>
        <v>0</v>
      </c>
      <c r="P80" s="102">
        <f>(HLOOKUP(CONCATENATE($L$5,P$7),'BECO_Datos 2006-2020'!$D$3:$LJ$86,'BECO_Datos 2006-2020'!$A80,FALSE)+IFERROR(HLOOKUP(CONCATENATE($L$5,P$7),'BECO_Datos 2006-2020'!$LL$3:$RN$86,'BECO_Datos 2006-2020'!$A80,FALSE),0))*P$5</f>
        <v>0</v>
      </c>
      <c r="Q80" s="102">
        <f>(HLOOKUP(CONCATENATE($L$5,Q$7),'BECO_Datos 2006-2020'!$D$3:$LJ$86,'BECO_Datos 2006-2020'!$A80,FALSE)+IFERROR(HLOOKUP(CONCATENATE($L$5,Q$7),'BECO_Datos 2006-2020'!$LL$3:$RN$86,'BECO_Datos 2006-2020'!$A80,FALSE),0))*Q$5</f>
        <v>807.80185976190512</v>
      </c>
      <c r="R80" s="102">
        <f>(HLOOKUP(CONCATENATE($L$5,R$7),'BECO_Datos 2006-2020'!$D$3:$LJ$86,'BECO_Datos 2006-2020'!$A80,FALSE)+IFERROR(HLOOKUP(CONCATENATE($L$5,R$7),'BECO_Datos 2006-2020'!$LL$3:$RN$86,'BECO_Datos 2006-2020'!$A80,FALSE),0))*R$5</f>
        <v>0</v>
      </c>
      <c r="S80" s="102">
        <f>(HLOOKUP(CONCATENATE($L$5,S$7),'BECO_Datos 2006-2020'!$D$3:$LJ$86,'BECO_Datos 2006-2020'!$A80,FALSE)+IFERROR(HLOOKUP(CONCATENATE($L$5,S$7),'BECO_Datos 2006-2020'!$LL$3:$RN$86,'BECO_Datos 2006-2020'!$A80,FALSE),0))*S$5</f>
        <v>0</v>
      </c>
      <c r="T80" s="102">
        <f>(HLOOKUP(CONCATENATE($L$5,T$7),'BECO_Datos 2006-2020'!$D$3:$LJ$86,'BECO_Datos 2006-2020'!$A80,FALSE)+IFERROR(HLOOKUP(CONCATENATE($L$5,T$7),'BECO_Datos 2006-2020'!$LL$3:$RN$86,'BECO_Datos 2006-2020'!$A80,FALSE),0))*T$5</f>
        <v>136.37260880952383</v>
      </c>
      <c r="U80" s="102">
        <f>(HLOOKUP(CONCATENATE($L$5,U$7),'BECO_Datos 2006-2020'!$D$3:$LJ$86,'BECO_Datos 2006-2020'!$A80,FALSE)+IFERROR(HLOOKUP(CONCATENATE($L$5,U$7),'BECO_Datos 2006-2020'!$LL$3:$RN$86,'BECO_Datos 2006-2020'!$A80,FALSE),0))*U$5</f>
        <v>0</v>
      </c>
      <c r="V80" s="102">
        <f>(HLOOKUP(CONCATENATE($L$5,V$7),'BECO_Datos 2006-2020'!$D$3:$LJ$86,'BECO_Datos 2006-2020'!$A80,FALSE)+IFERROR(HLOOKUP(CONCATENATE($L$5,V$7),'BECO_Datos 2006-2020'!$LL$3:$RN$86,'BECO_Datos 2006-2020'!$A80,FALSE),0))*V$5</f>
        <v>0</v>
      </c>
      <c r="W80" s="102">
        <f>(HLOOKUP(CONCATENATE($L$5,W$7),'BECO_Datos 2006-2020'!$D$3:$LJ$86,'BECO_Datos 2006-2020'!$A80,FALSE)+IFERROR(HLOOKUP(CONCATENATE($L$5,W$7),'BECO_Datos 2006-2020'!$LL$3:$RN$86,'BECO_Datos 2006-2020'!$A80,FALSE),0))*W$5</f>
        <v>0.23333333333333334</v>
      </c>
    </row>
    <row r="81" spans="1:25" x14ac:dyDescent="0.25">
      <c r="A81" s="54"/>
      <c r="B81" s="148" t="s">
        <v>146</v>
      </c>
      <c r="C81" s="22" t="str">
        <f t="shared" si="18"/>
        <v>No aplica</v>
      </c>
      <c r="D81" s="103">
        <f>(HLOOKUP(CONCATENATE($L$5,D$7),'BECO_Datos 2006-2020'!$D$3:$LJ$86,'BECO_Datos 2006-2020'!$A81,FALSE)+IFERROR(HLOOKUP(CONCATENATE($L$5,D$7),'BECO_Datos 2006-2020'!$LL$3:$RN$86,'BECO_Datos 2006-2020'!$A81,FALSE),0))*D$5</f>
        <v>0</v>
      </c>
      <c r="E81" s="103">
        <f>(HLOOKUP(CONCATENATE($L$5,E$7),'BECO_Datos 2006-2020'!$D$3:$LJ$86,'BECO_Datos 2006-2020'!$A81,FALSE)+IFERROR(HLOOKUP(CONCATENATE($L$5,E$7),'BECO_Datos 2006-2020'!$LL$3:$RN$86,'BECO_Datos 2006-2020'!$A81,FALSE),0))*E$5</f>
        <v>0</v>
      </c>
      <c r="F81" s="103">
        <f>(HLOOKUP(CONCATENATE($L$5,F$7),'BECO_Datos 2006-2020'!$D$3:$LJ$86,'BECO_Datos 2006-2020'!$A81,FALSE)+IFERROR(HLOOKUP(CONCATENATE($L$5,F$7),'BECO_Datos 2006-2020'!$LL$3:$RN$86,'BECO_Datos 2006-2020'!$A81,FALSE),0))*F$5</f>
        <v>0</v>
      </c>
      <c r="G81" s="103">
        <f>(HLOOKUP(CONCATENATE($L$5,G$7),'BECO_Datos 2006-2020'!$D$3:$LJ$86,'BECO_Datos 2006-2020'!$A81,FALSE)+IFERROR(HLOOKUP(CONCATENATE($L$5,G$7),'BECO_Datos 2006-2020'!$LL$3:$RN$86,'BECO_Datos 2006-2020'!$A81,FALSE),0))*G$5</f>
        <v>0</v>
      </c>
      <c r="H81" s="103">
        <f>(HLOOKUP(CONCATENATE($L$5,H$7),'BECO_Datos 2006-2020'!$D$3:$LJ$86,'BECO_Datos 2006-2020'!$A81,FALSE)+IFERROR(HLOOKUP(CONCATENATE($L$5,H$7),'BECO_Datos 2006-2020'!$LL$3:$RN$86,'BECO_Datos 2006-2020'!$A81,FALSE),0))*H$5</f>
        <v>0</v>
      </c>
      <c r="I81" s="103">
        <f>(HLOOKUP(CONCATENATE($L$5,I$7),'BECO_Datos 2006-2020'!$D$3:$LJ$86,'BECO_Datos 2006-2020'!$A81,FALSE)+IFERROR(HLOOKUP(CONCATENATE($L$5,I$7),'BECO_Datos 2006-2020'!$LL$3:$RN$86,'BECO_Datos 2006-2020'!$A81,FALSE),0))*I$5</f>
        <v>0</v>
      </c>
      <c r="J81" s="103">
        <f>(HLOOKUP(CONCATENATE($L$5,J$7),'BECO_Datos 2006-2020'!$D$3:$LJ$86,'BECO_Datos 2006-2020'!$A81,FALSE)+IFERROR(HLOOKUP(CONCATENATE($L$5,J$7),'BECO_Datos 2006-2020'!$LL$3:$RN$86,'BECO_Datos 2006-2020'!$A81,FALSE),0))*J$5</f>
        <v>0</v>
      </c>
      <c r="K81" s="103">
        <f>(HLOOKUP(CONCATENATE($L$5,K$7),'BECO_Datos 2006-2020'!$D$3:$LJ$86,'BECO_Datos 2006-2020'!$A81,FALSE)+IFERROR(HLOOKUP(CONCATENATE($L$5,K$7),'BECO_Datos 2006-2020'!$LL$3:$RN$86,'BECO_Datos 2006-2020'!$A81,FALSE),0))*K$5</f>
        <v>0</v>
      </c>
      <c r="L81" s="22" t="str">
        <f t="shared" si="20"/>
        <v>No aplica</v>
      </c>
      <c r="M81" s="103">
        <f>(HLOOKUP(CONCATENATE($L$5,M$7),'BECO_Datos 2006-2020'!$D$3:$LJ$86,'BECO_Datos 2006-2020'!$A81,FALSE)+IFERROR(HLOOKUP(CONCATENATE($L$5,M$7),'BECO_Datos 2006-2020'!$LL$3:$RN$86,'BECO_Datos 2006-2020'!$A81,FALSE),0))*M$5</f>
        <v>0</v>
      </c>
      <c r="N81" s="103">
        <f>(HLOOKUP(CONCATENATE($L$5,N$7),'BECO_Datos 2006-2020'!$D$3:$LJ$86,'BECO_Datos 2006-2020'!$A81,FALSE)+IFERROR(HLOOKUP(CONCATENATE($L$5,N$7),'BECO_Datos 2006-2020'!$LL$3:$RN$86,'BECO_Datos 2006-2020'!$A81,FALSE),0))*N$5</f>
        <v>0</v>
      </c>
      <c r="O81" s="103">
        <f>(HLOOKUP(CONCATENATE($L$5,O$7),'BECO_Datos 2006-2020'!$D$3:$LJ$86,'BECO_Datos 2006-2020'!$A81,FALSE)+IFERROR(HLOOKUP(CONCATENATE($L$5,O$7),'BECO_Datos 2006-2020'!$LL$3:$RN$86,'BECO_Datos 2006-2020'!$A81,FALSE),0))*O$5</f>
        <v>0</v>
      </c>
      <c r="P81" s="103">
        <f>(HLOOKUP(CONCATENATE($L$5,P$7),'BECO_Datos 2006-2020'!$D$3:$LJ$86,'BECO_Datos 2006-2020'!$A81,FALSE)+IFERROR(HLOOKUP(CONCATENATE($L$5,P$7),'BECO_Datos 2006-2020'!$LL$3:$RN$86,'BECO_Datos 2006-2020'!$A81,FALSE),0))*P$5</f>
        <v>0</v>
      </c>
      <c r="Q81" s="103">
        <f>(HLOOKUP(CONCATENATE($L$5,Q$7),'BECO_Datos 2006-2020'!$D$3:$LJ$86,'BECO_Datos 2006-2020'!$A81,FALSE)+IFERROR(HLOOKUP(CONCATENATE($L$5,Q$7),'BECO_Datos 2006-2020'!$LL$3:$RN$86,'BECO_Datos 2006-2020'!$A81,FALSE),0))*Q$5</f>
        <v>0</v>
      </c>
      <c r="R81" s="103">
        <f>(HLOOKUP(CONCATENATE($L$5,R$7),'BECO_Datos 2006-2020'!$D$3:$LJ$86,'BECO_Datos 2006-2020'!$A81,FALSE)+IFERROR(HLOOKUP(CONCATENATE($L$5,R$7),'BECO_Datos 2006-2020'!$LL$3:$RN$86,'BECO_Datos 2006-2020'!$A81,FALSE),0))*R$5</f>
        <v>105.44673819</v>
      </c>
      <c r="S81" s="103">
        <f>(HLOOKUP(CONCATENATE($L$5,S$7),'BECO_Datos 2006-2020'!$D$3:$LJ$86,'BECO_Datos 2006-2020'!$A81,FALSE)+IFERROR(HLOOKUP(CONCATENATE($L$5,S$7),'BECO_Datos 2006-2020'!$LL$3:$RN$86,'BECO_Datos 2006-2020'!$A81,FALSE),0))*S$5</f>
        <v>0</v>
      </c>
      <c r="T81" s="103">
        <f>(HLOOKUP(CONCATENATE($L$5,T$7),'BECO_Datos 2006-2020'!$D$3:$LJ$86,'BECO_Datos 2006-2020'!$A81,FALSE)+IFERROR(HLOOKUP(CONCATENATE($L$5,T$7),'BECO_Datos 2006-2020'!$LL$3:$RN$86,'BECO_Datos 2006-2020'!$A81,FALSE),0))*T$5</f>
        <v>0</v>
      </c>
      <c r="U81" s="103">
        <f>(HLOOKUP(CONCATENATE($L$5,U$7),'BECO_Datos 2006-2020'!$D$3:$LJ$86,'BECO_Datos 2006-2020'!$A81,FALSE)+IFERROR(HLOOKUP(CONCATENATE($L$5,U$7),'BECO_Datos 2006-2020'!$LL$3:$RN$86,'BECO_Datos 2006-2020'!$A81,FALSE),0))*U$5</f>
        <v>0</v>
      </c>
      <c r="V81" s="103">
        <f>(HLOOKUP(CONCATENATE($L$5,V$7),'BECO_Datos 2006-2020'!$D$3:$LJ$86,'BECO_Datos 2006-2020'!$A81,FALSE)+IFERROR(HLOOKUP(CONCATENATE($L$5,V$7),'BECO_Datos 2006-2020'!$LL$3:$RN$86,'BECO_Datos 2006-2020'!$A81,FALSE),0))*V$5</f>
        <v>0</v>
      </c>
      <c r="W81" s="103">
        <f>(HLOOKUP(CONCATENATE($L$5,W$7),'BECO_Datos 2006-2020'!$D$3:$LJ$86,'BECO_Datos 2006-2020'!$A81,FALSE)+IFERROR(HLOOKUP(CONCATENATE($L$5,W$7),'BECO_Datos 2006-2020'!$LL$3:$RN$86,'BECO_Datos 2006-2020'!$A81,FALSE),0))*W$5</f>
        <v>0</v>
      </c>
    </row>
    <row r="82" spans="1:25" x14ac:dyDescent="0.25">
      <c r="A82" s="54"/>
      <c r="B82" s="155" t="s">
        <v>108</v>
      </c>
      <c r="C82" s="156" t="str">
        <f t="shared" si="18"/>
        <v>No aplica</v>
      </c>
      <c r="D82" s="101">
        <f>(HLOOKUP(CONCATENATE($L$5,D$7),'BECO_Datos 2006-2020'!$D$3:$LJ$86,'BECO_Datos 2006-2020'!$A82,FALSE)+IFERROR(HLOOKUP(CONCATENATE($L$5,D$7),'BECO_Datos 2006-2020'!$LL$3:$RN$86,'BECO_Datos 2006-2020'!$A82,FALSE),0))*D$5</f>
        <v>0</v>
      </c>
      <c r="E82" s="101">
        <f>(HLOOKUP(CONCATENATE($L$5,E$7),'BECO_Datos 2006-2020'!$D$3:$LJ$86,'BECO_Datos 2006-2020'!$A82,FALSE)+IFERROR(HLOOKUP(CONCATENATE($L$5,E$7),'BECO_Datos 2006-2020'!$LL$3:$RN$86,'BECO_Datos 2006-2020'!$A82,FALSE),0))*E$5</f>
        <v>0</v>
      </c>
      <c r="F82" s="101">
        <f>(HLOOKUP(CONCATENATE($L$5,F$7),'BECO_Datos 2006-2020'!$D$3:$LJ$86,'BECO_Datos 2006-2020'!$A82,FALSE)+IFERROR(HLOOKUP(CONCATENATE($L$5,F$7),'BECO_Datos 2006-2020'!$LL$3:$RN$86,'BECO_Datos 2006-2020'!$A82,FALSE),0))*F$5</f>
        <v>226.8684682230575</v>
      </c>
      <c r="G82" s="101">
        <f>(HLOOKUP(CONCATENATE($L$5,G$7),'BECO_Datos 2006-2020'!$D$3:$LJ$86,'BECO_Datos 2006-2020'!$A82,FALSE)+IFERROR(HLOOKUP(CONCATENATE($L$5,G$7),'BECO_Datos 2006-2020'!$LL$3:$RN$86,'BECO_Datos 2006-2020'!$A82,FALSE),0))*G$5</f>
        <v>0</v>
      </c>
      <c r="H82" s="101">
        <f>(HLOOKUP(CONCATENATE($L$5,H$7),'BECO_Datos 2006-2020'!$D$3:$LJ$86,'BECO_Datos 2006-2020'!$A82,FALSE)+IFERROR(HLOOKUP(CONCATENATE($L$5,H$7),'BECO_Datos 2006-2020'!$LL$3:$RN$86,'BECO_Datos 2006-2020'!$A82,FALSE),0))*H$5</f>
        <v>734.57999999999902</v>
      </c>
      <c r="I82" s="101">
        <f>(HLOOKUP(CONCATENATE($L$5,I$7),'BECO_Datos 2006-2020'!$D$3:$LJ$86,'BECO_Datos 2006-2020'!$A82,FALSE)+IFERROR(HLOOKUP(CONCATENATE($L$5,I$7),'BECO_Datos 2006-2020'!$LL$3:$RN$86,'BECO_Datos 2006-2020'!$A82,FALSE),0))*I$5</f>
        <v>0</v>
      </c>
      <c r="J82" s="101">
        <f>(HLOOKUP(CONCATENATE($L$5,J$7),'BECO_Datos 2006-2020'!$D$3:$LJ$86,'BECO_Datos 2006-2020'!$A82,FALSE)+IFERROR(HLOOKUP(CONCATENATE($L$5,J$7),'BECO_Datos 2006-2020'!$LL$3:$RN$86,'BECO_Datos 2006-2020'!$A82,FALSE),0))*J$5</f>
        <v>0</v>
      </c>
      <c r="K82" s="101">
        <f>(HLOOKUP(CONCATENATE($L$5,K$7),'BECO_Datos 2006-2020'!$D$3:$LJ$86,'BECO_Datos 2006-2020'!$A82,FALSE)+IFERROR(HLOOKUP(CONCATENATE($L$5,K$7),'BECO_Datos 2006-2020'!$LL$3:$RN$86,'BECO_Datos 2006-2020'!$A82,FALSE),0))*K$5</f>
        <v>0</v>
      </c>
      <c r="L82" s="156" t="str">
        <f t="shared" si="20"/>
        <v>No aplica</v>
      </c>
      <c r="M82" s="101">
        <f>(HLOOKUP(CONCATENATE($L$5,M$7),'BECO_Datos 2006-2020'!$D$3:$LJ$86,'BECO_Datos 2006-2020'!$A82,FALSE)+IFERROR(HLOOKUP(CONCATENATE($L$5,M$7),'BECO_Datos 2006-2020'!$LL$3:$RN$86,'BECO_Datos 2006-2020'!$A82,FALSE),0))*M$5</f>
        <v>0</v>
      </c>
      <c r="N82" s="101">
        <f>(HLOOKUP(CONCATENATE($L$5,N$7),'BECO_Datos 2006-2020'!$D$3:$LJ$86,'BECO_Datos 2006-2020'!$A82,FALSE)+IFERROR(HLOOKUP(CONCATENATE($L$5,N$7),'BECO_Datos 2006-2020'!$LL$3:$RN$86,'BECO_Datos 2006-2020'!$A82,FALSE),0))*N$5</f>
        <v>0</v>
      </c>
      <c r="O82" s="101">
        <f>(HLOOKUP(CONCATENATE($L$5,O$7),'BECO_Datos 2006-2020'!$D$3:$LJ$86,'BECO_Datos 2006-2020'!$A82,FALSE)+IFERROR(HLOOKUP(CONCATENATE($L$5,O$7),'BECO_Datos 2006-2020'!$LL$3:$RN$86,'BECO_Datos 2006-2020'!$A82,FALSE),0))*O$5</f>
        <v>0</v>
      </c>
      <c r="P82" s="101">
        <f>(HLOOKUP(CONCATENATE($L$5,P$7),'BECO_Datos 2006-2020'!$D$3:$LJ$86,'BECO_Datos 2006-2020'!$A82,FALSE)+IFERROR(HLOOKUP(CONCATENATE($L$5,P$7),'BECO_Datos 2006-2020'!$LL$3:$RN$86,'BECO_Datos 2006-2020'!$A82,FALSE),0))*P$5</f>
        <v>0</v>
      </c>
      <c r="Q82" s="101">
        <f>(HLOOKUP(CONCATENATE($L$5,Q$7),'BECO_Datos 2006-2020'!$D$3:$LJ$86,'BECO_Datos 2006-2020'!$A82,FALSE)+IFERROR(HLOOKUP(CONCATENATE($L$5,Q$7),'BECO_Datos 2006-2020'!$LL$3:$RN$86,'BECO_Datos 2006-2020'!$A82,FALSE),0))*Q$5</f>
        <v>606.32223882900576</v>
      </c>
      <c r="R82" s="101">
        <f>(HLOOKUP(CONCATENATE($L$5,R$7),'BECO_Datos 2006-2020'!$D$3:$LJ$86,'BECO_Datos 2006-2020'!$A82,FALSE)+IFERROR(HLOOKUP(CONCATENATE($L$5,R$7),'BECO_Datos 2006-2020'!$LL$3:$RN$86,'BECO_Datos 2006-2020'!$A82,FALSE),0))*R$5</f>
        <v>838.58870454999976</v>
      </c>
      <c r="S82" s="101">
        <f>(HLOOKUP(CONCATENATE($L$5,S$7),'BECO_Datos 2006-2020'!$D$3:$LJ$86,'BECO_Datos 2006-2020'!$A82,FALSE)+IFERROR(HLOOKUP(CONCATENATE($L$5,S$7),'BECO_Datos 2006-2020'!$LL$3:$RN$86,'BECO_Datos 2006-2020'!$A82,FALSE),0))*S$5</f>
        <v>0</v>
      </c>
      <c r="T82" s="101">
        <f>(HLOOKUP(CONCATENATE($L$5,T$7),'BECO_Datos 2006-2020'!$D$3:$LJ$86,'BECO_Datos 2006-2020'!$A82,FALSE)+IFERROR(HLOOKUP(CONCATENATE($L$5,T$7),'BECO_Datos 2006-2020'!$LL$3:$RN$86,'BECO_Datos 2006-2020'!$A82,FALSE),0))*T$5</f>
        <v>0</v>
      </c>
      <c r="U82" s="101">
        <f>(HLOOKUP(CONCATENATE($L$5,U$7),'BECO_Datos 2006-2020'!$D$3:$LJ$86,'BECO_Datos 2006-2020'!$A82,FALSE)+IFERROR(HLOOKUP(CONCATENATE($L$5,U$7),'BECO_Datos 2006-2020'!$LL$3:$RN$86,'BECO_Datos 2006-2020'!$A82,FALSE),0))*U$5</f>
        <v>0</v>
      </c>
      <c r="V82" s="101">
        <f>(HLOOKUP(CONCATENATE($L$5,V$7),'BECO_Datos 2006-2020'!$D$3:$LJ$86,'BECO_Datos 2006-2020'!$A82,FALSE)+IFERROR(HLOOKUP(CONCATENATE($L$5,V$7),'BECO_Datos 2006-2020'!$LL$3:$RN$86,'BECO_Datos 2006-2020'!$A82,FALSE),0))*V$5</f>
        <v>28.981964904367068</v>
      </c>
      <c r="W82" s="101">
        <f>(HLOOKUP(CONCATENATE($L$5,W$7),'BECO_Datos 2006-2020'!$D$3:$LJ$86,'BECO_Datos 2006-2020'!$A82,FALSE)+IFERROR(HLOOKUP(CONCATENATE($L$5,W$7),'BECO_Datos 2006-2020'!$LL$3:$RN$86,'BECO_Datos 2006-2020'!$A82,FALSE),0))*W$5</f>
        <v>0</v>
      </c>
      <c r="X82" s="93"/>
    </row>
    <row r="83" spans="1:25" x14ac:dyDescent="0.25">
      <c r="A83" s="54"/>
      <c r="B83" s="145" t="s">
        <v>107</v>
      </c>
      <c r="C83" s="22" t="str">
        <f t="shared" si="18"/>
        <v>No aplica</v>
      </c>
      <c r="D83" s="22">
        <f>(HLOOKUP(CONCATENATE($L$5,D$7),'BECO_Datos 2006-2020'!$D$3:$LJ$86,'BECO_Datos 2006-2020'!$A83,FALSE)+IFERROR(HLOOKUP(CONCATENATE($L$5,D$7),'BECO_Datos 2006-2020'!$LL$3:$RN$86,'BECO_Datos 2006-2020'!$A83,FALSE),0))*D$5</f>
        <v>0</v>
      </c>
      <c r="E83" s="22">
        <f>(HLOOKUP(CONCATENATE($L$5,E$7),'BECO_Datos 2006-2020'!$D$3:$LJ$86,'BECO_Datos 2006-2020'!$A83,FALSE)+IFERROR(HLOOKUP(CONCATENATE($L$5,E$7),'BECO_Datos 2006-2020'!$LL$3:$RN$86,'BECO_Datos 2006-2020'!$A83,FALSE),0))*E$5</f>
        <v>0</v>
      </c>
      <c r="F83" s="22">
        <f>(HLOOKUP(CONCATENATE($L$5,F$7),'BECO_Datos 2006-2020'!$D$3:$LJ$86,'BECO_Datos 2006-2020'!$A83,FALSE)+IFERROR(HLOOKUP(CONCATENATE($L$5,F$7),'BECO_Datos 2006-2020'!$LL$3:$RN$86,'BECO_Datos 2006-2020'!$A83,FALSE),0))*F$5</f>
        <v>9294.6397165807157</v>
      </c>
      <c r="G83" s="22">
        <f>(HLOOKUP(CONCATENATE($L$5,G$7),'BECO_Datos 2006-2020'!$D$3:$LJ$86,'BECO_Datos 2006-2020'!$A83,FALSE)+IFERROR(HLOOKUP(CONCATENATE($L$5,G$7),'BECO_Datos 2006-2020'!$LL$3:$RN$86,'BECO_Datos 2006-2020'!$A83,FALSE),0))*G$5</f>
        <v>0</v>
      </c>
      <c r="H83" s="22">
        <f>(HLOOKUP(CONCATENATE($L$5,H$7),'BECO_Datos 2006-2020'!$D$3:$LJ$86,'BECO_Datos 2006-2020'!$A83,FALSE)+IFERROR(HLOOKUP(CONCATENATE($L$5,H$7),'BECO_Datos 2006-2020'!$LL$3:$RN$86,'BECO_Datos 2006-2020'!$A83,FALSE),0))*H$5</f>
        <v>0</v>
      </c>
      <c r="I83" s="22">
        <f>(HLOOKUP(CONCATENATE($L$5,I$7),'BECO_Datos 2006-2020'!$D$3:$LJ$86,'BECO_Datos 2006-2020'!$A83,FALSE)+IFERROR(HLOOKUP(CONCATENATE($L$5,I$7),'BECO_Datos 2006-2020'!$LL$3:$RN$86,'BECO_Datos 2006-2020'!$A83,FALSE),0))*I$5</f>
        <v>0</v>
      </c>
      <c r="J83" s="22">
        <f>(HLOOKUP(CONCATENATE($L$5,J$7),'BECO_Datos 2006-2020'!$D$3:$LJ$86,'BECO_Datos 2006-2020'!$A83,FALSE)+IFERROR(HLOOKUP(CONCATENATE($L$5,J$7),'BECO_Datos 2006-2020'!$LL$3:$RN$86,'BECO_Datos 2006-2020'!$A83,FALSE),0))*J$5</f>
        <v>0</v>
      </c>
      <c r="K83" s="22">
        <f>(HLOOKUP(CONCATENATE($L$5,K$7),'BECO_Datos 2006-2020'!$D$3:$LJ$86,'BECO_Datos 2006-2020'!$A83,FALSE)+IFERROR(HLOOKUP(CONCATENATE($L$5,K$7),'BECO_Datos 2006-2020'!$LL$3:$RN$86,'BECO_Datos 2006-2020'!$A83,FALSE),0))*K$5</f>
        <v>0</v>
      </c>
      <c r="L83" s="22" t="str">
        <f t="shared" si="20"/>
        <v>No aplica</v>
      </c>
      <c r="M83" s="22">
        <f>(HLOOKUP(CONCATENATE($L$5,M$7),'BECO_Datos 2006-2020'!$D$3:$LJ$86,'BECO_Datos 2006-2020'!$A83,FALSE)+IFERROR(HLOOKUP(CONCATENATE($L$5,M$7),'BECO_Datos 2006-2020'!$LL$3:$RN$86,'BECO_Datos 2006-2020'!$A83,FALSE),0))*M$5</f>
        <v>0</v>
      </c>
      <c r="N83" s="22">
        <f>(HLOOKUP(CONCATENATE($L$5,N$7),'BECO_Datos 2006-2020'!$D$3:$LJ$86,'BECO_Datos 2006-2020'!$A83,FALSE)+IFERROR(HLOOKUP(CONCATENATE($L$5,N$7),'BECO_Datos 2006-2020'!$LL$3:$RN$86,'BECO_Datos 2006-2020'!$A83,FALSE),0))*N$5</f>
        <v>0</v>
      </c>
      <c r="O83" s="22">
        <f>(HLOOKUP(CONCATENATE($L$5,O$7),'BECO_Datos 2006-2020'!$D$3:$LJ$86,'BECO_Datos 2006-2020'!$A83,FALSE)+IFERROR(HLOOKUP(CONCATENATE($L$5,O$7),'BECO_Datos 2006-2020'!$LL$3:$RN$86,'BECO_Datos 2006-2020'!$A83,FALSE),0))*O$5</f>
        <v>0</v>
      </c>
      <c r="P83" s="22">
        <f>(HLOOKUP(CONCATENATE($L$5,P$7),'BECO_Datos 2006-2020'!$D$3:$LJ$86,'BECO_Datos 2006-2020'!$A83,FALSE)+IFERROR(HLOOKUP(CONCATENATE($L$5,P$7),'BECO_Datos 2006-2020'!$LL$3:$RN$86,'BECO_Datos 2006-2020'!$A83,FALSE),0))*P$5</f>
        <v>0</v>
      </c>
      <c r="Q83" s="22">
        <f>(HLOOKUP(CONCATENATE($L$5,Q$7),'BECO_Datos 2006-2020'!$D$3:$LJ$86,'BECO_Datos 2006-2020'!$A83,FALSE)+IFERROR(HLOOKUP(CONCATENATE($L$5,Q$7),'BECO_Datos 2006-2020'!$LL$3:$RN$86,'BECO_Datos 2006-2020'!$A83,FALSE),0))*Q$5</f>
        <v>3592.4861159122429</v>
      </c>
      <c r="R83" s="22">
        <f>(HLOOKUP(CONCATENATE($L$5,R$7),'BECO_Datos 2006-2020'!$D$3:$LJ$86,'BECO_Datos 2006-2020'!$A83,FALSE)+IFERROR(HLOOKUP(CONCATENATE($L$5,R$7),'BECO_Datos 2006-2020'!$LL$3:$RN$86,'BECO_Datos 2006-2020'!$A83,FALSE),0))*R$5</f>
        <v>5542.038021430003</v>
      </c>
      <c r="S83" s="22">
        <f>(HLOOKUP(CONCATENATE($L$5,S$7),'BECO_Datos 2006-2020'!$D$3:$LJ$86,'BECO_Datos 2006-2020'!$A83,FALSE)+IFERROR(HLOOKUP(CONCATENATE($L$5,S$7),'BECO_Datos 2006-2020'!$LL$3:$RN$86,'BECO_Datos 2006-2020'!$A83,FALSE),0))*S$5</f>
        <v>0</v>
      </c>
      <c r="T83" s="22">
        <f>(HLOOKUP(CONCATENATE($L$5,T$7),'BECO_Datos 2006-2020'!$D$3:$LJ$86,'BECO_Datos 2006-2020'!$A83,FALSE)+IFERROR(HLOOKUP(CONCATENATE($L$5,T$7),'BECO_Datos 2006-2020'!$LL$3:$RN$86,'BECO_Datos 2006-2020'!$A83,FALSE),0))*T$5</f>
        <v>0</v>
      </c>
      <c r="U83" s="22">
        <f>(HLOOKUP(CONCATENATE($L$5,U$7),'BECO_Datos 2006-2020'!$D$3:$LJ$86,'BECO_Datos 2006-2020'!$A83,FALSE)+IFERROR(HLOOKUP(CONCATENATE($L$5,U$7),'BECO_Datos 2006-2020'!$LL$3:$RN$86,'BECO_Datos 2006-2020'!$A83,FALSE),0))*U$5</f>
        <v>0</v>
      </c>
      <c r="V83" s="22">
        <f>(HLOOKUP(CONCATENATE($L$5,V$7),'BECO_Datos 2006-2020'!$D$3:$LJ$86,'BECO_Datos 2006-2020'!$A83,FALSE)+IFERROR(HLOOKUP(CONCATENATE($L$5,V$7),'BECO_Datos 2006-2020'!$LL$3:$RN$86,'BECO_Datos 2006-2020'!$A83,FALSE),0))*V$5</f>
        <v>23.736545262448498</v>
      </c>
      <c r="W83" s="22">
        <f>(HLOOKUP(CONCATENATE($L$5,W$7),'BECO_Datos 2006-2020'!$D$3:$LJ$86,'BECO_Datos 2006-2020'!$A83,FALSE)+IFERROR(HLOOKUP(CONCATENATE($L$5,W$7),'BECO_Datos 2006-2020'!$LL$3:$RN$86,'BECO_Datos 2006-2020'!$A83,FALSE),0))*W$5</f>
        <v>0</v>
      </c>
      <c r="X83" s="93"/>
    </row>
    <row r="84" spans="1:25" x14ac:dyDescent="0.25">
      <c r="A84" s="54"/>
      <c r="B84" s="155" t="s">
        <v>17</v>
      </c>
      <c r="C84" s="156" t="str">
        <f t="shared" si="18"/>
        <v>No aplica</v>
      </c>
      <c r="D84" s="101">
        <f>(HLOOKUP(CONCATENATE($L$5,D$7),'BECO_Datos 2006-2020'!$D$3:$LJ$86,'BECO_Datos 2006-2020'!$A84,FALSE)+IFERROR(HLOOKUP(CONCATENATE($L$5,D$7),'BECO_Datos 2006-2020'!$LL$3:$RN$86,'BECO_Datos 2006-2020'!$A84,FALSE),0))*D$5</f>
        <v>0</v>
      </c>
      <c r="E84" s="101">
        <f>(HLOOKUP(CONCATENATE($L$5,E$7),'BECO_Datos 2006-2020'!$D$3:$LJ$86,'BECO_Datos 2006-2020'!$A84,FALSE)+IFERROR(HLOOKUP(CONCATENATE($L$5,E$7),'BECO_Datos 2006-2020'!$LL$3:$RN$86,'BECO_Datos 2006-2020'!$A84,FALSE),0))*E$5</f>
        <v>0</v>
      </c>
      <c r="F84" s="101">
        <f>(HLOOKUP(CONCATENATE($L$5,F$7),'BECO_Datos 2006-2020'!$D$3:$LJ$86,'BECO_Datos 2006-2020'!$A84,FALSE)+IFERROR(HLOOKUP(CONCATENATE($L$5,F$7),'BECO_Datos 2006-2020'!$LL$3:$RN$86,'BECO_Datos 2006-2020'!$A84,FALSE),0))*F$5</f>
        <v>148.93780415614475</v>
      </c>
      <c r="G84" s="101">
        <f>(HLOOKUP(CONCATENATE($L$5,G$7),'BECO_Datos 2006-2020'!$D$3:$LJ$86,'BECO_Datos 2006-2020'!$A84,FALSE)+IFERROR(HLOOKUP(CONCATENATE($L$5,G$7),'BECO_Datos 2006-2020'!$LL$3:$RN$86,'BECO_Datos 2006-2020'!$A84,FALSE),0))*G$5</f>
        <v>0</v>
      </c>
      <c r="H84" s="101">
        <f>(HLOOKUP(CONCATENATE($L$5,H$7),'BECO_Datos 2006-2020'!$D$3:$LJ$86,'BECO_Datos 2006-2020'!$A84,FALSE)+IFERROR(HLOOKUP(CONCATENATE($L$5,H$7),'BECO_Datos 2006-2020'!$LL$3:$RN$86,'BECO_Datos 2006-2020'!$A84,FALSE),0))*H$5</f>
        <v>0</v>
      </c>
      <c r="I84" s="101">
        <f>(HLOOKUP(CONCATENATE($L$5,I$7),'BECO_Datos 2006-2020'!$D$3:$LJ$86,'BECO_Datos 2006-2020'!$A84,FALSE)+IFERROR(HLOOKUP(CONCATENATE($L$5,I$7),'BECO_Datos 2006-2020'!$LL$3:$RN$86,'BECO_Datos 2006-2020'!$A84,FALSE),0))*I$5</f>
        <v>0</v>
      </c>
      <c r="J84" s="101">
        <f>(HLOOKUP(CONCATENATE($L$5,J$7),'BECO_Datos 2006-2020'!$D$3:$LJ$86,'BECO_Datos 2006-2020'!$A84,FALSE)+IFERROR(HLOOKUP(CONCATENATE($L$5,J$7),'BECO_Datos 2006-2020'!$LL$3:$RN$86,'BECO_Datos 2006-2020'!$A84,FALSE),0))*J$5</f>
        <v>0</v>
      </c>
      <c r="K84" s="101">
        <f>(HLOOKUP(CONCATENATE($L$5,K$7),'BECO_Datos 2006-2020'!$D$3:$LJ$86,'BECO_Datos 2006-2020'!$A84,FALSE)+IFERROR(HLOOKUP(CONCATENATE($L$5,K$7),'BECO_Datos 2006-2020'!$LL$3:$RN$86,'BECO_Datos 2006-2020'!$A84,FALSE),0))*K$5</f>
        <v>0</v>
      </c>
      <c r="L84" s="156" t="str">
        <f t="shared" si="20"/>
        <v>No aplica</v>
      </c>
      <c r="M84" s="101">
        <f>(HLOOKUP(CONCATENATE($L$5,M$7),'BECO_Datos 2006-2020'!$D$3:$LJ$86,'BECO_Datos 2006-2020'!$A84,FALSE)+IFERROR(HLOOKUP(CONCATENATE($L$5,M$7),'BECO_Datos 2006-2020'!$LL$3:$RN$86,'BECO_Datos 2006-2020'!$A84,FALSE),0))*M$5</f>
        <v>0</v>
      </c>
      <c r="N84" s="101">
        <f>(HLOOKUP(CONCATENATE($L$5,N$7),'BECO_Datos 2006-2020'!$D$3:$LJ$86,'BECO_Datos 2006-2020'!$A84,FALSE)+IFERROR(HLOOKUP(CONCATENATE($L$5,N$7),'BECO_Datos 2006-2020'!$LL$3:$RN$86,'BECO_Datos 2006-2020'!$A84,FALSE),0))*N$5</f>
        <v>0</v>
      </c>
      <c r="O84" s="101">
        <f>(HLOOKUP(CONCATENATE($L$5,O$7),'BECO_Datos 2006-2020'!$D$3:$LJ$86,'BECO_Datos 2006-2020'!$A84,FALSE)+IFERROR(HLOOKUP(CONCATENATE($L$5,O$7),'BECO_Datos 2006-2020'!$LL$3:$RN$86,'BECO_Datos 2006-2020'!$A84,FALSE),0))*O$5</f>
        <v>0</v>
      </c>
      <c r="P84" s="101">
        <f>(HLOOKUP(CONCATENATE($L$5,P$7),'BECO_Datos 2006-2020'!$D$3:$LJ$86,'BECO_Datos 2006-2020'!$A84,FALSE)+IFERROR(HLOOKUP(CONCATENATE($L$5,P$7),'BECO_Datos 2006-2020'!$LL$3:$RN$86,'BECO_Datos 2006-2020'!$A84,FALSE),0))*P$5</f>
        <v>0</v>
      </c>
      <c r="Q84" s="101">
        <f>(HLOOKUP(CONCATENATE($L$5,Q$7),'BECO_Datos 2006-2020'!$D$3:$LJ$86,'BECO_Datos 2006-2020'!$A84,FALSE)+IFERROR(HLOOKUP(CONCATENATE($L$5,Q$7),'BECO_Datos 2006-2020'!$LL$3:$RN$86,'BECO_Datos 2006-2020'!$A84,FALSE),0))*Q$5</f>
        <v>550.7789558854945</v>
      </c>
      <c r="R84" s="101">
        <f>(HLOOKUP(CONCATENATE($L$5,R$7),'BECO_Datos 2006-2020'!$D$3:$LJ$86,'BECO_Datos 2006-2020'!$A84,FALSE)+IFERROR(HLOOKUP(CONCATENATE($L$5,R$7),'BECO_Datos 2006-2020'!$LL$3:$RN$86,'BECO_Datos 2006-2020'!$A84,FALSE),0))*R$5</f>
        <v>191.21622400000001</v>
      </c>
      <c r="S84" s="101">
        <f>(HLOOKUP(CONCATENATE($L$5,S$7),'BECO_Datos 2006-2020'!$D$3:$LJ$86,'BECO_Datos 2006-2020'!$A84,FALSE)+IFERROR(HLOOKUP(CONCATENATE($L$5,S$7),'BECO_Datos 2006-2020'!$LL$3:$RN$86,'BECO_Datos 2006-2020'!$A84,FALSE),0))*S$5</f>
        <v>0</v>
      </c>
      <c r="T84" s="101">
        <f>(HLOOKUP(CONCATENATE($L$5,T$7),'BECO_Datos 2006-2020'!$D$3:$LJ$86,'BECO_Datos 2006-2020'!$A84,FALSE)+IFERROR(HLOOKUP(CONCATENATE($L$5,T$7),'BECO_Datos 2006-2020'!$LL$3:$RN$86,'BECO_Datos 2006-2020'!$A84,FALSE),0))*T$5</f>
        <v>0</v>
      </c>
      <c r="U84" s="101">
        <f>(HLOOKUP(CONCATENATE($L$5,U$7),'BECO_Datos 2006-2020'!$D$3:$LJ$86,'BECO_Datos 2006-2020'!$A84,FALSE)+IFERROR(HLOOKUP(CONCATENATE($L$5,U$7),'BECO_Datos 2006-2020'!$LL$3:$RN$86,'BECO_Datos 2006-2020'!$A84,FALSE),0))*U$5</f>
        <v>0</v>
      </c>
      <c r="V84" s="101">
        <f>(HLOOKUP(CONCATENATE($L$5,V$7),'BECO_Datos 2006-2020'!$D$3:$LJ$86,'BECO_Datos 2006-2020'!$A84,FALSE)+IFERROR(HLOOKUP(CONCATENATE($L$5,V$7),'BECO_Datos 2006-2020'!$LL$3:$RN$86,'BECO_Datos 2006-2020'!$A84,FALSE),0))*V$5</f>
        <v>0.54813958338684043</v>
      </c>
      <c r="W84" s="101">
        <f>(HLOOKUP(CONCATENATE($L$5,W$7),'BECO_Datos 2006-2020'!$D$3:$LJ$86,'BECO_Datos 2006-2020'!$A84,FALSE)+IFERROR(HLOOKUP(CONCATENATE($L$5,W$7),'BECO_Datos 2006-2020'!$LL$3:$RN$86,'BECO_Datos 2006-2020'!$A84,FALSE),0))*W$5</f>
        <v>0</v>
      </c>
      <c r="X84" s="93"/>
    </row>
    <row r="85" spans="1:25" x14ac:dyDescent="0.25">
      <c r="A85" s="54"/>
      <c r="B85" s="145" t="s">
        <v>18</v>
      </c>
      <c r="C85" s="22" t="str">
        <f t="shared" si="18"/>
        <v>No aplica</v>
      </c>
      <c r="D85" s="22">
        <f>(HLOOKUP(CONCATENATE($L$5,D$7),'BECO_Datos 2006-2020'!$D$3:$LJ$86,'BECO_Datos 2006-2020'!$A85,FALSE)+IFERROR(HLOOKUP(CONCATENATE($L$5,D$7),'BECO_Datos 2006-2020'!$LL$3:$RN$86,'BECO_Datos 2006-2020'!$A85,FALSE),0))*D$5</f>
        <v>0</v>
      </c>
      <c r="E85" s="22">
        <f>(HLOOKUP(CONCATENATE($L$5,E$7),'BECO_Datos 2006-2020'!$D$3:$LJ$86,'BECO_Datos 2006-2020'!$A85,FALSE)+IFERROR(HLOOKUP(CONCATENATE($L$5,E$7),'BECO_Datos 2006-2020'!$LL$3:$RN$86,'BECO_Datos 2006-2020'!$A85,FALSE),0))*E$5</f>
        <v>0</v>
      </c>
      <c r="F85" s="22">
        <f>(HLOOKUP(CONCATENATE($L$5,F$7),'BECO_Datos 2006-2020'!$D$3:$LJ$86,'BECO_Datos 2006-2020'!$A85,FALSE)+IFERROR(HLOOKUP(CONCATENATE($L$5,F$7),'BECO_Datos 2006-2020'!$LL$3:$RN$86,'BECO_Datos 2006-2020'!$A85,FALSE),0))*F$5</f>
        <v>0</v>
      </c>
      <c r="G85" s="22">
        <f>(HLOOKUP(CONCATENATE($L$5,G$7),'BECO_Datos 2006-2020'!$D$3:$LJ$86,'BECO_Datos 2006-2020'!$A85,FALSE)+IFERROR(HLOOKUP(CONCATENATE($L$5,G$7),'BECO_Datos 2006-2020'!$LL$3:$RN$86,'BECO_Datos 2006-2020'!$A85,FALSE),0))*G$5</f>
        <v>0</v>
      </c>
      <c r="H85" s="22">
        <f>(HLOOKUP(CONCATENATE($L$5,H$7),'BECO_Datos 2006-2020'!$D$3:$LJ$86,'BECO_Datos 2006-2020'!$A85,FALSE)+IFERROR(HLOOKUP(CONCATENATE($L$5,H$7),'BECO_Datos 2006-2020'!$LL$3:$RN$86,'BECO_Datos 2006-2020'!$A85,FALSE),0))*H$5</f>
        <v>0</v>
      </c>
      <c r="I85" s="22">
        <f>(HLOOKUP(CONCATENATE($L$5,I$7),'BECO_Datos 2006-2020'!$D$3:$LJ$86,'BECO_Datos 2006-2020'!$A85,FALSE)+IFERROR(HLOOKUP(CONCATENATE($L$5,I$7),'BECO_Datos 2006-2020'!$LL$3:$RN$86,'BECO_Datos 2006-2020'!$A85,FALSE),0))*I$5</f>
        <v>0</v>
      </c>
      <c r="J85" s="22">
        <f>(HLOOKUP(CONCATENATE($L$5,J$7),'BECO_Datos 2006-2020'!$D$3:$LJ$86,'BECO_Datos 2006-2020'!$A85,FALSE)+IFERROR(HLOOKUP(CONCATENATE($L$5,J$7),'BECO_Datos 2006-2020'!$LL$3:$RN$86,'BECO_Datos 2006-2020'!$A85,FALSE),0))*J$5</f>
        <v>0</v>
      </c>
      <c r="K85" s="22">
        <f>(HLOOKUP(CONCATENATE($L$5,K$7),'BECO_Datos 2006-2020'!$D$3:$LJ$86,'BECO_Datos 2006-2020'!$A85,FALSE)+IFERROR(HLOOKUP(CONCATENATE($L$5,K$7),'BECO_Datos 2006-2020'!$LL$3:$RN$86,'BECO_Datos 2006-2020'!$A85,FALSE),0))*K$5</f>
        <v>0</v>
      </c>
      <c r="L85" s="22" t="str">
        <f t="shared" si="20"/>
        <v>No aplica</v>
      </c>
      <c r="M85" s="22">
        <f>(HLOOKUP(CONCATENATE($L$5,M$7),'BECO_Datos 2006-2020'!$D$3:$LJ$86,'BECO_Datos 2006-2020'!$A85,FALSE)+IFERROR(HLOOKUP(CONCATENATE($L$5,M$7),'BECO_Datos 2006-2020'!$LL$3:$RN$86,'BECO_Datos 2006-2020'!$A85,FALSE),0))*M$5</f>
        <v>0</v>
      </c>
      <c r="N85" s="22">
        <f>(HLOOKUP(CONCATENATE($L$5,N$7),'BECO_Datos 2006-2020'!$D$3:$LJ$86,'BECO_Datos 2006-2020'!$A85,FALSE)+IFERROR(HLOOKUP(CONCATENATE($L$5,N$7),'BECO_Datos 2006-2020'!$LL$3:$RN$86,'BECO_Datos 2006-2020'!$A85,FALSE),0))*N$5</f>
        <v>0</v>
      </c>
      <c r="O85" s="22">
        <f>(HLOOKUP(CONCATENATE($L$5,O$7),'BECO_Datos 2006-2020'!$D$3:$LJ$86,'BECO_Datos 2006-2020'!$A85,FALSE)+IFERROR(HLOOKUP(CONCATENATE($L$5,O$7),'BECO_Datos 2006-2020'!$LL$3:$RN$86,'BECO_Datos 2006-2020'!$A85,FALSE),0))*O$5</f>
        <v>0</v>
      </c>
      <c r="P85" s="22">
        <f>(HLOOKUP(CONCATENATE($L$5,P$7),'BECO_Datos 2006-2020'!$D$3:$LJ$86,'BECO_Datos 2006-2020'!$A85,FALSE)+IFERROR(HLOOKUP(CONCATENATE($L$5,P$7),'BECO_Datos 2006-2020'!$LL$3:$RN$86,'BECO_Datos 2006-2020'!$A85,FALSE),0))*P$5</f>
        <v>0</v>
      </c>
      <c r="Q85" s="22">
        <f>(HLOOKUP(CONCATENATE($L$5,Q$7),'BECO_Datos 2006-2020'!$D$3:$LJ$86,'BECO_Datos 2006-2020'!$A85,FALSE)+IFERROR(HLOOKUP(CONCATENATE($L$5,Q$7),'BECO_Datos 2006-2020'!$LL$3:$RN$86,'BECO_Datos 2006-2020'!$A85,FALSE),0))*Q$5</f>
        <v>4826.7410567959014</v>
      </c>
      <c r="R85" s="22">
        <f>(HLOOKUP(CONCATENATE($L$5,R$7),'BECO_Datos 2006-2020'!$D$3:$LJ$86,'BECO_Datos 2006-2020'!$A85,FALSE)+IFERROR(HLOOKUP(CONCATENATE($L$5,R$7),'BECO_Datos 2006-2020'!$LL$3:$RN$86,'BECO_Datos 2006-2020'!$A85,FALSE),0))*R$5</f>
        <v>2770.4846459042892</v>
      </c>
      <c r="S85" s="22">
        <f>(HLOOKUP(CONCATENATE($L$5,S$7),'BECO_Datos 2006-2020'!$D$3:$LJ$86,'BECO_Datos 2006-2020'!$A85,FALSE)+IFERROR(HLOOKUP(CONCATENATE($L$5,S$7),'BECO_Datos 2006-2020'!$LL$3:$RN$86,'BECO_Datos 2006-2020'!$A85,FALSE),0))*S$5</f>
        <v>0</v>
      </c>
      <c r="T85" s="22">
        <f>(HLOOKUP(CONCATENATE($L$5,T$7),'BECO_Datos 2006-2020'!$D$3:$LJ$86,'BECO_Datos 2006-2020'!$A85,FALSE)+IFERROR(HLOOKUP(CONCATENATE($L$5,T$7),'BECO_Datos 2006-2020'!$LL$3:$RN$86,'BECO_Datos 2006-2020'!$A85,FALSE),0))*T$5</f>
        <v>22.603851234239571</v>
      </c>
      <c r="U85" s="22">
        <f>(HLOOKUP(CONCATENATE($L$5,U$7),'BECO_Datos 2006-2020'!$D$3:$LJ$86,'BECO_Datos 2006-2020'!$A85,FALSE)+IFERROR(HLOOKUP(CONCATENATE($L$5,U$7),'BECO_Datos 2006-2020'!$LL$3:$RN$86,'BECO_Datos 2006-2020'!$A85,FALSE),0))*U$5</f>
        <v>1617.7679857751732</v>
      </c>
      <c r="V85" s="22">
        <f>(HLOOKUP(CONCATENATE($L$5,V$7),'BECO_Datos 2006-2020'!$D$3:$LJ$86,'BECO_Datos 2006-2020'!$A85,FALSE)+IFERROR(HLOOKUP(CONCATENATE($L$5,V$7),'BECO_Datos 2006-2020'!$LL$3:$RN$86,'BECO_Datos 2006-2020'!$A85,FALSE),0))*V$5</f>
        <v>176.9333274195568</v>
      </c>
      <c r="W85" s="22">
        <f>(HLOOKUP(CONCATENATE($L$5,W$7),'BECO_Datos 2006-2020'!$D$3:$LJ$86,'BECO_Datos 2006-2020'!$A85,FALSE)+IFERROR(HLOOKUP(CONCATENATE($L$5,W$7),'BECO_Datos 2006-2020'!$LL$3:$RN$86,'BECO_Datos 2006-2020'!$A85,FALSE),0))*W$5</f>
        <v>0</v>
      </c>
      <c r="X85" s="93"/>
    </row>
    <row r="86" spans="1:25" x14ac:dyDescent="0.25">
      <c r="B86" s="155" t="s">
        <v>375</v>
      </c>
      <c r="C86" s="156" t="str">
        <f>IF($C$5=1,"No aplica",_xlfn.AGGREGATE(9,6,D86:K86))</f>
        <v>No aplica</v>
      </c>
      <c r="D86" s="101">
        <f>(HLOOKUP(CONCATENATE($L$5,D$7),'BECO_Datos 2006-2020'!$D$3:$LJ$86,'BECO_Datos 2006-2020'!$A86,FALSE)+IFERROR(HLOOKUP(CONCATENATE($L$5,D$7),'BECO_Datos 2006-2020'!$LL$3:$RN$86,'BECO_Datos 2006-2020'!$A86,FALSE),0))*D$5</f>
        <v>536.73268539033688</v>
      </c>
      <c r="E86" s="101">
        <f>(HLOOKUP(CONCATENATE($L$5,E$7),'BECO_Datos 2006-2020'!$D$3:$LJ$86,'BECO_Datos 2006-2020'!$A86,FALSE)+IFERROR(HLOOKUP(CONCATENATE($L$5,E$7),'BECO_Datos 2006-2020'!$LL$3:$RN$86,'BECO_Datos 2006-2020'!$A86,FALSE),0))*E$5</f>
        <v>0</v>
      </c>
      <c r="F86" s="101">
        <f>(HLOOKUP(CONCATENATE($L$5,F$7),'BECO_Datos 2006-2020'!$D$3:$LJ$86,'BECO_Datos 2006-2020'!$A86,FALSE)+IFERROR(HLOOKUP(CONCATENATE($L$5,F$7),'BECO_Datos 2006-2020'!$LL$3:$RN$86,'BECO_Datos 2006-2020'!$A86,FALSE),0))*F$5</f>
        <v>6506.5923338154198</v>
      </c>
      <c r="G86" s="101">
        <f>(HLOOKUP(CONCATENATE($L$5,G$7),'BECO_Datos 2006-2020'!$D$3:$LJ$86,'BECO_Datos 2006-2020'!$A86,FALSE)+IFERROR(HLOOKUP(CONCATENATE($L$5,G$7),'BECO_Datos 2006-2020'!$LL$3:$RN$86,'BECO_Datos 2006-2020'!$A86,FALSE),0))*G$5</f>
        <v>0</v>
      </c>
      <c r="H86" s="101">
        <f>(HLOOKUP(CONCATENATE($L$5,H$7),'BECO_Datos 2006-2020'!$D$3:$LJ$86,'BECO_Datos 2006-2020'!$A86,FALSE)+IFERROR(HLOOKUP(CONCATENATE($L$5,H$7),'BECO_Datos 2006-2020'!$LL$3:$RN$86,'BECO_Datos 2006-2020'!$A86,FALSE),0))*H$5</f>
        <v>0</v>
      </c>
      <c r="I86" s="101">
        <f>(HLOOKUP(CONCATENATE($L$5,I$7),'BECO_Datos 2006-2020'!$D$3:$LJ$86,'BECO_Datos 2006-2020'!$A86,FALSE)+IFERROR(HLOOKUP(CONCATENATE($L$5,I$7),'BECO_Datos 2006-2020'!$LL$3:$RN$86,'BECO_Datos 2006-2020'!$A86,FALSE),0))*I$5</f>
        <v>0</v>
      </c>
      <c r="J86" s="101">
        <f>(HLOOKUP(CONCATENATE($L$5,J$7),'BECO_Datos 2006-2020'!$D$3:$LJ$86,'BECO_Datos 2006-2020'!$A86,FALSE)+IFERROR(HLOOKUP(CONCATENATE($L$5,J$7),'BECO_Datos 2006-2020'!$LL$3:$RN$86,'BECO_Datos 2006-2020'!$A86,FALSE),0))*J$5</f>
        <v>0</v>
      </c>
      <c r="K86" s="101">
        <f>(HLOOKUP(CONCATENATE($L$5,K$7),'BECO_Datos 2006-2020'!$D$3:$LJ$86,'BECO_Datos 2006-2020'!$A86,FALSE)+IFERROR(HLOOKUP(CONCATENATE($L$5,K$7),'BECO_Datos 2006-2020'!$LL$3:$RN$86,'BECO_Datos 2006-2020'!$A86,FALSE),0))*K$5</f>
        <v>0</v>
      </c>
      <c r="L86" s="156" t="str">
        <f>IF($C$5=1,"No aplica",_xlfn.AGGREGATE(9,6,M86:W86))</f>
        <v>No aplica</v>
      </c>
      <c r="M86" s="101">
        <f>(HLOOKUP(CONCATENATE($L$5,M$7),'BECO_Datos 2006-2020'!$D$3:$LJ$86,'BECO_Datos 2006-2020'!$A86,FALSE)+IFERROR(HLOOKUP(CONCATENATE($L$5,M$7),'BECO_Datos 2006-2020'!$LL$3:$RN$86,'BECO_Datos 2006-2020'!$A86,FALSE),0))*M$5</f>
        <v>0</v>
      </c>
      <c r="N86" s="101">
        <f>(HLOOKUP(CONCATENATE($L$5,N$7),'BECO_Datos 2006-2020'!$D$3:$LJ$86,'BECO_Datos 2006-2020'!$A86,FALSE)+IFERROR(HLOOKUP(CONCATENATE($L$5,N$7),'BECO_Datos 2006-2020'!$LL$3:$RN$86,'BECO_Datos 2006-2020'!$A86,FALSE),0))*N$5</f>
        <v>0</v>
      </c>
      <c r="O86" s="101">
        <f>(HLOOKUP(CONCATENATE($L$5,O$7),'BECO_Datos 2006-2020'!$D$3:$LJ$86,'BECO_Datos 2006-2020'!$A86,FALSE)+IFERROR(HLOOKUP(CONCATENATE($L$5,O$7),'BECO_Datos 2006-2020'!$LL$3:$RN$86,'BECO_Datos 2006-2020'!$A86,FALSE),0))*O$5</f>
        <v>0</v>
      </c>
      <c r="P86" s="101">
        <f>(HLOOKUP(CONCATENATE($L$5,P$7),'BECO_Datos 2006-2020'!$D$3:$LJ$86,'BECO_Datos 2006-2020'!$A86,FALSE)+IFERROR(HLOOKUP(CONCATENATE($L$5,P$7),'BECO_Datos 2006-2020'!$LL$3:$RN$86,'BECO_Datos 2006-2020'!$A86,FALSE),0))*P$5</f>
        <v>0</v>
      </c>
      <c r="Q86" s="101">
        <f>(HLOOKUP(CONCATENATE($L$5,Q$7),'BECO_Datos 2006-2020'!$D$3:$LJ$86,'BECO_Datos 2006-2020'!$A86,FALSE)+IFERROR(HLOOKUP(CONCATENATE($L$5,Q$7),'BECO_Datos 2006-2020'!$LL$3:$RN$86,'BECO_Datos 2006-2020'!$A86,FALSE),0))*Q$5</f>
        <v>0</v>
      </c>
      <c r="R86" s="101">
        <f>(HLOOKUP(CONCATENATE($L$5,R$7),'BECO_Datos 2006-2020'!$D$3:$LJ$86,'BECO_Datos 2006-2020'!$A86,FALSE)+IFERROR(HLOOKUP(CONCATENATE($L$5,R$7),'BECO_Datos 2006-2020'!$LL$3:$RN$86,'BECO_Datos 2006-2020'!$A86,FALSE),0))*R$5</f>
        <v>0</v>
      </c>
      <c r="S86" s="101">
        <f>(HLOOKUP(CONCATENATE($L$5,S$7),'BECO_Datos 2006-2020'!$D$3:$LJ$86,'BECO_Datos 2006-2020'!$A86,FALSE)+IFERROR(HLOOKUP(CONCATENATE($L$5,S$7),'BECO_Datos 2006-2020'!$LL$3:$RN$86,'BECO_Datos 2006-2020'!$A86,FALSE),0))*S$5</f>
        <v>0</v>
      </c>
      <c r="T86" s="101">
        <f>(HLOOKUP(CONCATENATE($L$5,T$7),'BECO_Datos 2006-2020'!$D$3:$LJ$86,'BECO_Datos 2006-2020'!$A86,FALSE)+IFERROR(HLOOKUP(CONCATENATE($L$5,T$7),'BECO_Datos 2006-2020'!$LL$3:$RN$86,'BECO_Datos 2006-2020'!$A86,FALSE),0))*T$5</f>
        <v>0</v>
      </c>
      <c r="U86" s="101">
        <f>(HLOOKUP(CONCATENATE($L$5,U$7),'BECO_Datos 2006-2020'!$D$3:$LJ$86,'BECO_Datos 2006-2020'!$A86,FALSE)+IFERROR(HLOOKUP(CONCATENATE($L$5,U$7),'BECO_Datos 2006-2020'!$LL$3:$RN$86,'BECO_Datos 2006-2020'!$A86,FALSE),0))*U$5</f>
        <v>0</v>
      </c>
      <c r="V86" s="101">
        <f>(HLOOKUP(CONCATENATE($L$5,V$7),'BECO_Datos 2006-2020'!$D$3:$LJ$86,'BECO_Datos 2006-2020'!$A86,FALSE)+IFERROR(HLOOKUP(CONCATENATE($L$5,V$7),'BECO_Datos 2006-2020'!$LL$3:$RN$86,'BECO_Datos 2006-2020'!$A86,FALSE),0))*V$5</f>
        <v>0</v>
      </c>
      <c r="W86" s="101">
        <f>(HLOOKUP(CONCATENATE($L$5,W$7),'BECO_Datos 2006-2020'!$D$3:$LJ$86,'BECO_Datos 2006-2020'!$A86,FALSE)+IFERROR(HLOOKUP(CONCATENATE($L$5,W$7),'BECO_Datos 2006-2020'!$LL$3:$RN$86,'BECO_Datos 2006-2020'!$A86,FALSE),0))*W$5</f>
        <v>0</v>
      </c>
    </row>
    <row r="87" spans="1:25" x14ac:dyDescent="0.25">
      <c r="A87" s="54"/>
      <c r="B87" s="54"/>
      <c r="C87" s="54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5" x14ac:dyDescent="0.25">
      <c r="A88" s="54"/>
      <c r="B88" s="19" t="s">
        <v>120</v>
      </c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</row>
    <row r="89" spans="1:25" x14ac:dyDescent="0.25">
      <c r="A89" s="54"/>
      <c r="B89" s="20" t="s">
        <v>121</v>
      </c>
      <c r="C89" s="364"/>
      <c r="D89" s="325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5" x14ac:dyDescent="0.25">
      <c r="A90" s="54"/>
      <c r="B90" s="21" t="s">
        <v>122</v>
      </c>
      <c r="C90" s="54"/>
      <c r="D90"/>
      <c r="E90" s="325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5" x14ac:dyDescent="0.25">
      <c r="A91" s="54"/>
      <c r="B91" s="20" t="s">
        <v>123</v>
      </c>
      <c r="C91" s="54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5" x14ac:dyDescent="0.25">
      <c r="A92" s="54"/>
      <c r="B92" s="21" t="s">
        <v>124</v>
      </c>
      <c r="C92" s="54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5" x14ac:dyDescent="0.25">
      <c r="A93" s="54"/>
      <c r="B93" s="20" t="s">
        <v>125</v>
      </c>
      <c r="C93" s="54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1:25" x14ac:dyDescent="0.25">
      <c r="A94" s="54"/>
      <c r="B94" s="346" t="s">
        <v>126</v>
      </c>
      <c r="C94" s="36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1:25" s="348" customFormat="1" x14ac:dyDescent="0.25">
      <c r="A95" s="347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1:25" s="348" customFormat="1" x14ac:dyDescent="0.25">
      <c r="A96" s="347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1:25" s="348" customFormat="1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1:25" s="348" customFormat="1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1:25" s="348" customFormat="1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1:25" s="348" customFormat="1" x14ac:dyDescent="0.25">
      <c r="A100" s="347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1:25" s="348" customFormat="1" x14ac:dyDescent="0.25">
      <c r="A101" s="347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1:25" s="348" customFormat="1" x14ac:dyDescent="0.25">
      <c r="A102" s="347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1:25" s="348" customFormat="1" x14ac:dyDescent="0.25">
      <c r="A103" s="34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1:25" s="348" customFormat="1" x14ac:dyDescent="0.25">
      <c r="A104" s="347"/>
      <c r="C104" s="350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1:25" s="348" customFormat="1" x14ac:dyDescent="0.25">
      <c r="A105" s="347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1:25" s="348" customFormat="1" x14ac:dyDescent="0.25">
      <c r="A106" s="347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1:25" s="348" customFormat="1" x14ac:dyDescent="0.25">
      <c r="A107" s="347"/>
      <c r="X107"/>
      <c r="Y107"/>
    </row>
    <row r="108" spans="1:25" s="348" customFormat="1" x14ac:dyDescent="0.25">
      <c r="X108"/>
      <c r="Y108"/>
    </row>
    <row r="109" spans="1:25" s="348" customFormat="1" x14ac:dyDescent="0.25">
      <c r="X109"/>
      <c r="Y109"/>
    </row>
    <row r="110" spans="1:25" s="348" customFormat="1" x14ac:dyDescent="0.25">
      <c r="X110"/>
      <c r="Y110"/>
    </row>
    <row r="111" spans="1:25" s="348" customFormat="1" x14ac:dyDescent="0.25">
      <c r="A111" s="347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/>
      <c r="Y111"/>
    </row>
    <row r="112" spans="1:25" s="348" customFormat="1" x14ac:dyDescent="0.25">
      <c r="A112" s="347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/>
      <c r="Y112"/>
    </row>
    <row r="113" spans="1:25" s="348" customFormat="1" x14ac:dyDescent="0.25">
      <c r="A113" s="347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/>
      <c r="Y113"/>
    </row>
    <row r="114" spans="1:25" s="348" customFormat="1" x14ac:dyDescent="0.25">
      <c r="A114" s="347"/>
      <c r="X114"/>
      <c r="Y114"/>
    </row>
    <row r="115" spans="1:25" s="348" customFormat="1" x14ac:dyDescent="0.25">
      <c r="A115" s="347"/>
      <c r="X115"/>
      <c r="Y115"/>
    </row>
    <row r="116" spans="1:25" s="348" customFormat="1" x14ac:dyDescent="0.25">
      <c r="A116" s="347"/>
      <c r="X116"/>
      <c r="Y116"/>
    </row>
    <row r="117" spans="1:25" s="348" customFormat="1" x14ac:dyDescent="0.25">
      <c r="A117" s="347"/>
      <c r="X117"/>
      <c r="Y117"/>
    </row>
    <row r="118" spans="1:25" s="348" customFormat="1" x14ac:dyDescent="0.25">
      <c r="A118" s="347"/>
      <c r="X118"/>
      <c r="Y118"/>
    </row>
    <row r="119" spans="1:25" s="348" customFormat="1" x14ac:dyDescent="0.25">
      <c r="A119" s="347"/>
      <c r="X119"/>
      <c r="Y119"/>
    </row>
    <row r="120" spans="1:25" s="348" customFormat="1" x14ac:dyDescent="0.25">
      <c r="A120" s="347"/>
      <c r="X120"/>
      <c r="Y120"/>
    </row>
    <row r="121" spans="1:25" s="348" customFormat="1" x14ac:dyDescent="0.25">
      <c r="A121" s="347"/>
      <c r="X121"/>
      <c r="Y121"/>
    </row>
    <row r="122" spans="1:25" s="348" customFormat="1" x14ac:dyDescent="0.25">
      <c r="A122" s="347"/>
      <c r="X122"/>
      <c r="Y122"/>
    </row>
    <row r="123" spans="1:25" s="348" customFormat="1" x14ac:dyDescent="0.25">
      <c r="A123" s="347"/>
      <c r="X123"/>
      <c r="Y123"/>
    </row>
    <row r="124" spans="1:25" s="348" customFormat="1" x14ac:dyDescent="0.25">
      <c r="A124" s="347"/>
      <c r="X124"/>
      <c r="Y124"/>
    </row>
    <row r="125" spans="1:25" s="348" customFormat="1" x14ac:dyDescent="0.25">
      <c r="A125" s="347"/>
      <c r="X125"/>
      <c r="Y125"/>
    </row>
    <row r="126" spans="1:25" s="348" customFormat="1" x14ac:dyDescent="0.25">
      <c r="A126" s="347"/>
      <c r="X126"/>
      <c r="Y126"/>
    </row>
    <row r="127" spans="1:25" s="348" customFormat="1" x14ac:dyDescent="0.25">
      <c r="A127" s="347"/>
      <c r="X127"/>
      <c r="Y127"/>
    </row>
    <row r="128" spans="1:25" s="348" customFormat="1" x14ac:dyDescent="0.25">
      <c r="A128" s="347"/>
      <c r="X128"/>
      <c r="Y128"/>
    </row>
  </sheetData>
  <mergeCells count="3">
    <mergeCell ref="B6:B8"/>
    <mergeCell ref="C6:K6"/>
    <mergeCell ref="L6:W6"/>
  </mergeCells>
  <pageMargins left="0.25" right="0.25" top="0.73616071428571428" bottom="0.40223214285714287" header="0.3" footer="0.3"/>
  <pageSetup scale="39" orientation="landscape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01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02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theme="7" tint="-0.249977111117893"/>
  </sheetPr>
  <dimension ref="B2:T163"/>
  <sheetViews>
    <sheetView zoomScaleNormal="100" workbookViewId="0">
      <selection activeCell="F3" sqref="F3"/>
    </sheetView>
  </sheetViews>
  <sheetFormatPr baseColWidth="10" defaultColWidth="9.140625" defaultRowHeight="12.75" x14ac:dyDescent="0.2"/>
  <cols>
    <col min="1" max="1" width="2.7109375" style="1" customWidth="1"/>
    <col min="2" max="2" width="7.140625" style="1" customWidth="1"/>
    <col min="3" max="3" width="32.28515625" style="1" customWidth="1"/>
    <col min="4" max="9" width="7.85546875" style="1" customWidth="1"/>
    <col min="10" max="12" width="7.85546875" style="10" customWidth="1"/>
    <col min="13" max="13" width="11.42578125" style="10" customWidth="1"/>
    <col min="14" max="14" width="11.140625" style="11" bestFit="1" customWidth="1"/>
    <col min="15" max="15" width="9.140625" style="1"/>
    <col min="16" max="16" width="12.42578125" style="1" bestFit="1" customWidth="1"/>
    <col min="17" max="18" width="9.140625" style="1"/>
    <col min="19" max="19" width="11.85546875" style="1" bestFit="1" customWidth="1"/>
    <col min="20" max="16384" width="9.140625" style="1"/>
  </cols>
  <sheetData>
    <row r="2" spans="2:20" ht="15" x14ac:dyDescent="0.25">
      <c r="B2" s="2" t="s">
        <v>72</v>
      </c>
    </row>
    <row r="4" spans="2:20" x14ac:dyDescent="0.2">
      <c r="B4" s="7" t="s">
        <v>82</v>
      </c>
      <c r="D4" s="3"/>
      <c r="E4" s="3"/>
      <c r="F4" s="4"/>
      <c r="P4" s="234"/>
    </row>
    <row r="5" spans="2:20" x14ac:dyDescent="0.2">
      <c r="D5" s="5"/>
      <c r="E5" s="5"/>
      <c r="F5" s="6"/>
    </row>
    <row r="6" spans="2:20" x14ac:dyDescent="0.2">
      <c r="B6" s="403" t="s">
        <v>73</v>
      </c>
      <c r="C6" s="404"/>
      <c r="D6" s="404"/>
      <c r="E6" s="404"/>
      <c r="F6" s="404"/>
      <c r="G6" s="404"/>
      <c r="H6" s="404"/>
      <c r="I6" s="404"/>
      <c r="J6" s="404"/>
      <c r="K6" s="404"/>
      <c r="L6" s="405"/>
      <c r="M6" s="82"/>
      <c r="N6" s="82"/>
    </row>
    <row r="7" spans="2:20" ht="12.75" customHeight="1" x14ac:dyDescent="0.2">
      <c r="B7" s="83" t="s">
        <v>74</v>
      </c>
      <c r="C7" s="165" t="s">
        <v>49</v>
      </c>
      <c r="D7" s="400" t="s">
        <v>76</v>
      </c>
      <c r="E7" s="401"/>
      <c r="F7" s="401"/>
      <c r="G7" s="401"/>
      <c r="H7" s="401"/>
      <c r="I7" s="401"/>
      <c r="J7" s="402"/>
      <c r="K7" s="84" t="s">
        <v>252</v>
      </c>
      <c r="L7" s="85"/>
      <c r="M7" s="31"/>
      <c r="N7" s="31"/>
    </row>
    <row r="8" spans="2:20" ht="24" x14ac:dyDescent="0.2">
      <c r="B8" s="83"/>
      <c r="C8" s="83"/>
      <c r="D8" s="81" t="s">
        <v>75</v>
      </c>
      <c r="E8" s="81" t="s">
        <v>75</v>
      </c>
      <c r="F8" s="81" t="s">
        <v>50</v>
      </c>
      <c r="G8" s="81" t="s">
        <v>51</v>
      </c>
      <c r="H8" s="81" t="s">
        <v>53</v>
      </c>
      <c r="I8" s="81" t="s">
        <v>77</v>
      </c>
      <c r="J8" s="81" t="s">
        <v>106</v>
      </c>
      <c r="K8" s="81" t="s">
        <v>251</v>
      </c>
      <c r="L8" s="81" t="s">
        <v>250</v>
      </c>
      <c r="M8" s="31"/>
      <c r="N8" s="31"/>
      <c r="S8" s="1" t="s">
        <v>414</v>
      </c>
      <c r="T8" s="1" t="s">
        <v>413</v>
      </c>
    </row>
    <row r="9" spans="2:20" x14ac:dyDescent="0.2">
      <c r="B9" s="33" t="s">
        <v>21</v>
      </c>
      <c r="C9" s="34" t="s">
        <v>59</v>
      </c>
      <c r="D9" s="35" t="s">
        <v>57</v>
      </c>
      <c r="E9" s="35">
        <v>1</v>
      </c>
      <c r="F9" s="36">
        <f>G9/4.1868</f>
        <v>3.5212923829401559</v>
      </c>
      <c r="G9" s="36">
        <f>G103</f>
        <v>14.742946948893843</v>
      </c>
      <c r="H9" s="36">
        <f t="shared" ref="H9:H20" si="0">F9*4.1868/3.6</f>
        <v>4.0952630413594004</v>
      </c>
      <c r="I9" s="36">
        <f t="shared" ref="I9:I20" si="1">F9*0.1</f>
        <v>0.3521292382940156</v>
      </c>
      <c r="J9" s="36">
        <f t="shared" ref="J9:J15" si="2">H9*$H$51/$H$50</f>
        <v>13.973615570068167</v>
      </c>
      <c r="K9" s="55">
        <f>G9*L9</f>
        <v>1.6649168293688128</v>
      </c>
      <c r="L9" s="55">
        <f>L103/1000000</f>
        <v>0.11292971718206792</v>
      </c>
      <c r="M9" s="36" t="s">
        <v>226</v>
      </c>
      <c r="N9" s="36" t="s">
        <v>225</v>
      </c>
      <c r="R9" s="33" t="s">
        <v>21</v>
      </c>
      <c r="S9" s="1">
        <f>N103</f>
        <v>750</v>
      </c>
      <c r="T9" s="1">
        <v>1240</v>
      </c>
    </row>
    <row r="10" spans="2:20" x14ac:dyDescent="0.2">
      <c r="B10" s="37" t="s">
        <v>22</v>
      </c>
      <c r="C10" s="38" t="s">
        <v>56</v>
      </c>
      <c r="D10" s="39" t="s">
        <v>57</v>
      </c>
      <c r="E10" s="39">
        <v>1</v>
      </c>
      <c r="F10" s="40">
        <f t="shared" ref="F10:F20" si="3">G10/4.1868</f>
        <v>6.8692647535293689</v>
      </c>
      <c r="G10" s="40">
        <f>G92</f>
        <v>28.760237670076762</v>
      </c>
      <c r="H10" s="40">
        <f t="shared" si="0"/>
        <v>7.988954908354656</v>
      </c>
      <c r="I10" s="40">
        <f t="shared" si="1"/>
        <v>0.68692647535293694</v>
      </c>
      <c r="J10" s="40">
        <f t="shared" si="2"/>
        <v>27.25944184012674</v>
      </c>
      <c r="K10" s="56">
        <f>G10*L10</f>
        <v>2.5348128434012014</v>
      </c>
      <c r="L10" s="56">
        <f>L92/1000000</f>
        <v>8.8136018640712299E-2</v>
      </c>
      <c r="M10" s="40" t="s">
        <v>226</v>
      </c>
      <c r="N10" s="40" t="s">
        <v>228</v>
      </c>
      <c r="R10" s="37" t="s">
        <v>22</v>
      </c>
      <c r="S10" s="1">
        <f>N92</f>
        <v>25</v>
      </c>
      <c r="T10" s="1">
        <v>465</v>
      </c>
    </row>
    <row r="11" spans="2:20" x14ac:dyDescent="0.2">
      <c r="B11" s="33" t="s">
        <v>23</v>
      </c>
      <c r="C11" s="34" t="s">
        <v>54</v>
      </c>
      <c r="D11" s="35" t="s">
        <v>264</v>
      </c>
      <c r="E11" s="35">
        <v>1</v>
      </c>
      <c r="F11" s="36">
        <f t="shared" si="3"/>
        <v>0.24112862907295876</v>
      </c>
      <c r="G11" s="36">
        <f>G66</f>
        <v>1.0095573442026637</v>
      </c>
      <c r="H11" s="36">
        <f t="shared" si="0"/>
        <v>0.28043259561185102</v>
      </c>
      <c r="I11" s="36">
        <f t="shared" si="1"/>
        <v>2.4112862907295876E-2</v>
      </c>
      <c r="J11" s="36">
        <f t="shared" si="2"/>
        <v>0.95687560110805836</v>
      </c>
      <c r="K11" s="55">
        <f t="shared" ref="K11:K20" si="4">G11*L11</f>
        <v>5.6069921395342302E-2</v>
      </c>
      <c r="L11" s="55">
        <f>L66/1000000</f>
        <v>5.5539114956987067E-2</v>
      </c>
      <c r="M11" s="36" t="s">
        <v>226</v>
      </c>
      <c r="N11" s="36" t="s">
        <v>228</v>
      </c>
      <c r="P11" s="234"/>
      <c r="Q11" s="234"/>
      <c r="R11" s="33" t="s">
        <v>23</v>
      </c>
      <c r="S11" s="1">
        <f>N66</f>
        <v>25</v>
      </c>
      <c r="T11" s="1">
        <v>31</v>
      </c>
    </row>
    <row r="12" spans="2:20" x14ac:dyDescent="0.2">
      <c r="B12" s="37" t="s">
        <v>24</v>
      </c>
      <c r="C12" s="38" t="s">
        <v>52</v>
      </c>
      <c r="D12" s="39" t="s">
        <v>53</v>
      </c>
      <c r="E12" s="39">
        <v>1</v>
      </c>
      <c r="F12" s="40">
        <f t="shared" si="3"/>
        <v>0.85984522785898543</v>
      </c>
      <c r="G12" s="40">
        <v>3.6</v>
      </c>
      <c r="H12" s="40">
        <f t="shared" si="0"/>
        <v>1</v>
      </c>
      <c r="I12" s="40">
        <f t="shared" si="1"/>
        <v>8.5984522785898548E-2</v>
      </c>
      <c r="J12" s="40">
        <f t="shared" si="2"/>
        <v>3.4121411564883757</v>
      </c>
      <c r="K12" s="56">
        <f t="shared" si="4"/>
        <v>0</v>
      </c>
      <c r="L12" s="56"/>
      <c r="M12" s="40" t="s">
        <v>226</v>
      </c>
      <c r="N12" s="40" t="s">
        <v>225</v>
      </c>
      <c r="R12" s="37" t="s">
        <v>24</v>
      </c>
      <c r="S12" s="1">
        <v>0</v>
      </c>
      <c r="T12" s="1">
        <v>0</v>
      </c>
    </row>
    <row r="13" spans="2:20" x14ac:dyDescent="0.2">
      <c r="B13" s="33" t="s">
        <v>25</v>
      </c>
      <c r="C13" s="34" t="s">
        <v>58</v>
      </c>
      <c r="D13" s="35" t="s">
        <v>57</v>
      </c>
      <c r="E13" s="35">
        <v>1</v>
      </c>
      <c r="F13" s="36">
        <f t="shared" si="3"/>
        <v>4.0588160682184977</v>
      </c>
      <c r="G13" s="36">
        <f>G110</f>
        <v>16.993451114417205</v>
      </c>
      <c r="H13" s="36">
        <f t="shared" si="0"/>
        <v>4.720403087338112</v>
      </c>
      <c r="I13" s="36">
        <f t="shared" si="1"/>
        <v>0.40588160682184982</v>
      </c>
      <c r="J13" s="36">
        <f t="shared" si="2"/>
        <v>16.106681649521164</v>
      </c>
      <c r="K13" s="55">
        <f t="shared" si="4"/>
        <v>1.5213374066407455</v>
      </c>
      <c r="L13" s="55">
        <f>L110/1000000</f>
        <v>8.9524923242345178E-2</v>
      </c>
      <c r="M13" s="36" t="s">
        <v>226</v>
      </c>
      <c r="N13" s="36" t="s">
        <v>225</v>
      </c>
      <c r="R13" s="33" t="s">
        <v>25</v>
      </c>
      <c r="S13" s="1">
        <f>N110</f>
        <v>750</v>
      </c>
      <c r="T13" s="1">
        <v>1240</v>
      </c>
    </row>
    <row r="14" spans="2:20" x14ac:dyDescent="0.2">
      <c r="B14" s="37" t="s">
        <v>26</v>
      </c>
      <c r="C14" s="38" t="s">
        <v>55</v>
      </c>
      <c r="D14" s="39" t="s">
        <v>47</v>
      </c>
      <c r="E14" s="39">
        <v>1</v>
      </c>
      <c r="F14" s="40">
        <f t="shared" si="3"/>
        <v>1.4538965719904302</v>
      </c>
      <c r="G14" s="40">
        <f>I77</f>
        <v>6.0871741676095334</v>
      </c>
      <c r="H14" s="40">
        <f t="shared" si="0"/>
        <v>1.6908817132248701</v>
      </c>
      <c r="I14" s="40">
        <f t="shared" si="1"/>
        <v>0.14538965719904304</v>
      </c>
      <c r="J14" s="40">
        <f t="shared" si="2"/>
        <v>5.7695270844481543</v>
      </c>
      <c r="K14" s="56">
        <f t="shared" si="4"/>
        <v>0.47383645830908488</v>
      </c>
      <c r="L14" s="56">
        <f>L77/1000000</f>
        <v>7.7841777688967134E-2</v>
      </c>
      <c r="M14" s="40" t="s">
        <v>226</v>
      </c>
      <c r="N14" s="40" t="s">
        <v>228</v>
      </c>
      <c r="R14" s="37" t="s">
        <v>26</v>
      </c>
      <c r="S14" s="1">
        <v>75</v>
      </c>
      <c r="T14" s="1">
        <v>186</v>
      </c>
    </row>
    <row r="15" spans="2:20" x14ac:dyDescent="0.2">
      <c r="B15" s="33" t="s">
        <v>27</v>
      </c>
      <c r="C15" s="34" t="s">
        <v>293</v>
      </c>
      <c r="D15" s="35" t="s">
        <v>51</v>
      </c>
      <c r="E15" s="35">
        <v>1</v>
      </c>
      <c r="F15" s="36">
        <f t="shared" si="3"/>
        <v>0.23884589662749595</v>
      </c>
      <c r="G15" s="36">
        <v>1</v>
      </c>
      <c r="H15" s="36">
        <f t="shared" si="0"/>
        <v>0.27777777777777779</v>
      </c>
      <c r="I15" s="36">
        <f t="shared" si="1"/>
        <v>2.3884589662749596E-2</v>
      </c>
      <c r="J15" s="36">
        <f t="shared" si="2"/>
        <v>0.94781698791343771</v>
      </c>
      <c r="K15" s="55">
        <f t="shared" si="4"/>
        <v>0</v>
      </c>
      <c r="L15" s="55"/>
      <c r="M15" s="36" t="s">
        <v>226</v>
      </c>
      <c r="N15" s="36" t="s">
        <v>225</v>
      </c>
      <c r="R15" s="33" t="s">
        <v>27</v>
      </c>
      <c r="S15" s="1">
        <f>N112</f>
        <v>750</v>
      </c>
      <c r="T15" s="1">
        <v>0.31</v>
      </c>
    </row>
    <row r="16" spans="2:20" x14ac:dyDescent="0.2">
      <c r="B16" s="166" t="s">
        <v>369</v>
      </c>
      <c r="C16" s="136"/>
      <c r="D16" s="137" t="str">
        <f>D17</f>
        <v>kTon</v>
      </c>
      <c r="E16" s="137">
        <f>AVERAGE(E17:E19)</f>
        <v>1</v>
      </c>
      <c r="F16" s="138">
        <f t="shared" ref="F16:L16" si="5">AVERAGE(F17:F19)</f>
        <v>4.275596997028372</v>
      </c>
      <c r="G16" s="138">
        <f t="shared" si="5"/>
        <v>17.901069507158386</v>
      </c>
      <c r="H16" s="138">
        <f t="shared" si="5"/>
        <v>4.9725193075439966</v>
      </c>
      <c r="I16" s="138">
        <f t="shared" si="5"/>
        <v>0.42755969970283725</v>
      </c>
      <c r="J16" s="138">
        <f t="shared" si="5"/>
        <v>16.966937780703947</v>
      </c>
      <c r="K16" s="139">
        <f t="shared" si="5"/>
        <v>1.8279689577448019</v>
      </c>
      <c r="L16" s="139">
        <f t="shared" si="5"/>
        <v>0.10252143505231959</v>
      </c>
      <c r="M16" s="163"/>
      <c r="N16" s="163"/>
      <c r="R16" s="166" t="s">
        <v>369</v>
      </c>
      <c r="S16" s="1">
        <v>750</v>
      </c>
      <c r="T16" s="1">
        <v>1240</v>
      </c>
    </row>
    <row r="17" spans="2:20" x14ac:dyDescent="0.2">
      <c r="B17" s="134"/>
      <c r="C17" s="41" t="s">
        <v>246</v>
      </c>
      <c r="D17" s="39" t="s">
        <v>57</v>
      </c>
      <c r="E17" s="39">
        <v>1</v>
      </c>
      <c r="F17" s="40">
        <f t="shared" si="3"/>
        <v>5.0673787049521417</v>
      </c>
      <c r="G17" s="40">
        <f>AVERAGE(G108:G109)</f>
        <v>21.216101161893626</v>
      </c>
      <c r="H17" s="40">
        <f>F17*4.1868/3.6</f>
        <v>5.8933614338593401</v>
      </c>
      <c r="I17" s="40">
        <f>F17*0.1</f>
        <v>0.50673787049521424</v>
      </c>
      <c r="J17" s="40">
        <f>H17*$H$51/$H$50</f>
        <v>20.108981098532801</v>
      </c>
      <c r="K17" s="56">
        <f t="shared" si="4"/>
        <v>2.069501849101949</v>
      </c>
      <c r="L17" s="56">
        <f>AVERAGE(L108:L109)/1000000</f>
        <v>9.7543928232157684E-2</v>
      </c>
      <c r="M17" s="40" t="s">
        <v>226</v>
      </c>
      <c r="N17" s="40" t="s">
        <v>225</v>
      </c>
      <c r="R17" s="134"/>
    </row>
    <row r="18" spans="2:20" x14ac:dyDescent="0.2">
      <c r="B18" s="135"/>
      <c r="C18" s="42" t="s">
        <v>247</v>
      </c>
      <c r="D18" s="35" t="s">
        <v>57</v>
      </c>
      <c r="E18" s="35">
        <v>1</v>
      </c>
      <c r="F18" s="36">
        <f t="shared" si="3"/>
        <v>3.5714481871268098</v>
      </c>
      <c r="G18" s="36">
        <f>G107</f>
        <v>14.952939269862526</v>
      </c>
      <c r="H18" s="36">
        <f>F18*4.1868/3.6</f>
        <v>4.153594241628479</v>
      </c>
      <c r="I18" s="36">
        <f>F18*0.1</f>
        <v>0.357144818712681</v>
      </c>
      <c r="J18" s="36">
        <f>H18*$H$51/$H$50</f>
        <v>14.172649859213658</v>
      </c>
      <c r="K18" s="55">
        <f t="shared" si="4"/>
        <v>1.5532506057099089</v>
      </c>
      <c r="L18" s="55">
        <f>L107/1000000</f>
        <v>0.10387593888249565</v>
      </c>
      <c r="M18" s="36" t="s">
        <v>226</v>
      </c>
      <c r="N18" s="36" t="s">
        <v>225</v>
      </c>
      <c r="R18" s="135"/>
    </row>
    <row r="19" spans="2:20" x14ac:dyDescent="0.2">
      <c r="B19" s="134"/>
      <c r="C19" s="41" t="s">
        <v>248</v>
      </c>
      <c r="D19" s="39" t="s">
        <v>57</v>
      </c>
      <c r="E19" s="39">
        <v>1</v>
      </c>
      <c r="F19" s="40">
        <f t="shared" si="3"/>
        <v>4.1879640990061651</v>
      </c>
      <c r="G19" s="40">
        <f>AVERAGE(G105:G106)</f>
        <v>17.53416808971901</v>
      </c>
      <c r="H19" s="40">
        <f>F19*4.1868/3.6</f>
        <v>4.870602247144169</v>
      </c>
      <c r="I19" s="40">
        <f>F19*0.1</f>
        <v>0.41879640990061651</v>
      </c>
      <c r="J19" s="40">
        <f>H19*$H$51/$H$50</f>
        <v>16.619182384365388</v>
      </c>
      <c r="K19" s="56">
        <f t="shared" si="4"/>
        <v>1.8611544184225481</v>
      </c>
      <c r="L19" s="56">
        <f>AVERAGE(L105:L106)/1000000</f>
        <v>0.10614443804230542</v>
      </c>
      <c r="M19" s="40" t="s">
        <v>226</v>
      </c>
      <c r="N19" s="40" t="s">
        <v>225</v>
      </c>
      <c r="R19" s="134"/>
    </row>
    <row r="20" spans="2:20" x14ac:dyDescent="0.2">
      <c r="B20" s="33" t="s">
        <v>113</v>
      </c>
      <c r="C20" s="34" t="s">
        <v>249</v>
      </c>
      <c r="D20" s="35" t="s">
        <v>53</v>
      </c>
      <c r="E20" s="35">
        <v>1</v>
      </c>
      <c r="F20" s="36">
        <f t="shared" si="3"/>
        <v>0.85984522785898543</v>
      </c>
      <c r="G20" s="36">
        <v>3.6</v>
      </c>
      <c r="H20" s="36">
        <f t="shared" si="0"/>
        <v>1</v>
      </c>
      <c r="I20" s="36">
        <f t="shared" si="1"/>
        <v>8.5984522785898548E-2</v>
      </c>
      <c r="J20" s="36">
        <f>H20*$H$51/$H$50</f>
        <v>3.4121411564883757</v>
      </c>
      <c r="K20" s="55">
        <f t="shared" si="4"/>
        <v>0</v>
      </c>
      <c r="L20" s="55"/>
      <c r="M20" s="36" t="s">
        <v>226</v>
      </c>
      <c r="N20" s="36" t="s">
        <v>225</v>
      </c>
      <c r="R20" s="33" t="s">
        <v>113</v>
      </c>
      <c r="S20" s="1">
        <v>750</v>
      </c>
      <c r="T20" s="1">
        <v>1240</v>
      </c>
    </row>
    <row r="21" spans="2:20" x14ac:dyDescent="0.2">
      <c r="B21" s="37" t="s">
        <v>350</v>
      </c>
      <c r="C21" s="38" t="s">
        <v>399</v>
      </c>
      <c r="D21" s="39" t="s">
        <v>71</v>
      </c>
      <c r="E21" s="39">
        <f>E32</f>
        <v>1</v>
      </c>
      <c r="F21" s="40">
        <f t="shared" ref="F21:L21" si="6">F32</f>
        <v>1</v>
      </c>
      <c r="G21" s="40">
        <f t="shared" si="6"/>
        <v>4.1867999999999999</v>
      </c>
      <c r="H21" s="40">
        <f t="shared" si="6"/>
        <v>1.163</v>
      </c>
      <c r="I21" s="40">
        <f t="shared" si="6"/>
        <v>0.1</v>
      </c>
      <c r="J21" s="40">
        <f t="shared" si="6"/>
        <v>3.9683201649959812</v>
      </c>
      <c r="K21" s="56">
        <f t="shared" si="6"/>
        <v>0.17075462526339016</v>
      </c>
      <c r="L21" s="56">
        <f t="shared" si="6"/>
        <v>4.0784041574326496E-2</v>
      </c>
      <c r="M21" s="40" t="s">
        <v>226</v>
      </c>
      <c r="N21" s="40" t="s">
        <v>225</v>
      </c>
      <c r="R21" s="37" t="s">
        <v>350</v>
      </c>
      <c r="S21" s="1">
        <v>0</v>
      </c>
      <c r="T21" s="1">
        <v>0</v>
      </c>
    </row>
    <row r="22" spans="2:20" x14ac:dyDescent="0.2">
      <c r="B22" s="33" t="s">
        <v>396</v>
      </c>
      <c r="C22" s="34" t="s">
        <v>400</v>
      </c>
      <c r="D22" s="35" t="s">
        <v>71</v>
      </c>
      <c r="E22" s="35">
        <f>E32</f>
        <v>1</v>
      </c>
      <c r="F22" s="36">
        <f t="shared" ref="F22:L22" si="7">F32</f>
        <v>1</v>
      </c>
      <c r="G22" s="36">
        <f t="shared" si="7"/>
        <v>4.1867999999999999</v>
      </c>
      <c r="H22" s="36">
        <f t="shared" si="7"/>
        <v>1.163</v>
      </c>
      <c r="I22" s="36">
        <f t="shared" si="7"/>
        <v>0.1</v>
      </c>
      <c r="J22" s="36">
        <f t="shared" si="7"/>
        <v>3.9683201649959812</v>
      </c>
      <c r="K22" s="55">
        <f t="shared" si="7"/>
        <v>0.17075462526339016</v>
      </c>
      <c r="L22" s="55">
        <f t="shared" si="7"/>
        <v>4.0784041574326496E-2</v>
      </c>
      <c r="M22" s="36" t="s">
        <v>226</v>
      </c>
      <c r="N22" s="36" t="s">
        <v>225</v>
      </c>
      <c r="R22" s="33" t="s">
        <v>396</v>
      </c>
      <c r="S22" s="1">
        <v>0</v>
      </c>
      <c r="T22" s="1">
        <v>0</v>
      </c>
    </row>
    <row r="23" spans="2:20" x14ac:dyDescent="0.2">
      <c r="B23" s="403" t="s">
        <v>257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5"/>
      <c r="M23" s="164"/>
      <c r="N23" s="164"/>
    </row>
    <row r="24" spans="2:20" x14ac:dyDescent="0.2">
      <c r="B24" s="33" t="s">
        <v>28</v>
      </c>
      <c r="C24" s="34" t="s">
        <v>62</v>
      </c>
      <c r="D24" s="35" t="s">
        <v>47</v>
      </c>
      <c r="E24" s="35">
        <v>1</v>
      </c>
      <c r="F24" s="36">
        <f>G24/4.1868</f>
        <v>0.70067676742384433</v>
      </c>
      <c r="G24" s="36">
        <f>I82</f>
        <v>2.9335934898501512</v>
      </c>
      <c r="H24" s="36">
        <f t="shared" ref="H24:H36" si="8">F24*4.1868/3.6</f>
        <v>0.81488708051393088</v>
      </c>
      <c r="I24" s="36">
        <f t="shared" ref="I24:I36" si="9">F24*0.1</f>
        <v>7.0067676742384441E-2</v>
      </c>
      <c r="J24" s="36">
        <f t="shared" ref="J24:J34" si="10">H24*$H$51/$H$50</f>
        <v>2.7805097453122407</v>
      </c>
      <c r="K24" s="55">
        <f>G24*L24</f>
        <v>0.24864585766378575</v>
      </c>
      <c r="L24" s="55">
        <f>L82/1000000</f>
        <v>8.4758116120746727E-2</v>
      </c>
      <c r="M24" s="36" t="s">
        <v>227</v>
      </c>
      <c r="N24" s="36" t="s">
        <v>225</v>
      </c>
      <c r="R24" s="33" t="s">
        <v>28</v>
      </c>
      <c r="S24" s="1">
        <v>75</v>
      </c>
      <c r="T24" s="1">
        <v>186</v>
      </c>
    </row>
    <row r="25" spans="2:20" x14ac:dyDescent="0.2">
      <c r="B25" s="37" t="s">
        <v>29</v>
      </c>
      <c r="C25" s="38" t="s">
        <v>63</v>
      </c>
      <c r="D25" s="39" t="s">
        <v>47</v>
      </c>
      <c r="E25" s="39">
        <v>1</v>
      </c>
      <c r="F25" s="40">
        <f t="shared" ref="F25:F36" si="11">G25/4.1868</f>
        <v>1.2596999109918081</v>
      </c>
      <c r="G25" s="40">
        <f>I81</f>
        <v>5.274111587340502</v>
      </c>
      <c r="H25" s="40">
        <f t="shared" si="8"/>
        <v>1.4650309964834727</v>
      </c>
      <c r="I25" s="40">
        <f t="shared" si="9"/>
        <v>0.12596999109918081</v>
      </c>
      <c r="J25" s="40">
        <f t="shared" si="10"/>
        <v>4.9988925586324342</v>
      </c>
      <c r="K25" s="56">
        <f>G25*L25</f>
        <v>0.28905552826879788</v>
      </c>
      <c r="L25" s="56">
        <f>L81/1000000</f>
        <v>5.4806487022879928E-2</v>
      </c>
      <c r="M25" s="40" t="s">
        <v>227</v>
      </c>
      <c r="N25" s="40" t="s">
        <v>225</v>
      </c>
      <c r="R25" s="37" t="s">
        <v>29</v>
      </c>
      <c r="S25" s="1">
        <v>75</v>
      </c>
      <c r="T25" s="1">
        <v>186</v>
      </c>
    </row>
    <row r="26" spans="2:20" x14ac:dyDescent="0.2">
      <c r="B26" s="33" t="s">
        <v>30</v>
      </c>
      <c r="C26" s="34" t="s">
        <v>69</v>
      </c>
      <c r="D26" s="35" t="s">
        <v>57</v>
      </c>
      <c r="E26" s="35">
        <v>1</v>
      </c>
      <c r="F26" s="36">
        <f t="shared" si="11"/>
        <v>6.4989968472341646</v>
      </c>
      <c r="G26" s="36">
        <v>27.21</v>
      </c>
      <c r="H26" s="36">
        <f t="shared" si="8"/>
        <v>7.5583333333333336</v>
      </c>
      <c r="I26" s="36">
        <f t="shared" si="9"/>
        <v>0.64989968472341653</v>
      </c>
      <c r="J26" s="36">
        <f t="shared" si="10"/>
        <v>25.790100241124641</v>
      </c>
      <c r="K26" s="55">
        <f t="shared" ref="K26:K36" si="12">G26*L26</f>
        <v>2.4359731614242124</v>
      </c>
      <c r="L26" s="55">
        <f>L110/1000000</f>
        <v>8.9524923242345178E-2</v>
      </c>
      <c r="M26" s="36" t="s">
        <v>227</v>
      </c>
      <c r="N26" s="36" t="s">
        <v>225</v>
      </c>
      <c r="R26" s="33" t="s">
        <v>30</v>
      </c>
      <c r="S26" s="11">
        <v>750</v>
      </c>
      <c r="T26" s="1">
        <v>1240</v>
      </c>
    </row>
    <row r="27" spans="2:20" x14ac:dyDescent="0.2">
      <c r="B27" s="37" t="s">
        <v>31</v>
      </c>
      <c r="C27" s="38" t="s">
        <v>68</v>
      </c>
      <c r="D27" s="39" t="s">
        <v>57</v>
      </c>
      <c r="E27" s="39">
        <v>1</v>
      </c>
      <c r="F27" s="40">
        <f t="shared" si="11"/>
        <v>4.8008025222126687</v>
      </c>
      <c r="G27" s="40">
        <v>20.100000000000001</v>
      </c>
      <c r="H27" s="40">
        <f t="shared" si="8"/>
        <v>5.5833333333333339</v>
      </c>
      <c r="I27" s="40">
        <f t="shared" si="9"/>
        <v>0.48008025222126688</v>
      </c>
      <c r="J27" s="40">
        <f t="shared" si="10"/>
        <v>19.051121457060102</v>
      </c>
      <c r="K27" s="56">
        <f t="shared" si="12"/>
        <v>1.7715339746783174</v>
      </c>
      <c r="L27" s="56">
        <f>L92/1000000</f>
        <v>8.8136018640712299E-2</v>
      </c>
      <c r="M27" s="40" t="s">
        <v>227</v>
      </c>
      <c r="N27" s="40" t="s">
        <v>228</v>
      </c>
      <c r="R27" s="37" t="s">
        <v>31</v>
      </c>
      <c r="S27" s="1">
        <v>25</v>
      </c>
      <c r="T27" s="1">
        <v>465</v>
      </c>
    </row>
    <row r="28" spans="2:20" x14ac:dyDescent="0.2">
      <c r="B28" s="33" t="s">
        <v>32</v>
      </c>
      <c r="C28" s="34" t="s">
        <v>65</v>
      </c>
      <c r="D28" s="35" t="s">
        <v>47</v>
      </c>
      <c r="E28" s="35">
        <v>1</v>
      </c>
      <c r="F28" s="36">
        <f t="shared" si="11"/>
        <v>1.3544592146893291</v>
      </c>
      <c r="G28" s="36">
        <f>I89</f>
        <v>5.6708498400612823</v>
      </c>
      <c r="H28" s="36">
        <f t="shared" si="8"/>
        <v>1.5752360666836895</v>
      </c>
      <c r="I28" s="36">
        <f t="shared" si="9"/>
        <v>0.13544592146893292</v>
      </c>
      <c r="J28" s="36">
        <f t="shared" si="10"/>
        <v>5.3749278143162851</v>
      </c>
      <c r="K28" s="55">
        <f t="shared" si="12"/>
        <v>0.42625722966545743</v>
      </c>
      <c r="L28" s="55">
        <f>L89/1000000</f>
        <v>7.5166375708662928E-2</v>
      </c>
      <c r="M28" s="36" t="s">
        <v>227</v>
      </c>
      <c r="N28" s="36" t="s">
        <v>228</v>
      </c>
      <c r="P28" s="234"/>
      <c r="Q28" s="234"/>
      <c r="R28" s="33" t="s">
        <v>32</v>
      </c>
      <c r="S28" s="1">
        <v>75</v>
      </c>
      <c r="T28" s="1">
        <v>186</v>
      </c>
    </row>
    <row r="29" spans="2:20" x14ac:dyDescent="0.2">
      <c r="B29" s="37" t="s">
        <v>118</v>
      </c>
      <c r="C29" s="38" t="s">
        <v>294</v>
      </c>
      <c r="D29" s="39" t="s">
        <v>53</v>
      </c>
      <c r="E29" s="39">
        <v>1</v>
      </c>
      <c r="F29" s="40">
        <f t="shared" si="11"/>
        <v>0.85984522785898543</v>
      </c>
      <c r="G29" s="40">
        <v>3.6</v>
      </c>
      <c r="H29" s="40">
        <f t="shared" si="8"/>
        <v>1</v>
      </c>
      <c r="I29" s="40">
        <f t="shared" si="9"/>
        <v>8.5984522785898548E-2</v>
      </c>
      <c r="J29" s="40">
        <f t="shared" si="10"/>
        <v>3.4121411564883757</v>
      </c>
      <c r="K29" s="56">
        <f t="shared" si="12"/>
        <v>0</v>
      </c>
      <c r="L29" s="56"/>
      <c r="M29" s="40" t="s">
        <v>227</v>
      </c>
      <c r="N29" s="40"/>
      <c r="R29" s="37" t="s">
        <v>118</v>
      </c>
      <c r="S29" s="1">
        <f>('Bases de Cálculo'!N66*0.6+'Bases de Cálculo'!N103*0.2+'Bases de Cálculo'!N92*0.2)</f>
        <v>170</v>
      </c>
      <c r="T29" s="1">
        <f>('Bases de Cálculo'!P66*0.6+'Bases de Cálculo'!P103*0.2+'Bases de Cálculo'!P92*0.2)</f>
        <v>359.6</v>
      </c>
    </row>
    <row r="30" spans="2:20" x14ac:dyDescent="0.2">
      <c r="B30" s="33" t="s">
        <v>33</v>
      </c>
      <c r="C30" s="34" t="s">
        <v>78</v>
      </c>
      <c r="D30" s="35" t="s">
        <v>53</v>
      </c>
      <c r="E30" s="35">
        <v>1</v>
      </c>
      <c r="F30" s="36">
        <f t="shared" si="11"/>
        <v>0.85984522785898543</v>
      </c>
      <c r="G30" s="36">
        <v>3.6</v>
      </c>
      <c r="H30" s="36">
        <f t="shared" si="8"/>
        <v>1</v>
      </c>
      <c r="I30" s="36">
        <f t="shared" si="9"/>
        <v>8.5984522785898548E-2</v>
      </c>
      <c r="J30" s="36">
        <f t="shared" si="10"/>
        <v>3.4121411564883757</v>
      </c>
      <c r="K30" s="55">
        <f t="shared" si="12"/>
        <v>0</v>
      </c>
      <c r="L30" s="55"/>
      <c r="M30" s="36" t="s">
        <v>227</v>
      </c>
      <c r="N30" s="36"/>
      <c r="R30" s="33" t="s">
        <v>33</v>
      </c>
      <c r="S30" s="1">
        <v>0</v>
      </c>
      <c r="T30" s="1">
        <v>0</v>
      </c>
    </row>
    <row r="31" spans="2:20" x14ac:dyDescent="0.2">
      <c r="B31" s="37" t="s">
        <v>34</v>
      </c>
      <c r="C31" s="38" t="s">
        <v>66</v>
      </c>
      <c r="D31" s="39" t="s">
        <v>47</v>
      </c>
      <c r="E31" s="39">
        <v>1</v>
      </c>
      <c r="F31" s="40">
        <f t="shared" si="11"/>
        <v>1.3042945965731128</v>
      </c>
      <c r="G31" s="40">
        <f>I83</f>
        <v>5.4608206169323079</v>
      </c>
      <c r="H31" s="40">
        <f t="shared" si="8"/>
        <v>1.51689461581453</v>
      </c>
      <c r="I31" s="40">
        <f t="shared" si="9"/>
        <v>0.13042945965731129</v>
      </c>
      <c r="J31" s="40">
        <f t="shared" si="10"/>
        <v>5.1758585486763815</v>
      </c>
      <c r="K31" s="56">
        <f t="shared" si="12"/>
        <v>0.42747960913735483</v>
      </c>
      <c r="L31" s="56">
        <f>L83/1000000</f>
        <v>7.8281203343664757E-2</v>
      </c>
      <c r="M31" s="40" t="s">
        <v>227</v>
      </c>
      <c r="N31" s="40" t="s">
        <v>228</v>
      </c>
      <c r="R31" s="37" t="s">
        <v>34</v>
      </c>
      <c r="S31" s="1">
        <v>75</v>
      </c>
      <c r="T31" s="1">
        <v>186</v>
      </c>
    </row>
    <row r="32" spans="2:20" x14ac:dyDescent="0.2">
      <c r="B32" s="33" t="s">
        <v>35</v>
      </c>
      <c r="C32" s="34" t="s">
        <v>70</v>
      </c>
      <c r="D32" s="35" t="s">
        <v>71</v>
      </c>
      <c r="E32" s="35">
        <v>1</v>
      </c>
      <c r="F32" s="36">
        <f t="shared" si="11"/>
        <v>1</v>
      </c>
      <c r="G32" s="36">
        <v>4.1867999999999999</v>
      </c>
      <c r="H32" s="36">
        <f t="shared" si="8"/>
        <v>1.163</v>
      </c>
      <c r="I32" s="36">
        <f t="shared" si="9"/>
        <v>0.1</v>
      </c>
      <c r="J32" s="36">
        <f t="shared" si="10"/>
        <v>3.9683201649959812</v>
      </c>
      <c r="K32" s="55">
        <f>G32*L32</f>
        <v>0.17075462526339016</v>
      </c>
      <c r="L32" s="55">
        <f>L58/1000000</f>
        <v>4.0784041574326496E-2</v>
      </c>
      <c r="M32" s="36" t="s">
        <v>227</v>
      </c>
      <c r="N32" s="36" t="s">
        <v>228</v>
      </c>
      <c r="R32" s="33" t="s">
        <v>35</v>
      </c>
      <c r="S32" s="1">
        <v>25</v>
      </c>
      <c r="T32" s="1">
        <v>31</v>
      </c>
    </row>
    <row r="33" spans="2:20" x14ac:dyDescent="0.2">
      <c r="B33" s="37" t="s">
        <v>36</v>
      </c>
      <c r="C33" s="38" t="s">
        <v>61</v>
      </c>
      <c r="D33" s="39" t="s">
        <v>47</v>
      </c>
      <c r="E33" s="39">
        <v>1</v>
      </c>
      <c r="F33" s="40">
        <f t="shared" si="11"/>
        <v>0.96882250080219201</v>
      </c>
      <c r="G33" s="40">
        <f>I90</f>
        <v>4.0562660463586173</v>
      </c>
      <c r="H33" s="40">
        <f t="shared" si="8"/>
        <v>1.1267405684329492</v>
      </c>
      <c r="I33" s="40">
        <f t="shared" si="9"/>
        <v>9.6882250080219209E-2</v>
      </c>
      <c r="J33" s="40">
        <f t="shared" si="10"/>
        <v>3.8445978662351732</v>
      </c>
      <c r="K33" s="56">
        <f t="shared" si="12"/>
        <v>0.19181813708539003</v>
      </c>
      <c r="L33" s="56">
        <f>L90/1000000</f>
        <v>4.7289338246831368E-2</v>
      </c>
      <c r="M33" s="40" t="s">
        <v>227</v>
      </c>
      <c r="N33" s="40" t="s">
        <v>228</v>
      </c>
      <c r="R33" s="37" t="s">
        <v>36</v>
      </c>
      <c r="S33" s="1">
        <v>25</v>
      </c>
      <c r="T33" s="1">
        <v>31</v>
      </c>
    </row>
    <row r="34" spans="2:20" x14ac:dyDescent="0.2">
      <c r="B34" s="33" t="s">
        <v>37</v>
      </c>
      <c r="C34" s="34" t="s">
        <v>79</v>
      </c>
      <c r="D34" s="35" t="s">
        <v>47</v>
      </c>
      <c r="E34" s="35">
        <v>1</v>
      </c>
      <c r="F34" s="36">
        <f t="shared" si="11"/>
        <v>1.273263288064878</v>
      </c>
      <c r="G34" s="36">
        <f>(I88*0.99+I78*0.01)</f>
        <v>5.3308987344700309</v>
      </c>
      <c r="H34" s="36">
        <f t="shared" si="8"/>
        <v>1.480805204019453</v>
      </c>
      <c r="I34" s="36">
        <f t="shared" si="9"/>
        <v>0.12732632880648781</v>
      </c>
      <c r="J34" s="36">
        <f t="shared" si="10"/>
        <v>5.0527163813769418</v>
      </c>
      <c r="K34" s="55">
        <f t="shared" si="12"/>
        <v>0.36886528553554315</v>
      </c>
      <c r="L34" s="55">
        <f>AVERAGE(L88*0.99+L78*0.01)/1000000</f>
        <v>6.919382714033373E-2</v>
      </c>
      <c r="M34" s="36" t="s">
        <v>227</v>
      </c>
      <c r="N34" s="36" t="s">
        <v>228</v>
      </c>
      <c r="P34" s="234"/>
      <c r="R34" s="33" t="s">
        <v>37</v>
      </c>
      <c r="S34" s="1">
        <v>25</v>
      </c>
      <c r="T34" s="1">
        <v>186</v>
      </c>
    </row>
    <row r="35" spans="2:20" x14ac:dyDescent="0.2">
      <c r="B35" s="37" t="s">
        <v>38</v>
      </c>
      <c r="C35" s="38" t="s">
        <v>60</v>
      </c>
      <c r="D35" s="39" t="str">
        <f>D32</f>
        <v>Tcal</v>
      </c>
      <c r="E35" s="39">
        <f t="shared" ref="E35:L35" si="13">E32</f>
        <v>1</v>
      </c>
      <c r="F35" s="40">
        <f t="shared" si="13"/>
        <v>1</v>
      </c>
      <c r="G35" s="40">
        <f t="shared" si="13"/>
        <v>4.1867999999999999</v>
      </c>
      <c r="H35" s="40">
        <f t="shared" si="13"/>
        <v>1.163</v>
      </c>
      <c r="I35" s="40">
        <f t="shared" si="13"/>
        <v>0.1</v>
      </c>
      <c r="J35" s="40">
        <f t="shared" si="13"/>
        <v>3.9683201649959812</v>
      </c>
      <c r="K35" s="56">
        <f t="shared" si="13"/>
        <v>0.17075462526339016</v>
      </c>
      <c r="L35" s="56">
        <f t="shared" si="13"/>
        <v>4.0784041574326496E-2</v>
      </c>
      <c r="M35" s="40" t="s">
        <v>227</v>
      </c>
      <c r="N35" s="40" t="s">
        <v>228</v>
      </c>
      <c r="R35" s="37" t="s">
        <v>38</v>
      </c>
      <c r="S35" s="1">
        <v>25</v>
      </c>
      <c r="T35" s="1">
        <v>31</v>
      </c>
    </row>
    <row r="36" spans="2:20" x14ac:dyDescent="0.2">
      <c r="B36" s="33" t="s">
        <v>39</v>
      </c>
      <c r="C36" s="34" t="s">
        <v>64</v>
      </c>
      <c r="D36" s="35" t="s">
        <v>47</v>
      </c>
      <c r="E36" s="35">
        <v>1</v>
      </c>
      <c r="F36" s="36">
        <f t="shared" si="11"/>
        <v>1.1253928529549111</v>
      </c>
      <c r="G36" s="36">
        <f>I75*0.05+I79*0.95</f>
        <v>4.7117947967516214</v>
      </c>
      <c r="H36" s="36">
        <f t="shared" si="8"/>
        <v>1.3088318879865615</v>
      </c>
      <c r="I36" s="36">
        <f t="shared" si="9"/>
        <v>0.11253928529549112</v>
      </c>
      <c r="J36" s="36">
        <f>H36*$H$51/$H$50</f>
        <v>4.4659191519233303</v>
      </c>
      <c r="K36" s="55">
        <f t="shared" si="12"/>
        <v>0.41338958040781071</v>
      </c>
      <c r="L36" s="55">
        <f>AVERAGE(L75*0.05+L79*0.95)/1000000</f>
        <v>8.7735056011523968E-2</v>
      </c>
      <c r="M36" s="36" t="s">
        <v>227</v>
      </c>
      <c r="N36" s="36" t="s">
        <v>228</v>
      </c>
      <c r="R36" s="33" t="s">
        <v>39</v>
      </c>
      <c r="S36" s="1">
        <v>75</v>
      </c>
      <c r="T36" s="1">
        <v>186</v>
      </c>
    </row>
    <row r="37" spans="2:20" x14ac:dyDescent="0.2">
      <c r="B37" s="37" t="s">
        <v>351</v>
      </c>
      <c r="C37" s="38" t="s">
        <v>401</v>
      </c>
      <c r="D37" s="39" t="str">
        <f>D32</f>
        <v>Tcal</v>
      </c>
      <c r="E37" s="39">
        <f t="shared" ref="E37:N37" si="14">E32</f>
        <v>1</v>
      </c>
      <c r="F37" s="40">
        <f t="shared" si="14"/>
        <v>1</v>
      </c>
      <c r="G37" s="40">
        <f t="shared" si="14"/>
        <v>4.1867999999999999</v>
      </c>
      <c r="H37" s="40">
        <f t="shared" si="14"/>
        <v>1.163</v>
      </c>
      <c r="I37" s="40">
        <f t="shared" si="14"/>
        <v>0.1</v>
      </c>
      <c r="J37" s="40">
        <f t="shared" si="14"/>
        <v>3.9683201649959812</v>
      </c>
      <c r="K37" s="56">
        <f t="shared" si="14"/>
        <v>0.17075462526339016</v>
      </c>
      <c r="L37" s="56">
        <f t="shared" si="14"/>
        <v>4.0784041574326496E-2</v>
      </c>
      <c r="M37" s="40" t="str">
        <f t="shared" si="14"/>
        <v>Secundario</v>
      </c>
      <c r="N37" s="40" t="str">
        <f t="shared" si="14"/>
        <v>No Renovable</v>
      </c>
      <c r="R37" s="37" t="s">
        <v>351</v>
      </c>
      <c r="S37" s="1">
        <v>75</v>
      </c>
      <c r="T37" s="1">
        <v>186</v>
      </c>
    </row>
    <row r="38" spans="2:20" x14ac:dyDescent="0.2">
      <c r="B38" s="33" t="s">
        <v>40</v>
      </c>
      <c r="C38" s="34" t="s">
        <v>67</v>
      </c>
      <c r="D38" s="35" t="s">
        <v>239</v>
      </c>
      <c r="E38" s="35">
        <v>1</v>
      </c>
      <c r="F38" s="36">
        <f>G38/4.1868</f>
        <v>0.32960733734594438</v>
      </c>
      <c r="G38" s="36">
        <v>1.38</v>
      </c>
      <c r="H38" s="36">
        <f>F38*4.1868/3.6</f>
        <v>0.3833333333333333</v>
      </c>
      <c r="I38" s="36">
        <f>F38*0.1</f>
        <v>3.296073373459444E-2</v>
      </c>
      <c r="J38" s="36">
        <f>H38*$H$51/$H$50</f>
        <v>1.3079874433205441</v>
      </c>
      <c r="K38" s="55">
        <f>G38*L38</f>
        <v>0</v>
      </c>
      <c r="L38" s="55">
        <f>L132/1000000</f>
        <v>0</v>
      </c>
      <c r="M38" s="36" t="s">
        <v>227</v>
      </c>
      <c r="N38" s="36"/>
      <c r="R38" s="33" t="s">
        <v>40</v>
      </c>
      <c r="S38" s="1">
        <v>0</v>
      </c>
      <c r="T38" s="1">
        <v>0</v>
      </c>
    </row>
    <row r="40" spans="2:20" x14ac:dyDescent="0.2">
      <c r="B40" s="399"/>
      <c r="C40" s="399"/>
      <c r="D40" s="399"/>
      <c r="E40" s="399"/>
      <c r="G40" s="398" t="s">
        <v>230</v>
      </c>
      <c r="H40" s="398"/>
      <c r="I40" s="398"/>
    </row>
    <row r="41" spans="2:20" x14ac:dyDescent="0.2">
      <c r="B41" s="33" t="str">
        <f t="array" ref="B41:B46">TRANSPOSE(E8:J8)</f>
        <v>UO</v>
      </c>
      <c r="C41" s="34" t="s">
        <v>127</v>
      </c>
      <c r="D41" s="35"/>
      <c r="E41" s="33">
        <v>2006</v>
      </c>
      <c r="G41" s="32" t="s">
        <v>232</v>
      </c>
      <c r="H41" s="32" t="s">
        <v>234</v>
      </c>
      <c r="I41" s="32" t="s">
        <v>233</v>
      </c>
      <c r="L41" s="81" t="s">
        <v>232</v>
      </c>
      <c r="M41" s="81" t="s">
        <v>233</v>
      </c>
    </row>
    <row r="42" spans="2:20" x14ac:dyDescent="0.2">
      <c r="B42" s="37" t="str">
        <v>TCal</v>
      </c>
      <c r="C42" s="38" t="s">
        <v>128</v>
      </c>
      <c r="D42" s="39"/>
      <c r="E42" s="37">
        <v>2007</v>
      </c>
      <c r="G42" s="45" t="s">
        <v>314</v>
      </c>
      <c r="H42" s="43">
        <v>35.31467</v>
      </c>
      <c r="I42" s="45" t="s">
        <v>235</v>
      </c>
      <c r="L42" s="45" t="s">
        <v>219</v>
      </c>
      <c r="M42" s="45" t="s">
        <v>235</v>
      </c>
    </row>
    <row r="43" spans="2:20" x14ac:dyDescent="0.2">
      <c r="B43" s="33" t="str">
        <v>TJ</v>
      </c>
      <c r="C43" s="34" t="s">
        <v>129</v>
      </c>
      <c r="D43" s="35"/>
      <c r="E43" s="33">
        <v>2008</v>
      </c>
      <c r="G43" s="46" t="s">
        <v>315</v>
      </c>
      <c r="H43" s="44">
        <f>1000000/H42</f>
        <v>28316.843963146195</v>
      </c>
      <c r="I43" s="46" t="s">
        <v>219</v>
      </c>
      <c r="L43" s="46" t="s">
        <v>48</v>
      </c>
      <c r="M43" s="46" t="s">
        <v>219</v>
      </c>
    </row>
    <row r="44" spans="2:20" x14ac:dyDescent="0.2">
      <c r="B44" s="37" t="str">
        <v>GWh</v>
      </c>
      <c r="C44" s="38" t="s">
        <v>130</v>
      </c>
      <c r="D44" s="39"/>
      <c r="E44" s="37">
        <v>2009</v>
      </c>
      <c r="G44" s="45" t="s">
        <v>316</v>
      </c>
      <c r="H44" s="43">
        <v>3.7854117999999999</v>
      </c>
      <c r="I44" s="45" t="s">
        <v>237</v>
      </c>
      <c r="L44" s="45" t="s">
        <v>236</v>
      </c>
      <c r="M44" s="45" t="s">
        <v>237</v>
      </c>
    </row>
    <row r="45" spans="2:20" x14ac:dyDescent="0.2">
      <c r="B45" s="33" t="str">
        <v>KTEP</v>
      </c>
      <c r="C45" s="34" t="s">
        <v>131</v>
      </c>
      <c r="D45" s="35"/>
      <c r="E45" s="33">
        <v>2010</v>
      </c>
      <c r="G45" s="46" t="s">
        <v>317</v>
      </c>
      <c r="H45" s="44">
        <v>42</v>
      </c>
      <c r="I45" s="46" t="s">
        <v>236</v>
      </c>
      <c r="L45" s="46" t="s">
        <v>238</v>
      </c>
      <c r="M45" s="46" t="s">
        <v>236</v>
      </c>
    </row>
    <row r="46" spans="2:20" x14ac:dyDescent="0.2">
      <c r="B46" s="37" t="str">
        <v>GBTU</v>
      </c>
      <c r="C46" s="38" t="s">
        <v>132</v>
      </c>
      <c r="D46" s="39"/>
      <c r="E46" s="37">
        <v>2011</v>
      </c>
      <c r="G46" s="45" t="s">
        <v>314</v>
      </c>
      <c r="H46" s="43">
        <f>1000/H44/H45</f>
        <v>6.2898107438466297</v>
      </c>
      <c r="I46" s="45" t="s">
        <v>238</v>
      </c>
      <c r="L46" s="45" t="s">
        <v>219</v>
      </c>
      <c r="M46" s="45" t="s">
        <v>238</v>
      </c>
    </row>
    <row r="47" spans="2:20" x14ac:dyDescent="0.2">
      <c r="B47" s="33" t="s">
        <v>304</v>
      </c>
      <c r="C47" s="34" t="s">
        <v>303</v>
      </c>
      <c r="D47" s="35"/>
      <c r="E47" s="33">
        <v>2012</v>
      </c>
      <c r="G47" s="46" t="s">
        <v>314</v>
      </c>
      <c r="H47" s="44">
        <v>1000</v>
      </c>
      <c r="I47" s="46" t="s">
        <v>237</v>
      </c>
      <c r="L47" s="46" t="s">
        <v>219</v>
      </c>
      <c r="M47" s="46" t="s">
        <v>237</v>
      </c>
    </row>
    <row r="48" spans="2:20" x14ac:dyDescent="0.2">
      <c r="B48" s="37" t="s">
        <v>57</v>
      </c>
      <c r="C48" s="38" t="s">
        <v>260</v>
      </c>
      <c r="D48" s="39"/>
      <c r="E48" s="37">
        <v>2013</v>
      </c>
      <c r="G48" s="45" t="s">
        <v>313</v>
      </c>
      <c r="H48" s="43">
        <v>1000</v>
      </c>
      <c r="I48" s="45" t="s">
        <v>238</v>
      </c>
      <c r="L48" s="45" t="s">
        <v>239</v>
      </c>
      <c r="M48" s="45" t="s">
        <v>238</v>
      </c>
    </row>
    <row r="49" spans="2:16" x14ac:dyDescent="0.2">
      <c r="B49" s="33" t="s">
        <v>264</v>
      </c>
      <c r="C49" s="34" t="s">
        <v>261</v>
      </c>
      <c r="D49" s="35"/>
      <c r="E49" s="33">
        <v>2014</v>
      </c>
      <c r="G49" s="46" t="s">
        <v>312</v>
      </c>
      <c r="H49" s="119">
        <f>1/H44/H45/H48</f>
        <v>6.2898107438466298E-6</v>
      </c>
      <c r="I49" s="46" t="s">
        <v>239</v>
      </c>
      <c r="L49" s="46" t="s">
        <v>237</v>
      </c>
      <c r="M49" s="46" t="s">
        <v>239</v>
      </c>
    </row>
    <row r="50" spans="2:16" x14ac:dyDescent="0.2">
      <c r="B50" s="37" t="s">
        <v>239</v>
      </c>
      <c r="C50" s="38" t="s">
        <v>262</v>
      </c>
      <c r="D50" s="39"/>
      <c r="E50" s="37">
        <v>2015</v>
      </c>
      <c r="G50" s="45" t="s">
        <v>311</v>
      </c>
      <c r="H50" s="43">
        <v>1055.056</v>
      </c>
      <c r="I50" s="45" t="s">
        <v>240</v>
      </c>
      <c r="L50" s="45" t="s">
        <v>220</v>
      </c>
      <c r="M50" s="45" t="s">
        <v>240</v>
      </c>
    </row>
    <row r="51" spans="2:16" x14ac:dyDescent="0.2">
      <c r="E51" s="33">
        <v>2016</v>
      </c>
      <c r="G51" s="46" t="s">
        <v>318</v>
      </c>
      <c r="H51" s="44">
        <v>3600</v>
      </c>
      <c r="I51" s="46" t="s">
        <v>240</v>
      </c>
      <c r="L51" s="46" t="s">
        <v>241</v>
      </c>
      <c r="M51" s="46" t="s">
        <v>240</v>
      </c>
    </row>
    <row r="52" spans="2:16" x14ac:dyDescent="0.2">
      <c r="E52" s="37">
        <v>2017</v>
      </c>
      <c r="G52" s="45" t="s">
        <v>314</v>
      </c>
      <c r="H52" s="43">
        <f>H47/H44</f>
        <v>264.17205124155845</v>
      </c>
      <c r="I52" s="45" t="s">
        <v>236</v>
      </c>
      <c r="L52" s="45" t="s">
        <v>219</v>
      </c>
      <c r="M52" s="45" t="s">
        <v>236</v>
      </c>
    </row>
    <row r="53" spans="2:16" x14ac:dyDescent="0.2">
      <c r="E53" s="33">
        <v>2018</v>
      </c>
      <c r="G53" s="353"/>
      <c r="H53" s="354"/>
      <c r="I53" s="353"/>
      <c r="L53" s="353"/>
      <c r="M53" s="353"/>
    </row>
    <row r="55" spans="2:16" x14ac:dyDescent="0.2">
      <c r="C55" s="29"/>
      <c r="D55" s="29"/>
      <c r="E55" s="29" t="s">
        <v>419</v>
      </c>
      <c r="F55" s="29" t="s">
        <v>148</v>
      </c>
      <c r="G55" s="29"/>
      <c r="H55" s="29" t="s">
        <v>229</v>
      </c>
      <c r="I55" s="29"/>
      <c r="J55" s="29"/>
      <c r="K55" s="29"/>
      <c r="L55" s="29" t="s">
        <v>149</v>
      </c>
      <c r="M55" s="10" t="s">
        <v>409</v>
      </c>
      <c r="N55" s="11" t="s">
        <v>410</v>
      </c>
      <c r="O55" s="1" t="s">
        <v>411</v>
      </c>
      <c r="P55" s="1" t="s">
        <v>412</v>
      </c>
    </row>
    <row r="56" spans="2:16" ht="22.5" x14ac:dyDescent="0.2">
      <c r="C56" s="49" t="s">
        <v>150</v>
      </c>
      <c r="D56" s="47"/>
      <c r="E56" s="32"/>
      <c r="F56" s="32" t="s">
        <v>151</v>
      </c>
      <c r="G56" s="32" t="s">
        <v>152</v>
      </c>
      <c r="H56" s="32" t="s">
        <v>153</v>
      </c>
      <c r="I56" s="32" t="s">
        <v>154</v>
      </c>
      <c r="J56" s="32" t="s">
        <v>231</v>
      </c>
      <c r="K56" s="32" t="s">
        <v>243</v>
      </c>
      <c r="L56" s="32" t="s">
        <v>155</v>
      </c>
      <c r="M56" s="10" t="s">
        <v>155</v>
      </c>
    </row>
    <row r="57" spans="2:16" x14ac:dyDescent="0.2">
      <c r="C57" s="51" t="s">
        <v>156</v>
      </c>
      <c r="D57" s="52"/>
      <c r="E57" s="53">
        <f>H57/F57</f>
        <v>1.0919058660269887</v>
      </c>
      <c r="F57" s="53">
        <v>20.148378049547535</v>
      </c>
      <c r="G57" s="53">
        <f t="shared" ref="G57:G73" si="15">H57*$H$43/1000000</f>
        <v>0.62297431020112526</v>
      </c>
      <c r="H57" s="53">
        <v>22.00013218323037</v>
      </c>
      <c r="I57" s="53">
        <f t="shared" ref="I57:I73" si="16">H57/($H$46*1000)</f>
        <v>3.4977415186543204E-3</v>
      </c>
      <c r="J57" s="53">
        <f t="shared" ref="J57:J73" si="17">G57*1000000/$H$50</f>
        <v>590.46563424228214</v>
      </c>
      <c r="K57" s="53">
        <f t="shared" ref="K57:K73" si="18">G57*1000/$H$51</f>
        <v>0.17304841950031258</v>
      </c>
      <c r="L57" s="57">
        <v>84364.418306302701</v>
      </c>
      <c r="M57" s="10">
        <v>1</v>
      </c>
      <c r="N57" s="11">
        <f>M57*25</f>
        <v>25</v>
      </c>
      <c r="O57" s="1">
        <v>0.1</v>
      </c>
      <c r="P57" s="1">
        <f>O57*310</f>
        <v>31</v>
      </c>
    </row>
    <row r="58" spans="2:16" x14ac:dyDescent="0.2">
      <c r="C58" s="50" t="s">
        <v>157</v>
      </c>
      <c r="D58" s="48"/>
      <c r="E58" s="44">
        <f t="shared" ref="E58:E73" si="19">H58/F58</f>
        <v>0.47283633381654921</v>
      </c>
      <c r="F58" s="44">
        <v>31.776669869184339</v>
      </c>
      <c r="G58" s="44">
        <f t="shared" si="15"/>
        <v>0.42546522682624327</v>
      </c>
      <c r="H58" s="44">
        <v>15.025164081843927</v>
      </c>
      <c r="I58" s="44">
        <f t="shared" si="16"/>
        <v>2.3888102033186231E-3</v>
      </c>
      <c r="J58" s="44">
        <f t="shared" si="17"/>
        <v>403.26316975235744</v>
      </c>
      <c r="K58" s="44">
        <f t="shared" si="18"/>
        <v>0.11818478522951202</v>
      </c>
      <c r="L58" s="46">
        <v>40784.041574326497</v>
      </c>
      <c r="M58" s="10">
        <v>1</v>
      </c>
      <c r="N58" s="11">
        <f t="shared" ref="N58:N116" si="20">M58*25</f>
        <v>25</v>
      </c>
      <c r="O58" s="1">
        <v>0.1</v>
      </c>
      <c r="P58" s="1">
        <f t="shared" ref="P58:P116" si="21">O58*310</f>
        <v>31</v>
      </c>
    </row>
    <row r="59" spans="2:16" x14ac:dyDescent="0.2">
      <c r="C59" s="51" t="s">
        <v>158</v>
      </c>
      <c r="D59" s="52"/>
      <c r="E59" s="53">
        <f t="shared" si="19"/>
        <v>0.82805816320750392</v>
      </c>
      <c r="F59" s="53">
        <v>46.703886147213531</v>
      </c>
      <c r="G59" s="53">
        <f t="shared" si="15"/>
        <v>1.0951124328137294</v>
      </c>
      <c r="H59" s="53">
        <v>38.673534177714025</v>
      </c>
      <c r="I59" s="53">
        <f t="shared" si="16"/>
        <v>6.148600610208923E-3</v>
      </c>
      <c r="J59" s="53">
        <f t="shared" si="17"/>
        <v>1037.966167496066</v>
      </c>
      <c r="K59" s="53">
        <f t="shared" si="18"/>
        <v>0.30419789800381369</v>
      </c>
      <c r="L59" s="57">
        <v>56647.701811453429</v>
      </c>
      <c r="M59" s="10">
        <v>1</v>
      </c>
      <c r="N59" s="11">
        <f t="shared" si="20"/>
        <v>25</v>
      </c>
      <c r="O59" s="1">
        <v>0.1</v>
      </c>
      <c r="P59" s="1">
        <f t="shared" si="21"/>
        <v>31</v>
      </c>
    </row>
    <row r="60" spans="2:16" x14ac:dyDescent="0.2">
      <c r="C60" s="50" t="s">
        <v>159</v>
      </c>
      <c r="D60" s="48"/>
      <c r="E60" s="44">
        <f t="shared" si="19"/>
        <v>0.68944210535051864</v>
      </c>
      <c r="F60" s="44">
        <v>48.581707173245775</v>
      </c>
      <c r="G60" s="44">
        <f t="shared" si="15"/>
        <v>0.94845214396863864</v>
      </c>
      <c r="H60" s="44">
        <v>33.494274475044961</v>
      </c>
      <c r="I60" s="44">
        <f t="shared" si="16"/>
        <v>5.3251641168715084E-3</v>
      </c>
      <c r="J60" s="44">
        <f t="shared" si="17"/>
        <v>898.9590542763973</v>
      </c>
      <c r="K60" s="44">
        <f t="shared" si="18"/>
        <v>0.26345892888017741</v>
      </c>
      <c r="L60" s="46">
        <v>54911.333346521977</v>
      </c>
      <c r="M60" s="10">
        <v>1</v>
      </c>
      <c r="N60" s="11">
        <f t="shared" si="20"/>
        <v>25</v>
      </c>
      <c r="O60" s="1">
        <v>0.1</v>
      </c>
      <c r="P60" s="1">
        <f t="shared" si="21"/>
        <v>31</v>
      </c>
    </row>
    <row r="61" spans="2:16" x14ac:dyDescent="0.2">
      <c r="C61" s="51" t="s">
        <v>160</v>
      </c>
      <c r="D61" s="52"/>
      <c r="E61" s="53">
        <f t="shared" si="19"/>
        <v>0.69906138957644803</v>
      </c>
      <c r="F61" s="53">
        <v>47.590537507391971</v>
      </c>
      <c r="G61" s="53">
        <f t="shared" si="15"/>
        <v>0.94206479292054834</v>
      </c>
      <c r="H61" s="53">
        <v>33.268707280607501</v>
      </c>
      <c r="I61" s="53">
        <f t="shared" si="16"/>
        <v>5.2893017986518171E-3</v>
      </c>
      <c r="J61" s="53">
        <f t="shared" si="17"/>
        <v>892.90501444525057</v>
      </c>
      <c r="K61" s="53">
        <f t="shared" si="18"/>
        <v>0.26168466470015234</v>
      </c>
      <c r="L61" s="57">
        <v>54869.575225054097</v>
      </c>
      <c r="M61" s="10">
        <v>1</v>
      </c>
      <c r="N61" s="11">
        <f t="shared" si="20"/>
        <v>25</v>
      </c>
      <c r="O61" s="1">
        <v>0.1</v>
      </c>
      <c r="P61" s="1">
        <f t="shared" si="21"/>
        <v>31</v>
      </c>
    </row>
    <row r="62" spans="2:16" x14ac:dyDescent="0.2">
      <c r="C62" s="50" t="s">
        <v>161</v>
      </c>
      <c r="D62" s="48"/>
      <c r="E62" s="44">
        <f t="shared" si="19"/>
        <v>0.79827746622006956</v>
      </c>
      <c r="F62" s="44">
        <v>46.674185425559152</v>
      </c>
      <c r="G62" s="44">
        <f t="shared" si="15"/>
        <v>1.0550558869557909</v>
      </c>
      <c r="H62" s="44">
        <v>37.258950479401058</v>
      </c>
      <c r="I62" s="44">
        <f t="shared" si="16"/>
        <v>5.9236997736142978E-3</v>
      </c>
      <c r="J62" s="44">
        <f t="shared" si="17"/>
        <v>999.99989285477818</v>
      </c>
      <c r="K62" s="44">
        <f t="shared" si="18"/>
        <v>0.2930710797099419</v>
      </c>
      <c r="L62" s="46">
        <v>54618.088800570877</v>
      </c>
      <c r="M62" s="10">
        <v>1</v>
      </c>
      <c r="N62" s="11">
        <f t="shared" si="20"/>
        <v>25</v>
      </c>
      <c r="O62" s="1">
        <v>0.1</v>
      </c>
      <c r="P62" s="1">
        <f t="shared" si="21"/>
        <v>31</v>
      </c>
    </row>
    <row r="63" spans="2:16" x14ac:dyDescent="0.2">
      <c r="C63" s="51" t="s">
        <v>162</v>
      </c>
      <c r="D63" s="52"/>
      <c r="E63" s="53">
        <f t="shared" si="19"/>
        <v>0.72219603487749551</v>
      </c>
      <c r="F63" s="53">
        <v>49.057537361627276</v>
      </c>
      <c r="G63" s="53">
        <f t="shared" si="15"/>
        <v>1.0032419661127179</v>
      </c>
      <c r="H63" s="53">
        <v>35.429158963421813</v>
      </c>
      <c r="I63" s="53">
        <f t="shared" si="16"/>
        <v>5.6327861689769339E-3</v>
      </c>
      <c r="J63" s="53">
        <f t="shared" si="17"/>
        <v>950.88977846931141</v>
      </c>
      <c r="K63" s="53">
        <f t="shared" si="18"/>
        <v>0.27867832392019937</v>
      </c>
      <c r="L63" s="57">
        <v>55801.045967069134</v>
      </c>
      <c r="M63" s="30">
        <v>1</v>
      </c>
      <c r="N63" s="11">
        <f t="shared" si="20"/>
        <v>25</v>
      </c>
      <c r="O63" s="1">
        <v>0.1</v>
      </c>
      <c r="P63" s="1">
        <f t="shared" si="21"/>
        <v>31</v>
      </c>
    </row>
    <row r="64" spans="2:16" x14ac:dyDescent="0.2">
      <c r="C64" s="50" t="s">
        <v>163</v>
      </c>
      <c r="D64" s="48"/>
      <c r="E64" s="44">
        <f t="shared" si="19"/>
        <v>0.81264331694746639</v>
      </c>
      <c r="F64" s="44">
        <v>46.681045476918939</v>
      </c>
      <c r="G64" s="44">
        <f t="shared" si="15"/>
        <v>1.0742005980783322</v>
      </c>
      <c r="H64" s="44">
        <v>37.935039634938931</v>
      </c>
      <c r="I64" s="44">
        <f t="shared" si="16"/>
        <v>6.0311893600377524E-3</v>
      </c>
      <c r="J64" s="44">
        <f t="shared" si="17"/>
        <v>1018.1455752854181</v>
      </c>
      <c r="K64" s="44">
        <f t="shared" si="18"/>
        <v>0.29838905502175894</v>
      </c>
      <c r="L64" s="46">
        <v>56979.995471723574</v>
      </c>
      <c r="M64" s="30">
        <v>1</v>
      </c>
      <c r="N64" s="11">
        <f t="shared" si="20"/>
        <v>25</v>
      </c>
      <c r="O64" s="1">
        <v>0.1</v>
      </c>
      <c r="P64" s="1">
        <f t="shared" si="21"/>
        <v>31</v>
      </c>
    </row>
    <row r="65" spans="2:16" x14ac:dyDescent="0.2">
      <c r="C65" s="51" t="s">
        <v>164</v>
      </c>
      <c r="D65" s="52"/>
      <c r="E65" s="53">
        <f t="shared" si="19"/>
        <v>0.69505471404304453</v>
      </c>
      <c r="F65" s="53">
        <v>48.205739070710145</v>
      </c>
      <c r="G65" s="53">
        <f t="shared" si="15"/>
        <v>0.94877358856888827</v>
      </c>
      <c r="H65" s="53">
        <v>33.50562618502606</v>
      </c>
      <c r="I65" s="53">
        <f t="shared" si="16"/>
        <v>5.3269688945418387E-3</v>
      </c>
      <c r="J65" s="53">
        <f t="shared" si="17"/>
        <v>899.26372492918688</v>
      </c>
      <c r="K65" s="53">
        <f t="shared" si="18"/>
        <v>0.26354821904691339</v>
      </c>
      <c r="L65" s="57">
        <v>54667.782262129222</v>
      </c>
      <c r="M65" s="30">
        <v>1</v>
      </c>
      <c r="N65" s="11">
        <f t="shared" si="20"/>
        <v>25</v>
      </c>
      <c r="O65" s="1">
        <v>0.1</v>
      </c>
      <c r="P65" s="1">
        <f t="shared" si="21"/>
        <v>31</v>
      </c>
    </row>
    <row r="66" spans="2:16" x14ac:dyDescent="0.2">
      <c r="B66" s="1" t="s">
        <v>319</v>
      </c>
      <c r="C66" s="50" t="s">
        <v>165</v>
      </c>
      <c r="D66" s="48"/>
      <c r="E66" s="44">
        <f t="shared" si="19"/>
        <v>0.7483337440478588</v>
      </c>
      <c r="F66" s="44">
        <v>47.642091166095256</v>
      </c>
      <c r="G66" s="44">
        <f t="shared" si="15"/>
        <v>1.0095573442026637</v>
      </c>
      <c r="H66" s="44">
        <v>35.652184456593481</v>
      </c>
      <c r="I66" s="44">
        <f t="shared" si="16"/>
        <v>5.6682443889861534E-3</v>
      </c>
      <c r="J66" s="44">
        <f t="shared" si="17"/>
        <v>956.87560110805839</v>
      </c>
      <c r="K66" s="44">
        <f t="shared" si="18"/>
        <v>0.28043259561185108</v>
      </c>
      <c r="L66" s="46">
        <v>55539.114956987069</v>
      </c>
      <c r="M66" s="30">
        <v>1</v>
      </c>
      <c r="N66" s="11">
        <f t="shared" si="20"/>
        <v>25</v>
      </c>
      <c r="O66" s="1">
        <v>0.1</v>
      </c>
      <c r="P66" s="1">
        <f t="shared" si="21"/>
        <v>31</v>
      </c>
    </row>
    <row r="67" spans="2:16" x14ac:dyDescent="0.2">
      <c r="C67" s="63" t="s">
        <v>253</v>
      </c>
      <c r="D67" s="64"/>
      <c r="E67" s="65">
        <f t="shared" si="19"/>
        <v>2.1573476378085363</v>
      </c>
      <c r="F67" s="65">
        <v>45.989410956446889</v>
      </c>
      <c r="G67" s="65">
        <f t="shared" si="15"/>
        <v>2.8094598389591834</v>
      </c>
      <c r="H67" s="65">
        <v>99.215147091096711</v>
      </c>
      <c r="I67" s="65">
        <f t="shared" si="16"/>
        <v>1.5773947918569672E-2</v>
      </c>
      <c r="J67" s="65">
        <f t="shared" si="17"/>
        <v>2662.8537622260651</v>
      </c>
      <c r="K67" s="65">
        <f t="shared" si="18"/>
        <v>0.78040551082199539</v>
      </c>
      <c r="L67" s="66">
        <v>47289.338246831365</v>
      </c>
      <c r="M67" s="30">
        <v>1</v>
      </c>
      <c r="N67" s="11">
        <f t="shared" si="20"/>
        <v>25</v>
      </c>
      <c r="O67" s="1">
        <v>0.1</v>
      </c>
      <c r="P67" s="1">
        <f t="shared" si="21"/>
        <v>31</v>
      </c>
    </row>
    <row r="68" spans="2:16" x14ac:dyDescent="0.2">
      <c r="C68" s="50" t="s">
        <v>166</v>
      </c>
      <c r="D68" s="48"/>
      <c r="E68" s="44">
        <f t="shared" si="19"/>
        <v>1.8613192388858333</v>
      </c>
      <c r="F68" s="44">
        <v>46.338572000000006</v>
      </c>
      <c r="G68" s="44">
        <f t="shared" si="15"/>
        <v>2.4423525850898904</v>
      </c>
      <c r="H68" s="44">
        <v>86.250875566096397</v>
      </c>
      <c r="I68" s="44">
        <f t="shared" si="16"/>
        <v>1.3712793449385786E-2</v>
      </c>
      <c r="J68" s="44">
        <f t="shared" si="17"/>
        <v>2314.903270622498</v>
      </c>
      <c r="K68" s="44">
        <f t="shared" si="18"/>
        <v>0.67843127363608069</v>
      </c>
      <c r="L68" s="46">
        <v>64686.225077500494</v>
      </c>
      <c r="M68" s="30">
        <v>1</v>
      </c>
      <c r="N68" s="11">
        <f t="shared" si="20"/>
        <v>25</v>
      </c>
      <c r="O68" s="1">
        <v>0.1</v>
      </c>
      <c r="P68" s="1">
        <f t="shared" si="21"/>
        <v>31</v>
      </c>
    </row>
    <row r="69" spans="2:16" x14ac:dyDescent="0.2">
      <c r="C69" s="51" t="s">
        <v>167</v>
      </c>
      <c r="D69" s="52"/>
      <c r="E69" s="53">
        <f t="shared" si="19"/>
        <v>0.92134120077745862</v>
      </c>
      <c r="F69" s="53">
        <v>44.036387540348116</v>
      </c>
      <c r="G69" s="53">
        <f t="shared" si="15"/>
        <v>1.1488862326711775</v>
      </c>
      <c r="H69" s="53">
        <v>40.57253817432585</v>
      </c>
      <c r="I69" s="53">
        <f t="shared" si="16"/>
        <v>6.4505181199638285E-3</v>
      </c>
      <c r="J69" s="53">
        <f t="shared" si="17"/>
        <v>1088.9338885056125</v>
      </c>
      <c r="K69" s="53">
        <f t="shared" si="18"/>
        <v>0.31913506463088265</v>
      </c>
      <c r="L69" s="57">
        <v>56225.456549044327</v>
      </c>
      <c r="M69" s="30">
        <v>1</v>
      </c>
      <c r="N69" s="11">
        <f t="shared" si="20"/>
        <v>25</v>
      </c>
      <c r="O69" s="1">
        <v>0.1</v>
      </c>
      <c r="P69" s="1">
        <f t="shared" si="21"/>
        <v>31</v>
      </c>
    </row>
    <row r="70" spans="2:16" x14ac:dyDescent="0.2">
      <c r="C70" s="50" t="s">
        <v>168</v>
      </c>
      <c r="D70" s="48"/>
      <c r="E70" s="44">
        <f t="shared" si="19"/>
        <v>0.74418245042342812</v>
      </c>
      <c r="F70" s="44">
        <v>47.747590968266259</v>
      </c>
      <c r="G70" s="44">
        <f t="shared" si="15"/>
        <v>1.0061801299171118</v>
      </c>
      <c r="H70" s="44">
        <v>35.53291924857993</v>
      </c>
      <c r="I70" s="44">
        <f t="shared" si="16"/>
        <v>5.6492827361049073E-3</v>
      </c>
      <c r="J70" s="44">
        <f t="shared" si="17"/>
        <v>953.67462003638843</v>
      </c>
      <c r="K70" s="44">
        <f t="shared" si="18"/>
        <v>0.27949448053253106</v>
      </c>
      <c r="L70" s="46">
        <v>54641.783771340481</v>
      </c>
      <c r="M70" s="30">
        <v>1</v>
      </c>
      <c r="N70" s="11">
        <f t="shared" si="20"/>
        <v>25</v>
      </c>
      <c r="O70" s="1">
        <v>0.1</v>
      </c>
      <c r="P70" s="1">
        <f t="shared" si="21"/>
        <v>31</v>
      </c>
    </row>
    <row r="71" spans="2:16" x14ac:dyDescent="0.2">
      <c r="C71" s="51" t="s">
        <v>169</v>
      </c>
      <c r="D71" s="52"/>
      <c r="E71" s="53">
        <f t="shared" si="19"/>
        <v>0.82898038028404941</v>
      </c>
      <c r="F71" s="53">
        <v>44.938157927686106</v>
      </c>
      <c r="G71" s="53">
        <f t="shared" si="15"/>
        <v>1.054883175976383</v>
      </c>
      <c r="H71" s="53">
        <v>37.252851248157896</v>
      </c>
      <c r="I71" s="53">
        <f t="shared" si="16"/>
        <v>5.9227300733337082E-3</v>
      </c>
      <c r="J71" s="53">
        <f t="shared" si="17"/>
        <v>999.83619445449619</v>
      </c>
      <c r="K71" s="53">
        <f t="shared" si="18"/>
        <v>0.29302310443788415</v>
      </c>
      <c r="L71" s="57">
        <v>56385.19473831357</v>
      </c>
      <c r="M71" s="30">
        <v>1</v>
      </c>
      <c r="N71" s="11">
        <f t="shared" si="20"/>
        <v>25</v>
      </c>
      <c r="O71" s="1">
        <v>0.1</v>
      </c>
      <c r="P71" s="1">
        <f t="shared" si="21"/>
        <v>31</v>
      </c>
    </row>
    <row r="72" spans="2:16" x14ac:dyDescent="0.2">
      <c r="C72" s="50" t="s">
        <v>170</v>
      </c>
      <c r="D72" s="48"/>
      <c r="E72" s="44">
        <f t="shared" si="19"/>
        <v>0.82463870845783294</v>
      </c>
      <c r="F72" s="44">
        <v>46.648620259590245</v>
      </c>
      <c r="G72" s="44">
        <f t="shared" si="15"/>
        <v>1.0892996582499115</v>
      </c>
      <c r="H72" s="44">
        <v>38.468257962208398</v>
      </c>
      <c r="I72" s="44">
        <f t="shared" si="16"/>
        <v>6.1159642998546799E-3</v>
      </c>
      <c r="J72" s="44">
        <f t="shared" si="17"/>
        <v>1032.456721017568</v>
      </c>
      <c r="K72" s="44">
        <f t="shared" si="18"/>
        <v>0.3025832384027532</v>
      </c>
      <c r="L72" s="46">
        <v>56642.073852843634</v>
      </c>
      <c r="M72" s="30">
        <v>1</v>
      </c>
      <c r="N72" s="11">
        <f t="shared" si="20"/>
        <v>25</v>
      </c>
      <c r="O72" s="1">
        <v>0.1</v>
      </c>
      <c r="P72" s="1">
        <f t="shared" si="21"/>
        <v>31</v>
      </c>
    </row>
    <row r="73" spans="2:16" x14ac:dyDescent="0.2">
      <c r="C73" s="51" t="s">
        <v>171</v>
      </c>
      <c r="D73" s="52"/>
      <c r="E73" s="53">
        <f t="shared" si="19"/>
        <v>0.82805816320750392</v>
      </c>
      <c r="F73" s="53">
        <v>46.703886147213531</v>
      </c>
      <c r="G73" s="53">
        <f t="shared" si="15"/>
        <v>1.0951124328137294</v>
      </c>
      <c r="H73" s="53">
        <v>38.673534177714025</v>
      </c>
      <c r="I73" s="53">
        <f t="shared" si="16"/>
        <v>6.148600610208923E-3</v>
      </c>
      <c r="J73" s="53">
        <f t="shared" si="17"/>
        <v>1037.966167496066</v>
      </c>
      <c r="K73" s="53">
        <f t="shared" si="18"/>
        <v>0.30419789800381369</v>
      </c>
      <c r="L73" s="57">
        <v>56647.701811453429</v>
      </c>
      <c r="M73" s="30">
        <v>1</v>
      </c>
      <c r="N73" s="11">
        <f t="shared" si="20"/>
        <v>25</v>
      </c>
      <c r="O73" s="1">
        <v>0.1</v>
      </c>
      <c r="P73" s="1">
        <f t="shared" si="21"/>
        <v>31</v>
      </c>
    </row>
    <row r="74" spans="2:16" x14ac:dyDescent="0.2">
      <c r="C74" s="49" t="s">
        <v>172</v>
      </c>
      <c r="D74" s="47"/>
      <c r="E74" s="32" t="s">
        <v>173</v>
      </c>
      <c r="F74" s="32" t="s">
        <v>174</v>
      </c>
      <c r="G74" s="32" t="s">
        <v>175</v>
      </c>
      <c r="H74" s="32" t="s">
        <v>176</v>
      </c>
      <c r="I74" s="32" t="s">
        <v>154</v>
      </c>
      <c r="J74" s="32" t="s">
        <v>242</v>
      </c>
      <c r="K74" s="32" t="s">
        <v>244</v>
      </c>
      <c r="L74" s="58" t="s">
        <v>155</v>
      </c>
      <c r="M74" s="30"/>
      <c r="O74" s="30"/>
    </row>
    <row r="75" spans="2:16" x14ac:dyDescent="0.2">
      <c r="C75" s="51" t="s">
        <v>177</v>
      </c>
      <c r="D75" s="52"/>
      <c r="E75" s="53">
        <v>0.80300000000000005</v>
      </c>
      <c r="F75" s="53">
        <v>42816.831863606341</v>
      </c>
      <c r="G75" s="53">
        <f t="shared" ref="G75:G90" si="22">E75*$H$44</f>
        <v>3.0396856753999999</v>
      </c>
      <c r="H75" s="53">
        <f>E75*F75</f>
        <v>34381.915986475891</v>
      </c>
      <c r="I75" s="53">
        <f t="shared" ref="I75:I90" si="23">H75/($H$49*1000000000)</f>
        <v>5.4662878402362081</v>
      </c>
      <c r="J75" s="53">
        <f t="shared" ref="J75:J90" si="24">I75*1000000/$H$50</f>
        <v>5181.0404758005343</v>
      </c>
      <c r="K75" s="53">
        <f t="shared" ref="K75:K90" si="25">I75*1000/$H$51</f>
        <v>1.5184132889545023</v>
      </c>
      <c r="L75" s="57">
        <v>73939.639375102066</v>
      </c>
      <c r="M75" s="30">
        <v>3</v>
      </c>
      <c r="N75" s="11">
        <f t="shared" si="20"/>
        <v>75</v>
      </c>
      <c r="O75" s="30">
        <v>0.6</v>
      </c>
      <c r="P75" s="1">
        <f t="shared" si="21"/>
        <v>186</v>
      </c>
    </row>
    <row r="76" spans="2:16" x14ac:dyDescent="0.2">
      <c r="C76" s="50" t="s">
        <v>178</v>
      </c>
      <c r="D76" s="48"/>
      <c r="E76" s="44">
        <v>0.97</v>
      </c>
      <c r="F76" s="44">
        <v>39346.885349170327</v>
      </c>
      <c r="G76" s="44">
        <f t="shared" si="22"/>
        <v>3.671849446</v>
      </c>
      <c r="H76" s="44">
        <f t="shared" ref="H76:H90" si="26">E76*F76</f>
        <v>38166.478788695218</v>
      </c>
      <c r="I76" s="44">
        <f t="shared" si="23"/>
        <v>6.0679852451894165</v>
      </c>
      <c r="J76" s="44">
        <f t="shared" si="24"/>
        <v>5751.3394977986154</v>
      </c>
      <c r="K76" s="44">
        <f t="shared" si="25"/>
        <v>1.6855514569970602</v>
      </c>
      <c r="L76" s="46">
        <v>80460.272244806489</v>
      </c>
      <c r="M76" s="30">
        <v>3</v>
      </c>
      <c r="N76" s="11">
        <f t="shared" si="20"/>
        <v>75</v>
      </c>
      <c r="O76" s="30">
        <v>0.6</v>
      </c>
      <c r="P76" s="1">
        <f t="shared" si="21"/>
        <v>186</v>
      </c>
    </row>
    <row r="77" spans="2:16" x14ac:dyDescent="0.2">
      <c r="C77" s="51" t="s">
        <v>179</v>
      </c>
      <c r="D77" s="52"/>
      <c r="E77" s="53">
        <v>0.94140000000000001</v>
      </c>
      <c r="F77" s="53">
        <v>40670.462586675276</v>
      </c>
      <c r="G77" s="53">
        <f t="shared" si="22"/>
        <v>3.5635866685199997</v>
      </c>
      <c r="H77" s="53">
        <f t="shared" si="26"/>
        <v>38287.173479096105</v>
      </c>
      <c r="I77" s="53">
        <f t="shared" si="23"/>
        <v>6.0871741676095334</v>
      </c>
      <c r="J77" s="53">
        <f t="shared" si="24"/>
        <v>5769.5270844481556</v>
      </c>
      <c r="K77" s="53">
        <f t="shared" si="25"/>
        <v>1.6908817132248704</v>
      </c>
      <c r="L77" s="57">
        <v>77841.777688967137</v>
      </c>
      <c r="M77" s="30">
        <v>3</v>
      </c>
      <c r="N77" s="11">
        <f t="shared" si="20"/>
        <v>75</v>
      </c>
      <c r="O77" s="30">
        <v>0.6</v>
      </c>
      <c r="P77" s="1">
        <f t="shared" si="21"/>
        <v>186</v>
      </c>
    </row>
    <row r="78" spans="2:16" x14ac:dyDescent="0.2">
      <c r="C78" s="50" t="s">
        <v>180</v>
      </c>
      <c r="D78" s="48"/>
      <c r="E78" s="44">
        <v>0.69599999999999995</v>
      </c>
      <c r="F78" s="44">
        <v>43030.226535559123</v>
      </c>
      <c r="G78" s="44">
        <f t="shared" si="22"/>
        <v>2.6346466127999997</v>
      </c>
      <c r="H78" s="44">
        <f t="shared" si="26"/>
        <v>29949.037668749148</v>
      </c>
      <c r="I78" s="44">
        <f t="shared" si="23"/>
        <v>4.7615165047769556</v>
      </c>
      <c r="J78" s="44">
        <f t="shared" si="24"/>
        <v>4513.0462314578144</v>
      </c>
      <c r="K78" s="44">
        <f t="shared" si="25"/>
        <v>1.3226434735491543</v>
      </c>
      <c r="L78" s="46">
        <v>56337.812381502488</v>
      </c>
      <c r="M78" s="30">
        <v>3</v>
      </c>
      <c r="N78" s="11">
        <f t="shared" si="20"/>
        <v>75</v>
      </c>
      <c r="O78" s="30">
        <v>0.6</v>
      </c>
      <c r="P78" s="1">
        <f t="shared" si="21"/>
        <v>186</v>
      </c>
    </row>
    <row r="79" spans="2:16" x14ac:dyDescent="0.2">
      <c r="C79" s="51" t="s">
        <v>181</v>
      </c>
      <c r="D79" s="52"/>
      <c r="E79" s="53">
        <v>0.82599999999999996</v>
      </c>
      <c r="F79" s="53">
        <v>35576.910585045494</v>
      </c>
      <c r="G79" s="53">
        <f t="shared" si="22"/>
        <v>3.1267501467999996</v>
      </c>
      <c r="H79" s="53">
        <f t="shared" si="26"/>
        <v>29386.528143247579</v>
      </c>
      <c r="I79" s="53">
        <f t="shared" si="23"/>
        <v>4.672084636568222</v>
      </c>
      <c r="J79" s="53">
        <f t="shared" si="24"/>
        <v>4428.2811875087409</v>
      </c>
      <c r="K79" s="53">
        <f t="shared" si="25"/>
        <v>1.2978012879356171</v>
      </c>
      <c r="L79" s="57">
        <v>88461.130571335641</v>
      </c>
      <c r="M79" s="30">
        <v>3</v>
      </c>
      <c r="N79" s="11">
        <f t="shared" si="20"/>
        <v>75</v>
      </c>
      <c r="O79" s="30">
        <v>0.6</v>
      </c>
      <c r="P79" s="1">
        <f t="shared" si="21"/>
        <v>186</v>
      </c>
    </row>
    <row r="80" spans="2:16" x14ac:dyDescent="0.2">
      <c r="C80" s="50" t="s">
        <v>182</v>
      </c>
      <c r="D80" s="48"/>
      <c r="E80" s="44">
        <v>0.86070000000000002</v>
      </c>
      <c r="F80" s="44">
        <v>42149.657430561099</v>
      </c>
      <c r="G80" s="44">
        <f t="shared" si="22"/>
        <v>3.2581039362599999</v>
      </c>
      <c r="H80" s="44">
        <f t="shared" si="26"/>
        <v>36278.210150483937</v>
      </c>
      <c r="I80" s="44">
        <f t="shared" si="23"/>
        <v>5.7677745210339104</v>
      </c>
      <c r="J80" s="44">
        <f t="shared" si="24"/>
        <v>5466.7946734902316</v>
      </c>
      <c r="K80" s="44">
        <f t="shared" si="25"/>
        <v>1.6021595891760863</v>
      </c>
      <c r="L80" s="46">
        <v>74831.822793995394</v>
      </c>
      <c r="M80" s="30">
        <v>3</v>
      </c>
      <c r="N80" s="11">
        <f t="shared" si="20"/>
        <v>75</v>
      </c>
      <c r="O80" s="30">
        <v>0.6</v>
      </c>
      <c r="P80" s="1">
        <f t="shared" si="21"/>
        <v>186</v>
      </c>
    </row>
    <row r="81" spans="3:16" x14ac:dyDescent="0.2">
      <c r="C81" s="51" t="s">
        <v>183</v>
      </c>
      <c r="D81" s="52"/>
      <c r="E81" s="53">
        <v>0.87509999999999999</v>
      </c>
      <c r="F81" s="53">
        <v>37907.854789510107</v>
      </c>
      <c r="G81" s="53">
        <f t="shared" si="22"/>
        <v>3.31261386618</v>
      </c>
      <c r="H81" s="53">
        <f t="shared" si="26"/>
        <v>33173.163726300292</v>
      </c>
      <c r="I81" s="53">
        <f t="shared" si="23"/>
        <v>5.274111587340502</v>
      </c>
      <c r="J81" s="53">
        <f t="shared" si="24"/>
        <v>4998.8925586324349</v>
      </c>
      <c r="K81" s="53">
        <f t="shared" si="25"/>
        <v>1.4650309964834729</v>
      </c>
      <c r="L81" s="57">
        <v>54806.487022879926</v>
      </c>
      <c r="M81" s="30">
        <v>3</v>
      </c>
      <c r="N81" s="11">
        <f t="shared" si="20"/>
        <v>75</v>
      </c>
      <c r="O81" s="30">
        <v>0.6</v>
      </c>
      <c r="P81" s="1">
        <f t="shared" si="21"/>
        <v>186</v>
      </c>
    </row>
    <row r="82" spans="3:16" x14ac:dyDescent="0.2">
      <c r="C82" s="50" t="s">
        <v>184</v>
      </c>
      <c r="D82" s="48"/>
      <c r="E82" s="44">
        <v>0.82079999999999997</v>
      </c>
      <c r="F82" s="44">
        <v>22480.19962297516</v>
      </c>
      <c r="G82" s="44">
        <f t="shared" si="22"/>
        <v>3.1070660054399997</v>
      </c>
      <c r="H82" s="44">
        <f t="shared" si="26"/>
        <v>18451.74785053801</v>
      </c>
      <c r="I82" s="44">
        <f t="shared" si="23"/>
        <v>2.9335934898501512</v>
      </c>
      <c r="J82" s="44">
        <f t="shared" si="24"/>
        <v>2780.5097453122407</v>
      </c>
      <c r="K82" s="44">
        <f t="shared" si="25"/>
        <v>0.81488708051393099</v>
      </c>
      <c r="L82" s="46">
        <v>84758.116120746723</v>
      </c>
      <c r="M82" s="30">
        <v>3</v>
      </c>
      <c r="N82" s="11">
        <f t="shared" si="20"/>
        <v>75</v>
      </c>
      <c r="O82" s="30">
        <v>0.6</v>
      </c>
      <c r="P82" s="1">
        <f t="shared" si="21"/>
        <v>186</v>
      </c>
    </row>
    <row r="83" spans="3:16" x14ac:dyDescent="0.2">
      <c r="C83" s="51" t="s">
        <v>185</v>
      </c>
      <c r="D83" s="52"/>
      <c r="E83" s="53">
        <v>0.84930000000000005</v>
      </c>
      <c r="F83" s="53">
        <v>40442.162000000004</v>
      </c>
      <c r="G83" s="53">
        <f t="shared" si="22"/>
        <v>3.21495024174</v>
      </c>
      <c r="H83" s="53">
        <f t="shared" si="26"/>
        <v>34347.528186600008</v>
      </c>
      <c r="I83" s="53">
        <f t="shared" si="23"/>
        <v>5.4608206169323079</v>
      </c>
      <c r="J83" s="53">
        <f t="shared" si="24"/>
        <v>5175.8585486763814</v>
      </c>
      <c r="K83" s="53">
        <f t="shared" si="25"/>
        <v>1.5168946158145298</v>
      </c>
      <c r="L83" s="57">
        <v>78281.203343664762</v>
      </c>
      <c r="M83" s="30">
        <v>3</v>
      </c>
      <c r="N83" s="11">
        <f t="shared" si="20"/>
        <v>75</v>
      </c>
      <c r="O83" s="30">
        <v>0.6</v>
      </c>
      <c r="P83" s="1">
        <f t="shared" si="21"/>
        <v>186</v>
      </c>
    </row>
    <row r="84" spans="3:16" x14ac:dyDescent="0.2">
      <c r="C84" s="50" t="s">
        <v>186</v>
      </c>
      <c r="D84" s="48"/>
      <c r="E84" s="44">
        <v>0.74050000000000005</v>
      </c>
      <c r="F84" s="44">
        <v>45329.53267685703</v>
      </c>
      <c r="G84" s="44">
        <f t="shared" si="22"/>
        <v>2.8030974379</v>
      </c>
      <c r="H84" s="44">
        <f t="shared" si="26"/>
        <v>33566.518947212637</v>
      </c>
      <c r="I84" s="44">
        <f t="shared" si="23"/>
        <v>5.336650070123496</v>
      </c>
      <c r="J84" s="44">
        <f t="shared" si="24"/>
        <v>5058.1675950124891</v>
      </c>
      <c r="K84" s="44">
        <f t="shared" si="25"/>
        <v>1.4824027972565268</v>
      </c>
      <c r="L84" s="46">
        <v>69323.685875271418</v>
      </c>
      <c r="M84" s="30">
        <v>3</v>
      </c>
      <c r="N84" s="11">
        <f t="shared" si="20"/>
        <v>75</v>
      </c>
      <c r="O84" s="30">
        <v>0.6</v>
      </c>
      <c r="P84" s="1">
        <f t="shared" si="21"/>
        <v>186</v>
      </c>
    </row>
    <row r="85" spans="3:16" x14ac:dyDescent="0.2">
      <c r="C85" s="51" t="s">
        <v>187</v>
      </c>
      <c r="D85" s="52"/>
      <c r="E85" s="53">
        <v>0.85760000000000003</v>
      </c>
      <c r="F85" s="53">
        <v>41869.435674091314</v>
      </c>
      <c r="G85" s="53">
        <f t="shared" si="22"/>
        <v>3.2463691596799999</v>
      </c>
      <c r="H85" s="53">
        <f>E85*F85</f>
        <v>35907.228034100714</v>
      </c>
      <c r="I85" s="53">
        <f t="shared" si="23"/>
        <v>5.7087930776341773</v>
      </c>
      <c r="J85" s="53">
        <f t="shared" si="24"/>
        <v>5410.8910594643103</v>
      </c>
      <c r="K85" s="53">
        <f t="shared" si="25"/>
        <v>1.5857758548983827</v>
      </c>
      <c r="L85" s="57">
        <v>65207.202864739491</v>
      </c>
      <c r="M85" s="30">
        <v>1</v>
      </c>
      <c r="N85" s="11">
        <f t="shared" si="20"/>
        <v>25</v>
      </c>
      <c r="O85" s="30">
        <v>0.6</v>
      </c>
      <c r="P85" s="1">
        <f t="shared" si="21"/>
        <v>186</v>
      </c>
    </row>
    <row r="86" spans="3:16" x14ac:dyDescent="0.2">
      <c r="C86" s="50" t="s">
        <v>188</v>
      </c>
      <c r="D86" s="48"/>
      <c r="E86" s="44">
        <v>0.85189999999999999</v>
      </c>
      <c r="F86" s="44">
        <v>42418.466233751533</v>
      </c>
      <c r="G86" s="44">
        <f t="shared" si="22"/>
        <v>3.22479231242</v>
      </c>
      <c r="H86" s="44">
        <f t="shared" si="26"/>
        <v>36136.291384532931</v>
      </c>
      <c r="I86" s="44">
        <f t="shared" si="23"/>
        <v>5.7452112402404705</v>
      </c>
      <c r="J86" s="44">
        <f t="shared" si="24"/>
        <v>5445.4088126511488</v>
      </c>
      <c r="K86" s="44">
        <f t="shared" si="25"/>
        <v>1.5958920111779082</v>
      </c>
      <c r="L86" s="46">
        <v>74193.482509376976</v>
      </c>
      <c r="M86" s="30">
        <v>1</v>
      </c>
      <c r="N86" s="11">
        <f t="shared" si="20"/>
        <v>25</v>
      </c>
      <c r="O86" s="30">
        <v>0.6</v>
      </c>
      <c r="P86" s="1">
        <f t="shared" si="21"/>
        <v>186</v>
      </c>
    </row>
    <row r="87" spans="3:16" x14ac:dyDescent="0.2">
      <c r="C87" s="51" t="s">
        <v>189</v>
      </c>
      <c r="D87" s="52"/>
      <c r="E87" s="53">
        <v>0.74119999999999997</v>
      </c>
      <c r="F87" s="53">
        <v>40659.333347540545</v>
      </c>
      <c r="G87" s="53">
        <f t="shared" si="22"/>
        <v>2.8057472261599998</v>
      </c>
      <c r="H87" s="53">
        <f t="shared" si="26"/>
        <v>30136.69787719705</v>
      </c>
      <c r="I87" s="53">
        <f t="shared" si="23"/>
        <v>4.7913520938098202</v>
      </c>
      <c r="J87" s="53">
        <f t="shared" si="24"/>
        <v>4541.3249095875663</v>
      </c>
      <c r="K87" s="53">
        <f t="shared" si="25"/>
        <v>1.3309311371693944</v>
      </c>
      <c r="L87" s="57">
        <v>66778.409255501349</v>
      </c>
      <c r="M87" s="30">
        <v>3</v>
      </c>
      <c r="N87" s="11">
        <f t="shared" si="20"/>
        <v>75</v>
      </c>
      <c r="O87" s="30">
        <v>0.6</v>
      </c>
      <c r="P87" s="1">
        <f t="shared" si="21"/>
        <v>186</v>
      </c>
    </row>
    <row r="88" spans="3:16" x14ac:dyDescent="0.2">
      <c r="C88" s="50" t="s">
        <v>190</v>
      </c>
      <c r="D88" s="48"/>
      <c r="E88" s="44">
        <v>0.74050000000000016</v>
      </c>
      <c r="F88" s="44">
        <v>45329.53267685703</v>
      </c>
      <c r="G88" s="44">
        <f t="shared" si="22"/>
        <v>2.8030974379000004</v>
      </c>
      <c r="H88" s="44">
        <f t="shared" si="26"/>
        <v>33566.518947212637</v>
      </c>
      <c r="I88" s="44">
        <f t="shared" si="23"/>
        <v>5.336650070123496</v>
      </c>
      <c r="J88" s="44">
        <f t="shared" si="24"/>
        <v>5058.1675950124891</v>
      </c>
      <c r="K88" s="44">
        <f t="shared" si="25"/>
        <v>1.4824027972565268</v>
      </c>
      <c r="L88" s="46">
        <v>69323.685875271418</v>
      </c>
      <c r="M88" s="30">
        <v>1</v>
      </c>
      <c r="N88" s="11">
        <f t="shared" si="20"/>
        <v>25</v>
      </c>
      <c r="O88" s="30">
        <v>0.6</v>
      </c>
      <c r="P88" s="1">
        <f t="shared" si="21"/>
        <v>186</v>
      </c>
    </row>
    <row r="89" spans="3:16" x14ac:dyDescent="0.2">
      <c r="C89" s="51" t="s">
        <v>191</v>
      </c>
      <c r="D89" s="52"/>
      <c r="E89" s="53">
        <v>0.85189999999999999</v>
      </c>
      <c r="F89" s="53">
        <v>41869.435674091314</v>
      </c>
      <c r="G89" s="53">
        <f t="shared" si="22"/>
        <v>3.22479231242</v>
      </c>
      <c r="H89" s="53">
        <f t="shared" si="26"/>
        <v>35668.572250758392</v>
      </c>
      <c r="I89" s="53">
        <f t="shared" si="23"/>
        <v>5.6708498400612823</v>
      </c>
      <c r="J89" s="53">
        <f t="shared" si="24"/>
        <v>5374.9278143162855</v>
      </c>
      <c r="K89" s="53">
        <f t="shared" si="25"/>
        <v>1.5752360666836895</v>
      </c>
      <c r="L89" s="57">
        <v>75166.375708662934</v>
      </c>
      <c r="M89" s="30">
        <v>1</v>
      </c>
      <c r="N89" s="11">
        <f t="shared" si="20"/>
        <v>25</v>
      </c>
      <c r="O89" s="30">
        <v>0.6</v>
      </c>
      <c r="P89" s="1">
        <f t="shared" si="21"/>
        <v>186</v>
      </c>
    </row>
    <row r="90" spans="3:16" x14ac:dyDescent="0.2">
      <c r="C90" s="59" t="s">
        <v>254</v>
      </c>
      <c r="D90" s="60"/>
      <c r="E90" s="61">
        <f>2.1/H44</f>
        <v>0.55476130760727282</v>
      </c>
      <c r="F90" s="61">
        <v>45989.410956446904</v>
      </c>
      <c r="G90" s="61">
        <f t="shared" si="22"/>
        <v>2.1</v>
      </c>
      <c r="H90" s="61">
        <f t="shared" si="26"/>
        <v>25513.145758286722</v>
      </c>
      <c r="I90" s="61">
        <f t="shared" si="23"/>
        <v>4.0562660463586173</v>
      </c>
      <c r="J90" s="61">
        <f t="shared" si="24"/>
        <v>3844.5978662351736</v>
      </c>
      <c r="K90" s="61">
        <f t="shared" si="25"/>
        <v>1.1267405684329492</v>
      </c>
      <c r="L90" s="62">
        <v>47289.338246831365</v>
      </c>
      <c r="M90" s="30">
        <v>1</v>
      </c>
      <c r="N90" s="11">
        <f t="shared" si="20"/>
        <v>25</v>
      </c>
      <c r="O90" s="30">
        <v>0.1</v>
      </c>
      <c r="P90" s="1">
        <f t="shared" si="21"/>
        <v>31</v>
      </c>
    </row>
    <row r="91" spans="3:16" ht="22.5" x14ac:dyDescent="0.2">
      <c r="C91" s="49" t="s">
        <v>192</v>
      </c>
      <c r="D91" s="47"/>
      <c r="E91" s="32"/>
      <c r="F91" s="32" t="s">
        <v>174</v>
      </c>
      <c r="G91" s="32" t="s">
        <v>193</v>
      </c>
      <c r="H91" s="32"/>
      <c r="I91" s="32"/>
      <c r="J91" s="32" t="s">
        <v>242</v>
      </c>
      <c r="K91" s="32" t="s">
        <v>245</v>
      </c>
      <c r="L91" s="58" t="s">
        <v>155</v>
      </c>
      <c r="M91" s="30"/>
      <c r="N91" s="11">
        <f t="shared" si="20"/>
        <v>0</v>
      </c>
      <c r="O91" s="30"/>
      <c r="P91" s="1">
        <f t="shared" si="21"/>
        <v>0</v>
      </c>
    </row>
    <row r="92" spans="3:16" x14ac:dyDescent="0.2">
      <c r="C92" s="51" t="s">
        <v>194</v>
      </c>
      <c r="D92" s="52"/>
      <c r="E92" s="53"/>
      <c r="F92" s="53">
        <v>28760.237670076764</v>
      </c>
      <c r="G92" s="53">
        <f>F92/1000</f>
        <v>28.760237670076762</v>
      </c>
      <c r="H92" s="53"/>
      <c r="I92" s="53"/>
      <c r="J92" s="53">
        <f t="shared" ref="J92:J116" si="27">G92*1000000/$H$50</f>
        <v>27259.441840126743</v>
      </c>
      <c r="K92" s="53">
        <f t="shared" ref="K92:K116" si="28">G92*1000/$H$51</f>
        <v>7.9889549083546569</v>
      </c>
      <c r="L92" s="57">
        <v>88136.018640712296</v>
      </c>
      <c r="M92" s="30">
        <v>1</v>
      </c>
      <c r="N92" s="11">
        <f t="shared" si="20"/>
        <v>25</v>
      </c>
      <c r="O92" s="30">
        <v>1.5</v>
      </c>
      <c r="P92" s="1">
        <f t="shared" si="21"/>
        <v>465</v>
      </c>
    </row>
    <row r="93" spans="3:16" x14ac:dyDescent="0.2">
      <c r="C93" s="50" t="s">
        <v>195</v>
      </c>
      <c r="D93" s="48"/>
      <c r="E93" s="44"/>
      <c r="F93" s="44">
        <v>26622.365041004105</v>
      </c>
      <c r="G93" s="44">
        <f>F93/1000</f>
        <v>26.622365041004105</v>
      </c>
      <c r="H93" s="44"/>
      <c r="I93" s="44"/>
      <c r="J93" s="44">
        <f t="shared" si="27"/>
        <v>25233.129844296516</v>
      </c>
      <c r="K93" s="44">
        <f t="shared" si="28"/>
        <v>7.3951014002789179</v>
      </c>
      <c r="L93" s="46">
        <v>81163.161565699658</v>
      </c>
      <c r="M93" s="30">
        <v>1</v>
      </c>
      <c r="N93" s="11">
        <f t="shared" si="20"/>
        <v>25</v>
      </c>
      <c r="O93" s="30">
        <v>1.5</v>
      </c>
      <c r="P93" s="1">
        <f t="shared" si="21"/>
        <v>465</v>
      </c>
    </row>
    <row r="94" spans="3:16" x14ac:dyDescent="0.2">
      <c r="C94" s="51" t="s">
        <v>196</v>
      </c>
      <c r="D94" s="52"/>
      <c r="E94" s="53"/>
      <c r="F94" s="53">
        <v>30416.887533401004</v>
      </c>
      <c r="G94" s="53">
        <f t="shared" ref="G94:G116" si="29">F94/1000</f>
        <v>30.416887533401006</v>
      </c>
      <c r="H94" s="53"/>
      <c r="I94" s="53"/>
      <c r="J94" s="53">
        <f t="shared" si="27"/>
        <v>28829.642723609933</v>
      </c>
      <c r="K94" s="53">
        <f t="shared" si="28"/>
        <v>8.4491354259447231</v>
      </c>
      <c r="L94" s="57">
        <v>95146.406011433093</v>
      </c>
      <c r="M94" s="30">
        <v>1</v>
      </c>
      <c r="N94" s="11">
        <f t="shared" si="20"/>
        <v>25</v>
      </c>
      <c r="O94" s="30">
        <v>1.5</v>
      </c>
      <c r="P94" s="1">
        <f t="shared" si="21"/>
        <v>465</v>
      </c>
    </row>
    <row r="95" spans="3:16" x14ac:dyDescent="0.2">
      <c r="C95" s="50" t="s">
        <v>197</v>
      </c>
      <c r="D95" s="48"/>
      <c r="E95" s="44"/>
      <c r="F95" s="44">
        <v>29170.195087514916</v>
      </c>
      <c r="G95" s="44">
        <f t="shared" si="29"/>
        <v>29.170195087514916</v>
      </c>
      <c r="H95" s="44"/>
      <c r="I95" s="44"/>
      <c r="J95" s="44">
        <f t="shared" si="27"/>
        <v>27648.006444695744</v>
      </c>
      <c r="K95" s="44">
        <f t="shared" si="28"/>
        <v>8.1028319687541437</v>
      </c>
      <c r="L95" s="46">
        <v>75915.137965351329</v>
      </c>
      <c r="M95" s="30">
        <v>1</v>
      </c>
      <c r="N95" s="11">
        <f t="shared" si="20"/>
        <v>25</v>
      </c>
      <c r="O95" s="30">
        <v>1.5</v>
      </c>
      <c r="P95" s="1">
        <f t="shared" si="21"/>
        <v>465</v>
      </c>
    </row>
    <row r="96" spans="3:16" x14ac:dyDescent="0.2">
      <c r="C96" s="51" t="s">
        <v>198</v>
      </c>
      <c r="D96" s="52"/>
      <c r="E96" s="53"/>
      <c r="F96" s="53">
        <v>31212.294776583451</v>
      </c>
      <c r="G96" s="53">
        <f t="shared" si="29"/>
        <v>31.212294776583452</v>
      </c>
      <c r="H96" s="53"/>
      <c r="I96" s="53"/>
      <c r="J96" s="53">
        <f t="shared" si="27"/>
        <v>29583.543221007654</v>
      </c>
      <c r="K96" s="53">
        <f t="shared" si="28"/>
        <v>8.6700818823842916</v>
      </c>
      <c r="L96" s="57">
        <v>80341.164884007187</v>
      </c>
      <c r="M96" s="30">
        <v>1</v>
      </c>
      <c r="N96" s="11">
        <f t="shared" si="20"/>
        <v>25</v>
      </c>
      <c r="O96" s="30">
        <v>1.5</v>
      </c>
      <c r="P96" s="1">
        <f t="shared" si="21"/>
        <v>465</v>
      </c>
    </row>
    <row r="97" spans="3:16" x14ac:dyDescent="0.2">
      <c r="C97" s="50" t="s">
        <v>199</v>
      </c>
      <c r="D97" s="48"/>
      <c r="E97" s="44"/>
      <c r="F97" s="44">
        <v>31229.263666666669</v>
      </c>
      <c r="G97" s="44">
        <f t="shared" si="29"/>
        <v>31.229263666666668</v>
      </c>
      <c r="H97" s="44"/>
      <c r="I97" s="44"/>
      <c r="J97" s="44">
        <f t="shared" si="27"/>
        <v>29599.62662329456</v>
      </c>
      <c r="K97" s="44">
        <f t="shared" si="28"/>
        <v>8.6747954629629636</v>
      </c>
      <c r="L97" s="46">
        <v>90067.932924215478</v>
      </c>
      <c r="M97" s="30">
        <v>1</v>
      </c>
      <c r="N97" s="11">
        <f t="shared" si="20"/>
        <v>25</v>
      </c>
      <c r="O97" s="30">
        <v>1.5</v>
      </c>
      <c r="P97" s="1">
        <f t="shared" si="21"/>
        <v>465</v>
      </c>
    </row>
    <row r="98" spans="3:16" x14ac:dyDescent="0.2">
      <c r="C98" s="51" t="s">
        <v>200</v>
      </c>
      <c r="D98" s="52"/>
      <c r="E98" s="53"/>
      <c r="F98" s="53">
        <v>20947.59350251879</v>
      </c>
      <c r="G98" s="53">
        <f t="shared" si="29"/>
        <v>20.947593502518789</v>
      </c>
      <c r="H98" s="53"/>
      <c r="I98" s="53"/>
      <c r="J98" s="53">
        <f t="shared" si="27"/>
        <v>19854.484977592456</v>
      </c>
      <c r="K98" s="53">
        <f t="shared" si="28"/>
        <v>5.8187759729218858</v>
      </c>
      <c r="L98" s="57">
        <v>90854.391229956236</v>
      </c>
      <c r="M98" s="30">
        <v>1</v>
      </c>
      <c r="N98" s="11">
        <f t="shared" si="20"/>
        <v>25</v>
      </c>
      <c r="O98" s="30">
        <v>1.5</v>
      </c>
      <c r="P98" s="1">
        <f t="shared" si="21"/>
        <v>465</v>
      </c>
    </row>
    <row r="99" spans="3:16" x14ac:dyDescent="0.2">
      <c r="C99" s="50" t="s">
        <v>201</v>
      </c>
      <c r="D99" s="48"/>
      <c r="E99" s="44"/>
      <c r="F99" s="44">
        <v>33076.688699879494</v>
      </c>
      <c r="G99" s="44">
        <f t="shared" si="29"/>
        <v>33.076688699879497</v>
      </c>
      <c r="H99" s="44"/>
      <c r="I99" s="44"/>
      <c r="J99" s="44">
        <f t="shared" si="27"/>
        <v>31350.647453670226</v>
      </c>
      <c r="K99" s="44">
        <f t="shared" si="28"/>
        <v>9.1879690832998602</v>
      </c>
      <c r="L99" s="46">
        <v>77405.137520676377</v>
      </c>
      <c r="M99" s="30">
        <v>1</v>
      </c>
      <c r="N99" s="11">
        <f t="shared" si="20"/>
        <v>25</v>
      </c>
      <c r="O99" s="30">
        <v>1.5</v>
      </c>
      <c r="P99" s="1">
        <f t="shared" si="21"/>
        <v>465</v>
      </c>
    </row>
    <row r="100" spans="3:16" x14ac:dyDescent="0.2">
      <c r="C100" s="51" t="s">
        <v>202</v>
      </c>
      <c r="D100" s="52"/>
      <c r="E100" s="53"/>
      <c r="F100" s="53">
        <v>29204.713770792197</v>
      </c>
      <c r="G100" s="53">
        <f t="shared" si="29"/>
        <v>29.204713770792196</v>
      </c>
      <c r="H100" s="53"/>
      <c r="I100" s="53"/>
      <c r="J100" s="53">
        <f t="shared" si="27"/>
        <v>27680.723839106358</v>
      </c>
      <c r="K100" s="53">
        <f t="shared" si="28"/>
        <v>8.1124204918867218</v>
      </c>
      <c r="L100" s="57">
        <v>92142.04125478481</v>
      </c>
      <c r="M100" s="30">
        <v>1</v>
      </c>
      <c r="N100" s="11">
        <f t="shared" si="20"/>
        <v>25</v>
      </c>
      <c r="O100" s="30">
        <v>1.5</v>
      </c>
      <c r="P100" s="1">
        <f t="shared" si="21"/>
        <v>465</v>
      </c>
    </row>
    <row r="101" spans="3:16" x14ac:dyDescent="0.2">
      <c r="C101" s="50" t="s">
        <v>203</v>
      </c>
      <c r="D101" s="48"/>
      <c r="E101" s="44"/>
      <c r="F101" s="44">
        <v>35206.206224646681</v>
      </c>
      <c r="G101" s="44">
        <f t="shared" si="29"/>
        <v>35.206206224646678</v>
      </c>
      <c r="H101" s="44"/>
      <c r="I101" s="44"/>
      <c r="J101" s="44">
        <f t="shared" si="27"/>
        <v>33369.040339703941</v>
      </c>
      <c r="K101" s="44">
        <f t="shared" si="28"/>
        <v>9.7795017290685227</v>
      </c>
      <c r="L101" s="46">
        <v>86711.808115560081</v>
      </c>
      <c r="M101" s="30">
        <v>1</v>
      </c>
      <c r="N101" s="11">
        <f t="shared" si="20"/>
        <v>25</v>
      </c>
      <c r="O101" s="30">
        <v>1.5</v>
      </c>
      <c r="P101" s="1">
        <f t="shared" si="21"/>
        <v>465</v>
      </c>
    </row>
    <row r="102" spans="3:16" x14ac:dyDescent="0.2">
      <c r="C102" s="51" t="s">
        <v>204</v>
      </c>
      <c r="D102" s="52"/>
      <c r="E102" s="53"/>
      <c r="F102" s="53">
        <v>24405.425301665378</v>
      </c>
      <c r="G102" s="53">
        <f t="shared" si="29"/>
        <v>24.405425301665378</v>
      </c>
      <c r="H102" s="53"/>
      <c r="I102" s="53"/>
      <c r="J102" s="53">
        <f t="shared" si="27"/>
        <v>23131.87669817088</v>
      </c>
      <c r="K102" s="53">
        <f t="shared" si="28"/>
        <v>6.7792848060181603</v>
      </c>
      <c r="L102" s="57">
        <v>93317.236202801345</v>
      </c>
      <c r="M102" s="30">
        <v>1</v>
      </c>
      <c r="N102" s="11">
        <f t="shared" si="20"/>
        <v>25</v>
      </c>
      <c r="O102" s="30">
        <v>1.5</v>
      </c>
      <c r="P102" s="1">
        <f t="shared" si="21"/>
        <v>465</v>
      </c>
    </row>
    <row r="103" spans="3:16" x14ac:dyDescent="0.2">
      <c r="C103" s="50" t="s">
        <v>205</v>
      </c>
      <c r="D103" s="48"/>
      <c r="E103" s="44"/>
      <c r="F103" s="44">
        <v>14742.946948893843</v>
      </c>
      <c r="G103" s="44">
        <f t="shared" si="29"/>
        <v>14.742946948893843</v>
      </c>
      <c r="H103" s="44"/>
      <c r="I103" s="44"/>
      <c r="J103" s="44">
        <f t="shared" si="27"/>
        <v>13973.61557006817</v>
      </c>
      <c r="K103" s="44">
        <f t="shared" si="28"/>
        <v>4.0952630413594004</v>
      </c>
      <c r="L103" s="46">
        <v>112929.71718206792</v>
      </c>
      <c r="M103" s="30">
        <v>30</v>
      </c>
      <c r="N103" s="11">
        <f t="shared" si="20"/>
        <v>750</v>
      </c>
      <c r="O103" s="30">
        <v>4</v>
      </c>
      <c r="P103" s="1">
        <f t="shared" si="21"/>
        <v>1240</v>
      </c>
    </row>
    <row r="104" spans="3:16" x14ac:dyDescent="0.2">
      <c r="C104" s="51" t="s">
        <v>206</v>
      </c>
      <c r="D104" s="52"/>
      <c r="E104" s="53"/>
      <c r="F104" s="53">
        <v>16639.711247080875</v>
      </c>
      <c r="G104" s="53">
        <f t="shared" si="29"/>
        <v>16.639711247080875</v>
      </c>
      <c r="H104" s="53"/>
      <c r="I104" s="53"/>
      <c r="J104" s="53">
        <f t="shared" si="27"/>
        <v>15771.400993957548</v>
      </c>
      <c r="K104" s="53">
        <f t="shared" si="28"/>
        <v>4.6221420130780206</v>
      </c>
      <c r="L104" s="57">
        <v>112371.9449612372</v>
      </c>
      <c r="M104" s="30">
        <v>30</v>
      </c>
      <c r="N104" s="11">
        <f t="shared" si="20"/>
        <v>750</v>
      </c>
      <c r="O104" s="30">
        <v>4</v>
      </c>
      <c r="P104" s="1">
        <f t="shared" si="21"/>
        <v>1240</v>
      </c>
    </row>
    <row r="105" spans="3:16" x14ac:dyDescent="0.2">
      <c r="C105" s="50" t="s">
        <v>207</v>
      </c>
      <c r="D105" s="48"/>
      <c r="E105" s="44"/>
      <c r="F105" s="44">
        <v>16770.969509684281</v>
      </c>
      <c r="G105" s="44">
        <f t="shared" si="29"/>
        <v>16.770969509684281</v>
      </c>
      <c r="H105" s="44"/>
      <c r="I105" s="44"/>
      <c r="J105" s="44">
        <f t="shared" si="27"/>
        <v>15895.809805057059</v>
      </c>
      <c r="K105" s="44">
        <f t="shared" si="28"/>
        <v>4.658602641578967</v>
      </c>
      <c r="L105" s="46">
        <v>104850.5458247817</v>
      </c>
      <c r="M105" s="30">
        <v>30</v>
      </c>
      <c r="N105" s="11">
        <f t="shared" si="20"/>
        <v>750</v>
      </c>
      <c r="O105" s="30">
        <v>4</v>
      </c>
      <c r="P105" s="1">
        <f t="shared" si="21"/>
        <v>1240</v>
      </c>
    </row>
    <row r="106" spans="3:16" x14ac:dyDescent="0.2">
      <c r="C106" s="51" t="s">
        <v>208</v>
      </c>
      <c r="D106" s="52"/>
      <c r="E106" s="53"/>
      <c r="F106" s="53">
        <v>18297.366669753734</v>
      </c>
      <c r="G106" s="53">
        <f t="shared" si="29"/>
        <v>18.297366669753735</v>
      </c>
      <c r="H106" s="53"/>
      <c r="I106" s="53"/>
      <c r="J106" s="53">
        <f t="shared" si="27"/>
        <v>17342.554963673712</v>
      </c>
      <c r="K106" s="53">
        <f t="shared" si="28"/>
        <v>5.0826018527093701</v>
      </c>
      <c r="L106" s="57">
        <v>107438.3302598291</v>
      </c>
      <c r="M106" s="30">
        <v>30</v>
      </c>
      <c r="N106" s="11">
        <f t="shared" si="20"/>
        <v>750</v>
      </c>
      <c r="O106" s="30">
        <v>4</v>
      </c>
      <c r="P106" s="1">
        <f t="shared" si="21"/>
        <v>1240</v>
      </c>
    </row>
    <row r="107" spans="3:16" x14ac:dyDescent="0.2">
      <c r="C107" s="50" t="s">
        <v>209</v>
      </c>
      <c r="D107" s="48"/>
      <c r="E107" s="44"/>
      <c r="F107" s="44">
        <v>14952.939269862525</v>
      </c>
      <c r="G107" s="44">
        <f t="shared" si="29"/>
        <v>14.952939269862526</v>
      </c>
      <c r="H107" s="44"/>
      <c r="I107" s="44"/>
      <c r="J107" s="44">
        <f t="shared" si="27"/>
        <v>14172.649859213658</v>
      </c>
      <c r="K107" s="44">
        <f t="shared" si="28"/>
        <v>4.153594241628479</v>
      </c>
      <c r="L107" s="46">
        <v>103875.93888249564</v>
      </c>
      <c r="M107" s="30">
        <v>30</v>
      </c>
      <c r="N107" s="11">
        <f t="shared" si="20"/>
        <v>750</v>
      </c>
      <c r="O107" s="30">
        <v>4</v>
      </c>
      <c r="P107" s="1">
        <f t="shared" si="21"/>
        <v>1240</v>
      </c>
    </row>
    <row r="108" spans="3:16" x14ac:dyDescent="0.2">
      <c r="C108" s="51" t="s">
        <v>210</v>
      </c>
      <c r="D108" s="52"/>
      <c r="E108" s="53"/>
      <c r="F108" s="53">
        <v>24506.211785179668</v>
      </c>
      <c r="G108" s="53">
        <f t="shared" si="29"/>
        <v>24.506211785179669</v>
      </c>
      <c r="H108" s="53"/>
      <c r="I108" s="53"/>
      <c r="J108" s="53">
        <f t="shared" si="27"/>
        <v>23227.403839397786</v>
      </c>
      <c r="K108" s="53">
        <f t="shared" si="28"/>
        <v>6.8072810514387969</v>
      </c>
      <c r="L108" s="57">
        <v>90676.956104587094</v>
      </c>
      <c r="M108" s="30">
        <v>30</v>
      </c>
      <c r="N108" s="11">
        <f t="shared" si="20"/>
        <v>750</v>
      </c>
      <c r="O108" s="30">
        <v>4</v>
      </c>
      <c r="P108" s="1">
        <f t="shared" si="21"/>
        <v>1240</v>
      </c>
    </row>
    <row r="109" spans="3:16" x14ac:dyDescent="0.2">
      <c r="C109" s="50" t="s">
        <v>211</v>
      </c>
      <c r="D109" s="48"/>
      <c r="E109" s="44"/>
      <c r="F109" s="44">
        <v>17925.990538607581</v>
      </c>
      <c r="G109" s="44">
        <f t="shared" si="29"/>
        <v>17.925990538607582</v>
      </c>
      <c r="H109" s="44"/>
      <c r="I109" s="44"/>
      <c r="J109" s="44">
        <f t="shared" si="27"/>
        <v>16990.558357667822</v>
      </c>
      <c r="K109" s="44">
        <f t="shared" si="28"/>
        <v>4.9794418162798832</v>
      </c>
      <c r="L109" s="46">
        <v>104410.9003597283</v>
      </c>
      <c r="M109" s="30">
        <v>30</v>
      </c>
      <c r="N109" s="11">
        <f t="shared" si="20"/>
        <v>750</v>
      </c>
      <c r="O109" s="30">
        <v>4</v>
      </c>
      <c r="P109" s="1">
        <f t="shared" si="21"/>
        <v>1240</v>
      </c>
    </row>
    <row r="110" spans="3:16" x14ac:dyDescent="0.2">
      <c r="C110" s="51" t="s">
        <v>212</v>
      </c>
      <c r="D110" s="52"/>
      <c r="E110" s="53"/>
      <c r="F110" s="53">
        <v>16993.451114417207</v>
      </c>
      <c r="G110" s="53">
        <f t="shared" si="29"/>
        <v>16.993451114417205</v>
      </c>
      <c r="H110" s="53"/>
      <c r="I110" s="53"/>
      <c r="J110" s="53">
        <f t="shared" si="27"/>
        <v>16106.681649521168</v>
      </c>
      <c r="K110" s="53">
        <f t="shared" si="28"/>
        <v>4.7204030873381129</v>
      </c>
      <c r="L110" s="57">
        <v>89524.923242345176</v>
      </c>
      <c r="M110" s="30">
        <v>30</v>
      </c>
      <c r="N110" s="11">
        <f t="shared" si="20"/>
        <v>750</v>
      </c>
      <c r="O110" s="30">
        <v>4</v>
      </c>
      <c r="P110" s="1">
        <f t="shared" si="21"/>
        <v>1240</v>
      </c>
    </row>
    <row r="111" spans="3:16" x14ac:dyDescent="0.2">
      <c r="C111" s="50" t="s">
        <v>213</v>
      </c>
      <c r="D111" s="48"/>
      <c r="E111" s="44"/>
      <c r="F111" s="44">
        <v>16979.092464285328</v>
      </c>
      <c r="G111" s="44">
        <f t="shared" si="29"/>
        <v>16.979092464285326</v>
      </c>
      <c r="H111" s="44"/>
      <c r="I111" s="44"/>
      <c r="J111" s="44">
        <f t="shared" si="27"/>
        <v>16093.072277002666</v>
      </c>
      <c r="K111" s="44">
        <f t="shared" si="28"/>
        <v>4.7164145734125915</v>
      </c>
      <c r="L111" s="46">
        <v>115342.94546658927</v>
      </c>
      <c r="M111" s="30">
        <v>30</v>
      </c>
      <c r="N111" s="11">
        <f t="shared" si="20"/>
        <v>750</v>
      </c>
      <c r="O111" s="30">
        <v>4</v>
      </c>
      <c r="P111" s="1">
        <f t="shared" si="21"/>
        <v>1240</v>
      </c>
    </row>
    <row r="112" spans="3:16" x14ac:dyDescent="0.2">
      <c r="C112" s="51" t="s">
        <v>214</v>
      </c>
      <c r="D112" s="52"/>
      <c r="E112" s="53"/>
      <c r="F112" s="53">
        <v>18489</v>
      </c>
      <c r="G112" s="53">
        <f t="shared" si="29"/>
        <v>18.489000000000001</v>
      </c>
      <c r="H112" s="53"/>
      <c r="I112" s="53"/>
      <c r="J112" s="53">
        <f t="shared" si="27"/>
        <v>17524.18828953155</v>
      </c>
      <c r="K112" s="53">
        <f t="shared" si="28"/>
        <v>5.1358333333333333</v>
      </c>
      <c r="L112" s="57">
        <v>105650.94236696765</v>
      </c>
      <c r="M112" s="30">
        <v>30</v>
      </c>
      <c r="N112" s="11">
        <f t="shared" si="20"/>
        <v>750</v>
      </c>
      <c r="O112" s="30">
        <v>4</v>
      </c>
      <c r="P112" s="1">
        <f t="shared" si="21"/>
        <v>1240</v>
      </c>
    </row>
    <row r="113" spans="2:16" x14ac:dyDescent="0.2">
      <c r="C113" s="50" t="s">
        <v>215</v>
      </c>
      <c r="D113" s="48"/>
      <c r="E113" s="44"/>
      <c r="F113" s="44">
        <v>18969</v>
      </c>
      <c r="G113" s="44">
        <f t="shared" si="29"/>
        <v>18.969000000000001</v>
      </c>
      <c r="H113" s="44"/>
      <c r="I113" s="44"/>
      <c r="J113" s="44">
        <f t="shared" si="27"/>
        <v>17979.140443730001</v>
      </c>
      <c r="K113" s="44">
        <f t="shared" si="28"/>
        <v>5.269166666666667</v>
      </c>
      <c r="L113" s="46">
        <v>105720.48009857842</v>
      </c>
      <c r="M113" s="30">
        <v>30</v>
      </c>
      <c r="N113" s="11">
        <f t="shared" si="20"/>
        <v>750</v>
      </c>
      <c r="O113" s="30">
        <v>4</v>
      </c>
      <c r="P113" s="1">
        <f t="shared" si="21"/>
        <v>1240</v>
      </c>
    </row>
    <row r="114" spans="2:16" x14ac:dyDescent="0.2">
      <c r="C114" s="51" t="s">
        <v>216</v>
      </c>
      <c r="D114" s="52"/>
      <c r="E114" s="53"/>
      <c r="F114" s="53">
        <v>18694</v>
      </c>
      <c r="G114" s="53">
        <f t="shared" si="29"/>
        <v>18.693999999999999</v>
      </c>
      <c r="H114" s="53"/>
      <c r="I114" s="53"/>
      <c r="J114" s="53">
        <f t="shared" si="27"/>
        <v>17718.490772053807</v>
      </c>
      <c r="K114" s="53">
        <f t="shared" si="28"/>
        <v>5.1927777777777777</v>
      </c>
      <c r="L114" s="57">
        <v>103923.93919138091</v>
      </c>
      <c r="M114" s="30">
        <v>30</v>
      </c>
      <c r="N114" s="11">
        <f t="shared" si="20"/>
        <v>750</v>
      </c>
      <c r="O114" s="30">
        <v>4</v>
      </c>
      <c r="P114" s="1">
        <f t="shared" si="21"/>
        <v>1240</v>
      </c>
    </row>
    <row r="115" spans="2:16" x14ac:dyDescent="0.2">
      <c r="C115" s="50" t="s">
        <v>217</v>
      </c>
      <c r="D115" s="48"/>
      <c r="E115" s="44"/>
      <c r="F115" s="44">
        <v>18582</v>
      </c>
      <c r="G115" s="44">
        <f t="shared" si="29"/>
        <v>18.582000000000001</v>
      </c>
      <c r="H115" s="44"/>
      <c r="I115" s="44"/>
      <c r="J115" s="44">
        <f t="shared" si="27"/>
        <v>17612.3352694075</v>
      </c>
      <c r="K115" s="44">
        <f t="shared" si="28"/>
        <v>5.1616666666666671</v>
      </c>
      <c r="L115" s="46">
        <v>103978.4719117686</v>
      </c>
      <c r="M115" s="30">
        <v>30</v>
      </c>
      <c r="N115" s="11">
        <f t="shared" si="20"/>
        <v>750</v>
      </c>
      <c r="O115" s="30">
        <v>4</v>
      </c>
      <c r="P115" s="1">
        <f t="shared" si="21"/>
        <v>1240</v>
      </c>
    </row>
    <row r="116" spans="2:16" x14ac:dyDescent="0.2">
      <c r="C116" s="51" t="s">
        <v>218</v>
      </c>
      <c r="D116" s="52"/>
      <c r="E116" s="53"/>
      <c r="F116" s="53">
        <v>37920.740990303515</v>
      </c>
      <c r="G116" s="53">
        <f t="shared" si="29"/>
        <v>37.920740990303514</v>
      </c>
      <c r="H116" s="53"/>
      <c r="I116" s="53"/>
      <c r="J116" s="53">
        <f t="shared" si="27"/>
        <v>35941.92250487511</v>
      </c>
      <c r="K116" s="53">
        <f t="shared" si="28"/>
        <v>10.533539163973199</v>
      </c>
      <c r="L116" s="57">
        <v>77577.487802640724</v>
      </c>
      <c r="M116" s="30">
        <v>30</v>
      </c>
      <c r="N116" s="11">
        <f t="shared" si="20"/>
        <v>750</v>
      </c>
      <c r="O116" s="30">
        <v>0.1</v>
      </c>
      <c r="P116" s="1">
        <f t="shared" si="21"/>
        <v>31</v>
      </c>
    </row>
    <row r="119" spans="2:16" x14ac:dyDescent="0.2">
      <c r="B119" s="33" t="s">
        <v>21</v>
      </c>
      <c r="C119" s="33" t="str">
        <f t="shared" ref="C119:C138" si="30">VLOOKUP(B119,$B$9:$L$38,2,FALSE)</f>
        <v>BAGAZO</v>
      </c>
      <c r="E119" s="33">
        <v>1975</v>
      </c>
    </row>
    <row r="120" spans="2:16" x14ac:dyDescent="0.2">
      <c r="B120" s="37" t="s">
        <v>22</v>
      </c>
      <c r="C120" s="37" t="str">
        <f t="shared" si="30"/>
        <v>CARBÓN MINERAL</v>
      </c>
      <c r="E120" s="37">
        <v>1976</v>
      </c>
    </row>
    <row r="121" spans="2:16" x14ac:dyDescent="0.2">
      <c r="B121" s="33" t="s">
        <v>23</v>
      </c>
      <c r="C121" s="33" t="str">
        <f t="shared" si="30"/>
        <v>GAS NATURAL</v>
      </c>
      <c r="E121" s="33">
        <v>1977</v>
      </c>
    </row>
    <row r="122" spans="2:16" x14ac:dyDescent="0.2">
      <c r="B122" s="37" t="s">
        <v>24</v>
      </c>
      <c r="C122" s="37" t="str">
        <f t="shared" si="30"/>
        <v>HIDROENERGÍA</v>
      </c>
      <c r="E122" s="37">
        <v>1978</v>
      </c>
    </row>
    <row r="123" spans="2:16" x14ac:dyDescent="0.2">
      <c r="B123" s="33" t="s">
        <v>25</v>
      </c>
      <c r="C123" s="33" t="str">
        <f t="shared" si="30"/>
        <v>LEÑA</v>
      </c>
      <c r="E123" s="33">
        <v>1979</v>
      </c>
    </row>
    <row r="124" spans="2:16" x14ac:dyDescent="0.2">
      <c r="B124" s="37" t="s">
        <v>26</v>
      </c>
      <c r="C124" s="37" t="str">
        <f t="shared" si="30"/>
        <v>PETROLEO</v>
      </c>
      <c r="E124" s="37">
        <v>1980</v>
      </c>
    </row>
    <row r="125" spans="2:16" x14ac:dyDescent="0.2">
      <c r="B125" s="33" t="s">
        <v>27</v>
      </c>
      <c r="C125" s="33" t="str">
        <f t="shared" si="30"/>
        <v>RECUPERACIÓN / RESIDUOS</v>
      </c>
      <c r="E125" s="33">
        <v>1981</v>
      </c>
    </row>
    <row r="126" spans="2:16" x14ac:dyDescent="0.2">
      <c r="B126" s="37" t="s">
        <v>113</v>
      </c>
      <c r="C126" s="37" t="str">
        <f t="shared" si="30"/>
        <v>OTROS RENOVABLES</v>
      </c>
      <c r="E126" s="37">
        <v>1982</v>
      </c>
    </row>
    <row r="127" spans="2:16" x14ac:dyDescent="0.2">
      <c r="B127" s="33" t="s">
        <v>28</v>
      </c>
      <c r="C127" s="33" t="str">
        <f t="shared" si="30"/>
        <v>ALCOHOL CARBURANTE</v>
      </c>
      <c r="E127" s="33">
        <v>1983</v>
      </c>
    </row>
    <row r="128" spans="2:16" x14ac:dyDescent="0.2">
      <c r="B128" s="37" t="s">
        <v>29</v>
      </c>
      <c r="C128" s="37" t="str">
        <f t="shared" si="30"/>
        <v>BIODIESEL</v>
      </c>
      <c r="E128" s="37">
        <v>1984</v>
      </c>
    </row>
    <row r="129" spans="2:5" x14ac:dyDescent="0.2">
      <c r="B129" s="33" t="s">
        <v>30</v>
      </c>
      <c r="C129" s="33" t="str">
        <f t="shared" si="30"/>
        <v>CARBÓN LEÑA</v>
      </c>
      <c r="E129" s="33">
        <v>1985</v>
      </c>
    </row>
    <row r="130" spans="2:5" x14ac:dyDescent="0.2">
      <c r="B130" s="37" t="s">
        <v>31</v>
      </c>
      <c r="C130" s="37" t="str">
        <f t="shared" si="30"/>
        <v>COQUE</v>
      </c>
      <c r="E130" s="37">
        <v>1986</v>
      </c>
    </row>
    <row r="131" spans="2:5" x14ac:dyDescent="0.2">
      <c r="B131" s="33" t="s">
        <v>32</v>
      </c>
      <c r="C131" s="33" t="str">
        <f t="shared" si="30"/>
        <v>DIESEL OIL</v>
      </c>
      <c r="E131" s="33">
        <v>1987</v>
      </c>
    </row>
    <row r="132" spans="2:5" x14ac:dyDescent="0.2">
      <c r="B132" s="37" t="s">
        <v>118</v>
      </c>
      <c r="C132" s="37" t="str">
        <f t="shared" si="30"/>
        <v>AUTO &amp; COGENERACIÓN</v>
      </c>
      <c r="E132" s="37">
        <v>1988</v>
      </c>
    </row>
    <row r="133" spans="2:5" x14ac:dyDescent="0.2">
      <c r="B133" s="33" t="s">
        <v>33</v>
      </c>
      <c r="C133" s="33" t="str">
        <f t="shared" si="30"/>
        <v>ENERGÍA ELECTRICA SIN</v>
      </c>
      <c r="E133" s="33">
        <v>1989</v>
      </c>
    </row>
    <row r="134" spans="2:5" x14ac:dyDescent="0.2">
      <c r="B134" s="37" t="s">
        <v>34</v>
      </c>
      <c r="C134" s="37" t="str">
        <f t="shared" si="30"/>
        <v>FUEL OIL</v>
      </c>
      <c r="E134" s="37">
        <v>1990</v>
      </c>
    </row>
    <row r="135" spans="2:5" x14ac:dyDescent="0.2">
      <c r="B135" s="33" t="s">
        <v>35</v>
      </c>
      <c r="C135" s="33" t="str">
        <f t="shared" si="30"/>
        <v>GAS INDUSTRIAL DE ALTO HORNO</v>
      </c>
      <c r="E135" s="33">
        <v>1991</v>
      </c>
    </row>
    <row r="136" spans="2:5" x14ac:dyDescent="0.2">
      <c r="B136" s="37" t="s">
        <v>36</v>
      </c>
      <c r="C136" s="37" t="str">
        <f t="shared" si="30"/>
        <v>GAS LICUADO DE PETRÓLEO</v>
      </c>
      <c r="E136" s="37">
        <v>1992</v>
      </c>
    </row>
    <row r="137" spans="2:5" x14ac:dyDescent="0.2">
      <c r="B137" s="33" t="s">
        <v>37</v>
      </c>
      <c r="C137" s="33" t="str">
        <f t="shared" si="30"/>
        <v>GASOLINA MOTOR</v>
      </c>
      <c r="E137" s="33">
        <v>1993</v>
      </c>
    </row>
    <row r="138" spans="2:5" x14ac:dyDescent="0.2">
      <c r="B138" s="37" t="s">
        <v>39</v>
      </c>
      <c r="C138" s="37" t="str">
        <f t="shared" si="30"/>
        <v>KEROSENE Y JET FUEL</v>
      </c>
      <c r="E138" s="37">
        <v>1994</v>
      </c>
    </row>
    <row r="139" spans="2:5" x14ac:dyDescent="0.2">
      <c r="E139" s="33">
        <v>1995</v>
      </c>
    </row>
    <row r="140" spans="2:5" x14ac:dyDescent="0.2">
      <c r="E140" s="37">
        <v>1996</v>
      </c>
    </row>
    <row r="141" spans="2:5" x14ac:dyDescent="0.2">
      <c r="E141" s="33">
        <v>1997</v>
      </c>
    </row>
    <row r="142" spans="2:5" x14ac:dyDescent="0.2">
      <c r="E142" s="37">
        <v>1998</v>
      </c>
    </row>
    <row r="143" spans="2:5" x14ac:dyDescent="0.2">
      <c r="E143" s="33">
        <v>1999</v>
      </c>
    </row>
    <row r="144" spans="2:5" x14ac:dyDescent="0.2">
      <c r="E144" s="37">
        <v>2000</v>
      </c>
    </row>
    <row r="145" spans="5:5" x14ac:dyDescent="0.2">
      <c r="E145" s="33">
        <v>2001</v>
      </c>
    </row>
    <row r="146" spans="5:5" x14ac:dyDescent="0.2">
      <c r="E146" s="37">
        <v>2002</v>
      </c>
    </row>
    <row r="147" spans="5:5" x14ac:dyDescent="0.2">
      <c r="E147" s="33">
        <v>2003</v>
      </c>
    </row>
    <row r="148" spans="5:5" x14ac:dyDescent="0.2">
      <c r="E148" s="37">
        <v>2004</v>
      </c>
    </row>
    <row r="149" spans="5:5" x14ac:dyDescent="0.2">
      <c r="E149" s="33">
        <v>2005</v>
      </c>
    </row>
    <row r="150" spans="5:5" x14ac:dyDescent="0.2">
      <c r="E150" s="37">
        <v>2006</v>
      </c>
    </row>
    <row r="151" spans="5:5" x14ac:dyDescent="0.2">
      <c r="E151" s="33">
        <v>2007</v>
      </c>
    </row>
    <row r="152" spans="5:5" x14ac:dyDescent="0.2">
      <c r="E152" s="37">
        <v>2008</v>
      </c>
    </row>
    <row r="153" spans="5:5" x14ac:dyDescent="0.2">
      <c r="E153" s="33">
        <v>2009</v>
      </c>
    </row>
    <row r="154" spans="5:5" x14ac:dyDescent="0.2">
      <c r="E154" s="37">
        <v>2010</v>
      </c>
    </row>
    <row r="155" spans="5:5" x14ac:dyDescent="0.2">
      <c r="E155" s="33">
        <v>2011</v>
      </c>
    </row>
    <row r="156" spans="5:5" x14ac:dyDescent="0.2">
      <c r="E156" s="37">
        <v>2012</v>
      </c>
    </row>
    <row r="157" spans="5:5" x14ac:dyDescent="0.2">
      <c r="E157" s="33">
        <v>2013</v>
      </c>
    </row>
    <row r="158" spans="5:5" x14ac:dyDescent="0.2">
      <c r="E158" s="37">
        <v>2014</v>
      </c>
    </row>
    <row r="159" spans="5:5" x14ac:dyDescent="0.2">
      <c r="E159" s="33">
        <v>2015</v>
      </c>
    </row>
    <row r="160" spans="5:5" x14ac:dyDescent="0.2">
      <c r="E160" s="37">
        <v>2016</v>
      </c>
    </row>
    <row r="161" spans="5:5" x14ac:dyDescent="0.2">
      <c r="E161" s="33">
        <v>2017</v>
      </c>
    </row>
    <row r="162" spans="5:5" x14ac:dyDescent="0.2">
      <c r="E162" s="37">
        <v>2018</v>
      </c>
    </row>
    <row r="163" spans="5:5" x14ac:dyDescent="0.2">
      <c r="E163" s="33">
        <v>2019</v>
      </c>
    </row>
  </sheetData>
  <sortState ref="B17:H30">
    <sortCondition ref="B17"/>
  </sortState>
  <mergeCells count="5">
    <mergeCell ref="G40:I40"/>
    <mergeCell ref="B40:E40"/>
    <mergeCell ref="D7:J7"/>
    <mergeCell ref="B6:L6"/>
    <mergeCell ref="B23:L23"/>
  </mergeCells>
  <pageMargins left="0.7" right="0.7" top="1.1865942028985508" bottom="0.75" header="0.3" footer="0.3"/>
  <pageSetup fitToWidth="0" fitToHeight="0" orientation="portrait" horizontalDpi="1200" verticalDpi="1200" r:id="rId1"/>
  <headerFooter>
    <oddHeader>&amp;L&amp;G&amp;C&amp;"-,Bold"&amp;16&amp;K002060Balance Energético Colombia
&amp;A&amp;R&amp;G</oddHeader>
    <oddFooter>&amp;C&amp;F</oddFooter>
  </headerFooter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1:AGH161"/>
  <sheetViews>
    <sheetView workbookViewId="0">
      <pane xSplit="3" ySplit="4" topLeftCell="TG23" activePane="bottomRight" state="frozen"/>
      <selection activeCell="D6" sqref="D6:L6"/>
      <selection pane="topRight" activeCell="D6" sqref="D6:L6"/>
      <selection pane="bottomLeft" activeCell="D6" sqref="D6:L6"/>
      <selection pane="bottomRight" activeCell="D6" sqref="D6:L6"/>
    </sheetView>
  </sheetViews>
  <sheetFormatPr baseColWidth="10" defaultColWidth="8.7109375" defaultRowHeight="15" x14ac:dyDescent="0.25"/>
  <cols>
    <col min="1" max="1" width="3.7109375" customWidth="1"/>
    <col min="2" max="2" width="5.28515625" customWidth="1"/>
    <col min="3" max="3" width="32.7109375" customWidth="1"/>
    <col min="4" max="17" width="10" customWidth="1"/>
    <col min="18" max="18" width="14.85546875" bestFit="1" customWidth="1"/>
    <col min="19" max="25" width="10" customWidth="1"/>
    <col min="26" max="26" width="12" bestFit="1" customWidth="1"/>
    <col min="27" max="27" width="11.5703125" bestFit="1" customWidth="1"/>
    <col min="28" max="29" width="10" customWidth="1"/>
    <col min="30" max="31" width="12" bestFit="1" customWidth="1"/>
    <col min="32" max="32" width="11.5703125" bestFit="1" customWidth="1"/>
    <col min="33" max="33" width="11.140625" bestFit="1" customWidth="1"/>
    <col min="34" max="35" width="12" bestFit="1" customWidth="1"/>
    <col min="36" max="38" width="10" customWidth="1"/>
    <col min="470" max="470" width="14.85546875" bestFit="1" customWidth="1"/>
    <col min="530" max="540" width="14.85546875" bestFit="1" customWidth="1"/>
    <col min="542" max="542" width="14.85546875" bestFit="1" customWidth="1"/>
    <col min="580" max="580" width="14.85546875" bestFit="1" customWidth="1"/>
  </cols>
  <sheetData>
    <row r="1" spans="1:866" ht="12" customHeight="1" x14ac:dyDescent="0.2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R1" s="120"/>
      <c r="ES1" s="120"/>
      <c r="ET1" s="120"/>
      <c r="EU1" s="120"/>
      <c r="EV1" s="120"/>
      <c r="EW1" s="120"/>
      <c r="EX1" s="120"/>
      <c r="EY1" s="120"/>
      <c r="EZ1" s="120"/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V1" s="120"/>
      <c r="IW1" s="120"/>
      <c r="IX1" s="120"/>
      <c r="IY1" s="120"/>
      <c r="IZ1" s="120"/>
      <c r="JA1" s="120"/>
      <c r="JB1" s="120"/>
      <c r="JC1" s="120"/>
      <c r="JD1" s="120"/>
      <c r="JE1" s="120"/>
      <c r="JF1" s="120"/>
      <c r="JG1" s="120"/>
      <c r="JH1" s="120"/>
      <c r="JI1" s="120"/>
      <c r="JJ1" s="120"/>
      <c r="JK1" s="120"/>
      <c r="JL1" s="120"/>
      <c r="JM1" s="120"/>
      <c r="JN1" s="120"/>
      <c r="JO1" s="120"/>
      <c r="JP1" s="120"/>
      <c r="JQ1" s="120"/>
      <c r="JR1" s="120"/>
      <c r="JS1" s="120"/>
      <c r="JT1" s="120"/>
      <c r="JU1" s="120"/>
      <c r="JV1" s="120"/>
      <c r="JW1" s="120"/>
      <c r="JX1" s="120"/>
      <c r="JY1" s="120"/>
      <c r="JZ1" s="120"/>
      <c r="KA1" s="120"/>
      <c r="KB1" s="120"/>
      <c r="KC1" s="120"/>
      <c r="KD1" s="120"/>
      <c r="KF1" s="120"/>
      <c r="KG1" s="120"/>
      <c r="KH1" s="120"/>
      <c r="KI1" s="120"/>
      <c r="KJ1" s="120"/>
      <c r="KK1" s="120"/>
      <c r="KL1" s="120"/>
      <c r="KM1" s="120"/>
      <c r="KN1" s="120"/>
      <c r="KO1" s="120"/>
      <c r="KP1" s="120"/>
      <c r="KQ1" s="120"/>
      <c r="KR1" s="120"/>
      <c r="KS1" s="120"/>
      <c r="KT1" s="120"/>
      <c r="KU1" s="120"/>
      <c r="KV1" s="120"/>
      <c r="KW1" s="120"/>
      <c r="KX1" s="120"/>
      <c r="KY1" s="120"/>
      <c r="KZ1" s="120"/>
      <c r="LA1" s="120"/>
      <c r="LB1" s="120"/>
      <c r="LC1" s="120"/>
      <c r="LD1" s="120"/>
      <c r="LE1" s="120"/>
      <c r="LF1" s="120"/>
      <c r="LG1" s="120"/>
      <c r="LH1" s="120"/>
      <c r="LI1" s="120"/>
      <c r="LJ1" s="120"/>
      <c r="LK1" s="120"/>
      <c r="LL1" s="120"/>
      <c r="LM1" s="120"/>
      <c r="LN1" s="120"/>
      <c r="LP1" s="120"/>
      <c r="LQ1" s="120"/>
      <c r="LR1" s="120"/>
      <c r="LS1" s="120"/>
      <c r="LT1" s="120"/>
      <c r="LU1" s="120"/>
      <c r="LV1" s="120"/>
      <c r="LW1" s="120"/>
      <c r="LX1" s="120"/>
      <c r="LY1" s="120"/>
      <c r="LZ1" s="120"/>
      <c r="MA1" s="120"/>
      <c r="MB1" s="120"/>
      <c r="MC1" s="120"/>
      <c r="MD1" s="120"/>
      <c r="ME1" s="120"/>
      <c r="MF1" s="120"/>
      <c r="MG1" s="120"/>
      <c r="MH1" s="120"/>
      <c r="MI1" s="120"/>
      <c r="MJ1" s="120"/>
      <c r="MK1" s="120"/>
      <c r="ML1" s="120"/>
      <c r="MM1" s="120"/>
      <c r="MN1" s="120"/>
      <c r="MO1" s="120"/>
      <c r="MP1" s="120"/>
      <c r="MQ1" s="120"/>
      <c r="MR1" s="120"/>
      <c r="MS1" s="120"/>
      <c r="MT1" s="120"/>
      <c r="MU1" s="120"/>
      <c r="MV1" s="120"/>
      <c r="MW1" s="120"/>
      <c r="MX1" s="120"/>
      <c r="MZ1" s="120"/>
      <c r="NA1" s="120"/>
      <c r="NB1" s="120"/>
      <c r="NC1" s="120"/>
      <c r="ND1" s="120"/>
      <c r="NE1" s="120"/>
      <c r="NF1" s="120"/>
      <c r="NG1" s="120"/>
      <c r="NH1" s="120"/>
      <c r="NI1" s="120"/>
      <c r="NJ1" s="120"/>
      <c r="NK1" s="120"/>
      <c r="NL1" s="120"/>
      <c r="NM1" s="120"/>
      <c r="NN1" s="120"/>
      <c r="NO1" s="120"/>
      <c r="NP1" s="120"/>
      <c r="NQ1" s="120"/>
      <c r="NR1" s="120"/>
      <c r="NS1" s="120"/>
      <c r="NT1" s="120"/>
      <c r="NU1" s="120"/>
      <c r="NV1" s="120"/>
      <c r="NW1" s="120"/>
      <c r="NX1" s="120"/>
      <c r="NY1" s="120"/>
      <c r="NZ1" s="120"/>
      <c r="OA1" s="120"/>
      <c r="OB1" s="120"/>
      <c r="OC1" s="120"/>
      <c r="OD1" s="120"/>
      <c r="OE1" s="120"/>
      <c r="OF1" s="120"/>
      <c r="OG1" s="120"/>
      <c r="OH1" s="120"/>
      <c r="OJ1" s="120"/>
      <c r="OK1" s="120"/>
      <c r="OL1" s="120"/>
      <c r="OM1" s="120"/>
      <c r="ON1" s="120"/>
      <c r="OO1" s="120"/>
      <c r="OP1" s="120"/>
      <c r="OQ1" s="120"/>
      <c r="OR1" s="120"/>
      <c r="OS1" s="120"/>
      <c r="OT1" s="120"/>
      <c r="OU1" s="120"/>
      <c r="OV1" s="120"/>
      <c r="OW1" s="120"/>
      <c r="OX1" s="120"/>
      <c r="OY1" s="120"/>
      <c r="OZ1" s="120"/>
      <c r="PA1" s="120"/>
      <c r="PB1" s="120"/>
      <c r="PC1" s="120"/>
      <c r="PD1" s="120"/>
      <c r="PE1" s="120"/>
      <c r="PF1" s="120"/>
      <c r="PG1" s="120"/>
      <c r="PH1" s="120"/>
      <c r="PI1" s="120"/>
      <c r="PJ1" s="120"/>
      <c r="PK1" s="120"/>
      <c r="PL1" s="120"/>
      <c r="PM1" s="120"/>
      <c r="PN1" s="120"/>
      <c r="PO1" s="120"/>
      <c r="PP1" s="120"/>
      <c r="PQ1" s="120"/>
      <c r="PR1" s="120"/>
      <c r="PT1" s="120"/>
      <c r="PU1" s="120"/>
      <c r="PV1" s="120"/>
      <c r="PW1" s="120"/>
      <c r="PX1" s="120"/>
      <c r="PY1" s="120"/>
      <c r="PZ1" s="120"/>
      <c r="QA1" s="120"/>
      <c r="QB1" s="120"/>
      <c r="QC1" s="120"/>
      <c r="QD1" s="120"/>
      <c r="QE1" s="120"/>
      <c r="QF1" s="120"/>
      <c r="QG1" s="120"/>
      <c r="QH1" s="120"/>
      <c r="QI1" s="120"/>
      <c r="QJ1" s="120"/>
      <c r="QK1" s="120"/>
      <c r="QL1" s="120"/>
      <c r="QM1" s="120"/>
      <c r="QN1" s="120"/>
      <c r="QO1" s="120"/>
      <c r="QP1" s="120"/>
      <c r="QQ1" s="120"/>
      <c r="QR1" s="120"/>
      <c r="QS1" s="120"/>
      <c r="QT1" s="120"/>
      <c r="QU1" s="120"/>
      <c r="QV1" s="120"/>
      <c r="QW1" s="120"/>
      <c r="QX1" s="120"/>
      <c r="QY1" s="120"/>
      <c r="QZ1" s="120"/>
      <c r="RA1" s="120"/>
      <c r="RB1" s="120"/>
      <c r="RD1" s="120"/>
      <c r="RE1" s="120"/>
      <c r="RF1" s="120"/>
      <c r="RG1" s="120"/>
      <c r="RH1" s="120"/>
      <c r="RI1" s="120"/>
      <c r="RJ1" s="120"/>
      <c r="RK1" s="120"/>
      <c r="RL1" s="120"/>
      <c r="RM1" s="120"/>
      <c r="RN1" s="120"/>
      <c r="RO1" s="120"/>
      <c r="RP1" s="120"/>
      <c r="RQ1" s="120"/>
      <c r="RR1" s="120"/>
      <c r="RS1" s="120"/>
      <c r="RT1" s="120"/>
      <c r="RU1" s="120"/>
      <c r="RV1" s="120"/>
      <c r="RW1" s="120"/>
      <c r="RX1" s="120"/>
      <c r="RY1" s="120"/>
      <c r="RZ1" s="120"/>
      <c r="SA1" s="120"/>
      <c r="SB1" s="120"/>
      <c r="SC1" s="120"/>
      <c r="SD1" s="120"/>
      <c r="SE1" s="120"/>
      <c r="SF1" s="120"/>
      <c r="SG1" s="120"/>
      <c r="SH1" s="120"/>
      <c r="SI1" s="120"/>
      <c r="SJ1" s="120"/>
      <c r="SK1" s="120"/>
      <c r="SL1" s="120"/>
      <c r="SN1" s="120"/>
      <c r="SO1" s="120"/>
      <c r="SP1" s="120"/>
      <c r="SQ1" s="120"/>
      <c r="SR1" s="120"/>
      <c r="SS1" s="120"/>
      <c r="ST1" s="120"/>
      <c r="SU1" s="120"/>
      <c r="SV1" s="120"/>
      <c r="SW1" s="120"/>
      <c r="SX1" s="120"/>
      <c r="SY1" s="120"/>
      <c r="SZ1" s="120"/>
      <c r="TA1" s="120"/>
      <c r="TB1" s="120"/>
      <c r="TC1" s="120"/>
      <c r="TD1" s="120"/>
      <c r="TE1" s="120"/>
      <c r="TF1" s="120"/>
      <c r="TG1" s="120"/>
      <c r="TH1" s="120"/>
      <c r="TI1" s="120"/>
      <c r="TJ1" s="120"/>
      <c r="TK1" s="120"/>
      <c r="TL1" s="120"/>
      <c r="TM1" s="120"/>
      <c r="TN1" s="120"/>
      <c r="TO1" s="120"/>
      <c r="TP1" s="120"/>
      <c r="TQ1" s="120"/>
      <c r="TR1" s="120"/>
      <c r="TS1" s="120"/>
      <c r="TT1" s="120"/>
      <c r="TU1" s="120"/>
      <c r="TV1" s="120"/>
      <c r="TX1" s="120"/>
      <c r="TY1" s="120"/>
      <c r="TZ1" s="120"/>
      <c r="UA1" s="120"/>
      <c r="UB1" s="120"/>
      <c r="UC1" s="120"/>
      <c r="UD1" s="120"/>
      <c r="UE1" s="120"/>
      <c r="UF1" s="120"/>
      <c r="UG1" s="120"/>
      <c r="UH1" s="120"/>
      <c r="UI1" s="120"/>
      <c r="UJ1" s="120"/>
      <c r="UK1" s="120"/>
      <c r="UL1" s="120"/>
      <c r="UM1" s="120"/>
      <c r="UN1" s="120"/>
      <c r="UO1" s="120"/>
      <c r="UP1" s="120"/>
      <c r="UQ1" s="120"/>
      <c r="UR1" s="120"/>
      <c r="US1" s="120"/>
      <c r="UT1" s="120"/>
      <c r="UU1" s="120"/>
      <c r="UV1" s="120"/>
      <c r="UW1" s="120"/>
      <c r="UX1" s="120"/>
      <c r="UY1" s="120"/>
      <c r="UZ1" s="120"/>
      <c r="VA1" s="120"/>
      <c r="VB1" s="120"/>
      <c r="VC1" s="120"/>
      <c r="VD1" s="120"/>
      <c r="VE1" s="120"/>
      <c r="VF1" s="120"/>
      <c r="VH1" s="120"/>
      <c r="VI1" s="120"/>
      <c r="VJ1" s="120"/>
      <c r="VK1" s="120"/>
      <c r="VL1" s="120"/>
      <c r="VM1" s="120"/>
      <c r="VN1" s="120"/>
      <c r="VO1" s="120"/>
      <c r="VP1" s="120"/>
      <c r="VQ1" s="120"/>
      <c r="VR1" s="120"/>
      <c r="VS1" s="120"/>
      <c r="VT1" s="120"/>
      <c r="VU1" s="120"/>
      <c r="VV1" s="120"/>
      <c r="VW1" s="120"/>
      <c r="VX1" s="120"/>
      <c r="VY1" s="120"/>
      <c r="VZ1" s="120"/>
      <c r="WA1" s="120"/>
      <c r="WB1" s="120"/>
      <c r="WC1" s="120"/>
      <c r="WD1" s="120"/>
      <c r="WE1" s="120"/>
      <c r="WF1" s="120"/>
      <c r="WG1" s="120"/>
      <c r="WH1" s="120"/>
      <c r="WI1" s="120"/>
      <c r="WJ1" s="120"/>
      <c r="WK1" s="120"/>
      <c r="WL1" s="120"/>
      <c r="WM1" s="120"/>
      <c r="WN1" s="120"/>
      <c r="WO1" s="120"/>
      <c r="WP1" s="120"/>
      <c r="WR1" s="120"/>
      <c r="WS1" s="120"/>
      <c r="WT1" s="120"/>
      <c r="WU1" s="120"/>
      <c r="WV1" s="120"/>
      <c r="WW1" s="120"/>
      <c r="WX1" s="120"/>
      <c r="WY1" s="120"/>
      <c r="WZ1" s="120"/>
      <c r="XA1" s="120"/>
      <c r="XB1" s="120"/>
      <c r="XC1" s="120"/>
      <c r="XD1" s="120"/>
      <c r="XE1" s="120"/>
      <c r="XF1" s="120"/>
      <c r="XG1" s="120"/>
      <c r="XH1" s="120"/>
      <c r="XI1" s="120"/>
      <c r="XJ1" s="120"/>
      <c r="XK1" s="120"/>
      <c r="XL1" s="120"/>
      <c r="XM1" s="120"/>
      <c r="XN1" s="120"/>
      <c r="XO1" s="120"/>
      <c r="XP1" s="120"/>
      <c r="XQ1" s="120"/>
      <c r="XR1" s="120"/>
      <c r="XS1" s="120"/>
      <c r="XT1" s="120"/>
      <c r="XU1" s="120"/>
      <c r="XV1" s="120"/>
      <c r="XW1" s="120"/>
      <c r="XX1" s="120"/>
      <c r="XY1" s="120"/>
      <c r="XZ1" s="120"/>
      <c r="YB1" s="120"/>
      <c r="YC1" s="120"/>
      <c r="YD1" s="120"/>
      <c r="YE1" s="120"/>
      <c r="YF1" s="120"/>
      <c r="YG1" s="120"/>
      <c r="YH1" s="120"/>
      <c r="YI1" s="120"/>
      <c r="YJ1" s="120"/>
      <c r="YK1" s="120"/>
      <c r="YL1" s="120"/>
      <c r="YM1" s="120"/>
      <c r="YN1" s="120"/>
      <c r="YO1" s="120"/>
      <c r="YP1" s="120"/>
      <c r="YQ1" s="120"/>
      <c r="YR1" s="120"/>
      <c r="YS1" s="120"/>
      <c r="YT1" s="120"/>
      <c r="YU1" s="120"/>
      <c r="YV1" s="120"/>
      <c r="YW1" s="120"/>
      <c r="YX1" s="120"/>
      <c r="YY1" s="120"/>
      <c r="YZ1" s="120"/>
      <c r="ZA1" s="120"/>
      <c r="ZB1" s="120"/>
      <c r="ZC1" s="120"/>
      <c r="ZD1" s="120"/>
      <c r="ZE1" s="120"/>
      <c r="ZF1" s="120"/>
      <c r="ZG1" s="120"/>
      <c r="ZH1" s="120"/>
      <c r="ZI1" s="120"/>
      <c r="ZJ1" s="120"/>
      <c r="ZL1" s="120"/>
      <c r="ZM1" s="120"/>
      <c r="ZN1" s="120"/>
      <c r="ZO1" s="120"/>
      <c r="ZP1" s="120"/>
      <c r="ZQ1" s="120"/>
      <c r="ZR1" s="120"/>
      <c r="ZS1" s="120"/>
      <c r="ZT1" s="120"/>
      <c r="ZU1" s="120"/>
      <c r="ZV1" s="120"/>
      <c r="ZW1" s="120"/>
      <c r="ZX1" s="120"/>
      <c r="ZY1" s="120"/>
      <c r="ZZ1" s="120"/>
      <c r="AAA1" s="120"/>
      <c r="AAB1" s="120"/>
      <c r="AAC1" s="120"/>
      <c r="AAD1" s="120"/>
      <c r="AAE1" s="120"/>
      <c r="AAF1" s="120"/>
      <c r="AAG1" s="120"/>
      <c r="AAH1" s="120"/>
      <c r="AAI1" s="120"/>
      <c r="AAJ1" s="120"/>
      <c r="AAK1" s="120"/>
      <c r="AAL1" s="120"/>
      <c r="AAM1" s="120"/>
      <c r="AAN1" s="120"/>
      <c r="AAO1" s="120"/>
      <c r="AAP1" s="120"/>
      <c r="AAQ1" s="120"/>
      <c r="AAR1" s="120"/>
      <c r="AAS1" s="120"/>
      <c r="AAT1" s="120"/>
      <c r="AAV1" s="120"/>
      <c r="AAW1" s="120"/>
      <c r="AAX1" s="120"/>
      <c r="AAY1" s="120"/>
      <c r="AAZ1" s="120"/>
      <c r="ABA1" s="120"/>
      <c r="ABB1" s="120"/>
      <c r="ABC1" s="120"/>
      <c r="ABD1" s="120"/>
      <c r="ABE1" s="120"/>
      <c r="ABF1" s="120"/>
      <c r="ABG1" s="120"/>
      <c r="ABH1" s="120"/>
      <c r="ABI1" s="120"/>
      <c r="ABJ1" s="120"/>
      <c r="ABK1" s="120"/>
      <c r="ABL1" s="120"/>
      <c r="ABM1" s="120"/>
      <c r="ABN1" s="120"/>
      <c r="ABO1" s="120"/>
      <c r="ABP1" s="120"/>
      <c r="ABQ1" s="120"/>
      <c r="ABR1" s="120"/>
      <c r="ABS1" s="120"/>
      <c r="ABT1" s="120"/>
      <c r="ABU1" s="120"/>
      <c r="ABV1" s="120"/>
      <c r="ABW1" s="120"/>
      <c r="ABX1" s="120"/>
      <c r="ABY1" s="120"/>
      <c r="ABZ1" s="120"/>
      <c r="ACA1" s="120"/>
      <c r="ACB1" s="120"/>
      <c r="ACC1" s="120"/>
      <c r="ACD1" s="120"/>
      <c r="ACF1" s="120"/>
      <c r="ACG1" s="120"/>
      <c r="ACH1" s="120"/>
      <c r="ACI1" s="120"/>
      <c r="ACJ1" s="120"/>
      <c r="ACK1" s="120"/>
      <c r="ACL1" s="120"/>
      <c r="ACM1" s="120"/>
      <c r="ACN1" s="120"/>
      <c r="ACO1" s="120"/>
      <c r="ACP1" s="120"/>
      <c r="ACQ1" s="120"/>
      <c r="ACR1" s="120"/>
      <c r="ACS1" s="120"/>
      <c r="ACT1" s="120"/>
      <c r="ACU1" s="120"/>
      <c r="ACV1" s="120"/>
      <c r="ACW1" s="120"/>
      <c r="ACX1" s="120"/>
      <c r="ACY1" s="120"/>
      <c r="ACZ1" s="120"/>
      <c r="ADA1" s="120"/>
      <c r="ADB1" s="120"/>
      <c r="ADC1" s="120"/>
      <c r="ADD1" s="120"/>
      <c r="ADE1" s="120"/>
      <c r="ADF1" s="120"/>
      <c r="ADG1" s="120"/>
      <c r="ADH1" s="120"/>
      <c r="ADI1" s="120"/>
      <c r="ADJ1" s="120"/>
      <c r="ADK1" s="120"/>
      <c r="ADL1" s="120"/>
      <c r="ADM1" s="120"/>
      <c r="ADN1" s="120"/>
      <c r="ADP1" s="120"/>
      <c r="ADQ1" s="120"/>
      <c r="ADR1" s="120"/>
      <c r="ADS1" s="120"/>
      <c r="ADT1" s="120"/>
      <c r="ADU1" s="120"/>
      <c r="ADV1" s="120"/>
      <c r="ADW1" s="120"/>
      <c r="ADX1" s="120"/>
      <c r="ADY1" s="120"/>
      <c r="ADZ1" s="120"/>
      <c r="AEA1" s="120"/>
      <c r="AEB1" s="120"/>
      <c r="AEC1" s="120"/>
      <c r="AED1" s="120"/>
      <c r="AEE1" s="120"/>
      <c r="AEF1" s="120"/>
      <c r="AEG1" s="120"/>
      <c r="AEH1" s="120"/>
      <c r="AEI1" s="120"/>
      <c r="AEJ1" s="120"/>
      <c r="AEK1" s="120"/>
      <c r="AEL1" s="120"/>
      <c r="AEM1" s="120"/>
      <c r="AEN1" s="120"/>
      <c r="AEO1" s="120"/>
      <c r="AEP1" s="120"/>
      <c r="AEQ1" s="120"/>
      <c r="AER1" s="120"/>
      <c r="AES1" s="120"/>
      <c r="AET1" s="120"/>
      <c r="AEU1" s="120"/>
      <c r="AEV1" s="120"/>
      <c r="AEW1" s="120"/>
      <c r="AEX1" s="120"/>
      <c r="AEZ1" s="120"/>
      <c r="AFA1" s="120"/>
      <c r="AFB1" s="120"/>
      <c r="AFC1" s="120"/>
      <c r="AFD1" s="120"/>
      <c r="AFE1" s="120"/>
      <c r="AFF1" s="120"/>
      <c r="AFG1" s="120"/>
      <c r="AFH1" s="120"/>
      <c r="AFI1" s="120"/>
      <c r="AFJ1" s="120"/>
      <c r="AFK1" s="120"/>
      <c r="AFL1" s="120"/>
      <c r="AFM1" s="120"/>
      <c r="AFN1" s="120"/>
      <c r="AFO1" s="120"/>
      <c r="AFP1" s="120"/>
      <c r="AFQ1" s="120"/>
      <c r="AFR1" s="120"/>
      <c r="AFS1" s="120"/>
      <c r="AFT1" s="120"/>
      <c r="AFU1" s="120"/>
      <c r="AFV1" s="120"/>
      <c r="AFW1" s="120"/>
      <c r="AFX1" s="120"/>
      <c r="AFY1" s="120"/>
      <c r="AFZ1" s="120"/>
      <c r="AGA1" s="120"/>
      <c r="AGB1" s="120"/>
      <c r="AGC1" s="120"/>
      <c r="AGD1" s="120"/>
      <c r="AGE1" s="120"/>
      <c r="AGF1" s="120"/>
      <c r="AGG1" s="120"/>
      <c r="AGH1" s="120"/>
    </row>
    <row r="2" spans="1:866" ht="18" customHeight="1" x14ac:dyDescent="0.25">
      <c r="A2" s="120"/>
      <c r="B2" s="120"/>
      <c r="C2" s="121"/>
      <c r="D2" s="228">
        <v>1975</v>
      </c>
      <c r="E2" s="228">
        <v>1976</v>
      </c>
      <c r="F2" s="228">
        <v>1977</v>
      </c>
      <c r="G2" s="228">
        <v>1978</v>
      </c>
      <c r="H2" s="228">
        <v>1979</v>
      </c>
      <c r="I2" s="228">
        <v>1980</v>
      </c>
      <c r="J2" s="228">
        <v>1981</v>
      </c>
      <c r="K2" s="228">
        <v>1982</v>
      </c>
      <c r="L2" s="228">
        <v>1983</v>
      </c>
      <c r="M2" s="228">
        <v>1984</v>
      </c>
      <c r="N2" s="228">
        <v>1985</v>
      </c>
      <c r="O2" s="228">
        <v>1986</v>
      </c>
      <c r="P2" s="228">
        <v>1987</v>
      </c>
      <c r="Q2" s="228">
        <v>1988</v>
      </c>
      <c r="R2" s="228">
        <v>1989</v>
      </c>
      <c r="S2" s="228">
        <v>1990</v>
      </c>
      <c r="T2" s="228">
        <v>1991</v>
      </c>
      <c r="U2" s="228">
        <v>1992</v>
      </c>
      <c r="V2" s="228">
        <v>1993</v>
      </c>
      <c r="W2" s="228">
        <v>1994</v>
      </c>
      <c r="X2" s="228">
        <v>1995</v>
      </c>
      <c r="Y2" s="228">
        <v>1996</v>
      </c>
      <c r="Z2" s="228">
        <v>1997</v>
      </c>
      <c r="AA2" s="228">
        <v>1998</v>
      </c>
      <c r="AB2" s="228">
        <v>1999</v>
      </c>
      <c r="AC2" s="228">
        <v>2000</v>
      </c>
      <c r="AD2" s="228">
        <v>2001</v>
      </c>
      <c r="AE2" s="228">
        <v>2002</v>
      </c>
      <c r="AF2" s="228">
        <v>2003</v>
      </c>
      <c r="AG2" s="228">
        <v>2004</v>
      </c>
      <c r="AH2" s="228">
        <v>2005</v>
      </c>
      <c r="AI2" s="228">
        <v>2006</v>
      </c>
      <c r="AJ2" s="228">
        <v>2007</v>
      </c>
      <c r="AK2" s="228">
        <v>2008</v>
      </c>
      <c r="AL2" s="228">
        <v>2009</v>
      </c>
      <c r="AM2" s="120"/>
      <c r="AN2" s="228">
        <v>1975</v>
      </c>
      <c r="AO2" s="228">
        <v>1976</v>
      </c>
      <c r="AP2" s="228">
        <v>1977</v>
      </c>
      <c r="AQ2" s="228">
        <v>1978</v>
      </c>
      <c r="AR2" s="228">
        <v>1979</v>
      </c>
      <c r="AS2" s="228">
        <v>1980</v>
      </c>
      <c r="AT2" s="228">
        <v>1981</v>
      </c>
      <c r="AU2" s="228">
        <v>1982</v>
      </c>
      <c r="AV2" s="228">
        <v>1983</v>
      </c>
      <c r="AW2" s="228">
        <v>1984</v>
      </c>
      <c r="AX2" s="228">
        <v>1985</v>
      </c>
      <c r="AY2" s="228">
        <v>1986</v>
      </c>
      <c r="AZ2" s="228">
        <v>1987</v>
      </c>
      <c r="BA2" s="228">
        <v>1988</v>
      </c>
      <c r="BB2" s="228">
        <v>1989</v>
      </c>
      <c r="BC2" s="228">
        <v>1990</v>
      </c>
      <c r="BD2" s="228">
        <v>1991</v>
      </c>
      <c r="BE2" s="228">
        <v>1992</v>
      </c>
      <c r="BF2" s="228">
        <v>1993</v>
      </c>
      <c r="BG2" s="228">
        <v>1994</v>
      </c>
      <c r="BH2" s="228">
        <v>1995</v>
      </c>
      <c r="BI2" s="228">
        <v>1996</v>
      </c>
      <c r="BJ2" s="228">
        <v>1997</v>
      </c>
      <c r="BK2" s="228">
        <v>1998</v>
      </c>
      <c r="BL2" s="228">
        <v>1999</v>
      </c>
      <c r="BM2" s="228">
        <v>2000</v>
      </c>
      <c r="BN2" s="228">
        <v>2001</v>
      </c>
      <c r="BO2" s="228">
        <v>2002</v>
      </c>
      <c r="BP2" s="228">
        <v>2003</v>
      </c>
      <c r="BQ2" s="228">
        <v>2004</v>
      </c>
      <c r="BR2" s="228">
        <v>2005</v>
      </c>
      <c r="BS2" s="228">
        <v>2006</v>
      </c>
      <c r="BT2" s="228">
        <v>2007</v>
      </c>
      <c r="BU2" s="228">
        <v>2008</v>
      </c>
      <c r="BV2" s="228">
        <v>2009</v>
      </c>
      <c r="BW2" s="120"/>
      <c r="BX2" s="228">
        <v>1975</v>
      </c>
      <c r="BY2" s="228">
        <v>1976</v>
      </c>
      <c r="BZ2" s="228">
        <v>1977</v>
      </c>
      <c r="CA2" s="228">
        <v>1978</v>
      </c>
      <c r="CB2" s="228">
        <v>1979</v>
      </c>
      <c r="CC2" s="228">
        <v>1980</v>
      </c>
      <c r="CD2" s="228">
        <v>1981</v>
      </c>
      <c r="CE2" s="228">
        <v>1982</v>
      </c>
      <c r="CF2" s="228">
        <v>1983</v>
      </c>
      <c r="CG2" s="228">
        <v>1984</v>
      </c>
      <c r="CH2" s="228">
        <v>1985</v>
      </c>
      <c r="CI2" s="228">
        <v>1986</v>
      </c>
      <c r="CJ2" s="228">
        <v>1987</v>
      </c>
      <c r="CK2" s="228">
        <v>1988</v>
      </c>
      <c r="CL2" s="228">
        <v>1989</v>
      </c>
      <c r="CM2" s="228">
        <v>1990</v>
      </c>
      <c r="CN2" s="228">
        <v>1991</v>
      </c>
      <c r="CO2" s="228">
        <v>1992</v>
      </c>
      <c r="CP2" s="228">
        <v>1993</v>
      </c>
      <c r="CQ2" s="228">
        <v>1994</v>
      </c>
      <c r="CR2" s="228">
        <v>1995</v>
      </c>
      <c r="CS2" s="228">
        <v>1996</v>
      </c>
      <c r="CT2" s="228">
        <v>1997</v>
      </c>
      <c r="CU2" s="228">
        <v>1998</v>
      </c>
      <c r="CV2" s="228">
        <v>1999</v>
      </c>
      <c r="CW2" s="228">
        <v>2000</v>
      </c>
      <c r="CX2" s="228">
        <v>2001</v>
      </c>
      <c r="CY2" s="228">
        <v>2002</v>
      </c>
      <c r="CZ2" s="228">
        <v>2003</v>
      </c>
      <c r="DA2" s="228">
        <v>2004</v>
      </c>
      <c r="DB2" s="228">
        <v>2005</v>
      </c>
      <c r="DC2" s="228">
        <v>2006</v>
      </c>
      <c r="DD2" s="228">
        <v>2007</v>
      </c>
      <c r="DE2" s="228">
        <v>2008</v>
      </c>
      <c r="DF2" s="228">
        <v>2009</v>
      </c>
      <c r="DG2" s="120"/>
      <c r="DH2" s="228">
        <v>1975</v>
      </c>
      <c r="DI2" s="228">
        <v>1976</v>
      </c>
      <c r="DJ2" s="228">
        <v>1977</v>
      </c>
      <c r="DK2" s="228">
        <v>1978</v>
      </c>
      <c r="DL2" s="228">
        <v>1979</v>
      </c>
      <c r="DM2" s="228">
        <v>1980</v>
      </c>
      <c r="DN2" s="228">
        <v>1981</v>
      </c>
      <c r="DO2" s="228">
        <v>1982</v>
      </c>
      <c r="DP2" s="228">
        <v>1983</v>
      </c>
      <c r="DQ2" s="228">
        <v>1984</v>
      </c>
      <c r="DR2" s="228">
        <v>1985</v>
      </c>
      <c r="DS2" s="228">
        <v>1986</v>
      </c>
      <c r="DT2" s="228">
        <v>1987</v>
      </c>
      <c r="DU2" s="228">
        <v>1988</v>
      </c>
      <c r="DV2" s="228">
        <v>1989</v>
      </c>
      <c r="DW2" s="228">
        <v>1990</v>
      </c>
      <c r="DX2" s="228">
        <v>1991</v>
      </c>
      <c r="DY2" s="228">
        <v>1992</v>
      </c>
      <c r="DZ2" s="228">
        <v>1993</v>
      </c>
      <c r="EA2" s="228">
        <v>1994</v>
      </c>
      <c r="EB2" s="228">
        <v>1995</v>
      </c>
      <c r="EC2" s="228">
        <v>1996</v>
      </c>
      <c r="ED2" s="228">
        <v>1997</v>
      </c>
      <c r="EE2" s="228">
        <v>1998</v>
      </c>
      <c r="EF2" s="228">
        <v>1999</v>
      </c>
      <c r="EG2" s="228">
        <v>2000</v>
      </c>
      <c r="EH2" s="228">
        <v>2001</v>
      </c>
      <c r="EI2" s="228">
        <v>2002</v>
      </c>
      <c r="EJ2" s="228">
        <v>2003</v>
      </c>
      <c r="EK2" s="228">
        <v>2004</v>
      </c>
      <c r="EL2" s="228">
        <v>2005</v>
      </c>
      <c r="EM2" s="228">
        <v>2006</v>
      </c>
      <c r="EN2" s="228">
        <v>2007</v>
      </c>
      <c r="EO2" s="228">
        <v>2008</v>
      </c>
      <c r="EP2" s="228">
        <v>2009</v>
      </c>
      <c r="EQ2" s="120"/>
      <c r="ER2" s="228">
        <v>1975</v>
      </c>
      <c r="ES2" s="228">
        <v>1976</v>
      </c>
      <c r="ET2" s="228">
        <v>1977</v>
      </c>
      <c r="EU2" s="228">
        <v>1978</v>
      </c>
      <c r="EV2" s="228">
        <v>1979</v>
      </c>
      <c r="EW2" s="228">
        <v>1980</v>
      </c>
      <c r="EX2" s="228">
        <v>1981</v>
      </c>
      <c r="EY2" s="228">
        <v>1982</v>
      </c>
      <c r="EZ2" s="228">
        <v>1983</v>
      </c>
      <c r="FA2" s="228">
        <v>1984</v>
      </c>
      <c r="FB2" s="228">
        <v>1985</v>
      </c>
      <c r="FC2" s="228">
        <v>1986</v>
      </c>
      <c r="FD2" s="228">
        <v>1987</v>
      </c>
      <c r="FE2" s="228">
        <v>1988</v>
      </c>
      <c r="FF2" s="228">
        <v>1989</v>
      </c>
      <c r="FG2" s="228">
        <v>1990</v>
      </c>
      <c r="FH2" s="228">
        <v>1991</v>
      </c>
      <c r="FI2" s="228">
        <v>1992</v>
      </c>
      <c r="FJ2" s="228">
        <v>1993</v>
      </c>
      <c r="FK2" s="228">
        <v>1994</v>
      </c>
      <c r="FL2" s="228">
        <v>1995</v>
      </c>
      <c r="FM2" s="228">
        <v>1996</v>
      </c>
      <c r="FN2" s="228">
        <v>1997</v>
      </c>
      <c r="FO2" s="228">
        <v>1998</v>
      </c>
      <c r="FP2" s="228">
        <v>1999</v>
      </c>
      <c r="FQ2" s="228">
        <v>2000</v>
      </c>
      <c r="FR2" s="228">
        <v>2001</v>
      </c>
      <c r="FS2" s="228">
        <v>2002</v>
      </c>
      <c r="FT2" s="228">
        <v>2003</v>
      </c>
      <c r="FU2" s="228">
        <v>2004</v>
      </c>
      <c r="FV2" s="228">
        <v>2005</v>
      </c>
      <c r="FW2" s="228">
        <v>2006</v>
      </c>
      <c r="FX2" s="228">
        <v>2007</v>
      </c>
      <c r="FY2" s="228">
        <v>2008</v>
      </c>
      <c r="FZ2" s="228">
        <v>2009</v>
      </c>
      <c r="GA2" s="120"/>
      <c r="GB2" s="228">
        <v>1975</v>
      </c>
      <c r="GC2" s="228">
        <v>1976</v>
      </c>
      <c r="GD2" s="228">
        <v>1977</v>
      </c>
      <c r="GE2" s="228">
        <v>1978</v>
      </c>
      <c r="GF2" s="228">
        <v>1979</v>
      </c>
      <c r="GG2" s="228">
        <v>1980</v>
      </c>
      <c r="GH2" s="228">
        <v>1981</v>
      </c>
      <c r="GI2" s="228">
        <v>1982</v>
      </c>
      <c r="GJ2" s="228">
        <v>1983</v>
      </c>
      <c r="GK2" s="228">
        <v>1984</v>
      </c>
      <c r="GL2" s="228">
        <v>1985</v>
      </c>
      <c r="GM2" s="228">
        <v>1986</v>
      </c>
      <c r="GN2" s="228">
        <v>1987</v>
      </c>
      <c r="GO2" s="228">
        <v>1988</v>
      </c>
      <c r="GP2" s="228">
        <v>1989</v>
      </c>
      <c r="GQ2" s="228">
        <v>1990</v>
      </c>
      <c r="GR2" s="228">
        <v>1991</v>
      </c>
      <c r="GS2" s="228">
        <v>1992</v>
      </c>
      <c r="GT2" s="228">
        <v>1993</v>
      </c>
      <c r="GU2" s="228">
        <v>1994</v>
      </c>
      <c r="GV2" s="228">
        <v>1995</v>
      </c>
      <c r="GW2" s="228">
        <v>1996</v>
      </c>
      <c r="GX2" s="228">
        <v>1997</v>
      </c>
      <c r="GY2" s="228">
        <v>1998</v>
      </c>
      <c r="GZ2" s="228">
        <v>1999</v>
      </c>
      <c r="HA2" s="228">
        <v>2000</v>
      </c>
      <c r="HB2" s="228">
        <v>2001</v>
      </c>
      <c r="HC2" s="228">
        <v>2002</v>
      </c>
      <c r="HD2" s="228">
        <v>2003</v>
      </c>
      <c r="HE2" s="228">
        <v>2004</v>
      </c>
      <c r="HF2" s="228">
        <v>2005</v>
      </c>
      <c r="HG2" s="228">
        <v>2006</v>
      </c>
      <c r="HH2" s="228">
        <v>2007</v>
      </c>
      <c r="HI2" s="228">
        <v>2008</v>
      </c>
      <c r="HJ2" s="228">
        <v>2009</v>
      </c>
      <c r="HK2" s="120"/>
      <c r="HL2" s="228">
        <v>1975</v>
      </c>
      <c r="HM2" s="228">
        <v>1976</v>
      </c>
      <c r="HN2" s="228">
        <v>1977</v>
      </c>
      <c r="HO2" s="228">
        <v>1978</v>
      </c>
      <c r="HP2" s="228">
        <v>1979</v>
      </c>
      <c r="HQ2" s="228">
        <v>1980</v>
      </c>
      <c r="HR2" s="228">
        <v>1981</v>
      </c>
      <c r="HS2" s="228">
        <v>1982</v>
      </c>
      <c r="HT2" s="228">
        <v>1983</v>
      </c>
      <c r="HU2" s="228">
        <v>1984</v>
      </c>
      <c r="HV2" s="228">
        <v>1985</v>
      </c>
      <c r="HW2" s="228">
        <v>1986</v>
      </c>
      <c r="HX2" s="228">
        <v>1987</v>
      </c>
      <c r="HY2" s="228">
        <v>1988</v>
      </c>
      <c r="HZ2" s="228">
        <v>1989</v>
      </c>
      <c r="IA2" s="228">
        <v>1990</v>
      </c>
      <c r="IB2" s="228">
        <v>1991</v>
      </c>
      <c r="IC2" s="228">
        <v>1992</v>
      </c>
      <c r="ID2" s="228">
        <v>1993</v>
      </c>
      <c r="IE2" s="228">
        <v>1994</v>
      </c>
      <c r="IF2" s="228">
        <v>1995</v>
      </c>
      <c r="IG2" s="228">
        <v>1996</v>
      </c>
      <c r="IH2" s="228">
        <v>1997</v>
      </c>
      <c r="II2" s="228">
        <v>1998</v>
      </c>
      <c r="IJ2" s="228">
        <v>1999</v>
      </c>
      <c r="IK2" s="228">
        <v>2000</v>
      </c>
      <c r="IL2" s="228">
        <v>2001</v>
      </c>
      <c r="IM2" s="228">
        <v>2002</v>
      </c>
      <c r="IN2" s="228">
        <v>2003</v>
      </c>
      <c r="IO2" s="228">
        <v>2004</v>
      </c>
      <c r="IP2" s="228">
        <v>2005</v>
      </c>
      <c r="IQ2" s="228">
        <v>2006</v>
      </c>
      <c r="IR2" s="228">
        <v>2007</v>
      </c>
      <c r="IS2" s="228">
        <v>2008</v>
      </c>
      <c r="IT2" s="228">
        <v>2009</v>
      </c>
      <c r="IU2" s="120"/>
      <c r="IV2" s="228">
        <v>1975</v>
      </c>
      <c r="IW2" s="228">
        <v>1976</v>
      </c>
      <c r="IX2" s="228">
        <v>1977</v>
      </c>
      <c r="IY2" s="228">
        <v>1978</v>
      </c>
      <c r="IZ2" s="228">
        <v>1979</v>
      </c>
      <c r="JA2" s="228">
        <v>1980</v>
      </c>
      <c r="JB2" s="228">
        <v>1981</v>
      </c>
      <c r="JC2" s="228">
        <v>1982</v>
      </c>
      <c r="JD2" s="228">
        <v>1983</v>
      </c>
      <c r="JE2" s="228">
        <v>1984</v>
      </c>
      <c r="JF2" s="228">
        <v>1985</v>
      </c>
      <c r="JG2" s="228">
        <v>1986</v>
      </c>
      <c r="JH2" s="228">
        <v>1987</v>
      </c>
      <c r="JI2" s="228">
        <v>1988</v>
      </c>
      <c r="JJ2" s="228">
        <v>1989</v>
      </c>
      <c r="JK2" s="228">
        <v>1990</v>
      </c>
      <c r="JL2" s="228">
        <v>1991</v>
      </c>
      <c r="JM2" s="228">
        <v>1992</v>
      </c>
      <c r="JN2" s="228">
        <v>1993</v>
      </c>
      <c r="JO2" s="228">
        <v>1994</v>
      </c>
      <c r="JP2" s="228">
        <v>1995</v>
      </c>
      <c r="JQ2" s="228">
        <v>1996</v>
      </c>
      <c r="JR2" s="228">
        <v>1997</v>
      </c>
      <c r="JS2" s="228">
        <v>1998</v>
      </c>
      <c r="JT2" s="228">
        <v>1999</v>
      </c>
      <c r="JU2" s="228">
        <v>2000</v>
      </c>
      <c r="JV2" s="228">
        <v>2001</v>
      </c>
      <c r="JW2" s="228">
        <v>2002</v>
      </c>
      <c r="JX2" s="228">
        <v>2003</v>
      </c>
      <c r="JY2" s="228">
        <v>2004</v>
      </c>
      <c r="JZ2" s="228">
        <v>2005</v>
      </c>
      <c r="KA2" s="228">
        <v>2006</v>
      </c>
      <c r="KB2" s="228">
        <v>2007</v>
      </c>
      <c r="KC2" s="228">
        <v>2008</v>
      </c>
      <c r="KD2" s="228">
        <v>2009</v>
      </c>
      <c r="KE2" s="120"/>
      <c r="KF2" s="228">
        <v>1975</v>
      </c>
      <c r="KG2" s="228">
        <v>1976</v>
      </c>
      <c r="KH2" s="228">
        <v>1977</v>
      </c>
      <c r="KI2" s="228">
        <v>1978</v>
      </c>
      <c r="KJ2" s="228">
        <v>1979</v>
      </c>
      <c r="KK2" s="228">
        <v>1980</v>
      </c>
      <c r="KL2" s="228">
        <v>1981</v>
      </c>
      <c r="KM2" s="228">
        <v>1982</v>
      </c>
      <c r="KN2" s="228">
        <v>1983</v>
      </c>
      <c r="KO2" s="228">
        <v>1984</v>
      </c>
      <c r="KP2" s="228">
        <v>1985</v>
      </c>
      <c r="KQ2" s="228">
        <v>1986</v>
      </c>
      <c r="KR2" s="228">
        <v>1987</v>
      </c>
      <c r="KS2" s="228">
        <v>1988</v>
      </c>
      <c r="KT2" s="228">
        <v>1989</v>
      </c>
      <c r="KU2" s="228">
        <v>1990</v>
      </c>
      <c r="KV2" s="228">
        <v>1991</v>
      </c>
      <c r="KW2" s="228">
        <v>1992</v>
      </c>
      <c r="KX2" s="228">
        <v>1993</v>
      </c>
      <c r="KY2" s="228">
        <v>1994</v>
      </c>
      <c r="KZ2" s="228">
        <v>1995</v>
      </c>
      <c r="LA2" s="228">
        <v>1996</v>
      </c>
      <c r="LB2" s="228">
        <v>1997</v>
      </c>
      <c r="LC2" s="228">
        <v>1998</v>
      </c>
      <c r="LD2" s="228">
        <v>1999</v>
      </c>
      <c r="LE2" s="228">
        <v>2000</v>
      </c>
      <c r="LF2" s="228">
        <v>2001</v>
      </c>
      <c r="LG2" s="228">
        <v>2002</v>
      </c>
      <c r="LH2" s="228">
        <v>2003</v>
      </c>
      <c r="LI2" s="228">
        <v>2004</v>
      </c>
      <c r="LJ2" s="228">
        <v>2005</v>
      </c>
      <c r="LK2" s="228">
        <v>2006</v>
      </c>
      <c r="LL2" s="228">
        <v>2007</v>
      </c>
      <c r="LM2" s="228">
        <v>2008</v>
      </c>
      <c r="LN2" s="228">
        <v>2009</v>
      </c>
      <c r="LO2" s="120"/>
      <c r="LP2" s="228">
        <v>1975</v>
      </c>
      <c r="LQ2" s="228">
        <v>1976</v>
      </c>
      <c r="LR2" s="228">
        <v>1977</v>
      </c>
      <c r="LS2" s="228">
        <v>1978</v>
      </c>
      <c r="LT2" s="228">
        <v>1979</v>
      </c>
      <c r="LU2" s="228">
        <v>1980</v>
      </c>
      <c r="LV2" s="228">
        <v>1981</v>
      </c>
      <c r="LW2" s="228">
        <v>1982</v>
      </c>
      <c r="LX2" s="228">
        <v>1983</v>
      </c>
      <c r="LY2" s="228">
        <v>1984</v>
      </c>
      <c r="LZ2" s="228">
        <v>1985</v>
      </c>
      <c r="MA2" s="228">
        <v>1986</v>
      </c>
      <c r="MB2" s="228">
        <v>1987</v>
      </c>
      <c r="MC2" s="228">
        <v>1988</v>
      </c>
      <c r="MD2" s="228">
        <v>1989</v>
      </c>
      <c r="ME2" s="228">
        <v>1990</v>
      </c>
      <c r="MF2" s="228">
        <v>1991</v>
      </c>
      <c r="MG2" s="228">
        <v>1992</v>
      </c>
      <c r="MH2" s="228">
        <v>1993</v>
      </c>
      <c r="MI2" s="228">
        <v>1994</v>
      </c>
      <c r="MJ2" s="228">
        <v>1995</v>
      </c>
      <c r="MK2" s="228">
        <v>1996</v>
      </c>
      <c r="ML2" s="228">
        <v>1997</v>
      </c>
      <c r="MM2" s="228">
        <v>1998</v>
      </c>
      <c r="MN2" s="228">
        <v>1999</v>
      </c>
      <c r="MO2" s="228">
        <v>2000</v>
      </c>
      <c r="MP2" s="228">
        <v>2001</v>
      </c>
      <c r="MQ2" s="228">
        <v>2002</v>
      </c>
      <c r="MR2" s="228">
        <v>2003</v>
      </c>
      <c r="MS2" s="228">
        <v>2004</v>
      </c>
      <c r="MT2" s="228">
        <v>2005</v>
      </c>
      <c r="MU2" s="228">
        <v>2006</v>
      </c>
      <c r="MV2" s="228">
        <v>2007</v>
      </c>
      <c r="MW2" s="228">
        <v>2008</v>
      </c>
      <c r="MX2" s="228">
        <v>2009</v>
      </c>
      <c r="MY2" s="120"/>
      <c r="MZ2" s="228">
        <v>1975</v>
      </c>
      <c r="NA2" s="228">
        <v>1976</v>
      </c>
      <c r="NB2" s="228">
        <v>1977</v>
      </c>
      <c r="NC2" s="228">
        <v>1978</v>
      </c>
      <c r="ND2" s="228">
        <v>1979</v>
      </c>
      <c r="NE2" s="228">
        <v>1980</v>
      </c>
      <c r="NF2" s="228">
        <v>1981</v>
      </c>
      <c r="NG2" s="228">
        <v>1982</v>
      </c>
      <c r="NH2" s="228">
        <v>1983</v>
      </c>
      <c r="NI2" s="228">
        <v>1984</v>
      </c>
      <c r="NJ2" s="228">
        <v>1985</v>
      </c>
      <c r="NK2" s="228">
        <v>1986</v>
      </c>
      <c r="NL2" s="228">
        <v>1987</v>
      </c>
      <c r="NM2" s="228">
        <v>1988</v>
      </c>
      <c r="NN2" s="228">
        <v>1989</v>
      </c>
      <c r="NO2" s="228">
        <v>1990</v>
      </c>
      <c r="NP2" s="228">
        <v>1991</v>
      </c>
      <c r="NQ2" s="228">
        <v>1992</v>
      </c>
      <c r="NR2" s="228">
        <v>1993</v>
      </c>
      <c r="NS2" s="228">
        <v>1994</v>
      </c>
      <c r="NT2" s="228">
        <v>1995</v>
      </c>
      <c r="NU2" s="228">
        <v>1996</v>
      </c>
      <c r="NV2" s="228">
        <v>1997</v>
      </c>
      <c r="NW2" s="228">
        <v>1998</v>
      </c>
      <c r="NX2" s="228">
        <v>1999</v>
      </c>
      <c r="NY2" s="228">
        <v>2000</v>
      </c>
      <c r="NZ2" s="228">
        <v>2001</v>
      </c>
      <c r="OA2" s="228">
        <v>2002</v>
      </c>
      <c r="OB2" s="228">
        <v>2003</v>
      </c>
      <c r="OC2" s="228">
        <v>2004</v>
      </c>
      <c r="OD2" s="228">
        <v>2005</v>
      </c>
      <c r="OE2" s="228">
        <v>2006</v>
      </c>
      <c r="OF2" s="228">
        <v>2007</v>
      </c>
      <c r="OG2" s="228">
        <v>2008</v>
      </c>
      <c r="OH2" s="228">
        <v>2009</v>
      </c>
      <c r="OI2" s="120"/>
      <c r="OJ2" s="228">
        <v>1975</v>
      </c>
      <c r="OK2" s="228">
        <v>1976</v>
      </c>
      <c r="OL2" s="228">
        <v>1977</v>
      </c>
      <c r="OM2" s="228">
        <v>1978</v>
      </c>
      <c r="ON2" s="228">
        <v>1979</v>
      </c>
      <c r="OO2" s="228">
        <v>1980</v>
      </c>
      <c r="OP2" s="228">
        <v>1981</v>
      </c>
      <c r="OQ2" s="228">
        <v>1982</v>
      </c>
      <c r="OR2" s="228">
        <v>1983</v>
      </c>
      <c r="OS2" s="228">
        <v>1984</v>
      </c>
      <c r="OT2" s="228">
        <v>1985</v>
      </c>
      <c r="OU2" s="228">
        <v>1986</v>
      </c>
      <c r="OV2" s="228">
        <v>1987</v>
      </c>
      <c r="OW2" s="228">
        <v>1988</v>
      </c>
      <c r="OX2" s="228">
        <v>1989</v>
      </c>
      <c r="OY2" s="228">
        <v>1990</v>
      </c>
      <c r="OZ2" s="228">
        <v>1991</v>
      </c>
      <c r="PA2" s="228">
        <v>1992</v>
      </c>
      <c r="PB2" s="228">
        <v>1993</v>
      </c>
      <c r="PC2" s="228">
        <v>1994</v>
      </c>
      <c r="PD2" s="228">
        <v>1995</v>
      </c>
      <c r="PE2" s="228">
        <v>1996</v>
      </c>
      <c r="PF2" s="228">
        <v>1997</v>
      </c>
      <c r="PG2" s="228">
        <v>1998</v>
      </c>
      <c r="PH2" s="228">
        <v>1999</v>
      </c>
      <c r="PI2" s="228">
        <v>2000</v>
      </c>
      <c r="PJ2" s="228">
        <v>2001</v>
      </c>
      <c r="PK2" s="228">
        <v>2002</v>
      </c>
      <c r="PL2" s="228">
        <v>2003</v>
      </c>
      <c r="PM2" s="228">
        <v>2004</v>
      </c>
      <c r="PN2" s="228">
        <v>2005</v>
      </c>
      <c r="PO2" s="228">
        <v>2006</v>
      </c>
      <c r="PP2" s="228">
        <v>2007</v>
      </c>
      <c r="PQ2" s="228">
        <v>2008</v>
      </c>
      <c r="PR2" s="228">
        <v>2009</v>
      </c>
      <c r="PS2" s="120"/>
      <c r="PT2" s="228">
        <v>1975</v>
      </c>
      <c r="PU2" s="228">
        <v>1976</v>
      </c>
      <c r="PV2" s="228">
        <v>1977</v>
      </c>
      <c r="PW2" s="228">
        <v>1978</v>
      </c>
      <c r="PX2" s="228">
        <v>1979</v>
      </c>
      <c r="PY2" s="228">
        <v>1980</v>
      </c>
      <c r="PZ2" s="228">
        <v>1981</v>
      </c>
      <c r="QA2" s="228">
        <v>1982</v>
      </c>
      <c r="QB2" s="228">
        <v>1983</v>
      </c>
      <c r="QC2" s="228">
        <v>1984</v>
      </c>
      <c r="QD2" s="228">
        <v>1985</v>
      </c>
      <c r="QE2" s="228">
        <v>1986</v>
      </c>
      <c r="QF2" s="228">
        <v>1987</v>
      </c>
      <c r="QG2" s="228">
        <v>1988</v>
      </c>
      <c r="QH2" s="228">
        <v>1989</v>
      </c>
      <c r="QI2" s="228">
        <v>1990</v>
      </c>
      <c r="QJ2" s="228">
        <v>1991</v>
      </c>
      <c r="QK2" s="228">
        <v>1992</v>
      </c>
      <c r="QL2" s="228">
        <v>1993</v>
      </c>
      <c r="QM2" s="228">
        <v>1994</v>
      </c>
      <c r="QN2" s="228">
        <v>1995</v>
      </c>
      <c r="QO2" s="228">
        <v>1996</v>
      </c>
      <c r="QP2" s="228">
        <v>1997</v>
      </c>
      <c r="QQ2" s="228">
        <v>1998</v>
      </c>
      <c r="QR2" s="228">
        <v>1999</v>
      </c>
      <c r="QS2" s="228">
        <v>2000</v>
      </c>
      <c r="QT2" s="228">
        <v>2001</v>
      </c>
      <c r="QU2" s="228">
        <v>2002</v>
      </c>
      <c r="QV2" s="228">
        <v>2003</v>
      </c>
      <c r="QW2" s="228">
        <v>2004</v>
      </c>
      <c r="QX2" s="228">
        <v>2005</v>
      </c>
      <c r="QY2" s="228">
        <v>2006</v>
      </c>
      <c r="QZ2" s="228">
        <v>2007</v>
      </c>
      <c r="RA2" s="228">
        <v>2008</v>
      </c>
      <c r="RB2" s="228">
        <v>2009</v>
      </c>
      <c r="RC2" s="120"/>
      <c r="RD2" s="228">
        <v>1975</v>
      </c>
      <c r="RE2" s="228">
        <v>1976</v>
      </c>
      <c r="RF2" s="228">
        <v>1977</v>
      </c>
      <c r="RG2" s="228">
        <v>1978</v>
      </c>
      <c r="RH2" s="228">
        <v>1979</v>
      </c>
      <c r="RI2" s="228">
        <v>1980</v>
      </c>
      <c r="RJ2" s="228">
        <v>1981</v>
      </c>
      <c r="RK2" s="228">
        <v>1982</v>
      </c>
      <c r="RL2" s="228">
        <v>1983</v>
      </c>
      <c r="RM2" s="228">
        <v>1984</v>
      </c>
      <c r="RN2" s="228">
        <v>1985</v>
      </c>
      <c r="RO2" s="228">
        <v>1986</v>
      </c>
      <c r="RP2" s="228">
        <v>1987</v>
      </c>
      <c r="RQ2" s="228">
        <v>1988</v>
      </c>
      <c r="RR2" s="228">
        <v>1989</v>
      </c>
      <c r="RS2" s="228">
        <v>1990</v>
      </c>
      <c r="RT2" s="228">
        <v>1991</v>
      </c>
      <c r="RU2" s="228">
        <v>1992</v>
      </c>
      <c r="RV2" s="228">
        <v>1993</v>
      </c>
      <c r="RW2" s="228">
        <v>1994</v>
      </c>
      <c r="RX2" s="228">
        <v>1995</v>
      </c>
      <c r="RY2" s="228">
        <v>1996</v>
      </c>
      <c r="RZ2" s="228">
        <v>1997</v>
      </c>
      <c r="SA2" s="228">
        <v>1998</v>
      </c>
      <c r="SB2" s="228">
        <v>1999</v>
      </c>
      <c r="SC2" s="228">
        <v>2000</v>
      </c>
      <c r="SD2" s="228">
        <v>2001</v>
      </c>
      <c r="SE2" s="228">
        <v>2002</v>
      </c>
      <c r="SF2" s="228">
        <v>2003</v>
      </c>
      <c r="SG2" s="228">
        <v>2004</v>
      </c>
      <c r="SH2" s="228">
        <v>2005</v>
      </c>
      <c r="SI2" s="228">
        <v>2006</v>
      </c>
      <c r="SJ2" s="228">
        <v>2007</v>
      </c>
      <c r="SK2" s="228">
        <v>2008</v>
      </c>
      <c r="SL2" s="228">
        <v>2009</v>
      </c>
      <c r="SM2" s="120"/>
      <c r="SN2" s="228">
        <v>1975</v>
      </c>
      <c r="SO2" s="228">
        <v>1976</v>
      </c>
      <c r="SP2" s="228">
        <v>1977</v>
      </c>
      <c r="SQ2" s="228">
        <v>1978</v>
      </c>
      <c r="SR2" s="228">
        <v>1979</v>
      </c>
      <c r="SS2" s="228">
        <v>1980</v>
      </c>
      <c r="ST2" s="228">
        <v>1981</v>
      </c>
      <c r="SU2" s="228">
        <v>1982</v>
      </c>
      <c r="SV2" s="228">
        <v>1983</v>
      </c>
      <c r="SW2" s="228">
        <v>1984</v>
      </c>
      <c r="SX2" s="228">
        <v>1985</v>
      </c>
      <c r="SY2" s="228">
        <v>1986</v>
      </c>
      <c r="SZ2" s="228">
        <v>1987</v>
      </c>
      <c r="TA2" s="228">
        <v>1988</v>
      </c>
      <c r="TB2" s="228">
        <v>1989</v>
      </c>
      <c r="TC2" s="228">
        <v>1990</v>
      </c>
      <c r="TD2" s="228">
        <v>1991</v>
      </c>
      <c r="TE2" s="228">
        <v>1992</v>
      </c>
      <c r="TF2" s="228">
        <v>1993</v>
      </c>
      <c r="TG2" s="228">
        <v>1994</v>
      </c>
      <c r="TH2" s="228">
        <v>1995</v>
      </c>
      <c r="TI2" s="228">
        <v>1996</v>
      </c>
      <c r="TJ2" s="228">
        <v>1997</v>
      </c>
      <c r="TK2" s="228">
        <v>1998</v>
      </c>
      <c r="TL2" s="228">
        <v>1999</v>
      </c>
      <c r="TM2" s="228">
        <v>2000</v>
      </c>
      <c r="TN2" s="228">
        <v>2001</v>
      </c>
      <c r="TO2" s="228">
        <v>2002</v>
      </c>
      <c r="TP2" s="228">
        <v>2003</v>
      </c>
      <c r="TQ2" s="228">
        <v>2004</v>
      </c>
      <c r="TR2" s="228">
        <v>2005</v>
      </c>
      <c r="TS2" s="228">
        <v>2006</v>
      </c>
      <c r="TT2" s="228">
        <v>2007</v>
      </c>
      <c r="TU2" s="228">
        <v>2008</v>
      </c>
      <c r="TV2" s="228">
        <v>2009</v>
      </c>
      <c r="TW2" s="120"/>
      <c r="TX2" s="228">
        <v>1975</v>
      </c>
      <c r="TY2" s="228">
        <v>1976</v>
      </c>
      <c r="TZ2" s="228">
        <v>1977</v>
      </c>
      <c r="UA2" s="228">
        <v>1978</v>
      </c>
      <c r="UB2" s="228">
        <v>1979</v>
      </c>
      <c r="UC2" s="228">
        <v>1980</v>
      </c>
      <c r="UD2" s="228">
        <v>1981</v>
      </c>
      <c r="UE2" s="228">
        <v>1982</v>
      </c>
      <c r="UF2" s="228">
        <v>1983</v>
      </c>
      <c r="UG2" s="228">
        <v>1984</v>
      </c>
      <c r="UH2" s="228">
        <v>1985</v>
      </c>
      <c r="UI2" s="228">
        <v>1986</v>
      </c>
      <c r="UJ2" s="228">
        <v>1987</v>
      </c>
      <c r="UK2" s="228">
        <v>1988</v>
      </c>
      <c r="UL2" s="228">
        <v>1989</v>
      </c>
      <c r="UM2" s="228">
        <v>1990</v>
      </c>
      <c r="UN2" s="228">
        <v>1991</v>
      </c>
      <c r="UO2" s="228">
        <v>1992</v>
      </c>
      <c r="UP2" s="228">
        <v>1993</v>
      </c>
      <c r="UQ2" s="228">
        <v>1994</v>
      </c>
      <c r="UR2" s="228">
        <v>1995</v>
      </c>
      <c r="US2" s="228">
        <v>1996</v>
      </c>
      <c r="UT2" s="228">
        <v>1997</v>
      </c>
      <c r="UU2" s="228">
        <v>1998</v>
      </c>
      <c r="UV2" s="228">
        <v>1999</v>
      </c>
      <c r="UW2" s="228">
        <v>2000</v>
      </c>
      <c r="UX2" s="228">
        <v>2001</v>
      </c>
      <c r="UY2" s="228">
        <v>2002</v>
      </c>
      <c r="UZ2" s="228">
        <v>2003</v>
      </c>
      <c r="VA2" s="228">
        <v>2004</v>
      </c>
      <c r="VB2" s="228">
        <v>2005</v>
      </c>
      <c r="VC2" s="228">
        <v>2006</v>
      </c>
      <c r="VD2" s="228">
        <v>2007</v>
      </c>
      <c r="VE2" s="228">
        <v>2008</v>
      </c>
      <c r="VF2" s="228">
        <v>2009</v>
      </c>
      <c r="VG2" s="120"/>
      <c r="VH2" s="228">
        <v>1975</v>
      </c>
      <c r="VI2" s="228">
        <v>1976</v>
      </c>
      <c r="VJ2" s="228">
        <v>1977</v>
      </c>
      <c r="VK2" s="228">
        <v>1978</v>
      </c>
      <c r="VL2" s="228">
        <v>1979</v>
      </c>
      <c r="VM2" s="228">
        <v>1980</v>
      </c>
      <c r="VN2" s="228">
        <v>1981</v>
      </c>
      <c r="VO2" s="228">
        <v>1982</v>
      </c>
      <c r="VP2" s="228">
        <v>1983</v>
      </c>
      <c r="VQ2" s="228">
        <v>1984</v>
      </c>
      <c r="VR2" s="228">
        <v>1985</v>
      </c>
      <c r="VS2" s="228">
        <v>1986</v>
      </c>
      <c r="VT2" s="228">
        <v>1987</v>
      </c>
      <c r="VU2" s="228">
        <v>1988</v>
      </c>
      <c r="VV2" s="228">
        <v>1989</v>
      </c>
      <c r="VW2" s="228">
        <v>1990</v>
      </c>
      <c r="VX2" s="228">
        <v>1991</v>
      </c>
      <c r="VY2" s="228">
        <v>1992</v>
      </c>
      <c r="VZ2" s="228">
        <v>1993</v>
      </c>
      <c r="WA2" s="228">
        <v>1994</v>
      </c>
      <c r="WB2" s="228">
        <v>1995</v>
      </c>
      <c r="WC2" s="228">
        <v>1996</v>
      </c>
      <c r="WD2" s="228">
        <v>1997</v>
      </c>
      <c r="WE2" s="228">
        <v>1998</v>
      </c>
      <c r="WF2" s="228">
        <v>1999</v>
      </c>
      <c r="WG2" s="228">
        <v>2000</v>
      </c>
      <c r="WH2" s="228">
        <v>2001</v>
      </c>
      <c r="WI2" s="228">
        <v>2002</v>
      </c>
      <c r="WJ2" s="228">
        <v>2003</v>
      </c>
      <c r="WK2" s="228">
        <v>2004</v>
      </c>
      <c r="WL2" s="228">
        <v>2005</v>
      </c>
      <c r="WM2" s="228">
        <v>2006</v>
      </c>
      <c r="WN2" s="228">
        <v>2007</v>
      </c>
      <c r="WO2" s="228">
        <v>2008</v>
      </c>
      <c r="WP2" s="228">
        <v>2009</v>
      </c>
      <c r="WQ2" s="120"/>
      <c r="WR2" s="228">
        <v>1975</v>
      </c>
      <c r="WS2" s="228">
        <v>1976</v>
      </c>
      <c r="WT2" s="228">
        <v>1977</v>
      </c>
      <c r="WU2" s="228">
        <v>1978</v>
      </c>
      <c r="WV2" s="228">
        <v>1979</v>
      </c>
      <c r="WW2" s="228">
        <v>1980</v>
      </c>
      <c r="WX2" s="228">
        <v>1981</v>
      </c>
      <c r="WY2" s="228">
        <v>1982</v>
      </c>
      <c r="WZ2" s="228">
        <v>1983</v>
      </c>
      <c r="XA2" s="228">
        <v>1984</v>
      </c>
      <c r="XB2" s="228">
        <v>1985</v>
      </c>
      <c r="XC2" s="228">
        <v>1986</v>
      </c>
      <c r="XD2" s="228">
        <v>1987</v>
      </c>
      <c r="XE2" s="228">
        <v>1988</v>
      </c>
      <c r="XF2" s="228">
        <v>1989</v>
      </c>
      <c r="XG2" s="228">
        <v>1990</v>
      </c>
      <c r="XH2" s="228">
        <v>1991</v>
      </c>
      <c r="XI2" s="228">
        <v>1992</v>
      </c>
      <c r="XJ2" s="228">
        <v>1993</v>
      </c>
      <c r="XK2" s="228">
        <v>1994</v>
      </c>
      <c r="XL2" s="228">
        <v>1995</v>
      </c>
      <c r="XM2" s="228">
        <v>1996</v>
      </c>
      <c r="XN2" s="228">
        <v>1997</v>
      </c>
      <c r="XO2" s="228">
        <v>1998</v>
      </c>
      <c r="XP2" s="228">
        <v>1999</v>
      </c>
      <c r="XQ2" s="228">
        <v>2000</v>
      </c>
      <c r="XR2" s="228">
        <v>2001</v>
      </c>
      <c r="XS2" s="228">
        <v>2002</v>
      </c>
      <c r="XT2" s="228">
        <v>2003</v>
      </c>
      <c r="XU2" s="228">
        <v>2004</v>
      </c>
      <c r="XV2" s="228">
        <v>2005</v>
      </c>
      <c r="XW2" s="228">
        <v>2006</v>
      </c>
      <c r="XX2" s="228">
        <v>2007</v>
      </c>
      <c r="XY2" s="228">
        <v>2008</v>
      </c>
      <c r="XZ2" s="228">
        <v>2009</v>
      </c>
      <c r="YA2" s="120"/>
      <c r="YB2" s="228">
        <v>1975</v>
      </c>
      <c r="YC2" s="228">
        <v>1976</v>
      </c>
      <c r="YD2" s="228">
        <v>1977</v>
      </c>
      <c r="YE2" s="228">
        <v>1978</v>
      </c>
      <c r="YF2" s="228">
        <v>1979</v>
      </c>
      <c r="YG2" s="228">
        <v>1980</v>
      </c>
      <c r="YH2" s="228">
        <v>1981</v>
      </c>
      <c r="YI2" s="228">
        <v>1982</v>
      </c>
      <c r="YJ2" s="228">
        <v>1983</v>
      </c>
      <c r="YK2" s="228">
        <v>1984</v>
      </c>
      <c r="YL2" s="228">
        <v>1985</v>
      </c>
      <c r="YM2" s="228">
        <v>1986</v>
      </c>
      <c r="YN2" s="228">
        <v>1987</v>
      </c>
      <c r="YO2" s="228">
        <v>1988</v>
      </c>
      <c r="YP2" s="228">
        <v>1989</v>
      </c>
      <c r="YQ2" s="228">
        <v>1990</v>
      </c>
      <c r="YR2" s="228">
        <v>1991</v>
      </c>
      <c r="YS2" s="228">
        <v>1992</v>
      </c>
      <c r="YT2" s="228">
        <v>1993</v>
      </c>
      <c r="YU2" s="228">
        <v>1994</v>
      </c>
      <c r="YV2" s="228">
        <v>1995</v>
      </c>
      <c r="YW2" s="228">
        <v>1996</v>
      </c>
      <c r="YX2" s="228">
        <v>1997</v>
      </c>
      <c r="YY2" s="228">
        <v>1998</v>
      </c>
      <c r="YZ2" s="228">
        <v>1999</v>
      </c>
      <c r="ZA2" s="228">
        <v>2000</v>
      </c>
      <c r="ZB2" s="228">
        <v>2001</v>
      </c>
      <c r="ZC2" s="228">
        <v>2002</v>
      </c>
      <c r="ZD2" s="228">
        <v>2003</v>
      </c>
      <c r="ZE2" s="228">
        <v>2004</v>
      </c>
      <c r="ZF2" s="228">
        <v>2005</v>
      </c>
      <c r="ZG2" s="228">
        <v>2006</v>
      </c>
      <c r="ZH2" s="228">
        <v>2007</v>
      </c>
      <c r="ZI2" s="228">
        <v>2008</v>
      </c>
      <c r="ZJ2" s="228">
        <v>2009</v>
      </c>
      <c r="ZK2" s="120"/>
      <c r="ZL2" s="228">
        <v>1975</v>
      </c>
      <c r="ZM2" s="228">
        <v>1976</v>
      </c>
      <c r="ZN2" s="228">
        <v>1977</v>
      </c>
      <c r="ZO2" s="228">
        <v>1978</v>
      </c>
      <c r="ZP2" s="228">
        <v>1979</v>
      </c>
      <c r="ZQ2" s="228">
        <v>1980</v>
      </c>
      <c r="ZR2" s="228">
        <v>1981</v>
      </c>
      <c r="ZS2" s="228">
        <v>1982</v>
      </c>
      <c r="ZT2" s="228">
        <v>1983</v>
      </c>
      <c r="ZU2" s="228">
        <v>1984</v>
      </c>
      <c r="ZV2" s="228">
        <v>1985</v>
      </c>
      <c r="ZW2" s="228">
        <v>1986</v>
      </c>
      <c r="ZX2" s="228">
        <v>1987</v>
      </c>
      <c r="ZY2" s="228">
        <v>1988</v>
      </c>
      <c r="ZZ2" s="228">
        <v>1989</v>
      </c>
      <c r="AAA2" s="228">
        <v>1990</v>
      </c>
      <c r="AAB2" s="228">
        <v>1991</v>
      </c>
      <c r="AAC2" s="228">
        <v>1992</v>
      </c>
      <c r="AAD2" s="228">
        <v>1993</v>
      </c>
      <c r="AAE2" s="228">
        <v>1994</v>
      </c>
      <c r="AAF2" s="228">
        <v>1995</v>
      </c>
      <c r="AAG2" s="228">
        <v>1996</v>
      </c>
      <c r="AAH2" s="228">
        <v>1997</v>
      </c>
      <c r="AAI2" s="228">
        <v>1998</v>
      </c>
      <c r="AAJ2" s="228">
        <v>1999</v>
      </c>
      <c r="AAK2" s="228">
        <v>2000</v>
      </c>
      <c r="AAL2" s="228">
        <v>2001</v>
      </c>
      <c r="AAM2" s="228">
        <v>2002</v>
      </c>
      <c r="AAN2" s="228">
        <v>2003</v>
      </c>
      <c r="AAO2" s="228">
        <v>2004</v>
      </c>
      <c r="AAP2" s="228">
        <v>2005</v>
      </c>
      <c r="AAQ2" s="228">
        <v>2006</v>
      </c>
      <c r="AAR2" s="228">
        <v>2007</v>
      </c>
      <c r="AAS2" s="228">
        <v>2008</v>
      </c>
      <c r="AAT2" s="228">
        <v>2009</v>
      </c>
      <c r="AAU2" s="120"/>
      <c r="AAV2" s="228">
        <v>1975</v>
      </c>
      <c r="AAW2" s="228">
        <v>1976</v>
      </c>
      <c r="AAX2" s="228">
        <v>1977</v>
      </c>
      <c r="AAY2" s="228">
        <v>1978</v>
      </c>
      <c r="AAZ2" s="228">
        <v>1979</v>
      </c>
      <c r="ABA2" s="228">
        <v>1980</v>
      </c>
      <c r="ABB2" s="228">
        <v>1981</v>
      </c>
      <c r="ABC2" s="228">
        <v>1982</v>
      </c>
      <c r="ABD2" s="228">
        <v>1983</v>
      </c>
      <c r="ABE2" s="228">
        <v>1984</v>
      </c>
      <c r="ABF2" s="228">
        <v>1985</v>
      </c>
      <c r="ABG2" s="228">
        <v>1986</v>
      </c>
      <c r="ABH2" s="228">
        <v>1987</v>
      </c>
      <c r="ABI2" s="228">
        <v>1988</v>
      </c>
      <c r="ABJ2" s="228">
        <v>1989</v>
      </c>
      <c r="ABK2" s="228">
        <v>1990</v>
      </c>
      <c r="ABL2" s="228">
        <v>1991</v>
      </c>
      <c r="ABM2" s="228">
        <v>1992</v>
      </c>
      <c r="ABN2" s="228">
        <v>1993</v>
      </c>
      <c r="ABO2" s="228">
        <v>1994</v>
      </c>
      <c r="ABP2" s="228">
        <v>1995</v>
      </c>
      <c r="ABQ2" s="228">
        <v>1996</v>
      </c>
      <c r="ABR2" s="228">
        <v>1997</v>
      </c>
      <c r="ABS2" s="228">
        <v>1998</v>
      </c>
      <c r="ABT2" s="228">
        <v>1999</v>
      </c>
      <c r="ABU2" s="228">
        <v>2000</v>
      </c>
      <c r="ABV2" s="228">
        <v>2001</v>
      </c>
      <c r="ABW2" s="228">
        <v>2002</v>
      </c>
      <c r="ABX2" s="228">
        <v>2003</v>
      </c>
      <c r="ABY2" s="228">
        <v>2004</v>
      </c>
      <c r="ABZ2" s="228">
        <v>2005</v>
      </c>
      <c r="ACA2" s="228">
        <v>2006</v>
      </c>
      <c r="ACB2" s="228">
        <v>2007</v>
      </c>
      <c r="ACC2" s="228">
        <v>2008</v>
      </c>
      <c r="ACD2" s="228">
        <v>2009</v>
      </c>
      <c r="ACE2" s="120"/>
      <c r="ACF2" s="228">
        <v>1975</v>
      </c>
      <c r="ACG2" s="228">
        <v>1976</v>
      </c>
      <c r="ACH2" s="228">
        <v>1977</v>
      </c>
      <c r="ACI2" s="228">
        <v>1978</v>
      </c>
      <c r="ACJ2" s="228">
        <v>1979</v>
      </c>
      <c r="ACK2" s="228">
        <v>1980</v>
      </c>
      <c r="ACL2" s="228">
        <v>1981</v>
      </c>
      <c r="ACM2" s="228">
        <v>1982</v>
      </c>
      <c r="ACN2" s="228">
        <v>1983</v>
      </c>
      <c r="ACO2" s="228">
        <v>1984</v>
      </c>
      <c r="ACP2" s="228">
        <v>1985</v>
      </c>
      <c r="ACQ2" s="228">
        <v>1986</v>
      </c>
      <c r="ACR2" s="228">
        <v>1987</v>
      </c>
      <c r="ACS2" s="228">
        <v>1988</v>
      </c>
      <c r="ACT2" s="228">
        <v>1989</v>
      </c>
      <c r="ACU2" s="228">
        <v>1990</v>
      </c>
      <c r="ACV2" s="228">
        <v>1991</v>
      </c>
      <c r="ACW2" s="228">
        <v>1992</v>
      </c>
      <c r="ACX2" s="228">
        <v>1993</v>
      </c>
      <c r="ACY2" s="228">
        <v>1994</v>
      </c>
      <c r="ACZ2" s="228">
        <v>1995</v>
      </c>
      <c r="ADA2" s="228">
        <v>1996</v>
      </c>
      <c r="ADB2" s="228">
        <v>1997</v>
      </c>
      <c r="ADC2" s="228">
        <v>1998</v>
      </c>
      <c r="ADD2" s="228">
        <v>1999</v>
      </c>
      <c r="ADE2" s="228">
        <v>2000</v>
      </c>
      <c r="ADF2" s="228">
        <v>2001</v>
      </c>
      <c r="ADG2" s="228">
        <v>2002</v>
      </c>
      <c r="ADH2" s="228">
        <v>2003</v>
      </c>
      <c r="ADI2" s="228">
        <v>2004</v>
      </c>
      <c r="ADJ2" s="228">
        <v>2005</v>
      </c>
      <c r="ADK2" s="228">
        <v>2006</v>
      </c>
      <c r="ADL2" s="228">
        <v>2007</v>
      </c>
      <c r="ADM2" s="228">
        <v>2008</v>
      </c>
      <c r="ADN2" s="228">
        <v>2009</v>
      </c>
      <c r="ADO2" s="120"/>
      <c r="ADP2" s="228">
        <v>1975</v>
      </c>
      <c r="ADQ2" s="228">
        <v>1976</v>
      </c>
      <c r="ADR2" s="228">
        <v>1977</v>
      </c>
      <c r="ADS2" s="228">
        <v>1978</v>
      </c>
      <c r="ADT2" s="228">
        <v>1979</v>
      </c>
      <c r="ADU2" s="228">
        <v>1980</v>
      </c>
      <c r="ADV2" s="228">
        <v>1981</v>
      </c>
      <c r="ADW2" s="228">
        <v>1982</v>
      </c>
      <c r="ADX2" s="228">
        <v>1983</v>
      </c>
      <c r="ADY2" s="228">
        <v>1984</v>
      </c>
      <c r="ADZ2" s="228">
        <v>1985</v>
      </c>
      <c r="AEA2" s="228">
        <v>1986</v>
      </c>
      <c r="AEB2" s="228">
        <v>1987</v>
      </c>
      <c r="AEC2" s="228">
        <v>1988</v>
      </c>
      <c r="AED2" s="228">
        <v>1989</v>
      </c>
      <c r="AEE2" s="228">
        <v>1990</v>
      </c>
      <c r="AEF2" s="228">
        <v>1991</v>
      </c>
      <c r="AEG2" s="228">
        <v>1992</v>
      </c>
      <c r="AEH2" s="228">
        <v>1993</v>
      </c>
      <c r="AEI2" s="228">
        <v>1994</v>
      </c>
      <c r="AEJ2" s="228">
        <v>1995</v>
      </c>
      <c r="AEK2" s="228">
        <v>1996</v>
      </c>
      <c r="AEL2" s="228">
        <v>1997</v>
      </c>
      <c r="AEM2" s="228">
        <v>1998</v>
      </c>
      <c r="AEN2" s="228">
        <v>1999</v>
      </c>
      <c r="AEO2" s="228">
        <v>2000</v>
      </c>
      <c r="AEP2" s="228">
        <v>2001</v>
      </c>
      <c r="AEQ2" s="228">
        <v>2002</v>
      </c>
      <c r="AER2" s="228">
        <v>2003</v>
      </c>
      <c r="AES2" s="228">
        <v>2004</v>
      </c>
      <c r="AET2" s="228">
        <v>2005</v>
      </c>
      <c r="AEU2" s="228">
        <v>2006</v>
      </c>
      <c r="AEV2" s="228">
        <v>2007</v>
      </c>
      <c r="AEW2" s="228">
        <v>2008</v>
      </c>
      <c r="AEX2" s="228">
        <v>2009</v>
      </c>
      <c r="AEY2" s="120"/>
      <c r="AEZ2" s="228">
        <v>1975</v>
      </c>
      <c r="AFA2" s="228">
        <v>1976</v>
      </c>
      <c r="AFB2" s="228">
        <v>1977</v>
      </c>
      <c r="AFC2" s="228">
        <v>1978</v>
      </c>
      <c r="AFD2" s="228">
        <v>1979</v>
      </c>
      <c r="AFE2" s="228">
        <v>1980</v>
      </c>
      <c r="AFF2" s="228">
        <v>1981</v>
      </c>
      <c r="AFG2" s="228">
        <v>1982</v>
      </c>
      <c r="AFH2" s="228">
        <v>1983</v>
      </c>
      <c r="AFI2" s="228">
        <v>1984</v>
      </c>
      <c r="AFJ2" s="228">
        <v>1985</v>
      </c>
      <c r="AFK2" s="228">
        <v>1986</v>
      </c>
      <c r="AFL2" s="228">
        <v>1987</v>
      </c>
      <c r="AFM2" s="228">
        <v>1988</v>
      </c>
      <c r="AFN2" s="228">
        <v>1989</v>
      </c>
      <c r="AFO2" s="228">
        <v>1990</v>
      </c>
      <c r="AFP2" s="228">
        <v>1991</v>
      </c>
      <c r="AFQ2" s="228">
        <v>1992</v>
      </c>
      <c r="AFR2" s="228">
        <v>1993</v>
      </c>
      <c r="AFS2" s="228">
        <v>1994</v>
      </c>
      <c r="AFT2" s="228">
        <v>1995</v>
      </c>
      <c r="AFU2" s="228">
        <v>1996</v>
      </c>
      <c r="AFV2" s="228">
        <v>1997</v>
      </c>
      <c r="AFW2" s="228">
        <v>1998</v>
      </c>
      <c r="AFX2" s="228">
        <v>1999</v>
      </c>
      <c r="AFY2" s="228">
        <v>2000</v>
      </c>
      <c r="AFZ2" s="228">
        <v>2001</v>
      </c>
      <c r="AGA2" s="228">
        <v>2002</v>
      </c>
      <c r="AGB2" s="228">
        <v>2003</v>
      </c>
      <c r="AGC2" s="228">
        <v>2004</v>
      </c>
      <c r="AGD2" s="228">
        <v>2005</v>
      </c>
      <c r="AGE2" s="228">
        <v>2006</v>
      </c>
      <c r="AGF2" s="228">
        <v>2007</v>
      </c>
      <c r="AGG2" s="228">
        <v>2008</v>
      </c>
      <c r="AGH2" s="228">
        <v>2009</v>
      </c>
    </row>
    <row r="3" spans="1:866" ht="18" customHeight="1" x14ac:dyDescent="0.25">
      <c r="A3" s="120"/>
      <c r="B3" s="120"/>
      <c r="C3" s="122" t="s">
        <v>320</v>
      </c>
      <c r="D3" s="198" t="s">
        <v>48</v>
      </c>
      <c r="E3" s="198" t="s">
        <v>48</v>
      </c>
      <c r="F3" s="198" t="s">
        <v>48</v>
      </c>
      <c r="G3" s="198" t="s">
        <v>48</v>
      </c>
      <c r="H3" s="198" t="s">
        <v>48</v>
      </c>
      <c r="I3" s="198" t="s">
        <v>48</v>
      </c>
      <c r="J3" s="198" t="s">
        <v>48</v>
      </c>
      <c r="K3" s="198" t="s">
        <v>48</v>
      </c>
      <c r="L3" s="198" t="s">
        <v>48</v>
      </c>
      <c r="M3" s="198" t="s">
        <v>48</v>
      </c>
      <c r="N3" s="198" t="s">
        <v>48</v>
      </c>
      <c r="O3" s="198" t="s">
        <v>48</v>
      </c>
      <c r="P3" s="198" t="s">
        <v>48</v>
      </c>
      <c r="Q3" s="198" t="s">
        <v>48</v>
      </c>
      <c r="R3" s="198" t="s">
        <v>48</v>
      </c>
      <c r="S3" s="198" t="s">
        <v>48</v>
      </c>
      <c r="T3" s="198" t="s">
        <v>48</v>
      </c>
      <c r="U3" s="198" t="s">
        <v>48</v>
      </c>
      <c r="V3" s="198" t="s">
        <v>48</v>
      </c>
      <c r="W3" s="198" t="s">
        <v>48</v>
      </c>
      <c r="X3" s="198" t="s">
        <v>48</v>
      </c>
      <c r="Y3" s="198" t="s">
        <v>48</v>
      </c>
      <c r="Z3" s="198" t="s">
        <v>48</v>
      </c>
      <c r="AA3" s="198" t="s">
        <v>48</v>
      </c>
      <c r="AB3" s="198" t="s">
        <v>48</v>
      </c>
      <c r="AC3" s="198" t="s">
        <v>48</v>
      </c>
      <c r="AD3" s="198" t="s">
        <v>48</v>
      </c>
      <c r="AE3" s="198" t="s">
        <v>48</v>
      </c>
      <c r="AF3" s="198" t="s">
        <v>48</v>
      </c>
      <c r="AG3" s="198" t="s">
        <v>48</v>
      </c>
      <c r="AH3" s="198" t="s">
        <v>48</v>
      </c>
      <c r="AI3" s="198" t="s">
        <v>48</v>
      </c>
      <c r="AJ3" s="198" t="s">
        <v>48</v>
      </c>
      <c r="AK3" s="198" t="s">
        <v>48</v>
      </c>
      <c r="AL3" s="198" t="s">
        <v>48</v>
      </c>
      <c r="AM3" s="120"/>
      <c r="AN3" s="198" t="s">
        <v>47</v>
      </c>
      <c r="AO3" s="198" t="s">
        <v>47</v>
      </c>
      <c r="AP3" s="198" t="s">
        <v>47</v>
      </c>
      <c r="AQ3" s="198" t="s">
        <v>47</v>
      </c>
      <c r="AR3" s="198" t="s">
        <v>47</v>
      </c>
      <c r="AS3" s="198" t="s">
        <v>47</v>
      </c>
      <c r="AT3" s="198" t="s">
        <v>47</v>
      </c>
      <c r="AU3" s="198" t="s">
        <v>47</v>
      </c>
      <c r="AV3" s="198" t="s">
        <v>47</v>
      </c>
      <c r="AW3" s="198" t="s">
        <v>47</v>
      </c>
      <c r="AX3" s="198" t="s">
        <v>47</v>
      </c>
      <c r="AY3" s="198" t="s">
        <v>47</v>
      </c>
      <c r="AZ3" s="198" t="s">
        <v>47</v>
      </c>
      <c r="BA3" s="198" t="s">
        <v>47</v>
      </c>
      <c r="BB3" s="198" t="s">
        <v>47</v>
      </c>
      <c r="BC3" s="198" t="s">
        <v>47</v>
      </c>
      <c r="BD3" s="198" t="s">
        <v>47</v>
      </c>
      <c r="BE3" s="198" t="s">
        <v>47</v>
      </c>
      <c r="BF3" s="198" t="s">
        <v>47</v>
      </c>
      <c r="BG3" s="198" t="s">
        <v>47</v>
      </c>
      <c r="BH3" s="198" t="s">
        <v>47</v>
      </c>
      <c r="BI3" s="198" t="s">
        <v>47</v>
      </c>
      <c r="BJ3" s="198" t="s">
        <v>47</v>
      </c>
      <c r="BK3" s="198" t="s">
        <v>47</v>
      </c>
      <c r="BL3" s="198" t="s">
        <v>47</v>
      </c>
      <c r="BM3" s="198" t="s">
        <v>47</v>
      </c>
      <c r="BN3" s="198" t="s">
        <v>47</v>
      </c>
      <c r="BO3" s="198" t="s">
        <v>47</v>
      </c>
      <c r="BP3" s="198" t="s">
        <v>47</v>
      </c>
      <c r="BQ3" s="198" t="s">
        <v>47</v>
      </c>
      <c r="BR3" s="198" t="s">
        <v>47</v>
      </c>
      <c r="BS3" s="198" t="s">
        <v>47</v>
      </c>
      <c r="BT3" s="198" t="s">
        <v>47</v>
      </c>
      <c r="BU3" s="198" t="s">
        <v>47</v>
      </c>
      <c r="BV3" s="198" t="s">
        <v>47</v>
      </c>
      <c r="BW3" s="120"/>
      <c r="BX3" s="198" t="s">
        <v>57</v>
      </c>
      <c r="BY3" s="198" t="s">
        <v>57</v>
      </c>
      <c r="BZ3" s="198" t="s">
        <v>57</v>
      </c>
      <c r="CA3" s="198" t="s">
        <v>57</v>
      </c>
      <c r="CB3" s="198" t="s">
        <v>57</v>
      </c>
      <c r="CC3" s="198" t="s">
        <v>57</v>
      </c>
      <c r="CD3" s="198" t="s">
        <v>57</v>
      </c>
      <c r="CE3" s="198" t="s">
        <v>57</v>
      </c>
      <c r="CF3" s="198" t="s">
        <v>57</v>
      </c>
      <c r="CG3" s="198" t="s">
        <v>57</v>
      </c>
      <c r="CH3" s="198" t="s">
        <v>57</v>
      </c>
      <c r="CI3" s="198" t="s">
        <v>57</v>
      </c>
      <c r="CJ3" s="198" t="s">
        <v>57</v>
      </c>
      <c r="CK3" s="198" t="s">
        <v>57</v>
      </c>
      <c r="CL3" s="198" t="s">
        <v>57</v>
      </c>
      <c r="CM3" s="198" t="s">
        <v>57</v>
      </c>
      <c r="CN3" s="198" t="s">
        <v>57</v>
      </c>
      <c r="CO3" s="198" t="s">
        <v>57</v>
      </c>
      <c r="CP3" s="198" t="s">
        <v>57</v>
      </c>
      <c r="CQ3" s="198" t="s">
        <v>57</v>
      </c>
      <c r="CR3" s="198" t="s">
        <v>57</v>
      </c>
      <c r="CS3" s="198" t="s">
        <v>57</v>
      </c>
      <c r="CT3" s="198" t="s">
        <v>57</v>
      </c>
      <c r="CU3" s="198" t="s">
        <v>57</v>
      </c>
      <c r="CV3" s="198" t="s">
        <v>57</v>
      </c>
      <c r="CW3" s="198" t="s">
        <v>57</v>
      </c>
      <c r="CX3" s="198" t="s">
        <v>57</v>
      </c>
      <c r="CY3" s="198" t="s">
        <v>57</v>
      </c>
      <c r="CZ3" s="198" t="s">
        <v>57</v>
      </c>
      <c r="DA3" s="198" t="s">
        <v>57</v>
      </c>
      <c r="DB3" s="198" t="s">
        <v>57</v>
      </c>
      <c r="DC3" s="198" t="s">
        <v>57</v>
      </c>
      <c r="DD3" s="198" t="s">
        <v>57</v>
      </c>
      <c r="DE3" s="198" t="s">
        <v>57</v>
      </c>
      <c r="DF3" s="198" t="s">
        <v>57</v>
      </c>
      <c r="DG3" s="120"/>
      <c r="DH3" s="198" t="s">
        <v>57</v>
      </c>
      <c r="DI3" s="198" t="s">
        <v>57</v>
      </c>
      <c r="DJ3" s="198" t="s">
        <v>57</v>
      </c>
      <c r="DK3" s="198" t="s">
        <v>57</v>
      </c>
      <c r="DL3" s="198" t="s">
        <v>57</v>
      </c>
      <c r="DM3" s="198" t="s">
        <v>57</v>
      </c>
      <c r="DN3" s="198" t="s">
        <v>57</v>
      </c>
      <c r="DO3" s="198" t="s">
        <v>57</v>
      </c>
      <c r="DP3" s="198" t="s">
        <v>57</v>
      </c>
      <c r="DQ3" s="198" t="s">
        <v>57</v>
      </c>
      <c r="DR3" s="198" t="s">
        <v>57</v>
      </c>
      <c r="DS3" s="198" t="s">
        <v>57</v>
      </c>
      <c r="DT3" s="198" t="s">
        <v>57</v>
      </c>
      <c r="DU3" s="198" t="s">
        <v>57</v>
      </c>
      <c r="DV3" s="198" t="s">
        <v>57</v>
      </c>
      <c r="DW3" s="198" t="s">
        <v>57</v>
      </c>
      <c r="DX3" s="198" t="s">
        <v>57</v>
      </c>
      <c r="DY3" s="198" t="s">
        <v>57</v>
      </c>
      <c r="DZ3" s="198" t="s">
        <v>57</v>
      </c>
      <c r="EA3" s="198" t="s">
        <v>57</v>
      </c>
      <c r="EB3" s="198" t="s">
        <v>57</v>
      </c>
      <c r="EC3" s="198" t="s">
        <v>57</v>
      </c>
      <c r="ED3" s="198" t="s">
        <v>57</v>
      </c>
      <c r="EE3" s="198" t="s">
        <v>57</v>
      </c>
      <c r="EF3" s="198" t="s">
        <v>57</v>
      </c>
      <c r="EG3" s="198" t="s">
        <v>57</v>
      </c>
      <c r="EH3" s="198" t="s">
        <v>57</v>
      </c>
      <c r="EI3" s="198" t="s">
        <v>57</v>
      </c>
      <c r="EJ3" s="198" t="s">
        <v>57</v>
      </c>
      <c r="EK3" s="198" t="s">
        <v>57</v>
      </c>
      <c r="EL3" s="198" t="s">
        <v>57</v>
      </c>
      <c r="EM3" s="198" t="s">
        <v>57</v>
      </c>
      <c r="EN3" s="198" t="s">
        <v>57</v>
      </c>
      <c r="EO3" s="198" t="s">
        <v>57</v>
      </c>
      <c r="EP3" s="198" t="s">
        <v>57</v>
      </c>
      <c r="EQ3" s="120"/>
      <c r="ER3" s="198" t="s">
        <v>57</v>
      </c>
      <c r="ES3" s="198" t="s">
        <v>57</v>
      </c>
      <c r="ET3" s="198" t="s">
        <v>57</v>
      </c>
      <c r="EU3" s="198" t="s">
        <v>57</v>
      </c>
      <c r="EV3" s="198" t="s">
        <v>57</v>
      </c>
      <c r="EW3" s="198" t="s">
        <v>57</v>
      </c>
      <c r="EX3" s="198" t="s">
        <v>57</v>
      </c>
      <c r="EY3" s="198" t="s">
        <v>57</v>
      </c>
      <c r="EZ3" s="198" t="s">
        <v>57</v>
      </c>
      <c r="FA3" s="198" t="s">
        <v>57</v>
      </c>
      <c r="FB3" s="198" t="s">
        <v>57</v>
      </c>
      <c r="FC3" s="198" t="s">
        <v>57</v>
      </c>
      <c r="FD3" s="198" t="s">
        <v>57</v>
      </c>
      <c r="FE3" s="198" t="s">
        <v>57</v>
      </c>
      <c r="FF3" s="198" t="s">
        <v>57</v>
      </c>
      <c r="FG3" s="198" t="s">
        <v>57</v>
      </c>
      <c r="FH3" s="198" t="s">
        <v>57</v>
      </c>
      <c r="FI3" s="198" t="s">
        <v>57</v>
      </c>
      <c r="FJ3" s="198" t="s">
        <v>57</v>
      </c>
      <c r="FK3" s="198" t="s">
        <v>57</v>
      </c>
      <c r="FL3" s="198" t="s">
        <v>57</v>
      </c>
      <c r="FM3" s="198" t="s">
        <v>57</v>
      </c>
      <c r="FN3" s="198" t="s">
        <v>57</v>
      </c>
      <c r="FO3" s="198" t="s">
        <v>57</v>
      </c>
      <c r="FP3" s="198" t="s">
        <v>57</v>
      </c>
      <c r="FQ3" s="198" t="s">
        <v>57</v>
      </c>
      <c r="FR3" s="198" t="s">
        <v>57</v>
      </c>
      <c r="FS3" s="198" t="s">
        <v>57</v>
      </c>
      <c r="FT3" s="198" t="s">
        <v>57</v>
      </c>
      <c r="FU3" s="198" t="s">
        <v>57</v>
      </c>
      <c r="FV3" s="198" t="s">
        <v>57</v>
      </c>
      <c r="FW3" s="198" t="s">
        <v>57</v>
      </c>
      <c r="FX3" s="198" t="s">
        <v>57</v>
      </c>
      <c r="FY3" s="198" t="s">
        <v>57</v>
      </c>
      <c r="FZ3" s="198" t="s">
        <v>57</v>
      </c>
      <c r="GA3" s="120"/>
      <c r="GB3" s="198" t="s">
        <v>57</v>
      </c>
      <c r="GC3" s="198" t="s">
        <v>57</v>
      </c>
      <c r="GD3" s="198" t="s">
        <v>57</v>
      </c>
      <c r="GE3" s="198" t="s">
        <v>57</v>
      </c>
      <c r="GF3" s="198" t="s">
        <v>57</v>
      </c>
      <c r="GG3" s="198" t="s">
        <v>57</v>
      </c>
      <c r="GH3" s="198" t="s">
        <v>57</v>
      </c>
      <c r="GI3" s="198" t="s">
        <v>57</v>
      </c>
      <c r="GJ3" s="198" t="s">
        <v>57</v>
      </c>
      <c r="GK3" s="198" t="s">
        <v>57</v>
      </c>
      <c r="GL3" s="198" t="s">
        <v>57</v>
      </c>
      <c r="GM3" s="198" t="s">
        <v>57</v>
      </c>
      <c r="GN3" s="198" t="s">
        <v>57</v>
      </c>
      <c r="GO3" s="198" t="s">
        <v>57</v>
      </c>
      <c r="GP3" s="198" t="s">
        <v>57</v>
      </c>
      <c r="GQ3" s="198" t="s">
        <v>57</v>
      </c>
      <c r="GR3" s="198" t="s">
        <v>57</v>
      </c>
      <c r="GS3" s="198" t="s">
        <v>57</v>
      </c>
      <c r="GT3" s="198" t="s">
        <v>57</v>
      </c>
      <c r="GU3" s="198" t="s">
        <v>57</v>
      </c>
      <c r="GV3" s="198" t="s">
        <v>57</v>
      </c>
      <c r="GW3" s="198" t="s">
        <v>57</v>
      </c>
      <c r="GX3" s="198" t="s">
        <v>57</v>
      </c>
      <c r="GY3" s="198" t="s">
        <v>57</v>
      </c>
      <c r="GZ3" s="198" t="s">
        <v>57</v>
      </c>
      <c r="HA3" s="198" t="s">
        <v>57</v>
      </c>
      <c r="HB3" s="198" t="s">
        <v>57</v>
      </c>
      <c r="HC3" s="198" t="s">
        <v>57</v>
      </c>
      <c r="HD3" s="198" t="s">
        <v>57</v>
      </c>
      <c r="HE3" s="198" t="s">
        <v>57</v>
      </c>
      <c r="HF3" s="198" t="s">
        <v>57</v>
      </c>
      <c r="HG3" s="198" t="s">
        <v>57</v>
      </c>
      <c r="HH3" s="198" t="s">
        <v>57</v>
      </c>
      <c r="HI3" s="198" t="s">
        <v>57</v>
      </c>
      <c r="HJ3" s="198" t="s">
        <v>57</v>
      </c>
      <c r="HK3" s="120"/>
      <c r="HL3" s="198" t="s">
        <v>53</v>
      </c>
      <c r="HM3" s="198" t="s">
        <v>53</v>
      </c>
      <c r="HN3" s="198" t="s">
        <v>53</v>
      </c>
      <c r="HO3" s="198" t="s">
        <v>53</v>
      </c>
      <c r="HP3" s="198" t="s">
        <v>53</v>
      </c>
      <c r="HQ3" s="198" t="s">
        <v>53</v>
      </c>
      <c r="HR3" s="198" t="s">
        <v>53</v>
      </c>
      <c r="HS3" s="198" t="s">
        <v>53</v>
      </c>
      <c r="HT3" s="198" t="s">
        <v>53</v>
      </c>
      <c r="HU3" s="198" t="s">
        <v>53</v>
      </c>
      <c r="HV3" s="198" t="s">
        <v>53</v>
      </c>
      <c r="HW3" s="198" t="s">
        <v>53</v>
      </c>
      <c r="HX3" s="198" t="s">
        <v>53</v>
      </c>
      <c r="HY3" s="198" t="s">
        <v>53</v>
      </c>
      <c r="HZ3" s="198" t="s">
        <v>53</v>
      </c>
      <c r="IA3" s="198" t="s">
        <v>53</v>
      </c>
      <c r="IB3" s="198" t="s">
        <v>53</v>
      </c>
      <c r="IC3" s="198" t="s">
        <v>53</v>
      </c>
      <c r="ID3" s="198" t="s">
        <v>53</v>
      </c>
      <c r="IE3" s="198" t="s">
        <v>53</v>
      </c>
      <c r="IF3" s="198" t="s">
        <v>53</v>
      </c>
      <c r="IG3" s="198" t="s">
        <v>53</v>
      </c>
      <c r="IH3" s="198" t="s">
        <v>53</v>
      </c>
      <c r="II3" s="198" t="s">
        <v>53</v>
      </c>
      <c r="IJ3" s="198" t="s">
        <v>53</v>
      </c>
      <c r="IK3" s="198" t="s">
        <v>53</v>
      </c>
      <c r="IL3" s="198" t="s">
        <v>53</v>
      </c>
      <c r="IM3" s="198" t="s">
        <v>53</v>
      </c>
      <c r="IN3" s="198" t="s">
        <v>53</v>
      </c>
      <c r="IO3" s="198" t="s">
        <v>53</v>
      </c>
      <c r="IP3" s="198" t="s">
        <v>53</v>
      </c>
      <c r="IQ3" s="198" t="s">
        <v>53</v>
      </c>
      <c r="IR3" s="198" t="s">
        <v>53</v>
      </c>
      <c r="IS3" s="198" t="s">
        <v>53</v>
      </c>
      <c r="IT3" s="198" t="s">
        <v>53</v>
      </c>
      <c r="IU3" s="120"/>
      <c r="IV3" s="198" t="s">
        <v>71</v>
      </c>
      <c r="IW3" s="198" t="s">
        <v>71</v>
      </c>
      <c r="IX3" s="198" t="s">
        <v>71</v>
      </c>
      <c r="IY3" s="198" t="s">
        <v>71</v>
      </c>
      <c r="IZ3" s="198" t="s">
        <v>71</v>
      </c>
      <c r="JA3" s="198" t="s">
        <v>71</v>
      </c>
      <c r="JB3" s="198" t="s">
        <v>71</v>
      </c>
      <c r="JC3" s="198" t="s">
        <v>71</v>
      </c>
      <c r="JD3" s="198" t="s">
        <v>71</v>
      </c>
      <c r="JE3" s="198" t="s">
        <v>71</v>
      </c>
      <c r="JF3" s="198" t="s">
        <v>71</v>
      </c>
      <c r="JG3" s="198" t="s">
        <v>71</v>
      </c>
      <c r="JH3" s="198" t="s">
        <v>71</v>
      </c>
      <c r="JI3" s="198" t="s">
        <v>71</v>
      </c>
      <c r="JJ3" s="198" t="s">
        <v>71</v>
      </c>
      <c r="JK3" s="198" t="s">
        <v>71</v>
      </c>
      <c r="JL3" s="198" t="s">
        <v>71</v>
      </c>
      <c r="JM3" s="198" t="s">
        <v>71</v>
      </c>
      <c r="JN3" s="198" t="s">
        <v>71</v>
      </c>
      <c r="JO3" s="198" t="s">
        <v>71</v>
      </c>
      <c r="JP3" s="198" t="s">
        <v>71</v>
      </c>
      <c r="JQ3" s="198" t="s">
        <v>71</v>
      </c>
      <c r="JR3" s="198" t="s">
        <v>71</v>
      </c>
      <c r="JS3" s="198" t="s">
        <v>71</v>
      </c>
      <c r="JT3" s="198" t="s">
        <v>71</v>
      </c>
      <c r="JU3" s="198" t="s">
        <v>71</v>
      </c>
      <c r="JV3" s="198" t="s">
        <v>71</v>
      </c>
      <c r="JW3" s="198" t="s">
        <v>71</v>
      </c>
      <c r="JX3" s="198" t="s">
        <v>71</v>
      </c>
      <c r="JY3" s="198" t="s">
        <v>71</v>
      </c>
      <c r="JZ3" s="198" t="s">
        <v>71</v>
      </c>
      <c r="KA3" s="198" t="s">
        <v>71</v>
      </c>
      <c r="KB3" s="198" t="s">
        <v>71</v>
      </c>
      <c r="KC3" s="198" t="s">
        <v>71</v>
      </c>
      <c r="KD3" s="198" t="s">
        <v>71</v>
      </c>
      <c r="KE3" s="120"/>
      <c r="KF3" s="198" t="s">
        <v>71</v>
      </c>
      <c r="KG3" s="198" t="s">
        <v>71</v>
      </c>
      <c r="KH3" s="198" t="s">
        <v>71</v>
      </c>
      <c r="KI3" s="198" t="s">
        <v>71</v>
      </c>
      <c r="KJ3" s="198" t="s">
        <v>71</v>
      </c>
      <c r="KK3" s="198" t="s">
        <v>71</v>
      </c>
      <c r="KL3" s="198" t="s">
        <v>71</v>
      </c>
      <c r="KM3" s="198" t="s">
        <v>71</v>
      </c>
      <c r="KN3" s="198" t="s">
        <v>71</v>
      </c>
      <c r="KO3" s="198" t="s">
        <v>71</v>
      </c>
      <c r="KP3" s="198" t="s">
        <v>71</v>
      </c>
      <c r="KQ3" s="198" t="s">
        <v>71</v>
      </c>
      <c r="KR3" s="198" t="s">
        <v>71</v>
      </c>
      <c r="KS3" s="198" t="s">
        <v>71</v>
      </c>
      <c r="KT3" s="198" t="s">
        <v>71</v>
      </c>
      <c r="KU3" s="198" t="s">
        <v>71</v>
      </c>
      <c r="KV3" s="198" t="s">
        <v>71</v>
      </c>
      <c r="KW3" s="198" t="s">
        <v>71</v>
      </c>
      <c r="KX3" s="198" t="s">
        <v>71</v>
      </c>
      <c r="KY3" s="198" t="s">
        <v>71</v>
      </c>
      <c r="KZ3" s="198" t="s">
        <v>71</v>
      </c>
      <c r="LA3" s="198" t="s">
        <v>71</v>
      </c>
      <c r="LB3" s="198" t="s">
        <v>71</v>
      </c>
      <c r="LC3" s="198" t="s">
        <v>71</v>
      </c>
      <c r="LD3" s="198" t="s">
        <v>71</v>
      </c>
      <c r="LE3" s="198" t="s">
        <v>71</v>
      </c>
      <c r="LF3" s="198" t="s">
        <v>71</v>
      </c>
      <c r="LG3" s="198" t="s">
        <v>71</v>
      </c>
      <c r="LH3" s="198" t="s">
        <v>71</v>
      </c>
      <c r="LI3" s="198" t="s">
        <v>71</v>
      </c>
      <c r="LJ3" s="198" t="s">
        <v>71</v>
      </c>
      <c r="LK3" s="198" t="s">
        <v>71</v>
      </c>
      <c r="LL3" s="198" t="s">
        <v>71</v>
      </c>
      <c r="LM3" s="198" t="s">
        <v>71</v>
      </c>
      <c r="LN3" s="198" t="s">
        <v>71</v>
      </c>
      <c r="LO3" s="120"/>
      <c r="LP3" s="198" t="s">
        <v>71</v>
      </c>
      <c r="LQ3" s="198" t="s">
        <v>71</v>
      </c>
      <c r="LR3" s="198" t="s">
        <v>71</v>
      </c>
      <c r="LS3" s="198" t="s">
        <v>71</v>
      </c>
      <c r="LT3" s="198" t="s">
        <v>71</v>
      </c>
      <c r="LU3" s="198" t="s">
        <v>71</v>
      </c>
      <c r="LV3" s="198" t="s">
        <v>71</v>
      </c>
      <c r="LW3" s="198" t="s">
        <v>71</v>
      </c>
      <c r="LX3" s="198" t="s">
        <v>71</v>
      </c>
      <c r="LY3" s="198" t="s">
        <v>71</v>
      </c>
      <c r="LZ3" s="198" t="s">
        <v>71</v>
      </c>
      <c r="MA3" s="198" t="s">
        <v>71</v>
      </c>
      <c r="MB3" s="198" t="s">
        <v>71</v>
      </c>
      <c r="MC3" s="198" t="s">
        <v>71</v>
      </c>
      <c r="MD3" s="198" t="s">
        <v>71</v>
      </c>
      <c r="ME3" s="198" t="s">
        <v>71</v>
      </c>
      <c r="MF3" s="198" t="s">
        <v>71</v>
      </c>
      <c r="MG3" s="198" t="s">
        <v>71</v>
      </c>
      <c r="MH3" s="198" t="s">
        <v>71</v>
      </c>
      <c r="MI3" s="198" t="s">
        <v>71</v>
      </c>
      <c r="MJ3" s="198" t="s">
        <v>71</v>
      </c>
      <c r="MK3" s="198" t="s">
        <v>71</v>
      </c>
      <c r="ML3" s="198" t="s">
        <v>71</v>
      </c>
      <c r="MM3" s="198" t="s">
        <v>71</v>
      </c>
      <c r="MN3" s="198" t="s">
        <v>71</v>
      </c>
      <c r="MO3" s="198" t="s">
        <v>71</v>
      </c>
      <c r="MP3" s="198" t="s">
        <v>71</v>
      </c>
      <c r="MQ3" s="198" t="s">
        <v>71</v>
      </c>
      <c r="MR3" s="198" t="s">
        <v>71</v>
      </c>
      <c r="MS3" s="198" t="s">
        <v>71</v>
      </c>
      <c r="MT3" s="198" t="s">
        <v>71</v>
      </c>
      <c r="MU3" s="198" t="s">
        <v>71</v>
      </c>
      <c r="MV3" s="198" t="s">
        <v>71</v>
      </c>
      <c r="MW3" s="198" t="s">
        <v>71</v>
      </c>
      <c r="MX3" s="198" t="s">
        <v>71</v>
      </c>
      <c r="MY3" s="120"/>
      <c r="MZ3" s="198" t="s">
        <v>71</v>
      </c>
      <c r="NA3" s="198" t="s">
        <v>71</v>
      </c>
      <c r="NB3" s="198" t="s">
        <v>71</v>
      </c>
      <c r="NC3" s="198" t="s">
        <v>71</v>
      </c>
      <c r="ND3" s="198" t="s">
        <v>71</v>
      </c>
      <c r="NE3" s="198" t="s">
        <v>71</v>
      </c>
      <c r="NF3" s="198" t="s">
        <v>71</v>
      </c>
      <c r="NG3" s="198" t="s">
        <v>71</v>
      </c>
      <c r="NH3" s="198" t="s">
        <v>71</v>
      </c>
      <c r="NI3" s="198" t="s">
        <v>71</v>
      </c>
      <c r="NJ3" s="198" t="s">
        <v>71</v>
      </c>
      <c r="NK3" s="198" t="s">
        <v>71</v>
      </c>
      <c r="NL3" s="198" t="s">
        <v>71</v>
      </c>
      <c r="NM3" s="198" t="s">
        <v>71</v>
      </c>
      <c r="NN3" s="198" t="s">
        <v>71</v>
      </c>
      <c r="NO3" s="198" t="s">
        <v>71</v>
      </c>
      <c r="NP3" s="198" t="s">
        <v>71</v>
      </c>
      <c r="NQ3" s="198" t="s">
        <v>71</v>
      </c>
      <c r="NR3" s="198" t="s">
        <v>71</v>
      </c>
      <c r="NS3" s="198" t="s">
        <v>71</v>
      </c>
      <c r="NT3" s="198" t="s">
        <v>71</v>
      </c>
      <c r="NU3" s="198" t="s">
        <v>71</v>
      </c>
      <c r="NV3" s="198" t="s">
        <v>71</v>
      </c>
      <c r="NW3" s="198" t="s">
        <v>71</v>
      </c>
      <c r="NX3" s="198" t="s">
        <v>71</v>
      </c>
      <c r="NY3" s="198" t="s">
        <v>71</v>
      </c>
      <c r="NZ3" s="198" t="s">
        <v>71</v>
      </c>
      <c r="OA3" s="198" t="s">
        <v>71</v>
      </c>
      <c r="OB3" s="198" t="s">
        <v>71</v>
      </c>
      <c r="OC3" s="198" t="s">
        <v>71</v>
      </c>
      <c r="OD3" s="198" t="s">
        <v>71</v>
      </c>
      <c r="OE3" s="198" t="s">
        <v>71</v>
      </c>
      <c r="OF3" s="198" t="s">
        <v>71</v>
      </c>
      <c r="OG3" s="198" t="s">
        <v>71</v>
      </c>
      <c r="OH3" s="198" t="s">
        <v>71</v>
      </c>
      <c r="OI3" s="120"/>
      <c r="OJ3" s="198" t="s">
        <v>47</v>
      </c>
      <c r="OK3" s="198" t="s">
        <v>47</v>
      </c>
      <c r="OL3" s="198" t="s">
        <v>47</v>
      </c>
      <c r="OM3" s="198" t="s">
        <v>47</v>
      </c>
      <c r="ON3" s="198" t="s">
        <v>47</v>
      </c>
      <c r="OO3" s="198" t="s">
        <v>47</v>
      </c>
      <c r="OP3" s="198" t="s">
        <v>47</v>
      </c>
      <c r="OQ3" s="198" t="s">
        <v>47</v>
      </c>
      <c r="OR3" s="198" t="s">
        <v>47</v>
      </c>
      <c r="OS3" s="198" t="s">
        <v>47</v>
      </c>
      <c r="OT3" s="198" t="s">
        <v>47</v>
      </c>
      <c r="OU3" s="198" t="s">
        <v>47</v>
      </c>
      <c r="OV3" s="198" t="s">
        <v>47</v>
      </c>
      <c r="OW3" s="198" t="s">
        <v>47</v>
      </c>
      <c r="OX3" s="198" t="s">
        <v>47</v>
      </c>
      <c r="OY3" s="198" t="s">
        <v>47</v>
      </c>
      <c r="OZ3" s="198" t="s">
        <v>47</v>
      </c>
      <c r="PA3" s="198" t="s">
        <v>47</v>
      </c>
      <c r="PB3" s="198" t="s">
        <v>47</v>
      </c>
      <c r="PC3" s="198" t="s">
        <v>47</v>
      </c>
      <c r="PD3" s="198" t="s">
        <v>47</v>
      </c>
      <c r="PE3" s="198" t="s">
        <v>47</v>
      </c>
      <c r="PF3" s="198" t="s">
        <v>47</v>
      </c>
      <c r="PG3" s="198" t="s">
        <v>47</v>
      </c>
      <c r="PH3" s="198" t="s">
        <v>47</v>
      </c>
      <c r="PI3" s="198" t="s">
        <v>47</v>
      </c>
      <c r="PJ3" s="198" t="s">
        <v>47</v>
      </c>
      <c r="PK3" s="198" t="s">
        <v>47</v>
      </c>
      <c r="PL3" s="198" t="s">
        <v>47</v>
      </c>
      <c r="PM3" s="198" t="s">
        <v>47</v>
      </c>
      <c r="PN3" s="198" t="s">
        <v>47</v>
      </c>
      <c r="PO3" s="198" t="s">
        <v>47</v>
      </c>
      <c r="PP3" s="198" t="s">
        <v>47</v>
      </c>
      <c r="PQ3" s="198" t="s">
        <v>47</v>
      </c>
      <c r="PR3" s="198" t="s">
        <v>47</v>
      </c>
      <c r="PS3" s="120"/>
      <c r="PT3" s="198" t="s">
        <v>47</v>
      </c>
      <c r="PU3" s="198" t="s">
        <v>47</v>
      </c>
      <c r="PV3" s="198" t="s">
        <v>47</v>
      </c>
      <c r="PW3" s="198" t="s">
        <v>47</v>
      </c>
      <c r="PX3" s="198" t="s">
        <v>47</v>
      </c>
      <c r="PY3" s="198" t="s">
        <v>47</v>
      </c>
      <c r="PZ3" s="198" t="s">
        <v>47</v>
      </c>
      <c r="QA3" s="198" t="s">
        <v>47</v>
      </c>
      <c r="QB3" s="198" t="s">
        <v>47</v>
      </c>
      <c r="QC3" s="198" t="s">
        <v>47</v>
      </c>
      <c r="QD3" s="198" t="s">
        <v>47</v>
      </c>
      <c r="QE3" s="198" t="s">
        <v>47</v>
      </c>
      <c r="QF3" s="198" t="s">
        <v>47</v>
      </c>
      <c r="QG3" s="198" t="s">
        <v>47</v>
      </c>
      <c r="QH3" s="198" t="s">
        <v>47</v>
      </c>
      <c r="QI3" s="198" t="s">
        <v>47</v>
      </c>
      <c r="QJ3" s="198" t="s">
        <v>47</v>
      </c>
      <c r="QK3" s="198" t="s">
        <v>47</v>
      </c>
      <c r="QL3" s="198" t="s">
        <v>47</v>
      </c>
      <c r="QM3" s="198" t="s">
        <v>47</v>
      </c>
      <c r="QN3" s="198" t="s">
        <v>47</v>
      </c>
      <c r="QO3" s="198" t="s">
        <v>47</v>
      </c>
      <c r="QP3" s="198" t="s">
        <v>47</v>
      </c>
      <c r="QQ3" s="198" t="s">
        <v>47</v>
      </c>
      <c r="QR3" s="198" t="s">
        <v>47</v>
      </c>
      <c r="QS3" s="198" t="s">
        <v>47</v>
      </c>
      <c r="QT3" s="198" t="s">
        <v>47</v>
      </c>
      <c r="QU3" s="198" t="s">
        <v>47</v>
      </c>
      <c r="QV3" s="198" t="s">
        <v>47</v>
      </c>
      <c r="QW3" s="198" t="s">
        <v>47</v>
      </c>
      <c r="QX3" s="198" t="s">
        <v>47</v>
      </c>
      <c r="QY3" s="198" t="s">
        <v>47</v>
      </c>
      <c r="QZ3" s="198" t="s">
        <v>47</v>
      </c>
      <c r="RA3" s="198" t="s">
        <v>47</v>
      </c>
      <c r="RB3" s="198" t="s">
        <v>47</v>
      </c>
      <c r="RC3" s="120"/>
      <c r="RD3" s="198" t="s">
        <v>47</v>
      </c>
      <c r="RE3" s="198" t="s">
        <v>47</v>
      </c>
      <c r="RF3" s="198" t="s">
        <v>47</v>
      </c>
      <c r="RG3" s="198" t="s">
        <v>47</v>
      </c>
      <c r="RH3" s="198" t="s">
        <v>47</v>
      </c>
      <c r="RI3" s="198" t="s">
        <v>47</v>
      </c>
      <c r="RJ3" s="198" t="s">
        <v>47</v>
      </c>
      <c r="RK3" s="198" t="s">
        <v>47</v>
      </c>
      <c r="RL3" s="198" t="s">
        <v>47</v>
      </c>
      <c r="RM3" s="198" t="s">
        <v>47</v>
      </c>
      <c r="RN3" s="198" t="s">
        <v>47</v>
      </c>
      <c r="RO3" s="198" t="s">
        <v>47</v>
      </c>
      <c r="RP3" s="198" t="s">
        <v>47</v>
      </c>
      <c r="RQ3" s="198" t="s">
        <v>47</v>
      </c>
      <c r="RR3" s="198" t="s">
        <v>47</v>
      </c>
      <c r="RS3" s="198" t="s">
        <v>47</v>
      </c>
      <c r="RT3" s="198" t="s">
        <v>47</v>
      </c>
      <c r="RU3" s="198" t="s">
        <v>47</v>
      </c>
      <c r="RV3" s="198" t="s">
        <v>47</v>
      </c>
      <c r="RW3" s="198" t="s">
        <v>47</v>
      </c>
      <c r="RX3" s="198" t="s">
        <v>47</v>
      </c>
      <c r="RY3" s="198" t="s">
        <v>47</v>
      </c>
      <c r="RZ3" s="198" t="s">
        <v>47</v>
      </c>
      <c r="SA3" s="198" t="s">
        <v>47</v>
      </c>
      <c r="SB3" s="198" t="s">
        <v>47</v>
      </c>
      <c r="SC3" s="198" t="s">
        <v>47</v>
      </c>
      <c r="SD3" s="198" t="s">
        <v>47</v>
      </c>
      <c r="SE3" s="198" t="s">
        <v>47</v>
      </c>
      <c r="SF3" s="198" t="s">
        <v>47</v>
      </c>
      <c r="SG3" s="198" t="s">
        <v>47</v>
      </c>
      <c r="SH3" s="198" t="s">
        <v>47</v>
      </c>
      <c r="SI3" s="198" t="s">
        <v>47</v>
      </c>
      <c r="SJ3" s="198" t="s">
        <v>47</v>
      </c>
      <c r="SK3" s="198" t="s">
        <v>47</v>
      </c>
      <c r="SL3" s="198" t="s">
        <v>47</v>
      </c>
      <c r="SM3" s="120"/>
      <c r="SN3" s="198" t="s">
        <v>47</v>
      </c>
      <c r="SO3" s="198" t="s">
        <v>47</v>
      </c>
      <c r="SP3" s="198" t="s">
        <v>47</v>
      </c>
      <c r="SQ3" s="198" t="s">
        <v>47</v>
      </c>
      <c r="SR3" s="198" t="s">
        <v>47</v>
      </c>
      <c r="SS3" s="198" t="s">
        <v>47</v>
      </c>
      <c r="ST3" s="198" t="s">
        <v>47</v>
      </c>
      <c r="SU3" s="198" t="s">
        <v>47</v>
      </c>
      <c r="SV3" s="198" t="s">
        <v>47</v>
      </c>
      <c r="SW3" s="198" t="s">
        <v>47</v>
      </c>
      <c r="SX3" s="198" t="s">
        <v>47</v>
      </c>
      <c r="SY3" s="198" t="s">
        <v>47</v>
      </c>
      <c r="SZ3" s="198" t="s">
        <v>47</v>
      </c>
      <c r="TA3" s="198" t="s">
        <v>47</v>
      </c>
      <c r="TB3" s="198" t="s">
        <v>47</v>
      </c>
      <c r="TC3" s="198" t="s">
        <v>47</v>
      </c>
      <c r="TD3" s="198" t="s">
        <v>47</v>
      </c>
      <c r="TE3" s="198" t="s">
        <v>47</v>
      </c>
      <c r="TF3" s="198" t="s">
        <v>47</v>
      </c>
      <c r="TG3" s="198" t="s">
        <v>47</v>
      </c>
      <c r="TH3" s="198" t="s">
        <v>47</v>
      </c>
      <c r="TI3" s="198" t="s">
        <v>47</v>
      </c>
      <c r="TJ3" s="198" t="s">
        <v>47</v>
      </c>
      <c r="TK3" s="198" t="s">
        <v>47</v>
      </c>
      <c r="TL3" s="198" t="s">
        <v>47</v>
      </c>
      <c r="TM3" s="198" t="s">
        <v>47</v>
      </c>
      <c r="TN3" s="198" t="s">
        <v>47</v>
      </c>
      <c r="TO3" s="198" t="s">
        <v>47</v>
      </c>
      <c r="TP3" s="198" t="s">
        <v>47</v>
      </c>
      <c r="TQ3" s="198" t="s">
        <v>47</v>
      </c>
      <c r="TR3" s="198" t="s">
        <v>47</v>
      </c>
      <c r="TS3" s="198" t="s">
        <v>47</v>
      </c>
      <c r="TT3" s="198" t="s">
        <v>47</v>
      </c>
      <c r="TU3" s="198" t="s">
        <v>47</v>
      </c>
      <c r="TV3" s="198" t="s">
        <v>47</v>
      </c>
      <c r="TW3" s="120"/>
      <c r="TX3" s="198" t="s">
        <v>47</v>
      </c>
      <c r="TY3" s="198" t="s">
        <v>47</v>
      </c>
      <c r="TZ3" s="198" t="s">
        <v>47</v>
      </c>
      <c r="UA3" s="198" t="s">
        <v>47</v>
      </c>
      <c r="UB3" s="198" t="s">
        <v>47</v>
      </c>
      <c r="UC3" s="198" t="s">
        <v>47</v>
      </c>
      <c r="UD3" s="198" t="s">
        <v>47</v>
      </c>
      <c r="UE3" s="198" t="s">
        <v>47</v>
      </c>
      <c r="UF3" s="198" t="s">
        <v>47</v>
      </c>
      <c r="UG3" s="198" t="s">
        <v>47</v>
      </c>
      <c r="UH3" s="198" t="s">
        <v>47</v>
      </c>
      <c r="UI3" s="198" t="s">
        <v>47</v>
      </c>
      <c r="UJ3" s="198" t="s">
        <v>47</v>
      </c>
      <c r="UK3" s="198" t="s">
        <v>47</v>
      </c>
      <c r="UL3" s="198" t="s">
        <v>47</v>
      </c>
      <c r="UM3" s="198" t="s">
        <v>47</v>
      </c>
      <c r="UN3" s="198" t="s">
        <v>47</v>
      </c>
      <c r="UO3" s="198" t="s">
        <v>47</v>
      </c>
      <c r="UP3" s="198" t="s">
        <v>47</v>
      </c>
      <c r="UQ3" s="198" t="s">
        <v>47</v>
      </c>
      <c r="UR3" s="198" t="s">
        <v>47</v>
      </c>
      <c r="US3" s="198" t="s">
        <v>47</v>
      </c>
      <c r="UT3" s="198" t="s">
        <v>47</v>
      </c>
      <c r="UU3" s="198" t="s">
        <v>47</v>
      </c>
      <c r="UV3" s="198" t="s">
        <v>47</v>
      </c>
      <c r="UW3" s="198" t="s">
        <v>47</v>
      </c>
      <c r="UX3" s="198" t="s">
        <v>47</v>
      </c>
      <c r="UY3" s="198" t="s">
        <v>47</v>
      </c>
      <c r="UZ3" s="198" t="s">
        <v>47</v>
      </c>
      <c r="VA3" s="198" t="s">
        <v>47</v>
      </c>
      <c r="VB3" s="198" t="s">
        <v>47</v>
      </c>
      <c r="VC3" s="198" t="s">
        <v>47</v>
      </c>
      <c r="VD3" s="198" t="s">
        <v>47</v>
      </c>
      <c r="VE3" s="198" t="s">
        <v>47</v>
      </c>
      <c r="VF3" s="198" t="s">
        <v>47</v>
      </c>
      <c r="VG3" s="120"/>
      <c r="VH3" s="198" t="s">
        <v>57</v>
      </c>
      <c r="VI3" s="198" t="s">
        <v>57</v>
      </c>
      <c r="VJ3" s="198" t="s">
        <v>57</v>
      </c>
      <c r="VK3" s="198" t="s">
        <v>57</v>
      </c>
      <c r="VL3" s="198" t="s">
        <v>57</v>
      </c>
      <c r="VM3" s="198" t="s">
        <v>57</v>
      </c>
      <c r="VN3" s="198" t="s">
        <v>57</v>
      </c>
      <c r="VO3" s="198" t="s">
        <v>57</v>
      </c>
      <c r="VP3" s="198" t="s">
        <v>57</v>
      </c>
      <c r="VQ3" s="198" t="s">
        <v>57</v>
      </c>
      <c r="VR3" s="198" t="s">
        <v>57</v>
      </c>
      <c r="VS3" s="198" t="s">
        <v>57</v>
      </c>
      <c r="VT3" s="198" t="s">
        <v>57</v>
      </c>
      <c r="VU3" s="198" t="s">
        <v>57</v>
      </c>
      <c r="VV3" s="198" t="s">
        <v>57</v>
      </c>
      <c r="VW3" s="198" t="s">
        <v>57</v>
      </c>
      <c r="VX3" s="198" t="s">
        <v>57</v>
      </c>
      <c r="VY3" s="198" t="s">
        <v>57</v>
      </c>
      <c r="VZ3" s="198" t="s">
        <v>57</v>
      </c>
      <c r="WA3" s="198" t="s">
        <v>57</v>
      </c>
      <c r="WB3" s="198" t="s">
        <v>57</v>
      </c>
      <c r="WC3" s="198" t="s">
        <v>57</v>
      </c>
      <c r="WD3" s="198" t="s">
        <v>57</v>
      </c>
      <c r="WE3" s="198" t="s">
        <v>57</v>
      </c>
      <c r="WF3" s="198" t="s">
        <v>57</v>
      </c>
      <c r="WG3" s="198" t="s">
        <v>57</v>
      </c>
      <c r="WH3" s="198" t="s">
        <v>57</v>
      </c>
      <c r="WI3" s="198" t="s">
        <v>57</v>
      </c>
      <c r="WJ3" s="198" t="s">
        <v>57</v>
      </c>
      <c r="WK3" s="198" t="s">
        <v>57</v>
      </c>
      <c r="WL3" s="198" t="s">
        <v>57</v>
      </c>
      <c r="WM3" s="198" t="s">
        <v>57</v>
      </c>
      <c r="WN3" s="198" t="s">
        <v>57</v>
      </c>
      <c r="WO3" s="198" t="s">
        <v>57</v>
      </c>
      <c r="WP3" s="198" t="s">
        <v>57</v>
      </c>
      <c r="WQ3" s="120"/>
      <c r="WR3" s="198" t="s">
        <v>47</v>
      </c>
      <c r="WS3" s="198" t="s">
        <v>47</v>
      </c>
      <c r="WT3" s="198" t="s">
        <v>47</v>
      </c>
      <c r="WU3" s="198" t="s">
        <v>47</v>
      </c>
      <c r="WV3" s="198" t="s">
        <v>47</v>
      </c>
      <c r="WW3" s="198" t="s">
        <v>47</v>
      </c>
      <c r="WX3" s="198" t="s">
        <v>47</v>
      </c>
      <c r="WY3" s="198" t="s">
        <v>47</v>
      </c>
      <c r="WZ3" s="198" t="s">
        <v>47</v>
      </c>
      <c r="XA3" s="198" t="s">
        <v>47</v>
      </c>
      <c r="XB3" s="198" t="s">
        <v>47</v>
      </c>
      <c r="XC3" s="198" t="s">
        <v>47</v>
      </c>
      <c r="XD3" s="198" t="s">
        <v>47</v>
      </c>
      <c r="XE3" s="198" t="s">
        <v>47</v>
      </c>
      <c r="XF3" s="198" t="s">
        <v>47</v>
      </c>
      <c r="XG3" s="198" t="s">
        <v>47</v>
      </c>
      <c r="XH3" s="198" t="s">
        <v>47</v>
      </c>
      <c r="XI3" s="198" t="s">
        <v>47</v>
      </c>
      <c r="XJ3" s="198" t="s">
        <v>47</v>
      </c>
      <c r="XK3" s="198" t="s">
        <v>47</v>
      </c>
      <c r="XL3" s="198" t="s">
        <v>47</v>
      </c>
      <c r="XM3" s="198" t="s">
        <v>47</v>
      </c>
      <c r="XN3" s="198" t="s">
        <v>47</v>
      </c>
      <c r="XO3" s="198" t="s">
        <v>47</v>
      </c>
      <c r="XP3" s="198" t="s">
        <v>47</v>
      </c>
      <c r="XQ3" s="198" t="s">
        <v>47</v>
      </c>
      <c r="XR3" s="198" t="s">
        <v>47</v>
      </c>
      <c r="XS3" s="198" t="s">
        <v>47</v>
      </c>
      <c r="XT3" s="198" t="s">
        <v>47</v>
      </c>
      <c r="XU3" s="198" t="s">
        <v>47</v>
      </c>
      <c r="XV3" s="198" t="s">
        <v>47</v>
      </c>
      <c r="XW3" s="198" t="s">
        <v>47</v>
      </c>
      <c r="XX3" s="198" t="s">
        <v>47</v>
      </c>
      <c r="XY3" s="198" t="s">
        <v>47</v>
      </c>
      <c r="XZ3" s="198" t="s">
        <v>47</v>
      </c>
      <c r="YA3" s="120"/>
      <c r="YB3" s="198" t="s">
        <v>47</v>
      </c>
      <c r="YC3" s="198" t="s">
        <v>47</v>
      </c>
      <c r="YD3" s="198" t="s">
        <v>47</v>
      </c>
      <c r="YE3" s="198" t="s">
        <v>47</v>
      </c>
      <c r="YF3" s="198" t="s">
        <v>47</v>
      </c>
      <c r="YG3" s="198" t="s">
        <v>47</v>
      </c>
      <c r="YH3" s="198" t="s">
        <v>47</v>
      </c>
      <c r="YI3" s="198" t="s">
        <v>47</v>
      </c>
      <c r="YJ3" s="198" t="s">
        <v>47</v>
      </c>
      <c r="YK3" s="198" t="s">
        <v>47</v>
      </c>
      <c r="YL3" s="198" t="s">
        <v>47</v>
      </c>
      <c r="YM3" s="198" t="s">
        <v>47</v>
      </c>
      <c r="YN3" s="198" t="s">
        <v>47</v>
      </c>
      <c r="YO3" s="198" t="s">
        <v>47</v>
      </c>
      <c r="YP3" s="198" t="s">
        <v>47</v>
      </c>
      <c r="YQ3" s="198" t="s">
        <v>47</v>
      </c>
      <c r="YR3" s="198" t="s">
        <v>47</v>
      </c>
      <c r="YS3" s="198" t="s">
        <v>47</v>
      </c>
      <c r="YT3" s="198" t="s">
        <v>47</v>
      </c>
      <c r="YU3" s="198" t="s">
        <v>47</v>
      </c>
      <c r="YV3" s="198" t="s">
        <v>47</v>
      </c>
      <c r="YW3" s="198" t="s">
        <v>47</v>
      </c>
      <c r="YX3" s="198" t="s">
        <v>47</v>
      </c>
      <c r="YY3" s="198" t="s">
        <v>47</v>
      </c>
      <c r="YZ3" s="198" t="s">
        <v>47</v>
      </c>
      <c r="ZA3" s="198" t="s">
        <v>47</v>
      </c>
      <c r="ZB3" s="198" t="s">
        <v>47</v>
      </c>
      <c r="ZC3" s="198" t="s">
        <v>47</v>
      </c>
      <c r="ZD3" s="198" t="s">
        <v>47</v>
      </c>
      <c r="ZE3" s="198" t="s">
        <v>47</v>
      </c>
      <c r="ZF3" s="198" t="s">
        <v>47</v>
      </c>
      <c r="ZG3" s="198" t="s">
        <v>47</v>
      </c>
      <c r="ZH3" s="198" t="s">
        <v>47</v>
      </c>
      <c r="ZI3" s="198" t="s">
        <v>47</v>
      </c>
      <c r="ZJ3" s="198" t="s">
        <v>47</v>
      </c>
      <c r="ZK3" s="120"/>
      <c r="ZL3" s="198" t="s">
        <v>71</v>
      </c>
      <c r="ZM3" s="198" t="s">
        <v>71</v>
      </c>
      <c r="ZN3" s="198" t="s">
        <v>71</v>
      </c>
      <c r="ZO3" s="198" t="s">
        <v>71</v>
      </c>
      <c r="ZP3" s="198" t="s">
        <v>71</v>
      </c>
      <c r="ZQ3" s="198" t="s">
        <v>71</v>
      </c>
      <c r="ZR3" s="198" t="s">
        <v>71</v>
      </c>
      <c r="ZS3" s="198" t="s">
        <v>71</v>
      </c>
      <c r="ZT3" s="198" t="s">
        <v>71</v>
      </c>
      <c r="ZU3" s="198" t="s">
        <v>71</v>
      </c>
      <c r="ZV3" s="198" t="s">
        <v>71</v>
      </c>
      <c r="ZW3" s="198" t="s">
        <v>71</v>
      </c>
      <c r="ZX3" s="198" t="s">
        <v>71</v>
      </c>
      <c r="ZY3" s="198" t="s">
        <v>71</v>
      </c>
      <c r="ZZ3" s="198" t="s">
        <v>71</v>
      </c>
      <c r="AAA3" s="198" t="s">
        <v>71</v>
      </c>
      <c r="AAB3" s="198" t="s">
        <v>71</v>
      </c>
      <c r="AAC3" s="198" t="s">
        <v>71</v>
      </c>
      <c r="AAD3" s="198" t="s">
        <v>71</v>
      </c>
      <c r="AAE3" s="198" t="s">
        <v>71</v>
      </c>
      <c r="AAF3" s="198" t="s">
        <v>71</v>
      </c>
      <c r="AAG3" s="198" t="s">
        <v>71</v>
      </c>
      <c r="AAH3" s="198" t="s">
        <v>71</v>
      </c>
      <c r="AAI3" s="198" t="s">
        <v>71</v>
      </c>
      <c r="AAJ3" s="198" t="s">
        <v>71</v>
      </c>
      <c r="AAK3" s="198" t="s">
        <v>71</v>
      </c>
      <c r="AAL3" s="198" t="s">
        <v>71</v>
      </c>
      <c r="AAM3" s="198" t="s">
        <v>71</v>
      </c>
      <c r="AAN3" s="198" t="s">
        <v>71</v>
      </c>
      <c r="AAO3" s="198" t="s">
        <v>71</v>
      </c>
      <c r="AAP3" s="198" t="s">
        <v>71</v>
      </c>
      <c r="AAQ3" s="198" t="s">
        <v>71</v>
      </c>
      <c r="AAR3" s="198" t="s">
        <v>71</v>
      </c>
      <c r="AAS3" s="198" t="s">
        <v>71</v>
      </c>
      <c r="AAT3" s="198" t="s">
        <v>71</v>
      </c>
      <c r="AAU3" s="120"/>
      <c r="AAV3" s="198" t="s">
        <v>57</v>
      </c>
      <c r="AAW3" s="198" t="s">
        <v>57</v>
      </c>
      <c r="AAX3" s="198" t="s">
        <v>57</v>
      </c>
      <c r="AAY3" s="198" t="s">
        <v>57</v>
      </c>
      <c r="AAZ3" s="198" t="s">
        <v>57</v>
      </c>
      <c r="ABA3" s="198" t="s">
        <v>57</v>
      </c>
      <c r="ABB3" s="198" t="s">
        <v>57</v>
      </c>
      <c r="ABC3" s="198" t="s">
        <v>57</v>
      </c>
      <c r="ABD3" s="198" t="s">
        <v>57</v>
      </c>
      <c r="ABE3" s="198" t="s">
        <v>57</v>
      </c>
      <c r="ABF3" s="198" t="s">
        <v>57</v>
      </c>
      <c r="ABG3" s="198" t="s">
        <v>57</v>
      </c>
      <c r="ABH3" s="198" t="s">
        <v>57</v>
      </c>
      <c r="ABI3" s="198" t="s">
        <v>57</v>
      </c>
      <c r="ABJ3" s="198" t="s">
        <v>57</v>
      </c>
      <c r="ABK3" s="198" t="s">
        <v>57</v>
      </c>
      <c r="ABL3" s="198" t="s">
        <v>57</v>
      </c>
      <c r="ABM3" s="198" t="s">
        <v>57</v>
      </c>
      <c r="ABN3" s="198" t="s">
        <v>57</v>
      </c>
      <c r="ABO3" s="198" t="s">
        <v>57</v>
      </c>
      <c r="ABP3" s="198" t="s">
        <v>57</v>
      </c>
      <c r="ABQ3" s="198" t="s">
        <v>57</v>
      </c>
      <c r="ABR3" s="198" t="s">
        <v>57</v>
      </c>
      <c r="ABS3" s="198" t="s">
        <v>57</v>
      </c>
      <c r="ABT3" s="198" t="s">
        <v>57</v>
      </c>
      <c r="ABU3" s="198" t="s">
        <v>57</v>
      </c>
      <c r="ABV3" s="198" t="s">
        <v>57</v>
      </c>
      <c r="ABW3" s="198" t="s">
        <v>57</v>
      </c>
      <c r="ABX3" s="198" t="s">
        <v>57</v>
      </c>
      <c r="ABY3" s="198" t="s">
        <v>57</v>
      </c>
      <c r="ABZ3" s="198" t="s">
        <v>57</v>
      </c>
      <c r="ACA3" s="198" t="s">
        <v>57</v>
      </c>
      <c r="ACB3" s="198" t="s">
        <v>57</v>
      </c>
      <c r="ACC3" s="198" t="s">
        <v>57</v>
      </c>
      <c r="ACD3" s="198" t="s">
        <v>57</v>
      </c>
      <c r="ACE3" s="120"/>
      <c r="ACF3" s="198" t="s">
        <v>53</v>
      </c>
      <c r="ACG3" s="198" t="s">
        <v>53</v>
      </c>
      <c r="ACH3" s="198" t="s">
        <v>53</v>
      </c>
      <c r="ACI3" s="198" t="s">
        <v>53</v>
      </c>
      <c r="ACJ3" s="198" t="s">
        <v>53</v>
      </c>
      <c r="ACK3" s="198" t="s">
        <v>53</v>
      </c>
      <c r="ACL3" s="198" t="s">
        <v>53</v>
      </c>
      <c r="ACM3" s="198" t="s">
        <v>53</v>
      </c>
      <c r="ACN3" s="198" t="s">
        <v>53</v>
      </c>
      <c r="ACO3" s="198" t="s">
        <v>53</v>
      </c>
      <c r="ACP3" s="198" t="s">
        <v>53</v>
      </c>
      <c r="ACQ3" s="198" t="s">
        <v>53</v>
      </c>
      <c r="ACR3" s="198" t="s">
        <v>53</v>
      </c>
      <c r="ACS3" s="198" t="s">
        <v>53</v>
      </c>
      <c r="ACT3" s="198" t="s">
        <v>53</v>
      </c>
      <c r="ACU3" s="198" t="s">
        <v>53</v>
      </c>
      <c r="ACV3" s="198" t="s">
        <v>53</v>
      </c>
      <c r="ACW3" s="198" t="s">
        <v>53</v>
      </c>
      <c r="ACX3" s="198" t="s">
        <v>53</v>
      </c>
      <c r="ACY3" s="198" t="s">
        <v>53</v>
      </c>
      <c r="ACZ3" s="198" t="s">
        <v>53</v>
      </c>
      <c r="ADA3" s="198" t="s">
        <v>53</v>
      </c>
      <c r="ADB3" s="198" t="s">
        <v>53</v>
      </c>
      <c r="ADC3" s="198" t="s">
        <v>53</v>
      </c>
      <c r="ADD3" s="198" t="s">
        <v>53</v>
      </c>
      <c r="ADE3" s="198" t="s">
        <v>53</v>
      </c>
      <c r="ADF3" s="198" t="s">
        <v>53</v>
      </c>
      <c r="ADG3" s="198" t="s">
        <v>53</v>
      </c>
      <c r="ADH3" s="198" t="s">
        <v>53</v>
      </c>
      <c r="ADI3" s="198" t="s">
        <v>53</v>
      </c>
      <c r="ADJ3" s="198" t="s">
        <v>53</v>
      </c>
      <c r="ADK3" s="198" t="s">
        <v>53</v>
      </c>
      <c r="ADL3" s="198" t="s">
        <v>53</v>
      </c>
      <c r="ADM3" s="198" t="s">
        <v>53</v>
      </c>
      <c r="ADN3" s="198" t="s">
        <v>53</v>
      </c>
      <c r="ADO3" s="120"/>
      <c r="ADP3" s="198" t="s">
        <v>71</v>
      </c>
      <c r="ADQ3" s="198" t="s">
        <v>71</v>
      </c>
      <c r="ADR3" s="198" t="s">
        <v>71</v>
      </c>
      <c r="ADS3" s="198" t="s">
        <v>71</v>
      </c>
      <c r="ADT3" s="198" t="s">
        <v>71</v>
      </c>
      <c r="ADU3" s="198" t="s">
        <v>71</v>
      </c>
      <c r="ADV3" s="198" t="s">
        <v>71</v>
      </c>
      <c r="ADW3" s="198" t="s">
        <v>71</v>
      </c>
      <c r="ADX3" s="198" t="s">
        <v>71</v>
      </c>
      <c r="ADY3" s="198" t="s">
        <v>71</v>
      </c>
      <c r="ADZ3" s="198" t="s">
        <v>71</v>
      </c>
      <c r="AEA3" s="198" t="s">
        <v>71</v>
      </c>
      <c r="AEB3" s="198" t="s">
        <v>71</v>
      </c>
      <c r="AEC3" s="198" t="s">
        <v>71</v>
      </c>
      <c r="AED3" s="198" t="s">
        <v>71</v>
      </c>
      <c r="AEE3" s="198" t="s">
        <v>71</v>
      </c>
      <c r="AEF3" s="198" t="s">
        <v>71</v>
      </c>
      <c r="AEG3" s="198" t="s">
        <v>71</v>
      </c>
      <c r="AEH3" s="198" t="s">
        <v>71</v>
      </c>
      <c r="AEI3" s="198" t="s">
        <v>71</v>
      </c>
      <c r="AEJ3" s="198" t="s">
        <v>71</v>
      </c>
      <c r="AEK3" s="198" t="s">
        <v>71</v>
      </c>
      <c r="AEL3" s="198" t="s">
        <v>71</v>
      </c>
      <c r="AEM3" s="198" t="s">
        <v>71</v>
      </c>
      <c r="AEN3" s="198" t="s">
        <v>71</v>
      </c>
      <c r="AEO3" s="198" t="s">
        <v>71</v>
      </c>
      <c r="AEP3" s="198" t="s">
        <v>71</v>
      </c>
      <c r="AEQ3" s="198" t="s">
        <v>71</v>
      </c>
      <c r="AER3" s="198" t="s">
        <v>71</v>
      </c>
      <c r="AES3" s="198" t="s">
        <v>71</v>
      </c>
      <c r="AET3" s="198" t="s">
        <v>71</v>
      </c>
      <c r="AEU3" s="198" t="s">
        <v>71</v>
      </c>
      <c r="AEV3" s="198" t="s">
        <v>71</v>
      </c>
      <c r="AEW3" s="198" t="s">
        <v>71</v>
      </c>
      <c r="AEX3" s="198" t="s">
        <v>71</v>
      </c>
      <c r="AEY3" s="120"/>
      <c r="AEZ3" s="198" t="s">
        <v>47</v>
      </c>
      <c r="AFA3" s="198" t="s">
        <v>47</v>
      </c>
      <c r="AFB3" s="198" t="s">
        <v>47</v>
      </c>
      <c r="AFC3" s="198" t="s">
        <v>47</v>
      </c>
      <c r="AFD3" s="198" t="s">
        <v>47</v>
      </c>
      <c r="AFE3" s="198" t="s">
        <v>47</v>
      </c>
      <c r="AFF3" s="198" t="s">
        <v>47</v>
      </c>
      <c r="AFG3" s="198" t="s">
        <v>47</v>
      </c>
      <c r="AFH3" s="198" t="s">
        <v>47</v>
      </c>
      <c r="AFI3" s="198" t="s">
        <v>47</v>
      </c>
      <c r="AFJ3" s="198" t="s">
        <v>47</v>
      </c>
      <c r="AFK3" s="198" t="s">
        <v>47</v>
      </c>
      <c r="AFL3" s="198" t="s">
        <v>47</v>
      </c>
      <c r="AFM3" s="198" t="s">
        <v>47</v>
      </c>
      <c r="AFN3" s="198" t="s">
        <v>47</v>
      </c>
      <c r="AFO3" s="198" t="s">
        <v>47</v>
      </c>
      <c r="AFP3" s="198" t="s">
        <v>47</v>
      </c>
      <c r="AFQ3" s="198" t="s">
        <v>47</v>
      </c>
      <c r="AFR3" s="198" t="s">
        <v>47</v>
      </c>
      <c r="AFS3" s="198" t="s">
        <v>47</v>
      </c>
      <c r="AFT3" s="198" t="s">
        <v>47</v>
      </c>
      <c r="AFU3" s="198" t="s">
        <v>47</v>
      </c>
      <c r="AFV3" s="198" t="s">
        <v>47</v>
      </c>
      <c r="AFW3" s="198" t="s">
        <v>47</v>
      </c>
      <c r="AFX3" s="198" t="s">
        <v>47</v>
      </c>
      <c r="AFY3" s="198" t="s">
        <v>47</v>
      </c>
      <c r="AFZ3" s="198" t="s">
        <v>47</v>
      </c>
      <c r="AGA3" s="198" t="s">
        <v>47</v>
      </c>
      <c r="AGB3" s="198" t="s">
        <v>47</v>
      </c>
      <c r="AGC3" s="198" t="s">
        <v>47</v>
      </c>
      <c r="AGD3" s="198" t="s">
        <v>47</v>
      </c>
      <c r="AGE3" s="198" t="s">
        <v>47</v>
      </c>
      <c r="AGF3" s="198" t="s">
        <v>47</v>
      </c>
      <c r="AGG3" s="198" t="s">
        <v>47</v>
      </c>
      <c r="AGH3" s="198" t="s">
        <v>47</v>
      </c>
    </row>
    <row r="4" spans="1:866" ht="18" customHeight="1" x14ac:dyDescent="0.25">
      <c r="A4" s="123"/>
      <c r="B4" s="123"/>
      <c r="C4" s="122" t="s">
        <v>321</v>
      </c>
      <c r="D4" s="198" t="s">
        <v>23</v>
      </c>
      <c r="E4" s="198" t="s">
        <v>23</v>
      </c>
      <c r="F4" s="198" t="s">
        <v>23</v>
      </c>
      <c r="G4" s="198" t="s">
        <v>23</v>
      </c>
      <c r="H4" s="198" t="s">
        <v>23</v>
      </c>
      <c r="I4" s="198" t="s">
        <v>23</v>
      </c>
      <c r="J4" s="198" t="s">
        <v>23</v>
      </c>
      <c r="K4" s="198" t="s">
        <v>23</v>
      </c>
      <c r="L4" s="198" t="s">
        <v>23</v>
      </c>
      <c r="M4" s="198" t="s">
        <v>23</v>
      </c>
      <c r="N4" s="198" t="s">
        <v>23</v>
      </c>
      <c r="O4" s="198" t="s">
        <v>23</v>
      </c>
      <c r="P4" s="198" t="s">
        <v>23</v>
      </c>
      <c r="Q4" s="198" t="s">
        <v>23</v>
      </c>
      <c r="R4" s="198" t="s">
        <v>23</v>
      </c>
      <c r="S4" s="198" t="s">
        <v>23</v>
      </c>
      <c r="T4" s="198" t="s">
        <v>23</v>
      </c>
      <c r="U4" s="198" t="s">
        <v>23</v>
      </c>
      <c r="V4" s="198" t="s">
        <v>23</v>
      </c>
      <c r="W4" s="198" t="s">
        <v>23</v>
      </c>
      <c r="X4" s="198" t="s">
        <v>23</v>
      </c>
      <c r="Y4" s="198" t="s">
        <v>23</v>
      </c>
      <c r="Z4" s="198" t="s">
        <v>23</v>
      </c>
      <c r="AA4" s="198" t="s">
        <v>23</v>
      </c>
      <c r="AB4" s="198" t="s">
        <v>23</v>
      </c>
      <c r="AC4" s="198" t="s">
        <v>23</v>
      </c>
      <c r="AD4" s="198" t="s">
        <v>23</v>
      </c>
      <c r="AE4" s="198" t="s">
        <v>23</v>
      </c>
      <c r="AF4" s="198" t="s">
        <v>23</v>
      </c>
      <c r="AG4" s="198" t="s">
        <v>23</v>
      </c>
      <c r="AH4" s="198" t="s">
        <v>23</v>
      </c>
      <c r="AI4" s="198" t="s">
        <v>23</v>
      </c>
      <c r="AJ4" s="198" t="s">
        <v>23</v>
      </c>
      <c r="AK4" s="198" t="s">
        <v>23</v>
      </c>
      <c r="AL4" s="198" t="s">
        <v>23</v>
      </c>
      <c r="AM4" s="120"/>
      <c r="AN4" s="198" t="s">
        <v>26</v>
      </c>
      <c r="AO4" s="198" t="s">
        <v>26</v>
      </c>
      <c r="AP4" s="198" t="s">
        <v>26</v>
      </c>
      <c r="AQ4" s="198" t="s">
        <v>26</v>
      </c>
      <c r="AR4" s="198" t="s">
        <v>26</v>
      </c>
      <c r="AS4" s="198" t="s">
        <v>26</v>
      </c>
      <c r="AT4" s="198" t="s">
        <v>26</v>
      </c>
      <c r="AU4" s="198" t="s">
        <v>26</v>
      </c>
      <c r="AV4" s="198" t="s">
        <v>26</v>
      </c>
      <c r="AW4" s="198" t="s">
        <v>26</v>
      </c>
      <c r="AX4" s="198" t="s">
        <v>26</v>
      </c>
      <c r="AY4" s="198" t="s">
        <v>26</v>
      </c>
      <c r="AZ4" s="198" t="s">
        <v>26</v>
      </c>
      <c r="BA4" s="198" t="s">
        <v>26</v>
      </c>
      <c r="BB4" s="198" t="s">
        <v>26</v>
      </c>
      <c r="BC4" s="198" t="s">
        <v>26</v>
      </c>
      <c r="BD4" s="198" t="s">
        <v>26</v>
      </c>
      <c r="BE4" s="198" t="s">
        <v>26</v>
      </c>
      <c r="BF4" s="198" t="s">
        <v>26</v>
      </c>
      <c r="BG4" s="198" t="s">
        <v>26</v>
      </c>
      <c r="BH4" s="198" t="s">
        <v>26</v>
      </c>
      <c r="BI4" s="198" t="s">
        <v>26</v>
      </c>
      <c r="BJ4" s="198" t="s">
        <v>26</v>
      </c>
      <c r="BK4" s="198" t="s">
        <v>26</v>
      </c>
      <c r="BL4" s="198" t="s">
        <v>26</v>
      </c>
      <c r="BM4" s="198" t="s">
        <v>26</v>
      </c>
      <c r="BN4" s="198" t="s">
        <v>26</v>
      </c>
      <c r="BO4" s="198" t="s">
        <v>26</v>
      </c>
      <c r="BP4" s="198" t="s">
        <v>26</v>
      </c>
      <c r="BQ4" s="198" t="s">
        <v>26</v>
      </c>
      <c r="BR4" s="198" t="s">
        <v>26</v>
      </c>
      <c r="BS4" s="198" t="s">
        <v>26</v>
      </c>
      <c r="BT4" s="198" t="s">
        <v>26</v>
      </c>
      <c r="BU4" s="198" t="s">
        <v>26</v>
      </c>
      <c r="BV4" s="198" t="s">
        <v>26</v>
      </c>
      <c r="BW4" s="120"/>
      <c r="BX4" s="198" t="s">
        <v>22</v>
      </c>
      <c r="BY4" s="198" t="s">
        <v>22</v>
      </c>
      <c r="BZ4" s="198" t="s">
        <v>22</v>
      </c>
      <c r="CA4" s="198" t="s">
        <v>22</v>
      </c>
      <c r="CB4" s="198" t="s">
        <v>22</v>
      </c>
      <c r="CC4" s="198" t="s">
        <v>22</v>
      </c>
      <c r="CD4" s="198" t="s">
        <v>22</v>
      </c>
      <c r="CE4" s="198" t="s">
        <v>22</v>
      </c>
      <c r="CF4" s="198" t="s">
        <v>22</v>
      </c>
      <c r="CG4" s="198" t="s">
        <v>22</v>
      </c>
      <c r="CH4" s="198" t="s">
        <v>22</v>
      </c>
      <c r="CI4" s="198" t="s">
        <v>22</v>
      </c>
      <c r="CJ4" s="198" t="s">
        <v>22</v>
      </c>
      <c r="CK4" s="198" t="s">
        <v>22</v>
      </c>
      <c r="CL4" s="198" t="s">
        <v>22</v>
      </c>
      <c r="CM4" s="198" t="s">
        <v>22</v>
      </c>
      <c r="CN4" s="198" t="s">
        <v>22</v>
      </c>
      <c r="CO4" s="198" t="s">
        <v>22</v>
      </c>
      <c r="CP4" s="198" t="s">
        <v>22</v>
      </c>
      <c r="CQ4" s="198" t="s">
        <v>22</v>
      </c>
      <c r="CR4" s="198" t="s">
        <v>22</v>
      </c>
      <c r="CS4" s="198" t="s">
        <v>22</v>
      </c>
      <c r="CT4" s="198" t="s">
        <v>22</v>
      </c>
      <c r="CU4" s="198" t="s">
        <v>22</v>
      </c>
      <c r="CV4" s="198" t="s">
        <v>22</v>
      </c>
      <c r="CW4" s="198" t="s">
        <v>22</v>
      </c>
      <c r="CX4" s="198" t="s">
        <v>22</v>
      </c>
      <c r="CY4" s="198" t="s">
        <v>22</v>
      </c>
      <c r="CZ4" s="198" t="s">
        <v>22</v>
      </c>
      <c r="DA4" s="198" t="s">
        <v>22</v>
      </c>
      <c r="DB4" s="198" t="s">
        <v>22</v>
      </c>
      <c r="DC4" s="198" t="s">
        <v>22</v>
      </c>
      <c r="DD4" s="198" t="s">
        <v>22</v>
      </c>
      <c r="DE4" s="198" t="s">
        <v>22</v>
      </c>
      <c r="DF4" s="198" t="s">
        <v>22</v>
      </c>
      <c r="DG4" s="120"/>
      <c r="DH4" s="198" t="s">
        <v>25</v>
      </c>
      <c r="DI4" s="198" t="s">
        <v>25</v>
      </c>
      <c r="DJ4" s="198" t="s">
        <v>25</v>
      </c>
      <c r="DK4" s="198" t="s">
        <v>25</v>
      </c>
      <c r="DL4" s="198" t="s">
        <v>25</v>
      </c>
      <c r="DM4" s="198" t="s">
        <v>25</v>
      </c>
      <c r="DN4" s="198" t="s">
        <v>25</v>
      </c>
      <c r="DO4" s="198" t="s">
        <v>25</v>
      </c>
      <c r="DP4" s="198" t="s">
        <v>25</v>
      </c>
      <c r="DQ4" s="198" t="s">
        <v>25</v>
      </c>
      <c r="DR4" s="198" t="s">
        <v>25</v>
      </c>
      <c r="DS4" s="198" t="s">
        <v>25</v>
      </c>
      <c r="DT4" s="198" t="s">
        <v>25</v>
      </c>
      <c r="DU4" s="198" t="s">
        <v>25</v>
      </c>
      <c r="DV4" s="198" t="s">
        <v>25</v>
      </c>
      <c r="DW4" s="198" t="s">
        <v>25</v>
      </c>
      <c r="DX4" s="198" t="s">
        <v>25</v>
      </c>
      <c r="DY4" s="198" t="s">
        <v>25</v>
      </c>
      <c r="DZ4" s="198" t="s">
        <v>25</v>
      </c>
      <c r="EA4" s="198" t="s">
        <v>25</v>
      </c>
      <c r="EB4" s="198" t="s">
        <v>25</v>
      </c>
      <c r="EC4" s="198" t="s">
        <v>25</v>
      </c>
      <c r="ED4" s="198" t="s">
        <v>25</v>
      </c>
      <c r="EE4" s="198" t="s">
        <v>25</v>
      </c>
      <c r="EF4" s="198" t="s">
        <v>25</v>
      </c>
      <c r="EG4" s="198" t="s">
        <v>25</v>
      </c>
      <c r="EH4" s="198" t="s">
        <v>25</v>
      </c>
      <c r="EI4" s="198" t="s">
        <v>25</v>
      </c>
      <c r="EJ4" s="198" t="s">
        <v>25</v>
      </c>
      <c r="EK4" s="198" t="s">
        <v>25</v>
      </c>
      <c r="EL4" s="198" t="s">
        <v>25</v>
      </c>
      <c r="EM4" s="198" t="s">
        <v>25</v>
      </c>
      <c r="EN4" s="198" t="s">
        <v>25</v>
      </c>
      <c r="EO4" s="198" t="s">
        <v>25</v>
      </c>
      <c r="EP4" s="198" t="s">
        <v>25</v>
      </c>
      <c r="EQ4" s="120"/>
      <c r="ER4" s="198" t="s">
        <v>21</v>
      </c>
      <c r="ES4" s="198" t="s">
        <v>21</v>
      </c>
      <c r="ET4" s="198" t="s">
        <v>21</v>
      </c>
      <c r="EU4" s="198" t="s">
        <v>21</v>
      </c>
      <c r="EV4" s="198" t="s">
        <v>21</v>
      </c>
      <c r="EW4" s="198" t="s">
        <v>21</v>
      </c>
      <c r="EX4" s="198" t="s">
        <v>21</v>
      </c>
      <c r="EY4" s="198" t="s">
        <v>21</v>
      </c>
      <c r="EZ4" s="198" t="s">
        <v>21</v>
      </c>
      <c r="FA4" s="198" t="s">
        <v>21</v>
      </c>
      <c r="FB4" s="198" t="s">
        <v>21</v>
      </c>
      <c r="FC4" s="198" t="s">
        <v>21</v>
      </c>
      <c r="FD4" s="198" t="s">
        <v>21</v>
      </c>
      <c r="FE4" s="198" t="s">
        <v>21</v>
      </c>
      <c r="FF4" s="198" t="s">
        <v>21</v>
      </c>
      <c r="FG4" s="198" t="s">
        <v>21</v>
      </c>
      <c r="FH4" s="198" t="s">
        <v>21</v>
      </c>
      <c r="FI4" s="198" t="s">
        <v>21</v>
      </c>
      <c r="FJ4" s="198" t="s">
        <v>21</v>
      </c>
      <c r="FK4" s="198" t="s">
        <v>21</v>
      </c>
      <c r="FL4" s="198" t="s">
        <v>21</v>
      </c>
      <c r="FM4" s="198" t="s">
        <v>21</v>
      </c>
      <c r="FN4" s="198" t="s">
        <v>21</v>
      </c>
      <c r="FO4" s="198" t="s">
        <v>21</v>
      </c>
      <c r="FP4" s="198" t="s">
        <v>21</v>
      </c>
      <c r="FQ4" s="198" t="s">
        <v>21</v>
      </c>
      <c r="FR4" s="198" t="s">
        <v>21</v>
      </c>
      <c r="FS4" s="198" t="s">
        <v>21</v>
      </c>
      <c r="FT4" s="198" t="s">
        <v>21</v>
      </c>
      <c r="FU4" s="198" t="s">
        <v>21</v>
      </c>
      <c r="FV4" s="198" t="s">
        <v>21</v>
      </c>
      <c r="FW4" s="198" t="s">
        <v>21</v>
      </c>
      <c r="FX4" s="198" t="s">
        <v>21</v>
      </c>
      <c r="FY4" s="198" t="s">
        <v>21</v>
      </c>
      <c r="FZ4" s="198" t="s">
        <v>21</v>
      </c>
      <c r="GA4" s="120"/>
      <c r="GB4" s="198" t="s">
        <v>27</v>
      </c>
      <c r="GC4" s="198" t="s">
        <v>27</v>
      </c>
      <c r="GD4" s="198" t="s">
        <v>27</v>
      </c>
      <c r="GE4" s="198" t="s">
        <v>27</v>
      </c>
      <c r="GF4" s="198" t="s">
        <v>27</v>
      </c>
      <c r="GG4" s="198" t="s">
        <v>27</v>
      </c>
      <c r="GH4" s="198" t="s">
        <v>27</v>
      </c>
      <c r="GI4" s="198" t="s">
        <v>27</v>
      </c>
      <c r="GJ4" s="198" t="s">
        <v>27</v>
      </c>
      <c r="GK4" s="198" t="s">
        <v>27</v>
      </c>
      <c r="GL4" s="198" t="s">
        <v>27</v>
      </c>
      <c r="GM4" s="198" t="s">
        <v>27</v>
      </c>
      <c r="GN4" s="198" t="s">
        <v>27</v>
      </c>
      <c r="GO4" s="198" t="s">
        <v>27</v>
      </c>
      <c r="GP4" s="198" t="s">
        <v>27</v>
      </c>
      <c r="GQ4" s="198" t="s">
        <v>27</v>
      </c>
      <c r="GR4" s="198" t="s">
        <v>27</v>
      </c>
      <c r="GS4" s="198" t="s">
        <v>27</v>
      </c>
      <c r="GT4" s="198" t="s">
        <v>27</v>
      </c>
      <c r="GU4" s="198" t="s">
        <v>27</v>
      </c>
      <c r="GV4" s="198" t="s">
        <v>27</v>
      </c>
      <c r="GW4" s="198" t="s">
        <v>27</v>
      </c>
      <c r="GX4" s="198" t="s">
        <v>27</v>
      </c>
      <c r="GY4" s="198" t="s">
        <v>27</v>
      </c>
      <c r="GZ4" s="198" t="s">
        <v>27</v>
      </c>
      <c r="HA4" s="198" t="s">
        <v>27</v>
      </c>
      <c r="HB4" s="198" t="s">
        <v>27</v>
      </c>
      <c r="HC4" s="198" t="s">
        <v>27</v>
      </c>
      <c r="HD4" s="198" t="s">
        <v>27</v>
      </c>
      <c r="HE4" s="198" t="s">
        <v>27</v>
      </c>
      <c r="HF4" s="198" t="s">
        <v>27</v>
      </c>
      <c r="HG4" s="198" t="s">
        <v>27</v>
      </c>
      <c r="HH4" s="198" t="s">
        <v>27</v>
      </c>
      <c r="HI4" s="198" t="s">
        <v>27</v>
      </c>
      <c r="HJ4" s="198" t="s">
        <v>27</v>
      </c>
      <c r="HK4" s="120"/>
      <c r="HL4" s="198" t="s">
        <v>24</v>
      </c>
      <c r="HM4" s="198" t="s">
        <v>24</v>
      </c>
      <c r="HN4" s="198" t="s">
        <v>24</v>
      </c>
      <c r="HO4" s="198" t="s">
        <v>24</v>
      </c>
      <c r="HP4" s="198" t="s">
        <v>24</v>
      </c>
      <c r="HQ4" s="198" t="s">
        <v>24</v>
      </c>
      <c r="HR4" s="198" t="s">
        <v>24</v>
      </c>
      <c r="HS4" s="198" t="s">
        <v>24</v>
      </c>
      <c r="HT4" s="198" t="s">
        <v>24</v>
      </c>
      <c r="HU4" s="198" t="s">
        <v>24</v>
      </c>
      <c r="HV4" s="198" t="s">
        <v>24</v>
      </c>
      <c r="HW4" s="198" t="s">
        <v>24</v>
      </c>
      <c r="HX4" s="198" t="s">
        <v>24</v>
      </c>
      <c r="HY4" s="198" t="s">
        <v>24</v>
      </c>
      <c r="HZ4" s="198" t="s">
        <v>24</v>
      </c>
      <c r="IA4" s="198" t="s">
        <v>24</v>
      </c>
      <c r="IB4" s="198" t="s">
        <v>24</v>
      </c>
      <c r="IC4" s="198" t="s">
        <v>24</v>
      </c>
      <c r="ID4" s="198" t="s">
        <v>24</v>
      </c>
      <c r="IE4" s="198" t="s">
        <v>24</v>
      </c>
      <c r="IF4" s="198" t="s">
        <v>24</v>
      </c>
      <c r="IG4" s="198" t="s">
        <v>24</v>
      </c>
      <c r="IH4" s="198" t="s">
        <v>24</v>
      </c>
      <c r="II4" s="198" t="s">
        <v>24</v>
      </c>
      <c r="IJ4" s="198" t="s">
        <v>24</v>
      </c>
      <c r="IK4" s="198" t="s">
        <v>24</v>
      </c>
      <c r="IL4" s="198" t="s">
        <v>24</v>
      </c>
      <c r="IM4" s="198" t="s">
        <v>24</v>
      </c>
      <c r="IN4" s="198" t="s">
        <v>24</v>
      </c>
      <c r="IO4" s="198" t="s">
        <v>24</v>
      </c>
      <c r="IP4" s="198" t="s">
        <v>24</v>
      </c>
      <c r="IQ4" s="198" t="s">
        <v>24</v>
      </c>
      <c r="IR4" s="198" t="s">
        <v>24</v>
      </c>
      <c r="IS4" s="198" t="s">
        <v>24</v>
      </c>
      <c r="IT4" s="198" t="s">
        <v>24</v>
      </c>
      <c r="IU4" s="120"/>
      <c r="IV4" s="198" t="s">
        <v>350</v>
      </c>
      <c r="IW4" s="198" t="s">
        <v>350</v>
      </c>
      <c r="IX4" s="198" t="s">
        <v>350</v>
      </c>
      <c r="IY4" s="198" t="s">
        <v>350</v>
      </c>
      <c r="IZ4" s="198" t="s">
        <v>350</v>
      </c>
      <c r="JA4" s="198" t="s">
        <v>350</v>
      </c>
      <c r="JB4" s="198" t="s">
        <v>350</v>
      </c>
      <c r="JC4" s="198" t="s">
        <v>350</v>
      </c>
      <c r="JD4" s="198" t="s">
        <v>350</v>
      </c>
      <c r="JE4" s="198" t="s">
        <v>350</v>
      </c>
      <c r="JF4" s="198" t="s">
        <v>350</v>
      </c>
      <c r="JG4" s="198" t="s">
        <v>350</v>
      </c>
      <c r="JH4" s="198" t="s">
        <v>350</v>
      </c>
      <c r="JI4" s="198" t="s">
        <v>350</v>
      </c>
      <c r="JJ4" s="198" t="s">
        <v>350</v>
      </c>
      <c r="JK4" s="198" t="s">
        <v>350</v>
      </c>
      <c r="JL4" s="198" t="s">
        <v>350</v>
      </c>
      <c r="JM4" s="198" t="s">
        <v>350</v>
      </c>
      <c r="JN4" s="198" t="s">
        <v>350</v>
      </c>
      <c r="JO4" s="198" t="s">
        <v>350</v>
      </c>
      <c r="JP4" s="198" t="s">
        <v>350</v>
      </c>
      <c r="JQ4" s="198" t="s">
        <v>350</v>
      </c>
      <c r="JR4" s="198" t="s">
        <v>350</v>
      </c>
      <c r="JS4" s="198" t="s">
        <v>350</v>
      </c>
      <c r="JT4" s="198" t="s">
        <v>350</v>
      </c>
      <c r="JU4" s="198" t="s">
        <v>350</v>
      </c>
      <c r="JV4" s="198" t="s">
        <v>350</v>
      </c>
      <c r="JW4" s="198" t="s">
        <v>350</v>
      </c>
      <c r="JX4" s="198" t="s">
        <v>350</v>
      </c>
      <c r="JY4" s="198" t="s">
        <v>350</v>
      </c>
      <c r="JZ4" s="198" t="s">
        <v>350</v>
      </c>
      <c r="KA4" s="198" t="s">
        <v>350</v>
      </c>
      <c r="KB4" s="198" t="s">
        <v>350</v>
      </c>
      <c r="KC4" s="198" t="s">
        <v>350</v>
      </c>
      <c r="KD4" s="198" t="s">
        <v>350</v>
      </c>
      <c r="KE4" s="120"/>
      <c r="KF4" s="198" t="s">
        <v>396</v>
      </c>
      <c r="KG4" s="198" t="s">
        <v>396</v>
      </c>
      <c r="KH4" s="198" t="s">
        <v>396</v>
      </c>
      <c r="KI4" s="198" t="s">
        <v>396</v>
      </c>
      <c r="KJ4" s="198" t="s">
        <v>396</v>
      </c>
      <c r="KK4" s="198" t="s">
        <v>396</v>
      </c>
      <c r="KL4" s="198" t="s">
        <v>396</v>
      </c>
      <c r="KM4" s="198" t="s">
        <v>396</v>
      </c>
      <c r="KN4" s="198" t="s">
        <v>396</v>
      </c>
      <c r="KO4" s="198" t="s">
        <v>396</v>
      </c>
      <c r="KP4" s="198" t="s">
        <v>396</v>
      </c>
      <c r="KQ4" s="198" t="s">
        <v>396</v>
      </c>
      <c r="KR4" s="198" t="s">
        <v>396</v>
      </c>
      <c r="KS4" s="198" t="s">
        <v>396</v>
      </c>
      <c r="KT4" s="198" t="s">
        <v>396</v>
      </c>
      <c r="KU4" s="198" t="s">
        <v>396</v>
      </c>
      <c r="KV4" s="198" t="s">
        <v>396</v>
      </c>
      <c r="KW4" s="198" t="s">
        <v>396</v>
      </c>
      <c r="KX4" s="198" t="s">
        <v>396</v>
      </c>
      <c r="KY4" s="198" t="s">
        <v>396</v>
      </c>
      <c r="KZ4" s="198" t="s">
        <v>396</v>
      </c>
      <c r="LA4" s="198" t="s">
        <v>396</v>
      </c>
      <c r="LB4" s="198" t="s">
        <v>396</v>
      </c>
      <c r="LC4" s="198" t="s">
        <v>396</v>
      </c>
      <c r="LD4" s="198" t="s">
        <v>396</v>
      </c>
      <c r="LE4" s="198" t="s">
        <v>396</v>
      </c>
      <c r="LF4" s="198" t="s">
        <v>396</v>
      </c>
      <c r="LG4" s="198" t="s">
        <v>396</v>
      </c>
      <c r="LH4" s="198" t="s">
        <v>396</v>
      </c>
      <c r="LI4" s="198" t="s">
        <v>396</v>
      </c>
      <c r="LJ4" s="198" t="s">
        <v>396</v>
      </c>
      <c r="LK4" s="198" t="s">
        <v>396</v>
      </c>
      <c r="LL4" s="198" t="s">
        <v>396</v>
      </c>
      <c r="LM4" s="198" t="s">
        <v>396</v>
      </c>
      <c r="LN4" s="198" t="s">
        <v>396</v>
      </c>
      <c r="LO4" s="120"/>
      <c r="LP4" s="198" t="s">
        <v>397</v>
      </c>
      <c r="LQ4" s="198" t="s">
        <v>397</v>
      </c>
      <c r="LR4" s="198" t="s">
        <v>397</v>
      </c>
      <c r="LS4" s="198" t="s">
        <v>397</v>
      </c>
      <c r="LT4" s="198" t="s">
        <v>397</v>
      </c>
      <c r="LU4" s="198" t="s">
        <v>397</v>
      </c>
      <c r="LV4" s="198" t="s">
        <v>397</v>
      </c>
      <c r="LW4" s="198" t="s">
        <v>397</v>
      </c>
      <c r="LX4" s="198" t="s">
        <v>397</v>
      </c>
      <c r="LY4" s="198" t="s">
        <v>397</v>
      </c>
      <c r="LZ4" s="198" t="s">
        <v>397</v>
      </c>
      <c r="MA4" s="198" t="s">
        <v>397</v>
      </c>
      <c r="MB4" s="198" t="s">
        <v>397</v>
      </c>
      <c r="MC4" s="198" t="s">
        <v>397</v>
      </c>
      <c r="MD4" s="198" t="s">
        <v>397</v>
      </c>
      <c r="ME4" s="198" t="s">
        <v>397</v>
      </c>
      <c r="MF4" s="198" t="s">
        <v>397</v>
      </c>
      <c r="MG4" s="198" t="s">
        <v>397</v>
      </c>
      <c r="MH4" s="198" t="s">
        <v>397</v>
      </c>
      <c r="MI4" s="198" t="s">
        <v>397</v>
      </c>
      <c r="MJ4" s="198" t="s">
        <v>397</v>
      </c>
      <c r="MK4" s="198" t="s">
        <v>397</v>
      </c>
      <c r="ML4" s="198" t="s">
        <v>397</v>
      </c>
      <c r="MM4" s="198" t="s">
        <v>397</v>
      </c>
      <c r="MN4" s="198" t="s">
        <v>397</v>
      </c>
      <c r="MO4" s="198" t="s">
        <v>397</v>
      </c>
      <c r="MP4" s="198" t="s">
        <v>397</v>
      </c>
      <c r="MQ4" s="198" t="s">
        <v>397</v>
      </c>
      <c r="MR4" s="198" t="s">
        <v>397</v>
      </c>
      <c r="MS4" s="198" t="s">
        <v>397</v>
      </c>
      <c r="MT4" s="198" t="s">
        <v>397</v>
      </c>
      <c r="MU4" s="198" t="s">
        <v>397</v>
      </c>
      <c r="MV4" s="198" t="s">
        <v>397</v>
      </c>
      <c r="MW4" s="198" t="s">
        <v>397</v>
      </c>
      <c r="MX4" s="198" t="s">
        <v>397</v>
      </c>
      <c r="MY4" s="120"/>
      <c r="MZ4" s="198" t="s">
        <v>38</v>
      </c>
      <c r="NA4" s="198" t="s">
        <v>38</v>
      </c>
      <c r="NB4" s="198" t="s">
        <v>38</v>
      </c>
      <c r="NC4" s="198" t="s">
        <v>38</v>
      </c>
      <c r="ND4" s="198" t="s">
        <v>38</v>
      </c>
      <c r="NE4" s="198" t="s">
        <v>38</v>
      </c>
      <c r="NF4" s="198" t="s">
        <v>38</v>
      </c>
      <c r="NG4" s="198" t="s">
        <v>38</v>
      </c>
      <c r="NH4" s="198" t="s">
        <v>38</v>
      </c>
      <c r="NI4" s="198" t="s">
        <v>38</v>
      </c>
      <c r="NJ4" s="198" t="s">
        <v>38</v>
      </c>
      <c r="NK4" s="198" t="s">
        <v>38</v>
      </c>
      <c r="NL4" s="198" t="s">
        <v>38</v>
      </c>
      <c r="NM4" s="198" t="s">
        <v>38</v>
      </c>
      <c r="NN4" s="198" t="s">
        <v>38</v>
      </c>
      <c r="NO4" s="198" t="s">
        <v>38</v>
      </c>
      <c r="NP4" s="198" t="s">
        <v>38</v>
      </c>
      <c r="NQ4" s="198" t="s">
        <v>38</v>
      </c>
      <c r="NR4" s="198" t="s">
        <v>38</v>
      </c>
      <c r="NS4" s="198" t="s">
        <v>38</v>
      </c>
      <c r="NT4" s="198" t="s">
        <v>38</v>
      </c>
      <c r="NU4" s="198" t="s">
        <v>38</v>
      </c>
      <c r="NV4" s="198" t="s">
        <v>38</v>
      </c>
      <c r="NW4" s="198" t="s">
        <v>38</v>
      </c>
      <c r="NX4" s="198" t="s">
        <v>38</v>
      </c>
      <c r="NY4" s="198" t="s">
        <v>38</v>
      </c>
      <c r="NZ4" s="198" t="s">
        <v>38</v>
      </c>
      <c r="OA4" s="198" t="s">
        <v>38</v>
      </c>
      <c r="OB4" s="198" t="s">
        <v>38</v>
      </c>
      <c r="OC4" s="198" t="s">
        <v>38</v>
      </c>
      <c r="OD4" s="198" t="s">
        <v>38</v>
      </c>
      <c r="OE4" s="198" t="s">
        <v>38</v>
      </c>
      <c r="OF4" s="198" t="s">
        <v>38</v>
      </c>
      <c r="OG4" s="198" t="s">
        <v>38</v>
      </c>
      <c r="OH4" s="198" t="s">
        <v>38</v>
      </c>
      <c r="OI4" s="120"/>
      <c r="OJ4" s="198" t="s">
        <v>36</v>
      </c>
      <c r="OK4" s="198" t="s">
        <v>36</v>
      </c>
      <c r="OL4" s="198" t="s">
        <v>36</v>
      </c>
      <c r="OM4" s="198" t="s">
        <v>36</v>
      </c>
      <c r="ON4" s="198" t="s">
        <v>36</v>
      </c>
      <c r="OO4" s="198" t="s">
        <v>36</v>
      </c>
      <c r="OP4" s="198" t="s">
        <v>36</v>
      </c>
      <c r="OQ4" s="198" t="s">
        <v>36</v>
      </c>
      <c r="OR4" s="198" t="s">
        <v>36</v>
      </c>
      <c r="OS4" s="198" t="s">
        <v>36</v>
      </c>
      <c r="OT4" s="198" t="s">
        <v>36</v>
      </c>
      <c r="OU4" s="198" t="s">
        <v>36</v>
      </c>
      <c r="OV4" s="198" t="s">
        <v>36</v>
      </c>
      <c r="OW4" s="198" t="s">
        <v>36</v>
      </c>
      <c r="OX4" s="198" t="s">
        <v>36</v>
      </c>
      <c r="OY4" s="198" t="s">
        <v>36</v>
      </c>
      <c r="OZ4" s="198" t="s">
        <v>36</v>
      </c>
      <c r="PA4" s="198" t="s">
        <v>36</v>
      </c>
      <c r="PB4" s="198" t="s">
        <v>36</v>
      </c>
      <c r="PC4" s="198" t="s">
        <v>36</v>
      </c>
      <c r="PD4" s="198" t="s">
        <v>36</v>
      </c>
      <c r="PE4" s="198" t="s">
        <v>36</v>
      </c>
      <c r="PF4" s="198" t="s">
        <v>36</v>
      </c>
      <c r="PG4" s="198" t="s">
        <v>36</v>
      </c>
      <c r="PH4" s="198" t="s">
        <v>36</v>
      </c>
      <c r="PI4" s="198" t="s">
        <v>36</v>
      </c>
      <c r="PJ4" s="198" t="s">
        <v>36</v>
      </c>
      <c r="PK4" s="198" t="s">
        <v>36</v>
      </c>
      <c r="PL4" s="198" t="s">
        <v>36</v>
      </c>
      <c r="PM4" s="198" t="s">
        <v>36</v>
      </c>
      <c r="PN4" s="198" t="s">
        <v>36</v>
      </c>
      <c r="PO4" s="198" t="s">
        <v>36</v>
      </c>
      <c r="PP4" s="198" t="s">
        <v>36</v>
      </c>
      <c r="PQ4" s="198" t="s">
        <v>36</v>
      </c>
      <c r="PR4" s="198" t="s">
        <v>36</v>
      </c>
      <c r="PS4" s="120"/>
      <c r="PT4" s="198" t="s">
        <v>37</v>
      </c>
      <c r="PU4" s="198" t="s">
        <v>37</v>
      </c>
      <c r="PV4" s="198" t="s">
        <v>37</v>
      </c>
      <c r="PW4" s="198" t="s">
        <v>37</v>
      </c>
      <c r="PX4" s="198" t="s">
        <v>37</v>
      </c>
      <c r="PY4" s="198" t="s">
        <v>37</v>
      </c>
      <c r="PZ4" s="198" t="s">
        <v>37</v>
      </c>
      <c r="QA4" s="198" t="s">
        <v>37</v>
      </c>
      <c r="QB4" s="198" t="s">
        <v>37</v>
      </c>
      <c r="QC4" s="198" t="s">
        <v>37</v>
      </c>
      <c r="QD4" s="198" t="s">
        <v>37</v>
      </c>
      <c r="QE4" s="198" t="s">
        <v>37</v>
      </c>
      <c r="QF4" s="198" t="s">
        <v>37</v>
      </c>
      <c r="QG4" s="198" t="s">
        <v>37</v>
      </c>
      <c r="QH4" s="198" t="s">
        <v>37</v>
      </c>
      <c r="QI4" s="198" t="s">
        <v>37</v>
      </c>
      <c r="QJ4" s="198" t="s">
        <v>37</v>
      </c>
      <c r="QK4" s="198" t="s">
        <v>37</v>
      </c>
      <c r="QL4" s="198" t="s">
        <v>37</v>
      </c>
      <c r="QM4" s="198" t="s">
        <v>37</v>
      </c>
      <c r="QN4" s="198" t="s">
        <v>37</v>
      </c>
      <c r="QO4" s="198" t="s">
        <v>37</v>
      </c>
      <c r="QP4" s="198" t="s">
        <v>37</v>
      </c>
      <c r="QQ4" s="198" t="s">
        <v>37</v>
      </c>
      <c r="QR4" s="198" t="s">
        <v>37</v>
      </c>
      <c r="QS4" s="198" t="s">
        <v>37</v>
      </c>
      <c r="QT4" s="198" t="s">
        <v>37</v>
      </c>
      <c r="QU4" s="198" t="s">
        <v>37</v>
      </c>
      <c r="QV4" s="198" t="s">
        <v>37</v>
      </c>
      <c r="QW4" s="198" t="s">
        <v>37</v>
      </c>
      <c r="QX4" s="198" t="s">
        <v>37</v>
      </c>
      <c r="QY4" s="198" t="s">
        <v>37</v>
      </c>
      <c r="QZ4" s="198" t="s">
        <v>37</v>
      </c>
      <c r="RA4" s="198" t="s">
        <v>37</v>
      </c>
      <c r="RB4" s="198" t="s">
        <v>37</v>
      </c>
      <c r="RC4" s="120"/>
      <c r="RD4" s="198" t="s">
        <v>39</v>
      </c>
      <c r="RE4" s="198" t="s">
        <v>39</v>
      </c>
      <c r="RF4" s="198" t="s">
        <v>39</v>
      </c>
      <c r="RG4" s="198" t="s">
        <v>39</v>
      </c>
      <c r="RH4" s="198" t="s">
        <v>39</v>
      </c>
      <c r="RI4" s="198" t="s">
        <v>39</v>
      </c>
      <c r="RJ4" s="198" t="s">
        <v>39</v>
      </c>
      <c r="RK4" s="198" t="s">
        <v>39</v>
      </c>
      <c r="RL4" s="198" t="s">
        <v>39</v>
      </c>
      <c r="RM4" s="198" t="s">
        <v>39</v>
      </c>
      <c r="RN4" s="198" t="s">
        <v>39</v>
      </c>
      <c r="RO4" s="198" t="s">
        <v>39</v>
      </c>
      <c r="RP4" s="198" t="s">
        <v>39</v>
      </c>
      <c r="RQ4" s="198" t="s">
        <v>39</v>
      </c>
      <c r="RR4" s="198" t="s">
        <v>39</v>
      </c>
      <c r="RS4" s="198" t="s">
        <v>39</v>
      </c>
      <c r="RT4" s="198" t="s">
        <v>39</v>
      </c>
      <c r="RU4" s="198" t="s">
        <v>39</v>
      </c>
      <c r="RV4" s="198" t="s">
        <v>39</v>
      </c>
      <c r="RW4" s="198" t="s">
        <v>39</v>
      </c>
      <c r="RX4" s="198" t="s">
        <v>39</v>
      </c>
      <c r="RY4" s="198" t="s">
        <v>39</v>
      </c>
      <c r="RZ4" s="198" t="s">
        <v>39</v>
      </c>
      <c r="SA4" s="198" t="s">
        <v>39</v>
      </c>
      <c r="SB4" s="198" t="s">
        <v>39</v>
      </c>
      <c r="SC4" s="198" t="s">
        <v>39</v>
      </c>
      <c r="SD4" s="198" t="s">
        <v>39</v>
      </c>
      <c r="SE4" s="198" t="s">
        <v>39</v>
      </c>
      <c r="SF4" s="198" t="s">
        <v>39</v>
      </c>
      <c r="SG4" s="198" t="s">
        <v>39</v>
      </c>
      <c r="SH4" s="198" t="s">
        <v>39</v>
      </c>
      <c r="SI4" s="198" t="s">
        <v>39</v>
      </c>
      <c r="SJ4" s="198" t="s">
        <v>39</v>
      </c>
      <c r="SK4" s="198" t="s">
        <v>39</v>
      </c>
      <c r="SL4" s="198" t="s">
        <v>39</v>
      </c>
      <c r="SM4" s="120"/>
      <c r="SN4" s="198" t="s">
        <v>32</v>
      </c>
      <c r="SO4" s="198" t="s">
        <v>32</v>
      </c>
      <c r="SP4" s="198" t="s">
        <v>32</v>
      </c>
      <c r="SQ4" s="198" t="s">
        <v>32</v>
      </c>
      <c r="SR4" s="198" t="s">
        <v>32</v>
      </c>
      <c r="SS4" s="198" t="s">
        <v>32</v>
      </c>
      <c r="ST4" s="198" t="s">
        <v>32</v>
      </c>
      <c r="SU4" s="198" t="s">
        <v>32</v>
      </c>
      <c r="SV4" s="198" t="s">
        <v>32</v>
      </c>
      <c r="SW4" s="198" t="s">
        <v>32</v>
      </c>
      <c r="SX4" s="198" t="s">
        <v>32</v>
      </c>
      <c r="SY4" s="198" t="s">
        <v>32</v>
      </c>
      <c r="SZ4" s="198" t="s">
        <v>32</v>
      </c>
      <c r="TA4" s="198" t="s">
        <v>32</v>
      </c>
      <c r="TB4" s="198" t="s">
        <v>32</v>
      </c>
      <c r="TC4" s="198" t="s">
        <v>32</v>
      </c>
      <c r="TD4" s="198" t="s">
        <v>32</v>
      </c>
      <c r="TE4" s="198" t="s">
        <v>32</v>
      </c>
      <c r="TF4" s="198" t="s">
        <v>32</v>
      </c>
      <c r="TG4" s="198" t="s">
        <v>32</v>
      </c>
      <c r="TH4" s="198" t="s">
        <v>32</v>
      </c>
      <c r="TI4" s="198" t="s">
        <v>32</v>
      </c>
      <c r="TJ4" s="198" t="s">
        <v>32</v>
      </c>
      <c r="TK4" s="198" t="s">
        <v>32</v>
      </c>
      <c r="TL4" s="198" t="s">
        <v>32</v>
      </c>
      <c r="TM4" s="198" t="s">
        <v>32</v>
      </c>
      <c r="TN4" s="198" t="s">
        <v>32</v>
      </c>
      <c r="TO4" s="198" t="s">
        <v>32</v>
      </c>
      <c r="TP4" s="198" t="s">
        <v>32</v>
      </c>
      <c r="TQ4" s="198" t="s">
        <v>32</v>
      </c>
      <c r="TR4" s="198" t="s">
        <v>32</v>
      </c>
      <c r="TS4" s="198" t="s">
        <v>32</v>
      </c>
      <c r="TT4" s="198" t="s">
        <v>32</v>
      </c>
      <c r="TU4" s="198" t="s">
        <v>32</v>
      </c>
      <c r="TV4" s="198" t="s">
        <v>32</v>
      </c>
      <c r="TW4" s="120"/>
      <c r="TX4" s="198" t="s">
        <v>34</v>
      </c>
      <c r="TY4" s="198" t="s">
        <v>34</v>
      </c>
      <c r="TZ4" s="198" t="s">
        <v>34</v>
      </c>
      <c r="UA4" s="198" t="s">
        <v>34</v>
      </c>
      <c r="UB4" s="198" t="s">
        <v>34</v>
      </c>
      <c r="UC4" s="198" t="s">
        <v>34</v>
      </c>
      <c r="UD4" s="198" t="s">
        <v>34</v>
      </c>
      <c r="UE4" s="198" t="s">
        <v>34</v>
      </c>
      <c r="UF4" s="198" t="s">
        <v>34</v>
      </c>
      <c r="UG4" s="198" t="s">
        <v>34</v>
      </c>
      <c r="UH4" s="198" t="s">
        <v>34</v>
      </c>
      <c r="UI4" s="198" t="s">
        <v>34</v>
      </c>
      <c r="UJ4" s="198" t="s">
        <v>34</v>
      </c>
      <c r="UK4" s="198" t="s">
        <v>34</v>
      </c>
      <c r="UL4" s="198" t="s">
        <v>34</v>
      </c>
      <c r="UM4" s="198" t="s">
        <v>34</v>
      </c>
      <c r="UN4" s="198" t="s">
        <v>34</v>
      </c>
      <c r="UO4" s="198" t="s">
        <v>34</v>
      </c>
      <c r="UP4" s="198" t="s">
        <v>34</v>
      </c>
      <c r="UQ4" s="198" t="s">
        <v>34</v>
      </c>
      <c r="UR4" s="198" t="s">
        <v>34</v>
      </c>
      <c r="US4" s="198" t="s">
        <v>34</v>
      </c>
      <c r="UT4" s="198" t="s">
        <v>34</v>
      </c>
      <c r="UU4" s="198" t="s">
        <v>34</v>
      </c>
      <c r="UV4" s="198" t="s">
        <v>34</v>
      </c>
      <c r="UW4" s="198" t="s">
        <v>34</v>
      </c>
      <c r="UX4" s="198" t="s">
        <v>34</v>
      </c>
      <c r="UY4" s="198" t="s">
        <v>34</v>
      </c>
      <c r="UZ4" s="198" t="s">
        <v>34</v>
      </c>
      <c r="VA4" s="198" t="s">
        <v>34</v>
      </c>
      <c r="VB4" s="198" t="s">
        <v>34</v>
      </c>
      <c r="VC4" s="198" t="s">
        <v>34</v>
      </c>
      <c r="VD4" s="198" t="s">
        <v>34</v>
      </c>
      <c r="VE4" s="198" t="s">
        <v>34</v>
      </c>
      <c r="VF4" s="198" t="s">
        <v>34</v>
      </c>
      <c r="VG4" s="120"/>
      <c r="VH4" s="198" t="s">
        <v>30</v>
      </c>
      <c r="VI4" s="198" t="s">
        <v>30</v>
      </c>
      <c r="VJ4" s="198" t="s">
        <v>30</v>
      </c>
      <c r="VK4" s="198" t="s">
        <v>30</v>
      </c>
      <c r="VL4" s="198" t="s">
        <v>30</v>
      </c>
      <c r="VM4" s="198" t="s">
        <v>30</v>
      </c>
      <c r="VN4" s="198" t="s">
        <v>30</v>
      </c>
      <c r="VO4" s="198" t="s">
        <v>30</v>
      </c>
      <c r="VP4" s="198" t="s">
        <v>30</v>
      </c>
      <c r="VQ4" s="198" t="s">
        <v>30</v>
      </c>
      <c r="VR4" s="198" t="s">
        <v>30</v>
      </c>
      <c r="VS4" s="198" t="s">
        <v>30</v>
      </c>
      <c r="VT4" s="198" t="s">
        <v>30</v>
      </c>
      <c r="VU4" s="198" t="s">
        <v>30</v>
      </c>
      <c r="VV4" s="198" t="s">
        <v>30</v>
      </c>
      <c r="VW4" s="198" t="s">
        <v>30</v>
      </c>
      <c r="VX4" s="198" t="s">
        <v>30</v>
      </c>
      <c r="VY4" s="198" t="s">
        <v>30</v>
      </c>
      <c r="VZ4" s="198" t="s">
        <v>30</v>
      </c>
      <c r="WA4" s="198" t="s">
        <v>30</v>
      </c>
      <c r="WB4" s="198" t="s">
        <v>30</v>
      </c>
      <c r="WC4" s="198" t="s">
        <v>30</v>
      </c>
      <c r="WD4" s="198" t="s">
        <v>30</v>
      </c>
      <c r="WE4" s="198" t="s">
        <v>30</v>
      </c>
      <c r="WF4" s="198" t="s">
        <v>30</v>
      </c>
      <c r="WG4" s="198" t="s">
        <v>30</v>
      </c>
      <c r="WH4" s="198" t="s">
        <v>30</v>
      </c>
      <c r="WI4" s="198" t="s">
        <v>30</v>
      </c>
      <c r="WJ4" s="198" t="s">
        <v>30</v>
      </c>
      <c r="WK4" s="198" t="s">
        <v>30</v>
      </c>
      <c r="WL4" s="198" t="s">
        <v>30</v>
      </c>
      <c r="WM4" s="198" t="s">
        <v>30</v>
      </c>
      <c r="WN4" s="198" t="s">
        <v>30</v>
      </c>
      <c r="WO4" s="198" t="s">
        <v>30</v>
      </c>
      <c r="WP4" s="198" t="s">
        <v>30</v>
      </c>
      <c r="WQ4" s="120"/>
      <c r="WR4" s="198" t="s">
        <v>28</v>
      </c>
      <c r="WS4" s="198" t="s">
        <v>28</v>
      </c>
      <c r="WT4" s="198" t="s">
        <v>28</v>
      </c>
      <c r="WU4" s="198" t="s">
        <v>28</v>
      </c>
      <c r="WV4" s="198" t="s">
        <v>28</v>
      </c>
      <c r="WW4" s="198" t="s">
        <v>28</v>
      </c>
      <c r="WX4" s="198" t="s">
        <v>28</v>
      </c>
      <c r="WY4" s="198" t="s">
        <v>28</v>
      </c>
      <c r="WZ4" s="198" t="s">
        <v>28</v>
      </c>
      <c r="XA4" s="198" t="s">
        <v>28</v>
      </c>
      <c r="XB4" s="198" t="s">
        <v>28</v>
      </c>
      <c r="XC4" s="198" t="s">
        <v>28</v>
      </c>
      <c r="XD4" s="198" t="s">
        <v>28</v>
      </c>
      <c r="XE4" s="198" t="s">
        <v>28</v>
      </c>
      <c r="XF4" s="198" t="s">
        <v>28</v>
      </c>
      <c r="XG4" s="198" t="s">
        <v>28</v>
      </c>
      <c r="XH4" s="198" t="s">
        <v>28</v>
      </c>
      <c r="XI4" s="198" t="s">
        <v>28</v>
      </c>
      <c r="XJ4" s="198" t="s">
        <v>28</v>
      </c>
      <c r="XK4" s="198" t="s">
        <v>28</v>
      </c>
      <c r="XL4" s="198" t="s">
        <v>28</v>
      </c>
      <c r="XM4" s="198" t="s">
        <v>28</v>
      </c>
      <c r="XN4" s="198" t="s">
        <v>28</v>
      </c>
      <c r="XO4" s="198" t="s">
        <v>28</v>
      </c>
      <c r="XP4" s="198" t="s">
        <v>28</v>
      </c>
      <c r="XQ4" s="198" t="s">
        <v>28</v>
      </c>
      <c r="XR4" s="198" t="s">
        <v>28</v>
      </c>
      <c r="XS4" s="198" t="s">
        <v>28</v>
      </c>
      <c r="XT4" s="198" t="s">
        <v>28</v>
      </c>
      <c r="XU4" s="198" t="s">
        <v>28</v>
      </c>
      <c r="XV4" s="198" t="s">
        <v>28</v>
      </c>
      <c r="XW4" s="198" t="s">
        <v>28</v>
      </c>
      <c r="XX4" s="198" t="s">
        <v>28</v>
      </c>
      <c r="XY4" s="198" t="s">
        <v>28</v>
      </c>
      <c r="XZ4" s="198" t="s">
        <v>28</v>
      </c>
      <c r="YA4" s="120"/>
      <c r="YB4" s="198" t="s">
        <v>29</v>
      </c>
      <c r="YC4" s="198" t="s">
        <v>29</v>
      </c>
      <c r="YD4" s="198" t="s">
        <v>29</v>
      </c>
      <c r="YE4" s="198" t="s">
        <v>29</v>
      </c>
      <c r="YF4" s="198" t="s">
        <v>29</v>
      </c>
      <c r="YG4" s="198" t="s">
        <v>29</v>
      </c>
      <c r="YH4" s="198" t="s">
        <v>29</v>
      </c>
      <c r="YI4" s="198" t="s">
        <v>29</v>
      </c>
      <c r="YJ4" s="198" t="s">
        <v>29</v>
      </c>
      <c r="YK4" s="198" t="s">
        <v>29</v>
      </c>
      <c r="YL4" s="198" t="s">
        <v>29</v>
      </c>
      <c r="YM4" s="198" t="s">
        <v>29</v>
      </c>
      <c r="YN4" s="198" t="s">
        <v>29</v>
      </c>
      <c r="YO4" s="198" t="s">
        <v>29</v>
      </c>
      <c r="YP4" s="198" t="s">
        <v>29</v>
      </c>
      <c r="YQ4" s="198" t="s">
        <v>29</v>
      </c>
      <c r="YR4" s="198" t="s">
        <v>29</v>
      </c>
      <c r="YS4" s="198" t="s">
        <v>29</v>
      </c>
      <c r="YT4" s="198" t="s">
        <v>29</v>
      </c>
      <c r="YU4" s="198" t="s">
        <v>29</v>
      </c>
      <c r="YV4" s="198" t="s">
        <v>29</v>
      </c>
      <c r="YW4" s="198" t="s">
        <v>29</v>
      </c>
      <c r="YX4" s="198" t="s">
        <v>29</v>
      </c>
      <c r="YY4" s="198" t="s">
        <v>29</v>
      </c>
      <c r="YZ4" s="198" t="s">
        <v>29</v>
      </c>
      <c r="ZA4" s="198" t="s">
        <v>29</v>
      </c>
      <c r="ZB4" s="198" t="s">
        <v>29</v>
      </c>
      <c r="ZC4" s="198" t="s">
        <v>29</v>
      </c>
      <c r="ZD4" s="198" t="s">
        <v>29</v>
      </c>
      <c r="ZE4" s="198" t="s">
        <v>29</v>
      </c>
      <c r="ZF4" s="198" t="s">
        <v>29</v>
      </c>
      <c r="ZG4" s="198" t="s">
        <v>29</v>
      </c>
      <c r="ZH4" s="198" t="s">
        <v>29</v>
      </c>
      <c r="ZI4" s="198" t="s">
        <v>29</v>
      </c>
      <c r="ZJ4" s="198" t="s">
        <v>29</v>
      </c>
      <c r="ZK4" s="120"/>
      <c r="ZL4" s="198" t="s">
        <v>35</v>
      </c>
      <c r="ZM4" s="198" t="s">
        <v>35</v>
      </c>
      <c r="ZN4" s="198" t="s">
        <v>35</v>
      </c>
      <c r="ZO4" s="198" t="s">
        <v>35</v>
      </c>
      <c r="ZP4" s="198" t="s">
        <v>35</v>
      </c>
      <c r="ZQ4" s="198" t="s">
        <v>35</v>
      </c>
      <c r="ZR4" s="198" t="s">
        <v>35</v>
      </c>
      <c r="ZS4" s="198" t="s">
        <v>35</v>
      </c>
      <c r="ZT4" s="198" t="s">
        <v>35</v>
      </c>
      <c r="ZU4" s="198" t="s">
        <v>35</v>
      </c>
      <c r="ZV4" s="198" t="s">
        <v>35</v>
      </c>
      <c r="ZW4" s="198" t="s">
        <v>35</v>
      </c>
      <c r="ZX4" s="198" t="s">
        <v>35</v>
      </c>
      <c r="ZY4" s="198" t="s">
        <v>35</v>
      </c>
      <c r="ZZ4" s="198" t="s">
        <v>35</v>
      </c>
      <c r="AAA4" s="198" t="s">
        <v>35</v>
      </c>
      <c r="AAB4" s="198" t="s">
        <v>35</v>
      </c>
      <c r="AAC4" s="198" t="s">
        <v>35</v>
      </c>
      <c r="AAD4" s="198" t="s">
        <v>35</v>
      </c>
      <c r="AAE4" s="198" t="s">
        <v>35</v>
      </c>
      <c r="AAF4" s="198" t="s">
        <v>35</v>
      </c>
      <c r="AAG4" s="198" t="s">
        <v>35</v>
      </c>
      <c r="AAH4" s="198" t="s">
        <v>35</v>
      </c>
      <c r="AAI4" s="198" t="s">
        <v>35</v>
      </c>
      <c r="AAJ4" s="198" t="s">
        <v>35</v>
      </c>
      <c r="AAK4" s="198" t="s">
        <v>35</v>
      </c>
      <c r="AAL4" s="198" t="s">
        <v>35</v>
      </c>
      <c r="AAM4" s="198" t="s">
        <v>35</v>
      </c>
      <c r="AAN4" s="198" t="s">
        <v>35</v>
      </c>
      <c r="AAO4" s="198" t="s">
        <v>35</v>
      </c>
      <c r="AAP4" s="198" t="s">
        <v>35</v>
      </c>
      <c r="AAQ4" s="198" t="s">
        <v>35</v>
      </c>
      <c r="AAR4" s="198" t="s">
        <v>35</v>
      </c>
      <c r="AAS4" s="198" t="s">
        <v>35</v>
      </c>
      <c r="AAT4" s="198" t="s">
        <v>35</v>
      </c>
      <c r="AAU4" s="120"/>
      <c r="AAV4" s="198" t="s">
        <v>31</v>
      </c>
      <c r="AAW4" s="198" t="s">
        <v>31</v>
      </c>
      <c r="AAX4" s="198" t="s">
        <v>31</v>
      </c>
      <c r="AAY4" s="198" t="s">
        <v>31</v>
      </c>
      <c r="AAZ4" s="198" t="s">
        <v>31</v>
      </c>
      <c r="ABA4" s="198" t="s">
        <v>31</v>
      </c>
      <c r="ABB4" s="198" t="s">
        <v>31</v>
      </c>
      <c r="ABC4" s="198" t="s">
        <v>31</v>
      </c>
      <c r="ABD4" s="198" t="s">
        <v>31</v>
      </c>
      <c r="ABE4" s="198" t="s">
        <v>31</v>
      </c>
      <c r="ABF4" s="198" t="s">
        <v>31</v>
      </c>
      <c r="ABG4" s="198" t="s">
        <v>31</v>
      </c>
      <c r="ABH4" s="198" t="s">
        <v>31</v>
      </c>
      <c r="ABI4" s="198" t="s">
        <v>31</v>
      </c>
      <c r="ABJ4" s="198" t="s">
        <v>31</v>
      </c>
      <c r="ABK4" s="198" t="s">
        <v>31</v>
      </c>
      <c r="ABL4" s="198" t="s">
        <v>31</v>
      </c>
      <c r="ABM4" s="198" t="s">
        <v>31</v>
      </c>
      <c r="ABN4" s="198" t="s">
        <v>31</v>
      </c>
      <c r="ABO4" s="198" t="s">
        <v>31</v>
      </c>
      <c r="ABP4" s="198" t="s">
        <v>31</v>
      </c>
      <c r="ABQ4" s="198" t="s">
        <v>31</v>
      </c>
      <c r="ABR4" s="198" t="s">
        <v>31</v>
      </c>
      <c r="ABS4" s="198" t="s">
        <v>31</v>
      </c>
      <c r="ABT4" s="198" t="s">
        <v>31</v>
      </c>
      <c r="ABU4" s="198" t="s">
        <v>31</v>
      </c>
      <c r="ABV4" s="198" t="s">
        <v>31</v>
      </c>
      <c r="ABW4" s="198" t="s">
        <v>31</v>
      </c>
      <c r="ABX4" s="198" t="s">
        <v>31</v>
      </c>
      <c r="ABY4" s="198" t="s">
        <v>31</v>
      </c>
      <c r="ABZ4" s="198" t="s">
        <v>31</v>
      </c>
      <c r="ACA4" s="198" t="s">
        <v>31</v>
      </c>
      <c r="ACB4" s="198" t="s">
        <v>31</v>
      </c>
      <c r="ACC4" s="198" t="s">
        <v>31</v>
      </c>
      <c r="ACD4" s="198" t="s">
        <v>31</v>
      </c>
      <c r="ACE4" s="120"/>
      <c r="ACF4" s="198" t="s">
        <v>33</v>
      </c>
      <c r="ACG4" s="198" t="s">
        <v>33</v>
      </c>
      <c r="ACH4" s="198" t="s">
        <v>33</v>
      </c>
      <c r="ACI4" s="198" t="s">
        <v>33</v>
      </c>
      <c r="ACJ4" s="198" t="s">
        <v>33</v>
      </c>
      <c r="ACK4" s="198" t="s">
        <v>33</v>
      </c>
      <c r="ACL4" s="198" t="s">
        <v>33</v>
      </c>
      <c r="ACM4" s="198" t="s">
        <v>33</v>
      </c>
      <c r="ACN4" s="198" t="s">
        <v>33</v>
      </c>
      <c r="ACO4" s="198" t="s">
        <v>33</v>
      </c>
      <c r="ACP4" s="198" t="s">
        <v>33</v>
      </c>
      <c r="ACQ4" s="198" t="s">
        <v>33</v>
      </c>
      <c r="ACR4" s="198" t="s">
        <v>33</v>
      </c>
      <c r="ACS4" s="198" t="s">
        <v>33</v>
      </c>
      <c r="ACT4" s="198" t="s">
        <v>33</v>
      </c>
      <c r="ACU4" s="198" t="s">
        <v>33</v>
      </c>
      <c r="ACV4" s="198" t="s">
        <v>33</v>
      </c>
      <c r="ACW4" s="198" t="s">
        <v>33</v>
      </c>
      <c r="ACX4" s="198" t="s">
        <v>33</v>
      </c>
      <c r="ACY4" s="198" t="s">
        <v>33</v>
      </c>
      <c r="ACZ4" s="198" t="s">
        <v>33</v>
      </c>
      <c r="ADA4" s="198" t="s">
        <v>33</v>
      </c>
      <c r="ADB4" s="198" t="s">
        <v>33</v>
      </c>
      <c r="ADC4" s="198" t="s">
        <v>33</v>
      </c>
      <c r="ADD4" s="198" t="s">
        <v>33</v>
      </c>
      <c r="ADE4" s="198" t="s">
        <v>33</v>
      </c>
      <c r="ADF4" s="198" t="s">
        <v>33</v>
      </c>
      <c r="ADG4" s="198" t="s">
        <v>33</v>
      </c>
      <c r="ADH4" s="198" t="s">
        <v>33</v>
      </c>
      <c r="ADI4" s="198" t="s">
        <v>33</v>
      </c>
      <c r="ADJ4" s="198" t="s">
        <v>33</v>
      </c>
      <c r="ADK4" s="198" t="s">
        <v>33</v>
      </c>
      <c r="ADL4" s="198" t="s">
        <v>33</v>
      </c>
      <c r="ADM4" s="198" t="s">
        <v>33</v>
      </c>
      <c r="ADN4" s="198" t="s">
        <v>33</v>
      </c>
      <c r="ADO4" s="120"/>
      <c r="ADP4" s="198" t="s">
        <v>351</v>
      </c>
      <c r="ADQ4" s="198" t="s">
        <v>351</v>
      </c>
      <c r="ADR4" s="198" t="s">
        <v>351</v>
      </c>
      <c r="ADS4" s="198" t="s">
        <v>351</v>
      </c>
      <c r="ADT4" s="198" t="s">
        <v>351</v>
      </c>
      <c r="ADU4" s="198" t="s">
        <v>351</v>
      </c>
      <c r="ADV4" s="198" t="s">
        <v>351</v>
      </c>
      <c r="ADW4" s="198" t="s">
        <v>351</v>
      </c>
      <c r="ADX4" s="198" t="s">
        <v>351</v>
      </c>
      <c r="ADY4" s="198" t="s">
        <v>351</v>
      </c>
      <c r="ADZ4" s="198" t="s">
        <v>351</v>
      </c>
      <c r="AEA4" s="198" t="s">
        <v>351</v>
      </c>
      <c r="AEB4" s="198" t="s">
        <v>351</v>
      </c>
      <c r="AEC4" s="198" t="s">
        <v>351</v>
      </c>
      <c r="AED4" s="198" t="s">
        <v>351</v>
      </c>
      <c r="AEE4" s="198" t="s">
        <v>351</v>
      </c>
      <c r="AEF4" s="198" t="s">
        <v>351</v>
      </c>
      <c r="AEG4" s="198" t="s">
        <v>351</v>
      </c>
      <c r="AEH4" s="198" t="s">
        <v>351</v>
      </c>
      <c r="AEI4" s="198" t="s">
        <v>351</v>
      </c>
      <c r="AEJ4" s="198" t="s">
        <v>351</v>
      </c>
      <c r="AEK4" s="198" t="s">
        <v>351</v>
      </c>
      <c r="AEL4" s="198" t="s">
        <v>351</v>
      </c>
      <c r="AEM4" s="198" t="s">
        <v>351</v>
      </c>
      <c r="AEN4" s="198" t="s">
        <v>351</v>
      </c>
      <c r="AEO4" s="198" t="s">
        <v>351</v>
      </c>
      <c r="AEP4" s="198" t="s">
        <v>351</v>
      </c>
      <c r="AEQ4" s="198" t="s">
        <v>351</v>
      </c>
      <c r="AER4" s="198" t="s">
        <v>351</v>
      </c>
      <c r="AES4" s="198" t="s">
        <v>351</v>
      </c>
      <c r="AET4" s="198" t="s">
        <v>351</v>
      </c>
      <c r="AEU4" s="198" t="s">
        <v>351</v>
      </c>
      <c r="AEV4" s="198" t="s">
        <v>351</v>
      </c>
      <c r="AEW4" s="198" t="s">
        <v>351</v>
      </c>
      <c r="AEX4" s="198" t="s">
        <v>351</v>
      </c>
      <c r="AEY4" s="120"/>
      <c r="AEZ4" s="198" t="s">
        <v>40</v>
      </c>
      <c r="AFA4" s="198" t="s">
        <v>40</v>
      </c>
      <c r="AFB4" s="198" t="s">
        <v>40</v>
      </c>
      <c r="AFC4" s="198" t="s">
        <v>40</v>
      </c>
      <c r="AFD4" s="198" t="s">
        <v>40</v>
      </c>
      <c r="AFE4" s="198" t="s">
        <v>40</v>
      </c>
      <c r="AFF4" s="198" t="s">
        <v>40</v>
      </c>
      <c r="AFG4" s="198" t="s">
        <v>40</v>
      </c>
      <c r="AFH4" s="198" t="s">
        <v>40</v>
      </c>
      <c r="AFI4" s="198" t="s">
        <v>40</v>
      </c>
      <c r="AFJ4" s="198" t="s">
        <v>40</v>
      </c>
      <c r="AFK4" s="198" t="s">
        <v>40</v>
      </c>
      <c r="AFL4" s="198" t="s">
        <v>40</v>
      </c>
      <c r="AFM4" s="198" t="s">
        <v>40</v>
      </c>
      <c r="AFN4" s="198" t="s">
        <v>40</v>
      </c>
      <c r="AFO4" s="198" t="s">
        <v>40</v>
      </c>
      <c r="AFP4" s="198" t="s">
        <v>40</v>
      </c>
      <c r="AFQ4" s="198" t="s">
        <v>40</v>
      </c>
      <c r="AFR4" s="198" t="s">
        <v>40</v>
      </c>
      <c r="AFS4" s="198" t="s">
        <v>40</v>
      </c>
      <c r="AFT4" s="198" t="s">
        <v>40</v>
      </c>
      <c r="AFU4" s="198" t="s">
        <v>40</v>
      </c>
      <c r="AFV4" s="198" t="s">
        <v>40</v>
      </c>
      <c r="AFW4" s="198" t="s">
        <v>40</v>
      </c>
      <c r="AFX4" s="198" t="s">
        <v>40</v>
      </c>
      <c r="AFY4" s="198" t="s">
        <v>40</v>
      </c>
      <c r="AFZ4" s="198" t="s">
        <v>40</v>
      </c>
      <c r="AGA4" s="198" t="s">
        <v>40</v>
      </c>
      <c r="AGB4" s="198" t="s">
        <v>40</v>
      </c>
      <c r="AGC4" s="198" t="s">
        <v>40</v>
      </c>
      <c r="AGD4" s="198" t="s">
        <v>40</v>
      </c>
      <c r="AGE4" s="198" t="s">
        <v>40</v>
      </c>
      <c r="AGF4" s="198" t="s">
        <v>40</v>
      </c>
      <c r="AGG4" s="198" t="s">
        <v>40</v>
      </c>
      <c r="AGH4" s="198" t="s">
        <v>40</v>
      </c>
    </row>
    <row r="5" spans="1:866" ht="15.75" thickBot="1" x14ac:dyDescent="0.3">
      <c r="A5" s="123">
        <v>1</v>
      </c>
      <c r="B5" s="123"/>
      <c r="C5" s="124" t="s">
        <v>398</v>
      </c>
      <c r="D5" s="125" t="str">
        <f>CONCATENATE(D2,D4)</f>
        <v>1975GN</v>
      </c>
      <c r="E5" s="125" t="str">
        <f t="shared" ref="E5:AL5" si="0">CONCATENATE(E2,E4)</f>
        <v>1976GN</v>
      </c>
      <c r="F5" s="125" t="str">
        <f t="shared" si="0"/>
        <v>1977GN</v>
      </c>
      <c r="G5" s="125" t="str">
        <f t="shared" si="0"/>
        <v>1978GN</v>
      </c>
      <c r="H5" s="125" t="str">
        <f t="shared" si="0"/>
        <v>1979GN</v>
      </c>
      <c r="I5" s="125" t="str">
        <f t="shared" si="0"/>
        <v>1980GN</v>
      </c>
      <c r="J5" s="125" t="str">
        <f t="shared" si="0"/>
        <v>1981GN</v>
      </c>
      <c r="K5" s="125" t="str">
        <f t="shared" si="0"/>
        <v>1982GN</v>
      </c>
      <c r="L5" s="125" t="str">
        <f t="shared" si="0"/>
        <v>1983GN</v>
      </c>
      <c r="M5" s="125" t="str">
        <f t="shared" si="0"/>
        <v>1984GN</v>
      </c>
      <c r="N5" s="125" t="str">
        <f t="shared" si="0"/>
        <v>1985GN</v>
      </c>
      <c r="O5" s="125" t="str">
        <f t="shared" si="0"/>
        <v>1986GN</v>
      </c>
      <c r="P5" s="125" t="str">
        <f t="shared" si="0"/>
        <v>1987GN</v>
      </c>
      <c r="Q5" s="125" t="str">
        <f t="shared" si="0"/>
        <v>1988GN</v>
      </c>
      <c r="R5" s="125" t="str">
        <f t="shared" si="0"/>
        <v>1989GN</v>
      </c>
      <c r="S5" s="125" t="str">
        <f t="shared" si="0"/>
        <v>1990GN</v>
      </c>
      <c r="T5" s="125" t="str">
        <f t="shared" si="0"/>
        <v>1991GN</v>
      </c>
      <c r="U5" s="125" t="str">
        <f t="shared" si="0"/>
        <v>1992GN</v>
      </c>
      <c r="V5" s="125" t="str">
        <f t="shared" si="0"/>
        <v>1993GN</v>
      </c>
      <c r="W5" s="125" t="str">
        <f t="shared" si="0"/>
        <v>1994GN</v>
      </c>
      <c r="X5" s="125" t="str">
        <f t="shared" si="0"/>
        <v>1995GN</v>
      </c>
      <c r="Y5" s="125" t="str">
        <f t="shared" si="0"/>
        <v>1996GN</v>
      </c>
      <c r="Z5" s="125" t="str">
        <f t="shared" si="0"/>
        <v>1997GN</v>
      </c>
      <c r="AA5" s="125" t="str">
        <f t="shared" si="0"/>
        <v>1998GN</v>
      </c>
      <c r="AB5" s="125" t="str">
        <f t="shared" si="0"/>
        <v>1999GN</v>
      </c>
      <c r="AC5" s="125" t="str">
        <f t="shared" si="0"/>
        <v>2000GN</v>
      </c>
      <c r="AD5" s="125" t="str">
        <f t="shared" si="0"/>
        <v>2001GN</v>
      </c>
      <c r="AE5" s="125" t="str">
        <f t="shared" si="0"/>
        <v>2002GN</v>
      </c>
      <c r="AF5" s="125" t="str">
        <f t="shared" si="0"/>
        <v>2003GN</v>
      </c>
      <c r="AG5" s="125" t="str">
        <f t="shared" si="0"/>
        <v>2004GN</v>
      </c>
      <c r="AH5" s="125" t="str">
        <f t="shared" si="0"/>
        <v>2005GN</v>
      </c>
      <c r="AI5" s="125" t="str">
        <f t="shared" si="0"/>
        <v>2006GN</v>
      </c>
      <c r="AJ5" s="125" t="str">
        <f t="shared" si="0"/>
        <v>2007GN</v>
      </c>
      <c r="AK5" s="125" t="str">
        <f t="shared" si="0"/>
        <v>2008GN</v>
      </c>
      <c r="AL5" s="125" t="str">
        <f t="shared" si="0"/>
        <v>2009GN</v>
      </c>
      <c r="AM5" s="120"/>
      <c r="AN5" s="125" t="str">
        <f t="shared" ref="AN5:BV5" si="1">CONCATENATE(AN2,AN4)</f>
        <v>1975PT</v>
      </c>
      <c r="AO5" s="125" t="str">
        <f t="shared" si="1"/>
        <v>1976PT</v>
      </c>
      <c r="AP5" s="125" t="str">
        <f t="shared" si="1"/>
        <v>1977PT</v>
      </c>
      <c r="AQ5" s="125" t="str">
        <f t="shared" si="1"/>
        <v>1978PT</v>
      </c>
      <c r="AR5" s="125" t="str">
        <f t="shared" si="1"/>
        <v>1979PT</v>
      </c>
      <c r="AS5" s="125" t="str">
        <f t="shared" si="1"/>
        <v>1980PT</v>
      </c>
      <c r="AT5" s="125" t="str">
        <f t="shared" si="1"/>
        <v>1981PT</v>
      </c>
      <c r="AU5" s="125" t="str">
        <f t="shared" si="1"/>
        <v>1982PT</v>
      </c>
      <c r="AV5" s="125" t="str">
        <f t="shared" si="1"/>
        <v>1983PT</v>
      </c>
      <c r="AW5" s="125" t="str">
        <f t="shared" si="1"/>
        <v>1984PT</v>
      </c>
      <c r="AX5" s="125" t="str">
        <f t="shared" si="1"/>
        <v>1985PT</v>
      </c>
      <c r="AY5" s="125" t="str">
        <f t="shared" si="1"/>
        <v>1986PT</v>
      </c>
      <c r="AZ5" s="125" t="str">
        <f t="shared" si="1"/>
        <v>1987PT</v>
      </c>
      <c r="BA5" s="125" t="str">
        <f t="shared" si="1"/>
        <v>1988PT</v>
      </c>
      <c r="BB5" s="125" t="str">
        <f t="shared" si="1"/>
        <v>1989PT</v>
      </c>
      <c r="BC5" s="125" t="str">
        <f t="shared" si="1"/>
        <v>1990PT</v>
      </c>
      <c r="BD5" s="125" t="str">
        <f t="shared" si="1"/>
        <v>1991PT</v>
      </c>
      <c r="BE5" s="125" t="str">
        <f t="shared" si="1"/>
        <v>1992PT</v>
      </c>
      <c r="BF5" s="125" t="str">
        <f t="shared" si="1"/>
        <v>1993PT</v>
      </c>
      <c r="BG5" s="125" t="str">
        <f t="shared" si="1"/>
        <v>1994PT</v>
      </c>
      <c r="BH5" s="125" t="str">
        <f t="shared" si="1"/>
        <v>1995PT</v>
      </c>
      <c r="BI5" s="125" t="str">
        <f t="shared" si="1"/>
        <v>1996PT</v>
      </c>
      <c r="BJ5" s="125" t="str">
        <f t="shared" si="1"/>
        <v>1997PT</v>
      </c>
      <c r="BK5" s="125" t="str">
        <f t="shared" si="1"/>
        <v>1998PT</v>
      </c>
      <c r="BL5" s="125" t="str">
        <f t="shared" si="1"/>
        <v>1999PT</v>
      </c>
      <c r="BM5" s="125" t="str">
        <f t="shared" si="1"/>
        <v>2000PT</v>
      </c>
      <c r="BN5" s="125" t="str">
        <f t="shared" si="1"/>
        <v>2001PT</v>
      </c>
      <c r="BO5" s="125" t="str">
        <f t="shared" si="1"/>
        <v>2002PT</v>
      </c>
      <c r="BP5" s="125" t="str">
        <f t="shared" si="1"/>
        <v>2003PT</v>
      </c>
      <c r="BQ5" s="125" t="str">
        <f t="shared" si="1"/>
        <v>2004PT</v>
      </c>
      <c r="BR5" s="125" t="str">
        <f t="shared" si="1"/>
        <v>2005PT</v>
      </c>
      <c r="BS5" s="125" t="str">
        <f t="shared" si="1"/>
        <v>2006PT</v>
      </c>
      <c r="BT5" s="125" t="str">
        <f t="shared" si="1"/>
        <v>2007PT</v>
      </c>
      <c r="BU5" s="125" t="str">
        <f t="shared" si="1"/>
        <v>2008PT</v>
      </c>
      <c r="BV5" s="125" t="str">
        <f t="shared" si="1"/>
        <v>2009PT</v>
      </c>
      <c r="BW5" s="120"/>
      <c r="BX5" s="125" t="str">
        <f t="shared" ref="BX5:DF5" si="2">CONCATENATE(BX2,BX4)</f>
        <v>1975CM</v>
      </c>
      <c r="BY5" s="125" t="str">
        <f t="shared" si="2"/>
        <v>1976CM</v>
      </c>
      <c r="BZ5" s="125" t="str">
        <f t="shared" si="2"/>
        <v>1977CM</v>
      </c>
      <c r="CA5" s="125" t="str">
        <f t="shared" si="2"/>
        <v>1978CM</v>
      </c>
      <c r="CB5" s="125" t="str">
        <f t="shared" si="2"/>
        <v>1979CM</v>
      </c>
      <c r="CC5" s="125" t="str">
        <f t="shared" si="2"/>
        <v>1980CM</v>
      </c>
      <c r="CD5" s="125" t="str">
        <f t="shared" si="2"/>
        <v>1981CM</v>
      </c>
      <c r="CE5" s="125" t="str">
        <f t="shared" si="2"/>
        <v>1982CM</v>
      </c>
      <c r="CF5" s="125" t="str">
        <f t="shared" si="2"/>
        <v>1983CM</v>
      </c>
      <c r="CG5" s="125" t="str">
        <f t="shared" si="2"/>
        <v>1984CM</v>
      </c>
      <c r="CH5" s="125" t="str">
        <f t="shared" si="2"/>
        <v>1985CM</v>
      </c>
      <c r="CI5" s="125" t="str">
        <f t="shared" si="2"/>
        <v>1986CM</v>
      </c>
      <c r="CJ5" s="125" t="str">
        <f t="shared" si="2"/>
        <v>1987CM</v>
      </c>
      <c r="CK5" s="125" t="str">
        <f t="shared" si="2"/>
        <v>1988CM</v>
      </c>
      <c r="CL5" s="125" t="str">
        <f t="shared" si="2"/>
        <v>1989CM</v>
      </c>
      <c r="CM5" s="125" t="str">
        <f t="shared" si="2"/>
        <v>1990CM</v>
      </c>
      <c r="CN5" s="125" t="str">
        <f t="shared" si="2"/>
        <v>1991CM</v>
      </c>
      <c r="CO5" s="125" t="str">
        <f t="shared" si="2"/>
        <v>1992CM</v>
      </c>
      <c r="CP5" s="125" t="str">
        <f t="shared" si="2"/>
        <v>1993CM</v>
      </c>
      <c r="CQ5" s="125" t="str">
        <f t="shared" si="2"/>
        <v>1994CM</v>
      </c>
      <c r="CR5" s="125" t="str">
        <f t="shared" si="2"/>
        <v>1995CM</v>
      </c>
      <c r="CS5" s="125" t="str">
        <f t="shared" si="2"/>
        <v>1996CM</v>
      </c>
      <c r="CT5" s="125" t="str">
        <f t="shared" si="2"/>
        <v>1997CM</v>
      </c>
      <c r="CU5" s="125" t="str">
        <f t="shared" si="2"/>
        <v>1998CM</v>
      </c>
      <c r="CV5" s="125" t="str">
        <f t="shared" si="2"/>
        <v>1999CM</v>
      </c>
      <c r="CW5" s="125" t="str">
        <f t="shared" si="2"/>
        <v>2000CM</v>
      </c>
      <c r="CX5" s="125" t="str">
        <f t="shared" si="2"/>
        <v>2001CM</v>
      </c>
      <c r="CY5" s="125" t="str">
        <f t="shared" si="2"/>
        <v>2002CM</v>
      </c>
      <c r="CZ5" s="125" t="str">
        <f t="shared" si="2"/>
        <v>2003CM</v>
      </c>
      <c r="DA5" s="125" t="str">
        <f t="shared" si="2"/>
        <v>2004CM</v>
      </c>
      <c r="DB5" s="125" t="str">
        <f t="shared" si="2"/>
        <v>2005CM</v>
      </c>
      <c r="DC5" s="125" t="str">
        <f t="shared" si="2"/>
        <v>2006CM</v>
      </c>
      <c r="DD5" s="125" t="str">
        <f t="shared" si="2"/>
        <v>2007CM</v>
      </c>
      <c r="DE5" s="125" t="str">
        <f t="shared" si="2"/>
        <v>2008CM</v>
      </c>
      <c r="DF5" s="125" t="str">
        <f t="shared" si="2"/>
        <v>2009CM</v>
      </c>
      <c r="DG5" s="120"/>
      <c r="DH5" s="125" t="str">
        <f t="shared" ref="DH5:EP5" si="3">CONCATENATE(DH2,DH4)</f>
        <v>1975LE</v>
      </c>
      <c r="DI5" s="125" t="str">
        <f t="shared" si="3"/>
        <v>1976LE</v>
      </c>
      <c r="DJ5" s="125" t="str">
        <f t="shared" si="3"/>
        <v>1977LE</v>
      </c>
      <c r="DK5" s="125" t="str">
        <f t="shared" si="3"/>
        <v>1978LE</v>
      </c>
      <c r="DL5" s="125" t="str">
        <f t="shared" si="3"/>
        <v>1979LE</v>
      </c>
      <c r="DM5" s="125" t="str">
        <f t="shared" si="3"/>
        <v>1980LE</v>
      </c>
      <c r="DN5" s="125" t="str">
        <f t="shared" si="3"/>
        <v>1981LE</v>
      </c>
      <c r="DO5" s="125" t="str">
        <f t="shared" si="3"/>
        <v>1982LE</v>
      </c>
      <c r="DP5" s="125" t="str">
        <f t="shared" si="3"/>
        <v>1983LE</v>
      </c>
      <c r="DQ5" s="125" t="str">
        <f t="shared" si="3"/>
        <v>1984LE</v>
      </c>
      <c r="DR5" s="125" t="str">
        <f t="shared" si="3"/>
        <v>1985LE</v>
      </c>
      <c r="DS5" s="125" t="str">
        <f t="shared" si="3"/>
        <v>1986LE</v>
      </c>
      <c r="DT5" s="125" t="str">
        <f t="shared" si="3"/>
        <v>1987LE</v>
      </c>
      <c r="DU5" s="125" t="str">
        <f t="shared" si="3"/>
        <v>1988LE</v>
      </c>
      <c r="DV5" s="125" t="str">
        <f t="shared" si="3"/>
        <v>1989LE</v>
      </c>
      <c r="DW5" s="125" t="str">
        <f t="shared" si="3"/>
        <v>1990LE</v>
      </c>
      <c r="DX5" s="125" t="str">
        <f t="shared" si="3"/>
        <v>1991LE</v>
      </c>
      <c r="DY5" s="125" t="str">
        <f t="shared" si="3"/>
        <v>1992LE</v>
      </c>
      <c r="DZ5" s="125" t="str">
        <f t="shared" si="3"/>
        <v>1993LE</v>
      </c>
      <c r="EA5" s="125" t="str">
        <f t="shared" si="3"/>
        <v>1994LE</v>
      </c>
      <c r="EB5" s="125" t="str">
        <f t="shared" si="3"/>
        <v>1995LE</v>
      </c>
      <c r="EC5" s="125" t="str">
        <f t="shared" si="3"/>
        <v>1996LE</v>
      </c>
      <c r="ED5" s="125" t="str">
        <f t="shared" si="3"/>
        <v>1997LE</v>
      </c>
      <c r="EE5" s="125" t="str">
        <f t="shared" si="3"/>
        <v>1998LE</v>
      </c>
      <c r="EF5" s="125" t="str">
        <f t="shared" si="3"/>
        <v>1999LE</v>
      </c>
      <c r="EG5" s="125" t="str">
        <f t="shared" si="3"/>
        <v>2000LE</v>
      </c>
      <c r="EH5" s="125" t="str">
        <f t="shared" si="3"/>
        <v>2001LE</v>
      </c>
      <c r="EI5" s="125" t="str">
        <f t="shared" si="3"/>
        <v>2002LE</v>
      </c>
      <c r="EJ5" s="125" t="str">
        <f t="shared" si="3"/>
        <v>2003LE</v>
      </c>
      <c r="EK5" s="125" t="str">
        <f t="shared" si="3"/>
        <v>2004LE</v>
      </c>
      <c r="EL5" s="125" t="str">
        <f t="shared" si="3"/>
        <v>2005LE</v>
      </c>
      <c r="EM5" s="125" t="str">
        <f t="shared" si="3"/>
        <v>2006LE</v>
      </c>
      <c r="EN5" s="125" t="str">
        <f t="shared" si="3"/>
        <v>2007LE</v>
      </c>
      <c r="EO5" s="125" t="str">
        <f t="shared" si="3"/>
        <v>2008LE</v>
      </c>
      <c r="EP5" s="125" t="str">
        <f t="shared" si="3"/>
        <v>2009LE</v>
      </c>
      <c r="EQ5" s="120"/>
      <c r="ER5" s="125" t="str">
        <f t="shared" ref="ER5:FZ5" si="4">CONCATENATE(ER2,ER4)</f>
        <v>1975BZ</v>
      </c>
      <c r="ES5" s="125" t="str">
        <f t="shared" si="4"/>
        <v>1976BZ</v>
      </c>
      <c r="ET5" s="125" t="str">
        <f t="shared" si="4"/>
        <v>1977BZ</v>
      </c>
      <c r="EU5" s="125" t="str">
        <f t="shared" si="4"/>
        <v>1978BZ</v>
      </c>
      <c r="EV5" s="125" t="str">
        <f t="shared" si="4"/>
        <v>1979BZ</v>
      </c>
      <c r="EW5" s="125" t="str">
        <f t="shared" si="4"/>
        <v>1980BZ</v>
      </c>
      <c r="EX5" s="125" t="str">
        <f t="shared" si="4"/>
        <v>1981BZ</v>
      </c>
      <c r="EY5" s="125" t="str">
        <f t="shared" si="4"/>
        <v>1982BZ</v>
      </c>
      <c r="EZ5" s="125" t="str">
        <f t="shared" si="4"/>
        <v>1983BZ</v>
      </c>
      <c r="FA5" s="125" t="str">
        <f t="shared" si="4"/>
        <v>1984BZ</v>
      </c>
      <c r="FB5" s="125" t="str">
        <f t="shared" si="4"/>
        <v>1985BZ</v>
      </c>
      <c r="FC5" s="125" t="str">
        <f t="shared" si="4"/>
        <v>1986BZ</v>
      </c>
      <c r="FD5" s="125" t="str">
        <f t="shared" si="4"/>
        <v>1987BZ</v>
      </c>
      <c r="FE5" s="125" t="str">
        <f t="shared" si="4"/>
        <v>1988BZ</v>
      </c>
      <c r="FF5" s="125" t="str">
        <f t="shared" si="4"/>
        <v>1989BZ</v>
      </c>
      <c r="FG5" s="125" t="str">
        <f t="shared" si="4"/>
        <v>1990BZ</v>
      </c>
      <c r="FH5" s="125" t="str">
        <f t="shared" si="4"/>
        <v>1991BZ</v>
      </c>
      <c r="FI5" s="125" t="str">
        <f t="shared" si="4"/>
        <v>1992BZ</v>
      </c>
      <c r="FJ5" s="125" t="str">
        <f t="shared" si="4"/>
        <v>1993BZ</v>
      </c>
      <c r="FK5" s="125" t="str">
        <f t="shared" si="4"/>
        <v>1994BZ</v>
      </c>
      <c r="FL5" s="125" t="str">
        <f t="shared" si="4"/>
        <v>1995BZ</v>
      </c>
      <c r="FM5" s="125" t="str">
        <f t="shared" si="4"/>
        <v>1996BZ</v>
      </c>
      <c r="FN5" s="125" t="str">
        <f t="shared" si="4"/>
        <v>1997BZ</v>
      </c>
      <c r="FO5" s="125" t="str">
        <f t="shared" si="4"/>
        <v>1998BZ</v>
      </c>
      <c r="FP5" s="125" t="str">
        <f t="shared" si="4"/>
        <v>1999BZ</v>
      </c>
      <c r="FQ5" s="125" t="str">
        <f t="shared" si="4"/>
        <v>2000BZ</v>
      </c>
      <c r="FR5" s="125" t="str">
        <f t="shared" si="4"/>
        <v>2001BZ</v>
      </c>
      <c r="FS5" s="125" t="str">
        <f t="shared" si="4"/>
        <v>2002BZ</v>
      </c>
      <c r="FT5" s="125" t="str">
        <f t="shared" si="4"/>
        <v>2003BZ</v>
      </c>
      <c r="FU5" s="125" t="str">
        <f t="shared" si="4"/>
        <v>2004BZ</v>
      </c>
      <c r="FV5" s="125" t="str">
        <f t="shared" si="4"/>
        <v>2005BZ</v>
      </c>
      <c r="FW5" s="125" t="str">
        <f t="shared" si="4"/>
        <v>2006BZ</v>
      </c>
      <c r="FX5" s="125" t="str">
        <f t="shared" si="4"/>
        <v>2007BZ</v>
      </c>
      <c r="FY5" s="125" t="str">
        <f t="shared" si="4"/>
        <v>2008BZ</v>
      </c>
      <c r="FZ5" s="125" t="str">
        <f t="shared" si="4"/>
        <v>2009BZ</v>
      </c>
      <c r="GA5" s="120"/>
      <c r="GB5" s="125" t="str">
        <f t="shared" ref="GB5:HJ5" si="5">CONCATENATE(GB2,GB4)</f>
        <v>1975RC</v>
      </c>
      <c r="GC5" s="125" t="str">
        <f t="shared" si="5"/>
        <v>1976RC</v>
      </c>
      <c r="GD5" s="125" t="str">
        <f t="shared" si="5"/>
        <v>1977RC</v>
      </c>
      <c r="GE5" s="125" t="str">
        <f t="shared" si="5"/>
        <v>1978RC</v>
      </c>
      <c r="GF5" s="125" t="str">
        <f t="shared" si="5"/>
        <v>1979RC</v>
      </c>
      <c r="GG5" s="125" t="str">
        <f t="shared" si="5"/>
        <v>1980RC</v>
      </c>
      <c r="GH5" s="125" t="str">
        <f t="shared" si="5"/>
        <v>1981RC</v>
      </c>
      <c r="GI5" s="125" t="str">
        <f t="shared" si="5"/>
        <v>1982RC</v>
      </c>
      <c r="GJ5" s="125" t="str">
        <f t="shared" si="5"/>
        <v>1983RC</v>
      </c>
      <c r="GK5" s="125" t="str">
        <f t="shared" si="5"/>
        <v>1984RC</v>
      </c>
      <c r="GL5" s="125" t="str">
        <f t="shared" si="5"/>
        <v>1985RC</v>
      </c>
      <c r="GM5" s="125" t="str">
        <f t="shared" si="5"/>
        <v>1986RC</v>
      </c>
      <c r="GN5" s="125" t="str">
        <f t="shared" si="5"/>
        <v>1987RC</v>
      </c>
      <c r="GO5" s="125" t="str">
        <f t="shared" si="5"/>
        <v>1988RC</v>
      </c>
      <c r="GP5" s="125" t="str">
        <f t="shared" si="5"/>
        <v>1989RC</v>
      </c>
      <c r="GQ5" s="125" t="str">
        <f t="shared" si="5"/>
        <v>1990RC</v>
      </c>
      <c r="GR5" s="125" t="str">
        <f t="shared" si="5"/>
        <v>1991RC</v>
      </c>
      <c r="GS5" s="125" t="str">
        <f t="shared" si="5"/>
        <v>1992RC</v>
      </c>
      <c r="GT5" s="125" t="str">
        <f t="shared" si="5"/>
        <v>1993RC</v>
      </c>
      <c r="GU5" s="125" t="str">
        <f t="shared" si="5"/>
        <v>1994RC</v>
      </c>
      <c r="GV5" s="125" t="str">
        <f t="shared" si="5"/>
        <v>1995RC</v>
      </c>
      <c r="GW5" s="125" t="str">
        <f t="shared" si="5"/>
        <v>1996RC</v>
      </c>
      <c r="GX5" s="125" t="str">
        <f t="shared" si="5"/>
        <v>1997RC</v>
      </c>
      <c r="GY5" s="125" t="str">
        <f t="shared" si="5"/>
        <v>1998RC</v>
      </c>
      <c r="GZ5" s="125" t="str">
        <f t="shared" si="5"/>
        <v>1999RC</v>
      </c>
      <c r="HA5" s="125" t="str">
        <f t="shared" si="5"/>
        <v>2000RC</v>
      </c>
      <c r="HB5" s="125" t="str">
        <f t="shared" si="5"/>
        <v>2001RC</v>
      </c>
      <c r="HC5" s="125" t="str">
        <f t="shared" si="5"/>
        <v>2002RC</v>
      </c>
      <c r="HD5" s="125" t="str">
        <f t="shared" si="5"/>
        <v>2003RC</v>
      </c>
      <c r="HE5" s="125" t="str">
        <f t="shared" si="5"/>
        <v>2004RC</v>
      </c>
      <c r="HF5" s="125" t="str">
        <f t="shared" si="5"/>
        <v>2005RC</v>
      </c>
      <c r="HG5" s="125" t="str">
        <f t="shared" si="5"/>
        <v>2006RC</v>
      </c>
      <c r="HH5" s="125" t="str">
        <f t="shared" si="5"/>
        <v>2007RC</v>
      </c>
      <c r="HI5" s="125" t="str">
        <f t="shared" si="5"/>
        <v>2008RC</v>
      </c>
      <c r="HJ5" s="125" t="str">
        <f t="shared" si="5"/>
        <v>2009RC</v>
      </c>
      <c r="HK5" s="120"/>
      <c r="HL5" s="125" t="str">
        <f t="shared" ref="HL5:IT5" si="6">CONCATENATE(HL2,HL4)</f>
        <v>1975HE</v>
      </c>
      <c r="HM5" s="125" t="str">
        <f t="shared" si="6"/>
        <v>1976HE</v>
      </c>
      <c r="HN5" s="125" t="str">
        <f t="shared" si="6"/>
        <v>1977HE</v>
      </c>
      <c r="HO5" s="125" t="str">
        <f t="shared" si="6"/>
        <v>1978HE</v>
      </c>
      <c r="HP5" s="125" t="str">
        <f t="shared" si="6"/>
        <v>1979HE</v>
      </c>
      <c r="HQ5" s="125" t="str">
        <f t="shared" si="6"/>
        <v>1980HE</v>
      </c>
      <c r="HR5" s="125" t="str">
        <f t="shared" si="6"/>
        <v>1981HE</v>
      </c>
      <c r="HS5" s="125" t="str">
        <f t="shared" si="6"/>
        <v>1982HE</v>
      </c>
      <c r="HT5" s="125" t="str">
        <f t="shared" si="6"/>
        <v>1983HE</v>
      </c>
      <c r="HU5" s="125" t="str">
        <f t="shared" si="6"/>
        <v>1984HE</v>
      </c>
      <c r="HV5" s="125" t="str">
        <f t="shared" si="6"/>
        <v>1985HE</v>
      </c>
      <c r="HW5" s="125" t="str">
        <f t="shared" si="6"/>
        <v>1986HE</v>
      </c>
      <c r="HX5" s="125" t="str">
        <f t="shared" si="6"/>
        <v>1987HE</v>
      </c>
      <c r="HY5" s="125" t="str">
        <f t="shared" si="6"/>
        <v>1988HE</v>
      </c>
      <c r="HZ5" s="125" t="str">
        <f t="shared" si="6"/>
        <v>1989HE</v>
      </c>
      <c r="IA5" s="125" t="str">
        <f t="shared" si="6"/>
        <v>1990HE</v>
      </c>
      <c r="IB5" s="125" t="str">
        <f t="shared" si="6"/>
        <v>1991HE</v>
      </c>
      <c r="IC5" s="125" t="str">
        <f t="shared" si="6"/>
        <v>1992HE</v>
      </c>
      <c r="ID5" s="125" t="str">
        <f t="shared" si="6"/>
        <v>1993HE</v>
      </c>
      <c r="IE5" s="125" t="str">
        <f t="shared" si="6"/>
        <v>1994HE</v>
      </c>
      <c r="IF5" s="125" t="str">
        <f t="shared" si="6"/>
        <v>1995HE</v>
      </c>
      <c r="IG5" s="125" t="str">
        <f t="shared" si="6"/>
        <v>1996HE</v>
      </c>
      <c r="IH5" s="125" t="str">
        <f t="shared" si="6"/>
        <v>1997HE</v>
      </c>
      <c r="II5" s="125" t="str">
        <f t="shared" si="6"/>
        <v>1998HE</v>
      </c>
      <c r="IJ5" s="125" t="str">
        <f t="shared" si="6"/>
        <v>1999HE</v>
      </c>
      <c r="IK5" s="125" t="str">
        <f t="shared" si="6"/>
        <v>2000HE</v>
      </c>
      <c r="IL5" s="125" t="str">
        <f t="shared" si="6"/>
        <v>2001HE</v>
      </c>
      <c r="IM5" s="125" t="str">
        <f t="shared" si="6"/>
        <v>2002HE</v>
      </c>
      <c r="IN5" s="125" t="str">
        <f t="shared" si="6"/>
        <v>2003HE</v>
      </c>
      <c r="IO5" s="125" t="str">
        <f t="shared" si="6"/>
        <v>2004HE</v>
      </c>
      <c r="IP5" s="125" t="str">
        <f t="shared" si="6"/>
        <v>2005HE</v>
      </c>
      <c r="IQ5" s="125" t="str">
        <f t="shared" si="6"/>
        <v>2006HE</v>
      </c>
      <c r="IR5" s="125" t="str">
        <f t="shared" si="6"/>
        <v>2007HE</v>
      </c>
      <c r="IS5" s="125" t="str">
        <f t="shared" si="6"/>
        <v>2008HE</v>
      </c>
      <c r="IT5" s="125" t="str">
        <f t="shared" si="6"/>
        <v>2009HE</v>
      </c>
      <c r="IU5" s="120"/>
      <c r="IV5" s="125" t="str">
        <f t="shared" ref="IV5:KD5" si="7">CONCATENATE(IV2,IV4)</f>
        <v>1975EO</v>
      </c>
      <c r="IW5" s="125" t="str">
        <f t="shared" si="7"/>
        <v>1976EO</v>
      </c>
      <c r="IX5" s="125" t="str">
        <f t="shared" si="7"/>
        <v>1977EO</v>
      </c>
      <c r="IY5" s="125" t="str">
        <f t="shared" si="7"/>
        <v>1978EO</v>
      </c>
      <c r="IZ5" s="125" t="str">
        <f t="shared" si="7"/>
        <v>1979EO</v>
      </c>
      <c r="JA5" s="125" t="str">
        <f t="shared" si="7"/>
        <v>1980EO</v>
      </c>
      <c r="JB5" s="125" t="str">
        <f t="shared" si="7"/>
        <v>1981EO</v>
      </c>
      <c r="JC5" s="125" t="str">
        <f t="shared" si="7"/>
        <v>1982EO</v>
      </c>
      <c r="JD5" s="125" t="str">
        <f t="shared" si="7"/>
        <v>1983EO</v>
      </c>
      <c r="JE5" s="125" t="str">
        <f t="shared" si="7"/>
        <v>1984EO</v>
      </c>
      <c r="JF5" s="125" t="str">
        <f t="shared" si="7"/>
        <v>1985EO</v>
      </c>
      <c r="JG5" s="125" t="str">
        <f t="shared" si="7"/>
        <v>1986EO</v>
      </c>
      <c r="JH5" s="125" t="str">
        <f t="shared" si="7"/>
        <v>1987EO</v>
      </c>
      <c r="JI5" s="125" t="str">
        <f t="shared" si="7"/>
        <v>1988EO</v>
      </c>
      <c r="JJ5" s="125" t="str">
        <f t="shared" si="7"/>
        <v>1989EO</v>
      </c>
      <c r="JK5" s="125" t="str">
        <f t="shared" si="7"/>
        <v>1990EO</v>
      </c>
      <c r="JL5" s="125" t="str">
        <f t="shared" si="7"/>
        <v>1991EO</v>
      </c>
      <c r="JM5" s="125" t="str">
        <f t="shared" si="7"/>
        <v>1992EO</v>
      </c>
      <c r="JN5" s="125" t="str">
        <f t="shared" si="7"/>
        <v>1993EO</v>
      </c>
      <c r="JO5" s="125" t="str">
        <f t="shared" si="7"/>
        <v>1994EO</v>
      </c>
      <c r="JP5" s="125" t="str">
        <f t="shared" si="7"/>
        <v>1995EO</v>
      </c>
      <c r="JQ5" s="125" t="str">
        <f t="shared" si="7"/>
        <v>1996EO</v>
      </c>
      <c r="JR5" s="125" t="str">
        <f t="shared" si="7"/>
        <v>1997EO</v>
      </c>
      <c r="JS5" s="125" t="str">
        <f t="shared" si="7"/>
        <v>1998EO</v>
      </c>
      <c r="JT5" s="125" t="str">
        <f t="shared" si="7"/>
        <v>1999EO</v>
      </c>
      <c r="JU5" s="125" t="str">
        <f t="shared" si="7"/>
        <v>2000EO</v>
      </c>
      <c r="JV5" s="125" t="str">
        <f t="shared" si="7"/>
        <v>2001EO</v>
      </c>
      <c r="JW5" s="125" t="str">
        <f t="shared" si="7"/>
        <v>2002EO</v>
      </c>
      <c r="JX5" s="125" t="str">
        <f t="shared" si="7"/>
        <v>2003EO</v>
      </c>
      <c r="JY5" s="125" t="str">
        <f t="shared" si="7"/>
        <v>2004EO</v>
      </c>
      <c r="JZ5" s="125" t="str">
        <f t="shared" si="7"/>
        <v>2005EO</v>
      </c>
      <c r="KA5" s="125" t="str">
        <f t="shared" si="7"/>
        <v>2006EO</v>
      </c>
      <c r="KB5" s="125" t="str">
        <f t="shared" si="7"/>
        <v>2007EO</v>
      </c>
      <c r="KC5" s="125" t="str">
        <f t="shared" si="7"/>
        <v>2008EO</v>
      </c>
      <c r="KD5" s="125" t="str">
        <f t="shared" si="7"/>
        <v>2009EO</v>
      </c>
      <c r="KE5" s="120"/>
      <c r="KF5" s="125" t="str">
        <f t="shared" ref="KF5:LN5" si="8">CONCATENATE(KF2,KF4)</f>
        <v>1975OP</v>
      </c>
      <c r="KG5" s="125" t="str">
        <f t="shared" si="8"/>
        <v>1976OP</v>
      </c>
      <c r="KH5" s="125" t="str">
        <f t="shared" si="8"/>
        <v>1977OP</v>
      </c>
      <c r="KI5" s="125" t="str">
        <f t="shared" si="8"/>
        <v>1978OP</v>
      </c>
      <c r="KJ5" s="125" t="str">
        <f t="shared" si="8"/>
        <v>1979OP</v>
      </c>
      <c r="KK5" s="125" t="str">
        <f t="shared" si="8"/>
        <v>1980OP</v>
      </c>
      <c r="KL5" s="125" t="str">
        <f t="shared" si="8"/>
        <v>1981OP</v>
      </c>
      <c r="KM5" s="125" t="str">
        <f t="shared" si="8"/>
        <v>1982OP</v>
      </c>
      <c r="KN5" s="125" t="str">
        <f t="shared" si="8"/>
        <v>1983OP</v>
      </c>
      <c r="KO5" s="125" t="str">
        <f t="shared" si="8"/>
        <v>1984OP</v>
      </c>
      <c r="KP5" s="125" t="str">
        <f t="shared" si="8"/>
        <v>1985OP</v>
      </c>
      <c r="KQ5" s="125" t="str">
        <f t="shared" si="8"/>
        <v>1986OP</v>
      </c>
      <c r="KR5" s="125" t="str">
        <f t="shared" si="8"/>
        <v>1987OP</v>
      </c>
      <c r="KS5" s="125" t="str">
        <f t="shared" si="8"/>
        <v>1988OP</v>
      </c>
      <c r="KT5" s="125" t="str">
        <f t="shared" si="8"/>
        <v>1989OP</v>
      </c>
      <c r="KU5" s="125" t="str">
        <f t="shared" si="8"/>
        <v>1990OP</v>
      </c>
      <c r="KV5" s="125" t="str">
        <f t="shared" si="8"/>
        <v>1991OP</v>
      </c>
      <c r="KW5" s="125" t="str">
        <f t="shared" si="8"/>
        <v>1992OP</v>
      </c>
      <c r="KX5" s="125" t="str">
        <f t="shared" si="8"/>
        <v>1993OP</v>
      </c>
      <c r="KY5" s="125" t="str">
        <f t="shared" si="8"/>
        <v>1994OP</v>
      </c>
      <c r="KZ5" s="125" t="str">
        <f t="shared" si="8"/>
        <v>1995OP</v>
      </c>
      <c r="LA5" s="125" t="str">
        <f t="shared" si="8"/>
        <v>1996OP</v>
      </c>
      <c r="LB5" s="125" t="str">
        <f t="shared" si="8"/>
        <v>1997OP</v>
      </c>
      <c r="LC5" s="125" t="str">
        <f t="shared" si="8"/>
        <v>1998OP</v>
      </c>
      <c r="LD5" s="125" t="str">
        <f t="shared" si="8"/>
        <v>1999OP</v>
      </c>
      <c r="LE5" s="125" t="str">
        <f t="shared" si="8"/>
        <v>2000OP</v>
      </c>
      <c r="LF5" s="125" t="str">
        <f t="shared" si="8"/>
        <v>2001OP</v>
      </c>
      <c r="LG5" s="125" t="str">
        <f t="shared" si="8"/>
        <v>2002OP</v>
      </c>
      <c r="LH5" s="125" t="str">
        <f t="shared" si="8"/>
        <v>2003OP</v>
      </c>
      <c r="LI5" s="125" t="str">
        <f t="shared" si="8"/>
        <v>2004OP</v>
      </c>
      <c r="LJ5" s="125" t="str">
        <f t="shared" si="8"/>
        <v>2005OP</v>
      </c>
      <c r="LK5" s="125" t="str">
        <f t="shared" si="8"/>
        <v>2006OP</v>
      </c>
      <c r="LL5" s="125" t="str">
        <f t="shared" si="8"/>
        <v>2007OP</v>
      </c>
      <c r="LM5" s="125" t="str">
        <f t="shared" si="8"/>
        <v>2008OP</v>
      </c>
      <c r="LN5" s="125" t="str">
        <f t="shared" si="8"/>
        <v>2009OP</v>
      </c>
      <c r="LO5" s="120"/>
      <c r="LP5" s="125" t="str">
        <f t="shared" ref="LP5:MX5" si="9">CONCATENATE(LP2,LP4)</f>
        <v>1975Total EP</v>
      </c>
      <c r="LQ5" s="125" t="str">
        <f t="shared" si="9"/>
        <v>1976Total EP</v>
      </c>
      <c r="LR5" s="125" t="str">
        <f t="shared" si="9"/>
        <v>1977Total EP</v>
      </c>
      <c r="LS5" s="125" t="str">
        <f t="shared" si="9"/>
        <v>1978Total EP</v>
      </c>
      <c r="LT5" s="125" t="str">
        <f t="shared" si="9"/>
        <v>1979Total EP</v>
      </c>
      <c r="LU5" s="125" t="str">
        <f t="shared" si="9"/>
        <v>1980Total EP</v>
      </c>
      <c r="LV5" s="125" t="str">
        <f t="shared" si="9"/>
        <v>1981Total EP</v>
      </c>
      <c r="LW5" s="125" t="str">
        <f t="shared" si="9"/>
        <v>1982Total EP</v>
      </c>
      <c r="LX5" s="125" t="str">
        <f t="shared" si="9"/>
        <v>1983Total EP</v>
      </c>
      <c r="LY5" s="125" t="str">
        <f t="shared" si="9"/>
        <v>1984Total EP</v>
      </c>
      <c r="LZ5" s="125" t="str">
        <f t="shared" si="9"/>
        <v>1985Total EP</v>
      </c>
      <c r="MA5" s="125" t="str">
        <f t="shared" si="9"/>
        <v>1986Total EP</v>
      </c>
      <c r="MB5" s="125" t="str">
        <f t="shared" si="9"/>
        <v>1987Total EP</v>
      </c>
      <c r="MC5" s="125" t="str">
        <f t="shared" si="9"/>
        <v>1988Total EP</v>
      </c>
      <c r="MD5" s="125" t="str">
        <f t="shared" si="9"/>
        <v>1989Total EP</v>
      </c>
      <c r="ME5" s="125" t="str">
        <f t="shared" si="9"/>
        <v>1990Total EP</v>
      </c>
      <c r="MF5" s="125" t="str">
        <f t="shared" si="9"/>
        <v>1991Total EP</v>
      </c>
      <c r="MG5" s="125" t="str">
        <f t="shared" si="9"/>
        <v>1992Total EP</v>
      </c>
      <c r="MH5" s="125" t="str">
        <f t="shared" si="9"/>
        <v>1993Total EP</v>
      </c>
      <c r="MI5" s="125" t="str">
        <f t="shared" si="9"/>
        <v>1994Total EP</v>
      </c>
      <c r="MJ5" s="125" t="str">
        <f t="shared" si="9"/>
        <v>1995Total EP</v>
      </c>
      <c r="MK5" s="125" t="str">
        <f t="shared" si="9"/>
        <v>1996Total EP</v>
      </c>
      <c r="ML5" s="125" t="str">
        <f t="shared" si="9"/>
        <v>1997Total EP</v>
      </c>
      <c r="MM5" s="125" t="str">
        <f t="shared" si="9"/>
        <v>1998Total EP</v>
      </c>
      <c r="MN5" s="125" t="str">
        <f t="shared" si="9"/>
        <v>1999Total EP</v>
      </c>
      <c r="MO5" s="125" t="str">
        <f t="shared" si="9"/>
        <v>2000Total EP</v>
      </c>
      <c r="MP5" s="125" t="str">
        <f t="shared" si="9"/>
        <v>2001Total EP</v>
      </c>
      <c r="MQ5" s="125" t="str">
        <f t="shared" si="9"/>
        <v>2002Total EP</v>
      </c>
      <c r="MR5" s="125" t="str">
        <f t="shared" si="9"/>
        <v>2003Total EP</v>
      </c>
      <c r="MS5" s="125" t="str">
        <f t="shared" si="9"/>
        <v>2004Total EP</v>
      </c>
      <c r="MT5" s="125" t="str">
        <f t="shared" si="9"/>
        <v>2005Total EP</v>
      </c>
      <c r="MU5" s="125" t="str">
        <f t="shared" si="9"/>
        <v>2006Total EP</v>
      </c>
      <c r="MV5" s="125" t="str">
        <f t="shared" si="9"/>
        <v>2007Total EP</v>
      </c>
      <c r="MW5" s="125" t="str">
        <f t="shared" si="9"/>
        <v>2008Total EP</v>
      </c>
      <c r="MX5" s="125" t="str">
        <f t="shared" si="9"/>
        <v>2009Total EP</v>
      </c>
      <c r="MY5" s="120"/>
      <c r="MZ5" s="125" t="str">
        <f t="shared" ref="MZ5:OH5" si="10">CONCATENATE(MZ2,MZ4)</f>
        <v>1975GR</v>
      </c>
      <c r="NA5" s="125" t="str">
        <f t="shared" si="10"/>
        <v>1976GR</v>
      </c>
      <c r="NB5" s="125" t="str">
        <f t="shared" si="10"/>
        <v>1977GR</v>
      </c>
      <c r="NC5" s="125" t="str">
        <f t="shared" si="10"/>
        <v>1978GR</v>
      </c>
      <c r="ND5" s="125" t="str">
        <f t="shared" si="10"/>
        <v>1979GR</v>
      </c>
      <c r="NE5" s="125" t="str">
        <f t="shared" si="10"/>
        <v>1980GR</v>
      </c>
      <c r="NF5" s="125" t="str">
        <f t="shared" si="10"/>
        <v>1981GR</v>
      </c>
      <c r="NG5" s="125" t="str">
        <f t="shared" si="10"/>
        <v>1982GR</v>
      </c>
      <c r="NH5" s="125" t="str">
        <f t="shared" si="10"/>
        <v>1983GR</v>
      </c>
      <c r="NI5" s="125" t="str">
        <f t="shared" si="10"/>
        <v>1984GR</v>
      </c>
      <c r="NJ5" s="125" t="str">
        <f t="shared" si="10"/>
        <v>1985GR</v>
      </c>
      <c r="NK5" s="125" t="str">
        <f t="shared" si="10"/>
        <v>1986GR</v>
      </c>
      <c r="NL5" s="125" t="str">
        <f t="shared" si="10"/>
        <v>1987GR</v>
      </c>
      <c r="NM5" s="125" t="str">
        <f t="shared" si="10"/>
        <v>1988GR</v>
      </c>
      <c r="NN5" s="125" t="str">
        <f t="shared" si="10"/>
        <v>1989GR</v>
      </c>
      <c r="NO5" s="125" t="str">
        <f t="shared" si="10"/>
        <v>1990GR</v>
      </c>
      <c r="NP5" s="125" t="str">
        <f t="shared" si="10"/>
        <v>1991GR</v>
      </c>
      <c r="NQ5" s="125" t="str">
        <f t="shared" si="10"/>
        <v>1992GR</v>
      </c>
      <c r="NR5" s="125" t="str">
        <f t="shared" si="10"/>
        <v>1993GR</v>
      </c>
      <c r="NS5" s="125" t="str">
        <f t="shared" si="10"/>
        <v>1994GR</v>
      </c>
      <c r="NT5" s="125" t="str">
        <f t="shared" si="10"/>
        <v>1995GR</v>
      </c>
      <c r="NU5" s="125" t="str">
        <f t="shared" si="10"/>
        <v>1996GR</v>
      </c>
      <c r="NV5" s="125" t="str">
        <f t="shared" si="10"/>
        <v>1997GR</v>
      </c>
      <c r="NW5" s="125" t="str">
        <f t="shared" si="10"/>
        <v>1998GR</v>
      </c>
      <c r="NX5" s="125" t="str">
        <f t="shared" si="10"/>
        <v>1999GR</v>
      </c>
      <c r="NY5" s="125" t="str">
        <f t="shared" si="10"/>
        <v>2000GR</v>
      </c>
      <c r="NZ5" s="125" t="str">
        <f t="shared" si="10"/>
        <v>2001GR</v>
      </c>
      <c r="OA5" s="125" t="str">
        <f t="shared" si="10"/>
        <v>2002GR</v>
      </c>
      <c r="OB5" s="125" t="str">
        <f t="shared" si="10"/>
        <v>2003GR</v>
      </c>
      <c r="OC5" s="125" t="str">
        <f t="shared" si="10"/>
        <v>2004GR</v>
      </c>
      <c r="OD5" s="125" t="str">
        <f t="shared" si="10"/>
        <v>2005GR</v>
      </c>
      <c r="OE5" s="125" t="str">
        <f t="shared" si="10"/>
        <v>2006GR</v>
      </c>
      <c r="OF5" s="125" t="str">
        <f t="shared" si="10"/>
        <v>2007GR</v>
      </c>
      <c r="OG5" s="125" t="str">
        <f t="shared" si="10"/>
        <v>2008GR</v>
      </c>
      <c r="OH5" s="125" t="str">
        <f t="shared" si="10"/>
        <v>2009GR</v>
      </c>
      <c r="OI5" s="120"/>
      <c r="OJ5" s="125" t="str">
        <f t="shared" ref="OJ5:PR5" si="11">CONCATENATE(OJ2,OJ4)</f>
        <v>1975GL</v>
      </c>
      <c r="OK5" s="125" t="str">
        <f t="shared" si="11"/>
        <v>1976GL</v>
      </c>
      <c r="OL5" s="125" t="str">
        <f t="shared" si="11"/>
        <v>1977GL</v>
      </c>
      <c r="OM5" s="125" t="str">
        <f t="shared" si="11"/>
        <v>1978GL</v>
      </c>
      <c r="ON5" s="125" t="str">
        <f t="shared" si="11"/>
        <v>1979GL</v>
      </c>
      <c r="OO5" s="125" t="str">
        <f t="shared" si="11"/>
        <v>1980GL</v>
      </c>
      <c r="OP5" s="125" t="str">
        <f t="shared" si="11"/>
        <v>1981GL</v>
      </c>
      <c r="OQ5" s="125" t="str">
        <f t="shared" si="11"/>
        <v>1982GL</v>
      </c>
      <c r="OR5" s="125" t="str">
        <f t="shared" si="11"/>
        <v>1983GL</v>
      </c>
      <c r="OS5" s="125" t="str">
        <f t="shared" si="11"/>
        <v>1984GL</v>
      </c>
      <c r="OT5" s="125" t="str">
        <f t="shared" si="11"/>
        <v>1985GL</v>
      </c>
      <c r="OU5" s="125" t="str">
        <f t="shared" si="11"/>
        <v>1986GL</v>
      </c>
      <c r="OV5" s="125" t="str">
        <f t="shared" si="11"/>
        <v>1987GL</v>
      </c>
      <c r="OW5" s="125" t="str">
        <f t="shared" si="11"/>
        <v>1988GL</v>
      </c>
      <c r="OX5" s="125" t="str">
        <f t="shared" si="11"/>
        <v>1989GL</v>
      </c>
      <c r="OY5" s="125" t="str">
        <f t="shared" si="11"/>
        <v>1990GL</v>
      </c>
      <c r="OZ5" s="125" t="str">
        <f t="shared" si="11"/>
        <v>1991GL</v>
      </c>
      <c r="PA5" s="125" t="str">
        <f t="shared" si="11"/>
        <v>1992GL</v>
      </c>
      <c r="PB5" s="125" t="str">
        <f t="shared" si="11"/>
        <v>1993GL</v>
      </c>
      <c r="PC5" s="125" t="str">
        <f t="shared" si="11"/>
        <v>1994GL</v>
      </c>
      <c r="PD5" s="125" t="str">
        <f t="shared" si="11"/>
        <v>1995GL</v>
      </c>
      <c r="PE5" s="125" t="str">
        <f t="shared" si="11"/>
        <v>1996GL</v>
      </c>
      <c r="PF5" s="125" t="str">
        <f t="shared" si="11"/>
        <v>1997GL</v>
      </c>
      <c r="PG5" s="125" t="str">
        <f t="shared" si="11"/>
        <v>1998GL</v>
      </c>
      <c r="PH5" s="125" t="str">
        <f t="shared" si="11"/>
        <v>1999GL</v>
      </c>
      <c r="PI5" s="125" t="str">
        <f t="shared" si="11"/>
        <v>2000GL</v>
      </c>
      <c r="PJ5" s="125" t="str">
        <f t="shared" si="11"/>
        <v>2001GL</v>
      </c>
      <c r="PK5" s="125" t="str">
        <f t="shared" si="11"/>
        <v>2002GL</v>
      </c>
      <c r="PL5" s="125" t="str">
        <f t="shared" si="11"/>
        <v>2003GL</v>
      </c>
      <c r="PM5" s="125" t="str">
        <f t="shared" si="11"/>
        <v>2004GL</v>
      </c>
      <c r="PN5" s="125" t="str">
        <f t="shared" si="11"/>
        <v>2005GL</v>
      </c>
      <c r="PO5" s="125" t="str">
        <f t="shared" si="11"/>
        <v>2006GL</v>
      </c>
      <c r="PP5" s="125" t="str">
        <f t="shared" si="11"/>
        <v>2007GL</v>
      </c>
      <c r="PQ5" s="125" t="str">
        <f t="shared" si="11"/>
        <v>2008GL</v>
      </c>
      <c r="PR5" s="125" t="str">
        <f t="shared" si="11"/>
        <v>2009GL</v>
      </c>
      <c r="PS5" s="120"/>
      <c r="PT5" s="125" t="str">
        <f t="shared" ref="PT5:RB5" si="12">CONCATENATE(PT2,PT4)</f>
        <v>1975GM</v>
      </c>
      <c r="PU5" s="125" t="str">
        <f t="shared" si="12"/>
        <v>1976GM</v>
      </c>
      <c r="PV5" s="125" t="str">
        <f t="shared" si="12"/>
        <v>1977GM</v>
      </c>
      <c r="PW5" s="125" t="str">
        <f t="shared" si="12"/>
        <v>1978GM</v>
      </c>
      <c r="PX5" s="125" t="str">
        <f t="shared" si="12"/>
        <v>1979GM</v>
      </c>
      <c r="PY5" s="125" t="str">
        <f t="shared" si="12"/>
        <v>1980GM</v>
      </c>
      <c r="PZ5" s="125" t="str">
        <f t="shared" si="12"/>
        <v>1981GM</v>
      </c>
      <c r="QA5" s="125" t="str">
        <f t="shared" si="12"/>
        <v>1982GM</v>
      </c>
      <c r="QB5" s="125" t="str">
        <f t="shared" si="12"/>
        <v>1983GM</v>
      </c>
      <c r="QC5" s="125" t="str">
        <f t="shared" si="12"/>
        <v>1984GM</v>
      </c>
      <c r="QD5" s="125" t="str">
        <f t="shared" si="12"/>
        <v>1985GM</v>
      </c>
      <c r="QE5" s="125" t="str">
        <f t="shared" si="12"/>
        <v>1986GM</v>
      </c>
      <c r="QF5" s="125" t="str">
        <f t="shared" si="12"/>
        <v>1987GM</v>
      </c>
      <c r="QG5" s="125" t="str">
        <f t="shared" si="12"/>
        <v>1988GM</v>
      </c>
      <c r="QH5" s="125" t="str">
        <f t="shared" si="12"/>
        <v>1989GM</v>
      </c>
      <c r="QI5" s="125" t="str">
        <f t="shared" si="12"/>
        <v>1990GM</v>
      </c>
      <c r="QJ5" s="125" t="str">
        <f t="shared" si="12"/>
        <v>1991GM</v>
      </c>
      <c r="QK5" s="125" t="str">
        <f t="shared" si="12"/>
        <v>1992GM</v>
      </c>
      <c r="QL5" s="125" t="str">
        <f t="shared" si="12"/>
        <v>1993GM</v>
      </c>
      <c r="QM5" s="125" t="str">
        <f t="shared" si="12"/>
        <v>1994GM</v>
      </c>
      <c r="QN5" s="125" t="str">
        <f t="shared" si="12"/>
        <v>1995GM</v>
      </c>
      <c r="QO5" s="125" t="str">
        <f t="shared" si="12"/>
        <v>1996GM</v>
      </c>
      <c r="QP5" s="125" t="str">
        <f t="shared" si="12"/>
        <v>1997GM</v>
      </c>
      <c r="QQ5" s="125" t="str">
        <f t="shared" si="12"/>
        <v>1998GM</v>
      </c>
      <c r="QR5" s="125" t="str">
        <f t="shared" si="12"/>
        <v>1999GM</v>
      </c>
      <c r="QS5" s="125" t="str">
        <f t="shared" si="12"/>
        <v>2000GM</v>
      </c>
      <c r="QT5" s="125" t="str">
        <f t="shared" si="12"/>
        <v>2001GM</v>
      </c>
      <c r="QU5" s="125" t="str">
        <f t="shared" si="12"/>
        <v>2002GM</v>
      </c>
      <c r="QV5" s="125" t="str">
        <f t="shared" si="12"/>
        <v>2003GM</v>
      </c>
      <c r="QW5" s="125" t="str">
        <f t="shared" si="12"/>
        <v>2004GM</v>
      </c>
      <c r="QX5" s="125" t="str">
        <f t="shared" si="12"/>
        <v>2005GM</v>
      </c>
      <c r="QY5" s="125" t="str">
        <f t="shared" si="12"/>
        <v>2006GM</v>
      </c>
      <c r="QZ5" s="125" t="str">
        <f t="shared" si="12"/>
        <v>2007GM</v>
      </c>
      <c r="RA5" s="125" t="str">
        <f t="shared" si="12"/>
        <v>2008GM</v>
      </c>
      <c r="RB5" s="125" t="str">
        <f t="shared" si="12"/>
        <v>2009GM</v>
      </c>
      <c r="RC5" s="120"/>
      <c r="RD5" s="125" t="str">
        <f t="shared" ref="RD5:SL5" si="13">CONCATENATE(RD2,RD4)</f>
        <v>1975KJ</v>
      </c>
      <c r="RE5" s="125" t="str">
        <f t="shared" si="13"/>
        <v>1976KJ</v>
      </c>
      <c r="RF5" s="125" t="str">
        <f t="shared" si="13"/>
        <v>1977KJ</v>
      </c>
      <c r="RG5" s="125" t="str">
        <f t="shared" si="13"/>
        <v>1978KJ</v>
      </c>
      <c r="RH5" s="125" t="str">
        <f t="shared" si="13"/>
        <v>1979KJ</v>
      </c>
      <c r="RI5" s="125" t="str">
        <f t="shared" si="13"/>
        <v>1980KJ</v>
      </c>
      <c r="RJ5" s="125" t="str">
        <f t="shared" si="13"/>
        <v>1981KJ</v>
      </c>
      <c r="RK5" s="125" t="str">
        <f t="shared" si="13"/>
        <v>1982KJ</v>
      </c>
      <c r="RL5" s="125" t="str">
        <f t="shared" si="13"/>
        <v>1983KJ</v>
      </c>
      <c r="RM5" s="125" t="str">
        <f t="shared" si="13"/>
        <v>1984KJ</v>
      </c>
      <c r="RN5" s="125" t="str">
        <f t="shared" si="13"/>
        <v>1985KJ</v>
      </c>
      <c r="RO5" s="125" t="str">
        <f t="shared" si="13"/>
        <v>1986KJ</v>
      </c>
      <c r="RP5" s="125" t="str">
        <f t="shared" si="13"/>
        <v>1987KJ</v>
      </c>
      <c r="RQ5" s="125" t="str">
        <f t="shared" si="13"/>
        <v>1988KJ</v>
      </c>
      <c r="RR5" s="125" t="str">
        <f t="shared" si="13"/>
        <v>1989KJ</v>
      </c>
      <c r="RS5" s="125" t="str">
        <f t="shared" si="13"/>
        <v>1990KJ</v>
      </c>
      <c r="RT5" s="125" t="str">
        <f t="shared" si="13"/>
        <v>1991KJ</v>
      </c>
      <c r="RU5" s="125" t="str">
        <f t="shared" si="13"/>
        <v>1992KJ</v>
      </c>
      <c r="RV5" s="125" t="str">
        <f t="shared" si="13"/>
        <v>1993KJ</v>
      </c>
      <c r="RW5" s="125" t="str">
        <f t="shared" si="13"/>
        <v>1994KJ</v>
      </c>
      <c r="RX5" s="125" t="str">
        <f t="shared" si="13"/>
        <v>1995KJ</v>
      </c>
      <c r="RY5" s="125" t="str">
        <f t="shared" si="13"/>
        <v>1996KJ</v>
      </c>
      <c r="RZ5" s="125" t="str">
        <f t="shared" si="13"/>
        <v>1997KJ</v>
      </c>
      <c r="SA5" s="125" t="str">
        <f t="shared" si="13"/>
        <v>1998KJ</v>
      </c>
      <c r="SB5" s="125" t="str">
        <f t="shared" si="13"/>
        <v>1999KJ</v>
      </c>
      <c r="SC5" s="125" t="str">
        <f t="shared" si="13"/>
        <v>2000KJ</v>
      </c>
      <c r="SD5" s="125" t="str">
        <f t="shared" si="13"/>
        <v>2001KJ</v>
      </c>
      <c r="SE5" s="125" t="str">
        <f t="shared" si="13"/>
        <v>2002KJ</v>
      </c>
      <c r="SF5" s="125" t="str">
        <f t="shared" si="13"/>
        <v>2003KJ</v>
      </c>
      <c r="SG5" s="125" t="str">
        <f t="shared" si="13"/>
        <v>2004KJ</v>
      </c>
      <c r="SH5" s="125" t="str">
        <f t="shared" si="13"/>
        <v>2005KJ</v>
      </c>
      <c r="SI5" s="125" t="str">
        <f t="shared" si="13"/>
        <v>2006KJ</v>
      </c>
      <c r="SJ5" s="125" t="str">
        <f t="shared" si="13"/>
        <v>2007KJ</v>
      </c>
      <c r="SK5" s="125" t="str">
        <f t="shared" si="13"/>
        <v>2008KJ</v>
      </c>
      <c r="SL5" s="125" t="str">
        <f t="shared" si="13"/>
        <v>2009KJ</v>
      </c>
      <c r="SM5" s="120"/>
      <c r="SN5" s="125" t="str">
        <f t="shared" ref="SN5:TV5" si="14">CONCATENATE(SN2,SN4)</f>
        <v>1975DO</v>
      </c>
      <c r="SO5" s="125" t="str">
        <f t="shared" si="14"/>
        <v>1976DO</v>
      </c>
      <c r="SP5" s="125" t="str">
        <f t="shared" si="14"/>
        <v>1977DO</v>
      </c>
      <c r="SQ5" s="125" t="str">
        <f t="shared" si="14"/>
        <v>1978DO</v>
      </c>
      <c r="SR5" s="125" t="str">
        <f t="shared" si="14"/>
        <v>1979DO</v>
      </c>
      <c r="SS5" s="125" t="str">
        <f t="shared" si="14"/>
        <v>1980DO</v>
      </c>
      <c r="ST5" s="125" t="str">
        <f t="shared" si="14"/>
        <v>1981DO</v>
      </c>
      <c r="SU5" s="125" t="str">
        <f t="shared" si="14"/>
        <v>1982DO</v>
      </c>
      <c r="SV5" s="125" t="str">
        <f t="shared" si="14"/>
        <v>1983DO</v>
      </c>
      <c r="SW5" s="125" t="str">
        <f t="shared" si="14"/>
        <v>1984DO</v>
      </c>
      <c r="SX5" s="125" t="str">
        <f t="shared" si="14"/>
        <v>1985DO</v>
      </c>
      <c r="SY5" s="125" t="str">
        <f t="shared" si="14"/>
        <v>1986DO</v>
      </c>
      <c r="SZ5" s="125" t="str">
        <f t="shared" si="14"/>
        <v>1987DO</v>
      </c>
      <c r="TA5" s="125" t="str">
        <f t="shared" si="14"/>
        <v>1988DO</v>
      </c>
      <c r="TB5" s="125" t="str">
        <f t="shared" si="14"/>
        <v>1989DO</v>
      </c>
      <c r="TC5" s="125" t="str">
        <f t="shared" si="14"/>
        <v>1990DO</v>
      </c>
      <c r="TD5" s="125" t="str">
        <f t="shared" si="14"/>
        <v>1991DO</v>
      </c>
      <c r="TE5" s="125" t="str">
        <f t="shared" si="14"/>
        <v>1992DO</v>
      </c>
      <c r="TF5" s="125" t="str">
        <f t="shared" si="14"/>
        <v>1993DO</v>
      </c>
      <c r="TG5" s="125" t="str">
        <f t="shared" si="14"/>
        <v>1994DO</v>
      </c>
      <c r="TH5" s="125" t="str">
        <f t="shared" si="14"/>
        <v>1995DO</v>
      </c>
      <c r="TI5" s="125" t="str">
        <f t="shared" si="14"/>
        <v>1996DO</v>
      </c>
      <c r="TJ5" s="125" t="str">
        <f t="shared" si="14"/>
        <v>1997DO</v>
      </c>
      <c r="TK5" s="125" t="str">
        <f t="shared" si="14"/>
        <v>1998DO</v>
      </c>
      <c r="TL5" s="125" t="str">
        <f t="shared" si="14"/>
        <v>1999DO</v>
      </c>
      <c r="TM5" s="125" t="str">
        <f t="shared" si="14"/>
        <v>2000DO</v>
      </c>
      <c r="TN5" s="125" t="str">
        <f t="shared" si="14"/>
        <v>2001DO</v>
      </c>
      <c r="TO5" s="125" t="str">
        <f t="shared" si="14"/>
        <v>2002DO</v>
      </c>
      <c r="TP5" s="125" t="str">
        <f t="shared" si="14"/>
        <v>2003DO</v>
      </c>
      <c r="TQ5" s="125" t="str">
        <f t="shared" si="14"/>
        <v>2004DO</v>
      </c>
      <c r="TR5" s="125" t="str">
        <f t="shared" si="14"/>
        <v>2005DO</v>
      </c>
      <c r="TS5" s="125" t="str">
        <f t="shared" si="14"/>
        <v>2006DO</v>
      </c>
      <c r="TT5" s="125" t="str">
        <f t="shared" si="14"/>
        <v>2007DO</v>
      </c>
      <c r="TU5" s="125" t="str">
        <f t="shared" si="14"/>
        <v>2008DO</v>
      </c>
      <c r="TV5" s="125" t="str">
        <f t="shared" si="14"/>
        <v>2009DO</v>
      </c>
      <c r="TW5" s="120"/>
      <c r="TX5" s="125" t="str">
        <f t="shared" ref="TX5:VF5" si="15">CONCATENATE(TX2,TX4)</f>
        <v>1975FO</v>
      </c>
      <c r="TY5" s="125" t="str">
        <f t="shared" si="15"/>
        <v>1976FO</v>
      </c>
      <c r="TZ5" s="125" t="str">
        <f t="shared" si="15"/>
        <v>1977FO</v>
      </c>
      <c r="UA5" s="125" t="str">
        <f t="shared" si="15"/>
        <v>1978FO</v>
      </c>
      <c r="UB5" s="125" t="str">
        <f t="shared" si="15"/>
        <v>1979FO</v>
      </c>
      <c r="UC5" s="125" t="str">
        <f t="shared" si="15"/>
        <v>1980FO</v>
      </c>
      <c r="UD5" s="125" t="str">
        <f t="shared" si="15"/>
        <v>1981FO</v>
      </c>
      <c r="UE5" s="125" t="str">
        <f t="shared" si="15"/>
        <v>1982FO</v>
      </c>
      <c r="UF5" s="125" t="str">
        <f t="shared" si="15"/>
        <v>1983FO</v>
      </c>
      <c r="UG5" s="125" t="str">
        <f t="shared" si="15"/>
        <v>1984FO</v>
      </c>
      <c r="UH5" s="125" t="str">
        <f t="shared" si="15"/>
        <v>1985FO</v>
      </c>
      <c r="UI5" s="125" t="str">
        <f t="shared" si="15"/>
        <v>1986FO</v>
      </c>
      <c r="UJ5" s="125" t="str">
        <f t="shared" si="15"/>
        <v>1987FO</v>
      </c>
      <c r="UK5" s="125" t="str">
        <f t="shared" si="15"/>
        <v>1988FO</v>
      </c>
      <c r="UL5" s="125" t="str">
        <f t="shared" si="15"/>
        <v>1989FO</v>
      </c>
      <c r="UM5" s="125" t="str">
        <f t="shared" si="15"/>
        <v>1990FO</v>
      </c>
      <c r="UN5" s="125" t="str">
        <f t="shared" si="15"/>
        <v>1991FO</v>
      </c>
      <c r="UO5" s="125" t="str">
        <f t="shared" si="15"/>
        <v>1992FO</v>
      </c>
      <c r="UP5" s="125" t="str">
        <f t="shared" si="15"/>
        <v>1993FO</v>
      </c>
      <c r="UQ5" s="125" t="str">
        <f t="shared" si="15"/>
        <v>1994FO</v>
      </c>
      <c r="UR5" s="125" t="str">
        <f t="shared" si="15"/>
        <v>1995FO</v>
      </c>
      <c r="US5" s="125" t="str">
        <f t="shared" si="15"/>
        <v>1996FO</v>
      </c>
      <c r="UT5" s="125" t="str">
        <f t="shared" si="15"/>
        <v>1997FO</v>
      </c>
      <c r="UU5" s="125" t="str">
        <f t="shared" si="15"/>
        <v>1998FO</v>
      </c>
      <c r="UV5" s="125" t="str">
        <f t="shared" si="15"/>
        <v>1999FO</v>
      </c>
      <c r="UW5" s="125" t="str">
        <f t="shared" si="15"/>
        <v>2000FO</v>
      </c>
      <c r="UX5" s="125" t="str">
        <f t="shared" si="15"/>
        <v>2001FO</v>
      </c>
      <c r="UY5" s="125" t="str">
        <f t="shared" si="15"/>
        <v>2002FO</v>
      </c>
      <c r="UZ5" s="125" t="str">
        <f t="shared" si="15"/>
        <v>2003FO</v>
      </c>
      <c r="VA5" s="125" t="str">
        <f t="shared" si="15"/>
        <v>2004FO</v>
      </c>
      <c r="VB5" s="125" t="str">
        <f t="shared" si="15"/>
        <v>2005FO</v>
      </c>
      <c r="VC5" s="125" t="str">
        <f t="shared" si="15"/>
        <v>2006FO</v>
      </c>
      <c r="VD5" s="125" t="str">
        <f t="shared" si="15"/>
        <v>2007FO</v>
      </c>
      <c r="VE5" s="125" t="str">
        <f t="shared" si="15"/>
        <v>2008FO</v>
      </c>
      <c r="VF5" s="125" t="str">
        <f t="shared" si="15"/>
        <v>2009FO</v>
      </c>
      <c r="VG5" s="120"/>
      <c r="VH5" s="125" t="str">
        <f t="shared" ref="VH5:WP5" si="16">CONCATENATE(VH2,VH4)</f>
        <v>1975CL</v>
      </c>
      <c r="VI5" s="125" t="str">
        <f t="shared" si="16"/>
        <v>1976CL</v>
      </c>
      <c r="VJ5" s="125" t="str">
        <f t="shared" si="16"/>
        <v>1977CL</v>
      </c>
      <c r="VK5" s="125" t="str">
        <f t="shared" si="16"/>
        <v>1978CL</v>
      </c>
      <c r="VL5" s="125" t="str">
        <f t="shared" si="16"/>
        <v>1979CL</v>
      </c>
      <c r="VM5" s="125" t="str">
        <f t="shared" si="16"/>
        <v>1980CL</v>
      </c>
      <c r="VN5" s="125" t="str">
        <f t="shared" si="16"/>
        <v>1981CL</v>
      </c>
      <c r="VO5" s="125" t="str">
        <f t="shared" si="16"/>
        <v>1982CL</v>
      </c>
      <c r="VP5" s="125" t="str">
        <f t="shared" si="16"/>
        <v>1983CL</v>
      </c>
      <c r="VQ5" s="125" t="str">
        <f t="shared" si="16"/>
        <v>1984CL</v>
      </c>
      <c r="VR5" s="125" t="str">
        <f t="shared" si="16"/>
        <v>1985CL</v>
      </c>
      <c r="VS5" s="125" t="str">
        <f t="shared" si="16"/>
        <v>1986CL</v>
      </c>
      <c r="VT5" s="125" t="str">
        <f t="shared" si="16"/>
        <v>1987CL</v>
      </c>
      <c r="VU5" s="125" t="str">
        <f t="shared" si="16"/>
        <v>1988CL</v>
      </c>
      <c r="VV5" s="125" t="str">
        <f t="shared" si="16"/>
        <v>1989CL</v>
      </c>
      <c r="VW5" s="125" t="str">
        <f t="shared" si="16"/>
        <v>1990CL</v>
      </c>
      <c r="VX5" s="125" t="str">
        <f t="shared" si="16"/>
        <v>1991CL</v>
      </c>
      <c r="VY5" s="125" t="str">
        <f t="shared" si="16"/>
        <v>1992CL</v>
      </c>
      <c r="VZ5" s="125" t="str">
        <f t="shared" si="16"/>
        <v>1993CL</v>
      </c>
      <c r="WA5" s="125" t="str">
        <f t="shared" si="16"/>
        <v>1994CL</v>
      </c>
      <c r="WB5" s="125" t="str">
        <f t="shared" si="16"/>
        <v>1995CL</v>
      </c>
      <c r="WC5" s="125" t="str">
        <f t="shared" si="16"/>
        <v>1996CL</v>
      </c>
      <c r="WD5" s="125" t="str">
        <f t="shared" si="16"/>
        <v>1997CL</v>
      </c>
      <c r="WE5" s="125" t="str">
        <f t="shared" si="16"/>
        <v>1998CL</v>
      </c>
      <c r="WF5" s="125" t="str">
        <f t="shared" si="16"/>
        <v>1999CL</v>
      </c>
      <c r="WG5" s="125" t="str">
        <f t="shared" si="16"/>
        <v>2000CL</v>
      </c>
      <c r="WH5" s="125" t="str">
        <f t="shared" si="16"/>
        <v>2001CL</v>
      </c>
      <c r="WI5" s="125" t="str">
        <f t="shared" si="16"/>
        <v>2002CL</v>
      </c>
      <c r="WJ5" s="125" t="str">
        <f t="shared" si="16"/>
        <v>2003CL</v>
      </c>
      <c r="WK5" s="125" t="str">
        <f t="shared" si="16"/>
        <v>2004CL</v>
      </c>
      <c r="WL5" s="125" t="str">
        <f t="shared" si="16"/>
        <v>2005CL</v>
      </c>
      <c r="WM5" s="125" t="str">
        <f t="shared" si="16"/>
        <v>2006CL</v>
      </c>
      <c r="WN5" s="125" t="str">
        <f t="shared" si="16"/>
        <v>2007CL</v>
      </c>
      <c r="WO5" s="125" t="str">
        <f t="shared" si="16"/>
        <v>2008CL</v>
      </c>
      <c r="WP5" s="125" t="str">
        <f t="shared" si="16"/>
        <v>2009CL</v>
      </c>
      <c r="WQ5" s="120"/>
      <c r="WR5" s="125" t="str">
        <f t="shared" ref="WR5:XZ5" si="17">CONCATENATE(WR2,WR4)</f>
        <v>1975AC</v>
      </c>
      <c r="WS5" s="125" t="str">
        <f t="shared" si="17"/>
        <v>1976AC</v>
      </c>
      <c r="WT5" s="125" t="str">
        <f t="shared" si="17"/>
        <v>1977AC</v>
      </c>
      <c r="WU5" s="125" t="str">
        <f t="shared" si="17"/>
        <v>1978AC</v>
      </c>
      <c r="WV5" s="125" t="str">
        <f t="shared" si="17"/>
        <v>1979AC</v>
      </c>
      <c r="WW5" s="125" t="str">
        <f t="shared" si="17"/>
        <v>1980AC</v>
      </c>
      <c r="WX5" s="125" t="str">
        <f t="shared" si="17"/>
        <v>1981AC</v>
      </c>
      <c r="WY5" s="125" t="str">
        <f t="shared" si="17"/>
        <v>1982AC</v>
      </c>
      <c r="WZ5" s="125" t="str">
        <f t="shared" si="17"/>
        <v>1983AC</v>
      </c>
      <c r="XA5" s="125" t="str">
        <f t="shared" si="17"/>
        <v>1984AC</v>
      </c>
      <c r="XB5" s="125" t="str">
        <f t="shared" si="17"/>
        <v>1985AC</v>
      </c>
      <c r="XC5" s="125" t="str">
        <f t="shared" si="17"/>
        <v>1986AC</v>
      </c>
      <c r="XD5" s="125" t="str">
        <f t="shared" si="17"/>
        <v>1987AC</v>
      </c>
      <c r="XE5" s="125" t="str">
        <f t="shared" si="17"/>
        <v>1988AC</v>
      </c>
      <c r="XF5" s="125" t="str">
        <f t="shared" si="17"/>
        <v>1989AC</v>
      </c>
      <c r="XG5" s="125" t="str">
        <f t="shared" si="17"/>
        <v>1990AC</v>
      </c>
      <c r="XH5" s="125" t="str">
        <f t="shared" si="17"/>
        <v>1991AC</v>
      </c>
      <c r="XI5" s="125" t="str">
        <f t="shared" si="17"/>
        <v>1992AC</v>
      </c>
      <c r="XJ5" s="125" t="str">
        <f t="shared" si="17"/>
        <v>1993AC</v>
      </c>
      <c r="XK5" s="125" t="str">
        <f t="shared" si="17"/>
        <v>1994AC</v>
      </c>
      <c r="XL5" s="125" t="str">
        <f t="shared" si="17"/>
        <v>1995AC</v>
      </c>
      <c r="XM5" s="125" t="str">
        <f t="shared" si="17"/>
        <v>1996AC</v>
      </c>
      <c r="XN5" s="125" t="str">
        <f t="shared" si="17"/>
        <v>1997AC</v>
      </c>
      <c r="XO5" s="125" t="str">
        <f t="shared" si="17"/>
        <v>1998AC</v>
      </c>
      <c r="XP5" s="125" t="str">
        <f t="shared" si="17"/>
        <v>1999AC</v>
      </c>
      <c r="XQ5" s="125" t="str">
        <f t="shared" si="17"/>
        <v>2000AC</v>
      </c>
      <c r="XR5" s="125" t="str">
        <f t="shared" si="17"/>
        <v>2001AC</v>
      </c>
      <c r="XS5" s="125" t="str">
        <f t="shared" si="17"/>
        <v>2002AC</v>
      </c>
      <c r="XT5" s="125" t="str">
        <f t="shared" si="17"/>
        <v>2003AC</v>
      </c>
      <c r="XU5" s="125" t="str">
        <f t="shared" si="17"/>
        <v>2004AC</v>
      </c>
      <c r="XV5" s="125" t="str">
        <f t="shared" si="17"/>
        <v>2005AC</v>
      </c>
      <c r="XW5" s="125" t="str">
        <f t="shared" si="17"/>
        <v>2006AC</v>
      </c>
      <c r="XX5" s="125" t="str">
        <f t="shared" si="17"/>
        <v>2007AC</v>
      </c>
      <c r="XY5" s="125" t="str">
        <f t="shared" si="17"/>
        <v>2008AC</v>
      </c>
      <c r="XZ5" s="125" t="str">
        <f t="shared" si="17"/>
        <v>2009AC</v>
      </c>
      <c r="YA5" s="120"/>
      <c r="YB5" s="125" t="str">
        <f t="shared" ref="YB5:ZJ5" si="18">CONCATENATE(YB2,YB4)</f>
        <v>1975BI</v>
      </c>
      <c r="YC5" s="125" t="str">
        <f t="shared" si="18"/>
        <v>1976BI</v>
      </c>
      <c r="YD5" s="125" t="str">
        <f t="shared" si="18"/>
        <v>1977BI</v>
      </c>
      <c r="YE5" s="125" t="str">
        <f t="shared" si="18"/>
        <v>1978BI</v>
      </c>
      <c r="YF5" s="125" t="str">
        <f t="shared" si="18"/>
        <v>1979BI</v>
      </c>
      <c r="YG5" s="125" t="str">
        <f t="shared" si="18"/>
        <v>1980BI</v>
      </c>
      <c r="YH5" s="125" t="str">
        <f t="shared" si="18"/>
        <v>1981BI</v>
      </c>
      <c r="YI5" s="125" t="str">
        <f t="shared" si="18"/>
        <v>1982BI</v>
      </c>
      <c r="YJ5" s="125" t="str">
        <f t="shared" si="18"/>
        <v>1983BI</v>
      </c>
      <c r="YK5" s="125" t="str">
        <f t="shared" si="18"/>
        <v>1984BI</v>
      </c>
      <c r="YL5" s="125" t="str">
        <f t="shared" si="18"/>
        <v>1985BI</v>
      </c>
      <c r="YM5" s="125" t="str">
        <f t="shared" si="18"/>
        <v>1986BI</v>
      </c>
      <c r="YN5" s="125" t="str">
        <f t="shared" si="18"/>
        <v>1987BI</v>
      </c>
      <c r="YO5" s="125" t="str">
        <f t="shared" si="18"/>
        <v>1988BI</v>
      </c>
      <c r="YP5" s="125" t="str">
        <f t="shared" si="18"/>
        <v>1989BI</v>
      </c>
      <c r="YQ5" s="125" t="str">
        <f t="shared" si="18"/>
        <v>1990BI</v>
      </c>
      <c r="YR5" s="125" t="str">
        <f t="shared" si="18"/>
        <v>1991BI</v>
      </c>
      <c r="YS5" s="125" t="str">
        <f t="shared" si="18"/>
        <v>1992BI</v>
      </c>
      <c r="YT5" s="125" t="str">
        <f t="shared" si="18"/>
        <v>1993BI</v>
      </c>
      <c r="YU5" s="125" t="str">
        <f t="shared" si="18"/>
        <v>1994BI</v>
      </c>
      <c r="YV5" s="125" t="str">
        <f t="shared" si="18"/>
        <v>1995BI</v>
      </c>
      <c r="YW5" s="125" t="str">
        <f t="shared" si="18"/>
        <v>1996BI</v>
      </c>
      <c r="YX5" s="125" t="str">
        <f t="shared" si="18"/>
        <v>1997BI</v>
      </c>
      <c r="YY5" s="125" t="str">
        <f t="shared" si="18"/>
        <v>1998BI</v>
      </c>
      <c r="YZ5" s="125" t="str">
        <f t="shared" si="18"/>
        <v>1999BI</v>
      </c>
      <c r="ZA5" s="125" t="str">
        <f t="shared" si="18"/>
        <v>2000BI</v>
      </c>
      <c r="ZB5" s="125" t="str">
        <f t="shared" si="18"/>
        <v>2001BI</v>
      </c>
      <c r="ZC5" s="125" t="str">
        <f t="shared" si="18"/>
        <v>2002BI</v>
      </c>
      <c r="ZD5" s="125" t="str">
        <f t="shared" si="18"/>
        <v>2003BI</v>
      </c>
      <c r="ZE5" s="125" t="str">
        <f t="shared" si="18"/>
        <v>2004BI</v>
      </c>
      <c r="ZF5" s="125" t="str">
        <f t="shared" si="18"/>
        <v>2005BI</v>
      </c>
      <c r="ZG5" s="125" t="str">
        <f t="shared" si="18"/>
        <v>2006BI</v>
      </c>
      <c r="ZH5" s="125" t="str">
        <f t="shared" si="18"/>
        <v>2007BI</v>
      </c>
      <c r="ZI5" s="125" t="str">
        <f t="shared" si="18"/>
        <v>2008BI</v>
      </c>
      <c r="ZJ5" s="125" t="str">
        <f t="shared" si="18"/>
        <v>2009BI</v>
      </c>
      <c r="ZK5" s="120"/>
      <c r="ZL5" s="125" t="str">
        <f t="shared" ref="ZL5:AAT5" si="19">CONCATENATE(ZL2,ZL4)</f>
        <v>1975GI</v>
      </c>
      <c r="ZM5" s="125" t="str">
        <f t="shared" si="19"/>
        <v>1976GI</v>
      </c>
      <c r="ZN5" s="125" t="str">
        <f t="shared" si="19"/>
        <v>1977GI</v>
      </c>
      <c r="ZO5" s="125" t="str">
        <f t="shared" si="19"/>
        <v>1978GI</v>
      </c>
      <c r="ZP5" s="125" t="str">
        <f t="shared" si="19"/>
        <v>1979GI</v>
      </c>
      <c r="ZQ5" s="125" t="str">
        <f t="shared" si="19"/>
        <v>1980GI</v>
      </c>
      <c r="ZR5" s="125" t="str">
        <f t="shared" si="19"/>
        <v>1981GI</v>
      </c>
      <c r="ZS5" s="125" t="str">
        <f t="shared" si="19"/>
        <v>1982GI</v>
      </c>
      <c r="ZT5" s="125" t="str">
        <f t="shared" si="19"/>
        <v>1983GI</v>
      </c>
      <c r="ZU5" s="125" t="str">
        <f t="shared" si="19"/>
        <v>1984GI</v>
      </c>
      <c r="ZV5" s="125" t="str">
        <f t="shared" si="19"/>
        <v>1985GI</v>
      </c>
      <c r="ZW5" s="125" t="str">
        <f t="shared" si="19"/>
        <v>1986GI</v>
      </c>
      <c r="ZX5" s="125" t="str">
        <f t="shared" si="19"/>
        <v>1987GI</v>
      </c>
      <c r="ZY5" s="125" t="str">
        <f t="shared" si="19"/>
        <v>1988GI</v>
      </c>
      <c r="ZZ5" s="125" t="str">
        <f t="shared" si="19"/>
        <v>1989GI</v>
      </c>
      <c r="AAA5" s="125" t="str">
        <f t="shared" si="19"/>
        <v>1990GI</v>
      </c>
      <c r="AAB5" s="125" t="str">
        <f t="shared" si="19"/>
        <v>1991GI</v>
      </c>
      <c r="AAC5" s="125" t="str">
        <f t="shared" si="19"/>
        <v>1992GI</v>
      </c>
      <c r="AAD5" s="125" t="str">
        <f t="shared" si="19"/>
        <v>1993GI</v>
      </c>
      <c r="AAE5" s="125" t="str">
        <f t="shared" si="19"/>
        <v>1994GI</v>
      </c>
      <c r="AAF5" s="125" t="str">
        <f t="shared" si="19"/>
        <v>1995GI</v>
      </c>
      <c r="AAG5" s="125" t="str">
        <f t="shared" si="19"/>
        <v>1996GI</v>
      </c>
      <c r="AAH5" s="125" t="str">
        <f t="shared" si="19"/>
        <v>1997GI</v>
      </c>
      <c r="AAI5" s="125" t="str">
        <f t="shared" si="19"/>
        <v>1998GI</v>
      </c>
      <c r="AAJ5" s="125" t="str">
        <f t="shared" si="19"/>
        <v>1999GI</v>
      </c>
      <c r="AAK5" s="125" t="str">
        <f t="shared" si="19"/>
        <v>2000GI</v>
      </c>
      <c r="AAL5" s="125" t="str">
        <f t="shared" si="19"/>
        <v>2001GI</v>
      </c>
      <c r="AAM5" s="125" t="str">
        <f t="shared" si="19"/>
        <v>2002GI</v>
      </c>
      <c r="AAN5" s="125" t="str">
        <f t="shared" si="19"/>
        <v>2003GI</v>
      </c>
      <c r="AAO5" s="125" t="str">
        <f t="shared" si="19"/>
        <v>2004GI</v>
      </c>
      <c r="AAP5" s="125" t="str">
        <f t="shared" si="19"/>
        <v>2005GI</v>
      </c>
      <c r="AAQ5" s="125" t="str">
        <f t="shared" si="19"/>
        <v>2006GI</v>
      </c>
      <c r="AAR5" s="125" t="str">
        <f t="shared" si="19"/>
        <v>2007GI</v>
      </c>
      <c r="AAS5" s="125" t="str">
        <f t="shared" si="19"/>
        <v>2008GI</v>
      </c>
      <c r="AAT5" s="125" t="str">
        <f t="shared" si="19"/>
        <v>2009GI</v>
      </c>
      <c r="AAU5" s="120"/>
      <c r="AAV5" s="125" t="str">
        <f t="shared" ref="AAV5:ACD5" si="20">CONCATENATE(AAV2,AAV4)</f>
        <v>1975CQ</v>
      </c>
      <c r="AAW5" s="125" t="str">
        <f t="shared" si="20"/>
        <v>1976CQ</v>
      </c>
      <c r="AAX5" s="125" t="str">
        <f t="shared" si="20"/>
        <v>1977CQ</v>
      </c>
      <c r="AAY5" s="125" t="str">
        <f t="shared" si="20"/>
        <v>1978CQ</v>
      </c>
      <c r="AAZ5" s="125" t="str">
        <f t="shared" si="20"/>
        <v>1979CQ</v>
      </c>
      <c r="ABA5" s="125" t="str">
        <f t="shared" si="20"/>
        <v>1980CQ</v>
      </c>
      <c r="ABB5" s="125" t="str">
        <f t="shared" si="20"/>
        <v>1981CQ</v>
      </c>
      <c r="ABC5" s="125" t="str">
        <f t="shared" si="20"/>
        <v>1982CQ</v>
      </c>
      <c r="ABD5" s="125" t="str">
        <f t="shared" si="20"/>
        <v>1983CQ</v>
      </c>
      <c r="ABE5" s="125" t="str">
        <f t="shared" si="20"/>
        <v>1984CQ</v>
      </c>
      <c r="ABF5" s="125" t="str">
        <f t="shared" si="20"/>
        <v>1985CQ</v>
      </c>
      <c r="ABG5" s="125" t="str">
        <f t="shared" si="20"/>
        <v>1986CQ</v>
      </c>
      <c r="ABH5" s="125" t="str">
        <f t="shared" si="20"/>
        <v>1987CQ</v>
      </c>
      <c r="ABI5" s="125" t="str">
        <f t="shared" si="20"/>
        <v>1988CQ</v>
      </c>
      <c r="ABJ5" s="125" t="str">
        <f t="shared" si="20"/>
        <v>1989CQ</v>
      </c>
      <c r="ABK5" s="125" t="str">
        <f t="shared" si="20"/>
        <v>1990CQ</v>
      </c>
      <c r="ABL5" s="125" t="str">
        <f t="shared" si="20"/>
        <v>1991CQ</v>
      </c>
      <c r="ABM5" s="125" t="str">
        <f t="shared" si="20"/>
        <v>1992CQ</v>
      </c>
      <c r="ABN5" s="125" t="str">
        <f t="shared" si="20"/>
        <v>1993CQ</v>
      </c>
      <c r="ABO5" s="125" t="str">
        <f t="shared" si="20"/>
        <v>1994CQ</v>
      </c>
      <c r="ABP5" s="125" t="str">
        <f t="shared" si="20"/>
        <v>1995CQ</v>
      </c>
      <c r="ABQ5" s="125" t="str">
        <f t="shared" si="20"/>
        <v>1996CQ</v>
      </c>
      <c r="ABR5" s="125" t="str">
        <f t="shared" si="20"/>
        <v>1997CQ</v>
      </c>
      <c r="ABS5" s="125" t="str">
        <f t="shared" si="20"/>
        <v>1998CQ</v>
      </c>
      <c r="ABT5" s="125" t="str">
        <f t="shared" si="20"/>
        <v>1999CQ</v>
      </c>
      <c r="ABU5" s="125" t="str">
        <f t="shared" si="20"/>
        <v>2000CQ</v>
      </c>
      <c r="ABV5" s="125" t="str">
        <f t="shared" si="20"/>
        <v>2001CQ</v>
      </c>
      <c r="ABW5" s="125" t="str">
        <f t="shared" si="20"/>
        <v>2002CQ</v>
      </c>
      <c r="ABX5" s="125" t="str">
        <f t="shared" si="20"/>
        <v>2003CQ</v>
      </c>
      <c r="ABY5" s="125" t="str">
        <f t="shared" si="20"/>
        <v>2004CQ</v>
      </c>
      <c r="ABZ5" s="125" t="str">
        <f t="shared" si="20"/>
        <v>2005CQ</v>
      </c>
      <c r="ACA5" s="125" t="str">
        <f t="shared" si="20"/>
        <v>2006CQ</v>
      </c>
      <c r="ACB5" s="125" t="str">
        <f t="shared" si="20"/>
        <v>2007CQ</v>
      </c>
      <c r="ACC5" s="125" t="str">
        <f t="shared" si="20"/>
        <v>2008CQ</v>
      </c>
      <c r="ACD5" s="125" t="str">
        <f t="shared" si="20"/>
        <v>2009CQ</v>
      </c>
      <c r="ACE5" s="120"/>
      <c r="ACF5" s="125" t="str">
        <f t="shared" ref="ACF5:ADN5" si="21">CONCATENATE(ACF2,ACF4)</f>
        <v>1975EE SIN</v>
      </c>
      <c r="ACG5" s="125" t="str">
        <f t="shared" si="21"/>
        <v>1976EE SIN</v>
      </c>
      <c r="ACH5" s="125" t="str">
        <f t="shared" si="21"/>
        <v>1977EE SIN</v>
      </c>
      <c r="ACI5" s="125" t="str">
        <f t="shared" si="21"/>
        <v>1978EE SIN</v>
      </c>
      <c r="ACJ5" s="125" t="str">
        <f t="shared" si="21"/>
        <v>1979EE SIN</v>
      </c>
      <c r="ACK5" s="125" t="str">
        <f t="shared" si="21"/>
        <v>1980EE SIN</v>
      </c>
      <c r="ACL5" s="125" t="str">
        <f t="shared" si="21"/>
        <v>1981EE SIN</v>
      </c>
      <c r="ACM5" s="125" t="str">
        <f t="shared" si="21"/>
        <v>1982EE SIN</v>
      </c>
      <c r="ACN5" s="125" t="str">
        <f t="shared" si="21"/>
        <v>1983EE SIN</v>
      </c>
      <c r="ACO5" s="125" t="str">
        <f t="shared" si="21"/>
        <v>1984EE SIN</v>
      </c>
      <c r="ACP5" s="125" t="str">
        <f t="shared" si="21"/>
        <v>1985EE SIN</v>
      </c>
      <c r="ACQ5" s="125" t="str">
        <f t="shared" si="21"/>
        <v>1986EE SIN</v>
      </c>
      <c r="ACR5" s="125" t="str">
        <f t="shared" si="21"/>
        <v>1987EE SIN</v>
      </c>
      <c r="ACS5" s="125" t="str">
        <f t="shared" si="21"/>
        <v>1988EE SIN</v>
      </c>
      <c r="ACT5" s="125" t="str">
        <f t="shared" si="21"/>
        <v>1989EE SIN</v>
      </c>
      <c r="ACU5" s="125" t="str">
        <f t="shared" si="21"/>
        <v>1990EE SIN</v>
      </c>
      <c r="ACV5" s="125" t="str">
        <f t="shared" si="21"/>
        <v>1991EE SIN</v>
      </c>
      <c r="ACW5" s="125" t="str">
        <f t="shared" si="21"/>
        <v>1992EE SIN</v>
      </c>
      <c r="ACX5" s="125" t="str">
        <f t="shared" si="21"/>
        <v>1993EE SIN</v>
      </c>
      <c r="ACY5" s="125" t="str">
        <f t="shared" si="21"/>
        <v>1994EE SIN</v>
      </c>
      <c r="ACZ5" s="125" t="str">
        <f t="shared" si="21"/>
        <v>1995EE SIN</v>
      </c>
      <c r="ADA5" s="125" t="str">
        <f t="shared" si="21"/>
        <v>1996EE SIN</v>
      </c>
      <c r="ADB5" s="125" t="str">
        <f t="shared" si="21"/>
        <v>1997EE SIN</v>
      </c>
      <c r="ADC5" s="125" t="str">
        <f t="shared" si="21"/>
        <v>1998EE SIN</v>
      </c>
      <c r="ADD5" s="125" t="str">
        <f t="shared" si="21"/>
        <v>1999EE SIN</v>
      </c>
      <c r="ADE5" s="125" t="str">
        <f t="shared" si="21"/>
        <v>2000EE SIN</v>
      </c>
      <c r="ADF5" s="125" t="str">
        <f t="shared" si="21"/>
        <v>2001EE SIN</v>
      </c>
      <c r="ADG5" s="125" t="str">
        <f t="shared" si="21"/>
        <v>2002EE SIN</v>
      </c>
      <c r="ADH5" s="125" t="str">
        <f t="shared" si="21"/>
        <v>2003EE SIN</v>
      </c>
      <c r="ADI5" s="125" t="str">
        <f t="shared" si="21"/>
        <v>2004EE SIN</v>
      </c>
      <c r="ADJ5" s="125" t="str">
        <f t="shared" si="21"/>
        <v>2005EE SIN</v>
      </c>
      <c r="ADK5" s="125" t="str">
        <f t="shared" si="21"/>
        <v>2006EE SIN</v>
      </c>
      <c r="ADL5" s="125" t="str">
        <f t="shared" si="21"/>
        <v>2007EE SIN</v>
      </c>
      <c r="ADM5" s="125" t="str">
        <f t="shared" si="21"/>
        <v>2008EE SIN</v>
      </c>
      <c r="ADN5" s="125" t="str">
        <f t="shared" si="21"/>
        <v>2009EE SIN</v>
      </c>
      <c r="ADO5" s="120"/>
      <c r="ADP5" s="125" t="str">
        <f t="shared" ref="ADP5:AEX5" si="22">CONCATENATE(ADP2,ADP4)</f>
        <v>1975OS</v>
      </c>
      <c r="ADQ5" s="125" t="str">
        <f t="shared" si="22"/>
        <v>1976OS</v>
      </c>
      <c r="ADR5" s="125" t="str">
        <f t="shared" si="22"/>
        <v>1977OS</v>
      </c>
      <c r="ADS5" s="125" t="str">
        <f t="shared" si="22"/>
        <v>1978OS</v>
      </c>
      <c r="ADT5" s="125" t="str">
        <f t="shared" si="22"/>
        <v>1979OS</v>
      </c>
      <c r="ADU5" s="125" t="str">
        <f t="shared" si="22"/>
        <v>1980OS</v>
      </c>
      <c r="ADV5" s="125" t="str">
        <f t="shared" si="22"/>
        <v>1981OS</v>
      </c>
      <c r="ADW5" s="125" t="str">
        <f t="shared" si="22"/>
        <v>1982OS</v>
      </c>
      <c r="ADX5" s="125" t="str">
        <f t="shared" si="22"/>
        <v>1983OS</v>
      </c>
      <c r="ADY5" s="125" t="str">
        <f t="shared" si="22"/>
        <v>1984OS</v>
      </c>
      <c r="ADZ5" s="125" t="str">
        <f t="shared" si="22"/>
        <v>1985OS</v>
      </c>
      <c r="AEA5" s="125" t="str">
        <f t="shared" si="22"/>
        <v>1986OS</v>
      </c>
      <c r="AEB5" s="125" t="str">
        <f t="shared" si="22"/>
        <v>1987OS</v>
      </c>
      <c r="AEC5" s="125" t="str">
        <f t="shared" si="22"/>
        <v>1988OS</v>
      </c>
      <c r="AED5" s="125" t="str">
        <f t="shared" si="22"/>
        <v>1989OS</v>
      </c>
      <c r="AEE5" s="125" t="str">
        <f t="shared" si="22"/>
        <v>1990OS</v>
      </c>
      <c r="AEF5" s="125" t="str">
        <f t="shared" si="22"/>
        <v>1991OS</v>
      </c>
      <c r="AEG5" s="125" t="str">
        <f t="shared" si="22"/>
        <v>1992OS</v>
      </c>
      <c r="AEH5" s="125" t="str">
        <f t="shared" si="22"/>
        <v>1993OS</v>
      </c>
      <c r="AEI5" s="125" t="str">
        <f t="shared" si="22"/>
        <v>1994OS</v>
      </c>
      <c r="AEJ5" s="125" t="str">
        <f t="shared" si="22"/>
        <v>1995OS</v>
      </c>
      <c r="AEK5" s="125" t="str">
        <f t="shared" si="22"/>
        <v>1996OS</v>
      </c>
      <c r="AEL5" s="125" t="str">
        <f t="shared" si="22"/>
        <v>1997OS</v>
      </c>
      <c r="AEM5" s="125" t="str">
        <f t="shared" si="22"/>
        <v>1998OS</v>
      </c>
      <c r="AEN5" s="125" t="str">
        <f t="shared" si="22"/>
        <v>1999OS</v>
      </c>
      <c r="AEO5" s="125" t="str">
        <f t="shared" si="22"/>
        <v>2000OS</v>
      </c>
      <c r="AEP5" s="125" t="str">
        <f t="shared" si="22"/>
        <v>2001OS</v>
      </c>
      <c r="AEQ5" s="125" t="str">
        <f t="shared" si="22"/>
        <v>2002OS</v>
      </c>
      <c r="AER5" s="125" t="str">
        <f t="shared" si="22"/>
        <v>2003OS</v>
      </c>
      <c r="AES5" s="125" t="str">
        <f t="shared" si="22"/>
        <v>2004OS</v>
      </c>
      <c r="AET5" s="125" t="str">
        <f t="shared" si="22"/>
        <v>2005OS</v>
      </c>
      <c r="AEU5" s="125" t="str">
        <f t="shared" si="22"/>
        <v>2006OS</v>
      </c>
      <c r="AEV5" s="125" t="str">
        <f t="shared" si="22"/>
        <v>2007OS</v>
      </c>
      <c r="AEW5" s="125" t="str">
        <f t="shared" si="22"/>
        <v>2008OS</v>
      </c>
      <c r="AEX5" s="125" t="str">
        <f t="shared" si="22"/>
        <v>2009OS</v>
      </c>
      <c r="AEY5" s="120"/>
      <c r="AEZ5" s="125" t="str">
        <f t="shared" ref="AEZ5:AGH5" si="23">CONCATENATE(AEZ2,AEZ4)</f>
        <v>1975NE</v>
      </c>
      <c r="AFA5" s="125" t="str">
        <f t="shared" si="23"/>
        <v>1976NE</v>
      </c>
      <c r="AFB5" s="125" t="str">
        <f t="shared" si="23"/>
        <v>1977NE</v>
      </c>
      <c r="AFC5" s="125" t="str">
        <f t="shared" si="23"/>
        <v>1978NE</v>
      </c>
      <c r="AFD5" s="125" t="str">
        <f t="shared" si="23"/>
        <v>1979NE</v>
      </c>
      <c r="AFE5" s="125" t="str">
        <f t="shared" si="23"/>
        <v>1980NE</v>
      </c>
      <c r="AFF5" s="125" t="str">
        <f t="shared" si="23"/>
        <v>1981NE</v>
      </c>
      <c r="AFG5" s="125" t="str">
        <f t="shared" si="23"/>
        <v>1982NE</v>
      </c>
      <c r="AFH5" s="125" t="str">
        <f t="shared" si="23"/>
        <v>1983NE</v>
      </c>
      <c r="AFI5" s="125" t="str">
        <f t="shared" si="23"/>
        <v>1984NE</v>
      </c>
      <c r="AFJ5" s="125" t="str">
        <f t="shared" si="23"/>
        <v>1985NE</v>
      </c>
      <c r="AFK5" s="125" t="str">
        <f t="shared" si="23"/>
        <v>1986NE</v>
      </c>
      <c r="AFL5" s="125" t="str">
        <f t="shared" si="23"/>
        <v>1987NE</v>
      </c>
      <c r="AFM5" s="125" t="str">
        <f t="shared" si="23"/>
        <v>1988NE</v>
      </c>
      <c r="AFN5" s="125" t="str">
        <f t="shared" si="23"/>
        <v>1989NE</v>
      </c>
      <c r="AFO5" s="125" t="str">
        <f t="shared" si="23"/>
        <v>1990NE</v>
      </c>
      <c r="AFP5" s="125" t="str">
        <f t="shared" si="23"/>
        <v>1991NE</v>
      </c>
      <c r="AFQ5" s="125" t="str">
        <f t="shared" si="23"/>
        <v>1992NE</v>
      </c>
      <c r="AFR5" s="125" t="str">
        <f t="shared" si="23"/>
        <v>1993NE</v>
      </c>
      <c r="AFS5" s="125" t="str">
        <f t="shared" si="23"/>
        <v>1994NE</v>
      </c>
      <c r="AFT5" s="125" t="str">
        <f t="shared" si="23"/>
        <v>1995NE</v>
      </c>
      <c r="AFU5" s="125" t="str">
        <f t="shared" si="23"/>
        <v>1996NE</v>
      </c>
      <c r="AFV5" s="125" t="str">
        <f t="shared" si="23"/>
        <v>1997NE</v>
      </c>
      <c r="AFW5" s="125" t="str">
        <f t="shared" si="23"/>
        <v>1998NE</v>
      </c>
      <c r="AFX5" s="125" t="str">
        <f t="shared" si="23"/>
        <v>1999NE</v>
      </c>
      <c r="AFY5" s="125" t="str">
        <f t="shared" si="23"/>
        <v>2000NE</v>
      </c>
      <c r="AFZ5" s="125" t="str">
        <f t="shared" si="23"/>
        <v>2001NE</v>
      </c>
      <c r="AGA5" s="125" t="str">
        <f t="shared" si="23"/>
        <v>2002NE</v>
      </c>
      <c r="AGB5" s="125" t="str">
        <f t="shared" si="23"/>
        <v>2003NE</v>
      </c>
      <c r="AGC5" s="125" t="str">
        <f t="shared" si="23"/>
        <v>2004NE</v>
      </c>
      <c r="AGD5" s="125" t="str">
        <f t="shared" si="23"/>
        <v>2005NE</v>
      </c>
      <c r="AGE5" s="125" t="str">
        <f t="shared" si="23"/>
        <v>2006NE</v>
      </c>
      <c r="AGF5" s="125" t="str">
        <f t="shared" si="23"/>
        <v>2007NE</v>
      </c>
      <c r="AGG5" s="125" t="str">
        <f t="shared" si="23"/>
        <v>2008NE</v>
      </c>
      <c r="AGH5" s="125" t="str">
        <f t="shared" si="23"/>
        <v>2009NE</v>
      </c>
    </row>
    <row r="6" spans="1:866" ht="16.5" x14ac:dyDescent="0.25">
      <c r="A6" s="123">
        <v>2</v>
      </c>
      <c r="B6" s="406" t="s">
        <v>322</v>
      </c>
      <c r="C6" s="199" t="s">
        <v>263</v>
      </c>
      <c r="D6" s="200">
        <v>136317.5701354745</v>
      </c>
      <c r="E6" s="200">
        <v>137376.27005983843</v>
      </c>
      <c r="F6" s="200">
        <v>130829.25028268741</v>
      </c>
      <c r="G6" s="200">
        <v>151279.33564843552</v>
      </c>
      <c r="H6" s="200">
        <v>150694.29999999999</v>
      </c>
      <c r="I6" s="200">
        <v>160664.1</v>
      </c>
      <c r="J6" s="200">
        <v>168274.1</v>
      </c>
      <c r="K6" s="200">
        <v>174548.1</v>
      </c>
      <c r="L6" s="200">
        <v>184952.2</v>
      </c>
      <c r="M6" s="200">
        <v>176755.3</v>
      </c>
      <c r="N6" s="200">
        <v>175354</v>
      </c>
      <c r="O6" s="200">
        <v>172632.2</v>
      </c>
      <c r="P6" s="200">
        <v>169308.3</v>
      </c>
      <c r="Q6" s="200">
        <v>166944.1</v>
      </c>
      <c r="R6" s="200">
        <v>168476.6</v>
      </c>
      <c r="S6" s="200">
        <v>174268.7</v>
      </c>
      <c r="T6" s="200">
        <v>176059.3</v>
      </c>
      <c r="U6" s="200">
        <v>172734.6</v>
      </c>
      <c r="V6" s="200">
        <v>172095.75951570002</v>
      </c>
      <c r="W6" s="200">
        <v>178054.06852840001</v>
      </c>
      <c r="X6" s="200">
        <v>248027.31054600008</v>
      </c>
      <c r="Y6" s="200">
        <v>343509.65895300003</v>
      </c>
      <c r="Z6" s="200">
        <v>537876.51699999999</v>
      </c>
      <c r="AA6" s="200">
        <v>730641.21429999999</v>
      </c>
      <c r="AB6" s="200">
        <v>1051154.405</v>
      </c>
      <c r="AC6" s="200">
        <v>1201489.1107999999</v>
      </c>
      <c r="AD6" s="200">
        <v>1268810.0111</v>
      </c>
      <c r="AE6" s="200">
        <v>1275055.3158</v>
      </c>
      <c r="AF6" s="200">
        <v>1283708.8125</v>
      </c>
      <c r="AG6" s="200">
        <v>1335542.0211299998</v>
      </c>
      <c r="AH6" s="200">
        <v>1253395.1197500001</v>
      </c>
      <c r="AI6" s="200">
        <v>1268333.72227</v>
      </c>
      <c r="AJ6" s="200">
        <v>1198015.3928800002</v>
      </c>
      <c r="AK6" s="200">
        <v>1184613.0009129997</v>
      </c>
      <c r="AL6" s="200">
        <v>1185263.0354190001</v>
      </c>
      <c r="AM6" s="120"/>
      <c r="AN6" s="200">
        <v>56743.417000000001</v>
      </c>
      <c r="AO6" s="200">
        <v>52952.978999999999</v>
      </c>
      <c r="AP6" s="200">
        <v>49802.383999999998</v>
      </c>
      <c r="AQ6" s="200">
        <v>47351.209000000003</v>
      </c>
      <c r="AR6" s="200">
        <v>45033.243999999999</v>
      </c>
      <c r="AS6" s="200">
        <v>45431.203000000001</v>
      </c>
      <c r="AT6" s="200">
        <v>48847.285000000003</v>
      </c>
      <c r="AU6" s="200">
        <v>52312.987999999998</v>
      </c>
      <c r="AV6" s="200">
        <v>55549.302000000003</v>
      </c>
      <c r="AW6" s="200">
        <v>61154.34</v>
      </c>
      <c r="AX6" s="200">
        <v>64403.292999999998</v>
      </c>
      <c r="AY6" s="200">
        <v>110313.685</v>
      </c>
      <c r="AZ6" s="200">
        <v>141797.761</v>
      </c>
      <c r="BA6" s="200">
        <v>137255.495</v>
      </c>
      <c r="BB6" s="200">
        <v>147511.008</v>
      </c>
      <c r="BC6" s="200">
        <v>160557.31899999999</v>
      </c>
      <c r="BD6" s="200">
        <v>155034.549</v>
      </c>
      <c r="BE6" s="200">
        <v>160549.27799999999</v>
      </c>
      <c r="BF6" s="200">
        <v>165751.598</v>
      </c>
      <c r="BG6" s="200">
        <v>171586.65400000001</v>
      </c>
      <c r="BH6" s="200">
        <v>216016.48</v>
      </c>
      <c r="BI6" s="200">
        <v>235203.24299999999</v>
      </c>
      <c r="BJ6" s="200">
        <v>273292.973</v>
      </c>
      <c r="BK6" s="200">
        <v>270031.98100000003</v>
      </c>
      <c r="BL6" s="200">
        <v>297959.70699999999</v>
      </c>
      <c r="BM6" s="200">
        <v>251454.609</v>
      </c>
      <c r="BN6" s="200">
        <v>220509.886</v>
      </c>
      <c r="BO6" s="200">
        <v>210518.992</v>
      </c>
      <c r="BP6" s="200">
        <v>197241.14</v>
      </c>
      <c r="BQ6" s="200">
        <v>193103.06</v>
      </c>
      <c r="BR6" s="200">
        <v>192069.93400000001</v>
      </c>
      <c r="BS6" s="200">
        <v>192504.185</v>
      </c>
      <c r="BT6" s="200">
        <v>193807.57500000001</v>
      </c>
      <c r="BU6" s="200">
        <v>214973.595</v>
      </c>
      <c r="BV6" s="200">
        <v>244770.18100000001</v>
      </c>
      <c r="BW6" s="120"/>
      <c r="BX6" s="200">
        <v>3800</v>
      </c>
      <c r="BY6" s="200">
        <v>3647</v>
      </c>
      <c r="BZ6" s="200">
        <v>3829.8</v>
      </c>
      <c r="CA6" s="200">
        <v>3808.6</v>
      </c>
      <c r="CB6" s="200">
        <v>3777.8</v>
      </c>
      <c r="CC6" s="200">
        <v>3901.9</v>
      </c>
      <c r="CD6" s="200">
        <v>3990.4</v>
      </c>
      <c r="CE6" s="200">
        <v>4421.6000000000004</v>
      </c>
      <c r="CF6" s="200">
        <v>5053.2</v>
      </c>
      <c r="CG6" s="200">
        <v>6637</v>
      </c>
      <c r="CH6" s="200">
        <v>8974</v>
      </c>
      <c r="CI6" s="200">
        <v>10737</v>
      </c>
      <c r="CJ6" s="200">
        <v>14594</v>
      </c>
      <c r="CK6" s="200">
        <v>15101</v>
      </c>
      <c r="CL6" s="200">
        <v>18902</v>
      </c>
      <c r="CM6" s="200">
        <v>20468</v>
      </c>
      <c r="CN6" s="200">
        <v>20031</v>
      </c>
      <c r="CO6" s="200">
        <v>21900</v>
      </c>
      <c r="CP6" s="200">
        <v>21713</v>
      </c>
      <c r="CQ6" s="200">
        <v>22665</v>
      </c>
      <c r="CR6" s="200">
        <v>25740</v>
      </c>
      <c r="CS6" s="200">
        <v>29564</v>
      </c>
      <c r="CT6" s="200">
        <v>32742</v>
      </c>
      <c r="CU6" s="200">
        <v>33561</v>
      </c>
      <c r="CV6" s="200">
        <v>32754</v>
      </c>
      <c r="CW6" s="200">
        <v>38242</v>
      </c>
      <c r="CX6" s="200">
        <v>43911.491999999998</v>
      </c>
      <c r="CY6" s="200">
        <v>39484.46488</v>
      </c>
      <c r="CZ6" s="200">
        <v>50028.093370000002</v>
      </c>
      <c r="DA6" s="200">
        <v>53887.595999999998</v>
      </c>
      <c r="DB6" s="200">
        <v>59675.097000000002</v>
      </c>
      <c r="DC6" s="200">
        <v>66191.863099999988</v>
      </c>
      <c r="DD6" s="200">
        <v>69902.202424707997</v>
      </c>
      <c r="DE6" s="200">
        <v>73502.097695593839</v>
      </c>
      <c r="DF6" s="200">
        <v>72807.412629999992</v>
      </c>
      <c r="DG6" s="120"/>
      <c r="DH6" s="200">
        <v>17842.321210929298</v>
      </c>
      <c r="DI6" s="200">
        <v>17236.411542969527</v>
      </c>
      <c r="DJ6" s="200">
        <v>16989.080638159641</v>
      </c>
      <c r="DK6" s="200">
        <v>17220.046301021594</v>
      </c>
      <c r="DL6" s="200">
        <v>16758.109683016781</v>
      </c>
      <c r="DM6" s="200">
        <v>16485.092999152821</v>
      </c>
      <c r="DN6" s="200">
        <v>16223.939702901245</v>
      </c>
      <c r="DO6" s="200">
        <v>16124.657959988044</v>
      </c>
      <c r="DP6" s="200">
        <v>16096.828481834898</v>
      </c>
      <c r="DQ6" s="200">
        <v>15805.120319980886</v>
      </c>
      <c r="DR6" s="200">
        <v>15516.726397247496</v>
      </c>
      <c r="DS6" s="200">
        <v>15306.383998648831</v>
      </c>
      <c r="DT6" s="200">
        <v>15118.638265749174</v>
      </c>
      <c r="DU6" s="200">
        <v>14994.023922134671</v>
      </c>
      <c r="DV6" s="200">
        <v>14804.399803356704</v>
      </c>
      <c r="DW6" s="200">
        <v>14520.368135787112</v>
      </c>
      <c r="DX6" s="200">
        <v>14973.897635706069</v>
      </c>
      <c r="DY6" s="200">
        <v>15784.73704420465</v>
      </c>
      <c r="DZ6" s="200">
        <v>15065.597074203763</v>
      </c>
      <c r="EA6" s="200">
        <v>15115.91678949748</v>
      </c>
      <c r="EB6" s="200">
        <v>14557.157585182616</v>
      </c>
      <c r="EC6" s="200">
        <v>13888.257476779649</v>
      </c>
      <c r="ED6" s="200">
        <v>13314.123013711916</v>
      </c>
      <c r="EE6" s="200">
        <v>12603.212162730684</v>
      </c>
      <c r="EF6" s="200">
        <v>12265.347092267704</v>
      </c>
      <c r="EG6" s="200">
        <v>11947.372848425633</v>
      </c>
      <c r="EH6" s="200">
        <v>11705.095685303479</v>
      </c>
      <c r="EI6" s="200">
        <v>11966.116068805353</v>
      </c>
      <c r="EJ6" s="200">
        <v>12065.060709488513</v>
      </c>
      <c r="EK6" s="200">
        <v>11782.634998348651</v>
      </c>
      <c r="EL6" s="200">
        <v>11704.044696930294</v>
      </c>
      <c r="EM6" s="200">
        <v>11589.775485011458</v>
      </c>
      <c r="EN6" s="200">
        <v>11073.381801183543</v>
      </c>
      <c r="EO6" s="200">
        <v>10923.890905676217</v>
      </c>
      <c r="EP6" s="200">
        <v>10787.102830945836</v>
      </c>
      <c r="EQ6" s="120"/>
      <c r="ER6" s="200">
        <v>4805</v>
      </c>
      <c r="ES6" s="200">
        <v>5153</v>
      </c>
      <c r="ET6" s="200">
        <v>4910</v>
      </c>
      <c r="EU6" s="200">
        <v>5336</v>
      </c>
      <c r="EV6" s="200">
        <v>5610</v>
      </c>
      <c r="EW6" s="200">
        <v>5907</v>
      </c>
      <c r="EX6" s="200">
        <v>5433</v>
      </c>
      <c r="EY6" s="200">
        <v>5875</v>
      </c>
      <c r="EZ6" s="200">
        <v>6049</v>
      </c>
      <c r="FA6" s="200">
        <v>6415</v>
      </c>
      <c r="FB6" s="200">
        <v>6953</v>
      </c>
      <c r="FC6" s="200">
        <v>6804</v>
      </c>
      <c r="FD6" s="200">
        <v>6965</v>
      </c>
      <c r="FE6" s="200">
        <v>6946</v>
      </c>
      <c r="FF6" s="200">
        <v>6911</v>
      </c>
      <c r="FG6" s="200">
        <v>7138</v>
      </c>
      <c r="FH6" s="200">
        <v>7054</v>
      </c>
      <c r="FI6" s="200">
        <v>8148.6</v>
      </c>
      <c r="FJ6" s="200">
        <v>8605.7999999999993</v>
      </c>
      <c r="FK6" s="200">
        <v>8915.4</v>
      </c>
      <c r="FL6" s="200">
        <v>9110.4</v>
      </c>
      <c r="FM6" s="200">
        <v>9163.2999999999993</v>
      </c>
      <c r="FN6" s="200">
        <v>9229.9</v>
      </c>
      <c r="FO6" s="200">
        <v>9449.9</v>
      </c>
      <c r="FP6" s="200">
        <v>9727.2999999999993</v>
      </c>
      <c r="FQ6" s="200">
        <v>9838.5</v>
      </c>
      <c r="FR6" s="200">
        <v>9711.2000000000007</v>
      </c>
      <c r="FS6" s="200">
        <v>9217</v>
      </c>
      <c r="FT6" s="200">
        <v>9980</v>
      </c>
      <c r="FU6" s="200">
        <v>9218.6</v>
      </c>
      <c r="FV6" s="200">
        <v>9599.2999999999993</v>
      </c>
      <c r="FW6" s="200">
        <v>9390</v>
      </c>
      <c r="FX6" s="200">
        <v>10570</v>
      </c>
      <c r="FY6" s="200">
        <v>10630</v>
      </c>
      <c r="FZ6" s="200">
        <v>9712.4541147599994</v>
      </c>
      <c r="GA6" s="120"/>
      <c r="GB6" s="200">
        <v>494.4</v>
      </c>
      <c r="GC6" s="200">
        <v>471.5</v>
      </c>
      <c r="GD6" s="200">
        <v>519.29999999999995</v>
      </c>
      <c r="GE6" s="200">
        <v>523.29999999999995</v>
      </c>
      <c r="GF6" s="200">
        <v>583</v>
      </c>
      <c r="GG6" s="200">
        <v>608.29999999999995</v>
      </c>
      <c r="GH6" s="200">
        <v>649.1</v>
      </c>
      <c r="GI6" s="200">
        <v>669.2</v>
      </c>
      <c r="GJ6" s="200">
        <v>1091.3</v>
      </c>
      <c r="GK6" s="200">
        <v>1222.9000000000001</v>
      </c>
      <c r="GL6" s="200">
        <v>1245.4000000000001</v>
      </c>
      <c r="GM6" s="200">
        <v>1379.2</v>
      </c>
      <c r="GN6" s="200">
        <v>1453.3</v>
      </c>
      <c r="GO6" s="200">
        <v>1404.8</v>
      </c>
      <c r="GP6" s="200">
        <v>1450</v>
      </c>
      <c r="GQ6" s="200">
        <v>1638.82</v>
      </c>
      <c r="GR6" s="200">
        <v>1645.1</v>
      </c>
      <c r="GS6" s="200">
        <v>2232.3000000000002</v>
      </c>
      <c r="GT6" s="200">
        <v>2760</v>
      </c>
      <c r="GU6" s="200">
        <v>2800</v>
      </c>
      <c r="GV6" s="200">
        <v>2850</v>
      </c>
      <c r="GW6" s="200">
        <v>3110.8794346633799</v>
      </c>
      <c r="GX6" s="200">
        <v>3115</v>
      </c>
      <c r="GY6" s="200">
        <v>3300</v>
      </c>
      <c r="GZ6" s="200">
        <v>3220</v>
      </c>
      <c r="HA6" s="200">
        <v>3159</v>
      </c>
      <c r="HB6" s="200">
        <v>3159</v>
      </c>
      <c r="HC6" s="200">
        <v>3150</v>
      </c>
      <c r="HD6" s="200">
        <v>3120</v>
      </c>
      <c r="HE6" s="200">
        <v>3103</v>
      </c>
      <c r="HF6" s="200">
        <v>3098</v>
      </c>
      <c r="HG6" s="200">
        <v>3093</v>
      </c>
      <c r="HH6" s="200">
        <v>3091</v>
      </c>
      <c r="HI6" s="200">
        <v>3078</v>
      </c>
      <c r="HJ6" s="200">
        <v>3813.7343628518947</v>
      </c>
      <c r="HK6" s="120"/>
      <c r="HL6" s="200">
        <v>11586.071428571429</v>
      </c>
      <c r="HM6" s="200">
        <v>12174.309523809525</v>
      </c>
      <c r="HN6" s="200">
        <v>12442.633333333333</v>
      </c>
      <c r="HO6" s="200">
        <v>14370.761904761905</v>
      </c>
      <c r="HP6" s="200">
        <v>15784.880952380952</v>
      </c>
      <c r="HQ6" s="200">
        <v>17198.833333333336</v>
      </c>
      <c r="HR6" s="200">
        <v>16982.547619047618</v>
      </c>
      <c r="HS6" s="200">
        <v>18141.114285714288</v>
      </c>
      <c r="HT6" s="200">
        <v>18292.590476190479</v>
      </c>
      <c r="HU6" s="200">
        <v>20405.023809523809</v>
      </c>
      <c r="HV6" s="200">
        <v>21953.3</v>
      </c>
      <c r="HW6" s="200">
        <v>25396.37142857143</v>
      </c>
      <c r="HX6" s="200">
        <v>27675.666666666668</v>
      </c>
      <c r="HY6" s="200">
        <v>29189.761904761905</v>
      </c>
      <c r="HZ6" s="200">
        <v>31883.476190476191</v>
      </c>
      <c r="IA6" s="200">
        <v>32733.157142857144</v>
      </c>
      <c r="IB6" s="200">
        <v>33007.238095238099</v>
      </c>
      <c r="IC6" s="200">
        <v>26524.504761904762</v>
      </c>
      <c r="ID6" s="200">
        <v>33162.37142857143</v>
      </c>
      <c r="IE6" s="200">
        <v>38164.752380952385</v>
      </c>
      <c r="IF6" s="200">
        <v>38082.619047619046</v>
      </c>
      <c r="IG6" s="200">
        <v>42009.076405103558</v>
      </c>
      <c r="IH6" s="200">
        <v>37471.142857142855</v>
      </c>
      <c r="II6" s="200">
        <v>36644.861904761907</v>
      </c>
      <c r="IJ6" s="200">
        <v>40119.830952380951</v>
      </c>
      <c r="IK6" s="200">
        <v>36685.378571428577</v>
      </c>
      <c r="IL6" s="200">
        <v>37657.926190476195</v>
      </c>
      <c r="IM6" s="200">
        <v>40438.140476190478</v>
      </c>
      <c r="IN6" s="200">
        <v>43067.095238095244</v>
      </c>
      <c r="IO6" s="200">
        <v>45631.021428571432</v>
      </c>
      <c r="IP6" s="200">
        <v>46691.53333333334</v>
      </c>
      <c r="IQ6" s="200">
        <v>48232.485714285729</v>
      </c>
      <c r="IR6" s="200">
        <v>50062.438095238096</v>
      </c>
      <c r="IS6" s="200">
        <v>52083.199999999997</v>
      </c>
      <c r="IT6" s="200">
        <v>48869.773428459266</v>
      </c>
      <c r="IU6" s="120"/>
      <c r="IV6" s="200">
        <v>0</v>
      </c>
      <c r="IW6" s="200">
        <v>0</v>
      </c>
      <c r="IX6" s="200">
        <v>0</v>
      </c>
      <c r="IY6" s="200">
        <v>0</v>
      </c>
      <c r="IZ6" s="200">
        <v>0</v>
      </c>
      <c r="JA6" s="200">
        <v>0</v>
      </c>
      <c r="JB6" s="200">
        <v>0</v>
      </c>
      <c r="JC6" s="200">
        <v>0</v>
      </c>
      <c r="JD6" s="200">
        <v>0</v>
      </c>
      <c r="JE6" s="200">
        <v>0</v>
      </c>
      <c r="JF6" s="200">
        <v>0</v>
      </c>
      <c r="JG6" s="200">
        <v>0</v>
      </c>
      <c r="JH6" s="200">
        <v>0</v>
      </c>
      <c r="JI6" s="200">
        <v>0</v>
      </c>
      <c r="JJ6" s="200">
        <v>0</v>
      </c>
      <c r="JK6" s="200">
        <v>0</v>
      </c>
      <c r="JL6" s="200">
        <v>0</v>
      </c>
      <c r="JM6" s="200">
        <v>0</v>
      </c>
      <c r="JN6" s="200">
        <v>0</v>
      </c>
      <c r="JO6" s="200">
        <v>0</v>
      </c>
      <c r="JP6" s="200">
        <v>0</v>
      </c>
      <c r="JQ6" s="200">
        <v>0</v>
      </c>
      <c r="JR6" s="200">
        <v>0</v>
      </c>
      <c r="JS6" s="200">
        <v>0</v>
      </c>
      <c r="JT6" s="200">
        <v>0</v>
      </c>
      <c r="JU6" s="200">
        <v>0</v>
      </c>
      <c r="JV6" s="200">
        <v>0</v>
      </c>
      <c r="JW6" s="200">
        <v>0</v>
      </c>
      <c r="JX6" s="200">
        <v>0</v>
      </c>
      <c r="JY6" s="200">
        <v>162.46875</v>
      </c>
      <c r="JZ6" s="200">
        <v>154.625</v>
      </c>
      <c r="KA6" s="200">
        <v>196.875</v>
      </c>
      <c r="KB6" s="200">
        <v>153.125</v>
      </c>
      <c r="KC6" s="200">
        <v>168.75</v>
      </c>
      <c r="KD6" s="200">
        <v>180.33691884375</v>
      </c>
      <c r="KE6" s="120"/>
      <c r="KF6" s="200">
        <v>0</v>
      </c>
      <c r="KG6" s="200">
        <v>0</v>
      </c>
      <c r="KH6" s="200">
        <v>0</v>
      </c>
      <c r="KI6" s="200">
        <v>0</v>
      </c>
      <c r="KJ6" s="200">
        <v>0</v>
      </c>
      <c r="KK6" s="200">
        <v>0</v>
      </c>
      <c r="KL6" s="200">
        <v>0</v>
      </c>
      <c r="KM6" s="200">
        <v>0</v>
      </c>
      <c r="KN6" s="200">
        <v>0</v>
      </c>
      <c r="KO6" s="200">
        <v>0</v>
      </c>
      <c r="KP6" s="200">
        <v>0</v>
      </c>
      <c r="KQ6" s="200">
        <v>0</v>
      </c>
      <c r="KR6" s="200">
        <v>0</v>
      </c>
      <c r="KS6" s="200">
        <v>0</v>
      </c>
      <c r="KT6" s="200">
        <v>0</v>
      </c>
      <c r="KU6" s="200">
        <v>0</v>
      </c>
      <c r="KV6" s="200">
        <v>0</v>
      </c>
      <c r="KW6" s="200">
        <v>0</v>
      </c>
      <c r="KX6" s="200">
        <v>0</v>
      </c>
      <c r="KY6" s="200">
        <v>0</v>
      </c>
      <c r="KZ6" s="200">
        <v>0</v>
      </c>
      <c r="LA6" s="200">
        <v>0</v>
      </c>
      <c r="LB6" s="200">
        <v>0</v>
      </c>
      <c r="LC6" s="200">
        <v>0</v>
      </c>
      <c r="LD6" s="200">
        <v>0</v>
      </c>
      <c r="LE6" s="200">
        <v>0</v>
      </c>
      <c r="LF6" s="200">
        <v>0</v>
      </c>
      <c r="LG6" s="200">
        <v>0</v>
      </c>
      <c r="LH6" s="200">
        <v>0</v>
      </c>
      <c r="LI6" s="200">
        <v>0</v>
      </c>
      <c r="LJ6" s="200">
        <v>346.73102999999998</v>
      </c>
      <c r="LK6" s="200">
        <v>3095.4</v>
      </c>
      <c r="LL6" s="200">
        <v>3443.13</v>
      </c>
      <c r="LM6" s="200">
        <v>5640.1294090909087</v>
      </c>
      <c r="LN6" s="200">
        <v>8917.0270174870129</v>
      </c>
      <c r="LO6" s="120"/>
      <c r="LP6" s="200">
        <v>223672.36115326779</v>
      </c>
      <c r="LQ6" s="200">
        <v>221368.47642441944</v>
      </c>
      <c r="LR6" s="200">
        <v>211797.0732564542</v>
      </c>
      <c r="LS6" s="200">
        <v>232366.85803695489</v>
      </c>
      <c r="LT6" s="200">
        <v>230831.19602891384</v>
      </c>
      <c r="LU6" s="200">
        <v>242910.91079452739</v>
      </c>
      <c r="LV6" s="200">
        <v>253235.16975778335</v>
      </c>
      <c r="LW6" s="200">
        <v>264976.22918170039</v>
      </c>
      <c r="LX6" s="200">
        <v>280016.07323523826</v>
      </c>
      <c r="LY6" s="200">
        <v>281465.58457290952</v>
      </c>
      <c r="LZ6" s="200">
        <v>287609.51348317578</v>
      </c>
      <c r="MA6" s="200">
        <v>335876.49154171918</v>
      </c>
      <c r="MB6" s="200">
        <v>370311.74513297965</v>
      </c>
      <c r="MC6" s="200">
        <v>365307.83364466019</v>
      </c>
      <c r="MD6" s="200">
        <v>383504.81686618499</v>
      </c>
      <c r="ME6" s="200">
        <v>405020.53660300758</v>
      </c>
      <c r="MF6" s="200">
        <v>401604.49994650303</v>
      </c>
      <c r="MG6" s="200">
        <v>401763.2561776769</v>
      </c>
      <c r="MH6" s="200">
        <v>413224.80611358723</v>
      </c>
      <c r="MI6" s="200">
        <v>431557.13449702971</v>
      </c>
      <c r="MJ6" s="200">
        <v>549124.99424428085</v>
      </c>
      <c r="MK6" s="200">
        <v>671225.38486786699</v>
      </c>
      <c r="ML6" s="200">
        <v>902255.49703565927</v>
      </c>
      <c r="MM6" s="200">
        <v>1091719.1067621643</v>
      </c>
      <c r="MN6" s="200">
        <v>1442705.0194048278</v>
      </c>
      <c r="MO6" s="200">
        <v>1548406.2435511823</v>
      </c>
      <c r="MP6" s="200">
        <v>1591103.6857100679</v>
      </c>
      <c r="MQ6" s="200">
        <v>1585468.5393501385</v>
      </c>
      <c r="MR6" s="200">
        <v>1594832.3035078335</v>
      </c>
      <c r="MS6" s="200">
        <v>1648377.7032418321</v>
      </c>
      <c r="MT6" s="200">
        <v>1572522.9159929201</v>
      </c>
      <c r="MU6" s="200">
        <v>1598486.8020593761</v>
      </c>
      <c r="MV6" s="200">
        <v>1536087.5087658018</v>
      </c>
      <c r="MW6" s="200">
        <v>1551653.3784827162</v>
      </c>
      <c r="MX6" s="200">
        <v>1581227.1518084439</v>
      </c>
      <c r="MY6" s="120"/>
      <c r="MZ6" s="200">
        <v>3096.405084</v>
      </c>
      <c r="NA6" s="200">
        <v>3191.7419424</v>
      </c>
      <c r="NB6" s="200">
        <v>3183.8876999999998</v>
      </c>
      <c r="NC6" s="200">
        <v>3057.1769279999999</v>
      </c>
      <c r="ND6" s="200">
        <v>2985.0873839999999</v>
      </c>
      <c r="NE6" s="200">
        <v>2932.9995600000002</v>
      </c>
      <c r="NF6" s="200">
        <v>3072.6707399999996</v>
      </c>
      <c r="NG6" s="200">
        <v>3233.915184</v>
      </c>
      <c r="NH6" s="200">
        <v>3661.9594440000001</v>
      </c>
      <c r="NI6" s="200">
        <v>3804.2736</v>
      </c>
      <c r="NJ6" s="200">
        <v>3731.4095999999995</v>
      </c>
      <c r="NK6" s="200">
        <v>4055.8199999999997</v>
      </c>
      <c r="NL6" s="200">
        <v>4527.2831999999999</v>
      </c>
      <c r="NM6" s="200">
        <v>4428.5303999999996</v>
      </c>
      <c r="NN6" s="200">
        <v>4509.1224000000002</v>
      </c>
      <c r="NO6" s="200">
        <v>4672.6247999999996</v>
      </c>
      <c r="NP6" s="200">
        <v>4928.9901600000003</v>
      </c>
      <c r="NQ6" s="200">
        <v>4836.2375999999995</v>
      </c>
      <c r="NR6" s="200">
        <v>4864.7208000000001</v>
      </c>
      <c r="NS6" s="200">
        <v>4878.576</v>
      </c>
      <c r="NT6" s="200">
        <v>5159.0472</v>
      </c>
      <c r="NU6" s="200">
        <v>5657.2658399999991</v>
      </c>
      <c r="NV6" s="200">
        <v>5599.1356584000005</v>
      </c>
      <c r="NW6" s="200">
        <v>5650.5292872</v>
      </c>
      <c r="NX6" s="200">
        <v>5723.7569447999995</v>
      </c>
      <c r="NY6" s="200">
        <v>5876.0676552000004</v>
      </c>
      <c r="NZ6" s="200">
        <v>6102.0002064</v>
      </c>
      <c r="OA6" s="200">
        <v>5827.9498152000006</v>
      </c>
      <c r="OB6" s="200">
        <v>6097.470717021668</v>
      </c>
      <c r="OC6" s="200">
        <v>6223.9750990957073</v>
      </c>
      <c r="OD6" s="200">
        <v>6028.5483606836851</v>
      </c>
      <c r="OE6" s="200">
        <v>6344.0296919760003</v>
      </c>
      <c r="OF6" s="200">
        <v>6308.7362540759987</v>
      </c>
      <c r="OG6" s="200">
        <v>6321.0447176051894</v>
      </c>
      <c r="OH6" s="200">
        <v>6081.0093575999999</v>
      </c>
      <c r="OI6" s="120"/>
      <c r="OJ6" s="200">
        <v>2987.3170952380951</v>
      </c>
      <c r="OK6" s="200">
        <v>3330.5737142857147</v>
      </c>
      <c r="OL6" s="200">
        <v>3154.8029047619043</v>
      </c>
      <c r="OM6" s="200">
        <v>2955.9381666666668</v>
      </c>
      <c r="ON6" s="200">
        <v>2755.7479523809525</v>
      </c>
      <c r="OO6" s="200">
        <v>2824.4691666666668</v>
      </c>
      <c r="OP6" s="200">
        <v>2620.8530952380952</v>
      </c>
      <c r="OQ6" s="200">
        <v>3010.5582261904774</v>
      </c>
      <c r="OR6" s="200">
        <v>3234.228357142857</v>
      </c>
      <c r="OS6" s="200">
        <v>3318.3506428571422</v>
      </c>
      <c r="OT6" s="200">
        <v>3625.8768214285719</v>
      </c>
      <c r="OU6" s="200">
        <v>3890.1000000000004</v>
      </c>
      <c r="OV6" s="200">
        <v>3871.749695399415</v>
      </c>
      <c r="OW6" s="200">
        <v>3979.2597005512584</v>
      </c>
      <c r="OX6" s="200">
        <v>3938.2982443938499</v>
      </c>
      <c r="OY6" s="200">
        <v>5760.6603667192276</v>
      </c>
      <c r="OZ6" s="200">
        <v>6033.3658875519977</v>
      </c>
      <c r="PA6" s="200">
        <v>5218.1928223357963</v>
      </c>
      <c r="PB6" s="200">
        <v>4990.8150972534468</v>
      </c>
      <c r="PC6" s="200">
        <v>5819.1321258425651</v>
      </c>
      <c r="PD6" s="200">
        <v>6314.27478303113</v>
      </c>
      <c r="PE6" s="200">
        <v>9059.8030085938026</v>
      </c>
      <c r="PF6" s="200">
        <v>8946.6165623482484</v>
      </c>
      <c r="PG6" s="200">
        <v>8524.9206813473684</v>
      </c>
      <c r="PH6" s="200">
        <v>9105.3078918404335</v>
      </c>
      <c r="PI6" s="200">
        <v>11127.87691492096</v>
      </c>
      <c r="PJ6" s="200">
        <v>11490.709954277276</v>
      </c>
      <c r="PK6" s="200">
        <v>11245.974808312658</v>
      </c>
      <c r="PL6" s="200">
        <v>11524.455740112011</v>
      </c>
      <c r="PM6" s="200">
        <v>9915.2861178550556</v>
      </c>
      <c r="PN6" s="200">
        <v>10462.612093978947</v>
      </c>
      <c r="PO6" s="200">
        <v>10460.151854400001</v>
      </c>
      <c r="PP6" s="200">
        <v>10563.349058087933</v>
      </c>
      <c r="PQ6" s="200">
        <v>9748.67814341128</v>
      </c>
      <c r="PR6" s="200">
        <v>7632.0407056000004</v>
      </c>
      <c r="PS6" s="120"/>
      <c r="PT6" s="200">
        <v>21788.707928571432</v>
      </c>
      <c r="PU6" s="200">
        <v>21470.302</v>
      </c>
      <c r="PV6" s="200">
        <v>22552.811999999998</v>
      </c>
      <c r="PW6" s="200">
        <v>19232.659</v>
      </c>
      <c r="PX6" s="200">
        <v>18537.123</v>
      </c>
      <c r="PY6" s="200">
        <v>20327.634999999998</v>
      </c>
      <c r="PZ6" s="200">
        <v>23057.364000000001</v>
      </c>
      <c r="QA6" s="200">
        <v>22725.293403407952</v>
      </c>
      <c r="QB6" s="200">
        <v>23026.227999999999</v>
      </c>
      <c r="QC6" s="200">
        <v>24649.179</v>
      </c>
      <c r="QD6" s="200">
        <v>24730.661</v>
      </c>
      <c r="QE6" s="200">
        <v>26559.71269047619</v>
      </c>
      <c r="QF6" s="200">
        <v>29446.653723457475</v>
      </c>
      <c r="QG6" s="200">
        <v>28055.559857993074</v>
      </c>
      <c r="QH6" s="200">
        <v>28302.265649110923</v>
      </c>
      <c r="QI6" s="200">
        <v>29795.997141154883</v>
      </c>
      <c r="QJ6" s="200">
        <v>32609.01563882512</v>
      </c>
      <c r="QK6" s="200">
        <v>31762.098223604444</v>
      </c>
      <c r="QL6" s="200">
        <v>30750.148512292086</v>
      </c>
      <c r="QM6" s="200">
        <v>29781.895003860849</v>
      </c>
      <c r="QN6" s="200">
        <v>34002.644719613287</v>
      </c>
      <c r="QO6" s="200">
        <v>40593.331386592414</v>
      </c>
      <c r="QP6" s="200">
        <v>38203.405066542102</v>
      </c>
      <c r="QQ6" s="200">
        <v>39363.640746491852</v>
      </c>
      <c r="QR6" s="200">
        <v>41866.628125114759</v>
      </c>
      <c r="QS6" s="200">
        <v>43340.10927361239</v>
      </c>
      <c r="QT6" s="200">
        <v>44872.499965640425</v>
      </c>
      <c r="QU6" s="200">
        <v>41421.650060867607</v>
      </c>
      <c r="QV6" s="200">
        <v>41836.882828012749</v>
      </c>
      <c r="QW6" s="200">
        <v>43550.86320662099</v>
      </c>
      <c r="QX6" s="200">
        <v>37580.971638295079</v>
      </c>
      <c r="QY6" s="200">
        <v>31634.913619934425</v>
      </c>
      <c r="QZ6" s="200">
        <v>28996.50335695082</v>
      </c>
      <c r="RA6" s="200">
        <v>37465.078423465573</v>
      </c>
      <c r="RB6" s="200">
        <v>36695.593476900001</v>
      </c>
      <c r="RC6" s="120"/>
      <c r="RD6" s="200">
        <v>5839.2819999999992</v>
      </c>
      <c r="RE6" s="200">
        <v>6056.8620000000001</v>
      </c>
      <c r="RF6" s="200">
        <v>6052.835</v>
      </c>
      <c r="RG6" s="200">
        <v>6259.6869999999999</v>
      </c>
      <c r="RH6" s="200">
        <v>6771.2089999999998</v>
      </c>
      <c r="RI6" s="200">
        <v>6289.1220000000003</v>
      </c>
      <c r="RJ6" s="200">
        <v>6546.83</v>
      </c>
      <c r="RK6" s="200">
        <v>6451.7150000000001</v>
      </c>
      <c r="RL6" s="200">
        <v>6494.3539999999994</v>
      </c>
      <c r="RM6" s="200">
        <v>5534.7060000000001</v>
      </c>
      <c r="RN6" s="200">
        <v>5861.2440000000006</v>
      </c>
      <c r="RO6" s="200">
        <v>6047.326</v>
      </c>
      <c r="RP6" s="200">
        <v>5828.32</v>
      </c>
      <c r="RQ6" s="200">
        <v>5898.8220000000001</v>
      </c>
      <c r="RR6" s="200">
        <v>5962.64</v>
      </c>
      <c r="RS6" s="200">
        <v>6089.5</v>
      </c>
      <c r="RT6" s="200">
        <v>5824</v>
      </c>
      <c r="RU6" s="200">
        <v>6294.6</v>
      </c>
      <c r="RV6" s="200">
        <v>6574</v>
      </c>
      <c r="RW6" s="200">
        <v>6473.4</v>
      </c>
      <c r="RX6" s="200">
        <v>7003.62</v>
      </c>
      <c r="RY6" s="200">
        <v>7580</v>
      </c>
      <c r="RZ6" s="200">
        <v>6971.6239999999998</v>
      </c>
      <c r="SA6" s="200">
        <v>7193.594000000001</v>
      </c>
      <c r="SB6" s="200">
        <v>8157.3890000000001</v>
      </c>
      <c r="SC6" s="200">
        <v>8498.8877622309192</v>
      </c>
      <c r="SD6" s="200">
        <v>9193.9996233284019</v>
      </c>
      <c r="SE6" s="200">
        <v>9183.1923620380785</v>
      </c>
      <c r="SF6" s="200">
        <v>10862.707309744203</v>
      </c>
      <c r="SG6" s="200">
        <v>7798.160298290768</v>
      </c>
      <c r="SH6" s="200">
        <v>7413.5150000000003</v>
      </c>
      <c r="SI6" s="200">
        <v>6533.1350000000002</v>
      </c>
      <c r="SJ6" s="200">
        <v>5953.6788100000003</v>
      </c>
      <c r="SK6" s="200">
        <v>7895.4570800000001</v>
      </c>
      <c r="SL6" s="200">
        <v>8527.4522199999992</v>
      </c>
      <c r="SM6" s="120"/>
      <c r="SN6" s="200">
        <v>6619.2</v>
      </c>
      <c r="SO6" s="200">
        <v>7488.5</v>
      </c>
      <c r="SP6" s="200">
        <v>7510.4070000000002</v>
      </c>
      <c r="SQ6" s="200">
        <v>7960.732</v>
      </c>
      <c r="SR6" s="200">
        <v>7767.5730000000003</v>
      </c>
      <c r="SS6" s="200">
        <v>8584.9959999999992</v>
      </c>
      <c r="ST6" s="200">
        <v>9664.92</v>
      </c>
      <c r="SU6" s="200">
        <v>9653.4269999999997</v>
      </c>
      <c r="SV6" s="200">
        <v>10338.565000000001</v>
      </c>
      <c r="SW6" s="200">
        <v>10384.322</v>
      </c>
      <c r="SX6" s="200">
        <v>11036.885</v>
      </c>
      <c r="SY6" s="200">
        <v>11535.8</v>
      </c>
      <c r="SZ6" s="200">
        <v>14202.15</v>
      </c>
      <c r="TA6" s="200">
        <v>14118.816000000001</v>
      </c>
      <c r="TB6" s="200">
        <v>12967.72</v>
      </c>
      <c r="TC6" s="200">
        <v>15076</v>
      </c>
      <c r="TD6" s="200">
        <v>16296</v>
      </c>
      <c r="TE6" s="200">
        <v>16233.4</v>
      </c>
      <c r="TF6" s="200">
        <v>18526.900000000001</v>
      </c>
      <c r="TG6" s="200">
        <v>19987.599999999999</v>
      </c>
      <c r="TH6" s="200">
        <v>21969.35</v>
      </c>
      <c r="TI6" s="200">
        <v>24530</v>
      </c>
      <c r="TJ6" s="200">
        <v>24265.309000000001</v>
      </c>
      <c r="TK6" s="200">
        <v>23209.006000000001</v>
      </c>
      <c r="TL6" s="200">
        <v>21208.62</v>
      </c>
      <c r="TM6" s="200">
        <v>22665.657369791395</v>
      </c>
      <c r="TN6" s="200">
        <v>24220.274098534621</v>
      </c>
      <c r="TO6" s="200">
        <v>23677.405545054633</v>
      </c>
      <c r="TP6" s="200">
        <v>23912.131931974043</v>
      </c>
      <c r="TQ6" s="200">
        <v>26645.464972846305</v>
      </c>
      <c r="TR6" s="200">
        <v>26451.184999999998</v>
      </c>
      <c r="TS6" s="200">
        <v>30376.03</v>
      </c>
      <c r="TT6" s="200">
        <v>32787.156369999997</v>
      </c>
      <c r="TU6" s="200">
        <v>28897.391626499997</v>
      </c>
      <c r="TV6" s="200">
        <v>26687.354995233338</v>
      </c>
      <c r="TW6" s="120"/>
      <c r="TX6" s="200">
        <v>17495.599999999999</v>
      </c>
      <c r="TY6" s="200">
        <v>18001.099999999999</v>
      </c>
      <c r="TZ6" s="200">
        <v>18423.905999999999</v>
      </c>
      <c r="UA6" s="200">
        <v>18947.649000000001</v>
      </c>
      <c r="UB6" s="200">
        <v>15254.198</v>
      </c>
      <c r="UC6" s="200">
        <v>16988.149000000001</v>
      </c>
      <c r="UD6" s="200">
        <v>16300.111000000001</v>
      </c>
      <c r="UE6" s="200">
        <v>17815.445</v>
      </c>
      <c r="UF6" s="200">
        <v>19487.530999999999</v>
      </c>
      <c r="UG6" s="200">
        <v>19276.830999999998</v>
      </c>
      <c r="UH6" s="200">
        <v>19964.440999999999</v>
      </c>
      <c r="UI6" s="200">
        <v>20926.400000000001</v>
      </c>
      <c r="UJ6" s="200">
        <v>23641.05</v>
      </c>
      <c r="UK6" s="200">
        <v>23382.642</v>
      </c>
      <c r="UL6" s="200">
        <v>25309.1</v>
      </c>
      <c r="UM6" s="200">
        <v>25515</v>
      </c>
      <c r="UN6" s="200">
        <v>27280</v>
      </c>
      <c r="UO6" s="200">
        <v>24092.9</v>
      </c>
      <c r="UP6" s="200">
        <v>22742.799999999999</v>
      </c>
      <c r="UQ6" s="200">
        <v>19875.099999999999</v>
      </c>
      <c r="UR6" s="200">
        <v>20039</v>
      </c>
      <c r="US6" s="200">
        <v>19386</v>
      </c>
      <c r="UT6" s="200">
        <v>19730.327000000001</v>
      </c>
      <c r="UU6" s="200">
        <v>18758.77</v>
      </c>
      <c r="UV6" s="200">
        <v>20797.437000000002</v>
      </c>
      <c r="UW6" s="200">
        <v>19460.99611108809</v>
      </c>
      <c r="UX6" s="200">
        <v>20637.868332276637</v>
      </c>
      <c r="UY6" s="200">
        <v>20767.587290605632</v>
      </c>
      <c r="UZ6" s="200">
        <v>19412.688991752399</v>
      </c>
      <c r="VA6" s="200">
        <v>22032.295505088241</v>
      </c>
      <c r="VB6" s="200">
        <v>25261.645950663446</v>
      </c>
      <c r="VC6" s="200">
        <v>23378.687999999998</v>
      </c>
      <c r="VD6" s="200">
        <v>24435.791809999995</v>
      </c>
      <c r="VE6" s="200">
        <v>23085.63263</v>
      </c>
      <c r="VF6" s="200">
        <v>21694.571598666666</v>
      </c>
      <c r="VG6" s="120"/>
      <c r="VH6" s="200">
        <v>137.6</v>
      </c>
      <c r="VI6" s="200">
        <v>136.76</v>
      </c>
      <c r="VJ6" s="200">
        <v>141.6</v>
      </c>
      <c r="VK6" s="200">
        <v>146.52000000000001</v>
      </c>
      <c r="VL6" s="200">
        <v>151.20000000000002</v>
      </c>
      <c r="VM6" s="200">
        <v>151.83999999999995</v>
      </c>
      <c r="VN6" s="200">
        <v>154.28</v>
      </c>
      <c r="VO6" s="200">
        <v>157.67999999999998</v>
      </c>
      <c r="VP6" s="200">
        <v>161.04</v>
      </c>
      <c r="VQ6" s="200">
        <v>164.64000000000001</v>
      </c>
      <c r="VR6" s="200">
        <v>167.88000000000002</v>
      </c>
      <c r="VS6" s="200">
        <v>167.87999999999997</v>
      </c>
      <c r="VT6" s="200">
        <v>171.4</v>
      </c>
      <c r="VU6" s="200">
        <v>174.91999999999993</v>
      </c>
      <c r="VV6" s="200">
        <v>178.12</v>
      </c>
      <c r="VW6" s="200">
        <v>184.54094488188977</v>
      </c>
      <c r="VX6" s="200">
        <v>184.59999999999997</v>
      </c>
      <c r="VY6" s="200">
        <v>556.66877691926311</v>
      </c>
      <c r="VZ6" s="200">
        <v>509</v>
      </c>
      <c r="WA6" s="200">
        <v>558.41076349090963</v>
      </c>
      <c r="WB6" s="200">
        <v>798.8</v>
      </c>
      <c r="WC6" s="200">
        <v>642.10000000000014</v>
      </c>
      <c r="WD6" s="200">
        <v>754</v>
      </c>
      <c r="WE6" s="200">
        <v>729.8</v>
      </c>
      <c r="WF6" s="200">
        <v>611.4</v>
      </c>
      <c r="WG6" s="200">
        <v>620.20000000000005</v>
      </c>
      <c r="WH6" s="200">
        <v>600.96991571357751</v>
      </c>
      <c r="WI6" s="200">
        <v>682.70000000000016</v>
      </c>
      <c r="WJ6" s="200">
        <v>669.38436037277631</v>
      </c>
      <c r="WK6" s="200">
        <v>631.90942570945992</v>
      </c>
      <c r="WL6" s="200">
        <v>679.37704098353788</v>
      </c>
      <c r="WM6" s="200">
        <v>690.1351013292292</v>
      </c>
      <c r="WN6" s="200">
        <v>675.86181816653936</v>
      </c>
      <c r="WO6" s="200">
        <v>675.86181816653936</v>
      </c>
      <c r="WP6" s="200">
        <v>675.86181816653936</v>
      </c>
      <c r="WQ6" s="120"/>
      <c r="WR6" s="200">
        <v>0</v>
      </c>
      <c r="WS6" s="200">
        <v>0</v>
      </c>
      <c r="WT6" s="200">
        <v>0</v>
      </c>
      <c r="WU6" s="200">
        <v>0</v>
      </c>
      <c r="WV6" s="200">
        <v>0</v>
      </c>
      <c r="WW6" s="200">
        <v>0</v>
      </c>
      <c r="WX6" s="200">
        <v>0</v>
      </c>
      <c r="WY6" s="200">
        <v>0</v>
      </c>
      <c r="WZ6" s="200">
        <v>0</v>
      </c>
      <c r="XA6" s="200">
        <v>0</v>
      </c>
      <c r="XB6" s="200">
        <v>0</v>
      </c>
      <c r="XC6" s="200">
        <v>0</v>
      </c>
      <c r="XD6" s="200">
        <v>0</v>
      </c>
      <c r="XE6" s="200">
        <v>0</v>
      </c>
      <c r="XF6" s="200">
        <v>0</v>
      </c>
      <c r="XG6" s="200">
        <v>0</v>
      </c>
      <c r="XH6" s="200">
        <v>0</v>
      </c>
      <c r="XI6" s="200">
        <v>0</v>
      </c>
      <c r="XJ6" s="200">
        <v>0</v>
      </c>
      <c r="XK6" s="200">
        <v>0</v>
      </c>
      <c r="XL6" s="200">
        <v>0</v>
      </c>
      <c r="XM6" s="200">
        <v>0</v>
      </c>
      <c r="XN6" s="200">
        <v>0</v>
      </c>
      <c r="XO6" s="200">
        <v>0</v>
      </c>
      <c r="XP6" s="200">
        <v>0</v>
      </c>
      <c r="XQ6" s="200">
        <v>0</v>
      </c>
      <c r="XR6" s="200">
        <v>0</v>
      </c>
      <c r="XS6" s="200">
        <v>0</v>
      </c>
      <c r="XT6" s="200">
        <v>0</v>
      </c>
      <c r="XU6" s="200">
        <v>0</v>
      </c>
      <c r="XV6" s="200">
        <v>172.50299999999999</v>
      </c>
      <c r="XW6" s="200">
        <v>1540</v>
      </c>
      <c r="XX6" s="200">
        <v>1713</v>
      </c>
      <c r="XY6" s="200">
        <v>1610</v>
      </c>
      <c r="XZ6" s="200">
        <v>2055.1629142857141</v>
      </c>
      <c r="YA6" s="120"/>
      <c r="YB6" s="200">
        <v>0</v>
      </c>
      <c r="YC6" s="200">
        <v>0</v>
      </c>
      <c r="YD6" s="200">
        <v>0</v>
      </c>
      <c r="YE6" s="200">
        <v>0</v>
      </c>
      <c r="YF6" s="200">
        <v>0</v>
      </c>
      <c r="YG6" s="200">
        <v>0</v>
      </c>
      <c r="YH6" s="200">
        <v>0</v>
      </c>
      <c r="YI6" s="200">
        <v>0</v>
      </c>
      <c r="YJ6" s="200">
        <v>0</v>
      </c>
      <c r="YK6" s="200">
        <v>0</v>
      </c>
      <c r="YL6" s="200">
        <v>0</v>
      </c>
      <c r="YM6" s="200">
        <v>0</v>
      </c>
      <c r="YN6" s="200">
        <v>0</v>
      </c>
      <c r="YO6" s="200">
        <v>0</v>
      </c>
      <c r="YP6" s="200">
        <v>0</v>
      </c>
      <c r="YQ6" s="200">
        <v>0</v>
      </c>
      <c r="YR6" s="200">
        <v>0</v>
      </c>
      <c r="YS6" s="200">
        <v>0</v>
      </c>
      <c r="YT6" s="200">
        <v>0</v>
      </c>
      <c r="YU6" s="200">
        <v>0</v>
      </c>
      <c r="YV6" s="200">
        <v>0</v>
      </c>
      <c r="YW6" s="200">
        <v>0</v>
      </c>
      <c r="YX6" s="200">
        <v>0</v>
      </c>
      <c r="YY6" s="200">
        <v>0</v>
      </c>
      <c r="YZ6" s="200">
        <v>0</v>
      </c>
      <c r="ZA6" s="200">
        <v>0</v>
      </c>
      <c r="ZB6" s="200">
        <v>0</v>
      </c>
      <c r="ZC6" s="200">
        <v>0</v>
      </c>
      <c r="ZD6" s="200">
        <v>0</v>
      </c>
      <c r="ZE6" s="200">
        <v>0</v>
      </c>
      <c r="ZF6" s="200">
        <v>0</v>
      </c>
      <c r="ZG6" s="200">
        <v>0</v>
      </c>
      <c r="ZH6" s="200">
        <v>0</v>
      </c>
      <c r="ZI6" s="200">
        <v>795.31799999999998</v>
      </c>
      <c r="ZJ6" s="200">
        <v>1583.3878242857143</v>
      </c>
      <c r="ZK6" s="120"/>
      <c r="ZL6" s="200">
        <v>1102.8</v>
      </c>
      <c r="ZM6" s="200">
        <v>1301.7</v>
      </c>
      <c r="ZN6" s="200">
        <v>1010.3</v>
      </c>
      <c r="ZO6" s="200">
        <v>1262.5</v>
      </c>
      <c r="ZP6" s="200">
        <v>1091.5</v>
      </c>
      <c r="ZQ6" s="200">
        <v>1191.5999999999999</v>
      </c>
      <c r="ZR6" s="200">
        <v>1083.1999999999998</v>
      </c>
      <c r="ZS6" s="200">
        <v>1111.3</v>
      </c>
      <c r="ZT6" s="200">
        <v>1159.5999999999999</v>
      </c>
      <c r="ZU6" s="200">
        <v>1113.8000000000002</v>
      </c>
      <c r="ZV6" s="200">
        <v>1023.5</v>
      </c>
      <c r="ZW6" s="200">
        <v>1250.7</v>
      </c>
      <c r="ZX6" s="200">
        <v>1534.6999999999998</v>
      </c>
      <c r="ZY6" s="200">
        <v>1259.8</v>
      </c>
      <c r="ZZ6" s="200">
        <v>1179.3</v>
      </c>
      <c r="AAA6" s="200">
        <v>1177.5999999999999</v>
      </c>
      <c r="AAB6" s="200">
        <v>1252.095845342641</v>
      </c>
      <c r="AAC6" s="200">
        <v>1271.7764442007674</v>
      </c>
      <c r="AAD6" s="200">
        <v>1064.8468996690949</v>
      </c>
      <c r="AAE6" s="200">
        <v>1022.1641981620755</v>
      </c>
      <c r="AAF6" s="200">
        <v>1176.8647408336142</v>
      </c>
      <c r="AAG6" s="200">
        <v>1153.0177138937797</v>
      </c>
      <c r="AAH6" s="200">
        <v>1111.4000000000001</v>
      </c>
      <c r="AAI6" s="200">
        <v>935.77759999999989</v>
      </c>
      <c r="AAJ6" s="200">
        <v>918.25520000000006</v>
      </c>
      <c r="AAK6" s="200">
        <v>1041.6608000000001</v>
      </c>
      <c r="AAL6" s="200">
        <v>1143.7369159999998</v>
      </c>
      <c r="AAM6" s="200">
        <v>1164.2791999999999</v>
      </c>
      <c r="AAN6" s="200">
        <v>1117.884</v>
      </c>
      <c r="AAO6" s="200">
        <v>1136.08</v>
      </c>
      <c r="AAP6" s="200">
        <v>1129.4828</v>
      </c>
      <c r="AAQ6" s="200">
        <v>1080.4176</v>
      </c>
      <c r="AAR6" s="200">
        <v>1080.4176</v>
      </c>
      <c r="AAS6" s="200">
        <v>1080.4176</v>
      </c>
      <c r="AAT6" s="200">
        <v>1067.9170312000001</v>
      </c>
      <c r="AAU6" s="120"/>
      <c r="AAV6" s="200">
        <v>454.18720313367953</v>
      </c>
      <c r="AAW6" s="200">
        <v>451.29217506205111</v>
      </c>
      <c r="AAX6" s="200">
        <v>468.88716793631136</v>
      </c>
      <c r="AAY6" s="200">
        <v>461.35805639230125</v>
      </c>
      <c r="AAZ6" s="200">
        <v>608.75</v>
      </c>
      <c r="ABA6" s="200">
        <v>502.36807499999998</v>
      </c>
      <c r="ABB6" s="200">
        <v>445.55255000000011</v>
      </c>
      <c r="ABC6" s="200">
        <v>363.58490000000006</v>
      </c>
      <c r="ABD6" s="200">
        <v>376.78269999999998</v>
      </c>
      <c r="ABE6" s="200">
        <v>426.51442500000002</v>
      </c>
      <c r="ABF6" s="200">
        <v>418.14637500000009</v>
      </c>
      <c r="ABG6" s="200">
        <v>537.58719999999994</v>
      </c>
      <c r="ABH6" s="200">
        <v>509.03735</v>
      </c>
      <c r="ABI6" s="200">
        <v>567.78219999999999</v>
      </c>
      <c r="ABJ6" s="200">
        <v>576.31080000000009</v>
      </c>
      <c r="ABK6" s="200">
        <v>618.70877500000006</v>
      </c>
      <c r="ABL6" s="200">
        <v>582.86187500000005</v>
      </c>
      <c r="ABM6" s="200">
        <v>694.7518</v>
      </c>
      <c r="ABN6" s="200">
        <v>625.98632500000008</v>
      </c>
      <c r="ABO6" s="200">
        <v>630.56732499999998</v>
      </c>
      <c r="ABP6" s="200">
        <v>660.23730000000012</v>
      </c>
      <c r="ABQ6" s="200">
        <v>682.73615000000007</v>
      </c>
      <c r="ABR6" s="200">
        <v>610</v>
      </c>
      <c r="ABS6" s="200">
        <v>490.56254999999999</v>
      </c>
      <c r="ABT6" s="200">
        <v>443.58690000000001</v>
      </c>
      <c r="ABU6" s="200">
        <v>544.0748000000001</v>
      </c>
      <c r="ABV6" s="200">
        <v>409.53325000000001</v>
      </c>
      <c r="ABW6" s="200">
        <v>448.23985000000005</v>
      </c>
      <c r="ABX6" s="200">
        <v>447.95</v>
      </c>
      <c r="ABY6" s="200">
        <v>470</v>
      </c>
      <c r="ABZ6" s="200">
        <v>459</v>
      </c>
      <c r="ACA6" s="200">
        <v>473</v>
      </c>
      <c r="ACB6" s="200">
        <v>478</v>
      </c>
      <c r="ACC6" s="200">
        <v>478</v>
      </c>
      <c r="ACD6" s="200">
        <v>1110</v>
      </c>
      <c r="ACE6" s="120"/>
      <c r="ACF6" s="200">
        <v>13299.430949299371</v>
      </c>
      <c r="ACG6" s="200">
        <v>14652.514211792424</v>
      </c>
      <c r="ACH6" s="200">
        <v>15293.367055705097</v>
      </c>
      <c r="ACI6" s="200">
        <v>17328.896813920896</v>
      </c>
      <c r="ACJ6" s="200">
        <v>19073.591914172041</v>
      </c>
      <c r="ACK6" s="200">
        <v>20664.675649992983</v>
      </c>
      <c r="ACL6" s="200">
        <v>20829.278019691988</v>
      </c>
      <c r="ACM6" s="200">
        <v>22898.978138230581</v>
      </c>
      <c r="ACN6" s="200">
        <v>24440.006100012346</v>
      </c>
      <c r="ACO6" s="200">
        <v>26189.563395801179</v>
      </c>
      <c r="ACP6" s="200">
        <v>27120.426200839276</v>
      </c>
      <c r="ACQ6" s="200">
        <v>29245.564103391906</v>
      </c>
      <c r="ACR6" s="200">
        <v>31133.750827142459</v>
      </c>
      <c r="ACS6" s="200">
        <v>32799.437426447425</v>
      </c>
      <c r="ACT6" s="200">
        <v>34242.295755890686</v>
      </c>
      <c r="ACU6" s="200">
        <v>35384.329512812139</v>
      </c>
      <c r="ACV6" s="200">
        <v>37140.095230330262</v>
      </c>
      <c r="ACW6" s="200">
        <v>33796.170239715517</v>
      </c>
      <c r="ACX6" s="200">
        <v>38481.624481608989</v>
      </c>
      <c r="ACY6" s="200">
        <v>41534.326634886755</v>
      </c>
      <c r="ACZ6" s="200">
        <v>43794.145930103245</v>
      </c>
      <c r="ADA6" s="200">
        <v>44602.74585144149</v>
      </c>
      <c r="ADB6" s="200">
        <v>46047.106869188523</v>
      </c>
      <c r="ADC6" s="200">
        <v>46349.416369156046</v>
      </c>
      <c r="ADD6" s="200">
        <v>44085.692583197131</v>
      </c>
      <c r="ADE6" s="200">
        <v>43119.434307328702</v>
      </c>
      <c r="ADF6" s="200">
        <v>44450.662550836991</v>
      </c>
      <c r="ADG6" s="200">
        <v>46389.96983018615</v>
      </c>
      <c r="ADH6" s="200">
        <v>48092.530240899439</v>
      </c>
      <c r="ADI6" s="200">
        <v>49729.317787956992</v>
      </c>
      <c r="ADJ6" s="200">
        <v>51612.589172503882</v>
      </c>
      <c r="ADK6" s="200">
        <v>53486.68111242076</v>
      </c>
      <c r="ADL6" s="200">
        <v>54415.26095353796</v>
      </c>
      <c r="ADM6" s="200">
        <v>54968.12604620096</v>
      </c>
      <c r="ADN6" s="200">
        <v>59179.380499944258</v>
      </c>
      <c r="ADO6" s="120"/>
      <c r="ADP6" s="200">
        <v>1519.3343271428571</v>
      </c>
      <c r="ADQ6" s="200">
        <v>1437.2515133333332</v>
      </c>
      <c r="ADR6" s="200">
        <v>1585.3027199999999</v>
      </c>
      <c r="ADS6" s="200">
        <v>1615.8129799999999</v>
      </c>
      <c r="ADT6" s="200">
        <v>1732.8089</v>
      </c>
      <c r="ADU6" s="200">
        <v>1189.3944799999999</v>
      </c>
      <c r="ADV6" s="200">
        <v>1159.2667700000002</v>
      </c>
      <c r="ADW6" s="200">
        <v>939.27574000000004</v>
      </c>
      <c r="ADX6" s="200">
        <v>1137.7490399999999</v>
      </c>
      <c r="ADY6" s="200">
        <v>1009.7892999999999</v>
      </c>
      <c r="ADZ6" s="200">
        <v>1001.5269499999999</v>
      </c>
      <c r="AEA6" s="200">
        <v>1029.52855</v>
      </c>
      <c r="AEB6" s="200">
        <v>1006.6997967524355</v>
      </c>
      <c r="AEC6" s="200">
        <v>984.72211772476192</v>
      </c>
      <c r="AED6" s="200">
        <v>963.55292591052273</v>
      </c>
      <c r="AEE6" s="200">
        <v>943.15196866084113</v>
      </c>
      <c r="AEF6" s="200">
        <v>923.48119689226587</v>
      </c>
      <c r="AEG6" s="200">
        <v>904.50464165892993</v>
      </c>
      <c r="AEH6" s="200">
        <v>886.18829767391958</v>
      </c>
      <c r="AEI6" s="200">
        <v>868.50001338815866</v>
      </c>
      <c r="AEJ6" s="200">
        <v>851.40938725719093</v>
      </c>
      <c r="AEK6" s="200">
        <v>834.85351301756054</v>
      </c>
      <c r="AEL6" s="200">
        <v>856.05</v>
      </c>
      <c r="AEM6" s="200">
        <v>767.57999999999993</v>
      </c>
      <c r="AEN6" s="200">
        <v>877.30006611158831</v>
      </c>
      <c r="AEO6" s="200">
        <v>693.08006611158828</v>
      </c>
      <c r="AEP6" s="200">
        <v>693.08006611158828</v>
      </c>
      <c r="AEQ6" s="200">
        <v>693.08006611158828</v>
      </c>
      <c r="AER6" s="200">
        <v>695.03006611158855</v>
      </c>
      <c r="AES6" s="200">
        <v>771.58999999999992</v>
      </c>
      <c r="AET6" s="200">
        <v>809.81999999999994</v>
      </c>
      <c r="AEU6" s="200">
        <v>828.66</v>
      </c>
      <c r="AEV6" s="200">
        <v>909.41</v>
      </c>
      <c r="AEW6" s="200">
        <v>909.41</v>
      </c>
      <c r="AEX6" s="200">
        <v>561.68830407999951</v>
      </c>
      <c r="AEY6" s="120"/>
      <c r="AEZ6" s="200">
        <v>2842.5189999999998</v>
      </c>
      <c r="AFA6" s="200">
        <v>3061.6539999999995</v>
      </c>
      <c r="AFB6" s="200">
        <v>2690.5539999999996</v>
      </c>
      <c r="AFC6" s="200">
        <v>2698.1350000000002</v>
      </c>
      <c r="AFD6" s="200">
        <v>3397.6610000000001</v>
      </c>
      <c r="AFE6" s="200">
        <v>3922.4740000000002</v>
      </c>
      <c r="AFF6" s="200">
        <v>3461.94</v>
      </c>
      <c r="AFG6" s="200">
        <v>2698.8159999999998</v>
      </c>
      <c r="AFH6" s="200">
        <v>2826.232</v>
      </c>
      <c r="AFI6" s="200">
        <v>2968.886</v>
      </c>
      <c r="AFJ6" s="200">
        <v>2844.1880000000001</v>
      </c>
      <c r="AFK6" s="200">
        <v>9571.7000000000007</v>
      </c>
      <c r="AFL6" s="200">
        <v>9697.0837078906316</v>
      </c>
      <c r="AFM6" s="200">
        <v>9824.1098694942284</v>
      </c>
      <c r="AFN6" s="200">
        <v>9952.7999999999993</v>
      </c>
      <c r="AFO6" s="200">
        <v>8464.9</v>
      </c>
      <c r="AFP6" s="200">
        <v>8929.33</v>
      </c>
      <c r="AFQ6" s="200">
        <v>7885.17</v>
      </c>
      <c r="AFR6" s="200">
        <v>9263.2000000000007</v>
      </c>
      <c r="AFS6" s="200">
        <v>10595.4</v>
      </c>
      <c r="AFT6" s="200">
        <v>9346.1</v>
      </c>
      <c r="AFU6" s="200">
        <v>10248.67</v>
      </c>
      <c r="AFV6" s="200">
        <v>11800</v>
      </c>
      <c r="AFW6" s="200">
        <v>12001.5</v>
      </c>
      <c r="AFX6" s="200">
        <v>12352.962500000001</v>
      </c>
      <c r="AFY6" s="200">
        <v>12600</v>
      </c>
      <c r="AFZ6" s="200">
        <v>11054.3482</v>
      </c>
      <c r="AGA6" s="200">
        <v>10557.880100000002</v>
      </c>
      <c r="AGB6" s="200">
        <v>12536</v>
      </c>
      <c r="AGC6" s="200">
        <v>8100</v>
      </c>
      <c r="AGD6" s="200">
        <v>10024</v>
      </c>
      <c r="AGE6" s="200">
        <v>9023</v>
      </c>
      <c r="AGF6" s="200">
        <v>10010</v>
      </c>
      <c r="AGG6" s="200">
        <v>8010</v>
      </c>
      <c r="AGH6" s="200">
        <v>5637.0678839000002</v>
      </c>
    </row>
    <row r="7" spans="1:866" ht="16.5" x14ac:dyDescent="0.25">
      <c r="A7" s="123">
        <v>3</v>
      </c>
      <c r="B7" s="406"/>
      <c r="C7" s="201" t="s">
        <v>1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120"/>
      <c r="AN7" s="202">
        <v>0</v>
      </c>
      <c r="AO7" s="202">
        <v>6725.982</v>
      </c>
      <c r="AP7" s="202">
        <v>9398.75</v>
      </c>
      <c r="AQ7" s="202">
        <v>8831.9050000000007</v>
      </c>
      <c r="AR7" s="202">
        <v>8989.5849999999991</v>
      </c>
      <c r="AS7" s="202">
        <v>7339.398000000001</v>
      </c>
      <c r="AT7" s="202">
        <v>7715.0050000000001</v>
      </c>
      <c r="AU7" s="202">
        <v>7325.915</v>
      </c>
      <c r="AV7" s="202">
        <v>13833.865</v>
      </c>
      <c r="AW7" s="202">
        <v>9833.6880000000001</v>
      </c>
      <c r="AX7" s="202">
        <v>6747.7549999999992</v>
      </c>
      <c r="AY7" s="202">
        <v>0</v>
      </c>
      <c r="AZ7" s="202">
        <v>0</v>
      </c>
      <c r="BA7" s="202">
        <v>0</v>
      </c>
      <c r="BB7" s="202">
        <v>0</v>
      </c>
      <c r="BC7" s="202">
        <v>0</v>
      </c>
      <c r="BD7" s="202">
        <v>0</v>
      </c>
      <c r="BE7" s="202">
        <v>1050.42</v>
      </c>
      <c r="BF7" s="202">
        <v>0</v>
      </c>
      <c r="BG7" s="202">
        <v>0</v>
      </c>
      <c r="BH7" s="202">
        <v>0</v>
      </c>
      <c r="BI7" s="202">
        <v>0</v>
      </c>
      <c r="BJ7" s="202">
        <v>0</v>
      </c>
      <c r="BK7" s="202">
        <v>0</v>
      </c>
      <c r="BL7" s="202">
        <v>1325.8670000000002</v>
      </c>
      <c r="BM7" s="202">
        <v>1379.82</v>
      </c>
      <c r="BN7" s="202">
        <v>1996.55</v>
      </c>
      <c r="BO7" s="202">
        <v>1277</v>
      </c>
      <c r="BP7" s="202">
        <v>425.37846425000004</v>
      </c>
      <c r="BQ7" s="202">
        <v>1276.2750000000001</v>
      </c>
      <c r="BR7" s="202">
        <v>2659.39</v>
      </c>
      <c r="BS7" s="202">
        <v>2838</v>
      </c>
      <c r="BT7" s="202">
        <v>2838</v>
      </c>
      <c r="BU7" s="202">
        <v>0</v>
      </c>
      <c r="BV7" s="202">
        <v>0</v>
      </c>
      <c r="BW7" s="120"/>
      <c r="BX7" s="202">
        <v>0</v>
      </c>
      <c r="BY7" s="202">
        <v>0</v>
      </c>
      <c r="BZ7" s="202">
        <v>0</v>
      </c>
      <c r="CA7" s="202">
        <v>0</v>
      </c>
      <c r="CB7" s="202">
        <v>0</v>
      </c>
      <c r="CC7" s="202">
        <v>0</v>
      </c>
      <c r="CD7" s="202">
        <v>0</v>
      </c>
      <c r="CE7" s="202">
        <v>0</v>
      </c>
      <c r="CF7" s="202">
        <v>0</v>
      </c>
      <c r="CG7" s="202">
        <v>0</v>
      </c>
      <c r="CH7" s="202">
        <v>0</v>
      </c>
      <c r="CI7" s="202">
        <v>0</v>
      </c>
      <c r="CJ7" s="202">
        <v>0</v>
      </c>
      <c r="CK7" s="202">
        <v>0</v>
      </c>
      <c r="CL7" s="202">
        <v>0</v>
      </c>
      <c r="CM7" s="202">
        <v>0</v>
      </c>
      <c r="CN7" s="202">
        <v>0</v>
      </c>
      <c r="CO7" s="202">
        <v>0</v>
      </c>
      <c r="CP7" s="202">
        <v>0</v>
      </c>
      <c r="CQ7" s="202">
        <v>0</v>
      </c>
      <c r="CR7" s="202">
        <v>0</v>
      </c>
      <c r="CS7" s="202">
        <v>0</v>
      </c>
      <c r="CT7" s="202">
        <v>0</v>
      </c>
      <c r="CU7" s="202">
        <v>0</v>
      </c>
      <c r="CV7" s="202">
        <v>0</v>
      </c>
      <c r="CW7" s="202">
        <v>0</v>
      </c>
      <c r="CX7" s="202">
        <v>0</v>
      </c>
      <c r="CY7" s="202">
        <v>1.5</v>
      </c>
      <c r="CZ7" s="202">
        <v>2.3739999999999997E-2</v>
      </c>
      <c r="DA7" s="202">
        <v>2.5499999999999998</v>
      </c>
      <c r="DB7" s="202">
        <v>2.5499999999999998</v>
      </c>
      <c r="DC7" s="202">
        <v>0.21199999999999999</v>
      </c>
      <c r="DD7" s="202">
        <v>0.21199999999999999</v>
      </c>
      <c r="DE7" s="202">
        <v>0.21199999999999999</v>
      </c>
      <c r="DF7" s="202">
        <v>0</v>
      </c>
      <c r="DG7" s="120"/>
      <c r="DH7" s="202">
        <v>0</v>
      </c>
      <c r="DI7" s="202">
        <v>0</v>
      </c>
      <c r="DJ7" s="202">
        <v>0</v>
      </c>
      <c r="DK7" s="202">
        <v>0</v>
      </c>
      <c r="DL7" s="202">
        <v>0</v>
      </c>
      <c r="DM7" s="202">
        <v>0</v>
      </c>
      <c r="DN7" s="202">
        <v>0</v>
      </c>
      <c r="DO7" s="202">
        <v>0</v>
      </c>
      <c r="DP7" s="202">
        <v>0</v>
      </c>
      <c r="DQ7" s="202">
        <v>0</v>
      </c>
      <c r="DR7" s="202">
        <v>0</v>
      </c>
      <c r="DS7" s="202">
        <v>0</v>
      </c>
      <c r="DT7" s="202">
        <v>0</v>
      </c>
      <c r="DU7" s="202">
        <v>0</v>
      </c>
      <c r="DV7" s="202">
        <v>0</v>
      </c>
      <c r="DW7" s="202">
        <v>0</v>
      </c>
      <c r="DX7" s="202">
        <v>0</v>
      </c>
      <c r="DY7" s="202">
        <v>0</v>
      </c>
      <c r="DZ7" s="202">
        <v>0</v>
      </c>
      <c r="EA7" s="202">
        <v>0</v>
      </c>
      <c r="EB7" s="202">
        <v>0</v>
      </c>
      <c r="EC7" s="202">
        <v>0</v>
      </c>
      <c r="ED7" s="202">
        <v>0</v>
      </c>
      <c r="EE7" s="202">
        <v>0</v>
      </c>
      <c r="EF7" s="202">
        <v>0</v>
      </c>
      <c r="EG7" s="202">
        <v>0</v>
      </c>
      <c r="EH7" s="202">
        <v>0</v>
      </c>
      <c r="EI7" s="202">
        <v>0</v>
      </c>
      <c r="EJ7" s="202">
        <v>0</v>
      </c>
      <c r="EK7" s="202">
        <v>0</v>
      </c>
      <c r="EL7" s="202">
        <v>0</v>
      </c>
      <c r="EM7" s="202">
        <v>0</v>
      </c>
      <c r="EN7" s="202">
        <v>0</v>
      </c>
      <c r="EO7" s="202">
        <v>0</v>
      </c>
      <c r="EP7" s="202">
        <v>0</v>
      </c>
      <c r="EQ7" s="120"/>
      <c r="ER7" s="202">
        <v>0</v>
      </c>
      <c r="ES7" s="202">
        <v>0</v>
      </c>
      <c r="ET7" s="202">
        <v>0</v>
      </c>
      <c r="EU7" s="202">
        <v>0</v>
      </c>
      <c r="EV7" s="202">
        <v>0</v>
      </c>
      <c r="EW7" s="202">
        <v>0</v>
      </c>
      <c r="EX7" s="202">
        <v>0</v>
      </c>
      <c r="EY7" s="202">
        <v>0</v>
      </c>
      <c r="EZ7" s="202">
        <v>0</v>
      </c>
      <c r="FA7" s="202">
        <v>0</v>
      </c>
      <c r="FB7" s="202">
        <v>0</v>
      </c>
      <c r="FC7" s="202">
        <v>0</v>
      </c>
      <c r="FD7" s="202">
        <v>0</v>
      </c>
      <c r="FE7" s="202">
        <v>0</v>
      </c>
      <c r="FF7" s="202">
        <v>0</v>
      </c>
      <c r="FG7" s="202">
        <v>0</v>
      </c>
      <c r="FH7" s="202">
        <v>0</v>
      </c>
      <c r="FI7" s="202">
        <v>0</v>
      </c>
      <c r="FJ7" s="202">
        <v>0</v>
      </c>
      <c r="FK7" s="202">
        <v>0</v>
      </c>
      <c r="FL7" s="202">
        <v>0</v>
      </c>
      <c r="FM7" s="202">
        <v>0</v>
      </c>
      <c r="FN7" s="202">
        <v>0</v>
      </c>
      <c r="FO7" s="202">
        <v>0</v>
      </c>
      <c r="FP7" s="202">
        <v>0</v>
      </c>
      <c r="FQ7" s="202">
        <v>0</v>
      </c>
      <c r="FR7" s="202">
        <v>0</v>
      </c>
      <c r="FS7" s="202">
        <v>0</v>
      </c>
      <c r="FT7" s="202">
        <v>0</v>
      </c>
      <c r="FU7" s="202">
        <v>0</v>
      </c>
      <c r="FV7" s="202">
        <v>0</v>
      </c>
      <c r="FW7" s="202">
        <v>0</v>
      </c>
      <c r="FX7" s="202">
        <v>0</v>
      </c>
      <c r="FY7" s="202">
        <v>0</v>
      </c>
      <c r="FZ7" s="202">
        <v>0</v>
      </c>
      <c r="GA7" s="120"/>
      <c r="GB7" s="202">
        <v>0</v>
      </c>
      <c r="GC7" s="202">
        <v>0</v>
      </c>
      <c r="GD7" s="202">
        <v>0</v>
      </c>
      <c r="GE7" s="202">
        <v>0</v>
      </c>
      <c r="GF7" s="202">
        <v>0</v>
      </c>
      <c r="GG7" s="202">
        <v>0</v>
      </c>
      <c r="GH7" s="202">
        <v>0</v>
      </c>
      <c r="GI7" s="202">
        <v>0</v>
      </c>
      <c r="GJ7" s="202">
        <v>0</v>
      </c>
      <c r="GK7" s="202">
        <v>0</v>
      </c>
      <c r="GL7" s="202">
        <v>0</v>
      </c>
      <c r="GM7" s="202">
        <v>0</v>
      </c>
      <c r="GN7" s="202">
        <v>0</v>
      </c>
      <c r="GO7" s="202">
        <v>0</v>
      </c>
      <c r="GP7" s="202">
        <v>0</v>
      </c>
      <c r="GQ7" s="202">
        <v>0</v>
      </c>
      <c r="GR7" s="202">
        <v>0</v>
      </c>
      <c r="GS7" s="202">
        <v>0</v>
      </c>
      <c r="GT7" s="202">
        <v>0</v>
      </c>
      <c r="GU7" s="202">
        <v>0</v>
      </c>
      <c r="GV7" s="202">
        <v>0</v>
      </c>
      <c r="GW7" s="202">
        <v>0</v>
      </c>
      <c r="GX7" s="202">
        <v>0</v>
      </c>
      <c r="GY7" s="202">
        <v>0</v>
      </c>
      <c r="GZ7" s="202">
        <v>0</v>
      </c>
      <c r="HA7" s="202">
        <v>0</v>
      </c>
      <c r="HB7" s="202">
        <v>0</v>
      </c>
      <c r="HC7" s="202">
        <v>0</v>
      </c>
      <c r="HD7" s="202">
        <v>0</v>
      </c>
      <c r="HE7" s="202">
        <v>0</v>
      </c>
      <c r="HF7" s="202">
        <v>0</v>
      </c>
      <c r="HG7" s="202">
        <v>0</v>
      </c>
      <c r="HH7" s="202">
        <v>0</v>
      </c>
      <c r="HI7" s="202">
        <v>0</v>
      </c>
      <c r="HJ7" s="202">
        <v>0</v>
      </c>
      <c r="HK7" s="120"/>
      <c r="HL7" s="202">
        <v>0</v>
      </c>
      <c r="HM7" s="202">
        <v>0</v>
      </c>
      <c r="HN7" s="202">
        <v>0</v>
      </c>
      <c r="HO7" s="202">
        <v>0</v>
      </c>
      <c r="HP7" s="202">
        <v>0</v>
      </c>
      <c r="HQ7" s="202">
        <v>0</v>
      </c>
      <c r="HR7" s="202">
        <v>0</v>
      </c>
      <c r="HS7" s="202">
        <v>0</v>
      </c>
      <c r="HT7" s="202">
        <v>0</v>
      </c>
      <c r="HU7" s="202">
        <v>0</v>
      </c>
      <c r="HV7" s="202">
        <v>0</v>
      </c>
      <c r="HW7" s="202">
        <v>0</v>
      </c>
      <c r="HX7" s="202">
        <v>0</v>
      </c>
      <c r="HY7" s="202">
        <v>0</v>
      </c>
      <c r="HZ7" s="202">
        <v>0</v>
      </c>
      <c r="IA7" s="202">
        <v>0</v>
      </c>
      <c r="IB7" s="202">
        <v>0</v>
      </c>
      <c r="IC7" s="202">
        <v>0</v>
      </c>
      <c r="ID7" s="202">
        <v>0</v>
      </c>
      <c r="IE7" s="202">
        <v>0</v>
      </c>
      <c r="IF7" s="202">
        <v>0</v>
      </c>
      <c r="IG7" s="202">
        <v>0</v>
      </c>
      <c r="IH7" s="202">
        <v>0</v>
      </c>
      <c r="II7" s="202">
        <v>0</v>
      </c>
      <c r="IJ7" s="202">
        <v>0</v>
      </c>
      <c r="IK7" s="202">
        <v>0</v>
      </c>
      <c r="IL7" s="202">
        <v>0</v>
      </c>
      <c r="IM7" s="202">
        <v>0</v>
      </c>
      <c r="IN7" s="202">
        <v>0</v>
      </c>
      <c r="IO7" s="202">
        <v>0</v>
      </c>
      <c r="IP7" s="202">
        <v>0</v>
      </c>
      <c r="IQ7" s="202">
        <v>0</v>
      </c>
      <c r="IR7" s="202">
        <v>0</v>
      </c>
      <c r="IS7" s="202">
        <v>0</v>
      </c>
      <c r="IT7" s="202">
        <v>0</v>
      </c>
      <c r="IU7" s="120"/>
      <c r="IV7" s="202">
        <v>0</v>
      </c>
      <c r="IW7" s="202">
        <v>0</v>
      </c>
      <c r="IX7" s="202">
        <v>0</v>
      </c>
      <c r="IY7" s="202">
        <v>0</v>
      </c>
      <c r="IZ7" s="202">
        <v>0</v>
      </c>
      <c r="JA7" s="202">
        <v>0</v>
      </c>
      <c r="JB7" s="202">
        <v>0</v>
      </c>
      <c r="JC7" s="202">
        <v>0</v>
      </c>
      <c r="JD7" s="202">
        <v>0</v>
      </c>
      <c r="JE7" s="202">
        <v>0</v>
      </c>
      <c r="JF7" s="202">
        <v>0</v>
      </c>
      <c r="JG7" s="202">
        <v>0</v>
      </c>
      <c r="JH7" s="202">
        <v>0</v>
      </c>
      <c r="JI7" s="202">
        <v>0</v>
      </c>
      <c r="JJ7" s="202">
        <v>0</v>
      </c>
      <c r="JK7" s="202">
        <v>0</v>
      </c>
      <c r="JL7" s="202">
        <v>0</v>
      </c>
      <c r="JM7" s="202">
        <v>0</v>
      </c>
      <c r="JN7" s="202">
        <v>0</v>
      </c>
      <c r="JO7" s="202">
        <v>0</v>
      </c>
      <c r="JP7" s="202">
        <v>0</v>
      </c>
      <c r="JQ7" s="202">
        <v>0</v>
      </c>
      <c r="JR7" s="202">
        <v>0</v>
      </c>
      <c r="JS7" s="202">
        <v>0</v>
      </c>
      <c r="JT7" s="202">
        <v>0</v>
      </c>
      <c r="JU7" s="202">
        <v>0</v>
      </c>
      <c r="JV7" s="202">
        <v>0</v>
      </c>
      <c r="JW7" s="202">
        <v>0</v>
      </c>
      <c r="JX7" s="202">
        <v>0</v>
      </c>
      <c r="JY7" s="202">
        <v>0</v>
      </c>
      <c r="JZ7" s="202">
        <v>0</v>
      </c>
      <c r="KA7" s="202">
        <v>0</v>
      </c>
      <c r="KB7" s="202">
        <v>0</v>
      </c>
      <c r="KC7" s="202">
        <v>0</v>
      </c>
      <c r="KD7" s="202">
        <v>0</v>
      </c>
      <c r="KE7" s="120"/>
      <c r="KF7" s="202">
        <v>0</v>
      </c>
      <c r="KG7" s="202">
        <v>0</v>
      </c>
      <c r="KH7" s="202">
        <v>0</v>
      </c>
      <c r="KI7" s="202">
        <v>0</v>
      </c>
      <c r="KJ7" s="202">
        <v>0</v>
      </c>
      <c r="KK7" s="202">
        <v>0</v>
      </c>
      <c r="KL7" s="202">
        <v>0</v>
      </c>
      <c r="KM7" s="202">
        <v>0</v>
      </c>
      <c r="KN7" s="202">
        <v>0</v>
      </c>
      <c r="KO7" s="202">
        <v>0</v>
      </c>
      <c r="KP7" s="202">
        <v>0</v>
      </c>
      <c r="KQ7" s="202">
        <v>0</v>
      </c>
      <c r="KR7" s="202">
        <v>0</v>
      </c>
      <c r="KS7" s="202">
        <v>0</v>
      </c>
      <c r="KT7" s="202">
        <v>0</v>
      </c>
      <c r="KU7" s="202">
        <v>0</v>
      </c>
      <c r="KV7" s="202">
        <v>0</v>
      </c>
      <c r="KW7" s="202">
        <v>0</v>
      </c>
      <c r="KX7" s="202">
        <v>0</v>
      </c>
      <c r="KY7" s="202">
        <v>0</v>
      </c>
      <c r="KZ7" s="202">
        <v>0</v>
      </c>
      <c r="LA7" s="202">
        <v>0</v>
      </c>
      <c r="LB7" s="202">
        <v>0</v>
      </c>
      <c r="LC7" s="202">
        <v>0</v>
      </c>
      <c r="LD7" s="202">
        <v>0</v>
      </c>
      <c r="LE7" s="202">
        <v>0</v>
      </c>
      <c r="LF7" s="202">
        <v>0</v>
      </c>
      <c r="LG7" s="202">
        <v>0</v>
      </c>
      <c r="LH7" s="202">
        <v>0</v>
      </c>
      <c r="LI7" s="202">
        <v>0</v>
      </c>
      <c r="LJ7" s="202">
        <v>0</v>
      </c>
      <c r="LK7" s="202">
        <v>0</v>
      </c>
      <c r="LL7" s="202">
        <v>0</v>
      </c>
      <c r="LM7" s="202">
        <v>0</v>
      </c>
      <c r="LN7" s="202">
        <v>0</v>
      </c>
      <c r="LO7" s="120"/>
      <c r="LP7" s="202">
        <v>0</v>
      </c>
      <c r="LQ7" s="202">
        <v>6725.982</v>
      </c>
      <c r="LR7" s="202">
        <v>9398.75</v>
      </c>
      <c r="LS7" s="202">
        <v>8831.9050000000007</v>
      </c>
      <c r="LT7" s="202">
        <v>8989.5849999999991</v>
      </c>
      <c r="LU7" s="202">
        <v>7339.398000000001</v>
      </c>
      <c r="LV7" s="202">
        <v>7715.0050000000001</v>
      </c>
      <c r="LW7" s="202">
        <v>7325.915</v>
      </c>
      <c r="LX7" s="202">
        <v>13833.865</v>
      </c>
      <c r="LY7" s="202">
        <v>9833.6880000000001</v>
      </c>
      <c r="LZ7" s="202">
        <v>6747.7549999999992</v>
      </c>
      <c r="MA7" s="202">
        <v>0</v>
      </c>
      <c r="MB7" s="202">
        <v>0</v>
      </c>
      <c r="MC7" s="202">
        <v>0</v>
      </c>
      <c r="MD7" s="202">
        <v>0</v>
      </c>
      <c r="ME7" s="202">
        <v>0</v>
      </c>
      <c r="MF7" s="202">
        <v>0</v>
      </c>
      <c r="MG7" s="202">
        <v>1050.42</v>
      </c>
      <c r="MH7" s="202">
        <v>0</v>
      </c>
      <c r="MI7" s="202">
        <v>0</v>
      </c>
      <c r="MJ7" s="202">
        <v>0</v>
      </c>
      <c r="MK7" s="202">
        <v>0</v>
      </c>
      <c r="ML7" s="202">
        <v>0</v>
      </c>
      <c r="MM7" s="202">
        <v>0</v>
      </c>
      <c r="MN7" s="202">
        <v>1325.8670000000002</v>
      </c>
      <c r="MO7" s="202">
        <v>1379.82</v>
      </c>
      <c r="MP7" s="202">
        <v>1996.55</v>
      </c>
      <c r="MQ7" s="202">
        <v>1278.5</v>
      </c>
      <c r="MR7" s="202">
        <v>425.40220425000001</v>
      </c>
      <c r="MS7" s="202">
        <v>1278.825</v>
      </c>
      <c r="MT7" s="202">
        <v>2661.94</v>
      </c>
      <c r="MU7" s="202">
        <v>2838.212</v>
      </c>
      <c r="MV7" s="202">
        <v>2838.212</v>
      </c>
      <c r="MW7" s="202">
        <v>0.21199999999999999</v>
      </c>
      <c r="MX7" s="202">
        <v>0</v>
      </c>
      <c r="MY7" s="120"/>
      <c r="MZ7" s="202">
        <v>0</v>
      </c>
      <c r="NA7" s="202">
        <v>0</v>
      </c>
      <c r="NB7" s="202">
        <v>0</v>
      </c>
      <c r="NC7" s="202">
        <v>0</v>
      </c>
      <c r="ND7" s="202">
        <v>0</v>
      </c>
      <c r="NE7" s="202">
        <v>0</v>
      </c>
      <c r="NF7" s="202">
        <v>0</v>
      </c>
      <c r="NG7" s="202">
        <v>0</v>
      </c>
      <c r="NH7" s="202">
        <v>0</v>
      </c>
      <c r="NI7" s="202">
        <v>0</v>
      </c>
      <c r="NJ7" s="202">
        <v>0</v>
      </c>
      <c r="NK7" s="202">
        <v>0</v>
      </c>
      <c r="NL7" s="202">
        <v>0</v>
      </c>
      <c r="NM7" s="202">
        <v>0</v>
      </c>
      <c r="NN7" s="202">
        <v>0</v>
      </c>
      <c r="NO7" s="202">
        <v>0</v>
      </c>
      <c r="NP7" s="202">
        <v>0</v>
      </c>
      <c r="NQ7" s="202">
        <v>0</v>
      </c>
      <c r="NR7" s="202">
        <v>0</v>
      </c>
      <c r="NS7" s="202">
        <v>0</v>
      </c>
      <c r="NT7" s="202">
        <v>0</v>
      </c>
      <c r="NU7" s="202">
        <v>0</v>
      </c>
      <c r="NV7" s="202">
        <v>0</v>
      </c>
      <c r="NW7" s="202">
        <v>0</v>
      </c>
      <c r="NX7" s="202">
        <v>0</v>
      </c>
      <c r="NY7" s="202">
        <v>0</v>
      </c>
      <c r="NZ7" s="202">
        <v>0</v>
      </c>
      <c r="OA7" s="202">
        <v>0</v>
      </c>
      <c r="OB7" s="202">
        <v>0</v>
      </c>
      <c r="OC7" s="202">
        <v>0</v>
      </c>
      <c r="OD7" s="202">
        <v>0</v>
      </c>
      <c r="OE7" s="202">
        <v>0</v>
      </c>
      <c r="OF7" s="202">
        <v>0</v>
      </c>
      <c r="OG7" s="202">
        <v>0</v>
      </c>
      <c r="OH7" s="202">
        <v>0</v>
      </c>
      <c r="OI7" s="120"/>
      <c r="OJ7" s="202">
        <v>0</v>
      </c>
      <c r="OK7" s="202">
        <v>0</v>
      </c>
      <c r="OL7" s="202">
        <v>0</v>
      </c>
      <c r="OM7" s="202">
        <v>0</v>
      </c>
      <c r="ON7" s="202">
        <v>0</v>
      </c>
      <c r="OO7" s="202">
        <v>0</v>
      </c>
      <c r="OP7" s="202">
        <v>0</v>
      </c>
      <c r="OQ7" s="202">
        <v>0</v>
      </c>
      <c r="OR7" s="202">
        <v>0</v>
      </c>
      <c r="OS7" s="202">
        <v>0</v>
      </c>
      <c r="OT7" s="202">
        <v>0</v>
      </c>
      <c r="OU7" s="202">
        <v>0</v>
      </c>
      <c r="OV7" s="202">
        <v>0</v>
      </c>
      <c r="OW7" s="202">
        <v>0</v>
      </c>
      <c r="OX7" s="202">
        <v>0</v>
      </c>
      <c r="OY7" s="202">
        <v>59.86</v>
      </c>
      <c r="OZ7" s="202">
        <v>0</v>
      </c>
      <c r="PA7" s="202">
        <v>213.01199999999997</v>
      </c>
      <c r="PB7" s="202">
        <v>834.755</v>
      </c>
      <c r="PC7" s="202">
        <v>167.535</v>
      </c>
      <c r="PD7" s="202">
        <v>163.155</v>
      </c>
      <c r="PE7" s="202">
        <v>19.032</v>
      </c>
      <c r="PF7" s="202">
        <v>0</v>
      </c>
      <c r="PG7" s="202">
        <v>25.55</v>
      </c>
      <c r="PH7" s="202">
        <v>66.841000000000008</v>
      </c>
      <c r="PI7" s="202">
        <v>0</v>
      </c>
      <c r="PJ7" s="202">
        <v>0</v>
      </c>
      <c r="PK7" s="202">
        <v>31</v>
      </c>
      <c r="PL7" s="202">
        <v>0</v>
      </c>
      <c r="PM7" s="202">
        <v>9.6624874999999992</v>
      </c>
      <c r="PN7" s="202">
        <v>20.440000000000001</v>
      </c>
      <c r="PO7" s="202">
        <v>0</v>
      </c>
      <c r="PP7" s="202">
        <v>0</v>
      </c>
      <c r="PQ7" s="202">
        <v>0</v>
      </c>
      <c r="PR7" s="202">
        <v>364.15899999999999</v>
      </c>
      <c r="PS7" s="120"/>
      <c r="PT7" s="202">
        <v>1773.3240000000001</v>
      </c>
      <c r="PU7" s="202">
        <v>2651.7469999999998</v>
      </c>
      <c r="PV7" s="202">
        <v>3463.924</v>
      </c>
      <c r="PW7" s="202">
        <v>7708.6450000000004</v>
      </c>
      <c r="PX7" s="202">
        <v>9302.9979999999996</v>
      </c>
      <c r="PY7" s="202">
        <v>7592.4830000000002</v>
      </c>
      <c r="PZ7" s="202">
        <v>5556.93</v>
      </c>
      <c r="QA7" s="202">
        <v>9327.5990000000002</v>
      </c>
      <c r="QB7" s="202">
        <v>6442.4440000000004</v>
      </c>
      <c r="QC7" s="202">
        <v>5677.0129999999999</v>
      </c>
      <c r="QD7" s="202">
        <v>9413.7109999999993</v>
      </c>
      <c r="QE7" s="202">
        <v>7668.65</v>
      </c>
      <c r="QF7" s="202">
        <v>4688.4250000000002</v>
      </c>
      <c r="QG7" s="202">
        <v>8265.7440000000006</v>
      </c>
      <c r="QH7" s="202">
        <v>10303.219999999999</v>
      </c>
      <c r="QI7" s="202">
        <v>9999.1749999999993</v>
      </c>
      <c r="QJ7" s="202">
        <v>9262.9699999999993</v>
      </c>
      <c r="QK7" s="202">
        <v>12067.02</v>
      </c>
      <c r="QL7" s="202">
        <v>13382.725</v>
      </c>
      <c r="QM7" s="202">
        <v>14537.95</v>
      </c>
      <c r="QN7" s="202">
        <v>11730.005000000001</v>
      </c>
      <c r="QO7" s="202">
        <v>8886.48</v>
      </c>
      <c r="QP7" s="202">
        <v>11196</v>
      </c>
      <c r="QQ7" s="202">
        <v>10512</v>
      </c>
      <c r="QR7" s="202">
        <v>1872.8150000000001</v>
      </c>
      <c r="QS7" s="202">
        <v>1489.62</v>
      </c>
      <c r="QT7" s="202">
        <v>937.84500000000003</v>
      </c>
      <c r="QU7" s="202">
        <v>1235</v>
      </c>
      <c r="QV7" s="202">
        <v>687</v>
      </c>
      <c r="QW7" s="202">
        <v>419.31992000000002</v>
      </c>
      <c r="QX7" s="202">
        <v>872.71500000000003</v>
      </c>
      <c r="QY7" s="202">
        <v>7.0956360197368413</v>
      </c>
      <c r="QZ7" s="202">
        <v>7.0956360197368413</v>
      </c>
      <c r="RA7" s="202">
        <v>7.0956360197368413</v>
      </c>
      <c r="RB7" s="202">
        <v>130.15459999999999</v>
      </c>
      <c r="RC7" s="120"/>
      <c r="RD7" s="202">
        <v>0</v>
      </c>
      <c r="RE7" s="202">
        <v>0</v>
      </c>
      <c r="RF7" s="202">
        <v>89.897000000000006</v>
      </c>
      <c r="RG7" s="202">
        <v>0</v>
      </c>
      <c r="RH7" s="202">
        <v>0</v>
      </c>
      <c r="RI7" s="202">
        <v>0</v>
      </c>
      <c r="RJ7" s="202">
        <v>0</v>
      </c>
      <c r="RK7" s="202">
        <v>0</v>
      </c>
      <c r="RL7" s="202">
        <v>0</v>
      </c>
      <c r="RM7" s="202">
        <v>0</v>
      </c>
      <c r="RN7" s="202">
        <v>0</v>
      </c>
      <c r="RO7" s="202">
        <v>0</v>
      </c>
      <c r="RP7" s="202">
        <v>2.5550000000000002</v>
      </c>
      <c r="RQ7" s="202">
        <v>4.3920000000000003</v>
      </c>
      <c r="RR7" s="202">
        <v>11.315</v>
      </c>
      <c r="RS7" s="202">
        <v>13.505000000000001</v>
      </c>
      <c r="RT7" s="202">
        <v>14.965</v>
      </c>
      <c r="RU7" s="202">
        <v>96.624000000000009</v>
      </c>
      <c r="RV7" s="202">
        <v>17.52</v>
      </c>
      <c r="RW7" s="202">
        <v>21.535</v>
      </c>
      <c r="RX7" s="202">
        <v>36.5</v>
      </c>
      <c r="RY7" s="202">
        <v>48.312000000000005</v>
      </c>
      <c r="RZ7" s="202">
        <v>59</v>
      </c>
      <c r="SA7" s="202">
        <v>66.430000000000007</v>
      </c>
      <c r="SB7" s="202">
        <v>65</v>
      </c>
      <c r="SC7" s="202">
        <v>62.22</v>
      </c>
      <c r="SD7" s="202">
        <v>59.022556390977442</v>
      </c>
      <c r="SE7" s="202">
        <v>56</v>
      </c>
      <c r="SF7" s="202">
        <v>51.465000000000003</v>
      </c>
      <c r="SG7" s="202">
        <v>43.482189999999989</v>
      </c>
      <c r="SH7" s="202">
        <v>36.865000000000002</v>
      </c>
      <c r="SI7" s="202">
        <v>31.426271874999998</v>
      </c>
      <c r="SJ7" s="202">
        <v>31.754999999999999</v>
      </c>
      <c r="SK7" s="202">
        <v>31.754999999999999</v>
      </c>
      <c r="SL7" s="202">
        <v>21.476369999999999</v>
      </c>
      <c r="SM7" s="120"/>
      <c r="SN7" s="202">
        <v>0</v>
      </c>
      <c r="SO7" s="202">
        <v>39.994999999999997</v>
      </c>
      <c r="SP7" s="202">
        <v>210.523</v>
      </c>
      <c r="SQ7" s="202">
        <v>75.635000000000005</v>
      </c>
      <c r="SR7" s="202">
        <v>1037.8900000000001</v>
      </c>
      <c r="SS7" s="202">
        <v>1026.587</v>
      </c>
      <c r="ST7" s="202">
        <v>0</v>
      </c>
      <c r="SU7" s="202">
        <v>249.03100000000001</v>
      </c>
      <c r="SV7" s="202">
        <v>0</v>
      </c>
      <c r="SW7" s="202">
        <v>0</v>
      </c>
      <c r="SX7" s="202">
        <v>0</v>
      </c>
      <c r="SY7" s="202">
        <v>0</v>
      </c>
      <c r="SZ7" s="202">
        <v>3.2850000000000001</v>
      </c>
      <c r="TA7" s="202">
        <v>68.441999999999993</v>
      </c>
      <c r="TB7" s="202">
        <v>1.46</v>
      </c>
      <c r="TC7" s="202">
        <v>3.2850000000000001</v>
      </c>
      <c r="TD7" s="202">
        <v>4.38</v>
      </c>
      <c r="TE7" s="202">
        <v>8.0519999999999996</v>
      </c>
      <c r="TF7" s="202">
        <v>114.97499999999999</v>
      </c>
      <c r="TG7" s="202">
        <v>8.76</v>
      </c>
      <c r="TH7" s="202">
        <v>13.87</v>
      </c>
      <c r="TI7" s="202">
        <v>12.078000000000001</v>
      </c>
      <c r="TJ7" s="202">
        <v>10</v>
      </c>
      <c r="TK7" s="202">
        <v>8.3949999999999996</v>
      </c>
      <c r="TL7" s="202">
        <v>4</v>
      </c>
      <c r="TM7" s="202">
        <v>80.52</v>
      </c>
      <c r="TN7" s="202">
        <v>42.856459999999991</v>
      </c>
      <c r="TO7" s="202">
        <v>697</v>
      </c>
      <c r="TP7" s="202">
        <v>247.47</v>
      </c>
      <c r="TQ7" s="202">
        <v>532.69331</v>
      </c>
      <c r="TR7" s="202">
        <v>2284.17</v>
      </c>
      <c r="TS7" s="202">
        <v>1442.6579164963866</v>
      </c>
      <c r="TT7" s="202">
        <v>2122.84</v>
      </c>
      <c r="TU7" s="202">
        <v>2122.84</v>
      </c>
      <c r="TV7" s="202">
        <v>12143.985592999999</v>
      </c>
      <c r="TW7" s="120"/>
      <c r="TX7" s="202">
        <v>0</v>
      </c>
      <c r="TY7" s="202">
        <v>0</v>
      </c>
      <c r="TZ7" s="202">
        <v>0</v>
      </c>
      <c r="UA7" s="202">
        <v>0</v>
      </c>
      <c r="UB7" s="202">
        <v>0</v>
      </c>
      <c r="UC7" s="202">
        <v>0</v>
      </c>
      <c r="UD7" s="202">
        <v>0</v>
      </c>
      <c r="UE7" s="202">
        <v>0</v>
      </c>
      <c r="UF7" s="202">
        <v>0</v>
      </c>
      <c r="UG7" s="202">
        <v>0</v>
      </c>
      <c r="UH7" s="202">
        <v>0</v>
      </c>
      <c r="UI7" s="202">
        <v>0</v>
      </c>
      <c r="UJ7" s="202">
        <v>6.57</v>
      </c>
      <c r="UK7" s="202">
        <v>24.888000000000002</v>
      </c>
      <c r="UL7" s="202">
        <v>23.725000000000001</v>
      </c>
      <c r="UM7" s="202">
        <v>12.045</v>
      </c>
      <c r="UN7" s="202">
        <v>29.93</v>
      </c>
      <c r="UO7" s="202">
        <v>30.744000000000003</v>
      </c>
      <c r="UP7" s="202">
        <v>28.47</v>
      </c>
      <c r="UQ7" s="202">
        <v>43.8</v>
      </c>
      <c r="UR7" s="202">
        <v>651.16</v>
      </c>
      <c r="US7" s="202">
        <v>636.84</v>
      </c>
      <c r="UT7" s="202">
        <v>42</v>
      </c>
      <c r="UU7" s="202">
        <v>45.99</v>
      </c>
      <c r="UV7" s="202">
        <v>52</v>
      </c>
      <c r="UW7" s="202">
        <v>440.46</v>
      </c>
      <c r="UX7" s="202">
        <v>522.87139999999999</v>
      </c>
      <c r="UY7" s="202">
        <v>285</v>
      </c>
      <c r="UZ7" s="202">
        <v>18.25</v>
      </c>
      <c r="VA7" s="202">
        <v>24</v>
      </c>
      <c r="VB7" s="202">
        <v>46.815929999999987</v>
      </c>
      <c r="VC7" s="202">
        <v>576</v>
      </c>
      <c r="VD7" s="202">
        <v>38.69</v>
      </c>
      <c r="VE7" s="202">
        <v>38.69</v>
      </c>
      <c r="VF7" s="202">
        <v>25.905239999999999</v>
      </c>
      <c r="VG7" s="120"/>
      <c r="VH7" s="202">
        <v>0</v>
      </c>
      <c r="VI7" s="202">
        <v>0</v>
      </c>
      <c r="VJ7" s="202">
        <v>0</v>
      </c>
      <c r="VK7" s="202">
        <v>0</v>
      </c>
      <c r="VL7" s="202">
        <v>0</v>
      </c>
      <c r="VM7" s="202">
        <v>0</v>
      </c>
      <c r="VN7" s="202">
        <v>0</v>
      </c>
      <c r="VO7" s="202">
        <v>0</v>
      </c>
      <c r="VP7" s="202">
        <v>0</v>
      </c>
      <c r="VQ7" s="202">
        <v>0</v>
      </c>
      <c r="VR7" s="202">
        <v>0</v>
      </c>
      <c r="VS7" s="202">
        <v>0</v>
      </c>
      <c r="VT7" s="202">
        <v>0</v>
      </c>
      <c r="VU7" s="202">
        <v>0</v>
      </c>
      <c r="VV7" s="202">
        <v>0</v>
      </c>
      <c r="VW7" s="202">
        <v>0</v>
      </c>
      <c r="VX7" s="202">
        <v>0</v>
      </c>
      <c r="VY7" s="202">
        <v>0</v>
      </c>
      <c r="VZ7" s="202">
        <v>0</v>
      </c>
      <c r="WA7" s="202">
        <v>0</v>
      </c>
      <c r="WB7" s="202">
        <v>0</v>
      </c>
      <c r="WC7" s="202">
        <v>0</v>
      </c>
      <c r="WD7" s="202">
        <v>0</v>
      </c>
      <c r="WE7" s="202">
        <v>0</v>
      </c>
      <c r="WF7" s="202">
        <v>0</v>
      </c>
      <c r="WG7" s="202">
        <v>0</v>
      </c>
      <c r="WH7" s="202">
        <v>0</v>
      </c>
      <c r="WI7" s="202">
        <v>0</v>
      </c>
      <c r="WJ7" s="202">
        <v>0</v>
      </c>
      <c r="WK7" s="202">
        <v>0</v>
      </c>
      <c r="WL7" s="202">
        <v>0</v>
      </c>
      <c r="WM7" s="202">
        <v>0</v>
      </c>
      <c r="WN7" s="202">
        <v>0</v>
      </c>
      <c r="WO7" s="202">
        <v>0</v>
      </c>
      <c r="WP7" s="202">
        <v>0</v>
      </c>
      <c r="WQ7" s="120"/>
      <c r="WR7" s="202">
        <v>0</v>
      </c>
      <c r="WS7" s="202">
        <v>0</v>
      </c>
      <c r="WT7" s="202">
        <v>0</v>
      </c>
      <c r="WU7" s="202">
        <v>0</v>
      </c>
      <c r="WV7" s="202">
        <v>0</v>
      </c>
      <c r="WW7" s="202">
        <v>0</v>
      </c>
      <c r="WX7" s="202">
        <v>0</v>
      </c>
      <c r="WY7" s="202">
        <v>0</v>
      </c>
      <c r="WZ7" s="202">
        <v>0</v>
      </c>
      <c r="XA7" s="202">
        <v>0</v>
      </c>
      <c r="XB7" s="202">
        <v>0</v>
      </c>
      <c r="XC7" s="202">
        <v>0</v>
      </c>
      <c r="XD7" s="202">
        <v>0</v>
      </c>
      <c r="XE7" s="202">
        <v>0</v>
      </c>
      <c r="XF7" s="202">
        <v>0</v>
      </c>
      <c r="XG7" s="202">
        <v>0</v>
      </c>
      <c r="XH7" s="202">
        <v>0</v>
      </c>
      <c r="XI7" s="202">
        <v>0</v>
      </c>
      <c r="XJ7" s="202">
        <v>0</v>
      </c>
      <c r="XK7" s="202">
        <v>0</v>
      </c>
      <c r="XL7" s="202">
        <v>0</v>
      </c>
      <c r="XM7" s="202">
        <v>0</v>
      </c>
      <c r="XN7" s="202">
        <v>0</v>
      </c>
      <c r="XO7" s="202">
        <v>0</v>
      </c>
      <c r="XP7" s="202">
        <v>0</v>
      </c>
      <c r="XQ7" s="202">
        <v>0</v>
      </c>
      <c r="XR7" s="202">
        <v>0</v>
      </c>
      <c r="XS7" s="202">
        <v>0</v>
      </c>
      <c r="XT7" s="202">
        <v>0</v>
      </c>
      <c r="XU7" s="202">
        <v>0</v>
      </c>
      <c r="XV7" s="202">
        <v>0</v>
      </c>
      <c r="XW7" s="202">
        <v>0</v>
      </c>
      <c r="XX7" s="202">
        <v>0</v>
      </c>
      <c r="XY7" s="202">
        <v>0</v>
      </c>
      <c r="XZ7" s="202">
        <v>0</v>
      </c>
      <c r="YA7" s="120"/>
      <c r="YB7" s="202">
        <v>0</v>
      </c>
      <c r="YC7" s="202">
        <v>0</v>
      </c>
      <c r="YD7" s="202">
        <v>0</v>
      </c>
      <c r="YE7" s="202">
        <v>0</v>
      </c>
      <c r="YF7" s="202">
        <v>0</v>
      </c>
      <c r="YG7" s="202">
        <v>0</v>
      </c>
      <c r="YH7" s="202">
        <v>0</v>
      </c>
      <c r="YI7" s="202">
        <v>0</v>
      </c>
      <c r="YJ7" s="202">
        <v>0</v>
      </c>
      <c r="YK7" s="202">
        <v>0</v>
      </c>
      <c r="YL7" s="202">
        <v>0</v>
      </c>
      <c r="YM7" s="202">
        <v>0</v>
      </c>
      <c r="YN7" s="202">
        <v>0</v>
      </c>
      <c r="YO7" s="202">
        <v>0</v>
      </c>
      <c r="YP7" s="202">
        <v>0</v>
      </c>
      <c r="YQ7" s="202">
        <v>0</v>
      </c>
      <c r="YR7" s="202">
        <v>0</v>
      </c>
      <c r="YS7" s="202">
        <v>0</v>
      </c>
      <c r="YT7" s="202">
        <v>0</v>
      </c>
      <c r="YU7" s="202">
        <v>0</v>
      </c>
      <c r="YV7" s="202">
        <v>0</v>
      </c>
      <c r="YW7" s="202">
        <v>0</v>
      </c>
      <c r="YX7" s="202">
        <v>0</v>
      </c>
      <c r="YY7" s="202">
        <v>0</v>
      </c>
      <c r="YZ7" s="202">
        <v>0</v>
      </c>
      <c r="ZA7" s="202">
        <v>0</v>
      </c>
      <c r="ZB7" s="202">
        <v>0</v>
      </c>
      <c r="ZC7" s="202">
        <v>0</v>
      </c>
      <c r="ZD7" s="202">
        <v>0</v>
      </c>
      <c r="ZE7" s="202">
        <v>0</v>
      </c>
      <c r="ZF7" s="202">
        <v>0</v>
      </c>
      <c r="ZG7" s="202">
        <v>0</v>
      </c>
      <c r="ZH7" s="202">
        <v>0</v>
      </c>
      <c r="ZI7" s="202">
        <v>0</v>
      </c>
      <c r="ZJ7" s="202">
        <v>0</v>
      </c>
      <c r="ZK7" s="120"/>
      <c r="ZL7" s="202">
        <v>0</v>
      </c>
      <c r="ZM7" s="202">
        <v>0</v>
      </c>
      <c r="ZN7" s="202">
        <v>0</v>
      </c>
      <c r="ZO7" s="202">
        <v>0</v>
      </c>
      <c r="ZP7" s="202">
        <v>0</v>
      </c>
      <c r="ZQ7" s="202">
        <v>0</v>
      </c>
      <c r="ZR7" s="202">
        <v>0</v>
      </c>
      <c r="ZS7" s="202">
        <v>0</v>
      </c>
      <c r="ZT7" s="202">
        <v>0</v>
      </c>
      <c r="ZU7" s="202">
        <v>0</v>
      </c>
      <c r="ZV7" s="202">
        <v>0</v>
      </c>
      <c r="ZW7" s="202">
        <v>0</v>
      </c>
      <c r="ZX7" s="202">
        <v>0</v>
      </c>
      <c r="ZY7" s="202">
        <v>0</v>
      </c>
      <c r="ZZ7" s="202">
        <v>0</v>
      </c>
      <c r="AAA7" s="202">
        <v>0</v>
      </c>
      <c r="AAB7" s="202">
        <v>0</v>
      </c>
      <c r="AAC7" s="202">
        <v>0</v>
      </c>
      <c r="AAD7" s="202">
        <v>0</v>
      </c>
      <c r="AAE7" s="202">
        <v>0</v>
      </c>
      <c r="AAF7" s="202">
        <v>0</v>
      </c>
      <c r="AAG7" s="202">
        <v>0</v>
      </c>
      <c r="AAH7" s="202">
        <v>0</v>
      </c>
      <c r="AAI7" s="202">
        <v>0</v>
      </c>
      <c r="AAJ7" s="202">
        <v>0</v>
      </c>
      <c r="AAK7" s="202">
        <v>0</v>
      </c>
      <c r="AAL7" s="202">
        <v>0</v>
      </c>
      <c r="AAM7" s="202">
        <v>0</v>
      </c>
      <c r="AAN7" s="202">
        <v>0</v>
      </c>
      <c r="AAO7" s="202">
        <v>0</v>
      </c>
      <c r="AAP7" s="202">
        <v>0</v>
      </c>
      <c r="AAQ7" s="202">
        <v>0</v>
      </c>
      <c r="AAR7" s="202">
        <v>0</v>
      </c>
      <c r="AAS7" s="202">
        <v>0</v>
      </c>
      <c r="AAT7" s="202">
        <v>0</v>
      </c>
      <c r="AAU7" s="120"/>
      <c r="AAV7" s="202">
        <v>0</v>
      </c>
      <c r="AAW7" s="202">
        <v>0</v>
      </c>
      <c r="AAX7" s="202">
        <v>0</v>
      </c>
      <c r="AAY7" s="202">
        <v>0</v>
      </c>
      <c r="AAZ7" s="202">
        <v>0</v>
      </c>
      <c r="ABA7" s="202">
        <v>0</v>
      </c>
      <c r="ABB7" s="202">
        <v>0</v>
      </c>
      <c r="ABC7" s="202">
        <v>0</v>
      </c>
      <c r="ABD7" s="202">
        <v>0</v>
      </c>
      <c r="ABE7" s="202">
        <v>0</v>
      </c>
      <c r="ABF7" s="202">
        <v>0</v>
      </c>
      <c r="ABG7" s="202">
        <v>0</v>
      </c>
      <c r="ABH7" s="202">
        <v>0</v>
      </c>
      <c r="ABI7" s="202">
        <v>0</v>
      </c>
      <c r="ABJ7" s="202">
        <v>0</v>
      </c>
      <c r="ABK7" s="202">
        <v>0</v>
      </c>
      <c r="ABL7" s="202">
        <v>0</v>
      </c>
      <c r="ABM7" s="202">
        <v>0</v>
      </c>
      <c r="ABN7" s="202">
        <v>0</v>
      </c>
      <c r="ABO7" s="202">
        <v>0</v>
      </c>
      <c r="ABP7" s="202">
        <v>0</v>
      </c>
      <c r="ABQ7" s="202">
        <v>0</v>
      </c>
      <c r="ABR7" s="202">
        <v>0</v>
      </c>
      <c r="ABS7" s="202">
        <v>0</v>
      </c>
      <c r="ABT7" s="202">
        <v>0</v>
      </c>
      <c r="ABU7" s="202">
        <v>0</v>
      </c>
      <c r="ABV7" s="202">
        <v>0</v>
      </c>
      <c r="ABW7" s="202">
        <v>0</v>
      </c>
      <c r="ABX7" s="202">
        <v>1</v>
      </c>
      <c r="ABY7" s="202">
        <v>0</v>
      </c>
      <c r="ABZ7" s="202">
        <v>0</v>
      </c>
      <c r="ACA7" s="202">
        <v>0</v>
      </c>
      <c r="ACB7" s="202">
        <v>2.3909440000000001E-2</v>
      </c>
      <c r="ACC7" s="202">
        <v>2.3909440000000001E-2</v>
      </c>
      <c r="ACD7" s="202">
        <v>2.3909440000000001E-2</v>
      </c>
      <c r="ACE7" s="120"/>
      <c r="ACF7" s="202">
        <v>18</v>
      </c>
      <c r="ACG7" s="202">
        <v>20</v>
      </c>
      <c r="ACH7" s="202">
        <v>23</v>
      </c>
      <c r="ACI7" s="202">
        <v>25</v>
      </c>
      <c r="ACJ7" s="202">
        <v>29</v>
      </c>
      <c r="ACK7" s="202">
        <v>33</v>
      </c>
      <c r="ACL7" s="202">
        <v>40</v>
      </c>
      <c r="ACM7" s="202">
        <v>38</v>
      </c>
      <c r="ACN7" s="202">
        <v>39</v>
      </c>
      <c r="ACO7" s="202">
        <v>30</v>
      </c>
      <c r="ACP7" s="202">
        <v>5</v>
      </c>
      <c r="ACQ7" s="202">
        <v>3</v>
      </c>
      <c r="ACR7" s="202">
        <v>82</v>
      </c>
      <c r="ACS7" s="202">
        <v>179</v>
      </c>
      <c r="ACT7" s="202">
        <v>226</v>
      </c>
      <c r="ACU7" s="202">
        <v>199.89</v>
      </c>
      <c r="ACV7" s="202">
        <v>212</v>
      </c>
      <c r="ACW7" s="202">
        <v>337</v>
      </c>
      <c r="ACX7" s="202">
        <v>303</v>
      </c>
      <c r="ACY7" s="202">
        <v>144</v>
      </c>
      <c r="ACZ7" s="202">
        <v>178</v>
      </c>
      <c r="ADA7" s="202">
        <v>129</v>
      </c>
      <c r="ADB7" s="202">
        <v>179</v>
      </c>
      <c r="ADC7" s="202">
        <v>85</v>
      </c>
      <c r="ADD7" s="202">
        <v>43.9</v>
      </c>
      <c r="ADE7" s="202">
        <v>77.2</v>
      </c>
      <c r="ADF7" s="202">
        <v>40.32</v>
      </c>
      <c r="ADG7" s="202">
        <v>7.56</v>
      </c>
      <c r="ADH7" s="202">
        <v>68.919999999999987</v>
      </c>
      <c r="ADI7" s="202">
        <v>48.43</v>
      </c>
      <c r="ADJ7" s="202">
        <v>36.950000000000003</v>
      </c>
      <c r="ADK7" s="202">
        <v>28.109999999999996</v>
      </c>
      <c r="ADL7" s="202">
        <v>39.550000000000004</v>
      </c>
      <c r="ADM7" s="202">
        <v>37.520000000000003</v>
      </c>
      <c r="ADN7" s="202">
        <v>20.77</v>
      </c>
      <c r="ADO7" s="120"/>
      <c r="ADP7" s="202">
        <v>0</v>
      </c>
      <c r="ADQ7" s="202">
        <v>0</v>
      </c>
      <c r="ADR7" s="202">
        <v>0</v>
      </c>
      <c r="ADS7" s="202">
        <v>0</v>
      </c>
      <c r="ADT7" s="202">
        <v>0</v>
      </c>
      <c r="ADU7" s="202">
        <v>0</v>
      </c>
      <c r="ADV7" s="202">
        <v>0</v>
      </c>
      <c r="ADW7" s="202">
        <v>0</v>
      </c>
      <c r="ADX7" s="202">
        <v>0</v>
      </c>
      <c r="ADY7" s="202">
        <v>0</v>
      </c>
      <c r="ADZ7" s="202">
        <v>0</v>
      </c>
      <c r="AEA7" s="202">
        <v>0</v>
      </c>
      <c r="AEB7" s="202">
        <v>0</v>
      </c>
      <c r="AEC7" s="202">
        <v>0</v>
      </c>
      <c r="AED7" s="202">
        <v>0</v>
      </c>
      <c r="AEE7" s="202">
        <v>0</v>
      </c>
      <c r="AEF7" s="202">
        <v>0</v>
      </c>
      <c r="AEG7" s="202">
        <v>0</v>
      </c>
      <c r="AEH7" s="202">
        <v>0</v>
      </c>
      <c r="AEI7" s="202">
        <v>0</v>
      </c>
      <c r="AEJ7" s="202">
        <v>0</v>
      </c>
      <c r="AEK7" s="202">
        <v>0</v>
      </c>
      <c r="AEL7" s="202">
        <v>0</v>
      </c>
      <c r="AEM7" s="202">
        <v>0</v>
      </c>
      <c r="AEN7" s="202">
        <v>0</v>
      </c>
      <c r="AEO7" s="202">
        <v>0</v>
      </c>
      <c r="AEP7" s="202">
        <v>0</v>
      </c>
      <c r="AEQ7" s="202">
        <v>0</v>
      </c>
      <c r="AER7" s="202">
        <v>0</v>
      </c>
      <c r="AES7" s="202">
        <v>0</v>
      </c>
      <c r="AET7" s="202">
        <v>0</v>
      </c>
      <c r="AEU7" s="202">
        <v>0</v>
      </c>
      <c r="AEV7" s="202">
        <v>0</v>
      </c>
      <c r="AEW7" s="202">
        <v>0</v>
      </c>
      <c r="AEX7" s="202">
        <v>0</v>
      </c>
      <c r="AEY7" s="120"/>
      <c r="AEZ7" s="202">
        <v>0</v>
      </c>
      <c r="AFA7" s="202">
        <v>0</v>
      </c>
      <c r="AFB7" s="202">
        <v>0</v>
      </c>
      <c r="AFC7" s="202">
        <v>0</v>
      </c>
      <c r="AFD7" s="202">
        <v>0</v>
      </c>
      <c r="AFE7" s="202">
        <v>0</v>
      </c>
      <c r="AFF7" s="202">
        <v>0</v>
      </c>
      <c r="AFG7" s="202">
        <v>0</v>
      </c>
      <c r="AFH7" s="202">
        <v>36.5</v>
      </c>
      <c r="AFI7" s="202">
        <v>40.26</v>
      </c>
      <c r="AFJ7" s="202">
        <v>0</v>
      </c>
      <c r="AFK7" s="202">
        <v>0</v>
      </c>
      <c r="AFL7" s="202">
        <v>0</v>
      </c>
      <c r="AFM7" s="202">
        <v>0</v>
      </c>
      <c r="AFN7" s="202">
        <v>0</v>
      </c>
      <c r="AFO7" s="202">
        <v>0</v>
      </c>
      <c r="AFP7" s="202">
        <v>0</v>
      </c>
      <c r="AFQ7" s="202">
        <v>0</v>
      </c>
      <c r="AFR7" s="202">
        <v>0</v>
      </c>
      <c r="AFS7" s="202">
        <v>0</v>
      </c>
      <c r="AFT7" s="202">
        <v>0</v>
      </c>
      <c r="AFU7" s="202">
        <v>0</v>
      </c>
      <c r="AFV7" s="202">
        <v>0</v>
      </c>
      <c r="AFW7" s="202">
        <v>0</v>
      </c>
      <c r="AFX7" s="202">
        <v>0</v>
      </c>
      <c r="AFY7" s="202">
        <v>0</v>
      </c>
      <c r="AFZ7" s="202">
        <v>0</v>
      </c>
      <c r="AGA7" s="202">
        <v>0</v>
      </c>
      <c r="AGB7" s="202">
        <v>0</v>
      </c>
      <c r="AGC7" s="202">
        <v>0</v>
      </c>
      <c r="AGD7" s="202">
        <v>0</v>
      </c>
      <c r="AGE7" s="202">
        <v>0</v>
      </c>
      <c r="AGF7" s="202">
        <v>0</v>
      </c>
      <c r="AGG7" s="202">
        <v>0</v>
      </c>
      <c r="AGH7" s="202">
        <v>0</v>
      </c>
    </row>
    <row r="8" spans="1:866" ht="16.5" x14ac:dyDescent="0.25">
      <c r="A8" s="123">
        <v>4</v>
      </c>
      <c r="B8" s="406"/>
      <c r="C8" s="201" t="s">
        <v>2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111.3</v>
      </c>
      <c r="AK8" s="202">
        <v>53802</v>
      </c>
      <c r="AL8" s="202">
        <v>65590.5</v>
      </c>
      <c r="AM8" s="120"/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32040.936000000002</v>
      </c>
      <c r="AZ8" s="202">
        <v>53123.745999999999</v>
      </c>
      <c r="BA8" s="202">
        <v>52859.713000000003</v>
      </c>
      <c r="BB8" s="202">
        <v>59925.141000000003</v>
      </c>
      <c r="BC8" s="202">
        <v>65042</v>
      </c>
      <c r="BD8" s="202">
        <v>61970.999999999985</v>
      </c>
      <c r="BE8" s="202">
        <v>66351.199999999997</v>
      </c>
      <c r="BF8" s="202">
        <v>72829</v>
      </c>
      <c r="BG8" s="202">
        <v>68892</v>
      </c>
      <c r="BH8" s="202">
        <v>113422</v>
      </c>
      <c r="BI8" s="202">
        <v>117865.94099999999</v>
      </c>
      <c r="BJ8" s="202">
        <v>155806</v>
      </c>
      <c r="BK8" s="202">
        <v>166512.70199999999</v>
      </c>
      <c r="BL8" s="202">
        <v>188137.45099999997</v>
      </c>
      <c r="BM8" s="202">
        <v>140497.82800000001</v>
      </c>
      <c r="BN8" s="202">
        <v>103671.92112903227</v>
      </c>
      <c r="BO8" s="202">
        <v>106498.51000000001</v>
      </c>
      <c r="BP8" s="202">
        <v>83887.248999999996</v>
      </c>
      <c r="BQ8" s="202">
        <v>79970.404999999999</v>
      </c>
      <c r="BR8" s="202">
        <v>80709.629999999932</v>
      </c>
      <c r="BS8" s="202">
        <v>79988.566000000006</v>
      </c>
      <c r="BT8" s="202">
        <v>88493.308449999997</v>
      </c>
      <c r="BU8" s="202">
        <v>100539.28232985716</v>
      </c>
      <c r="BV8" s="202">
        <v>128055.87258</v>
      </c>
      <c r="BW8" s="120"/>
      <c r="BX8" s="202">
        <v>1.7</v>
      </c>
      <c r="BY8" s="202">
        <v>19.100000000000001</v>
      </c>
      <c r="BZ8" s="202">
        <v>120</v>
      </c>
      <c r="CA8" s="202">
        <v>149</v>
      </c>
      <c r="CB8" s="202">
        <v>135.5</v>
      </c>
      <c r="CC8" s="202">
        <v>95.4</v>
      </c>
      <c r="CD8" s="202">
        <v>89.3</v>
      </c>
      <c r="CE8" s="202">
        <v>174.9</v>
      </c>
      <c r="CF8" s="202">
        <v>277.5</v>
      </c>
      <c r="CG8" s="202">
        <v>721.2</v>
      </c>
      <c r="CH8" s="202">
        <v>3166.2</v>
      </c>
      <c r="CI8" s="202">
        <v>5084</v>
      </c>
      <c r="CJ8" s="202">
        <v>8937.9</v>
      </c>
      <c r="CK8" s="202">
        <v>10120.700000000001</v>
      </c>
      <c r="CL8" s="202">
        <v>12486.9</v>
      </c>
      <c r="CM8" s="202">
        <v>14820</v>
      </c>
      <c r="CN8" s="202">
        <v>18274</v>
      </c>
      <c r="CO8" s="202">
        <v>15000</v>
      </c>
      <c r="CP8" s="202">
        <v>18400</v>
      </c>
      <c r="CQ8" s="202">
        <v>17708</v>
      </c>
      <c r="CR8" s="202">
        <v>18274</v>
      </c>
      <c r="CS8" s="202">
        <v>24781</v>
      </c>
      <c r="CT8" s="202">
        <v>27580</v>
      </c>
      <c r="CU8" s="202">
        <v>30061</v>
      </c>
      <c r="CV8" s="202">
        <v>29932</v>
      </c>
      <c r="CW8" s="202">
        <v>35391</v>
      </c>
      <c r="CX8" s="202">
        <v>38868.192000000003</v>
      </c>
      <c r="CY8" s="202">
        <v>36509.830880000001</v>
      </c>
      <c r="CZ8" s="202">
        <v>45644.42682666667</v>
      </c>
      <c r="DA8" s="202">
        <v>50902.904000000002</v>
      </c>
      <c r="DB8" s="202">
        <v>56264</v>
      </c>
      <c r="DC8" s="202">
        <v>62251.030509999997</v>
      </c>
      <c r="DD8" s="202">
        <v>64575.035450000003</v>
      </c>
      <c r="DE8" s="202">
        <v>67761</v>
      </c>
      <c r="DF8" s="202">
        <v>66756.175069999998</v>
      </c>
      <c r="DG8" s="120"/>
      <c r="DH8" s="202">
        <v>0</v>
      </c>
      <c r="DI8" s="202">
        <v>0</v>
      </c>
      <c r="DJ8" s="202">
        <v>0</v>
      </c>
      <c r="DK8" s="202">
        <v>0</v>
      </c>
      <c r="DL8" s="202">
        <v>0</v>
      </c>
      <c r="DM8" s="202">
        <v>0</v>
      </c>
      <c r="DN8" s="202">
        <v>0</v>
      </c>
      <c r="DO8" s="202">
        <v>0</v>
      </c>
      <c r="DP8" s="202">
        <v>0</v>
      </c>
      <c r="DQ8" s="202">
        <v>0</v>
      </c>
      <c r="DR8" s="202">
        <v>0</v>
      </c>
      <c r="DS8" s="202">
        <v>0</v>
      </c>
      <c r="DT8" s="202">
        <v>0</v>
      </c>
      <c r="DU8" s="202">
        <v>0</v>
      </c>
      <c r="DV8" s="202">
        <v>0</v>
      </c>
      <c r="DW8" s="202">
        <v>0</v>
      </c>
      <c r="DX8" s="202">
        <v>0</v>
      </c>
      <c r="DY8" s="202">
        <v>0</v>
      </c>
      <c r="DZ8" s="202">
        <v>0</v>
      </c>
      <c r="EA8" s="202">
        <v>0</v>
      </c>
      <c r="EB8" s="202">
        <v>0</v>
      </c>
      <c r="EC8" s="202">
        <v>0</v>
      </c>
      <c r="ED8" s="202">
        <v>0</v>
      </c>
      <c r="EE8" s="202">
        <v>0</v>
      </c>
      <c r="EF8" s="202">
        <v>0</v>
      </c>
      <c r="EG8" s="202">
        <v>0</v>
      </c>
      <c r="EH8" s="202">
        <v>0</v>
      </c>
      <c r="EI8" s="202">
        <v>0</v>
      </c>
      <c r="EJ8" s="202">
        <v>0</v>
      </c>
      <c r="EK8" s="202">
        <v>0</v>
      </c>
      <c r="EL8" s="202">
        <v>0</v>
      </c>
      <c r="EM8" s="202">
        <v>0</v>
      </c>
      <c r="EN8" s="202">
        <v>0</v>
      </c>
      <c r="EO8" s="202">
        <v>0</v>
      </c>
      <c r="EP8" s="202">
        <v>0</v>
      </c>
      <c r="EQ8" s="120"/>
      <c r="ER8" s="202">
        <v>0</v>
      </c>
      <c r="ES8" s="202">
        <v>0</v>
      </c>
      <c r="ET8" s="202">
        <v>0</v>
      </c>
      <c r="EU8" s="202">
        <v>0</v>
      </c>
      <c r="EV8" s="202">
        <v>0</v>
      </c>
      <c r="EW8" s="202">
        <v>0</v>
      </c>
      <c r="EX8" s="202">
        <v>0</v>
      </c>
      <c r="EY8" s="202">
        <v>0</v>
      </c>
      <c r="EZ8" s="202">
        <v>0</v>
      </c>
      <c r="FA8" s="202">
        <v>0</v>
      </c>
      <c r="FB8" s="202">
        <v>0</v>
      </c>
      <c r="FC8" s="202">
        <v>0</v>
      </c>
      <c r="FD8" s="202">
        <v>0</v>
      </c>
      <c r="FE8" s="202">
        <v>0</v>
      </c>
      <c r="FF8" s="202">
        <v>0</v>
      </c>
      <c r="FG8" s="202">
        <v>0</v>
      </c>
      <c r="FH8" s="202">
        <v>0</v>
      </c>
      <c r="FI8" s="202">
        <v>0</v>
      </c>
      <c r="FJ8" s="202">
        <v>0</v>
      </c>
      <c r="FK8" s="202">
        <v>0</v>
      </c>
      <c r="FL8" s="202">
        <v>0</v>
      </c>
      <c r="FM8" s="202">
        <v>0</v>
      </c>
      <c r="FN8" s="202">
        <v>0</v>
      </c>
      <c r="FO8" s="202">
        <v>0</v>
      </c>
      <c r="FP8" s="202">
        <v>0</v>
      </c>
      <c r="FQ8" s="202">
        <v>0</v>
      </c>
      <c r="FR8" s="202">
        <v>0</v>
      </c>
      <c r="FS8" s="202">
        <v>0</v>
      </c>
      <c r="FT8" s="202">
        <v>0</v>
      </c>
      <c r="FU8" s="202">
        <v>0</v>
      </c>
      <c r="FV8" s="202">
        <v>0</v>
      </c>
      <c r="FW8" s="202">
        <v>0</v>
      </c>
      <c r="FX8" s="202">
        <v>0</v>
      </c>
      <c r="FY8" s="202">
        <v>0</v>
      </c>
      <c r="FZ8" s="202">
        <v>0</v>
      </c>
      <c r="GA8" s="120"/>
      <c r="GB8" s="202">
        <v>0</v>
      </c>
      <c r="GC8" s="202">
        <v>0</v>
      </c>
      <c r="GD8" s="202">
        <v>0</v>
      </c>
      <c r="GE8" s="202">
        <v>0</v>
      </c>
      <c r="GF8" s="202">
        <v>0</v>
      </c>
      <c r="GG8" s="202">
        <v>0</v>
      </c>
      <c r="GH8" s="202">
        <v>0</v>
      </c>
      <c r="GI8" s="202">
        <v>0</v>
      </c>
      <c r="GJ8" s="202">
        <v>0</v>
      </c>
      <c r="GK8" s="202">
        <v>0</v>
      </c>
      <c r="GL8" s="202">
        <v>0</v>
      </c>
      <c r="GM8" s="202">
        <v>0</v>
      </c>
      <c r="GN8" s="202">
        <v>0</v>
      </c>
      <c r="GO8" s="202">
        <v>0</v>
      </c>
      <c r="GP8" s="202">
        <v>0</v>
      </c>
      <c r="GQ8" s="202">
        <v>0</v>
      </c>
      <c r="GR8" s="202">
        <v>0</v>
      </c>
      <c r="GS8" s="202">
        <v>0</v>
      </c>
      <c r="GT8" s="202">
        <v>0</v>
      </c>
      <c r="GU8" s="202">
        <v>0</v>
      </c>
      <c r="GV8" s="202">
        <v>0</v>
      </c>
      <c r="GW8" s="202">
        <v>0</v>
      </c>
      <c r="GX8" s="202">
        <v>0</v>
      </c>
      <c r="GY8" s="202">
        <v>0</v>
      </c>
      <c r="GZ8" s="202">
        <v>0</v>
      </c>
      <c r="HA8" s="202">
        <v>0</v>
      </c>
      <c r="HB8" s="202">
        <v>0</v>
      </c>
      <c r="HC8" s="202">
        <v>0</v>
      </c>
      <c r="HD8" s="202">
        <v>0</v>
      </c>
      <c r="HE8" s="202">
        <v>0</v>
      </c>
      <c r="HF8" s="202">
        <v>0</v>
      </c>
      <c r="HG8" s="202">
        <v>0</v>
      </c>
      <c r="HH8" s="202">
        <v>0</v>
      </c>
      <c r="HI8" s="202">
        <v>0</v>
      </c>
      <c r="HJ8" s="202">
        <v>0</v>
      </c>
      <c r="HK8" s="120"/>
      <c r="HL8" s="202">
        <v>0</v>
      </c>
      <c r="HM8" s="202">
        <v>0</v>
      </c>
      <c r="HN8" s="202">
        <v>0</v>
      </c>
      <c r="HO8" s="202">
        <v>0</v>
      </c>
      <c r="HP8" s="202">
        <v>0</v>
      </c>
      <c r="HQ8" s="202">
        <v>0</v>
      </c>
      <c r="HR8" s="202">
        <v>0</v>
      </c>
      <c r="HS8" s="202">
        <v>0</v>
      </c>
      <c r="HT8" s="202">
        <v>0</v>
      </c>
      <c r="HU8" s="202">
        <v>0</v>
      </c>
      <c r="HV8" s="202">
        <v>0</v>
      </c>
      <c r="HW8" s="202">
        <v>0</v>
      </c>
      <c r="HX8" s="202">
        <v>0</v>
      </c>
      <c r="HY8" s="202">
        <v>0</v>
      </c>
      <c r="HZ8" s="202">
        <v>0</v>
      </c>
      <c r="IA8" s="202">
        <v>0</v>
      </c>
      <c r="IB8" s="202">
        <v>0</v>
      </c>
      <c r="IC8" s="202">
        <v>0</v>
      </c>
      <c r="ID8" s="202">
        <v>0</v>
      </c>
      <c r="IE8" s="202">
        <v>0</v>
      </c>
      <c r="IF8" s="202">
        <v>0</v>
      </c>
      <c r="IG8" s="202">
        <v>0</v>
      </c>
      <c r="IH8" s="202">
        <v>0</v>
      </c>
      <c r="II8" s="202">
        <v>0</v>
      </c>
      <c r="IJ8" s="202">
        <v>0</v>
      </c>
      <c r="IK8" s="202">
        <v>0</v>
      </c>
      <c r="IL8" s="202">
        <v>0</v>
      </c>
      <c r="IM8" s="202">
        <v>0</v>
      </c>
      <c r="IN8" s="202">
        <v>0</v>
      </c>
      <c r="IO8" s="202">
        <v>0</v>
      </c>
      <c r="IP8" s="202">
        <v>0</v>
      </c>
      <c r="IQ8" s="202">
        <v>0</v>
      </c>
      <c r="IR8" s="202">
        <v>0</v>
      </c>
      <c r="IS8" s="202">
        <v>0</v>
      </c>
      <c r="IT8" s="202">
        <v>0</v>
      </c>
      <c r="IU8" s="120"/>
      <c r="IV8" s="202">
        <v>0</v>
      </c>
      <c r="IW8" s="202">
        <v>0</v>
      </c>
      <c r="IX8" s="202">
        <v>0</v>
      </c>
      <c r="IY8" s="202">
        <v>0</v>
      </c>
      <c r="IZ8" s="202">
        <v>0</v>
      </c>
      <c r="JA8" s="202">
        <v>0</v>
      </c>
      <c r="JB8" s="202">
        <v>0</v>
      </c>
      <c r="JC8" s="202">
        <v>0</v>
      </c>
      <c r="JD8" s="202">
        <v>0</v>
      </c>
      <c r="JE8" s="202">
        <v>0</v>
      </c>
      <c r="JF8" s="202">
        <v>0</v>
      </c>
      <c r="JG8" s="202">
        <v>0</v>
      </c>
      <c r="JH8" s="202">
        <v>0</v>
      </c>
      <c r="JI8" s="202">
        <v>0</v>
      </c>
      <c r="JJ8" s="202">
        <v>0</v>
      </c>
      <c r="JK8" s="202">
        <v>0</v>
      </c>
      <c r="JL8" s="202">
        <v>0</v>
      </c>
      <c r="JM8" s="202">
        <v>0</v>
      </c>
      <c r="JN8" s="202">
        <v>0</v>
      </c>
      <c r="JO8" s="202">
        <v>0</v>
      </c>
      <c r="JP8" s="202">
        <v>0</v>
      </c>
      <c r="JQ8" s="202">
        <v>0</v>
      </c>
      <c r="JR8" s="202">
        <v>0</v>
      </c>
      <c r="JS8" s="202">
        <v>0</v>
      </c>
      <c r="JT8" s="202">
        <v>0</v>
      </c>
      <c r="JU8" s="202">
        <v>0</v>
      </c>
      <c r="JV8" s="202">
        <v>0</v>
      </c>
      <c r="JW8" s="202">
        <v>0</v>
      </c>
      <c r="JX8" s="202">
        <v>0</v>
      </c>
      <c r="JY8" s="202">
        <v>0</v>
      </c>
      <c r="JZ8" s="202">
        <v>0</v>
      </c>
      <c r="KA8" s="202">
        <v>0</v>
      </c>
      <c r="KB8" s="202">
        <v>0</v>
      </c>
      <c r="KC8" s="202">
        <v>0</v>
      </c>
      <c r="KD8" s="202">
        <v>0</v>
      </c>
      <c r="KE8" s="120"/>
      <c r="KF8" s="202">
        <v>0</v>
      </c>
      <c r="KG8" s="202">
        <v>0</v>
      </c>
      <c r="KH8" s="202">
        <v>0</v>
      </c>
      <c r="KI8" s="202">
        <v>0</v>
      </c>
      <c r="KJ8" s="202">
        <v>0</v>
      </c>
      <c r="KK8" s="202">
        <v>0</v>
      </c>
      <c r="KL8" s="202">
        <v>0</v>
      </c>
      <c r="KM8" s="202">
        <v>0</v>
      </c>
      <c r="KN8" s="202">
        <v>0</v>
      </c>
      <c r="KO8" s="202">
        <v>0</v>
      </c>
      <c r="KP8" s="202">
        <v>0</v>
      </c>
      <c r="KQ8" s="202">
        <v>0</v>
      </c>
      <c r="KR8" s="202">
        <v>0</v>
      </c>
      <c r="KS8" s="202">
        <v>0</v>
      </c>
      <c r="KT8" s="202">
        <v>0</v>
      </c>
      <c r="KU8" s="202">
        <v>0</v>
      </c>
      <c r="KV8" s="202">
        <v>0</v>
      </c>
      <c r="KW8" s="202">
        <v>0</v>
      </c>
      <c r="KX8" s="202">
        <v>0</v>
      </c>
      <c r="KY8" s="202">
        <v>0</v>
      </c>
      <c r="KZ8" s="202">
        <v>0</v>
      </c>
      <c r="LA8" s="202">
        <v>0</v>
      </c>
      <c r="LB8" s="202">
        <v>0</v>
      </c>
      <c r="LC8" s="202">
        <v>0</v>
      </c>
      <c r="LD8" s="202">
        <v>0</v>
      </c>
      <c r="LE8" s="202">
        <v>0</v>
      </c>
      <c r="LF8" s="202">
        <v>0</v>
      </c>
      <c r="LG8" s="202">
        <v>0</v>
      </c>
      <c r="LH8" s="202">
        <v>0</v>
      </c>
      <c r="LI8" s="202">
        <v>0</v>
      </c>
      <c r="LJ8" s="202">
        <v>0</v>
      </c>
      <c r="LK8" s="202">
        <v>0</v>
      </c>
      <c r="LL8" s="202">
        <v>0</v>
      </c>
      <c r="LM8" s="202">
        <v>0</v>
      </c>
      <c r="LN8" s="202">
        <v>0</v>
      </c>
      <c r="LO8" s="120"/>
      <c r="LP8" s="202">
        <v>1.7</v>
      </c>
      <c r="LQ8" s="202">
        <v>19.100000000000001</v>
      </c>
      <c r="LR8" s="202">
        <v>120</v>
      </c>
      <c r="LS8" s="202">
        <v>149</v>
      </c>
      <c r="LT8" s="202">
        <v>135.5</v>
      </c>
      <c r="LU8" s="202">
        <v>95.4</v>
      </c>
      <c r="LV8" s="202">
        <v>89.3</v>
      </c>
      <c r="LW8" s="202">
        <v>174.9</v>
      </c>
      <c r="LX8" s="202">
        <v>277.5</v>
      </c>
      <c r="LY8" s="202">
        <v>721.2</v>
      </c>
      <c r="LZ8" s="202">
        <v>3166.2</v>
      </c>
      <c r="MA8" s="202">
        <v>37124.936000000002</v>
      </c>
      <c r="MB8" s="202">
        <v>62061.646000000001</v>
      </c>
      <c r="MC8" s="202">
        <v>62980.413</v>
      </c>
      <c r="MD8" s="202">
        <v>72412.040999999997</v>
      </c>
      <c r="ME8" s="202">
        <v>79862</v>
      </c>
      <c r="MF8" s="202">
        <v>80244.999999999985</v>
      </c>
      <c r="MG8" s="202">
        <v>81351.199999999997</v>
      </c>
      <c r="MH8" s="202">
        <v>91229</v>
      </c>
      <c r="MI8" s="202">
        <v>86600</v>
      </c>
      <c r="MJ8" s="202">
        <v>131696</v>
      </c>
      <c r="MK8" s="202">
        <v>142646.94099999999</v>
      </c>
      <c r="ML8" s="202">
        <v>183386</v>
      </c>
      <c r="MM8" s="202">
        <v>196573.70199999999</v>
      </c>
      <c r="MN8" s="202">
        <v>218069.45099999997</v>
      </c>
      <c r="MO8" s="202">
        <v>175888.82800000001</v>
      </c>
      <c r="MP8" s="202">
        <v>142540.11312903228</v>
      </c>
      <c r="MQ8" s="202">
        <v>143008.34088</v>
      </c>
      <c r="MR8" s="202">
        <v>129531.67582666667</v>
      </c>
      <c r="MS8" s="202">
        <v>130873.30900000001</v>
      </c>
      <c r="MT8" s="202">
        <v>136973.62999999995</v>
      </c>
      <c r="MU8" s="202">
        <v>142239.59651</v>
      </c>
      <c r="MV8" s="202">
        <v>153179.6439</v>
      </c>
      <c r="MW8" s="202">
        <v>222102.28232985717</v>
      </c>
      <c r="MX8" s="202">
        <v>260402.54764999999</v>
      </c>
      <c r="MY8" s="120"/>
      <c r="MZ8" s="202">
        <v>0</v>
      </c>
      <c r="NA8" s="202">
        <v>0</v>
      </c>
      <c r="NB8" s="202">
        <v>0</v>
      </c>
      <c r="NC8" s="202">
        <v>0</v>
      </c>
      <c r="ND8" s="202">
        <v>0</v>
      </c>
      <c r="NE8" s="202">
        <v>0</v>
      </c>
      <c r="NF8" s="202">
        <v>0</v>
      </c>
      <c r="NG8" s="202">
        <v>0</v>
      </c>
      <c r="NH8" s="202">
        <v>0</v>
      </c>
      <c r="NI8" s="202">
        <v>0</v>
      </c>
      <c r="NJ8" s="202">
        <v>0</v>
      </c>
      <c r="NK8" s="202">
        <v>0</v>
      </c>
      <c r="NL8" s="202">
        <v>0</v>
      </c>
      <c r="NM8" s="202">
        <v>0</v>
      </c>
      <c r="NN8" s="202">
        <v>0</v>
      </c>
      <c r="NO8" s="202">
        <v>0</v>
      </c>
      <c r="NP8" s="202">
        <v>0</v>
      </c>
      <c r="NQ8" s="202">
        <v>0</v>
      </c>
      <c r="NR8" s="202">
        <v>0</v>
      </c>
      <c r="NS8" s="202">
        <v>0</v>
      </c>
      <c r="NT8" s="202">
        <v>0</v>
      </c>
      <c r="NU8" s="202">
        <v>0</v>
      </c>
      <c r="NV8" s="202">
        <v>0</v>
      </c>
      <c r="NW8" s="202">
        <v>0</v>
      </c>
      <c r="NX8" s="202">
        <v>0</v>
      </c>
      <c r="NY8" s="202">
        <v>0</v>
      </c>
      <c r="NZ8" s="202">
        <v>0</v>
      </c>
      <c r="OA8" s="202">
        <v>0</v>
      </c>
      <c r="OB8" s="202">
        <v>0</v>
      </c>
      <c r="OC8" s="202">
        <v>0</v>
      </c>
      <c r="OD8" s="202">
        <v>0</v>
      </c>
      <c r="OE8" s="202">
        <v>0</v>
      </c>
      <c r="OF8" s="202">
        <v>0</v>
      </c>
      <c r="OG8" s="202">
        <v>0</v>
      </c>
      <c r="OH8" s="202">
        <v>0</v>
      </c>
      <c r="OI8" s="120"/>
      <c r="OJ8" s="202">
        <v>0</v>
      </c>
      <c r="OK8" s="202">
        <v>0</v>
      </c>
      <c r="OL8" s="202">
        <v>0</v>
      </c>
      <c r="OM8" s="202">
        <v>0</v>
      </c>
      <c r="ON8" s="202">
        <v>0</v>
      </c>
      <c r="OO8" s="202">
        <v>0</v>
      </c>
      <c r="OP8" s="202">
        <v>0</v>
      </c>
      <c r="OQ8" s="202">
        <v>0</v>
      </c>
      <c r="OR8" s="202">
        <v>0</v>
      </c>
      <c r="OS8" s="202">
        <v>0</v>
      </c>
      <c r="OT8" s="202">
        <v>0</v>
      </c>
      <c r="OU8" s="202">
        <v>0</v>
      </c>
      <c r="OV8" s="202">
        <v>0</v>
      </c>
      <c r="OW8" s="202">
        <v>0</v>
      </c>
      <c r="OX8" s="202">
        <v>0</v>
      </c>
      <c r="OY8" s="202">
        <v>0</v>
      </c>
      <c r="OZ8" s="202">
        <v>0</v>
      </c>
      <c r="PA8" s="202">
        <v>0</v>
      </c>
      <c r="PB8" s="202">
        <v>0</v>
      </c>
      <c r="PC8" s="202">
        <v>0</v>
      </c>
      <c r="PD8" s="202">
        <v>29.565000000000001</v>
      </c>
      <c r="PE8" s="202">
        <v>341.47800000000001</v>
      </c>
      <c r="PF8" s="202">
        <v>0</v>
      </c>
      <c r="PG8" s="202">
        <v>0</v>
      </c>
      <c r="PH8" s="202">
        <v>70</v>
      </c>
      <c r="PI8" s="202">
        <v>0</v>
      </c>
      <c r="PJ8" s="202">
        <v>218.60199999999998</v>
      </c>
      <c r="PK8" s="202">
        <v>543</v>
      </c>
      <c r="PL8" s="202">
        <v>908.85</v>
      </c>
      <c r="PM8" s="202">
        <v>134.19999999999999</v>
      </c>
      <c r="PN8" s="202">
        <v>115.34</v>
      </c>
      <c r="PO8" s="202">
        <v>151.1328125</v>
      </c>
      <c r="PP8" s="202">
        <v>45.99</v>
      </c>
      <c r="PQ8" s="202">
        <v>45.99</v>
      </c>
      <c r="PR8" s="202">
        <v>114.70399999999999</v>
      </c>
      <c r="PS8" s="120"/>
      <c r="PT8" s="202">
        <v>0</v>
      </c>
      <c r="PU8" s="202">
        <v>0</v>
      </c>
      <c r="PV8" s="202">
        <v>0</v>
      </c>
      <c r="PW8" s="202">
        <v>0</v>
      </c>
      <c r="PX8" s="202">
        <v>0</v>
      </c>
      <c r="PY8" s="202">
        <v>0</v>
      </c>
      <c r="PZ8" s="202">
        <v>0</v>
      </c>
      <c r="QA8" s="202">
        <v>0</v>
      </c>
      <c r="QB8" s="202">
        <v>0</v>
      </c>
      <c r="QC8" s="202">
        <v>0</v>
      </c>
      <c r="QD8" s="202">
        <v>0</v>
      </c>
      <c r="QE8" s="202">
        <v>0</v>
      </c>
      <c r="QF8" s="202">
        <v>0</v>
      </c>
      <c r="QG8" s="202">
        <v>0</v>
      </c>
      <c r="QH8" s="202">
        <v>0</v>
      </c>
      <c r="QI8" s="202">
        <v>0</v>
      </c>
      <c r="QJ8" s="202">
        <v>0</v>
      </c>
      <c r="QK8" s="202">
        <v>0</v>
      </c>
      <c r="QL8" s="202">
        <v>0</v>
      </c>
      <c r="QM8" s="202">
        <v>0</v>
      </c>
      <c r="QN8" s="202">
        <v>0</v>
      </c>
      <c r="QO8" s="202">
        <v>0</v>
      </c>
      <c r="QP8" s="202">
        <v>0</v>
      </c>
      <c r="QQ8" s="202">
        <v>0</v>
      </c>
      <c r="QR8" s="202">
        <v>2</v>
      </c>
      <c r="QS8" s="202">
        <v>4984.3</v>
      </c>
      <c r="QT8" s="202">
        <v>9272.8249999999989</v>
      </c>
      <c r="QU8" s="202">
        <v>7246</v>
      </c>
      <c r="QV8" s="202">
        <v>2784.22</v>
      </c>
      <c r="QW8" s="202">
        <v>4249.2889999999998</v>
      </c>
      <c r="QX8" s="202">
        <v>6061.19</v>
      </c>
      <c r="QY8" s="202">
        <v>3244.1823741776311</v>
      </c>
      <c r="QZ8" s="202">
        <v>3098.3715999999999</v>
      </c>
      <c r="RA8" s="202">
        <v>3098.3715999999999</v>
      </c>
      <c r="RB8" s="202">
        <v>3566.44</v>
      </c>
      <c r="RC8" s="120"/>
      <c r="RD8" s="202">
        <v>0</v>
      </c>
      <c r="RE8" s="202">
        <v>0</v>
      </c>
      <c r="RF8" s="202">
        <v>0</v>
      </c>
      <c r="RG8" s="202">
        <v>0</v>
      </c>
      <c r="RH8" s="202">
        <v>0</v>
      </c>
      <c r="RI8" s="202">
        <v>0</v>
      </c>
      <c r="RJ8" s="202">
        <v>0</v>
      </c>
      <c r="RK8" s="202">
        <v>0</v>
      </c>
      <c r="RL8" s="202">
        <v>0</v>
      </c>
      <c r="RM8" s="202">
        <v>0</v>
      </c>
      <c r="RN8" s="202">
        <v>0</v>
      </c>
      <c r="RO8" s="202">
        <v>0</v>
      </c>
      <c r="RP8" s="202">
        <v>0</v>
      </c>
      <c r="RQ8" s="202">
        <v>0</v>
      </c>
      <c r="RR8" s="202">
        <v>0</v>
      </c>
      <c r="RS8" s="202">
        <v>0</v>
      </c>
      <c r="RT8" s="202">
        <v>0</v>
      </c>
      <c r="RU8" s="202">
        <v>0</v>
      </c>
      <c r="RV8" s="202">
        <v>0</v>
      </c>
      <c r="RW8" s="202">
        <v>94.9</v>
      </c>
      <c r="RX8" s="202">
        <v>100.375</v>
      </c>
      <c r="RY8" s="202">
        <v>644.52599999999995</v>
      </c>
      <c r="RZ8" s="202">
        <v>375</v>
      </c>
      <c r="SA8" s="202">
        <v>697.15</v>
      </c>
      <c r="SB8" s="202">
        <v>1642</v>
      </c>
      <c r="SC8" s="202">
        <v>2459.52</v>
      </c>
      <c r="SD8" s="202">
        <v>3259.7352999999998</v>
      </c>
      <c r="SE8" s="202">
        <v>2940</v>
      </c>
      <c r="SF8" s="202">
        <v>2505.7249999999999</v>
      </c>
      <c r="SG8" s="202">
        <v>2100.422</v>
      </c>
      <c r="SH8" s="202">
        <v>1951.655</v>
      </c>
      <c r="SI8" s="202">
        <v>1718.5496710526315</v>
      </c>
      <c r="SJ8" s="202">
        <v>420.072</v>
      </c>
      <c r="SK8" s="202">
        <v>420.072</v>
      </c>
      <c r="SL8" s="202">
        <v>1752.3793499999999</v>
      </c>
      <c r="SM8" s="120"/>
      <c r="SN8" s="202">
        <v>0</v>
      </c>
      <c r="SO8" s="202">
        <v>0</v>
      </c>
      <c r="SP8" s="202">
        <v>0</v>
      </c>
      <c r="SQ8" s="202">
        <v>0</v>
      </c>
      <c r="SR8" s="202">
        <v>0</v>
      </c>
      <c r="SS8" s="202">
        <v>0</v>
      </c>
      <c r="ST8" s="202">
        <v>0</v>
      </c>
      <c r="SU8" s="202">
        <v>0</v>
      </c>
      <c r="SV8" s="202">
        <v>0</v>
      </c>
      <c r="SW8" s="202">
        <v>0</v>
      </c>
      <c r="SX8" s="202">
        <v>0</v>
      </c>
      <c r="SY8" s="202">
        <v>748.98</v>
      </c>
      <c r="SZ8" s="202">
        <v>2373.23</v>
      </c>
      <c r="TA8" s="202">
        <v>1891.8539999999998</v>
      </c>
      <c r="TB8" s="202">
        <v>1965.5250000000001</v>
      </c>
      <c r="TC8" s="202">
        <v>1250.125</v>
      </c>
      <c r="TD8" s="202">
        <v>2323.59</v>
      </c>
      <c r="TE8" s="202">
        <v>1740.6960000000001</v>
      </c>
      <c r="TF8" s="202">
        <v>3134.2550000000001</v>
      </c>
      <c r="TG8" s="202">
        <v>3513.125</v>
      </c>
      <c r="TH8" s="202">
        <v>2765.97</v>
      </c>
      <c r="TI8" s="202">
        <v>4655.8860000000004</v>
      </c>
      <c r="TJ8" s="202">
        <v>3382</v>
      </c>
      <c r="TK8" s="202">
        <v>2748.8150000000001</v>
      </c>
      <c r="TL8" s="202">
        <v>4488</v>
      </c>
      <c r="TM8" s="202">
        <v>2042.28</v>
      </c>
      <c r="TN8" s="202">
        <v>909.82199999999989</v>
      </c>
      <c r="TO8" s="202">
        <v>1262</v>
      </c>
      <c r="TP8" s="202">
        <v>835.48500000000001</v>
      </c>
      <c r="TQ8" s="202">
        <v>1012.962</v>
      </c>
      <c r="TR8" s="202">
        <v>0</v>
      </c>
      <c r="TS8" s="202">
        <v>515.9130921052631</v>
      </c>
      <c r="TT8" s="202">
        <v>0</v>
      </c>
      <c r="TU8" s="202">
        <v>0</v>
      </c>
      <c r="TV8" s="202">
        <v>1961.2124699999999</v>
      </c>
      <c r="TW8" s="120"/>
      <c r="TX8" s="202">
        <v>8691.0149999999994</v>
      </c>
      <c r="TY8" s="202">
        <v>8766.7980000000007</v>
      </c>
      <c r="TZ8" s="202">
        <v>8621.2999999999993</v>
      </c>
      <c r="UA8" s="202">
        <v>11079.575000000001</v>
      </c>
      <c r="UB8" s="202">
        <v>8966.9549999999999</v>
      </c>
      <c r="UC8" s="202">
        <v>9488.5499999999993</v>
      </c>
      <c r="UD8" s="202">
        <v>10369.285</v>
      </c>
      <c r="UE8" s="202">
        <v>11899.73</v>
      </c>
      <c r="UF8" s="202">
        <v>15653.39</v>
      </c>
      <c r="UG8" s="202">
        <v>16822.457999999999</v>
      </c>
      <c r="UH8" s="202">
        <v>18860.645</v>
      </c>
      <c r="UI8" s="202">
        <v>19189.875</v>
      </c>
      <c r="UJ8" s="202">
        <v>21395.935000000001</v>
      </c>
      <c r="UK8" s="202">
        <v>21544.223999999998</v>
      </c>
      <c r="UL8" s="202">
        <v>21939.055</v>
      </c>
      <c r="UM8" s="202">
        <v>23396.135000000002</v>
      </c>
      <c r="UN8" s="202">
        <v>23455.63</v>
      </c>
      <c r="UO8" s="202">
        <v>17421.599999999999</v>
      </c>
      <c r="UP8" s="202">
        <v>17528.759999999998</v>
      </c>
      <c r="UQ8" s="202">
        <v>18221.895</v>
      </c>
      <c r="UR8" s="202">
        <v>15895.385</v>
      </c>
      <c r="US8" s="202">
        <v>18369.54</v>
      </c>
      <c r="UT8" s="202">
        <v>18678</v>
      </c>
      <c r="UU8" s="202">
        <v>16309.66</v>
      </c>
      <c r="UV8" s="202">
        <v>19862</v>
      </c>
      <c r="UW8" s="202">
        <v>17137.108199999999</v>
      </c>
      <c r="UX8" s="202">
        <v>17514.466</v>
      </c>
      <c r="UY8" s="202">
        <v>16745</v>
      </c>
      <c r="UZ8" s="202">
        <v>17754.235999999997</v>
      </c>
      <c r="VA8" s="202">
        <v>22327.346999999998</v>
      </c>
      <c r="VB8" s="202">
        <v>21597.415000000001</v>
      </c>
      <c r="VC8" s="202">
        <v>23215.069786184209</v>
      </c>
      <c r="VD8" s="202">
        <v>15707.838</v>
      </c>
      <c r="VE8" s="202">
        <v>15707.838</v>
      </c>
      <c r="VF8" s="202">
        <v>21630.491999999998</v>
      </c>
      <c r="VG8" s="120"/>
      <c r="VH8" s="202">
        <v>0</v>
      </c>
      <c r="VI8" s="202">
        <v>0</v>
      </c>
      <c r="VJ8" s="202">
        <v>0</v>
      </c>
      <c r="VK8" s="202">
        <v>0</v>
      </c>
      <c r="VL8" s="202">
        <v>0</v>
      </c>
      <c r="VM8" s="202">
        <v>0</v>
      </c>
      <c r="VN8" s="202">
        <v>0</v>
      </c>
      <c r="VO8" s="202">
        <v>0</v>
      </c>
      <c r="VP8" s="202">
        <v>0</v>
      </c>
      <c r="VQ8" s="202">
        <v>0</v>
      </c>
      <c r="VR8" s="202">
        <v>0</v>
      </c>
      <c r="VS8" s="202">
        <v>0</v>
      </c>
      <c r="VT8" s="202">
        <v>0</v>
      </c>
      <c r="VU8" s="202">
        <v>0</v>
      </c>
      <c r="VV8" s="202">
        <v>0</v>
      </c>
      <c r="VW8" s="202">
        <v>0</v>
      </c>
      <c r="VX8" s="202">
        <v>0</v>
      </c>
      <c r="VY8" s="202">
        <v>0</v>
      </c>
      <c r="VZ8" s="202">
        <v>0</v>
      </c>
      <c r="WA8" s="202">
        <v>0</v>
      </c>
      <c r="WB8" s="202">
        <v>0</v>
      </c>
      <c r="WC8" s="202">
        <v>0</v>
      </c>
      <c r="WD8" s="202">
        <v>0</v>
      </c>
      <c r="WE8" s="202">
        <v>0</v>
      </c>
      <c r="WF8" s="202">
        <v>0</v>
      </c>
      <c r="WG8" s="202">
        <v>0</v>
      </c>
      <c r="WH8" s="202">
        <v>0</v>
      </c>
      <c r="WI8" s="202">
        <v>0</v>
      </c>
      <c r="WJ8" s="202">
        <v>0</v>
      </c>
      <c r="WK8" s="202">
        <v>0</v>
      </c>
      <c r="WL8" s="202">
        <v>0</v>
      </c>
      <c r="WM8" s="202">
        <v>0</v>
      </c>
      <c r="WN8" s="202">
        <v>0</v>
      </c>
      <c r="WO8" s="202">
        <v>0</v>
      </c>
      <c r="WP8" s="202">
        <v>0</v>
      </c>
      <c r="WQ8" s="120"/>
      <c r="WR8" s="202">
        <v>0</v>
      </c>
      <c r="WS8" s="202">
        <v>0</v>
      </c>
      <c r="WT8" s="202">
        <v>0</v>
      </c>
      <c r="WU8" s="202">
        <v>0</v>
      </c>
      <c r="WV8" s="202">
        <v>0</v>
      </c>
      <c r="WW8" s="202">
        <v>0</v>
      </c>
      <c r="WX8" s="202">
        <v>0</v>
      </c>
      <c r="WY8" s="202">
        <v>0</v>
      </c>
      <c r="WZ8" s="202">
        <v>0</v>
      </c>
      <c r="XA8" s="202">
        <v>0</v>
      </c>
      <c r="XB8" s="202">
        <v>0</v>
      </c>
      <c r="XC8" s="202">
        <v>0</v>
      </c>
      <c r="XD8" s="202">
        <v>0</v>
      </c>
      <c r="XE8" s="202">
        <v>0</v>
      </c>
      <c r="XF8" s="202">
        <v>0</v>
      </c>
      <c r="XG8" s="202">
        <v>0</v>
      </c>
      <c r="XH8" s="202">
        <v>0</v>
      </c>
      <c r="XI8" s="202">
        <v>0</v>
      </c>
      <c r="XJ8" s="202">
        <v>0</v>
      </c>
      <c r="XK8" s="202">
        <v>0</v>
      </c>
      <c r="XL8" s="202">
        <v>0</v>
      </c>
      <c r="XM8" s="202">
        <v>0</v>
      </c>
      <c r="XN8" s="202">
        <v>0</v>
      </c>
      <c r="XO8" s="202">
        <v>0</v>
      </c>
      <c r="XP8" s="202">
        <v>0</v>
      </c>
      <c r="XQ8" s="202">
        <v>0</v>
      </c>
      <c r="XR8" s="202">
        <v>0</v>
      </c>
      <c r="XS8" s="202">
        <v>0</v>
      </c>
      <c r="XT8" s="202">
        <v>0</v>
      </c>
      <c r="XU8" s="202">
        <v>0</v>
      </c>
      <c r="XV8" s="202">
        <v>0</v>
      </c>
      <c r="XW8" s="202">
        <v>0</v>
      </c>
      <c r="XX8" s="202">
        <v>0</v>
      </c>
      <c r="XY8" s="202">
        <v>0</v>
      </c>
      <c r="XZ8" s="202">
        <v>0</v>
      </c>
      <c r="YA8" s="120"/>
      <c r="YB8" s="202">
        <v>0</v>
      </c>
      <c r="YC8" s="202">
        <v>0</v>
      </c>
      <c r="YD8" s="202">
        <v>0</v>
      </c>
      <c r="YE8" s="202">
        <v>0</v>
      </c>
      <c r="YF8" s="202">
        <v>0</v>
      </c>
      <c r="YG8" s="202">
        <v>0</v>
      </c>
      <c r="YH8" s="202">
        <v>0</v>
      </c>
      <c r="YI8" s="202">
        <v>0</v>
      </c>
      <c r="YJ8" s="202">
        <v>0</v>
      </c>
      <c r="YK8" s="202">
        <v>0</v>
      </c>
      <c r="YL8" s="202">
        <v>0</v>
      </c>
      <c r="YM8" s="202">
        <v>0</v>
      </c>
      <c r="YN8" s="202">
        <v>0</v>
      </c>
      <c r="YO8" s="202">
        <v>0</v>
      </c>
      <c r="YP8" s="202">
        <v>0</v>
      </c>
      <c r="YQ8" s="202">
        <v>0</v>
      </c>
      <c r="YR8" s="202">
        <v>0</v>
      </c>
      <c r="YS8" s="202">
        <v>0</v>
      </c>
      <c r="YT8" s="202">
        <v>0</v>
      </c>
      <c r="YU8" s="202">
        <v>0</v>
      </c>
      <c r="YV8" s="202">
        <v>0</v>
      </c>
      <c r="YW8" s="202">
        <v>0</v>
      </c>
      <c r="YX8" s="202">
        <v>0</v>
      </c>
      <c r="YY8" s="202">
        <v>0</v>
      </c>
      <c r="YZ8" s="202">
        <v>0</v>
      </c>
      <c r="ZA8" s="202">
        <v>0</v>
      </c>
      <c r="ZB8" s="202">
        <v>0</v>
      </c>
      <c r="ZC8" s="202">
        <v>0</v>
      </c>
      <c r="ZD8" s="202">
        <v>0</v>
      </c>
      <c r="ZE8" s="202">
        <v>0</v>
      </c>
      <c r="ZF8" s="202">
        <v>0</v>
      </c>
      <c r="ZG8" s="202">
        <v>0</v>
      </c>
      <c r="ZH8" s="202">
        <v>0</v>
      </c>
      <c r="ZI8" s="202">
        <v>0</v>
      </c>
      <c r="ZJ8" s="202">
        <v>0</v>
      </c>
      <c r="ZK8" s="120"/>
      <c r="ZL8" s="202">
        <v>0</v>
      </c>
      <c r="ZM8" s="202">
        <v>0</v>
      </c>
      <c r="ZN8" s="202">
        <v>0</v>
      </c>
      <c r="ZO8" s="202">
        <v>0</v>
      </c>
      <c r="ZP8" s="202">
        <v>0</v>
      </c>
      <c r="ZQ8" s="202">
        <v>0</v>
      </c>
      <c r="ZR8" s="202">
        <v>0</v>
      </c>
      <c r="ZS8" s="202">
        <v>0</v>
      </c>
      <c r="ZT8" s="202">
        <v>0</v>
      </c>
      <c r="ZU8" s="202">
        <v>0</v>
      </c>
      <c r="ZV8" s="202">
        <v>0</v>
      </c>
      <c r="ZW8" s="202">
        <v>0</v>
      </c>
      <c r="ZX8" s="202">
        <v>0</v>
      </c>
      <c r="ZY8" s="202">
        <v>0</v>
      </c>
      <c r="ZZ8" s="202">
        <v>0</v>
      </c>
      <c r="AAA8" s="202">
        <v>0</v>
      </c>
      <c r="AAB8" s="202">
        <v>0</v>
      </c>
      <c r="AAC8" s="202">
        <v>0</v>
      </c>
      <c r="AAD8" s="202">
        <v>0</v>
      </c>
      <c r="AAE8" s="202">
        <v>0</v>
      </c>
      <c r="AAF8" s="202">
        <v>0</v>
      </c>
      <c r="AAG8" s="202">
        <v>0</v>
      </c>
      <c r="AAH8" s="202">
        <v>0</v>
      </c>
      <c r="AAI8" s="202">
        <v>0</v>
      </c>
      <c r="AAJ8" s="202">
        <v>0</v>
      </c>
      <c r="AAK8" s="202">
        <v>0</v>
      </c>
      <c r="AAL8" s="202">
        <v>0</v>
      </c>
      <c r="AAM8" s="202">
        <v>0</v>
      </c>
      <c r="AAN8" s="202">
        <v>0</v>
      </c>
      <c r="AAO8" s="202">
        <v>0</v>
      </c>
      <c r="AAP8" s="202">
        <v>0</v>
      </c>
      <c r="AAQ8" s="202">
        <v>0</v>
      </c>
      <c r="AAR8" s="202">
        <v>0</v>
      </c>
      <c r="AAS8" s="202">
        <v>0</v>
      </c>
      <c r="AAT8" s="202">
        <v>0</v>
      </c>
      <c r="AAU8" s="120"/>
      <c r="AAV8" s="202">
        <v>42.084000000000003</v>
      </c>
      <c r="AAW8" s="202">
        <v>33.896000000000001</v>
      </c>
      <c r="AAX8" s="202">
        <v>46.13</v>
      </c>
      <c r="AAY8" s="202">
        <v>33.170999999999999</v>
      </c>
      <c r="AAZ8" s="202">
        <v>39.895000000000003</v>
      </c>
      <c r="ABA8" s="202">
        <v>63.111000000000004</v>
      </c>
      <c r="ABB8" s="202">
        <v>33.704000000000001</v>
      </c>
      <c r="ABC8" s="202">
        <v>24.004999999999999</v>
      </c>
      <c r="ABD8" s="202">
        <v>16.675000000000001</v>
      </c>
      <c r="ABE8" s="202">
        <v>55.067999999999998</v>
      </c>
      <c r="ABF8" s="202">
        <v>33.731999999999999</v>
      </c>
      <c r="ABG8" s="202">
        <v>88.918000000000006</v>
      </c>
      <c r="ABH8" s="202">
        <v>65.861000000000004</v>
      </c>
      <c r="ABI8" s="202">
        <v>102.46</v>
      </c>
      <c r="ABJ8" s="202">
        <v>102.705</v>
      </c>
      <c r="ABK8" s="202">
        <v>119.77</v>
      </c>
      <c r="ABL8" s="202">
        <v>76.462999999999994</v>
      </c>
      <c r="ABM8" s="202">
        <v>179.59</v>
      </c>
      <c r="ABN8" s="202">
        <v>100.444</v>
      </c>
      <c r="ABO8" s="202">
        <v>96.816999999999993</v>
      </c>
      <c r="ABP8" s="202">
        <v>119.0928</v>
      </c>
      <c r="ABQ8" s="202">
        <v>136.30700000000002</v>
      </c>
      <c r="ABR8" s="202">
        <v>110</v>
      </c>
      <c r="ABS8" s="202">
        <v>121.5</v>
      </c>
      <c r="ABT8" s="202">
        <v>124</v>
      </c>
      <c r="ABU8" s="202">
        <v>239.75299999999999</v>
      </c>
      <c r="ABV8" s="202">
        <v>239.75299999999999</v>
      </c>
      <c r="ABW8" s="202">
        <v>231.4</v>
      </c>
      <c r="ABX8" s="202">
        <v>118</v>
      </c>
      <c r="ABY8" s="202">
        <v>255</v>
      </c>
      <c r="ABZ8" s="202">
        <v>25</v>
      </c>
      <c r="ACA8" s="202">
        <v>26</v>
      </c>
      <c r="ACB8" s="202">
        <v>26</v>
      </c>
      <c r="ACC8" s="202">
        <v>26</v>
      </c>
      <c r="ACD8" s="202">
        <v>817.90138100000001</v>
      </c>
      <c r="ACE8" s="120"/>
      <c r="ACF8" s="202">
        <v>0</v>
      </c>
      <c r="ACG8" s="202">
        <v>0</v>
      </c>
      <c r="ACH8" s="202">
        <v>0</v>
      </c>
      <c r="ACI8" s="202">
        <v>0</v>
      </c>
      <c r="ACJ8" s="202">
        <v>0</v>
      </c>
      <c r="ACK8" s="202">
        <v>0</v>
      </c>
      <c r="ACL8" s="202">
        <v>0</v>
      </c>
      <c r="ACM8" s="202">
        <v>0</v>
      </c>
      <c r="ACN8" s="202">
        <v>0</v>
      </c>
      <c r="ACO8" s="202">
        <v>0</v>
      </c>
      <c r="ACP8" s="202">
        <v>0</v>
      </c>
      <c r="ACQ8" s="202">
        <v>0</v>
      </c>
      <c r="ACR8" s="202">
        <v>0</v>
      </c>
      <c r="ACS8" s="202">
        <v>0</v>
      </c>
      <c r="ACT8" s="202">
        <v>0</v>
      </c>
      <c r="ACU8" s="202">
        <v>0</v>
      </c>
      <c r="ACV8" s="202">
        <v>0</v>
      </c>
      <c r="ACW8" s="202">
        <v>0</v>
      </c>
      <c r="ACX8" s="202">
        <v>0</v>
      </c>
      <c r="ACY8" s="202">
        <v>0</v>
      </c>
      <c r="ACZ8" s="202">
        <v>0</v>
      </c>
      <c r="ADA8" s="202">
        <v>0</v>
      </c>
      <c r="ADB8" s="202">
        <v>0</v>
      </c>
      <c r="ADC8" s="202">
        <v>0</v>
      </c>
      <c r="ADD8" s="202">
        <v>37.6</v>
      </c>
      <c r="ADE8" s="202">
        <v>36.58</v>
      </c>
      <c r="ADF8" s="202">
        <v>210.37</v>
      </c>
      <c r="ADG8" s="202">
        <v>618.29999999999995</v>
      </c>
      <c r="ADH8" s="202">
        <v>1177.54</v>
      </c>
      <c r="ADI8" s="202">
        <v>1682.53</v>
      </c>
      <c r="ADJ8" s="202">
        <v>1757.88</v>
      </c>
      <c r="ADK8" s="202">
        <v>1608.6299999999999</v>
      </c>
      <c r="ADL8" s="202">
        <v>876.6</v>
      </c>
      <c r="ADM8" s="202">
        <v>611.97</v>
      </c>
      <c r="ADN8" s="202">
        <v>1358.2599999999998</v>
      </c>
      <c r="ADO8" s="120"/>
      <c r="ADP8" s="202">
        <v>0</v>
      </c>
      <c r="ADQ8" s="202">
        <v>0</v>
      </c>
      <c r="ADR8" s="202">
        <v>0</v>
      </c>
      <c r="ADS8" s="202">
        <v>0</v>
      </c>
      <c r="ADT8" s="202">
        <v>0</v>
      </c>
      <c r="ADU8" s="202">
        <v>0</v>
      </c>
      <c r="ADV8" s="202">
        <v>0</v>
      </c>
      <c r="ADW8" s="202">
        <v>0</v>
      </c>
      <c r="ADX8" s="202">
        <v>0</v>
      </c>
      <c r="ADY8" s="202">
        <v>0</v>
      </c>
      <c r="ADZ8" s="202">
        <v>0</v>
      </c>
      <c r="AEA8" s="202">
        <v>0</v>
      </c>
      <c r="AEB8" s="202">
        <v>0</v>
      </c>
      <c r="AEC8" s="202">
        <v>0</v>
      </c>
      <c r="AED8" s="202">
        <v>0</v>
      </c>
      <c r="AEE8" s="202">
        <v>0</v>
      </c>
      <c r="AEF8" s="202">
        <v>0</v>
      </c>
      <c r="AEG8" s="202">
        <v>0</v>
      </c>
      <c r="AEH8" s="202">
        <v>0</v>
      </c>
      <c r="AEI8" s="202">
        <v>0</v>
      </c>
      <c r="AEJ8" s="202">
        <v>0</v>
      </c>
      <c r="AEK8" s="202">
        <v>0</v>
      </c>
      <c r="AEL8" s="202">
        <v>0</v>
      </c>
      <c r="AEM8" s="202">
        <v>0</v>
      </c>
      <c r="AEN8" s="202">
        <v>0</v>
      </c>
      <c r="AEO8" s="202">
        <v>0</v>
      </c>
      <c r="AEP8" s="202">
        <v>0</v>
      </c>
      <c r="AEQ8" s="202">
        <v>0</v>
      </c>
      <c r="AER8" s="202">
        <v>0</v>
      </c>
      <c r="AES8" s="202">
        <v>0</v>
      </c>
      <c r="AET8" s="202">
        <v>0</v>
      </c>
      <c r="AEU8" s="202">
        <v>0</v>
      </c>
      <c r="AEV8" s="202">
        <v>0</v>
      </c>
      <c r="AEW8" s="202">
        <v>0</v>
      </c>
      <c r="AEX8" s="202">
        <v>0</v>
      </c>
      <c r="AEY8" s="120"/>
      <c r="AEZ8" s="202">
        <v>94.3</v>
      </c>
      <c r="AFA8" s="202">
        <v>191.97399999999999</v>
      </c>
      <c r="AFB8" s="202">
        <v>137.53700000000001</v>
      </c>
      <c r="AFC8" s="202">
        <v>76.650000000000006</v>
      </c>
      <c r="AFD8" s="202">
        <v>73</v>
      </c>
      <c r="AFE8" s="202">
        <v>32.94</v>
      </c>
      <c r="AFF8" s="202">
        <v>65.7</v>
      </c>
      <c r="AFG8" s="202">
        <v>120.45</v>
      </c>
      <c r="AFH8" s="202">
        <v>80.3</v>
      </c>
      <c r="AFI8" s="202">
        <v>36.6</v>
      </c>
      <c r="AFJ8" s="202">
        <v>80.3</v>
      </c>
      <c r="AFK8" s="202">
        <v>98.55</v>
      </c>
      <c r="AFL8" s="202">
        <v>136.14500000000001</v>
      </c>
      <c r="AFM8" s="202">
        <v>39.893999999999998</v>
      </c>
      <c r="AFN8" s="202">
        <v>68.62</v>
      </c>
      <c r="AFO8" s="202">
        <v>21.9</v>
      </c>
      <c r="AFP8" s="202">
        <v>57.536231884057976</v>
      </c>
      <c r="AFQ8" s="202">
        <v>393.45</v>
      </c>
      <c r="AFR8" s="202">
        <v>164.61500000000001</v>
      </c>
      <c r="AFS8" s="202">
        <v>51.83</v>
      </c>
      <c r="AFT8" s="202">
        <v>14.6</v>
      </c>
      <c r="AFU8" s="202">
        <v>28.181999999999999</v>
      </c>
      <c r="AFV8" s="202">
        <v>0</v>
      </c>
      <c r="AFW8" s="202">
        <v>0</v>
      </c>
      <c r="AFX8" s="202">
        <v>0</v>
      </c>
      <c r="AFY8" s="202">
        <v>0</v>
      </c>
      <c r="AFZ8" s="202">
        <v>0</v>
      </c>
      <c r="AGA8" s="202">
        <v>0</v>
      </c>
      <c r="AGB8" s="202">
        <v>0</v>
      </c>
      <c r="AGC8" s="202">
        <v>0</v>
      </c>
      <c r="AGD8" s="202">
        <v>0</v>
      </c>
      <c r="AGE8" s="202">
        <v>0</v>
      </c>
      <c r="AGF8" s="202">
        <v>0</v>
      </c>
      <c r="AGG8" s="202">
        <v>0</v>
      </c>
      <c r="AGH8" s="202">
        <v>0</v>
      </c>
    </row>
    <row r="9" spans="1:866" ht="16.5" x14ac:dyDescent="0.25">
      <c r="A9" s="123">
        <v>5</v>
      </c>
      <c r="B9" s="406"/>
      <c r="C9" s="201" t="s">
        <v>45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120"/>
      <c r="AN9" s="202">
        <v>-675.6830000000009</v>
      </c>
      <c r="AO9" s="202">
        <v>970.66099999999301</v>
      </c>
      <c r="AP9" s="202">
        <v>718.03399999999965</v>
      </c>
      <c r="AQ9" s="202">
        <v>111.01400000000285</v>
      </c>
      <c r="AR9" s="202">
        <v>-1467.1710000000021</v>
      </c>
      <c r="AS9" s="202">
        <v>-1632.3989999999976</v>
      </c>
      <c r="AT9" s="202">
        <v>-1035.6099999999999</v>
      </c>
      <c r="AU9" s="202">
        <v>-884.39699999999721</v>
      </c>
      <c r="AV9" s="202">
        <v>1027.6670000000013</v>
      </c>
      <c r="AW9" s="202">
        <v>-1140.6720000000132</v>
      </c>
      <c r="AX9" s="202">
        <v>39.247999999992317</v>
      </c>
      <c r="AY9" s="202">
        <v>763.34900000000198</v>
      </c>
      <c r="AZ9" s="202">
        <v>2222.0452803278022</v>
      </c>
      <c r="BA9" s="202">
        <v>-763.34885217744886</v>
      </c>
      <c r="BB9" s="202">
        <v>934.79902611850412</v>
      </c>
      <c r="BC9" s="202">
        <v>195.68778678437229</v>
      </c>
      <c r="BD9" s="202">
        <v>-1448.9703269650781</v>
      </c>
      <c r="BE9" s="202">
        <v>2923.2182196927897</v>
      </c>
      <c r="BF9" s="202">
        <v>-281.93583078344818</v>
      </c>
      <c r="BG9" s="202">
        <v>1297.5303836007952</v>
      </c>
      <c r="BH9" s="202">
        <v>-414</v>
      </c>
      <c r="BI9" s="202">
        <v>2097</v>
      </c>
      <c r="BJ9" s="202">
        <v>1870</v>
      </c>
      <c r="BK9" s="202">
        <v>-997</v>
      </c>
      <c r="BL9" s="202">
        <v>1580</v>
      </c>
      <c r="BM9" s="202">
        <v>1040.14111111126</v>
      </c>
      <c r="BN9" s="202">
        <v>0</v>
      </c>
      <c r="BO9" s="202">
        <v>0</v>
      </c>
      <c r="BP9" s="202">
        <v>1040.14111111126</v>
      </c>
      <c r="BQ9" s="202">
        <v>0</v>
      </c>
      <c r="BR9" s="202">
        <v>0</v>
      </c>
      <c r="BS9" s="202">
        <v>0</v>
      </c>
      <c r="BT9" s="202">
        <v>-3553</v>
      </c>
      <c r="BU9" s="202">
        <v>976</v>
      </c>
      <c r="BV9" s="202">
        <v>165.73731000000001</v>
      </c>
      <c r="BW9" s="120"/>
      <c r="BX9" s="202">
        <v>188</v>
      </c>
      <c r="BY9" s="202">
        <v>89</v>
      </c>
      <c r="BZ9" s="202">
        <v>83</v>
      </c>
      <c r="CA9" s="202">
        <v>-6</v>
      </c>
      <c r="CB9" s="202">
        <v>-55</v>
      </c>
      <c r="CC9" s="202">
        <v>-66.275000000000006</v>
      </c>
      <c r="CD9" s="202">
        <v>-43.908999999999999</v>
      </c>
      <c r="CE9" s="202">
        <v>142.81100000000001</v>
      </c>
      <c r="CF9" s="202">
        <v>263.483</v>
      </c>
      <c r="CG9" s="202">
        <v>1222.442</v>
      </c>
      <c r="CH9" s="202">
        <v>970.37400000000002</v>
      </c>
      <c r="CI9" s="202">
        <v>874.25400000000002</v>
      </c>
      <c r="CJ9" s="202">
        <v>-318.90499999999997</v>
      </c>
      <c r="CK9" s="202">
        <v>185.26</v>
      </c>
      <c r="CL9" s="202">
        <v>879.28599999999994</v>
      </c>
      <c r="CM9" s="202">
        <v>3044.7710000000002</v>
      </c>
      <c r="CN9" s="202">
        <v>-1481.933</v>
      </c>
      <c r="CO9" s="202">
        <v>1585.8989999999999</v>
      </c>
      <c r="CP9" s="202">
        <v>-2249.6329999999998</v>
      </c>
      <c r="CQ9" s="202">
        <v>-1369.0139999999999</v>
      </c>
      <c r="CR9" s="202">
        <v>1768.981600000001</v>
      </c>
      <c r="CS9" s="202">
        <v>364.60889999999927</v>
      </c>
      <c r="CT9" s="202">
        <v>-57.3</v>
      </c>
      <c r="CU9" s="202">
        <v>-1500</v>
      </c>
      <c r="CV9" s="202">
        <v>-1200</v>
      </c>
      <c r="CW9" s="202">
        <v>-1380</v>
      </c>
      <c r="CX9" s="202">
        <v>878</v>
      </c>
      <c r="CY9" s="202">
        <v>-462</v>
      </c>
      <c r="CZ9" s="202">
        <v>544</v>
      </c>
      <c r="DA9" s="202">
        <v>-350</v>
      </c>
      <c r="DB9" s="202">
        <v>1287</v>
      </c>
      <c r="DC9" s="202">
        <v>187</v>
      </c>
      <c r="DD9" s="202">
        <v>1630</v>
      </c>
      <c r="DE9" s="202">
        <v>1390</v>
      </c>
      <c r="DF9" s="202">
        <v>70</v>
      </c>
      <c r="DG9" s="120"/>
      <c r="DH9" s="202">
        <v>0</v>
      </c>
      <c r="DI9" s="202">
        <v>0</v>
      </c>
      <c r="DJ9" s="202">
        <v>0</v>
      </c>
      <c r="DK9" s="202">
        <v>0</v>
      </c>
      <c r="DL9" s="202">
        <v>0</v>
      </c>
      <c r="DM9" s="202">
        <v>0</v>
      </c>
      <c r="DN9" s="202">
        <v>0</v>
      </c>
      <c r="DO9" s="202">
        <v>0</v>
      </c>
      <c r="DP9" s="202">
        <v>0</v>
      </c>
      <c r="DQ9" s="202">
        <v>0</v>
      </c>
      <c r="DR9" s="202">
        <v>0</v>
      </c>
      <c r="DS9" s="202">
        <v>0</v>
      </c>
      <c r="DT9" s="202">
        <v>0</v>
      </c>
      <c r="DU9" s="202">
        <v>0</v>
      </c>
      <c r="DV9" s="202">
        <v>0</v>
      </c>
      <c r="DW9" s="202">
        <v>0</v>
      </c>
      <c r="DX9" s="202">
        <v>0</v>
      </c>
      <c r="DY9" s="202">
        <v>0</v>
      </c>
      <c r="DZ9" s="202">
        <v>0</v>
      </c>
      <c r="EA9" s="202">
        <v>0</v>
      </c>
      <c r="EB9" s="202">
        <v>0</v>
      </c>
      <c r="EC9" s="202">
        <v>0</v>
      </c>
      <c r="ED9" s="202">
        <v>0</v>
      </c>
      <c r="EE9" s="202">
        <v>0</v>
      </c>
      <c r="EF9" s="202">
        <v>0</v>
      </c>
      <c r="EG9" s="202">
        <v>0</v>
      </c>
      <c r="EH9" s="202">
        <v>0</v>
      </c>
      <c r="EI9" s="202">
        <v>0</v>
      </c>
      <c r="EJ9" s="202">
        <v>0</v>
      </c>
      <c r="EK9" s="202">
        <v>0</v>
      </c>
      <c r="EL9" s="202">
        <v>0</v>
      </c>
      <c r="EM9" s="202">
        <v>0</v>
      </c>
      <c r="EN9" s="202">
        <v>0</v>
      </c>
      <c r="EO9" s="202">
        <v>0</v>
      </c>
      <c r="EP9" s="202">
        <v>0</v>
      </c>
      <c r="EQ9" s="120"/>
      <c r="ER9" s="202">
        <v>0</v>
      </c>
      <c r="ES9" s="202">
        <v>0</v>
      </c>
      <c r="ET9" s="202">
        <v>0</v>
      </c>
      <c r="EU9" s="202">
        <v>0</v>
      </c>
      <c r="EV9" s="202">
        <v>0</v>
      </c>
      <c r="EW9" s="202">
        <v>0</v>
      </c>
      <c r="EX9" s="202">
        <v>0</v>
      </c>
      <c r="EY9" s="202">
        <v>0</v>
      </c>
      <c r="EZ9" s="202">
        <v>0</v>
      </c>
      <c r="FA9" s="202">
        <v>0</v>
      </c>
      <c r="FB9" s="202">
        <v>0</v>
      </c>
      <c r="FC9" s="202">
        <v>0</v>
      </c>
      <c r="FD9" s="202">
        <v>0</v>
      </c>
      <c r="FE9" s="202">
        <v>0</v>
      </c>
      <c r="FF9" s="202">
        <v>0</v>
      </c>
      <c r="FG9" s="202">
        <v>0</v>
      </c>
      <c r="FH9" s="202">
        <v>0</v>
      </c>
      <c r="FI9" s="202">
        <v>0</v>
      </c>
      <c r="FJ9" s="202">
        <v>0</v>
      </c>
      <c r="FK9" s="202">
        <v>0</v>
      </c>
      <c r="FL9" s="202">
        <v>0</v>
      </c>
      <c r="FM9" s="202">
        <v>0</v>
      </c>
      <c r="FN9" s="202">
        <v>0</v>
      </c>
      <c r="FO9" s="202">
        <v>0</v>
      </c>
      <c r="FP9" s="202">
        <v>0</v>
      </c>
      <c r="FQ9" s="202">
        <v>0</v>
      </c>
      <c r="FR9" s="202">
        <v>0</v>
      </c>
      <c r="FS9" s="202">
        <v>0</v>
      </c>
      <c r="FT9" s="202">
        <v>0</v>
      </c>
      <c r="FU9" s="202">
        <v>0</v>
      </c>
      <c r="FV9" s="202">
        <v>0</v>
      </c>
      <c r="FW9" s="202">
        <v>0</v>
      </c>
      <c r="FX9" s="202">
        <v>0</v>
      </c>
      <c r="FY9" s="202">
        <v>0</v>
      </c>
      <c r="FZ9" s="202">
        <v>0</v>
      </c>
      <c r="GA9" s="120"/>
      <c r="GB9" s="202">
        <v>0</v>
      </c>
      <c r="GC9" s="202">
        <v>0</v>
      </c>
      <c r="GD9" s="202">
        <v>0</v>
      </c>
      <c r="GE9" s="202">
        <v>0</v>
      </c>
      <c r="GF9" s="202">
        <v>0</v>
      </c>
      <c r="GG9" s="202">
        <v>0</v>
      </c>
      <c r="GH9" s="202">
        <v>0</v>
      </c>
      <c r="GI9" s="202">
        <v>0</v>
      </c>
      <c r="GJ9" s="202">
        <v>0</v>
      </c>
      <c r="GK9" s="202">
        <v>0</v>
      </c>
      <c r="GL9" s="202">
        <v>0</v>
      </c>
      <c r="GM9" s="202">
        <v>0</v>
      </c>
      <c r="GN9" s="202">
        <v>0</v>
      </c>
      <c r="GO9" s="202">
        <v>0</v>
      </c>
      <c r="GP9" s="202">
        <v>0</v>
      </c>
      <c r="GQ9" s="202">
        <v>0</v>
      </c>
      <c r="GR9" s="202">
        <v>0</v>
      </c>
      <c r="GS9" s="202">
        <v>0</v>
      </c>
      <c r="GT9" s="202">
        <v>0</v>
      </c>
      <c r="GU9" s="202">
        <v>0</v>
      </c>
      <c r="GV9" s="202">
        <v>0</v>
      </c>
      <c r="GW9" s="202">
        <v>0</v>
      </c>
      <c r="GX9" s="202">
        <v>0</v>
      </c>
      <c r="GY9" s="202">
        <v>0</v>
      </c>
      <c r="GZ9" s="202">
        <v>0</v>
      </c>
      <c r="HA9" s="202">
        <v>0</v>
      </c>
      <c r="HB9" s="202">
        <v>0</v>
      </c>
      <c r="HC9" s="202">
        <v>0</v>
      </c>
      <c r="HD9" s="202">
        <v>0</v>
      </c>
      <c r="HE9" s="202">
        <v>0</v>
      </c>
      <c r="HF9" s="202">
        <v>0</v>
      </c>
      <c r="HG9" s="202">
        <v>0</v>
      </c>
      <c r="HH9" s="202">
        <v>0</v>
      </c>
      <c r="HI9" s="202">
        <v>0</v>
      </c>
      <c r="HJ9" s="202">
        <v>0</v>
      </c>
      <c r="HK9" s="120"/>
      <c r="HL9" s="202">
        <v>0</v>
      </c>
      <c r="HM9" s="202">
        <v>0</v>
      </c>
      <c r="HN9" s="202">
        <v>0</v>
      </c>
      <c r="HO9" s="202">
        <v>0</v>
      </c>
      <c r="HP9" s="202">
        <v>0</v>
      </c>
      <c r="HQ9" s="202">
        <v>0</v>
      </c>
      <c r="HR9" s="202">
        <v>0</v>
      </c>
      <c r="HS9" s="202">
        <v>0</v>
      </c>
      <c r="HT9" s="202">
        <v>0</v>
      </c>
      <c r="HU9" s="202">
        <v>0</v>
      </c>
      <c r="HV9" s="202">
        <v>0</v>
      </c>
      <c r="HW9" s="202">
        <v>0</v>
      </c>
      <c r="HX9" s="202">
        <v>0</v>
      </c>
      <c r="HY9" s="202">
        <v>0</v>
      </c>
      <c r="HZ9" s="202">
        <v>0</v>
      </c>
      <c r="IA9" s="202">
        <v>0</v>
      </c>
      <c r="IB9" s="202">
        <v>0</v>
      </c>
      <c r="IC9" s="202">
        <v>0</v>
      </c>
      <c r="ID9" s="202">
        <v>0</v>
      </c>
      <c r="IE9" s="202">
        <v>0</v>
      </c>
      <c r="IF9" s="202">
        <v>0</v>
      </c>
      <c r="IG9" s="202">
        <v>0</v>
      </c>
      <c r="IH9" s="202">
        <v>0</v>
      </c>
      <c r="II9" s="202">
        <v>0</v>
      </c>
      <c r="IJ9" s="202">
        <v>0</v>
      </c>
      <c r="IK9" s="202">
        <v>0</v>
      </c>
      <c r="IL9" s="202">
        <v>0</v>
      </c>
      <c r="IM9" s="202">
        <v>0</v>
      </c>
      <c r="IN9" s="202">
        <v>0</v>
      </c>
      <c r="IO9" s="202">
        <v>0</v>
      </c>
      <c r="IP9" s="202">
        <v>0</v>
      </c>
      <c r="IQ9" s="202">
        <v>0</v>
      </c>
      <c r="IR9" s="202">
        <v>0</v>
      </c>
      <c r="IS9" s="202">
        <v>0</v>
      </c>
      <c r="IT9" s="202">
        <v>0</v>
      </c>
      <c r="IU9" s="120"/>
      <c r="IV9" s="202">
        <v>0</v>
      </c>
      <c r="IW9" s="202">
        <v>0</v>
      </c>
      <c r="IX9" s="202">
        <v>0</v>
      </c>
      <c r="IY9" s="202">
        <v>0</v>
      </c>
      <c r="IZ9" s="202">
        <v>0</v>
      </c>
      <c r="JA9" s="202">
        <v>0</v>
      </c>
      <c r="JB9" s="202">
        <v>0</v>
      </c>
      <c r="JC9" s="202">
        <v>0</v>
      </c>
      <c r="JD9" s="202">
        <v>0</v>
      </c>
      <c r="JE9" s="202">
        <v>0</v>
      </c>
      <c r="JF9" s="202">
        <v>0</v>
      </c>
      <c r="JG9" s="202">
        <v>0</v>
      </c>
      <c r="JH9" s="202">
        <v>0</v>
      </c>
      <c r="JI9" s="202">
        <v>0</v>
      </c>
      <c r="JJ9" s="202">
        <v>0</v>
      </c>
      <c r="JK9" s="202">
        <v>0</v>
      </c>
      <c r="JL9" s="202">
        <v>0</v>
      </c>
      <c r="JM9" s="202">
        <v>0</v>
      </c>
      <c r="JN9" s="202">
        <v>0</v>
      </c>
      <c r="JO9" s="202">
        <v>0</v>
      </c>
      <c r="JP9" s="202">
        <v>0</v>
      </c>
      <c r="JQ9" s="202">
        <v>0</v>
      </c>
      <c r="JR9" s="202">
        <v>0</v>
      </c>
      <c r="JS9" s="202">
        <v>0</v>
      </c>
      <c r="JT9" s="202">
        <v>0</v>
      </c>
      <c r="JU9" s="202">
        <v>0</v>
      </c>
      <c r="JV9" s="202">
        <v>0</v>
      </c>
      <c r="JW9" s="202">
        <v>0</v>
      </c>
      <c r="JX9" s="202">
        <v>0</v>
      </c>
      <c r="JY9" s="202">
        <v>0</v>
      </c>
      <c r="JZ9" s="202">
        <v>0</v>
      </c>
      <c r="KA9" s="202">
        <v>0</v>
      </c>
      <c r="KB9" s="202">
        <v>0</v>
      </c>
      <c r="KC9" s="202">
        <v>0</v>
      </c>
      <c r="KD9" s="202">
        <v>0</v>
      </c>
      <c r="KE9" s="120"/>
      <c r="KF9" s="202">
        <v>0</v>
      </c>
      <c r="KG9" s="202">
        <v>0</v>
      </c>
      <c r="KH9" s="202">
        <v>0</v>
      </c>
      <c r="KI9" s="202">
        <v>0</v>
      </c>
      <c r="KJ9" s="202">
        <v>0</v>
      </c>
      <c r="KK9" s="202">
        <v>0</v>
      </c>
      <c r="KL9" s="202">
        <v>0</v>
      </c>
      <c r="KM9" s="202">
        <v>0</v>
      </c>
      <c r="KN9" s="202">
        <v>0</v>
      </c>
      <c r="KO9" s="202">
        <v>0</v>
      </c>
      <c r="KP9" s="202">
        <v>0</v>
      </c>
      <c r="KQ9" s="202">
        <v>0</v>
      </c>
      <c r="KR9" s="202">
        <v>0</v>
      </c>
      <c r="KS9" s="202">
        <v>0</v>
      </c>
      <c r="KT9" s="202">
        <v>0</v>
      </c>
      <c r="KU9" s="202">
        <v>0</v>
      </c>
      <c r="KV9" s="202">
        <v>0</v>
      </c>
      <c r="KW9" s="202">
        <v>0</v>
      </c>
      <c r="KX9" s="202">
        <v>0</v>
      </c>
      <c r="KY9" s="202">
        <v>0</v>
      </c>
      <c r="KZ9" s="202">
        <v>0</v>
      </c>
      <c r="LA9" s="202">
        <v>0</v>
      </c>
      <c r="LB9" s="202">
        <v>0</v>
      </c>
      <c r="LC9" s="202">
        <v>0</v>
      </c>
      <c r="LD9" s="202">
        <v>0</v>
      </c>
      <c r="LE9" s="202">
        <v>0</v>
      </c>
      <c r="LF9" s="202">
        <v>0</v>
      </c>
      <c r="LG9" s="202">
        <v>0</v>
      </c>
      <c r="LH9" s="202">
        <v>0</v>
      </c>
      <c r="LI9" s="202">
        <v>0</v>
      </c>
      <c r="LJ9" s="202">
        <v>0</v>
      </c>
      <c r="LK9" s="202">
        <v>0</v>
      </c>
      <c r="LL9" s="202">
        <v>0</v>
      </c>
      <c r="LM9" s="202">
        <v>0</v>
      </c>
      <c r="LN9" s="202">
        <v>0</v>
      </c>
      <c r="LO9" s="120"/>
      <c r="LP9" s="202">
        <v>-487.6830000000009</v>
      </c>
      <c r="LQ9" s="202">
        <v>1059.660999999993</v>
      </c>
      <c r="LR9" s="202">
        <v>801.03399999999965</v>
      </c>
      <c r="LS9" s="202">
        <v>105.01400000000285</v>
      </c>
      <c r="LT9" s="202">
        <v>-1522.1710000000021</v>
      </c>
      <c r="LU9" s="202">
        <v>-1698.6739999999977</v>
      </c>
      <c r="LV9" s="202">
        <v>-1079.519</v>
      </c>
      <c r="LW9" s="202">
        <v>-741.58599999999717</v>
      </c>
      <c r="LX9" s="202">
        <v>1291.1500000000012</v>
      </c>
      <c r="LY9" s="202">
        <v>81.769999999986794</v>
      </c>
      <c r="LZ9" s="202">
        <v>1009.6219999999923</v>
      </c>
      <c r="MA9" s="202">
        <v>1637.6030000000019</v>
      </c>
      <c r="MB9" s="202">
        <v>1903.1402803278022</v>
      </c>
      <c r="MC9" s="202">
        <v>-578.08885217744887</v>
      </c>
      <c r="MD9" s="202">
        <v>1814.0850261185042</v>
      </c>
      <c r="ME9" s="202">
        <v>3240.4587867843725</v>
      </c>
      <c r="MF9" s="202">
        <v>-2930.9033269650781</v>
      </c>
      <c r="MG9" s="202">
        <v>4509.1172196927891</v>
      </c>
      <c r="MH9" s="202">
        <v>-2531.568830783448</v>
      </c>
      <c r="MI9" s="202">
        <v>-71.48361639920472</v>
      </c>
      <c r="MJ9" s="202">
        <v>1354.981600000001</v>
      </c>
      <c r="MK9" s="202">
        <v>2461.6088999999993</v>
      </c>
      <c r="ML9" s="202">
        <v>1812.7</v>
      </c>
      <c r="MM9" s="202">
        <v>-2497</v>
      </c>
      <c r="MN9" s="202">
        <v>380</v>
      </c>
      <c r="MO9" s="202">
        <v>-339.85888888874001</v>
      </c>
      <c r="MP9" s="202">
        <v>878</v>
      </c>
      <c r="MQ9" s="202">
        <v>-462</v>
      </c>
      <c r="MR9" s="202">
        <v>1584.14111111126</v>
      </c>
      <c r="MS9" s="202">
        <v>-350</v>
      </c>
      <c r="MT9" s="202">
        <v>1287</v>
      </c>
      <c r="MU9" s="202">
        <v>187</v>
      </c>
      <c r="MV9" s="202">
        <v>-1923</v>
      </c>
      <c r="MW9" s="202">
        <v>2366</v>
      </c>
      <c r="MX9" s="202">
        <v>235.73731000000001</v>
      </c>
      <c r="MY9" s="120"/>
      <c r="MZ9" s="202">
        <v>0</v>
      </c>
      <c r="NA9" s="202">
        <v>0</v>
      </c>
      <c r="NB9" s="202">
        <v>0</v>
      </c>
      <c r="NC9" s="202">
        <v>0</v>
      </c>
      <c r="ND9" s="202">
        <v>0</v>
      </c>
      <c r="NE9" s="202">
        <v>0</v>
      </c>
      <c r="NF9" s="202">
        <v>0</v>
      </c>
      <c r="NG9" s="202">
        <v>0</v>
      </c>
      <c r="NH9" s="202">
        <v>0</v>
      </c>
      <c r="NI9" s="202">
        <v>0</v>
      </c>
      <c r="NJ9" s="202">
        <v>0</v>
      </c>
      <c r="NK9" s="202">
        <v>0</v>
      </c>
      <c r="NL9" s="202">
        <v>0</v>
      </c>
      <c r="NM9" s="202">
        <v>0</v>
      </c>
      <c r="NN9" s="202">
        <v>0</v>
      </c>
      <c r="NO9" s="202">
        <v>0</v>
      </c>
      <c r="NP9" s="202">
        <v>0</v>
      </c>
      <c r="NQ9" s="202">
        <v>0</v>
      </c>
      <c r="NR9" s="202">
        <v>0</v>
      </c>
      <c r="NS9" s="202">
        <v>0</v>
      </c>
      <c r="NT9" s="202">
        <v>0</v>
      </c>
      <c r="NU9" s="202">
        <v>0</v>
      </c>
      <c r="NV9" s="202">
        <v>0</v>
      </c>
      <c r="NW9" s="202">
        <v>0</v>
      </c>
      <c r="NX9" s="202">
        <v>0</v>
      </c>
      <c r="NY9" s="202">
        <v>0</v>
      </c>
      <c r="NZ9" s="202">
        <v>0</v>
      </c>
      <c r="OA9" s="202">
        <v>0</v>
      </c>
      <c r="OB9" s="202">
        <v>0</v>
      </c>
      <c r="OC9" s="202">
        <v>0</v>
      </c>
      <c r="OD9" s="202">
        <v>0</v>
      </c>
      <c r="OE9" s="202">
        <v>0</v>
      </c>
      <c r="OF9" s="202">
        <v>0</v>
      </c>
      <c r="OG9" s="202">
        <v>0</v>
      </c>
      <c r="OH9" s="202">
        <v>0</v>
      </c>
      <c r="OI9" s="120"/>
      <c r="OJ9" s="202">
        <v>0</v>
      </c>
      <c r="OK9" s="202">
        <v>0</v>
      </c>
      <c r="OL9" s="202">
        <v>0</v>
      </c>
      <c r="OM9" s="202">
        <v>0</v>
      </c>
      <c r="ON9" s="202">
        <v>0</v>
      </c>
      <c r="OO9" s="202">
        <v>0</v>
      </c>
      <c r="OP9" s="202">
        <v>0</v>
      </c>
      <c r="OQ9" s="202">
        <v>0</v>
      </c>
      <c r="OR9" s="202">
        <v>0</v>
      </c>
      <c r="OS9" s="202">
        <v>0</v>
      </c>
      <c r="OT9" s="202">
        <v>0</v>
      </c>
      <c r="OU9" s="202">
        <v>0</v>
      </c>
      <c r="OV9" s="202">
        <v>0</v>
      </c>
      <c r="OW9" s="202">
        <v>0</v>
      </c>
      <c r="OX9" s="202">
        <v>0</v>
      </c>
      <c r="OY9" s="202">
        <v>0</v>
      </c>
      <c r="OZ9" s="202">
        <v>0</v>
      </c>
      <c r="PA9" s="202">
        <v>0</v>
      </c>
      <c r="PB9" s="202">
        <v>0</v>
      </c>
      <c r="PC9" s="202">
        <v>0</v>
      </c>
      <c r="PD9" s="202">
        <v>0</v>
      </c>
      <c r="PE9" s="202">
        <v>0</v>
      </c>
      <c r="PF9" s="202">
        <v>0</v>
      </c>
      <c r="PG9" s="202">
        <v>410</v>
      </c>
      <c r="PH9" s="202">
        <v>361.8350203798891</v>
      </c>
      <c r="PI9" s="202">
        <v>361.8350203798891</v>
      </c>
      <c r="PJ9" s="202">
        <v>361.8350203798891</v>
      </c>
      <c r="PK9" s="202">
        <v>0</v>
      </c>
      <c r="PL9" s="202">
        <v>379</v>
      </c>
      <c r="PM9" s="202">
        <v>361.8350203798891</v>
      </c>
      <c r="PN9" s="202">
        <v>160</v>
      </c>
      <c r="PO9" s="202">
        <v>160</v>
      </c>
      <c r="PP9" s="202">
        <v>18</v>
      </c>
      <c r="PQ9" s="202">
        <v>18</v>
      </c>
      <c r="PR9" s="202">
        <v>5.2524300000000004</v>
      </c>
      <c r="PS9" s="120"/>
      <c r="PT9" s="202">
        <v>48.336928571432509</v>
      </c>
      <c r="PU9" s="202">
        <v>-675.53016666666736</v>
      </c>
      <c r="PV9" s="202">
        <v>-116.12300000000323</v>
      </c>
      <c r="PW9" s="202">
        <v>-825.36699999999837</v>
      </c>
      <c r="PX9" s="202">
        <v>-981.61100000000079</v>
      </c>
      <c r="PY9" s="202">
        <v>-1693.4430000000029</v>
      </c>
      <c r="PZ9" s="202">
        <v>-601.14199999999983</v>
      </c>
      <c r="QA9" s="202">
        <v>2611.5629047619041</v>
      </c>
      <c r="QB9" s="202">
        <v>-2382.14</v>
      </c>
      <c r="QC9" s="202">
        <v>-1420.4980000000032</v>
      </c>
      <c r="QD9" s="202">
        <v>1164.3750000000073</v>
      </c>
      <c r="QE9" s="202">
        <v>-445.65230952380807</v>
      </c>
      <c r="QF9" s="202">
        <v>-2827.3762765425272</v>
      </c>
      <c r="QG9" s="202">
        <v>-2457.1281420069281</v>
      </c>
      <c r="QH9" s="202">
        <v>-1728.7193508890778</v>
      </c>
      <c r="QI9" s="202">
        <v>-1034.368673106801</v>
      </c>
      <c r="QJ9" s="202">
        <v>-137.9548938089938</v>
      </c>
      <c r="QK9" s="202">
        <v>-132.19999999999999</v>
      </c>
      <c r="QL9" s="202">
        <v>834.2</v>
      </c>
      <c r="QM9" s="202">
        <v>-611.79999999999995</v>
      </c>
      <c r="QN9" s="202">
        <v>-1467.8</v>
      </c>
      <c r="QO9" s="202">
        <v>1038.3</v>
      </c>
      <c r="QP9" s="202">
        <v>964.1</v>
      </c>
      <c r="QQ9" s="202">
        <v>1700</v>
      </c>
      <c r="QR9" s="202">
        <v>2133</v>
      </c>
      <c r="QS9" s="202">
        <v>120</v>
      </c>
      <c r="QT9" s="202">
        <v>785</v>
      </c>
      <c r="QU9" s="202">
        <v>0</v>
      </c>
      <c r="QV9" s="202">
        <v>3151</v>
      </c>
      <c r="QW9" s="202">
        <v>785</v>
      </c>
      <c r="QX9" s="202">
        <v>-686</v>
      </c>
      <c r="QY9" s="202">
        <v>-1857</v>
      </c>
      <c r="QZ9" s="202">
        <v>-1707</v>
      </c>
      <c r="RA9" s="202">
        <v>-2307</v>
      </c>
      <c r="RB9" s="202">
        <v>-122.66200000000001</v>
      </c>
      <c r="RC9" s="120"/>
      <c r="RD9" s="202">
        <v>109.89800000000105</v>
      </c>
      <c r="RE9" s="202">
        <v>179.7440000000006</v>
      </c>
      <c r="RF9" s="202">
        <v>-1.9269999999996799</v>
      </c>
      <c r="RG9" s="202">
        <v>-8.6090000000003783</v>
      </c>
      <c r="RH9" s="202">
        <v>109.98800000000028</v>
      </c>
      <c r="RI9" s="202">
        <v>197.54700000000048</v>
      </c>
      <c r="RJ9" s="202">
        <v>26.741000000000895</v>
      </c>
      <c r="RK9" s="202">
        <v>65.873999999999796</v>
      </c>
      <c r="RL9" s="202">
        <v>485.88299999999981</v>
      </c>
      <c r="RM9" s="202">
        <v>353.40900000000056</v>
      </c>
      <c r="RN9" s="202">
        <v>482.27099999999973</v>
      </c>
      <c r="RO9" s="202">
        <v>1171.97</v>
      </c>
      <c r="RP9" s="202">
        <v>771.13812216206679</v>
      </c>
      <c r="RQ9" s="202">
        <v>868.50698508694825</v>
      </c>
      <c r="RR9" s="202">
        <v>983.5505076060964</v>
      </c>
      <c r="RS9" s="202">
        <v>722.27558393421555</v>
      </c>
      <c r="RT9" s="202">
        <v>644.33148319643124</v>
      </c>
      <c r="RU9" s="202">
        <v>855.30592636064227</v>
      </c>
      <c r="RV9" s="202">
        <v>687.72702527181309</v>
      </c>
      <c r="RW9" s="202">
        <v>236.60070869796954</v>
      </c>
      <c r="RX9" s="202">
        <v>361.19502240930854</v>
      </c>
      <c r="RY9" s="202">
        <v>355.22776629401415</v>
      </c>
      <c r="RZ9" s="202">
        <v>-252</v>
      </c>
      <c r="SA9" s="202">
        <v>0</v>
      </c>
      <c r="SB9" s="202">
        <v>110.24</v>
      </c>
      <c r="SC9" s="202">
        <v>50</v>
      </c>
      <c r="SD9" s="202">
        <v>50</v>
      </c>
      <c r="SE9" s="202">
        <v>50</v>
      </c>
      <c r="SF9" s="202">
        <v>950</v>
      </c>
      <c r="SG9" s="202">
        <v>54</v>
      </c>
      <c r="SH9" s="202">
        <v>94</v>
      </c>
      <c r="SI9" s="202">
        <v>-1096</v>
      </c>
      <c r="SJ9" s="202">
        <v>196</v>
      </c>
      <c r="SK9" s="202">
        <v>196</v>
      </c>
      <c r="SL9" s="202">
        <v>500</v>
      </c>
      <c r="SM9" s="120"/>
      <c r="SN9" s="202">
        <v>-358.33899999999994</v>
      </c>
      <c r="SO9" s="202">
        <v>-100.82000000000062</v>
      </c>
      <c r="SP9" s="202">
        <v>-249.99099999999999</v>
      </c>
      <c r="SQ9" s="202">
        <v>-190.30799999999999</v>
      </c>
      <c r="SR9" s="202">
        <v>-131.71199999999953</v>
      </c>
      <c r="SS9" s="202">
        <v>-148.77599999999984</v>
      </c>
      <c r="ST9" s="202">
        <v>-407.53199999999924</v>
      </c>
      <c r="SU9" s="202">
        <v>-313.55099999999948</v>
      </c>
      <c r="SV9" s="202">
        <v>367.89400000000023</v>
      </c>
      <c r="SW9" s="202">
        <v>-159.88800000000083</v>
      </c>
      <c r="SX9" s="202">
        <v>217.44000000000051</v>
      </c>
      <c r="SY9" s="202">
        <v>-380.73947166666767</v>
      </c>
      <c r="SZ9" s="202">
        <v>-278.63464098921577</v>
      </c>
      <c r="TA9" s="202">
        <v>-391.17792158113116</v>
      </c>
      <c r="TB9" s="202">
        <v>-2541.3255086193603</v>
      </c>
      <c r="TC9" s="202">
        <v>-1203.8309247457019</v>
      </c>
      <c r="TD9" s="202">
        <v>1073.4475376984537</v>
      </c>
      <c r="TE9" s="202">
        <v>-589.50581082170174</v>
      </c>
      <c r="TF9" s="202">
        <v>-798.06498503536568</v>
      </c>
      <c r="TG9" s="202">
        <v>-972.37295743221694</v>
      </c>
      <c r="TH9" s="202">
        <v>-34.299999999999997</v>
      </c>
      <c r="TI9" s="202">
        <v>-1767.4</v>
      </c>
      <c r="TJ9" s="202">
        <v>0</v>
      </c>
      <c r="TK9" s="202">
        <v>-1390.98</v>
      </c>
      <c r="TL9" s="202">
        <v>-2850</v>
      </c>
      <c r="TM9" s="202">
        <v>0</v>
      </c>
      <c r="TN9" s="202">
        <v>210</v>
      </c>
      <c r="TO9" s="202">
        <v>450</v>
      </c>
      <c r="TP9" s="202">
        <v>700</v>
      </c>
      <c r="TQ9" s="202">
        <v>201</v>
      </c>
      <c r="TR9" s="202">
        <v>-1131</v>
      </c>
      <c r="TS9" s="202">
        <v>-368</v>
      </c>
      <c r="TT9" s="202">
        <v>810</v>
      </c>
      <c r="TU9" s="202">
        <v>810</v>
      </c>
      <c r="TV9" s="202">
        <v>332.28304000000003</v>
      </c>
      <c r="TW9" s="120"/>
      <c r="TX9" s="202">
        <v>-87.019999999998618</v>
      </c>
      <c r="TY9" s="202">
        <v>-214.42199999999866</v>
      </c>
      <c r="TZ9" s="202">
        <v>-137.21699999999873</v>
      </c>
      <c r="UA9" s="202">
        <v>395.90499999999884</v>
      </c>
      <c r="UB9" s="202">
        <v>-208.96999999999935</v>
      </c>
      <c r="UC9" s="202">
        <v>675.16300000000047</v>
      </c>
      <c r="UD9" s="202">
        <v>1147.3109999999997</v>
      </c>
      <c r="UE9" s="202">
        <v>1372.605</v>
      </c>
      <c r="UF9" s="202">
        <v>705.4409999999998</v>
      </c>
      <c r="UG9" s="202">
        <v>610.34400000000096</v>
      </c>
      <c r="UH9" s="202">
        <v>462.94299999999976</v>
      </c>
      <c r="UI9" s="202">
        <v>358.22559642857277</v>
      </c>
      <c r="UJ9" s="202">
        <v>692.10468415429182</v>
      </c>
      <c r="UK9" s="202">
        <v>377.50662097681959</v>
      </c>
      <c r="UL9" s="202">
        <v>2406.0764385368957</v>
      </c>
      <c r="UM9" s="202">
        <v>183.23257270322097</v>
      </c>
      <c r="UN9" s="202">
        <v>1706.704859512095</v>
      </c>
      <c r="UO9" s="202">
        <v>4306.0514420214195</v>
      </c>
      <c r="UP9" s="202">
        <v>1997.6540680781463</v>
      </c>
      <c r="UQ9" s="202">
        <v>655.48977828403008</v>
      </c>
      <c r="UR9" s="202">
        <v>2838.3587136825804</v>
      </c>
      <c r="US9" s="202">
        <v>322.43455646501707</v>
      </c>
      <c r="UT9" s="202">
        <v>-300</v>
      </c>
      <c r="UU9" s="202">
        <v>0</v>
      </c>
      <c r="UV9" s="202">
        <v>-1045.27</v>
      </c>
      <c r="UW9" s="202">
        <v>30</v>
      </c>
      <c r="UX9" s="202">
        <v>449</v>
      </c>
      <c r="UY9" s="202">
        <v>449</v>
      </c>
      <c r="UZ9" s="202">
        <v>30</v>
      </c>
      <c r="VA9" s="202">
        <v>-1469</v>
      </c>
      <c r="VB9" s="202">
        <v>3045</v>
      </c>
      <c r="VC9" s="202">
        <v>-5300</v>
      </c>
      <c r="VD9" s="202">
        <v>5280</v>
      </c>
      <c r="VE9" s="202">
        <v>5280</v>
      </c>
      <c r="VF9" s="202">
        <v>-1050</v>
      </c>
      <c r="VG9" s="120"/>
      <c r="VH9" s="202">
        <v>0</v>
      </c>
      <c r="VI9" s="202">
        <v>0</v>
      </c>
      <c r="VJ9" s="202">
        <v>0</v>
      </c>
      <c r="VK9" s="202">
        <v>0</v>
      </c>
      <c r="VL9" s="202">
        <v>0</v>
      </c>
      <c r="VM9" s="202">
        <v>0</v>
      </c>
      <c r="VN9" s="202">
        <v>0</v>
      </c>
      <c r="VO9" s="202">
        <v>0</v>
      </c>
      <c r="VP9" s="202">
        <v>0</v>
      </c>
      <c r="VQ9" s="202">
        <v>0</v>
      </c>
      <c r="VR9" s="202">
        <v>0</v>
      </c>
      <c r="VS9" s="202">
        <v>0</v>
      </c>
      <c r="VT9" s="202">
        <v>0</v>
      </c>
      <c r="VU9" s="202">
        <v>0</v>
      </c>
      <c r="VV9" s="202">
        <v>0</v>
      </c>
      <c r="VW9" s="202">
        <v>0</v>
      </c>
      <c r="VX9" s="202">
        <v>0</v>
      </c>
      <c r="VY9" s="202">
        <v>0</v>
      </c>
      <c r="VZ9" s="202">
        <v>0</v>
      </c>
      <c r="WA9" s="202">
        <v>0</v>
      </c>
      <c r="WB9" s="202">
        <v>0</v>
      </c>
      <c r="WC9" s="202">
        <v>0</v>
      </c>
      <c r="WD9" s="202">
        <v>0</v>
      </c>
      <c r="WE9" s="202">
        <v>0</v>
      </c>
      <c r="WF9" s="202">
        <v>0</v>
      </c>
      <c r="WG9" s="202">
        <v>0</v>
      </c>
      <c r="WH9" s="202">
        <v>0</v>
      </c>
      <c r="WI9" s="202">
        <v>0</v>
      </c>
      <c r="WJ9" s="202">
        <v>0</v>
      </c>
      <c r="WK9" s="202">
        <v>0</v>
      </c>
      <c r="WL9" s="202">
        <v>0</v>
      </c>
      <c r="WM9" s="202">
        <v>0</v>
      </c>
      <c r="WN9" s="202">
        <v>0</v>
      </c>
      <c r="WO9" s="202">
        <v>0</v>
      </c>
      <c r="WP9" s="202">
        <v>0</v>
      </c>
      <c r="WQ9" s="120"/>
      <c r="WR9" s="202">
        <v>0</v>
      </c>
      <c r="WS9" s="202">
        <v>0</v>
      </c>
      <c r="WT9" s="202">
        <v>0</v>
      </c>
      <c r="WU9" s="202">
        <v>0</v>
      </c>
      <c r="WV9" s="202">
        <v>0</v>
      </c>
      <c r="WW9" s="202">
        <v>0</v>
      </c>
      <c r="WX9" s="202">
        <v>0</v>
      </c>
      <c r="WY9" s="202">
        <v>0</v>
      </c>
      <c r="WZ9" s="202">
        <v>0</v>
      </c>
      <c r="XA9" s="202">
        <v>0</v>
      </c>
      <c r="XB9" s="202">
        <v>0</v>
      </c>
      <c r="XC9" s="202">
        <v>0</v>
      </c>
      <c r="XD9" s="202">
        <v>0</v>
      </c>
      <c r="XE9" s="202">
        <v>0</v>
      </c>
      <c r="XF9" s="202">
        <v>0</v>
      </c>
      <c r="XG9" s="202">
        <v>0</v>
      </c>
      <c r="XH9" s="202">
        <v>0</v>
      </c>
      <c r="XI9" s="202">
        <v>0</v>
      </c>
      <c r="XJ9" s="202">
        <v>0</v>
      </c>
      <c r="XK9" s="202">
        <v>0</v>
      </c>
      <c r="XL9" s="202">
        <v>0</v>
      </c>
      <c r="XM9" s="202">
        <v>0</v>
      </c>
      <c r="XN9" s="202">
        <v>0</v>
      </c>
      <c r="XO9" s="202">
        <v>0</v>
      </c>
      <c r="XP9" s="202">
        <v>0</v>
      </c>
      <c r="XQ9" s="202">
        <v>0</v>
      </c>
      <c r="XR9" s="202">
        <v>0</v>
      </c>
      <c r="XS9" s="202">
        <v>0</v>
      </c>
      <c r="XT9" s="202">
        <v>0</v>
      </c>
      <c r="XU9" s="202">
        <v>0</v>
      </c>
      <c r="XV9" s="202">
        <v>0</v>
      </c>
      <c r="XW9" s="202">
        <v>0</v>
      </c>
      <c r="XX9" s="202">
        <v>4</v>
      </c>
      <c r="XY9" s="202">
        <v>4</v>
      </c>
      <c r="XZ9" s="202">
        <v>-48.139373095238</v>
      </c>
      <c r="YA9" s="120"/>
      <c r="YB9" s="202">
        <v>0</v>
      </c>
      <c r="YC9" s="202">
        <v>0</v>
      </c>
      <c r="YD9" s="202">
        <v>0</v>
      </c>
      <c r="YE9" s="202">
        <v>0</v>
      </c>
      <c r="YF9" s="202">
        <v>0</v>
      </c>
      <c r="YG9" s="202">
        <v>0</v>
      </c>
      <c r="YH9" s="202">
        <v>0</v>
      </c>
      <c r="YI9" s="202">
        <v>0</v>
      </c>
      <c r="YJ9" s="202">
        <v>0</v>
      </c>
      <c r="YK9" s="202">
        <v>0</v>
      </c>
      <c r="YL9" s="202">
        <v>0</v>
      </c>
      <c r="YM9" s="202">
        <v>0</v>
      </c>
      <c r="YN9" s="202">
        <v>0</v>
      </c>
      <c r="YO9" s="202">
        <v>0</v>
      </c>
      <c r="YP9" s="202">
        <v>0</v>
      </c>
      <c r="YQ9" s="202">
        <v>0</v>
      </c>
      <c r="YR9" s="202">
        <v>0</v>
      </c>
      <c r="YS9" s="202">
        <v>0</v>
      </c>
      <c r="YT9" s="202">
        <v>0</v>
      </c>
      <c r="YU9" s="202">
        <v>0</v>
      </c>
      <c r="YV9" s="202">
        <v>0</v>
      </c>
      <c r="YW9" s="202">
        <v>0</v>
      </c>
      <c r="YX9" s="202">
        <v>0</v>
      </c>
      <c r="YY9" s="202">
        <v>0</v>
      </c>
      <c r="YZ9" s="202">
        <v>0</v>
      </c>
      <c r="ZA9" s="202">
        <v>0</v>
      </c>
      <c r="ZB9" s="202">
        <v>0</v>
      </c>
      <c r="ZC9" s="202">
        <v>0</v>
      </c>
      <c r="ZD9" s="202">
        <v>0</v>
      </c>
      <c r="ZE9" s="202">
        <v>0</v>
      </c>
      <c r="ZF9" s="202">
        <v>0</v>
      </c>
      <c r="ZG9" s="202">
        <v>0</v>
      </c>
      <c r="ZH9" s="202">
        <v>0</v>
      </c>
      <c r="ZI9" s="202">
        <v>1</v>
      </c>
      <c r="ZJ9" s="202">
        <v>16.261617857142816</v>
      </c>
      <c r="ZK9" s="120"/>
      <c r="ZL9" s="202">
        <v>0</v>
      </c>
      <c r="ZM9" s="202">
        <v>0</v>
      </c>
      <c r="ZN9" s="202">
        <v>0</v>
      </c>
      <c r="ZO9" s="202">
        <v>0</v>
      </c>
      <c r="ZP9" s="202">
        <v>0</v>
      </c>
      <c r="ZQ9" s="202">
        <v>0</v>
      </c>
      <c r="ZR9" s="202">
        <v>0</v>
      </c>
      <c r="ZS9" s="202">
        <v>0</v>
      </c>
      <c r="ZT9" s="202">
        <v>0</v>
      </c>
      <c r="ZU9" s="202">
        <v>0</v>
      </c>
      <c r="ZV9" s="202">
        <v>0</v>
      </c>
      <c r="ZW9" s="202">
        <v>0</v>
      </c>
      <c r="ZX9" s="202">
        <v>0</v>
      </c>
      <c r="ZY9" s="202">
        <v>0</v>
      </c>
      <c r="ZZ9" s="202">
        <v>0</v>
      </c>
      <c r="AAA9" s="202">
        <v>0</v>
      </c>
      <c r="AAB9" s="202">
        <v>0</v>
      </c>
      <c r="AAC9" s="202">
        <v>0</v>
      </c>
      <c r="AAD9" s="202">
        <v>0</v>
      </c>
      <c r="AAE9" s="202">
        <v>0</v>
      </c>
      <c r="AAF9" s="202">
        <v>0</v>
      </c>
      <c r="AAG9" s="202">
        <v>0</v>
      </c>
      <c r="AAH9" s="202">
        <v>0</v>
      </c>
      <c r="AAI9" s="202">
        <v>0</v>
      </c>
      <c r="AAJ9" s="202">
        <v>0</v>
      </c>
      <c r="AAK9" s="202">
        <v>0</v>
      </c>
      <c r="AAL9" s="202">
        <v>0</v>
      </c>
      <c r="AAM9" s="202">
        <v>0</v>
      </c>
      <c r="AAN9" s="202">
        <v>0</v>
      </c>
      <c r="AAO9" s="202">
        <v>0</v>
      </c>
      <c r="AAP9" s="202">
        <v>0</v>
      </c>
      <c r="AAQ9" s="202">
        <v>0</v>
      </c>
      <c r="AAR9" s="202">
        <v>0</v>
      </c>
      <c r="AAS9" s="202">
        <v>0</v>
      </c>
      <c r="AAT9" s="202">
        <v>0</v>
      </c>
      <c r="AAU9" s="120"/>
      <c r="AAV9" s="202">
        <v>0</v>
      </c>
      <c r="AAW9" s="202">
        <v>0</v>
      </c>
      <c r="AAX9" s="202">
        <v>0</v>
      </c>
      <c r="AAY9" s="202">
        <v>0</v>
      </c>
      <c r="AAZ9" s="202">
        <v>0</v>
      </c>
      <c r="ABA9" s="202">
        <v>0</v>
      </c>
      <c r="ABB9" s="202">
        <v>0</v>
      </c>
      <c r="ABC9" s="202">
        <v>0</v>
      </c>
      <c r="ABD9" s="202">
        <v>0</v>
      </c>
      <c r="ABE9" s="202">
        <v>0</v>
      </c>
      <c r="ABF9" s="202">
        <v>0</v>
      </c>
      <c r="ABG9" s="202">
        <v>0</v>
      </c>
      <c r="ABH9" s="202">
        <v>0</v>
      </c>
      <c r="ABI9" s="202">
        <v>0</v>
      </c>
      <c r="ABJ9" s="202">
        <v>0</v>
      </c>
      <c r="ABK9" s="202">
        <v>0</v>
      </c>
      <c r="ABL9" s="202">
        <v>0</v>
      </c>
      <c r="ABM9" s="202">
        <v>0</v>
      </c>
      <c r="ABN9" s="202">
        <v>0</v>
      </c>
      <c r="ABO9" s="202">
        <v>0</v>
      </c>
      <c r="ABP9" s="202">
        <v>0</v>
      </c>
      <c r="ABQ9" s="202">
        <v>0</v>
      </c>
      <c r="ABR9" s="202">
        <v>0</v>
      </c>
      <c r="ABS9" s="202">
        <v>0</v>
      </c>
      <c r="ABT9" s="202">
        <v>0</v>
      </c>
      <c r="ABU9" s="202">
        <v>0</v>
      </c>
      <c r="ABV9" s="202">
        <v>0</v>
      </c>
      <c r="ABW9" s="202">
        <v>0</v>
      </c>
      <c r="ABX9" s="202">
        <v>0</v>
      </c>
      <c r="ABY9" s="202">
        <v>0</v>
      </c>
      <c r="ABZ9" s="202">
        <v>0</v>
      </c>
      <c r="ACA9" s="202">
        <v>0</v>
      </c>
      <c r="ACB9" s="202">
        <v>0</v>
      </c>
      <c r="ACC9" s="202">
        <v>0</v>
      </c>
      <c r="ACD9" s="202">
        <v>0</v>
      </c>
      <c r="ACE9" s="120"/>
      <c r="ACF9" s="202">
        <v>0</v>
      </c>
      <c r="ACG9" s="202">
        <v>0</v>
      </c>
      <c r="ACH9" s="202">
        <v>0</v>
      </c>
      <c r="ACI9" s="202">
        <v>0</v>
      </c>
      <c r="ACJ9" s="202">
        <v>0</v>
      </c>
      <c r="ACK9" s="202">
        <v>0</v>
      </c>
      <c r="ACL9" s="202">
        <v>0</v>
      </c>
      <c r="ACM9" s="202">
        <v>0</v>
      </c>
      <c r="ACN9" s="202">
        <v>0</v>
      </c>
      <c r="ACO9" s="202">
        <v>0</v>
      </c>
      <c r="ACP9" s="202">
        <v>0</v>
      </c>
      <c r="ACQ9" s="202">
        <v>0</v>
      </c>
      <c r="ACR9" s="202">
        <v>0</v>
      </c>
      <c r="ACS9" s="202">
        <v>0</v>
      </c>
      <c r="ACT9" s="202">
        <v>0</v>
      </c>
      <c r="ACU9" s="202">
        <v>0</v>
      </c>
      <c r="ACV9" s="202">
        <v>0</v>
      </c>
      <c r="ACW9" s="202">
        <v>0</v>
      </c>
      <c r="ACX9" s="202">
        <v>0</v>
      </c>
      <c r="ACY9" s="202">
        <v>0</v>
      </c>
      <c r="ACZ9" s="202">
        <v>0</v>
      </c>
      <c r="ADA9" s="202">
        <v>0</v>
      </c>
      <c r="ADB9" s="202">
        <v>0</v>
      </c>
      <c r="ADC9" s="202">
        <v>0</v>
      </c>
      <c r="ADD9" s="202">
        <v>0</v>
      </c>
      <c r="ADE9" s="202">
        <v>0</v>
      </c>
      <c r="ADF9" s="202">
        <v>0</v>
      </c>
      <c r="ADG9" s="202">
        <v>0</v>
      </c>
      <c r="ADH9" s="202">
        <v>0</v>
      </c>
      <c r="ADI9" s="202">
        <v>0</v>
      </c>
      <c r="ADJ9" s="202">
        <v>0</v>
      </c>
      <c r="ADK9" s="202">
        <v>0</v>
      </c>
      <c r="ADL9" s="202">
        <v>0</v>
      </c>
      <c r="ADM9" s="202">
        <v>0</v>
      </c>
      <c r="ADN9" s="202">
        <v>0</v>
      </c>
      <c r="ADO9" s="120"/>
      <c r="ADP9" s="202">
        <v>0</v>
      </c>
      <c r="ADQ9" s="202">
        <v>0</v>
      </c>
      <c r="ADR9" s="202">
        <v>0</v>
      </c>
      <c r="ADS9" s="202">
        <v>0</v>
      </c>
      <c r="ADT9" s="202">
        <v>0</v>
      </c>
      <c r="ADU9" s="202">
        <v>0</v>
      </c>
      <c r="ADV9" s="202">
        <v>0</v>
      </c>
      <c r="ADW9" s="202">
        <v>0</v>
      </c>
      <c r="ADX9" s="202">
        <v>0</v>
      </c>
      <c r="ADY9" s="202">
        <v>0</v>
      </c>
      <c r="ADZ9" s="202">
        <v>0</v>
      </c>
      <c r="AEA9" s="202">
        <v>0</v>
      </c>
      <c r="AEB9" s="202">
        <v>0</v>
      </c>
      <c r="AEC9" s="202">
        <v>0</v>
      </c>
      <c r="AED9" s="202">
        <v>0</v>
      </c>
      <c r="AEE9" s="202">
        <v>0</v>
      </c>
      <c r="AEF9" s="202">
        <v>0</v>
      </c>
      <c r="AEG9" s="202">
        <v>0</v>
      </c>
      <c r="AEH9" s="202">
        <v>0</v>
      </c>
      <c r="AEI9" s="202">
        <v>0</v>
      </c>
      <c r="AEJ9" s="202">
        <v>0</v>
      </c>
      <c r="AEK9" s="202">
        <v>0</v>
      </c>
      <c r="AEL9" s="202">
        <v>0</v>
      </c>
      <c r="AEM9" s="202">
        <v>0</v>
      </c>
      <c r="AEN9" s="202">
        <v>0</v>
      </c>
      <c r="AEO9" s="202">
        <v>0</v>
      </c>
      <c r="AEP9" s="202">
        <v>0</v>
      </c>
      <c r="AEQ9" s="202">
        <v>0</v>
      </c>
      <c r="AER9" s="202">
        <v>0</v>
      </c>
      <c r="AES9" s="202">
        <v>0</v>
      </c>
      <c r="AET9" s="202">
        <v>0</v>
      </c>
      <c r="AEU9" s="202">
        <v>0</v>
      </c>
      <c r="AEV9" s="202">
        <v>0</v>
      </c>
      <c r="AEW9" s="202">
        <v>0</v>
      </c>
      <c r="AEX9" s="202">
        <v>0</v>
      </c>
      <c r="AEY9" s="120"/>
      <c r="AEZ9" s="202">
        <v>0</v>
      </c>
      <c r="AFA9" s="202">
        <v>0</v>
      </c>
      <c r="AFB9" s="202">
        <v>0</v>
      </c>
      <c r="AFC9" s="202">
        <v>0</v>
      </c>
      <c r="AFD9" s="202">
        <v>0</v>
      </c>
      <c r="AFE9" s="202">
        <v>0</v>
      </c>
      <c r="AFF9" s="202">
        <v>0</v>
      </c>
      <c r="AFG9" s="202">
        <v>0</v>
      </c>
      <c r="AFH9" s="202">
        <v>0</v>
      </c>
      <c r="AFI9" s="202">
        <v>0</v>
      </c>
      <c r="AFJ9" s="202">
        <v>0</v>
      </c>
      <c r="AFK9" s="202">
        <v>0</v>
      </c>
      <c r="AFL9" s="202">
        <v>0</v>
      </c>
      <c r="AFM9" s="202">
        <v>0</v>
      </c>
      <c r="AFN9" s="202">
        <v>0</v>
      </c>
      <c r="AFO9" s="202">
        <v>0</v>
      </c>
      <c r="AFP9" s="202">
        <v>0</v>
      </c>
      <c r="AFQ9" s="202">
        <v>0</v>
      </c>
      <c r="AFR9" s="202">
        <v>0</v>
      </c>
      <c r="AFS9" s="202">
        <v>0</v>
      </c>
      <c r="AFT9" s="202">
        <v>0</v>
      </c>
      <c r="AFU9" s="202">
        <v>0</v>
      </c>
      <c r="AFV9" s="202">
        <v>0</v>
      </c>
      <c r="AFW9" s="202">
        <v>0</v>
      </c>
      <c r="AFX9" s="202">
        <v>0</v>
      </c>
      <c r="AFY9" s="202">
        <v>0</v>
      </c>
      <c r="AFZ9" s="202">
        <v>0</v>
      </c>
      <c r="AGA9" s="202">
        <v>0</v>
      </c>
      <c r="AGB9" s="202">
        <v>0</v>
      </c>
      <c r="AGC9" s="202">
        <v>0</v>
      </c>
      <c r="AGD9" s="202">
        <v>0</v>
      </c>
      <c r="AGE9" s="202">
        <v>0</v>
      </c>
      <c r="AGF9" s="202">
        <v>0</v>
      </c>
      <c r="AGG9" s="202">
        <v>0</v>
      </c>
      <c r="AGH9" s="202">
        <v>0</v>
      </c>
    </row>
    <row r="10" spans="1:866" ht="16.5" x14ac:dyDescent="0.25">
      <c r="A10" s="123">
        <v>6</v>
      </c>
      <c r="B10" s="406"/>
      <c r="C10" s="201" t="s">
        <v>46</v>
      </c>
      <c r="D10" s="202">
        <v>24580</v>
      </c>
      <c r="E10" s="202">
        <v>25679</v>
      </c>
      <c r="F10" s="202">
        <v>26211</v>
      </c>
      <c r="G10" s="202">
        <v>26452</v>
      </c>
      <c r="H10" s="202">
        <v>26113</v>
      </c>
      <c r="I10" s="202">
        <v>26650.3</v>
      </c>
      <c r="J10" s="202">
        <v>23948.400000000001</v>
      </c>
      <c r="K10" s="202">
        <v>23348.7</v>
      </c>
      <c r="L10" s="202">
        <v>25199.9</v>
      </c>
      <c r="M10" s="202">
        <v>23933.9</v>
      </c>
      <c r="N10" s="202">
        <v>22876.3</v>
      </c>
      <c r="O10" s="202">
        <v>20699.3</v>
      </c>
      <c r="P10" s="202">
        <v>13472.1</v>
      </c>
      <c r="Q10" s="202">
        <v>13199.1</v>
      </c>
      <c r="R10" s="202">
        <v>13239.2</v>
      </c>
      <c r="S10" s="202">
        <v>13618.5</v>
      </c>
      <c r="T10" s="202">
        <v>13741</v>
      </c>
      <c r="U10" s="202">
        <v>13499.4</v>
      </c>
      <c r="V10" s="202">
        <v>20816.544000000002</v>
      </c>
      <c r="W10" s="202">
        <v>14301.747088399999</v>
      </c>
      <c r="X10" s="202">
        <v>12317.788063999998</v>
      </c>
      <c r="Y10" s="202">
        <v>14338.40064</v>
      </c>
      <c r="Z10" s="202">
        <v>22608.815999999999</v>
      </c>
      <c r="AA10" s="202">
        <v>12589.685740000003</v>
      </c>
      <c r="AB10" s="202">
        <v>16868.392</v>
      </c>
      <c r="AC10" s="202">
        <v>18123.499800000001</v>
      </c>
      <c r="AD10" s="202">
        <v>22434.824100000002</v>
      </c>
      <c r="AE10" s="202">
        <v>22590.341800000002</v>
      </c>
      <c r="AF10" s="202">
        <v>19191.608</v>
      </c>
      <c r="AG10" s="202">
        <v>21999.098329899996</v>
      </c>
      <c r="AH10" s="202">
        <v>15700.32085</v>
      </c>
      <c r="AI10" s="202">
        <v>17709.096270000002</v>
      </c>
      <c r="AJ10" s="202">
        <v>23117.105669999997</v>
      </c>
      <c r="AK10" s="202">
        <v>20499.022191000007</v>
      </c>
      <c r="AL10" s="202">
        <v>20129.71773</v>
      </c>
      <c r="AM10" s="120"/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202">
        <v>0</v>
      </c>
      <c r="BD10" s="202">
        <v>0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202">
        <v>0</v>
      </c>
      <c r="BK10" s="202">
        <v>0</v>
      </c>
      <c r="BL10" s="202">
        <v>0</v>
      </c>
      <c r="BM10" s="202">
        <v>0</v>
      </c>
      <c r="BN10" s="202">
        <v>0</v>
      </c>
      <c r="BO10" s="202">
        <v>0</v>
      </c>
      <c r="BP10" s="202">
        <v>0</v>
      </c>
      <c r="BQ10" s="202">
        <v>0</v>
      </c>
      <c r="BR10" s="202">
        <v>0</v>
      </c>
      <c r="BS10" s="202">
        <v>0</v>
      </c>
      <c r="BT10" s="202">
        <v>0</v>
      </c>
      <c r="BU10" s="202">
        <v>0</v>
      </c>
      <c r="BV10" s="202">
        <v>0</v>
      </c>
      <c r="BW10" s="120"/>
      <c r="BX10" s="202">
        <v>0</v>
      </c>
      <c r="BY10" s="202">
        <v>0</v>
      </c>
      <c r="BZ10" s="202">
        <v>0</v>
      </c>
      <c r="CA10" s="202">
        <v>0</v>
      </c>
      <c r="CB10" s="202">
        <v>0</v>
      </c>
      <c r="CC10" s="202">
        <v>0</v>
      </c>
      <c r="CD10" s="202">
        <v>0</v>
      </c>
      <c r="CE10" s="202">
        <v>0</v>
      </c>
      <c r="CF10" s="202">
        <v>0</v>
      </c>
      <c r="CG10" s="202">
        <v>0</v>
      </c>
      <c r="CH10" s="202">
        <v>0</v>
      </c>
      <c r="CI10" s="202">
        <v>0</v>
      </c>
      <c r="CJ10" s="202">
        <v>0</v>
      </c>
      <c r="CK10" s="202">
        <v>0</v>
      </c>
      <c r="CL10" s="202">
        <v>0</v>
      </c>
      <c r="CM10" s="202">
        <v>0</v>
      </c>
      <c r="CN10" s="202">
        <v>0</v>
      </c>
      <c r="CO10" s="202">
        <v>0</v>
      </c>
      <c r="CP10" s="202">
        <v>0</v>
      </c>
      <c r="CQ10" s="202">
        <v>0</v>
      </c>
      <c r="CR10" s="202">
        <v>0</v>
      </c>
      <c r="CS10" s="202">
        <v>0</v>
      </c>
      <c r="CT10" s="202">
        <v>0</v>
      </c>
      <c r="CU10" s="202">
        <v>0</v>
      </c>
      <c r="CV10" s="202">
        <v>0</v>
      </c>
      <c r="CW10" s="202">
        <v>0</v>
      </c>
      <c r="CX10" s="202">
        <v>0</v>
      </c>
      <c r="CY10" s="202">
        <v>0</v>
      </c>
      <c r="CZ10" s="202">
        <v>0</v>
      </c>
      <c r="DA10" s="202">
        <v>0</v>
      </c>
      <c r="DB10" s="202">
        <v>0</v>
      </c>
      <c r="DC10" s="202">
        <v>0</v>
      </c>
      <c r="DD10" s="202">
        <v>0</v>
      </c>
      <c r="DE10" s="202">
        <v>0</v>
      </c>
      <c r="DF10" s="202">
        <v>0</v>
      </c>
      <c r="DG10" s="120"/>
      <c r="DH10" s="202">
        <v>0</v>
      </c>
      <c r="DI10" s="202">
        <v>0</v>
      </c>
      <c r="DJ10" s="202">
        <v>0</v>
      </c>
      <c r="DK10" s="202">
        <v>0</v>
      </c>
      <c r="DL10" s="202">
        <v>0</v>
      </c>
      <c r="DM10" s="202">
        <v>0</v>
      </c>
      <c r="DN10" s="202">
        <v>0</v>
      </c>
      <c r="DO10" s="202">
        <v>0</v>
      </c>
      <c r="DP10" s="202">
        <v>0</v>
      </c>
      <c r="DQ10" s="202">
        <v>0</v>
      </c>
      <c r="DR10" s="202">
        <v>0</v>
      </c>
      <c r="DS10" s="202">
        <v>0</v>
      </c>
      <c r="DT10" s="202">
        <v>0</v>
      </c>
      <c r="DU10" s="202">
        <v>0</v>
      </c>
      <c r="DV10" s="202">
        <v>0</v>
      </c>
      <c r="DW10" s="202">
        <v>0</v>
      </c>
      <c r="DX10" s="202">
        <v>0</v>
      </c>
      <c r="DY10" s="202">
        <v>0</v>
      </c>
      <c r="DZ10" s="202">
        <v>0</v>
      </c>
      <c r="EA10" s="202">
        <v>0</v>
      </c>
      <c r="EB10" s="202">
        <v>0</v>
      </c>
      <c r="EC10" s="202">
        <v>0</v>
      </c>
      <c r="ED10" s="202">
        <v>0</v>
      </c>
      <c r="EE10" s="202">
        <v>0</v>
      </c>
      <c r="EF10" s="202">
        <v>0</v>
      </c>
      <c r="EG10" s="202">
        <v>0</v>
      </c>
      <c r="EH10" s="202">
        <v>0</v>
      </c>
      <c r="EI10" s="202">
        <v>0</v>
      </c>
      <c r="EJ10" s="202">
        <v>0</v>
      </c>
      <c r="EK10" s="202">
        <v>0</v>
      </c>
      <c r="EL10" s="202">
        <v>0</v>
      </c>
      <c r="EM10" s="202">
        <v>0</v>
      </c>
      <c r="EN10" s="202">
        <v>0</v>
      </c>
      <c r="EO10" s="202">
        <v>0</v>
      </c>
      <c r="EP10" s="202">
        <v>0</v>
      </c>
      <c r="EQ10" s="120"/>
      <c r="ER10" s="202">
        <v>239.89999999999964</v>
      </c>
      <c r="ES10" s="202">
        <v>257.80000000000018</v>
      </c>
      <c r="ET10" s="202">
        <v>245.80000000000018</v>
      </c>
      <c r="EU10" s="202">
        <v>266.49999999999909</v>
      </c>
      <c r="EV10" s="202">
        <v>280.90000000000055</v>
      </c>
      <c r="EW10" s="202">
        <v>295.5</v>
      </c>
      <c r="EX10" s="202">
        <v>271.60000000000036</v>
      </c>
      <c r="EY10" s="202">
        <v>293.80000000000018</v>
      </c>
      <c r="EZ10" s="202">
        <v>302.39999999999873</v>
      </c>
      <c r="FA10" s="202">
        <v>320.89999999999964</v>
      </c>
      <c r="FB10" s="202">
        <v>347.69999999999891</v>
      </c>
      <c r="FC10" s="202">
        <v>340.29999999999927</v>
      </c>
      <c r="FD10" s="202">
        <v>347.89999999999964</v>
      </c>
      <c r="FE10" s="202">
        <v>347.70000000000073</v>
      </c>
      <c r="FF10" s="202">
        <v>345.69999999999982</v>
      </c>
      <c r="FG10" s="202">
        <v>357.09999999999945</v>
      </c>
      <c r="FH10" s="202">
        <v>1430.021553222984</v>
      </c>
      <c r="FI10" s="202">
        <v>5267.4750636202343</v>
      </c>
      <c r="FJ10" s="202">
        <v>4896.2309999999989</v>
      </c>
      <c r="FK10" s="202">
        <v>5197.2999999999993</v>
      </c>
      <c r="FL10" s="202">
        <v>5346.1</v>
      </c>
      <c r="FM10" s="202">
        <v>5408.1</v>
      </c>
      <c r="FN10" s="202">
        <v>5361.1999999999989</v>
      </c>
      <c r="FO10" s="202">
        <v>5521.0000000000009</v>
      </c>
      <c r="FP10" s="202">
        <v>5821.4999999999982</v>
      </c>
      <c r="FQ10" s="202">
        <v>5934</v>
      </c>
      <c r="FR10" s="202">
        <v>5401.9000000000015</v>
      </c>
      <c r="FS10" s="202">
        <v>4725.3499999999985</v>
      </c>
      <c r="FT10" s="202">
        <v>5306</v>
      </c>
      <c r="FU10" s="202">
        <v>3830.6265999999996</v>
      </c>
      <c r="FV10" s="202">
        <v>5329.4299999999985</v>
      </c>
      <c r="FW10" s="202">
        <v>5054.5705583756344</v>
      </c>
      <c r="FX10" s="202">
        <v>5595.5705583756389</v>
      </c>
      <c r="FY10" s="202">
        <v>5655.5705583756389</v>
      </c>
      <c r="FZ10" s="202">
        <v>4738.0246731356392</v>
      </c>
      <c r="GA10" s="120"/>
      <c r="GB10" s="202">
        <v>0</v>
      </c>
      <c r="GC10" s="202">
        <v>0</v>
      </c>
      <c r="GD10" s="202">
        <v>0</v>
      </c>
      <c r="GE10" s="202">
        <v>0</v>
      </c>
      <c r="GF10" s="202">
        <v>0</v>
      </c>
      <c r="GG10" s="202">
        <v>0</v>
      </c>
      <c r="GH10" s="202">
        <v>0</v>
      </c>
      <c r="GI10" s="202">
        <v>0</v>
      </c>
      <c r="GJ10" s="202">
        <v>0</v>
      </c>
      <c r="GK10" s="202">
        <v>0</v>
      </c>
      <c r="GL10" s="202">
        <v>0</v>
      </c>
      <c r="GM10" s="202">
        <v>0</v>
      </c>
      <c r="GN10" s="202">
        <v>0</v>
      </c>
      <c r="GO10" s="202">
        <v>0</v>
      </c>
      <c r="GP10" s="202">
        <v>0</v>
      </c>
      <c r="GQ10" s="202">
        <v>0</v>
      </c>
      <c r="GR10" s="202">
        <v>0</v>
      </c>
      <c r="GS10" s="202">
        <v>0</v>
      </c>
      <c r="GT10" s="202">
        <v>0</v>
      </c>
      <c r="GU10" s="202">
        <v>0</v>
      </c>
      <c r="GV10" s="202">
        <v>0</v>
      </c>
      <c r="GW10" s="202">
        <v>0</v>
      </c>
      <c r="GX10" s="202">
        <v>0</v>
      </c>
      <c r="GY10" s="202">
        <v>0</v>
      </c>
      <c r="GZ10" s="202">
        <v>0</v>
      </c>
      <c r="HA10" s="202">
        <v>0</v>
      </c>
      <c r="HB10" s="202">
        <v>0</v>
      </c>
      <c r="HC10" s="202">
        <v>0</v>
      </c>
      <c r="HD10" s="202">
        <v>0</v>
      </c>
      <c r="HE10" s="202">
        <v>0</v>
      </c>
      <c r="HF10" s="202">
        <v>0</v>
      </c>
      <c r="HG10" s="202">
        <v>0</v>
      </c>
      <c r="HH10" s="202">
        <v>0</v>
      </c>
      <c r="HI10" s="202">
        <v>0</v>
      </c>
      <c r="HJ10" s="202">
        <v>0</v>
      </c>
      <c r="HK10" s="120"/>
      <c r="HL10" s="202">
        <v>0</v>
      </c>
      <c r="HM10" s="202">
        <v>0</v>
      </c>
      <c r="HN10" s="202">
        <v>0</v>
      </c>
      <c r="HO10" s="202">
        <v>0</v>
      </c>
      <c r="HP10" s="202">
        <v>0</v>
      </c>
      <c r="HQ10" s="202">
        <v>0</v>
      </c>
      <c r="HR10" s="202">
        <v>0</v>
      </c>
      <c r="HS10" s="202">
        <v>0</v>
      </c>
      <c r="HT10" s="202">
        <v>0</v>
      </c>
      <c r="HU10" s="202">
        <v>0</v>
      </c>
      <c r="HV10" s="202">
        <v>0</v>
      </c>
      <c r="HW10" s="202">
        <v>0</v>
      </c>
      <c r="HX10" s="202">
        <v>0</v>
      </c>
      <c r="HY10" s="202">
        <v>0</v>
      </c>
      <c r="HZ10" s="202">
        <v>0</v>
      </c>
      <c r="IA10" s="202">
        <v>0</v>
      </c>
      <c r="IB10" s="202">
        <v>0</v>
      </c>
      <c r="IC10" s="202">
        <v>0</v>
      </c>
      <c r="ID10" s="202">
        <v>0</v>
      </c>
      <c r="IE10" s="202">
        <v>0</v>
      </c>
      <c r="IF10" s="202">
        <v>0</v>
      </c>
      <c r="IG10" s="202">
        <v>0</v>
      </c>
      <c r="IH10" s="202">
        <v>0</v>
      </c>
      <c r="II10" s="202">
        <v>0</v>
      </c>
      <c r="IJ10" s="202">
        <v>0</v>
      </c>
      <c r="IK10" s="202">
        <v>0</v>
      </c>
      <c r="IL10" s="202">
        <v>0</v>
      </c>
      <c r="IM10" s="202">
        <v>0</v>
      </c>
      <c r="IN10" s="202">
        <v>0</v>
      </c>
      <c r="IO10" s="202">
        <v>0</v>
      </c>
      <c r="IP10" s="202">
        <v>0</v>
      </c>
      <c r="IQ10" s="202">
        <v>0</v>
      </c>
      <c r="IR10" s="202">
        <v>0</v>
      </c>
      <c r="IS10" s="202">
        <v>0</v>
      </c>
      <c r="IT10" s="202">
        <v>0</v>
      </c>
      <c r="IU10" s="120"/>
      <c r="IV10" s="202">
        <v>0</v>
      </c>
      <c r="IW10" s="202">
        <v>0</v>
      </c>
      <c r="IX10" s="202">
        <v>0</v>
      </c>
      <c r="IY10" s="202">
        <v>0</v>
      </c>
      <c r="IZ10" s="202">
        <v>0</v>
      </c>
      <c r="JA10" s="202">
        <v>0</v>
      </c>
      <c r="JB10" s="202">
        <v>0</v>
      </c>
      <c r="JC10" s="202">
        <v>0</v>
      </c>
      <c r="JD10" s="202">
        <v>0</v>
      </c>
      <c r="JE10" s="202">
        <v>0</v>
      </c>
      <c r="JF10" s="202">
        <v>0</v>
      </c>
      <c r="JG10" s="202">
        <v>0</v>
      </c>
      <c r="JH10" s="202">
        <v>0</v>
      </c>
      <c r="JI10" s="202">
        <v>0</v>
      </c>
      <c r="JJ10" s="202">
        <v>0</v>
      </c>
      <c r="JK10" s="202">
        <v>0</v>
      </c>
      <c r="JL10" s="202">
        <v>0</v>
      </c>
      <c r="JM10" s="202">
        <v>0</v>
      </c>
      <c r="JN10" s="202">
        <v>0</v>
      </c>
      <c r="JO10" s="202">
        <v>0</v>
      </c>
      <c r="JP10" s="202">
        <v>0</v>
      </c>
      <c r="JQ10" s="202">
        <v>0</v>
      </c>
      <c r="JR10" s="202">
        <v>0</v>
      </c>
      <c r="JS10" s="202">
        <v>0</v>
      </c>
      <c r="JT10" s="202">
        <v>0</v>
      </c>
      <c r="JU10" s="202">
        <v>0</v>
      </c>
      <c r="JV10" s="202">
        <v>0</v>
      </c>
      <c r="JW10" s="202">
        <v>0</v>
      </c>
      <c r="JX10" s="202">
        <v>0</v>
      </c>
      <c r="JY10" s="202">
        <v>0</v>
      </c>
      <c r="JZ10" s="202">
        <v>0</v>
      </c>
      <c r="KA10" s="202">
        <v>0</v>
      </c>
      <c r="KB10" s="202">
        <v>0</v>
      </c>
      <c r="KC10" s="202">
        <v>0</v>
      </c>
      <c r="KD10" s="202">
        <v>0</v>
      </c>
      <c r="KE10" s="120"/>
      <c r="KF10" s="202">
        <v>0</v>
      </c>
      <c r="KG10" s="202">
        <v>0</v>
      </c>
      <c r="KH10" s="202">
        <v>0</v>
      </c>
      <c r="KI10" s="202">
        <v>0</v>
      </c>
      <c r="KJ10" s="202">
        <v>0</v>
      </c>
      <c r="KK10" s="202">
        <v>0</v>
      </c>
      <c r="KL10" s="202">
        <v>0</v>
      </c>
      <c r="KM10" s="202">
        <v>0</v>
      </c>
      <c r="KN10" s="202">
        <v>0</v>
      </c>
      <c r="KO10" s="202">
        <v>0</v>
      </c>
      <c r="KP10" s="202">
        <v>0</v>
      </c>
      <c r="KQ10" s="202">
        <v>0</v>
      </c>
      <c r="KR10" s="202">
        <v>0</v>
      </c>
      <c r="KS10" s="202">
        <v>0</v>
      </c>
      <c r="KT10" s="202">
        <v>0</v>
      </c>
      <c r="KU10" s="202">
        <v>0</v>
      </c>
      <c r="KV10" s="202">
        <v>0</v>
      </c>
      <c r="KW10" s="202">
        <v>0</v>
      </c>
      <c r="KX10" s="202">
        <v>0</v>
      </c>
      <c r="KY10" s="202">
        <v>0</v>
      </c>
      <c r="KZ10" s="202">
        <v>0</v>
      </c>
      <c r="LA10" s="202">
        <v>0</v>
      </c>
      <c r="LB10" s="202">
        <v>0</v>
      </c>
      <c r="LC10" s="202">
        <v>0</v>
      </c>
      <c r="LD10" s="202">
        <v>0</v>
      </c>
      <c r="LE10" s="202">
        <v>0</v>
      </c>
      <c r="LF10" s="202">
        <v>0</v>
      </c>
      <c r="LG10" s="202">
        <v>0</v>
      </c>
      <c r="LH10" s="202">
        <v>0</v>
      </c>
      <c r="LI10" s="202">
        <v>0</v>
      </c>
      <c r="LJ10" s="202">
        <v>0</v>
      </c>
      <c r="LK10" s="202">
        <v>0</v>
      </c>
      <c r="LL10" s="202">
        <v>0</v>
      </c>
      <c r="LM10" s="202">
        <v>0</v>
      </c>
      <c r="LN10" s="202">
        <v>0</v>
      </c>
      <c r="LO10" s="120"/>
      <c r="LP10" s="202">
        <v>24819.9</v>
      </c>
      <c r="LQ10" s="202">
        <v>25936.799999999999</v>
      </c>
      <c r="LR10" s="202">
        <v>26456.799999999999</v>
      </c>
      <c r="LS10" s="202">
        <v>26718.5</v>
      </c>
      <c r="LT10" s="202">
        <v>26393.9</v>
      </c>
      <c r="LU10" s="202">
        <v>26945.8</v>
      </c>
      <c r="LV10" s="202">
        <v>24220</v>
      </c>
      <c r="LW10" s="202">
        <v>23642.5</v>
      </c>
      <c r="LX10" s="202">
        <v>25502.3</v>
      </c>
      <c r="LY10" s="202">
        <v>24254.800000000003</v>
      </c>
      <c r="LZ10" s="202">
        <v>23224</v>
      </c>
      <c r="MA10" s="202">
        <v>21039.599999999999</v>
      </c>
      <c r="MB10" s="202">
        <v>13820</v>
      </c>
      <c r="MC10" s="202">
        <v>13546.800000000001</v>
      </c>
      <c r="MD10" s="202">
        <v>13584.900000000001</v>
      </c>
      <c r="ME10" s="202">
        <v>13975.599999999999</v>
      </c>
      <c r="MF10" s="202">
        <v>15171.021553222985</v>
      </c>
      <c r="MG10" s="202">
        <v>18766.875063620235</v>
      </c>
      <c r="MH10" s="202">
        <v>25712.775000000001</v>
      </c>
      <c r="MI10" s="202">
        <v>19499.047088399999</v>
      </c>
      <c r="MJ10" s="202">
        <v>17663.888063999999</v>
      </c>
      <c r="MK10" s="202">
        <v>19746.500639999998</v>
      </c>
      <c r="ML10" s="202">
        <v>27970.015999999996</v>
      </c>
      <c r="MM10" s="202">
        <v>18110.685740000004</v>
      </c>
      <c r="MN10" s="202">
        <v>22689.892</v>
      </c>
      <c r="MO10" s="202">
        <v>24057.499800000001</v>
      </c>
      <c r="MP10" s="202">
        <v>27836.724100000003</v>
      </c>
      <c r="MQ10" s="202">
        <v>27315.691800000001</v>
      </c>
      <c r="MR10" s="202">
        <v>24497.608</v>
      </c>
      <c r="MS10" s="202">
        <v>25829.724929899996</v>
      </c>
      <c r="MT10" s="202">
        <v>21029.750849999997</v>
      </c>
      <c r="MU10" s="202">
        <v>22763.666828375637</v>
      </c>
      <c r="MV10" s="202">
        <v>28712.676228375636</v>
      </c>
      <c r="MW10" s="202">
        <v>26154.592749375646</v>
      </c>
      <c r="MX10" s="202">
        <v>24867.742403135639</v>
      </c>
      <c r="MY10" s="120"/>
      <c r="MZ10" s="202">
        <v>0</v>
      </c>
      <c r="NA10" s="202">
        <v>0</v>
      </c>
      <c r="NB10" s="202">
        <v>0</v>
      </c>
      <c r="NC10" s="202">
        <v>0</v>
      </c>
      <c r="ND10" s="202">
        <v>0</v>
      </c>
      <c r="NE10" s="202">
        <v>0</v>
      </c>
      <c r="NF10" s="202">
        <v>0</v>
      </c>
      <c r="NG10" s="202">
        <v>0</v>
      </c>
      <c r="NH10" s="202">
        <v>0</v>
      </c>
      <c r="NI10" s="202">
        <v>0</v>
      </c>
      <c r="NJ10" s="202">
        <v>0</v>
      </c>
      <c r="NK10" s="202">
        <v>0</v>
      </c>
      <c r="NL10" s="202">
        <v>0</v>
      </c>
      <c r="NM10" s="202">
        <v>0</v>
      </c>
      <c r="NN10" s="202">
        <v>0</v>
      </c>
      <c r="NO10" s="202">
        <v>0</v>
      </c>
      <c r="NP10" s="202">
        <v>0</v>
      </c>
      <c r="NQ10" s="202">
        <v>0</v>
      </c>
      <c r="NR10" s="202">
        <v>0</v>
      </c>
      <c r="NS10" s="202">
        <v>0</v>
      </c>
      <c r="NT10" s="202">
        <v>0</v>
      </c>
      <c r="NU10" s="202">
        <v>0</v>
      </c>
      <c r="NV10" s="202">
        <v>0</v>
      </c>
      <c r="NW10" s="202">
        <v>0</v>
      </c>
      <c r="NX10" s="202">
        <v>0</v>
      </c>
      <c r="NY10" s="202">
        <v>0</v>
      </c>
      <c r="NZ10" s="202">
        <v>0</v>
      </c>
      <c r="OA10" s="202">
        <v>0</v>
      </c>
      <c r="OB10" s="202">
        <v>0</v>
      </c>
      <c r="OC10" s="202">
        <v>0</v>
      </c>
      <c r="OD10" s="202">
        <v>0</v>
      </c>
      <c r="OE10" s="202">
        <v>0</v>
      </c>
      <c r="OF10" s="202">
        <v>0</v>
      </c>
      <c r="OG10" s="202">
        <v>0</v>
      </c>
      <c r="OH10" s="202">
        <v>0</v>
      </c>
      <c r="OI10" s="120"/>
      <c r="OJ10" s="202">
        <v>0</v>
      </c>
      <c r="OK10" s="202">
        <v>0</v>
      </c>
      <c r="OL10" s="202">
        <v>0</v>
      </c>
      <c r="OM10" s="202">
        <v>0</v>
      </c>
      <c r="ON10" s="202">
        <v>0</v>
      </c>
      <c r="OO10" s="202">
        <v>0</v>
      </c>
      <c r="OP10" s="202">
        <v>0</v>
      </c>
      <c r="OQ10" s="202">
        <v>0</v>
      </c>
      <c r="OR10" s="202">
        <v>0</v>
      </c>
      <c r="OS10" s="202">
        <v>0</v>
      </c>
      <c r="OT10" s="202">
        <v>0</v>
      </c>
      <c r="OU10" s="202">
        <v>0</v>
      </c>
      <c r="OV10" s="202">
        <v>0</v>
      </c>
      <c r="OW10" s="202">
        <v>0</v>
      </c>
      <c r="OX10" s="202">
        <v>0</v>
      </c>
      <c r="OY10" s="202">
        <v>0</v>
      </c>
      <c r="OZ10" s="202">
        <v>0</v>
      </c>
      <c r="PA10" s="202">
        <v>0</v>
      </c>
      <c r="PB10" s="202">
        <v>0</v>
      </c>
      <c r="PC10" s="202">
        <v>0</v>
      </c>
      <c r="PD10" s="202">
        <v>0</v>
      </c>
      <c r="PE10" s="202">
        <v>0</v>
      </c>
      <c r="PF10" s="202">
        <v>0</v>
      </c>
      <c r="PG10" s="202">
        <v>0</v>
      </c>
      <c r="PH10" s="202">
        <v>0</v>
      </c>
      <c r="PI10" s="202">
        <v>0</v>
      </c>
      <c r="PJ10" s="202">
        <v>0</v>
      </c>
      <c r="PK10" s="202">
        <v>0</v>
      </c>
      <c r="PL10" s="202">
        <v>0</v>
      </c>
      <c r="PM10" s="202">
        <v>0</v>
      </c>
      <c r="PN10" s="202">
        <v>0</v>
      </c>
      <c r="PO10" s="202">
        <v>0</v>
      </c>
      <c r="PP10" s="202">
        <v>0</v>
      </c>
      <c r="PQ10" s="202">
        <v>0</v>
      </c>
      <c r="PR10" s="202">
        <v>0</v>
      </c>
      <c r="PS10" s="120"/>
      <c r="PT10" s="202">
        <v>0</v>
      </c>
      <c r="PU10" s="202">
        <v>0</v>
      </c>
      <c r="PV10" s="202">
        <v>0</v>
      </c>
      <c r="PW10" s="202">
        <v>0</v>
      </c>
      <c r="PX10" s="202">
        <v>0</v>
      </c>
      <c r="PY10" s="202">
        <v>0</v>
      </c>
      <c r="PZ10" s="202">
        <v>0</v>
      </c>
      <c r="QA10" s="202">
        <v>0</v>
      </c>
      <c r="QB10" s="202">
        <v>0</v>
      </c>
      <c r="QC10" s="202">
        <v>0</v>
      </c>
      <c r="QD10" s="202">
        <v>0</v>
      </c>
      <c r="QE10" s="202">
        <v>0</v>
      </c>
      <c r="QF10" s="202">
        <v>0</v>
      </c>
      <c r="QG10" s="202">
        <v>0</v>
      </c>
      <c r="QH10" s="202">
        <v>0</v>
      </c>
      <c r="QI10" s="202">
        <v>0</v>
      </c>
      <c r="QJ10" s="202">
        <v>0</v>
      </c>
      <c r="QK10" s="202">
        <v>0</v>
      </c>
      <c r="QL10" s="202">
        <v>0</v>
      </c>
      <c r="QM10" s="202">
        <v>0</v>
      </c>
      <c r="QN10" s="202">
        <v>0</v>
      </c>
      <c r="QO10" s="202">
        <v>0</v>
      </c>
      <c r="QP10" s="202">
        <v>0</v>
      </c>
      <c r="QQ10" s="202">
        <v>0</v>
      </c>
      <c r="QR10" s="202">
        <v>0</v>
      </c>
      <c r="QS10" s="202">
        <v>0</v>
      </c>
      <c r="QT10" s="202">
        <v>0</v>
      </c>
      <c r="QU10" s="202">
        <v>0</v>
      </c>
      <c r="QV10" s="202">
        <v>0</v>
      </c>
      <c r="QW10" s="202">
        <v>0</v>
      </c>
      <c r="QX10" s="202">
        <v>0</v>
      </c>
      <c r="QY10" s="202">
        <v>0</v>
      </c>
      <c r="QZ10" s="202">
        <v>0</v>
      </c>
      <c r="RA10" s="202">
        <v>0</v>
      </c>
      <c r="RB10" s="202">
        <v>0</v>
      </c>
      <c r="RC10" s="120"/>
      <c r="RD10" s="202">
        <v>0</v>
      </c>
      <c r="RE10" s="202">
        <v>0</v>
      </c>
      <c r="RF10" s="202">
        <v>0</v>
      </c>
      <c r="RG10" s="202">
        <v>0</v>
      </c>
      <c r="RH10" s="202">
        <v>0</v>
      </c>
      <c r="RI10" s="202">
        <v>0</v>
      </c>
      <c r="RJ10" s="202">
        <v>0</v>
      </c>
      <c r="RK10" s="202">
        <v>0</v>
      </c>
      <c r="RL10" s="202">
        <v>0</v>
      </c>
      <c r="RM10" s="202">
        <v>0</v>
      </c>
      <c r="RN10" s="202">
        <v>0</v>
      </c>
      <c r="RO10" s="202">
        <v>0</v>
      </c>
      <c r="RP10" s="202">
        <v>0</v>
      </c>
      <c r="RQ10" s="202">
        <v>0</v>
      </c>
      <c r="RR10" s="202">
        <v>0</v>
      </c>
      <c r="RS10" s="202">
        <v>0</v>
      </c>
      <c r="RT10" s="202">
        <v>0</v>
      </c>
      <c r="RU10" s="202">
        <v>0</v>
      </c>
      <c r="RV10" s="202">
        <v>0</v>
      </c>
      <c r="RW10" s="202">
        <v>0</v>
      </c>
      <c r="RX10" s="202">
        <v>0</v>
      </c>
      <c r="RY10" s="202">
        <v>0</v>
      </c>
      <c r="RZ10" s="202">
        <v>0</v>
      </c>
      <c r="SA10" s="202">
        <v>0</v>
      </c>
      <c r="SB10" s="202">
        <v>0</v>
      </c>
      <c r="SC10" s="202">
        <v>0</v>
      </c>
      <c r="SD10" s="202">
        <v>0</v>
      </c>
      <c r="SE10" s="202">
        <v>0</v>
      </c>
      <c r="SF10" s="202">
        <v>0</v>
      </c>
      <c r="SG10" s="202">
        <v>0</v>
      </c>
      <c r="SH10" s="202">
        <v>0</v>
      </c>
      <c r="SI10" s="202">
        <v>0</v>
      </c>
      <c r="SJ10" s="202">
        <v>0</v>
      </c>
      <c r="SK10" s="202">
        <v>0</v>
      </c>
      <c r="SL10" s="202">
        <v>0</v>
      </c>
      <c r="SM10" s="120"/>
      <c r="SN10" s="202">
        <v>0</v>
      </c>
      <c r="SO10" s="202">
        <v>0</v>
      </c>
      <c r="SP10" s="202">
        <v>0</v>
      </c>
      <c r="SQ10" s="202">
        <v>0</v>
      </c>
      <c r="SR10" s="202">
        <v>0</v>
      </c>
      <c r="SS10" s="202">
        <v>0</v>
      </c>
      <c r="ST10" s="202">
        <v>0</v>
      </c>
      <c r="SU10" s="202">
        <v>0</v>
      </c>
      <c r="SV10" s="202">
        <v>0</v>
      </c>
      <c r="SW10" s="202">
        <v>0</v>
      </c>
      <c r="SX10" s="202">
        <v>0</v>
      </c>
      <c r="SY10" s="202">
        <v>0</v>
      </c>
      <c r="SZ10" s="202">
        <v>0</v>
      </c>
      <c r="TA10" s="202">
        <v>0</v>
      </c>
      <c r="TB10" s="202">
        <v>0</v>
      </c>
      <c r="TC10" s="202">
        <v>0</v>
      </c>
      <c r="TD10" s="202">
        <v>0</v>
      </c>
      <c r="TE10" s="202">
        <v>0</v>
      </c>
      <c r="TF10" s="202">
        <v>0</v>
      </c>
      <c r="TG10" s="202">
        <v>0</v>
      </c>
      <c r="TH10" s="202">
        <v>0</v>
      </c>
      <c r="TI10" s="202">
        <v>0</v>
      </c>
      <c r="TJ10" s="202">
        <v>0</v>
      </c>
      <c r="TK10" s="202">
        <v>0</v>
      </c>
      <c r="TL10" s="202">
        <v>0</v>
      </c>
      <c r="TM10" s="202">
        <v>0</v>
      </c>
      <c r="TN10" s="202">
        <v>0</v>
      </c>
      <c r="TO10" s="202">
        <v>0</v>
      </c>
      <c r="TP10" s="202">
        <v>0</v>
      </c>
      <c r="TQ10" s="202">
        <v>0</v>
      </c>
      <c r="TR10" s="202">
        <v>0</v>
      </c>
      <c r="TS10" s="202">
        <v>0</v>
      </c>
      <c r="TT10" s="202">
        <v>0</v>
      </c>
      <c r="TU10" s="202">
        <v>0</v>
      </c>
      <c r="TV10" s="202">
        <v>0</v>
      </c>
      <c r="TW10" s="120"/>
      <c r="TX10" s="202">
        <v>0</v>
      </c>
      <c r="TY10" s="202">
        <v>0</v>
      </c>
      <c r="TZ10" s="202">
        <v>0</v>
      </c>
      <c r="UA10" s="202">
        <v>0</v>
      </c>
      <c r="UB10" s="202">
        <v>0</v>
      </c>
      <c r="UC10" s="202">
        <v>0</v>
      </c>
      <c r="UD10" s="202">
        <v>0</v>
      </c>
      <c r="UE10" s="202">
        <v>0</v>
      </c>
      <c r="UF10" s="202">
        <v>0</v>
      </c>
      <c r="UG10" s="202">
        <v>0</v>
      </c>
      <c r="UH10" s="202">
        <v>0</v>
      </c>
      <c r="UI10" s="202">
        <v>0</v>
      </c>
      <c r="UJ10" s="202">
        <v>0</v>
      </c>
      <c r="UK10" s="202">
        <v>0</v>
      </c>
      <c r="UL10" s="202">
        <v>0</v>
      </c>
      <c r="UM10" s="202">
        <v>0</v>
      </c>
      <c r="UN10" s="202">
        <v>0</v>
      </c>
      <c r="UO10" s="202">
        <v>0</v>
      </c>
      <c r="UP10" s="202">
        <v>0</v>
      </c>
      <c r="UQ10" s="202">
        <v>0</v>
      </c>
      <c r="UR10" s="202">
        <v>0</v>
      </c>
      <c r="US10" s="202">
        <v>0</v>
      </c>
      <c r="UT10" s="202">
        <v>0</v>
      </c>
      <c r="UU10" s="202">
        <v>0</v>
      </c>
      <c r="UV10" s="202">
        <v>0</v>
      </c>
      <c r="UW10" s="202">
        <v>0</v>
      </c>
      <c r="UX10" s="202">
        <v>0</v>
      </c>
      <c r="UY10" s="202">
        <v>0</v>
      </c>
      <c r="UZ10" s="202">
        <v>0</v>
      </c>
      <c r="VA10" s="202">
        <v>0</v>
      </c>
      <c r="VB10" s="202">
        <v>0</v>
      </c>
      <c r="VC10" s="202">
        <v>0</v>
      </c>
      <c r="VD10" s="202">
        <v>0</v>
      </c>
      <c r="VE10" s="202">
        <v>0</v>
      </c>
      <c r="VF10" s="202">
        <v>0</v>
      </c>
      <c r="VG10" s="120"/>
      <c r="VH10" s="202">
        <v>0</v>
      </c>
      <c r="VI10" s="202">
        <v>0</v>
      </c>
      <c r="VJ10" s="202">
        <v>0</v>
      </c>
      <c r="VK10" s="202">
        <v>0</v>
      </c>
      <c r="VL10" s="202">
        <v>0</v>
      </c>
      <c r="VM10" s="202">
        <v>0</v>
      </c>
      <c r="VN10" s="202">
        <v>0</v>
      </c>
      <c r="VO10" s="202">
        <v>0</v>
      </c>
      <c r="VP10" s="202">
        <v>0</v>
      </c>
      <c r="VQ10" s="202">
        <v>0</v>
      </c>
      <c r="VR10" s="202">
        <v>0</v>
      </c>
      <c r="VS10" s="202">
        <v>0</v>
      </c>
      <c r="VT10" s="202">
        <v>0</v>
      </c>
      <c r="VU10" s="202">
        <v>0</v>
      </c>
      <c r="VV10" s="202">
        <v>0</v>
      </c>
      <c r="VW10" s="202">
        <v>0</v>
      </c>
      <c r="VX10" s="202">
        <v>0</v>
      </c>
      <c r="VY10" s="202">
        <v>0</v>
      </c>
      <c r="VZ10" s="202">
        <v>0</v>
      </c>
      <c r="WA10" s="202">
        <v>0</v>
      </c>
      <c r="WB10" s="202">
        <v>0</v>
      </c>
      <c r="WC10" s="202">
        <v>0</v>
      </c>
      <c r="WD10" s="202">
        <v>0</v>
      </c>
      <c r="WE10" s="202">
        <v>0</v>
      </c>
      <c r="WF10" s="202">
        <v>0</v>
      </c>
      <c r="WG10" s="202">
        <v>0</v>
      </c>
      <c r="WH10" s="202">
        <v>0</v>
      </c>
      <c r="WI10" s="202">
        <v>0</v>
      </c>
      <c r="WJ10" s="202">
        <v>0</v>
      </c>
      <c r="WK10" s="202">
        <v>0</v>
      </c>
      <c r="WL10" s="202">
        <v>0</v>
      </c>
      <c r="WM10" s="202">
        <v>0</v>
      </c>
      <c r="WN10" s="202">
        <v>0</v>
      </c>
      <c r="WO10" s="202">
        <v>0</v>
      </c>
      <c r="WP10" s="202">
        <v>0</v>
      </c>
      <c r="WQ10" s="120"/>
      <c r="WR10" s="202">
        <v>0</v>
      </c>
      <c r="WS10" s="202">
        <v>0</v>
      </c>
      <c r="WT10" s="202">
        <v>0</v>
      </c>
      <c r="WU10" s="202">
        <v>0</v>
      </c>
      <c r="WV10" s="202">
        <v>0</v>
      </c>
      <c r="WW10" s="202">
        <v>0</v>
      </c>
      <c r="WX10" s="202">
        <v>0</v>
      </c>
      <c r="WY10" s="202">
        <v>0</v>
      </c>
      <c r="WZ10" s="202">
        <v>0</v>
      </c>
      <c r="XA10" s="202">
        <v>0</v>
      </c>
      <c r="XB10" s="202">
        <v>0</v>
      </c>
      <c r="XC10" s="202">
        <v>0</v>
      </c>
      <c r="XD10" s="202">
        <v>0</v>
      </c>
      <c r="XE10" s="202">
        <v>0</v>
      </c>
      <c r="XF10" s="202">
        <v>0</v>
      </c>
      <c r="XG10" s="202">
        <v>0</v>
      </c>
      <c r="XH10" s="202">
        <v>0</v>
      </c>
      <c r="XI10" s="202">
        <v>0</v>
      </c>
      <c r="XJ10" s="202">
        <v>0</v>
      </c>
      <c r="XK10" s="202">
        <v>0</v>
      </c>
      <c r="XL10" s="202">
        <v>0</v>
      </c>
      <c r="XM10" s="202">
        <v>0</v>
      </c>
      <c r="XN10" s="202">
        <v>0</v>
      </c>
      <c r="XO10" s="202">
        <v>0</v>
      </c>
      <c r="XP10" s="202">
        <v>0</v>
      </c>
      <c r="XQ10" s="202">
        <v>0</v>
      </c>
      <c r="XR10" s="202">
        <v>0</v>
      </c>
      <c r="XS10" s="202">
        <v>0</v>
      </c>
      <c r="XT10" s="202">
        <v>0</v>
      </c>
      <c r="XU10" s="202">
        <v>0</v>
      </c>
      <c r="XV10" s="202">
        <v>0</v>
      </c>
      <c r="XW10" s="202">
        <v>0</v>
      </c>
      <c r="XX10" s="202">
        <v>0</v>
      </c>
      <c r="XY10" s="202">
        <v>0</v>
      </c>
      <c r="XZ10" s="202">
        <v>0</v>
      </c>
      <c r="YA10" s="120"/>
      <c r="YB10" s="202">
        <v>0</v>
      </c>
      <c r="YC10" s="202">
        <v>0</v>
      </c>
      <c r="YD10" s="202">
        <v>0</v>
      </c>
      <c r="YE10" s="202">
        <v>0</v>
      </c>
      <c r="YF10" s="202">
        <v>0</v>
      </c>
      <c r="YG10" s="202">
        <v>0</v>
      </c>
      <c r="YH10" s="202">
        <v>0</v>
      </c>
      <c r="YI10" s="202">
        <v>0</v>
      </c>
      <c r="YJ10" s="202">
        <v>0</v>
      </c>
      <c r="YK10" s="202">
        <v>0</v>
      </c>
      <c r="YL10" s="202">
        <v>0</v>
      </c>
      <c r="YM10" s="202">
        <v>0</v>
      </c>
      <c r="YN10" s="202">
        <v>0</v>
      </c>
      <c r="YO10" s="202">
        <v>0</v>
      </c>
      <c r="YP10" s="202">
        <v>0</v>
      </c>
      <c r="YQ10" s="202">
        <v>0</v>
      </c>
      <c r="YR10" s="202">
        <v>0</v>
      </c>
      <c r="YS10" s="202">
        <v>0</v>
      </c>
      <c r="YT10" s="202">
        <v>0</v>
      </c>
      <c r="YU10" s="202">
        <v>0</v>
      </c>
      <c r="YV10" s="202">
        <v>0</v>
      </c>
      <c r="YW10" s="202">
        <v>0</v>
      </c>
      <c r="YX10" s="202">
        <v>0</v>
      </c>
      <c r="YY10" s="202">
        <v>0</v>
      </c>
      <c r="YZ10" s="202">
        <v>0</v>
      </c>
      <c r="ZA10" s="202">
        <v>0</v>
      </c>
      <c r="ZB10" s="202">
        <v>0</v>
      </c>
      <c r="ZC10" s="202">
        <v>0</v>
      </c>
      <c r="ZD10" s="202">
        <v>0</v>
      </c>
      <c r="ZE10" s="202">
        <v>0</v>
      </c>
      <c r="ZF10" s="202">
        <v>0</v>
      </c>
      <c r="ZG10" s="202">
        <v>0</v>
      </c>
      <c r="ZH10" s="202">
        <v>0</v>
      </c>
      <c r="ZI10" s="202">
        <v>0</v>
      </c>
      <c r="ZJ10" s="202">
        <v>0</v>
      </c>
      <c r="ZK10" s="120"/>
      <c r="ZL10" s="202">
        <v>0</v>
      </c>
      <c r="ZM10" s="202">
        <v>0</v>
      </c>
      <c r="ZN10" s="202">
        <v>0</v>
      </c>
      <c r="ZO10" s="202">
        <v>0</v>
      </c>
      <c r="ZP10" s="202">
        <v>0</v>
      </c>
      <c r="ZQ10" s="202">
        <v>0</v>
      </c>
      <c r="ZR10" s="202">
        <v>0</v>
      </c>
      <c r="ZS10" s="202">
        <v>0</v>
      </c>
      <c r="ZT10" s="202">
        <v>0</v>
      </c>
      <c r="ZU10" s="202">
        <v>0</v>
      </c>
      <c r="ZV10" s="202">
        <v>0</v>
      </c>
      <c r="ZW10" s="202">
        <v>0</v>
      </c>
      <c r="ZX10" s="202">
        <v>0</v>
      </c>
      <c r="ZY10" s="202">
        <v>0</v>
      </c>
      <c r="ZZ10" s="202">
        <v>0</v>
      </c>
      <c r="AAA10" s="202">
        <v>0</v>
      </c>
      <c r="AAB10" s="202">
        <v>0</v>
      </c>
      <c r="AAC10" s="202">
        <v>0</v>
      </c>
      <c r="AAD10" s="202">
        <v>0</v>
      </c>
      <c r="AAE10" s="202">
        <v>0</v>
      </c>
      <c r="AAF10" s="202">
        <v>0</v>
      </c>
      <c r="AAG10" s="202">
        <v>0</v>
      </c>
      <c r="AAH10" s="202">
        <v>0</v>
      </c>
      <c r="AAI10" s="202">
        <v>0</v>
      </c>
      <c r="AAJ10" s="202">
        <v>0</v>
      </c>
      <c r="AAK10" s="202">
        <v>0</v>
      </c>
      <c r="AAL10" s="202">
        <v>0</v>
      </c>
      <c r="AAM10" s="202">
        <v>0</v>
      </c>
      <c r="AAN10" s="202">
        <v>0</v>
      </c>
      <c r="AAO10" s="202">
        <v>0</v>
      </c>
      <c r="AAP10" s="202">
        <v>0</v>
      </c>
      <c r="AAQ10" s="202">
        <v>0</v>
      </c>
      <c r="AAR10" s="202">
        <v>0</v>
      </c>
      <c r="AAS10" s="202">
        <v>0</v>
      </c>
      <c r="AAT10" s="202">
        <v>0</v>
      </c>
      <c r="AAU10" s="120"/>
      <c r="AAV10" s="202">
        <v>0</v>
      </c>
      <c r="AAW10" s="202">
        <v>0</v>
      </c>
      <c r="AAX10" s="202">
        <v>0</v>
      </c>
      <c r="AAY10" s="202">
        <v>0</v>
      </c>
      <c r="AAZ10" s="202">
        <v>0</v>
      </c>
      <c r="ABA10" s="202">
        <v>0</v>
      </c>
      <c r="ABB10" s="202">
        <v>0</v>
      </c>
      <c r="ABC10" s="202">
        <v>0</v>
      </c>
      <c r="ABD10" s="202">
        <v>0</v>
      </c>
      <c r="ABE10" s="202">
        <v>0</v>
      </c>
      <c r="ABF10" s="202">
        <v>0</v>
      </c>
      <c r="ABG10" s="202">
        <v>0</v>
      </c>
      <c r="ABH10" s="202">
        <v>0</v>
      </c>
      <c r="ABI10" s="202">
        <v>0</v>
      </c>
      <c r="ABJ10" s="202">
        <v>0</v>
      </c>
      <c r="ABK10" s="202">
        <v>0</v>
      </c>
      <c r="ABL10" s="202">
        <v>0</v>
      </c>
      <c r="ABM10" s="202">
        <v>0</v>
      </c>
      <c r="ABN10" s="202">
        <v>0</v>
      </c>
      <c r="ABO10" s="202">
        <v>0</v>
      </c>
      <c r="ABP10" s="202">
        <v>0</v>
      </c>
      <c r="ABQ10" s="202">
        <v>0</v>
      </c>
      <c r="ABR10" s="202">
        <v>0</v>
      </c>
      <c r="ABS10" s="202">
        <v>0</v>
      </c>
      <c r="ABT10" s="202">
        <v>0</v>
      </c>
      <c r="ABU10" s="202">
        <v>0</v>
      </c>
      <c r="ABV10" s="202">
        <v>0</v>
      </c>
      <c r="ABW10" s="202">
        <v>0</v>
      </c>
      <c r="ABX10" s="202">
        <v>0</v>
      </c>
      <c r="ABY10" s="202">
        <v>0</v>
      </c>
      <c r="ABZ10" s="202">
        <v>0</v>
      </c>
      <c r="ACA10" s="202">
        <v>0</v>
      </c>
      <c r="ACB10" s="202">
        <v>0</v>
      </c>
      <c r="ACC10" s="202">
        <v>0</v>
      </c>
      <c r="ACD10" s="202">
        <v>0</v>
      </c>
      <c r="ACE10" s="120"/>
      <c r="ACF10" s="202">
        <v>0</v>
      </c>
      <c r="ACG10" s="202">
        <v>0</v>
      </c>
      <c r="ACH10" s="202">
        <v>0</v>
      </c>
      <c r="ACI10" s="202">
        <v>0</v>
      </c>
      <c r="ACJ10" s="202">
        <v>0</v>
      </c>
      <c r="ACK10" s="202">
        <v>0</v>
      </c>
      <c r="ACL10" s="202">
        <v>0</v>
      </c>
      <c r="ACM10" s="202">
        <v>0</v>
      </c>
      <c r="ACN10" s="202">
        <v>0</v>
      </c>
      <c r="ACO10" s="202">
        <v>0</v>
      </c>
      <c r="ACP10" s="202">
        <v>0</v>
      </c>
      <c r="ACQ10" s="202">
        <v>0</v>
      </c>
      <c r="ACR10" s="202">
        <v>0</v>
      </c>
      <c r="ACS10" s="202">
        <v>0</v>
      </c>
      <c r="ACT10" s="202">
        <v>0</v>
      </c>
      <c r="ACU10" s="202">
        <v>0</v>
      </c>
      <c r="ACV10" s="202">
        <v>0</v>
      </c>
      <c r="ACW10" s="202">
        <v>0</v>
      </c>
      <c r="ACX10" s="202">
        <v>0</v>
      </c>
      <c r="ACY10" s="202">
        <v>0</v>
      </c>
      <c r="ACZ10" s="202">
        <v>0</v>
      </c>
      <c r="ADA10" s="202">
        <v>0</v>
      </c>
      <c r="ADB10" s="202">
        <v>0</v>
      </c>
      <c r="ADC10" s="202">
        <v>0</v>
      </c>
      <c r="ADD10" s="202">
        <v>0</v>
      </c>
      <c r="ADE10" s="202">
        <v>0</v>
      </c>
      <c r="ADF10" s="202">
        <v>0</v>
      </c>
      <c r="ADG10" s="202">
        <v>0</v>
      </c>
      <c r="ADH10" s="202">
        <v>0</v>
      </c>
      <c r="ADI10" s="202">
        <v>0</v>
      </c>
      <c r="ADJ10" s="202">
        <v>0</v>
      </c>
      <c r="ADK10" s="202">
        <v>0</v>
      </c>
      <c r="ADL10" s="202">
        <v>0</v>
      </c>
      <c r="ADM10" s="202">
        <v>0</v>
      </c>
      <c r="ADN10" s="202">
        <v>0</v>
      </c>
      <c r="ADO10" s="120"/>
      <c r="ADP10" s="202">
        <v>0</v>
      </c>
      <c r="ADQ10" s="202">
        <v>0</v>
      </c>
      <c r="ADR10" s="202">
        <v>0</v>
      </c>
      <c r="ADS10" s="202">
        <v>0</v>
      </c>
      <c r="ADT10" s="202">
        <v>0</v>
      </c>
      <c r="ADU10" s="202">
        <v>0</v>
      </c>
      <c r="ADV10" s="202">
        <v>0</v>
      </c>
      <c r="ADW10" s="202">
        <v>0</v>
      </c>
      <c r="ADX10" s="202">
        <v>0</v>
      </c>
      <c r="ADY10" s="202">
        <v>0</v>
      </c>
      <c r="ADZ10" s="202">
        <v>0</v>
      </c>
      <c r="AEA10" s="202">
        <v>0</v>
      </c>
      <c r="AEB10" s="202">
        <v>0</v>
      </c>
      <c r="AEC10" s="202">
        <v>0</v>
      </c>
      <c r="AED10" s="202">
        <v>0</v>
      </c>
      <c r="AEE10" s="202">
        <v>0</v>
      </c>
      <c r="AEF10" s="202">
        <v>0</v>
      </c>
      <c r="AEG10" s="202">
        <v>0</v>
      </c>
      <c r="AEH10" s="202">
        <v>0</v>
      </c>
      <c r="AEI10" s="202">
        <v>0</v>
      </c>
      <c r="AEJ10" s="202">
        <v>0</v>
      </c>
      <c r="AEK10" s="202">
        <v>0</v>
      </c>
      <c r="AEL10" s="202">
        <v>0</v>
      </c>
      <c r="AEM10" s="202">
        <v>0</v>
      </c>
      <c r="AEN10" s="202">
        <v>0</v>
      </c>
      <c r="AEO10" s="202">
        <v>0</v>
      </c>
      <c r="AEP10" s="202">
        <v>0</v>
      </c>
      <c r="AEQ10" s="202">
        <v>0</v>
      </c>
      <c r="AER10" s="202">
        <v>0</v>
      </c>
      <c r="AES10" s="202">
        <v>0</v>
      </c>
      <c r="AET10" s="202">
        <v>0</v>
      </c>
      <c r="AEU10" s="202">
        <v>0</v>
      </c>
      <c r="AEV10" s="202">
        <v>0</v>
      </c>
      <c r="AEW10" s="202">
        <v>0</v>
      </c>
      <c r="AEX10" s="202">
        <v>0</v>
      </c>
      <c r="AEY10" s="120"/>
      <c r="AEZ10" s="202">
        <v>0</v>
      </c>
      <c r="AFA10" s="202">
        <v>0</v>
      </c>
      <c r="AFB10" s="202">
        <v>0</v>
      </c>
      <c r="AFC10" s="202">
        <v>0</v>
      </c>
      <c r="AFD10" s="202">
        <v>0</v>
      </c>
      <c r="AFE10" s="202">
        <v>0</v>
      </c>
      <c r="AFF10" s="202">
        <v>0</v>
      </c>
      <c r="AFG10" s="202">
        <v>0</v>
      </c>
      <c r="AFH10" s="202">
        <v>0</v>
      </c>
      <c r="AFI10" s="202">
        <v>0</v>
      </c>
      <c r="AFJ10" s="202">
        <v>0</v>
      </c>
      <c r="AFK10" s="202">
        <v>0</v>
      </c>
      <c r="AFL10" s="202">
        <v>0</v>
      </c>
      <c r="AFM10" s="202">
        <v>0</v>
      </c>
      <c r="AFN10" s="202">
        <v>0</v>
      </c>
      <c r="AFO10" s="202">
        <v>0</v>
      </c>
      <c r="AFP10" s="202">
        <v>0</v>
      </c>
      <c r="AFQ10" s="202">
        <v>0</v>
      </c>
      <c r="AFR10" s="202">
        <v>0</v>
      </c>
      <c r="AFS10" s="202">
        <v>0</v>
      </c>
      <c r="AFT10" s="202">
        <v>0</v>
      </c>
      <c r="AFU10" s="202">
        <v>0</v>
      </c>
      <c r="AFV10" s="202">
        <v>0</v>
      </c>
      <c r="AFW10" s="202">
        <v>0</v>
      </c>
      <c r="AFX10" s="202">
        <v>0</v>
      </c>
      <c r="AFY10" s="202">
        <v>0</v>
      </c>
      <c r="AFZ10" s="202">
        <v>0</v>
      </c>
      <c r="AGA10" s="202">
        <v>0</v>
      </c>
      <c r="AGB10" s="202">
        <v>0</v>
      </c>
      <c r="AGC10" s="202">
        <v>0</v>
      </c>
      <c r="AGD10" s="202">
        <v>0</v>
      </c>
      <c r="AGE10" s="202">
        <v>0</v>
      </c>
      <c r="AGF10" s="202">
        <v>0</v>
      </c>
      <c r="AGG10" s="202">
        <v>0</v>
      </c>
      <c r="AGH10" s="202">
        <v>0</v>
      </c>
    </row>
    <row r="11" spans="1:866" ht="16.5" x14ac:dyDescent="0.25">
      <c r="A11" s="123">
        <v>7</v>
      </c>
      <c r="B11" s="406"/>
      <c r="C11" s="201" t="s">
        <v>44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120"/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202">
        <v>0</v>
      </c>
      <c r="BD11" s="202">
        <v>0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202">
        <v>0</v>
      </c>
      <c r="BK11" s="202">
        <v>66.263999999999996</v>
      </c>
      <c r="BL11" s="202">
        <v>4.9340000000000002</v>
      </c>
      <c r="BM11" s="202">
        <v>4.4169999999999998</v>
      </c>
      <c r="BN11" s="202">
        <v>2100.6219999999998</v>
      </c>
      <c r="BO11" s="202">
        <v>18.460999999999999</v>
      </c>
      <c r="BP11" s="202">
        <v>4.9260000000000002</v>
      </c>
      <c r="BQ11" s="202">
        <v>812.37599999999998</v>
      </c>
      <c r="BR11" s="202">
        <v>664.39400000000001</v>
      </c>
      <c r="BS11" s="202">
        <v>266.41000000000003</v>
      </c>
      <c r="BT11" s="202">
        <v>295.46800000000002</v>
      </c>
      <c r="BU11" s="202">
        <v>144.59199999999998</v>
      </c>
      <c r="BV11" s="202">
        <v>86.271000000000001</v>
      </c>
      <c r="BW11" s="120"/>
      <c r="BX11" s="202">
        <v>120.04630000000002</v>
      </c>
      <c r="BY11" s="202">
        <v>125.22080000000001</v>
      </c>
      <c r="BZ11" s="202">
        <v>127.27850000000001</v>
      </c>
      <c r="CA11" s="202">
        <v>128.4864</v>
      </c>
      <c r="CB11" s="202">
        <v>129.34</v>
      </c>
      <c r="CC11" s="202">
        <v>130.846</v>
      </c>
      <c r="CD11" s="202">
        <v>132.58600000000001</v>
      </c>
      <c r="CE11" s="202">
        <v>134.28</v>
      </c>
      <c r="CF11" s="202">
        <v>136.99</v>
      </c>
      <c r="CG11" s="202">
        <v>138.316</v>
      </c>
      <c r="CH11" s="202">
        <v>139.4</v>
      </c>
      <c r="CI11" s="202">
        <v>139.75800000000001</v>
      </c>
      <c r="CJ11" s="202">
        <v>142.042</v>
      </c>
      <c r="CK11" s="202">
        <v>142.00200000000001</v>
      </c>
      <c r="CL11" s="202">
        <v>144.798</v>
      </c>
      <c r="CM11" s="202">
        <v>145.13</v>
      </c>
      <c r="CN11" s="202">
        <v>147.61000000000001</v>
      </c>
      <c r="CO11" s="202">
        <v>143.52199999999999</v>
      </c>
      <c r="CP11" s="202">
        <v>141.358</v>
      </c>
      <c r="CQ11" s="202">
        <v>120.77000000000001</v>
      </c>
      <c r="CR11" s="202">
        <v>144.15</v>
      </c>
      <c r="CS11" s="202">
        <v>113.73960000000001</v>
      </c>
      <c r="CT11" s="202">
        <v>121</v>
      </c>
      <c r="CU11" s="202">
        <v>151.39999999999998</v>
      </c>
      <c r="CV11" s="202">
        <v>149.77970553323385</v>
      </c>
      <c r="CW11" s="202">
        <v>72.283787165886906</v>
      </c>
      <c r="CX11" s="202">
        <v>70</v>
      </c>
      <c r="CY11" s="202">
        <v>70</v>
      </c>
      <c r="CZ11" s="202">
        <v>106</v>
      </c>
      <c r="DA11" s="202">
        <v>70</v>
      </c>
      <c r="DB11" s="202">
        <v>68</v>
      </c>
      <c r="DC11" s="202">
        <v>68</v>
      </c>
      <c r="DD11" s="202">
        <v>78</v>
      </c>
      <c r="DE11" s="202">
        <v>78</v>
      </c>
      <c r="DF11" s="202">
        <v>36.403500000000001</v>
      </c>
      <c r="DG11" s="120"/>
      <c r="DH11" s="202">
        <v>0</v>
      </c>
      <c r="DI11" s="202">
        <v>0</v>
      </c>
      <c r="DJ11" s="202">
        <v>0</v>
      </c>
      <c r="DK11" s="202">
        <v>0</v>
      </c>
      <c r="DL11" s="202">
        <v>0</v>
      </c>
      <c r="DM11" s="202">
        <v>0</v>
      </c>
      <c r="DN11" s="202">
        <v>0</v>
      </c>
      <c r="DO11" s="202">
        <v>0</v>
      </c>
      <c r="DP11" s="202">
        <v>0</v>
      </c>
      <c r="DQ11" s="202">
        <v>0</v>
      </c>
      <c r="DR11" s="202">
        <v>0</v>
      </c>
      <c r="DS11" s="202">
        <v>0</v>
      </c>
      <c r="DT11" s="202">
        <v>0</v>
      </c>
      <c r="DU11" s="202">
        <v>0</v>
      </c>
      <c r="DV11" s="202">
        <v>0</v>
      </c>
      <c r="DW11" s="202">
        <v>0</v>
      </c>
      <c r="DX11" s="202">
        <v>0</v>
      </c>
      <c r="DY11" s="202">
        <v>0</v>
      </c>
      <c r="DZ11" s="202">
        <v>0</v>
      </c>
      <c r="EA11" s="202">
        <v>0</v>
      </c>
      <c r="EB11" s="202">
        <v>0</v>
      </c>
      <c r="EC11" s="202">
        <v>0</v>
      </c>
      <c r="ED11" s="202">
        <v>0</v>
      </c>
      <c r="EE11" s="202">
        <v>0</v>
      </c>
      <c r="EF11" s="202">
        <v>0</v>
      </c>
      <c r="EG11" s="202">
        <v>0</v>
      </c>
      <c r="EH11" s="202">
        <v>0</v>
      </c>
      <c r="EI11" s="202">
        <v>0</v>
      </c>
      <c r="EJ11" s="202">
        <v>0</v>
      </c>
      <c r="EK11" s="202">
        <v>0</v>
      </c>
      <c r="EL11" s="202">
        <v>0</v>
      </c>
      <c r="EM11" s="202">
        <v>0</v>
      </c>
      <c r="EN11" s="202">
        <v>0</v>
      </c>
      <c r="EO11" s="202">
        <v>0</v>
      </c>
      <c r="EP11" s="202">
        <v>0</v>
      </c>
      <c r="EQ11" s="120"/>
      <c r="ER11" s="202">
        <v>0</v>
      </c>
      <c r="ES11" s="202">
        <v>0</v>
      </c>
      <c r="ET11" s="202">
        <v>0</v>
      </c>
      <c r="EU11" s="202">
        <v>0</v>
      </c>
      <c r="EV11" s="202">
        <v>0</v>
      </c>
      <c r="EW11" s="202">
        <v>0</v>
      </c>
      <c r="EX11" s="202">
        <v>0</v>
      </c>
      <c r="EY11" s="202">
        <v>0</v>
      </c>
      <c r="EZ11" s="202">
        <v>0</v>
      </c>
      <c r="FA11" s="202">
        <v>0</v>
      </c>
      <c r="FB11" s="202">
        <v>0</v>
      </c>
      <c r="FC11" s="202">
        <v>0</v>
      </c>
      <c r="FD11" s="202">
        <v>0</v>
      </c>
      <c r="FE11" s="202">
        <v>0</v>
      </c>
      <c r="FF11" s="202">
        <v>0</v>
      </c>
      <c r="FG11" s="202">
        <v>0</v>
      </c>
      <c r="FH11" s="202">
        <v>0</v>
      </c>
      <c r="FI11" s="202">
        <v>0</v>
      </c>
      <c r="FJ11" s="202">
        <v>0</v>
      </c>
      <c r="FK11" s="202">
        <v>0</v>
      </c>
      <c r="FL11" s="202">
        <v>0</v>
      </c>
      <c r="FM11" s="202">
        <v>0</v>
      </c>
      <c r="FN11" s="202">
        <v>0</v>
      </c>
      <c r="FO11" s="202">
        <v>0</v>
      </c>
      <c r="FP11" s="202">
        <v>0</v>
      </c>
      <c r="FQ11" s="202">
        <v>0</v>
      </c>
      <c r="FR11" s="202">
        <v>0</v>
      </c>
      <c r="FS11" s="202">
        <v>0</v>
      </c>
      <c r="FT11" s="202">
        <v>0</v>
      </c>
      <c r="FU11" s="202">
        <v>0</v>
      </c>
      <c r="FV11" s="202">
        <v>0</v>
      </c>
      <c r="FW11" s="202">
        <v>0</v>
      </c>
      <c r="FX11" s="202">
        <v>0</v>
      </c>
      <c r="FY11" s="202">
        <v>0</v>
      </c>
      <c r="FZ11" s="202">
        <v>0</v>
      </c>
      <c r="GA11" s="120"/>
      <c r="GB11" s="202">
        <v>0</v>
      </c>
      <c r="GC11" s="202">
        <v>0</v>
      </c>
      <c r="GD11" s="202">
        <v>0</v>
      </c>
      <c r="GE11" s="202">
        <v>0</v>
      </c>
      <c r="GF11" s="202">
        <v>0</v>
      </c>
      <c r="GG11" s="202">
        <v>0</v>
      </c>
      <c r="GH11" s="202">
        <v>0</v>
      </c>
      <c r="GI11" s="202">
        <v>0</v>
      </c>
      <c r="GJ11" s="202">
        <v>0</v>
      </c>
      <c r="GK11" s="202">
        <v>0</v>
      </c>
      <c r="GL11" s="202">
        <v>0</v>
      </c>
      <c r="GM11" s="202">
        <v>0</v>
      </c>
      <c r="GN11" s="202">
        <v>0</v>
      </c>
      <c r="GO11" s="202">
        <v>0</v>
      </c>
      <c r="GP11" s="202">
        <v>0</v>
      </c>
      <c r="GQ11" s="202">
        <v>0</v>
      </c>
      <c r="GR11" s="202">
        <v>0</v>
      </c>
      <c r="GS11" s="202">
        <v>0</v>
      </c>
      <c r="GT11" s="202">
        <v>0</v>
      </c>
      <c r="GU11" s="202">
        <v>0</v>
      </c>
      <c r="GV11" s="202">
        <v>0</v>
      </c>
      <c r="GW11" s="202">
        <v>0</v>
      </c>
      <c r="GX11" s="202">
        <v>0</v>
      </c>
      <c r="GY11" s="202">
        <v>0</v>
      </c>
      <c r="GZ11" s="202">
        <v>0</v>
      </c>
      <c r="HA11" s="202">
        <v>0</v>
      </c>
      <c r="HB11" s="202">
        <v>0</v>
      </c>
      <c r="HC11" s="202">
        <v>0</v>
      </c>
      <c r="HD11" s="202">
        <v>0</v>
      </c>
      <c r="HE11" s="202">
        <v>0</v>
      </c>
      <c r="HF11" s="202">
        <v>0</v>
      </c>
      <c r="HG11" s="202">
        <v>0</v>
      </c>
      <c r="HH11" s="202">
        <v>0</v>
      </c>
      <c r="HI11" s="202">
        <v>0</v>
      </c>
      <c r="HJ11" s="202">
        <v>0</v>
      </c>
      <c r="HK11" s="120"/>
      <c r="HL11" s="202">
        <v>0</v>
      </c>
      <c r="HM11" s="202">
        <v>0</v>
      </c>
      <c r="HN11" s="202">
        <v>0</v>
      </c>
      <c r="HO11" s="202">
        <v>0</v>
      </c>
      <c r="HP11" s="202">
        <v>0</v>
      </c>
      <c r="HQ11" s="202">
        <v>0</v>
      </c>
      <c r="HR11" s="202">
        <v>0</v>
      </c>
      <c r="HS11" s="202">
        <v>0</v>
      </c>
      <c r="HT11" s="202">
        <v>0</v>
      </c>
      <c r="HU11" s="202">
        <v>0</v>
      </c>
      <c r="HV11" s="202">
        <v>0</v>
      </c>
      <c r="HW11" s="202">
        <v>0</v>
      </c>
      <c r="HX11" s="202">
        <v>0</v>
      </c>
      <c r="HY11" s="202">
        <v>0</v>
      </c>
      <c r="HZ11" s="202">
        <v>0</v>
      </c>
      <c r="IA11" s="202">
        <v>0</v>
      </c>
      <c r="IB11" s="202">
        <v>0</v>
      </c>
      <c r="IC11" s="202">
        <v>0</v>
      </c>
      <c r="ID11" s="202">
        <v>0</v>
      </c>
      <c r="IE11" s="202">
        <v>0</v>
      </c>
      <c r="IF11" s="202">
        <v>0</v>
      </c>
      <c r="IG11" s="202">
        <v>0</v>
      </c>
      <c r="IH11" s="202">
        <v>0</v>
      </c>
      <c r="II11" s="202">
        <v>0</v>
      </c>
      <c r="IJ11" s="202">
        <v>0</v>
      </c>
      <c r="IK11" s="202">
        <v>0</v>
      </c>
      <c r="IL11" s="202">
        <v>0</v>
      </c>
      <c r="IM11" s="202">
        <v>0</v>
      </c>
      <c r="IN11" s="202">
        <v>0</v>
      </c>
      <c r="IO11" s="202">
        <v>0</v>
      </c>
      <c r="IP11" s="202">
        <v>0</v>
      </c>
      <c r="IQ11" s="202">
        <v>0</v>
      </c>
      <c r="IR11" s="202">
        <v>0</v>
      </c>
      <c r="IS11" s="202">
        <v>0</v>
      </c>
      <c r="IT11" s="202">
        <v>0</v>
      </c>
      <c r="IU11" s="120"/>
      <c r="IV11" s="202">
        <v>0</v>
      </c>
      <c r="IW11" s="202">
        <v>0</v>
      </c>
      <c r="IX11" s="202">
        <v>0</v>
      </c>
      <c r="IY11" s="202">
        <v>0</v>
      </c>
      <c r="IZ11" s="202">
        <v>0</v>
      </c>
      <c r="JA11" s="202">
        <v>0</v>
      </c>
      <c r="JB11" s="202">
        <v>0</v>
      </c>
      <c r="JC11" s="202">
        <v>0</v>
      </c>
      <c r="JD11" s="202">
        <v>0</v>
      </c>
      <c r="JE11" s="202">
        <v>0</v>
      </c>
      <c r="JF11" s="202">
        <v>0</v>
      </c>
      <c r="JG11" s="202">
        <v>0</v>
      </c>
      <c r="JH11" s="202">
        <v>0</v>
      </c>
      <c r="JI11" s="202">
        <v>0</v>
      </c>
      <c r="JJ11" s="202">
        <v>0</v>
      </c>
      <c r="JK11" s="202">
        <v>0</v>
      </c>
      <c r="JL11" s="202">
        <v>0</v>
      </c>
      <c r="JM11" s="202">
        <v>0</v>
      </c>
      <c r="JN11" s="202">
        <v>0</v>
      </c>
      <c r="JO11" s="202">
        <v>0</v>
      </c>
      <c r="JP11" s="202">
        <v>0</v>
      </c>
      <c r="JQ11" s="202">
        <v>0</v>
      </c>
      <c r="JR11" s="202">
        <v>0</v>
      </c>
      <c r="JS11" s="202">
        <v>0</v>
      </c>
      <c r="JT11" s="202">
        <v>0</v>
      </c>
      <c r="JU11" s="202">
        <v>0</v>
      </c>
      <c r="JV11" s="202">
        <v>0</v>
      </c>
      <c r="JW11" s="202">
        <v>0</v>
      </c>
      <c r="JX11" s="202">
        <v>0</v>
      </c>
      <c r="JY11" s="202">
        <v>0</v>
      </c>
      <c r="JZ11" s="202">
        <v>0</v>
      </c>
      <c r="KA11" s="202">
        <v>0</v>
      </c>
      <c r="KB11" s="202">
        <v>0</v>
      </c>
      <c r="KC11" s="202">
        <v>0</v>
      </c>
      <c r="KD11" s="202">
        <v>0</v>
      </c>
      <c r="KE11" s="120"/>
      <c r="KF11" s="202">
        <v>0</v>
      </c>
      <c r="KG11" s="202">
        <v>0</v>
      </c>
      <c r="KH11" s="202">
        <v>0</v>
      </c>
      <c r="KI11" s="202">
        <v>0</v>
      </c>
      <c r="KJ11" s="202">
        <v>0</v>
      </c>
      <c r="KK11" s="202">
        <v>0</v>
      </c>
      <c r="KL11" s="202">
        <v>0</v>
      </c>
      <c r="KM11" s="202">
        <v>0</v>
      </c>
      <c r="KN11" s="202">
        <v>0</v>
      </c>
      <c r="KO11" s="202">
        <v>0</v>
      </c>
      <c r="KP11" s="202">
        <v>0</v>
      </c>
      <c r="KQ11" s="202">
        <v>0</v>
      </c>
      <c r="KR11" s="202">
        <v>0</v>
      </c>
      <c r="KS11" s="202">
        <v>0</v>
      </c>
      <c r="KT11" s="202">
        <v>0</v>
      </c>
      <c r="KU11" s="202">
        <v>0</v>
      </c>
      <c r="KV11" s="202">
        <v>0</v>
      </c>
      <c r="KW11" s="202">
        <v>0</v>
      </c>
      <c r="KX11" s="202">
        <v>0</v>
      </c>
      <c r="KY11" s="202">
        <v>0</v>
      </c>
      <c r="KZ11" s="202">
        <v>0</v>
      </c>
      <c r="LA11" s="202">
        <v>0</v>
      </c>
      <c r="LB11" s="202">
        <v>0</v>
      </c>
      <c r="LC11" s="202">
        <v>0</v>
      </c>
      <c r="LD11" s="202">
        <v>0</v>
      </c>
      <c r="LE11" s="202">
        <v>0</v>
      </c>
      <c r="LF11" s="202">
        <v>0</v>
      </c>
      <c r="LG11" s="202">
        <v>0</v>
      </c>
      <c r="LH11" s="202">
        <v>0</v>
      </c>
      <c r="LI11" s="202">
        <v>0</v>
      </c>
      <c r="LJ11" s="202">
        <v>0</v>
      </c>
      <c r="LK11" s="202">
        <v>0</v>
      </c>
      <c r="LL11" s="202">
        <v>0</v>
      </c>
      <c r="LM11" s="202">
        <v>0</v>
      </c>
      <c r="LN11" s="202">
        <v>0</v>
      </c>
      <c r="LO11" s="120"/>
      <c r="LP11" s="202">
        <v>120.04630000000002</v>
      </c>
      <c r="LQ11" s="202">
        <v>125.22080000000001</v>
      </c>
      <c r="LR11" s="202">
        <v>127.27850000000001</v>
      </c>
      <c r="LS11" s="202">
        <v>128.4864</v>
      </c>
      <c r="LT11" s="202">
        <v>129.34</v>
      </c>
      <c r="LU11" s="202">
        <v>130.846</v>
      </c>
      <c r="LV11" s="202">
        <v>132.58600000000001</v>
      </c>
      <c r="LW11" s="202">
        <v>134.28</v>
      </c>
      <c r="LX11" s="202">
        <v>136.99</v>
      </c>
      <c r="LY11" s="202">
        <v>138.316</v>
      </c>
      <c r="LZ11" s="202">
        <v>139.4</v>
      </c>
      <c r="MA11" s="202">
        <v>139.75800000000001</v>
      </c>
      <c r="MB11" s="202">
        <v>142.042</v>
      </c>
      <c r="MC11" s="202">
        <v>142.00200000000001</v>
      </c>
      <c r="MD11" s="202">
        <v>144.798</v>
      </c>
      <c r="ME11" s="202">
        <v>145.13</v>
      </c>
      <c r="MF11" s="202">
        <v>147.61000000000001</v>
      </c>
      <c r="MG11" s="202">
        <v>143.52199999999999</v>
      </c>
      <c r="MH11" s="202">
        <v>141.358</v>
      </c>
      <c r="MI11" s="202">
        <v>120.77000000000001</v>
      </c>
      <c r="MJ11" s="202">
        <v>144.15</v>
      </c>
      <c r="MK11" s="202">
        <v>113.73960000000001</v>
      </c>
      <c r="ML11" s="202">
        <v>121</v>
      </c>
      <c r="MM11" s="202">
        <v>217.66399999999999</v>
      </c>
      <c r="MN11" s="202">
        <v>154.71370553323385</v>
      </c>
      <c r="MO11" s="202">
        <v>76.700787165886908</v>
      </c>
      <c r="MP11" s="202">
        <v>2170.6219999999998</v>
      </c>
      <c r="MQ11" s="202">
        <v>88.460999999999999</v>
      </c>
      <c r="MR11" s="202">
        <v>110.926</v>
      </c>
      <c r="MS11" s="202">
        <v>882.37599999999998</v>
      </c>
      <c r="MT11" s="202">
        <v>732.39400000000001</v>
      </c>
      <c r="MU11" s="202">
        <v>334.41</v>
      </c>
      <c r="MV11" s="202">
        <v>373.46800000000002</v>
      </c>
      <c r="MW11" s="202">
        <v>222.59199999999998</v>
      </c>
      <c r="MX11" s="202">
        <v>122.67449999999999</v>
      </c>
      <c r="MY11" s="120"/>
      <c r="MZ11" s="202">
        <v>0</v>
      </c>
      <c r="NA11" s="202">
        <v>0</v>
      </c>
      <c r="NB11" s="202">
        <v>0</v>
      </c>
      <c r="NC11" s="202">
        <v>0</v>
      </c>
      <c r="ND11" s="202">
        <v>0</v>
      </c>
      <c r="NE11" s="202">
        <v>0</v>
      </c>
      <c r="NF11" s="202">
        <v>0</v>
      </c>
      <c r="NG11" s="202">
        <v>0</v>
      </c>
      <c r="NH11" s="202">
        <v>0</v>
      </c>
      <c r="NI11" s="202">
        <v>0</v>
      </c>
      <c r="NJ11" s="202">
        <v>0</v>
      </c>
      <c r="NK11" s="202">
        <v>0</v>
      </c>
      <c r="NL11" s="202">
        <v>0</v>
      </c>
      <c r="NM11" s="202">
        <v>0</v>
      </c>
      <c r="NN11" s="202">
        <v>0</v>
      </c>
      <c r="NO11" s="202">
        <v>0</v>
      </c>
      <c r="NP11" s="202">
        <v>0</v>
      </c>
      <c r="NQ11" s="202">
        <v>0</v>
      </c>
      <c r="NR11" s="202">
        <v>0</v>
      </c>
      <c r="NS11" s="202">
        <v>0</v>
      </c>
      <c r="NT11" s="202">
        <v>0</v>
      </c>
      <c r="NU11" s="202">
        <v>0</v>
      </c>
      <c r="NV11" s="202">
        <v>0</v>
      </c>
      <c r="NW11" s="202">
        <v>0</v>
      </c>
      <c r="NX11" s="202">
        <v>0</v>
      </c>
      <c r="NY11" s="202">
        <v>0</v>
      </c>
      <c r="NZ11" s="202">
        <v>0</v>
      </c>
      <c r="OA11" s="202">
        <v>0</v>
      </c>
      <c r="OB11" s="202">
        <v>0</v>
      </c>
      <c r="OC11" s="202">
        <v>0</v>
      </c>
      <c r="OD11" s="202">
        <v>0</v>
      </c>
      <c r="OE11" s="202">
        <v>0</v>
      </c>
      <c r="OF11" s="202">
        <v>0</v>
      </c>
      <c r="OG11" s="202">
        <v>0</v>
      </c>
      <c r="OH11" s="202">
        <v>0</v>
      </c>
      <c r="OI11" s="120"/>
      <c r="OJ11" s="202">
        <v>0</v>
      </c>
      <c r="OK11" s="202">
        <v>0</v>
      </c>
      <c r="OL11" s="202">
        <v>0</v>
      </c>
      <c r="OM11" s="202">
        <v>0</v>
      </c>
      <c r="ON11" s="202">
        <v>0</v>
      </c>
      <c r="OO11" s="202">
        <v>0</v>
      </c>
      <c r="OP11" s="202">
        <v>0</v>
      </c>
      <c r="OQ11" s="202">
        <v>0</v>
      </c>
      <c r="OR11" s="202">
        <v>0</v>
      </c>
      <c r="OS11" s="202">
        <v>0</v>
      </c>
      <c r="OT11" s="202">
        <v>0</v>
      </c>
      <c r="OU11" s="202">
        <v>0</v>
      </c>
      <c r="OV11" s="202">
        <v>0</v>
      </c>
      <c r="OW11" s="202">
        <v>0</v>
      </c>
      <c r="OX11" s="202">
        <v>0</v>
      </c>
      <c r="OY11" s="202">
        <v>0</v>
      </c>
      <c r="OZ11" s="202">
        <v>0</v>
      </c>
      <c r="PA11" s="202">
        <v>0</v>
      </c>
      <c r="PB11" s="202">
        <v>0</v>
      </c>
      <c r="PC11" s="202">
        <v>0</v>
      </c>
      <c r="PD11" s="202">
        <v>0</v>
      </c>
      <c r="PE11" s="202">
        <v>0</v>
      </c>
      <c r="PF11" s="202">
        <v>0</v>
      </c>
      <c r="PG11" s="202">
        <v>0</v>
      </c>
      <c r="PH11" s="202">
        <v>0</v>
      </c>
      <c r="PI11" s="202">
        <v>0</v>
      </c>
      <c r="PJ11" s="202">
        <v>0</v>
      </c>
      <c r="PK11" s="202">
        <v>0</v>
      </c>
      <c r="PL11" s="202">
        <v>0</v>
      </c>
      <c r="PM11" s="202">
        <v>0</v>
      </c>
      <c r="PN11" s="202">
        <v>0</v>
      </c>
      <c r="PO11" s="202">
        <v>0</v>
      </c>
      <c r="PP11" s="202">
        <v>0</v>
      </c>
      <c r="PQ11" s="202">
        <v>0</v>
      </c>
      <c r="PR11" s="202">
        <v>0</v>
      </c>
      <c r="PS11" s="120"/>
      <c r="PT11" s="202">
        <v>0</v>
      </c>
      <c r="PU11" s="202">
        <v>0</v>
      </c>
      <c r="PV11" s="202">
        <v>0</v>
      </c>
      <c r="PW11" s="202">
        <v>0</v>
      </c>
      <c r="PX11" s="202">
        <v>0</v>
      </c>
      <c r="PY11" s="202">
        <v>0</v>
      </c>
      <c r="PZ11" s="202">
        <v>0</v>
      </c>
      <c r="QA11" s="202">
        <v>0</v>
      </c>
      <c r="QB11" s="202">
        <v>0</v>
      </c>
      <c r="QC11" s="202">
        <v>0</v>
      </c>
      <c r="QD11" s="202">
        <v>0</v>
      </c>
      <c r="QE11" s="202">
        <v>0</v>
      </c>
      <c r="QF11" s="202">
        <v>0</v>
      </c>
      <c r="QG11" s="202">
        <v>0</v>
      </c>
      <c r="QH11" s="202">
        <v>0</v>
      </c>
      <c r="QI11" s="202">
        <v>0</v>
      </c>
      <c r="QJ11" s="202">
        <v>0</v>
      </c>
      <c r="QK11" s="202">
        <v>0</v>
      </c>
      <c r="QL11" s="202">
        <v>0</v>
      </c>
      <c r="QM11" s="202">
        <v>0</v>
      </c>
      <c r="QN11" s="202">
        <v>0</v>
      </c>
      <c r="QO11" s="202">
        <v>0</v>
      </c>
      <c r="QP11" s="202">
        <v>0</v>
      </c>
      <c r="QQ11" s="202">
        <v>0</v>
      </c>
      <c r="QR11" s="202">
        <v>0</v>
      </c>
      <c r="QS11" s="202">
        <v>0</v>
      </c>
      <c r="QT11" s="202">
        <v>0</v>
      </c>
      <c r="QU11" s="202">
        <v>0</v>
      </c>
      <c r="QV11" s="202">
        <v>1743.605</v>
      </c>
      <c r="QW11" s="202">
        <v>0</v>
      </c>
      <c r="QX11" s="202">
        <v>0</v>
      </c>
      <c r="QY11" s="202">
        <v>0</v>
      </c>
      <c r="QZ11" s="202">
        <v>8</v>
      </c>
      <c r="RA11" s="202">
        <v>8</v>
      </c>
      <c r="RB11" s="202">
        <v>7</v>
      </c>
      <c r="RC11" s="120"/>
      <c r="RD11" s="202">
        <v>0</v>
      </c>
      <c r="RE11" s="202">
        <v>0</v>
      </c>
      <c r="RF11" s="202">
        <v>0</v>
      </c>
      <c r="RG11" s="202">
        <v>0</v>
      </c>
      <c r="RH11" s="202">
        <v>0</v>
      </c>
      <c r="RI11" s="202">
        <v>0</v>
      </c>
      <c r="RJ11" s="202">
        <v>0</v>
      </c>
      <c r="RK11" s="202">
        <v>0</v>
      </c>
      <c r="RL11" s="202">
        <v>0</v>
      </c>
      <c r="RM11" s="202">
        <v>0</v>
      </c>
      <c r="RN11" s="202">
        <v>0</v>
      </c>
      <c r="RO11" s="202">
        <v>0</v>
      </c>
      <c r="RP11" s="202">
        <v>0</v>
      </c>
      <c r="RQ11" s="202">
        <v>0</v>
      </c>
      <c r="RR11" s="202">
        <v>0</v>
      </c>
      <c r="RS11" s="202">
        <v>0</v>
      </c>
      <c r="RT11" s="202">
        <v>0</v>
      </c>
      <c r="RU11" s="202">
        <v>0</v>
      </c>
      <c r="RV11" s="202">
        <v>0</v>
      </c>
      <c r="RW11" s="202">
        <v>0</v>
      </c>
      <c r="RX11" s="202">
        <v>0</v>
      </c>
      <c r="RY11" s="202">
        <v>0</v>
      </c>
      <c r="RZ11" s="202">
        <v>0</v>
      </c>
      <c r="SA11" s="202">
        <v>0</v>
      </c>
      <c r="SB11" s="202">
        <v>0</v>
      </c>
      <c r="SC11" s="202">
        <v>0</v>
      </c>
      <c r="SD11" s="202">
        <v>0</v>
      </c>
      <c r="SE11" s="202">
        <v>0</v>
      </c>
      <c r="SF11" s="202">
        <v>1500</v>
      </c>
      <c r="SG11" s="202">
        <v>0</v>
      </c>
      <c r="SH11" s="202">
        <v>0</v>
      </c>
      <c r="SI11" s="202">
        <v>0</v>
      </c>
      <c r="SJ11" s="202">
        <v>0</v>
      </c>
      <c r="SK11" s="202">
        <v>0</v>
      </c>
      <c r="SL11" s="202">
        <v>0</v>
      </c>
      <c r="SM11" s="120"/>
      <c r="SN11" s="202">
        <v>0</v>
      </c>
      <c r="SO11" s="202">
        <v>0</v>
      </c>
      <c r="SP11" s="202">
        <v>0</v>
      </c>
      <c r="SQ11" s="202">
        <v>0</v>
      </c>
      <c r="SR11" s="202">
        <v>0</v>
      </c>
      <c r="SS11" s="202">
        <v>0</v>
      </c>
      <c r="ST11" s="202">
        <v>0</v>
      </c>
      <c r="SU11" s="202">
        <v>0</v>
      </c>
      <c r="SV11" s="202">
        <v>0</v>
      </c>
      <c r="SW11" s="202">
        <v>0</v>
      </c>
      <c r="SX11" s="202">
        <v>0</v>
      </c>
      <c r="SY11" s="202">
        <v>0</v>
      </c>
      <c r="SZ11" s="202">
        <v>0</v>
      </c>
      <c r="TA11" s="202">
        <v>0</v>
      </c>
      <c r="TB11" s="202">
        <v>0</v>
      </c>
      <c r="TC11" s="202">
        <v>0</v>
      </c>
      <c r="TD11" s="202">
        <v>0</v>
      </c>
      <c r="TE11" s="202">
        <v>0</v>
      </c>
      <c r="TF11" s="202">
        <v>0</v>
      </c>
      <c r="TG11" s="202">
        <v>0</v>
      </c>
      <c r="TH11" s="202">
        <v>0</v>
      </c>
      <c r="TI11" s="202">
        <v>0</v>
      </c>
      <c r="TJ11" s="202">
        <v>0</v>
      </c>
      <c r="TK11" s="202">
        <v>0</v>
      </c>
      <c r="TL11" s="202">
        <v>0</v>
      </c>
      <c r="TM11" s="202">
        <v>0</v>
      </c>
      <c r="TN11" s="202">
        <v>0</v>
      </c>
      <c r="TO11" s="202">
        <v>0</v>
      </c>
      <c r="TP11" s="202">
        <v>0</v>
      </c>
      <c r="TQ11" s="202">
        <v>0</v>
      </c>
      <c r="TR11" s="202">
        <v>0</v>
      </c>
      <c r="TS11" s="202">
        <v>0</v>
      </c>
      <c r="TT11" s="202">
        <v>0</v>
      </c>
      <c r="TU11" s="202">
        <v>0</v>
      </c>
      <c r="TV11" s="202">
        <v>0</v>
      </c>
      <c r="TW11" s="120"/>
      <c r="TX11" s="202">
        <v>0</v>
      </c>
      <c r="TY11" s="202">
        <v>0</v>
      </c>
      <c r="TZ11" s="202">
        <v>0</v>
      </c>
      <c r="UA11" s="202">
        <v>0</v>
      </c>
      <c r="UB11" s="202">
        <v>0</v>
      </c>
      <c r="UC11" s="202">
        <v>0</v>
      </c>
      <c r="UD11" s="202">
        <v>0</v>
      </c>
      <c r="UE11" s="202">
        <v>0</v>
      </c>
      <c r="UF11" s="202">
        <v>0</v>
      </c>
      <c r="UG11" s="202">
        <v>0</v>
      </c>
      <c r="UH11" s="202">
        <v>0</v>
      </c>
      <c r="UI11" s="202">
        <v>0</v>
      </c>
      <c r="UJ11" s="202">
        <v>0</v>
      </c>
      <c r="UK11" s="202">
        <v>0</v>
      </c>
      <c r="UL11" s="202">
        <v>0</v>
      </c>
      <c r="UM11" s="202">
        <v>0</v>
      </c>
      <c r="UN11" s="202">
        <v>0</v>
      </c>
      <c r="UO11" s="202">
        <v>0</v>
      </c>
      <c r="UP11" s="202">
        <v>0</v>
      </c>
      <c r="UQ11" s="202">
        <v>0</v>
      </c>
      <c r="UR11" s="202">
        <v>0</v>
      </c>
      <c r="US11" s="202">
        <v>0</v>
      </c>
      <c r="UT11" s="202">
        <v>0</v>
      </c>
      <c r="UU11" s="202">
        <v>0</v>
      </c>
      <c r="UV11" s="202">
        <v>0</v>
      </c>
      <c r="UW11" s="202">
        <v>0</v>
      </c>
      <c r="UX11" s="202">
        <v>0</v>
      </c>
      <c r="UY11" s="202">
        <v>0</v>
      </c>
      <c r="UZ11" s="202">
        <v>0</v>
      </c>
      <c r="VA11" s="202">
        <v>0</v>
      </c>
      <c r="VB11" s="202">
        <v>0</v>
      </c>
      <c r="VC11" s="202">
        <v>0</v>
      </c>
      <c r="VD11" s="202">
        <v>0</v>
      </c>
      <c r="VE11" s="202">
        <v>0</v>
      </c>
      <c r="VF11" s="202">
        <v>0</v>
      </c>
      <c r="VG11" s="120"/>
      <c r="VH11" s="202">
        <v>0</v>
      </c>
      <c r="VI11" s="202">
        <v>0</v>
      </c>
      <c r="VJ11" s="202">
        <v>0</v>
      </c>
      <c r="VK11" s="202">
        <v>0</v>
      </c>
      <c r="VL11" s="202">
        <v>0</v>
      </c>
      <c r="VM11" s="202">
        <v>0</v>
      </c>
      <c r="VN11" s="202">
        <v>0</v>
      </c>
      <c r="VO11" s="202">
        <v>0</v>
      </c>
      <c r="VP11" s="202">
        <v>0</v>
      </c>
      <c r="VQ11" s="202">
        <v>0</v>
      </c>
      <c r="VR11" s="202">
        <v>0</v>
      </c>
      <c r="VS11" s="202">
        <v>0</v>
      </c>
      <c r="VT11" s="202">
        <v>0</v>
      </c>
      <c r="VU11" s="202">
        <v>0</v>
      </c>
      <c r="VV11" s="202">
        <v>0</v>
      </c>
      <c r="VW11" s="202">
        <v>0</v>
      </c>
      <c r="VX11" s="202">
        <v>0</v>
      </c>
      <c r="VY11" s="202">
        <v>0</v>
      </c>
      <c r="VZ11" s="202">
        <v>0</v>
      </c>
      <c r="WA11" s="202">
        <v>0</v>
      </c>
      <c r="WB11" s="202">
        <v>0</v>
      </c>
      <c r="WC11" s="202">
        <v>0</v>
      </c>
      <c r="WD11" s="202">
        <v>0</v>
      </c>
      <c r="WE11" s="202">
        <v>0</v>
      </c>
      <c r="WF11" s="202">
        <v>0</v>
      </c>
      <c r="WG11" s="202">
        <v>0</v>
      </c>
      <c r="WH11" s="202">
        <v>0</v>
      </c>
      <c r="WI11" s="202">
        <v>0</v>
      </c>
      <c r="WJ11" s="202">
        <v>0</v>
      </c>
      <c r="WK11" s="202">
        <v>0</v>
      </c>
      <c r="WL11" s="202">
        <v>0</v>
      </c>
      <c r="WM11" s="202">
        <v>0</v>
      </c>
      <c r="WN11" s="202">
        <v>0</v>
      </c>
      <c r="WO11" s="202">
        <v>0</v>
      </c>
      <c r="WP11" s="202">
        <v>0</v>
      </c>
      <c r="WQ11" s="120"/>
      <c r="WR11" s="202">
        <v>0</v>
      </c>
      <c r="WS11" s="202">
        <v>0</v>
      </c>
      <c r="WT11" s="202">
        <v>0</v>
      </c>
      <c r="WU11" s="202">
        <v>0</v>
      </c>
      <c r="WV11" s="202">
        <v>0</v>
      </c>
      <c r="WW11" s="202">
        <v>0</v>
      </c>
      <c r="WX11" s="202">
        <v>0</v>
      </c>
      <c r="WY11" s="202">
        <v>0</v>
      </c>
      <c r="WZ11" s="202">
        <v>0</v>
      </c>
      <c r="XA11" s="202">
        <v>0</v>
      </c>
      <c r="XB11" s="202">
        <v>0</v>
      </c>
      <c r="XC11" s="202">
        <v>0</v>
      </c>
      <c r="XD11" s="202">
        <v>0</v>
      </c>
      <c r="XE11" s="202">
        <v>0</v>
      </c>
      <c r="XF11" s="202">
        <v>0</v>
      </c>
      <c r="XG11" s="202">
        <v>0</v>
      </c>
      <c r="XH11" s="202">
        <v>0</v>
      </c>
      <c r="XI11" s="202">
        <v>0</v>
      </c>
      <c r="XJ11" s="202">
        <v>0</v>
      </c>
      <c r="XK11" s="202">
        <v>0</v>
      </c>
      <c r="XL11" s="202">
        <v>0</v>
      </c>
      <c r="XM11" s="202">
        <v>0</v>
      </c>
      <c r="XN11" s="202">
        <v>0</v>
      </c>
      <c r="XO11" s="202">
        <v>0</v>
      </c>
      <c r="XP11" s="202">
        <v>0</v>
      </c>
      <c r="XQ11" s="202">
        <v>0</v>
      </c>
      <c r="XR11" s="202">
        <v>0</v>
      </c>
      <c r="XS11" s="202">
        <v>0</v>
      </c>
      <c r="XT11" s="202">
        <v>0</v>
      </c>
      <c r="XU11" s="202">
        <v>0</v>
      </c>
      <c r="XV11" s="202">
        <v>0</v>
      </c>
      <c r="XW11" s="202">
        <v>2</v>
      </c>
      <c r="XX11" s="202">
        <v>2</v>
      </c>
      <c r="XY11" s="202">
        <v>2</v>
      </c>
      <c r="XZ11" s="202">
        <v>2</v>
      </c>
      <c r="YA11" s="120"/>
      <c r="YB11" s="202">
        <v>0</v>
      </c>
      <c r="YC11" s="202">
        <v>0</v>
      </c>
      <c r="YD11" s="202">
        <v>0</v>
      </c>
      <c r="YE11" s="202">
        <v>0</v>
      </c>
      <c r="YF11" s="202">
        <v>0</v>
      </c>
      <c r="YG11" s="202">
        <v>0</v>
      </c>
      <c r="YH11" s="202">
        <v>0</v>
      </c>
      <c r="YI11" s="202">
        <v>0</v>
      </c>
      <c r="YJ11" s="202">
        <v>0</v>
      </c>
      <c r="YK11" s="202">
        <v>0</v>
      </c>
      <c r="YL11" s="202">
        <v>0</v>
      </c>
      <c r="YM11" s="202">
        <v>0</v>
      </c>
      <c r="YN11" s="202">
        <v>0</v>
      </c>
      <c r="YO11" s="202">
        <v>0</v>
      </c>
      <c r="YP11" s="202">
        <v>0</v>
      </c>
      <c r="YQ11" s="202">
        <v>0</v>
      </c>
      <c r="YR11" s="202">
        <v>0</v>
      </c>
      <c r="YS11" s="202">
        <v>0</v>
      </c>
      <c r="YT11" s="202">
        <v>0</v>
      </c>
      <c r="YU11" s="202">
        <v>0</v>
      </c>
      <c r="YV11" s="202">
        <v>0</v>
      </c>
      <c r="YW11" s="202">
        <v>0</v>
      </c>
      <c r="YX11" s="202">
        <v>0</v>
      </c>
      <c r="YY11" s="202">
        <v>0</v>
      </c>
      <c r="YZ11" s="202">
        <v>0</v>
      </c>
      <c r="ZA11" s="202">
        <v>0</v>
      </c>
      <c r="ZB11" s="202">
        <v>0</v>
      </c>
      <c r="ZC11" s="202">
        <v>0</v>
      </c>
      <c r="ZD11" s="202">
        <v>0</v>
      </c>
      <c r="ZE11" s="202">
        <v>0</v>
      </c>
      <c r="ZF11" s="202">
        <v>0</v>
      </c>
      <c r="ZG11" s="202">
        <v>0</v>
      </c>
      <c r="ZH11" s="202">
        <v>0</v>
      </c>
      <c r="ZI11" s="202">
        <v>0</v>
      </c>
      <c r="ZJ11" s="202">
        <v>0</v>
      </c>
      <c r="ZK11" s="120"/>
      <c r="ZL11" s="202">
        <v>21</v>
      </c>
      <c r="ZM11" s="202">
        <v>29.7</v>
      </c>
      <c r="ZN11" s="202">
        <v>57.5</v>
      </c>
      <c r="ZO11" s="202">
        <v>79.5</v>
      </c>
      <c r="ZP11" s="202">
        <v>86.2</v>
      </c>
      <c r="ZQ11" s="202">
        <v>40.200000000000003</v>
      </c>
      <c r="ZR11" s="202">
        <v>43.8</v>
      </c>
      <c r="ZS11" s="202">
        <v>63</v>
      </c>
      <c r="ZT11" s="202">
        <v>84.4</v>
      </c>
      <c r="ZU11" s="202">
        <v>65.400000000000006</v>
      </c>
      <c r="ZV11" s="202">
        <v>45</v>
      </c>
      <c r="ZW11" s="202">
        <v>90.8</v>
      </c>
      <c r="ZX11" s="202">
        <v>110.4</v>
      </c>
      <c r="ZY11" s="202">
        <v>79.5</v>
      </c>
      <c r="ZZ11" s="202">
        <v>73</v>
      </c>
      <c r="AAA11" s="202">
        <v>50.9</v>
      </c>
      <c r="AAB11" s="202">
        <v>85.85321898064069</v>
      </c>
      <c r="AAC11" s="202">
        <v>81.143397944529497</v>
      </c>
      <c r="AAD11" s="202">
        <v>56.765654679537136</v>
      </c>
      <c r="AAE11" s="202">
        <v>59.811886113751136</v>
      </c>
      <c r="AAF11" s="202">
        <v>71.910002146523325</v>
      </c>
      <c r="AAG11" s="202">
        <v>68.79351200185468</v>
      </c>
      <c r="AAH11" s="202">
        <v>60</v>
      </c>
      <c r="AAI11" s="202">
        <v>50.2</v>
      </c>
      <c r="AAJ11" s="202">
        <v>62.811392733564013</v>
      </c>
      <c r="AAK11" s="202">
        <v>62.499648000000008</v>
      </c>
      <c r="AAL11" s="202">
        <v>57.186845799999993</v>
      </c>
      <c r="AAM11" s="202">
        <v>58.21396</v>
      </c>
      <c r="AAN11" s="202">
        <v>67.073039999999992</v>
      </c>
      <c r="AAO11" s="202">
        <v>56.804000000000002</v>
      </c>
      <c r="AAP11" s="202">
        <v>56.474140000000006</v>
      </c>
      <c r="AAQ11" s="202">
        <v>60.503385599999994</v>
      </c>
      <c r="AAR11" s="202">
        <v>60.503385599999994</v>
      </c>
      <c r="AAS11" s="202">
        <v>60.503385599999994</v>
      </c>
      <c r="AAT11" s="202">
        <v>59.803353747199999</v>
      </c>
      <c r="AAU11" s="120"/>
      <c r="AAV11" s="202">
        <v>19.623962053984741</v>
      </c>
      <c r="AAW11" s="202">
        <v>19.876008336288152</v>
      </c>
      <c r="AAX11" s="202">
        <v>20.131293711252923</v>
      </c>
      <c r="AAY11" s="202">
        <v>20.389859828204823</v>
      </c>
      <c r="AAZ11" s="202">
        <v>7.6517488723013001</v>
      </c>
      <c r="ABA11" s="202">
        <v>20.917003571428573</v>
      </c>
      <c r="ABB11" s="202">
        <v>19.611835714285718</v>
      </c>
      <c r="ABC11" s="202">
        <v>16.170471428571432</v>
      </c>
      <c r="ABD11" s="202">
        <v>17.147985714285713</v>
      </c>
      <c r="ABE11" s="202">
        <v>17.687925000000003</v>
      </c>
      <c r="ABF11" s="202">
        <v>18.305446428571432</v>
      </c>
      <c r="ABG11" s="202">
        <v>21.365200000000002</v>
      </c>
      <c r="ABH11" s="202">
        <v>21.103635714285716</v>
      </c>
      <c r="ABI11" s="202">
        <v>22.158200000000001</v>
      </c>
      <c r="ABJ11" s="202">
        <v>22.552657142857147</v>
      </c>
      <c r="ABK11" s="202">
        <v>23.758989285714289</v>
      </c>
      <c r="ABL11" s="202">
        <v>24.114232142857148</v>
      </c>
      <c r="ABM11" s="202">
        <v>24.531514285714287</v>
      </c>
      <c r="ABN11" s="202">
        <v>25.025825000000001</v>
      </c>
      <c r="ABO11" s="202">
        <v>25.416682142857145</v>
      </c>
      <c r="ABP11" s="202">
        <v>25.76878571428572</v>
      </c>
      <c r="ABQ11" s="202">
        <v>26.020435714285721</v>
      </c>
      <c r="ABR11" s="202">
        <v>22</v>
      </c>
      <c r="ABS11" s="202">
        <v>8.75</v>
      </c>
      <c r="ABT11" s="202">
        <v>8.75</v>
      </c>
      <c r="ABU11" s="202">
        <v>8.75</v>
      </c>
      <c r="ABV11" s="202">
        <v>8.75</v>
      </c>
      <c r="ABW11" s="202">
        <v>8.75</v>
      </c>
      <c r="ABX11" s="202">
        <v>8.75</v>
      </c>
      <c r="ABY11" s="202">
        <v>8.75</v>
      </c>
      <c r="ABZ11" s="202">
        <v>8.75</v>
      </c>
      <c r="ACA11" s="202">
        <v>8.75</v>
      </c>
      <c r="ACB11" s="202">
        <v>8.75</v>
      </c>
      <c r="ACC11" s="202">
        <v>8.75</v>
      </c>
      <c r="ACD11" s="202">
        <v>55.5</v>
      </c>
      <c r="ACE11" s="120"/>
      <c r="ACF11" s="202">
        <v>2470.4429492993713</v>
      </c>
      <c r="ACG11" s="202">
        <v>2871.874211792423</v>
      </c>
      <c r="ACH11" s="202">
        <v>3095.5740557050976</v>
      </c>
      <c r="ACI11" s="202">
        <v>3795.483813920895</v>
      </c>
      <c r="ACJ11" s="202">
        <v>4270.5609141720397</v>
      </c>
      <c r="ACK11" s="202">
        <v>4754.199649992981</v>
      </c>
      <c r="ACL11" s="202">
        <v>4431.7945086919881</v>
      </c>
      <c r="ACM11" s="202">
        <v>5416.0558112305807</v>
      </c>
      <c r="ACN11" s="202">
        <v>6001.8771050123469</v>
      </c>
      <c r="ACO11" s="202">
        <v>6372.1643768011782</v>
      </c>
      <c r="ACP11" s="202">
        <v>7089.5881638392748</v>
      </c>
      <c r="ACQ11" s="202">
        <v>7525.2449393919051</v>
      </c>
      <c r="ACR11" s="202">
        <v>8184.1135791424567</v>
      </c>
      <c r="ACS11" s="202">
        <v>9123.8612404474225</v>
      </c>
      <c r="ACT11" s="202">
        <v>9014.3472618906853</v>
      </c>
      <c r="ACU11" s="202">
        <v>8118.1954031374626</v>
      </c>
      <c r="ACV11" s="202">
        <v>8666.7068862513697</v>
      </c>
      <c r="ACW11" s="202">
        <v>7508.7957479155193</v>
      </c>
      <c r="ACX11" s="202">
        <v>10207.411511747308</v>
      </c>
      <c r="ACY11" s="202">
        <v>10654.80245564675</v>
      </c>
      <c r="ACZ11" s="202">
        <v>11272.569413103243</v>
      </c>
      <c r="ADA11" s="202">
        <v>11275.93216944149</v>
      </c>
      <c r="ADB11" s="202">
        <v>11862.320873188524</v>
      </c>
      <c r="ADC11" s="202">
        <v>11067.879116379096</v>
      </c>
      <c r="ADD11" s="202">
        <v>10084.800021756637</v>
      </c>
      <c r="ADE11" s="202">
        <v>6646.5687908546024</v>
      </c>
      <c r="ADF11" s="202">
        <v>8460.2665249942729</v>
      </c>
      <c r="ADG11" s="202">
        <v>9042.3338924213167</v>
      </c>
      <c r="ADH11" s="202">
        <v>8633.0859702326634</v>
      </c>
      <c r="ADI11" s="202">
        <v>7752.7808111181803</v>
      </c>
      <c r="ADJ11" s="202">
        <v>8572.0131096517725</v>
      </c>
      <c r="ADK11" s="202">
        <v>8434.606070493086</v>
      </c>
      <c r="ADL11" s="202">
        <v>8537.5429059917224</v>
      </c>
      <c r="ADM11" s="202">
        <v>8291.6492520740503</v>
      </c>
      <c r="ADN11" s="202">
        <v>8928.2429198451719</v>
      </c>
      <c r="ADO11" s="120"/>
      <c r="ADP11" s="202">
        <v>0</v>
      </c>
      <c r="ADQ11" s="202">
        <v>0</v>
      </c>
      <c r="ADR11" s="202">
        <v>0</v>
      </c>
      <c r="ADS11" s="202">
        <v>0</v>
      </c>
      <c r="ADT11" s="202">
        <v>0</v>
      </c>
      <c r="ADU11" s="202">
        <v>0</v>
      </c>
      <c r="ADV11" s="202">
        <v>0</v>
      </c>
      <c r="ADW11" s="202">
        <v>0</v>
      </c>
      <c r="ADX11" s="202">
        <v>0</v>
      </c>
      <c r="ADY11" s="202">
        <v>0</v>
      </c>
      <c r="ADZ11" s="202">
        <v>0</v>
      </c>
      <c r="AEA11" s="202">
        <v>0</v>
      </c>
      <c r="AEB11" s="202">
        <v>0</v>
      </c>
      <c r="AEC11" s="202">
        <v>0</v>
      </c>
      <c r="AED11" s="202">
        <v>0</v>
      </c>
      <c r="AEE11" s="202">
        <v>0</v>
      </c>
      <c r="AEF11" s="202">
        <v>0</v>
      </c>
      <c r="AEG11" s="202">
        <v>0</v>
      </c>
      <c r="AEH11" s="202">
        <v>0</v>
      </c>
      <c r="AEI11" s="202">
        <v>0</v>
      </c>
      <c r="AEJ11" s="202">
        <v>0</v>
      </c>
      <c r="AEK11" s="202">
        <v>0</v>
      </c>
      <c r="AEL11" s="202">
        <v>0</v>
      </c>
      <c r="AEM11" s="202">
        <v>0</v>
      </c>
      <c r="AEN11" s="202">
        <v>0</v>
      </c>
      <c r="AEO11" s="202">
        <v>0</v>
      </c>
      <c r="AEP11" s="202">
        <v>0</v>
      </c>
      <c r="AEQ11" s="202">
        <v>0</v>
      </c>
      <c r="AER11" s="202">
        <v>0</v>
      </c>
      <c r="AES11" s="202">
        <v>0</v>
      </c>
      <c r="AET11" s="202">
        <v>0</v>
      </c>
      <c r="AEU11" s="202">
        <v>0</v>
      </c>
      <c r="AEV11" s="202">
        <v>0</v>
      </c>
      <c r="AEW11" s="202">
        <v>0</v>
      </c>
      <c r="AEX11" s="202">
        <v>0</v>
      </c>
      <c r="AEY11" s="120"/>
      <c r="AEZ11" s="202">
        <v>0</v>
      </c>
      <c r="AFA11" s="202">
        <v>0</v>
      </c>
      <c r="AFB11" s="202">
        <v>0</v>
      </c>
      <c r="AFC11" s="202">
        <v>0</v>
      </c>
      <c r="AFD11" s="202">
        <v>0</v>
      </c>
      <c r="AFE11" s="202">
        <v>0</v>
      </c>
      <c r="AFF11" s="202">
        <v>0</v>
      </c>
      <c r="AFG11" s="202">
        <v>0</v>
      </c>
      <c r="AFH11" s="202">
        <v>0</v>
      </c>
      <c r="AFI11" s="202">
        <v>0</v>
      </c>
      <c r="AFJ11" s="202">
        <v>0</v>
      </c>
      <c r="AFK11" s="202">
        <v>0</v>
      </c>
      <c r="AFL11" s="202">
        <v>0</v>
      </c>
      <c r="AFM11" s="202">
        <v>0</v>
      </c>
      <c r="AFN11" s="202">
        <v>0</v>
      </c>
      <c r="AFO11" s="202">
        <v>0</v>
      </c>
      <c r="AFP11" s="202">
        <v>0</v>
      </c>
      <c r="AFQ11" s="202">
        <v>0</v>
      </c>
      <c r="AFR11" s="202">
        <v>0</v>
      </c>
      <c r="AFS11" s="202">
        <v>0</v>
      </c>
      <c r="AFT11" s="202">
        <v>0</v>
      </c>
      <c r="AFU11" s="202">
        <v>0</v>
      </c>
      <c r="AFV11" s="202">
        <v>0</v>
      </c>
      <c r="AFW11" s="202">
        <v>0</v>
      </c>
      <c r="AFX11" s="202">
        <v>0</v>
      </c>
      <c r="AFY11" s="202">
        <v>0</v>
      </c>
      <c r="AFZ11" s="202">
        <v>0</v>
      </c>
      <c r="AGA11" s="202">
        <v>0</v>
      </c>
      <c r="AGB11" s="202">
        <v>0</v>
      </c>
      <c r="AGC11" s="202">
        <v>0</v>
      </c>
      <c r="AGD11" s="202">
        <v>0</v>
      </c>
      <c r="AGE11" s="202">
        <v>0</v>
      </c>
      <c r="AGF11" s="202">
        <v>0</v>
      </c>
      <c r="AGG11" s="202">
        <v>0</v>
      </c>
      <c r="AGH11" s="202">
        <v>0</v>
      </c>
    </row>
    <row r="12" spans="1:866" ht="16.5" x14ac:dyDescent="0.25">
      <c r="A12" s="123">
        <v>8</v>
      </c>
      <c r="B12" s="406"/>
      <c r="C12" s="203" t="s">
        <v>111</v>
      </c>
      <c r="D12" s="204">
        <v>40820</v>
      </c>
      <c r="E12" s="204">
        <v>36580</v>
      </c>
      <c r="F12" s="204">
        <v>21900</v>
      </c>
      <c r="G12" s="204">
        <v>23240</v>
      </c>
      <c r="H12" s="204">
        <v>16400</v>
      </c>
      <c r="I12" s="204">
        <v>15480</v>
      </c>
      <c r="J12" s="204">
        <v>15120</v>
      </c>
      <c r="K12" s="204">
        <v>14310</v>
      </c>
      <c r="L12" s="204">
        <v>9200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5019.1628389999996</v>
      </c>
      <c r="W12" s="204">
        <v>11650.72</v>
      </c>
      <c r="X12" s="204">
        <v>59550.775000000001</v>
      </c>
      <c r="Y12" s="204">
        <v>124602.90300000001</v>
      </c>
      <c r="Z12" s="204">
        <v>267574</v>
      </c>
      <c r="AA12" s="204">
        <v>440458.05099999998</v>
      </c>
      <c r="AB12" s="204">
        <v>799658.54599999997</v>
      </c>
      <c r="AC12" s="204">
        <v>915944.027</v>
      </c>
      <c r="AD12" s="204">
        <v>968795.60499999998</v>
      </c>
      <c r="AE12" s="204">
        <v>972298.44299999997</v>
      </c>
      <c r="AF12" s="204">
        <v>990546.56</v>
      </c>
      <c r="AG12" s="204">
        <v>1030573.3590000001</v>
      </c>
      <c r="AH12" s="204">
        <v>941844.11699999997</v>
      </c>
      <c r="AI12" s="204">
        <v>935777.74899999995</v>
      </c>
      <c r="AJ12" s="204">
        <v>851636.321</v>
      </c>
      <c r="AK12" s="204">
        <v>787557.52599999995</v>
      </c>
      <c r="AL12" s="204">
        <v>739613.60790000006</v>
      </c>
      <c r="AM12" s="120"/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204"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204">
        <v>0</v>
      </c>
      <c r="BK12" s="204">
        <v>0</v>
      </c>
      <c r="BL12" s="204">
        <v>0</v>
      </c>
      <c r="BM12" s="204">
        <v>0</v>
      </c>
      <c r="BN12" s="204">
        <v>0</v>
      </c>
      <c r="BO12" s="204">
        <v>0</v>
      </c>
      <c r="BP12" s="204">
        <v>0</v>
      </c>
      <c r="BQ12" s="204">
        <v>0</v>
      </c>
      <c r="BR12" s="204">
        <v>0</v>
      </c>
      <c r="BS12" s="204">
        <v>0</v>
      </c>
      <c r="BT12" s="204">
        <v>0</v>
      </c>
      <c r="BU12" s="204">
        <v>0</v>
      </c>
      <c r="BV12" s="204">
        <v>0</v>
      </c>
      <c r="BW12" s="120"/>
      <c r="BX12" s="204">
        <v>0</v>
      </c>
      <c r="BY12" s="204">
        <v>0</v>
      </c>
      <c r="BZ12" s="204">
        <v>0</v>
      </c>
      <c r="CA12" s="204">
        <v>0</v>
      </c>
      <c r="CB12" s="204">
        <v>0</v>
      </c>
      <c r="CC12" s="204">
        <v>0</v>
      </c>
      <c r="CD12" s="204">
        <v>0</v>
      </c>
      <c r="CE12" s="204">
        <v>0</v>
      </c>
      <c r="CF12" s="204">
        <v>0</v>
      </c>
      <c r="CG12" s="204">
        <v>0</v>
      </c>
      <c r="CH12" s="204">
        <v>0</v>
      </c>
      <c r="CI12" s="204">
        <v>0</v>
      </c>
      <c r="CJ12" s="204">
        <v>0</v>
      </c>
      <c r="CK12" s="204">
        <v>0</v>
      </c>
      <c r="CL12" s="204">
        <v>0</v>
      </c>
      <c r="CM12" s="204">
        <v>0</v>
      </c>
      <c r="CN12" s="204">
        <v>0</v>
      </c>
      <c r="CO12" s="204">
        <v>0</v>
      </c>
      <c r="CP12" s="204">
        <v>0</v>
      </c>
      <c r="CQ12" s="204">
        <v>0</v>
      </c>
      <c r="CR12" s="204">
        <v>0</v>
      </c>
      <c r="CS12" s="204">
        <v>0</v>
      </c>
      <c r="CT12" s="204">
        <v>0</v>
      </c>
      <c r="CU12" s="204">
        <v>0</v>
      </c>
      <c r="CV12" s="204">
        <v>0</v>
      </c>
      <c r="CW12" s="204">
        <v>0</v>
      </c>
      <c r="CX12" s="204">
        <v>0</v>
      </c>
      <c r="CY12" s="204">
        <v>0</v>
      </c>
      <c r="CZ12" s="204">
        <v>0</v>
      </c>
      <c r="DA12" s="204">
        <v>0</v>
      </c>
      <c r="DB12" s="204">
        <v>0</v>
      </c>
      <c r="DC12" s="204">
        <v>0</v>
      </c>
      <c r="DD12" s="204">
        <v>0</v>
      </c>
      <c r="DE12" s="204">
        <v>0</v>
      </c>
      <c r="DF12" s="204">
        <v>0</v>
      </c>
      <c r="DG12" s="120"/>
      <c r="DH12" s="204">
        <v>0</v>
      </c>
      <c r="DI12" s="204">
        <v>0</v>
      </c>
      <c r="DJ12" s="204">
        <v>0</v>
      </c>
      <c r="DK12" s="204">
        <v>0</v>
      </c>
      <c r="DL12" s="204">
        <v>0</v>
      </c>
      <c r="DM12" s="204">
        <v>0</v>
      </c>
      <c r="DN12" s="204">
        <v>0</v>
      </c>
      <c r="DO12" s="204">
        <v>0</v>
      </c>
      <c r="DP12" s="204">
        <v>0</v>
      </c>
      <c r="DQ12" s="204">
        <v>0</v>
      </c>
      <c r="DR12" s="204">
        <v>0</v>
      </c>
      <c r="DS12" s="204">
        <v>0</v>
      </c>
      <c r="DT12" s="204">
        <v>0</v>
      </c>
      <c r="DU12" s="204">
        <v>0</v>
      </c>
      <c r="DV12" s="204">
        <v>0</v>
      </c>
      <c r="DW12" s="204">
        <v>0</v>
      </c>
      <c r="DX12" s="204">
        <v>0</v>
      </c>
      <c r="DY12" s="204">
        <v>0</v>
      </c>
      <c r="DZ12" s="204">
        <v>0</v>
      </c>
      <c r="EA12" s="204">
        <v>0</v>
      </c>
      <c r="EB12" s="204">
        <v>0</v>
      </c>
      <c r="EC12" s="204">
        <v>0</v>
      </c>
      <c r="ED12" s="204">
        <v>0</v>
      </c>
      <c r="EE12" s="204">
        <v>0</v>
      </c>
      <c r="EF12" s="204">
        <v>0</v>
      </c>
      <c r="EG12" s="204">
        <v>0</v>
      </c>
      <c r="EH12" s="204">
        <v>0</v>
      </c>
      <c r="EI12" s="204">
        <v>0</v>
      </c>
      <c r="EJ12" s="204">
        <v>0</v>
      </c>
      <c r="EK12" s="204">
        <v>0</v>
      </c>
      <c r="EL12" s="204">
        <v>0</v>
      </c>
      <c r="EM12" s="204">
        <v>0</v>
      </c>
      <c r="EN12" s="204">
        <v>0</v>
      </c>
      <c r="EO12" s="204">
        <v>0</v>
      </c>
      <c r="EP12" s="204">
        <v>0</v>
      </c>
      <c r="EQ12" s="120"/>
      <c r="ER12" s="204">
        <v>0</v>
      </c>
      <c r="ES12" s="204">
        <v>0</v>
      </c>
      <c r="ET12" s="204">
        <v>0</v>
      </c>
      <c r="EU12" s="204">
        <v>0</v>
      </c>
      <c r="EV12" s="204">
        <v>0</v>
      </c>
      <c r="EW12" s="204">
        <v>0</v>
      </c>
      <c r="EX12" s="204">
        <v>0</v>
      </c>
      <c r="EY12" s="204">
        <v>0</v>
      </c>
      <c r="EZ12" s="204">
        <v>0</v>
      </c>
      <c r="FA12" s="204">
        <v>0</v>
      </c>
      <c r="FB12" s="204">
        <v>0</v>
      </c>
      <c r="FC12" s="204">
        <v>0</v>
      </c>
      <c r="FD12" s="204">
        <v>0</v>
      </c>
      <c r="FE12" s="204">
        <v>0</v>
      </c>
      <c r="FF12" s="204">
        <v>0</v>
      </c>
      <c r="FG12" s="204">
        <v>0</v>
      </c>
      <c r="FH12" s="204">
        <v>0</v>
      </c>
      <c r="FI12" s="204">
        <v>0</v>
      </c>
      <c r="FJ12" s="204">
        <v>0</v>
      </c>
      <c r="FK12" s="204">
        <v>0</v>
      </c>
      <c r="FL12" s="204">
        <v>0</v>
      </c>
      <c r="FM12" s="204">
        <v>0</v>
      </c>
      <c r="FN12" s="204">
        <v>0</v>
      </c>
      <c r="FO12" s="204">
        <v>0</v>
      </c>
      <c r="FP12" s="204">
        <v>0</v>
      </c>
      <c r="FQ12" s="204">
        <v>0</v>
      </c>
      <c r="FR12" s="204">
        <v>0</v>
      </c>
      <c r="FS12" s="204">
        <v>0</v>
      </c>
      <c r="FT12" s="204">
        <v>0</v>
      </c>
      <c r="FU12" s="204">
        <v>0</v>
      </c>
      <c r="FV12" s="204">
        <v>0</v>
      </c>
      <c r="FW12" s="204">
        <v>0</v>
      </c>
      <c r="FX12" s="204">
        <v>0</v>
      </c>
      <c r="FY12" s="204">
        <v>0</v>
      </c>
      <c r="FZ12" s="204">
        <v>0</v>
      </c>
      <c r="GA12" s="120"/>
      <c r="GB12" s="204">
        <v>0</v>
      </c>
      <c r="GC12" s="204">
        <v>0</v>
      </c>
      <c r="GD12" s="204">
        <v>0</v>
      </c>
      <c r="GE12" s="204">
        <v>0</v>
      </c>
      <c r="GF12" s="204">
        <v>0</v>
      </c>
      <c r="GG12" s="204">
        <v>0</v>
      </c>
      <c r="GH12" s="204">
        <v>0</v>
      </c>
      <c r="GI12" s="204">
        <v>0</v>
      </c>
      <c r="GJ12" s="204">
        <v>0</v>
      </c>
      <c r="GK12" s="204">
        <v>0</v>
      </c>
      <c r="GL12" s="204">
        <v>0</v>
      </c>
      <c r="GM12" s="204">
        <v>0</v>
      </c>
      <c r="GN12" s="204">
        <v>0</v>
      </c>
      <c r="GO12" s="204">
        <v>0</v>
      </c>
      <c r="GP12" s="204">
        <v>0</v>
      </c>
      <c r="GQ12" s="204">
        <v>0</v>
      </c>
      <c r="GR12" s="204">
        <v>0</v>
      </c>
      <c r="GS12" s="204">
        <v>0</v>
      </c>
      <c r="GT12" s="204">
        <v>0</v>
      </c>
      <c r="GU12" s="204">
        <v>0</v>
      </c>
      <c r="GV12" s="204">
        <v>0</v>
      </c>
      <c r="GW12" s="204">
        <v>0</v>
      </c>
      <c r="GX12" s="204">
        <v>0</v>
      </c>
      <c r="GY12" s="204">
        <v>0</v>
      </c>
      <c r="GZ12" s="204">
        <v>0</v>
      </c>
      <c r="HA12" s="204">
        <v>0</v>
      </c>
      <c r="HB12" s="204">
        <v>0</v>
      </c>
      <c r="HC12" s="204">
        <v>0</v>
      </c>
      <c r="HD12" s="204">
        <v>0</v>
      </c>
      <c r="HE12" s="204">
        <v>0</v>
      </c>
      <c r="HF12" s="204">
        <v>0</v>
      </c>
      <c r="HG12" s="204">
        <v>0</v>
      </c>
      <c r="HH12" s="204">
        <v>0</v>
      </c>
      <c r="HI12" s="204">
        <v>0</v>
      </c>
      <c r="HJ12" s="204">
        <v>0</v>
      </c>
      <c r="HK12" s="120"/>
      <c r="HL12" s="204">
        <v>0</v>
      </c>
      <c r="HM12" s="204">
        <v>0</v>
      </c>
      <c r="HN12" s="204">
        <v>0</v>
      </c>
      <c r="HO12" s="204">
        <v>0</v>
      </c>
      <c r="HP12" s="204">
        <v>0</v>
      </c>
      <c r="HQ12" s="204">
        <v>0</v>
      </c>
      <c r="HR12" s="204">
        <v>0</v>
      </c>
      <c r="HS12" s="204">
        <v>0</v>
      </c>
      <c r="HT12" s="204">
        <v>0</v>
      </c>
      <c r="HU12" s="204">
        <v>0</v>
      </c>
      <c r="HV12" s="204">
        <v>0</v>
      </c>
      <c r="HW12" s="204">
        <v>0</v>
      </c>
      <c r="HX12" s="204">
        <v>0</v>
      </c>
      <c r="HY12" s="204">
        <v>0</v>
      </c>
      <c r="HZ12" s="204">
        <v>0</v>
      </c>
      <c r="IA12" s="204">
        <v>0</v>
      </c>
      <c r="IB12" s="204">
        <v>0</v>
      </c>
      <c r="IC12" s="204">
        <v>0</v>
      </c>
      <c r="ID12" s="204">
        <v>0</v>
      </c>
      <c r="IE12" s="204">
        <v>0</v>
      </c>
      <c r="IF12" s="204">
        <v>0</v>
      </c>
      <c r="IG12" s="204">
        <v>0</v>
      </c>
      <c r="IH12" s="204">
        <v>0</v>
      </c>
      <c r="II12" s="204">
        <v>0</v>
      </c>
      <c r="IJ12" s="204">
        <v>0</v>
      </c>
      <c r="IK12" s="204">
        <v>0</v>
      </c>
      <c r="IL12" s="204">
        <v>0</v>
      </c>
      <c r="IM12" s="204">
        <v>0</v>
      </c>
      <c r="IN12" s="204">
        <v>0</v>
      </c>
      <c r="IO12" s="204">
        <v>0</v>
      </c>
      <c r="IP12" s="204">
        <v>0</v>
      </c>
      <c r="IQ12" s="204">
        <v>0</v>
      </c>
      <c r="IR12" s="204">
        <v>0</v>
      </c>
      <c r="IS12" s="204">
        <v>0</v>
      </c>
      <c r="IT12" s="204">
        <v>0</v>
      </c>
      <c r="IU12" s="120"/>
      <c r="IV12" s="204">
        <v>0</v>
      </c>
      <c r="IW12" s="204">
        <v>0</v>
      </c>
      <c r="IX12" s="204">
        <v>0</v>
      </c>
      <c r="IY12" s="204">
        <v>0</v>
      </c>
      <c r="IZ12" s="204">
        <v>0</v>
      </c>
      <c r="JA12" s="204">
        <v>0</v>
      </c>
      <c r="JB12" s="204">
        <v>0</v>
      </c>
      <c r="JC12" s="204">
        <v>0</v>
      </c>
      <c r="JD12" s="204">
        <v>0</v>
      </c>
      <c r="JE12" s="204">
        <v>0</v>
      </c>
      <c r="JF12" s="204">
        <v>0</v>
      </c>
      <c r="JG12" s="204">
        <v>0</v>
      </c>
      <c r="JH12" s="204">
        <v>0</v>
      </c>
      <c r="JI12" s="204">
        <v>0</v>
      </c>
      <c r="JJ12" s="204">
        <v>0</v>
      </c>
      <c r="JK12" s="204">
        <v>0</v>
      </c>
      <c r="JL12" s="204">
        <v>0</v>
      </c>
      <c r="JM12" s="204">
        <v>0</v>
      </c>
      <c r="JN12" s="204">
        <v>0</v>
      </c>
      <c r="JO12" s="204">
        <v>0</v>
      </c>
      <c r="JP12" s="204">
        <v>0</v>
      </c>
      <c r="JQ12" s="204">
        <v>0</v>
      </c>
      <c r="JR12" s="204">
        <v>0</v>
      </c>
      <c r="JS12" s="204">
        <v>0</v>
      </c>
      <c r="JT12" s="204">
        <v>0</v>
      </c>
      <c r="JU12" s="204">
        <v>0</v>
      </c>
      <c r="JV12" s="204">
        <v>0</v>
      </c>
      <c r="JW12" s="204">
        <v>0</v>
      </c>
      <c r="JX12" s="204">
        <v>0</v>
      </c>
      <c r="JY12" s="204">
        <v>0</v>
      </c>
      <c r="JZ12" s="204">
        <v>0</v>
      </c>
      <c r="KA12" s="204">
        <v>0</v>
      </c>
      <c r="KB12" s="204">
        <v>0</v>
      </c>
      <c r="KC12" s="204">
        <v>0</v>
      </c>
      <c r="KD12" s="204">
        <v>0</v>
      </c>
      <c r="KE12" s="120"/>
      <c r="KF12" s="204">
        <v>0</v>
      </c>
      <c r="KG12" s="204">
        <v>0</v>
      </c>
      <c r="KH12" s="204">
        <v>0</v>
      </c>
      <c r="KI12" s="204">
        <v>0</v>
      </c>
      <c r="KJ12" s="204">
        <v>0</v>
      </c>
      <c r="KK12" s="204">
        <v>0</v>
      </c>
      <c r="KL12" s="204">
        <v>0</v>
      </c>
      <c r="KM12" s="204">
        <v>0</v>
      </c>
      <c r="KN12" s="204">
        <v>0</v>
      </c>
      <c r="KO12" s="204">
        <v>0</v>
      </c>
      <c r="KP12" s="204">
        <v>0</v>
      </c>
      <c r="KQ12" s="204">
        <v>0</v>
      </c>
      <c r="KR12" s="204">
        <v>0</v>
      </c>
      <c r="KS12" s="204">
        <v>0</v>
      </c>
      <c r="KT12" s="204">
        <v>0</v>
      </c>
      <c r="KU12" s="204">
        <v>0</v>
      </c>
      <c r="KV12" s="204">
        <v>0</v>
      </c>
      <c r="KW12" s="204">
        <v>0</v>
      </c>
      <c r="KX12" s="204">
        <v>0</v>
      </c>
      <c r="KY12" s="204">
        <v>0</v>
      </c>
      <c r="KZ12" s="204">
        <v>0</v>
      </c>
      <c r="LA12" s="204">
        <v>0</v>
      </c>
      <c r="LB12" s="204">
        <v>0</v>
      </c>
      <c r="LC12" s="204">
        <v>0</v>
      </c>
      <c r="LD12" s="204">
        <v>0</v>
      </c>
      <c r="LE12" s="204">
        <v>0</v>
      </c>
      <c r="LF12" s="204">
        <v>0</v>
      </c>
      <c r="LG12" s="204">
        <v>0</v>
      </c>
      <c r="LH12" s="204">
        <v>0</v>
      </c>
      <c r="LI12" s="204">
        <v>0</v>
      </c>
      <c r="LJ12" s="204">
        <v>0</v>
      </c>
      <c r="LK12" s="204">
        <v>0</v>
      </c>
      <c r="LL12" s="204">
        <v>0</v>
      </c>
      <c r="LM12" s="204">
        <v>0</v>
      </c>
      <c r="LN12" s="204">
        <v>0</v>
      </c>
      <c r="LO12" s="120"/>
      <c r="LP12" s="204">
        <v>40820</v>
      </c>
      <c r="LQ12" s="204">
        <v>36580</v>
      </c>
      <c r="LR12" s="204">
        <v>21900</v>
      </c>
      <c r="LS12" s="204">
        <v>23240</v>
      </c>
      <c r="LT12" s="204">
        <v>16400</v>
      </c>
      <c r="LU12" s="204">
        <v>15480</v>
      </c>
      <c r="LV12" s="204">
        <v>15120</v>
      </c>
      <c r="LW12" s="204">
        <v>14310</v>
      </c>
      <c r="LX12" s="204">
        <v>9200</v>
      </c>
      <c r="LY12" s="204">
        <v>0</v>
      </c>
      <c r="LZ12" s="204">
        <v>0</v>
      </c>
      <c r="MA12" s="204">
        <v>0</v>
      </c>
      <c r="MB12" s="204">
        <v>0</v>
      </c>
      <c r="MC12" s="204">
        <v>0</v>
      </c>
      <c r="MD12" s="204">
        <v>0</v>
      </c>
      <c r="ME12" s="204">
        <v>0</v>
      </c>
      <c r="MF12" s="204">
        <v>0</v>
      </c>
      <c r="MG12" s="204">
        <v>0</v>
      </c>
      <c r="MH12" s="204">
        <v>5019.1628389999996</v>
      </c>
      <c r="MI12" s="204">
        <v>11650.72</v>
      </c>
      <c r="MJ12" s="204">
        <v>59550.775000000001</v>
      </c>
      <c r="MK12" s="204">
        <v>124602.90300000001</v>
      </c>
      <c r="ML12" s="204">
        <v>267574</v>
      </c>
      <c r="MM12" s="204">
        <v>440458.05099999998</v>
      </c>
      <c r="MN12" s="204">
        <v>799658.54599999997</v>
      </c>
      <c r="MO12" s="204">
        <v>915944.027</v>
      </c>
      <c r="MP12" s="204">
        <v>968795.60499999998</v>
      </c>
      <c r="MQ12" s="204">
        <v>972298.44299999997</v>
      </c>
      <c r="MR12" s="204">
        <v>990546.56</v>
      </c>
      <c r="MS12" s="204">
        <v>1030573.3590000001</v>
      </c>
      <c r="MT12" s="204">
        <v>941844.11699999997</v>
      </c>
      <c r="MU12" s="204">
        <v>935777.74899999995</v>
      </c>
      <c r="MV12" s="204">
        <v>851636.321</v>
      </c>
      <c r="MW12" s="204">
        <v>787557.52599999995</v>
      </c>
      <c r="MX12" s="204">
        <v>739613.60790000006</v>
      </c>
      <c r="MY12" s="120"/>
      <c r="MZ12" s="204">
        <v>0</v>
      </c>
      <c r="NA12" s="204">
        <v>0</v>
      </c>
      <c r="NB12" s="204">
        <v>0</v>
      </c>
      <c r="NC12" s="204">
        <v>0</v>
      </c>
      <c r="ND12" s="204">
        <v>0</v>
      </c>
      <c r="NE12" s="204">
        <v>0</v>
      </c>
      <c r="NF12" s="204">
        <v>0</v>
      </c>
      <c r="NG12" s="204">
        <v>0</v>
      </c>
      <c r="NH12" s="204">
        <v>0</v>
      </c>
      <c r="NI12" s="204">
        <v>0</v>
      </c>
      <c r="NJ12" s="204">
        <v>0</v>
      </c>
      <c r="NK12" s="204">
        <v>0</v>
      </c>
      <c r="NL12" s="204">
        <v>0</v>
      </c>
      <c r="NM12" s="204">
        <v>0</v>
      </c>
      <c r="NN12" s="204">
        <v>0</v>
      </c>
      <c r="NO12" s="204">
        <v>0</v>
      </c>
      <c r="NP12" s="204">
        <v>0</v>
      </c>
      <c r="NQ12" s="204">
        <v>0</v>
      </c>
      <c r="NR12" s="204">
        <v>0</v>
      </c>
      <c r="NS12" s="204">
        <v>0</v>
      </c>
      <c r="NT12" s="204">
        <v>0</v>
      </c>
      <c r="NU12" s="204">
        <v>0</v>
      </c>
      <c r="NV12" s="204">
        <v>0</v>
      </c>
      <c r="NW12" s="204">
        <v>0</v>
      </c>
      <c r="NX12" s="204">
        <v>0</v>
      </c>
      <c r="NY12" s="204">
        <v>0</v>
      </c>
      <c r="NZ12" s="204">
        <v>0</v>
      </c>
      <c r="OA12" s="204">
        <v>0</v>
      </c>
      <c r="OB12" s="204">
        <v>0</v>
      </c>
      <c r="OC12" s="204">
        <v>0</v>
      </c>
      <c r="OD12" s="204">
        <v>0</v>
      </c>
      <c r="OE12" s="204">
        <v>0</v>
      </c>
      <c r="OF12" s="204">
        <v>0</v>
      </c>
      <c r="OG12" s="204">
        <v>0</v>
      </c>
      <c r="OH12" s="204">
        <v>0</v>
      </c>
      <c r="OI12" s="120"/>
      <c r="OJ12" s="204">
        <v>0</v>
      </c>
      <c r="OK12" s="204">
        <v>0</v>
      </c>
      <c r="OL12" s="204">
        <v>0</v>
      </c>
      <c r="OM12" s="204">
        <v>0</v>
      </c>
      <c r="ON12" s="204">
        <v>0</v>
      </c>
      <c r="OO12" s="204">
        <v>0</v>
      </c>
      <c r="OP12" s="204">
        <v>0</v>
      </c>
      <c r="OQ12" s="204">
        <v>0</v>
      </c>
      <c r="OR12" s="204">
        <v>0</v>
      </c>
      <c r="OS12" s="204">
        <v>0</v>
      </c>
      <c r="OT12" s="204">
        <v>0</v>
      </c>
      <c r="OU12" s="204">
        <v>0</v>
      </c>
      <c r="OV12" s="204">
        <v>0</v>
      </c>
      <c r="OW12" s="204">
        <v>0</v>
      </c>
      <c r="OX12" s="204">
        <v>0</v>
      </c>
      <c r="OY12" s="204">
        <v>0</v>
      </c>
      <c r="OZ12" s="204">
        <v>0</v>
      </c>
      <c r="PA12" s="204">
        <v>0</v>
      </c>
      <c r="PB12" s="204">
        <v>0</v>
      </c>
      <c r="PC12" s="204">
        <v>0</v>
      </c>
      <c r="PD12" s="204">
        <v>0</v>
      </c>
      <c r="PE12" s="204">
        <v>0</v>
      </c>
      <c r="PF12" s="204">
        <v>0</v>
      </c>
      <c r="PG12" s="204">
        <v>0</v>
      </c>
      <c r="PH12" s="204">
        <v>0</v>
      </c>
      <c r="PI12" s="204">
        <v>0</v>
      </c>
      <c r="PJ12" s="204">
        <v>0</v>
      </c>
      <c r="PK12" s="204">
        <v>0</v>
      </c>
      <c r="PL12" s="204">
        <v>0</v>
      </c>
      <c r="PM12" s="204">
        <v>0</v>
      </c>
      <c r="PN12" s="204">
        <v>0</v>
      </c>
      <c r="PO12" s="204">
        <v>0</v>
      </c>
      <c r="PP12" s="204">
        <v>0</v>
      </c>
      <c r="PQ12" s="204">
        <v>0</v>
      </c>
      <c r="PR12" s="204">
        <v>0</v>
      </c>
      <c r="PS12" s="120"/>
      <c r="PT12" s="204">
        <v>0</v>
      </c>
      <c r="PU12" s="204">
        <v>0</v>
      </c>
      <c r="PV12" s="204">
        <v>0</v>
      </c>
      <c r="PW12" s="204">
        <v>0</v>
      </c>
      <c r="PX12" s="204">
        <v>0</v>
      </c>
      <c r="PY12" s="204">
        <v>0</v>
      </c>
      <c r="PZ12" s="204">
        <v>0</v>
      </c>
      <c r="QA12" s="204">
        <v>0</v>
      </c>
      <c r="QB12" s="204">
        <v>0</v>
      </c>
      <c r="QC12" s="204">
        <v>0</v>
      </c>
      <c r="QD12" s="204">
        <v>0</v>
      </c>
      <c r="QE12" s="204">
        <v>0</v>
      </c>
      <c r="QF12" s="204">
        <v>0</v>
      </c>
      <c r="QG12" s="204">
        <v>0</v>
      </c>
      <c r="QH12" s="204">
        <v>0</v>
      </c>
      <c r="QI12" s="204">
        <v>0</v>
      </c>
      <c r="QJ12" s="204">
        <v>0</v>
      </c>
      <c r="QK12" s="204">
        <v>0</v>
      </c>
      <c r="QL12" s="204">
        <v>0</v>
      </c>
      <c r="QM12" s="204">
        <v>0</v>
      </c>
      <c r="QN12" s="204">
        <v>0</v>
      </c>
      <c r="QO12" s="204">
        <v>0</v>
      </c>
      <c r="QP12" s="204">
        <v>0</v>
      </c>
      <c r="QQ12" s="204">
        <v>0</v>
      </c>
      <c r="QR12" s="204">
        <v>0</v>
      </c>
      <c r="QS12" s="204">
        <v>0</v>
      </c>
      <c r="QT12" s="204">
        <v>0</v>
      </c>
      <c r="QU12" s="204">
        <v>0</v>
      </c>
      <c r="QV12" s="204">
        <v>0</v>
      </c>
      <c r="QW12" s="204">
        <v>0</v>
      </c>
      <c r="QX12" s="204">
        <v>0</v>
      </c>
      <c r="QY12" s="204">
        <v>0</v>
      </c>
      <c r="QZ12" s="204">
        <v>0</v>
      </c>
      <c r="RA12" s="204">
        <v>0</v>
      </c>
      <c r="RB12" s="204">
        <v>0</v>
      </c>
      <c r="RC12" s="120"/>
      <c r="RD12" s="204">
        <v>0</v>
      </c>
      <c r="RE12" s="204">
        <v>0</v>
      </c>
      <c r="RF12" s="204">
        <v>0</v>
      </c>
      <c r="RG12" s="204">
        <v>0</v>
      </c>
      <c r="RH12" s="204">
        <v>0</v>
      </c>
      <c r="RI12" s="204">
        <v>0</v>
      </c>
      <c r="RJ12" s="204">
        <v>0</v>
      </c>
      <c r="RK12" s="204">
        <v>0</v>
      </c>
      <c r="RL12" s="204">
        <v>0</v>
      </c>
      <c r="RM12" s="204">
        <v>0</v>
      </c>
      <c r="RN12" s="204">
        <v>0</v>
      </c>
      <c r="RO12" s="204">
        <v>0</v>
      </c>
      <c r="RP12" s="204">
        <v>0</v>
      </c>
      <c r="RQ12" s="204">
        <v>0</v>
      </c>
      <c r="RR12" s="204">
        <v>0</v>
      </c>
      <c r="RS12" s="204">
        <v>0</v>
      </c>
      <c r="RT12" s="204">
        <v>0</v>
      </c>
      <c r="RU12" s="204">
        <v>0</v>
      </c>
      <c r="RV12" s="204">
        <v>0</v>
      </c>
      <c r="RW12" s="204">
        <v>0</v>
      </c>
      <c r="RX12" s="204">
        <v>0</v>
      </c>
      <c r="RY12" s="204">
        <v>0</v>
      </c>
      <c r="RZ12" s="204">
        <v>0</v>
      </c>
      <c r="SA12" s="204">
        <v>0</v>
      </c>
      <c r="SB12" s="204">
        <v>0</v>
      </c>
      <c r="SC12" s="204">
        <v>0</v>
      </c>
      <c r="SD12" s="204">
        <v>0</v>
      </c>
      <c r="SE12" s="204">
        <v>0</v>
      </c>
      <c r="SF12" s="204">
        <v>0</v>
      </c>
      <c r="SG12" s="204">
        <v>0</v>
      </c>
      <c r="SH12" s="204">
        <v>0</v>
      </c>
      <c r="SI12" s="204">
        <v>0</v>
      </c>
      <c r="SJ12" s="204">
        <v>0</v>
      </c>
      <c r="SK12" s="204">
        <v>0</v>
      </c>
      <c r="SL12" s="204">
        <v>0</v>
      </c>
      <c r="SM12" s="120"/>
      <c r="SN12" s="204">
        <v>0</v>
      </c>
      <c r="SO12" s="204">
        <v>0</v>
      </c>
      <c r="SP12" s="204">
        <v>0</v>
      </c>
      <c r="SQ12" s="204">
        <v>0</v>
      </c>
      <c r="SR12" s="204">
        <v>0</v>
      </c>
      <c r="SS12" s="204">
        <v>0</v>
      </c>
      <c r="ST12" s="204">
        <v>0</v>
      </c>
      <c r="SU12" s="204">
        <v>0</v>
      </c>
      <c r="SV12" s="204">
        <v>0</v>
      </c>
      <c r="SW12" s="204">
        <v>0</v>
      </c>
      <c r="SX12" s="204">
        <v>0</v>
      </c>
      <c r="SY12" s="204">
        <v>0</v>
      </c>
      <c r="SZ12" s="204">
        <v>0</v>
      </c>
      <c r="TA12" s="204">
        <v>0</v>
      </c>
      <c r="TB12" s="204">
        <v>0</v>
      </c>
      <c r="TC12" s="204">
        <v>0</v>
      </c>
      <c r="TD12" s="204">
        <v>0</v>
      </c>
      <c r="TE12" s="204">
        <v>0</v>
      </c>
      <c r="TF12" s="204">
        <v>0</v>
      </c>
      <c r="TG12" s="204">
        <v>0</v>
      </c>
      <c r="TH12" s="204">
        <v>0</v>
      </c>
      <c r="TI12" s="204">
        <v>0</v>
      </c>
      <c r="TJ12" s="204">
        <v>0</v>
      </c>
      <c r="TK12" s="204">
        <v>0</v>
      </c>
      <c r="TL12" s="204">
        <v>0</v>
      </c>
      <c r="TM12" s="204">
        <v>0</v>
      </c>
      <c r="TN12" s="204">
        <v>0</v>
      </c>
      <c r="TO12" s="204">
        <v>0</v>
      </c>
      <c r="TP12" s="204">
        <v>0</v>
      </c>
      <c r="TQ12" s="204">
        <v>0</v>
      </c>
      <c r="TR12" s="204">
        <v>0</v>
      </c>
      <c r="TS12" s="204">
        <v>0</v>
      </c>
      <c r="TT12" s="204">
        <v>0</v>
      </c>
      <c r="TU12" s="204">
        <v>0</v>
      </c>
      <c r="TV12" s="204">
        <v>0</v>
      </c>
      <c r="TW12" s="120"/>
      <c r="TX12" s="204">
        <v>0</v>
      </c>
      <c r="TY12" s="204">
        <v>0</v>
      </c>
      <c r="TZ12" s="204">
        <v>0</v>
      </c>
      <c r="UA12" s="204">
        <v>0</v>
      </c>
      <c r="UB12" s="204">
        <v>0</v>
      </c>
      <c r="UC12" s="204">
        <v>0</v>
      </c>
      <c r="UD12" s="204">
        <v>0</v>
      </c>
      <c r="UE12" s="204">
        <v>0</v>
      </c>
      <c r="UF12" s="204">
        <v>0</v>
      </c>
      <c r="UG12" s="204">
        <v>0</v>
      </c>
      <c r="UH12" s="204">
        <v>0</v>
      </c>
      <c r="UI12" s="204">
        <v>0</v>
      </c>
      <c r="UJ12" s="204">
        <v>0</v>
      </c>
      <c r="UK12" s="204">
        <v>0</v>
      </c>
      <c r="UL12" s="204">
        <v>0</v>
      </c>
      <c r="UM12" s="204">
        <v>0</v>
      </c>
      <c r="UN12" s="204">
        <v>0</v>
      </c>
      <c r="UO12" s="204">
        <v>0</v>
      </c>
      <c r="UP12" s="204">
        <v>0</v>
      </c>
      <c r="UQ12" s="204">
        <v>0</v>
      </c>
      <c r="UR12" s="204">
        <v>0</v>
      </c>
      <c r="US12" s="204">
        <v>0</v>
      </c>
      <c r="UT12" s="204">
        <v>0</v>
      </c>
      <c r="UU12" s="204">
        <v>0</v>
      </c>
      <c r="UV12" s="204">
        <v>0</v>
      </c>
      <c r="UW12" s="204">
        <v>0</v>
      </c>
      <c r="UX12" s="204">
        <v>0</v>
      </c>
      <c r="UY12" s="204">
        <v>0</v>
      </c>
      <c r="UZ12" s="204">
        <v>0</v>
      </c>
      <c r="VA12" s="204">
        <v>0</v>
      </c>
      <c r="VB12" s="204">
        <v>0</v>
      </c>
      <c r="VC12" s="204">
        <v>0</v>
      </c>
      <c r="VD12" s="204">
        <v>0</v>
      </c>
      <c r="VE12" s="204">
        <v>0</v>
      </c>
      <c r="VF12" s="204">
        <v>0</v>
      </c>
      <c r="VG12" s="120"/>
      <c r="VH12" s="204">
        <v>0</v>
      </c>
      <c r="VI12" s="204">
        <v>0</v>
      </c>
      <c r="VJ12" s="204">
        <v>0</v>
      </c>
      <c r="VK12" s="204">
        <v>0</v>
      </c>
      <c r="VL12" s="204">
        <v>0</v>
      </c>
      <c r="VM12" s="204">
        <v>0</v>
      </c>
      <c r="VN12" s="204">
        <v>0</v>
      </c>
      <c r="VO12" s="204">
        <v>0</v>
      </c>
      <c r="VP12" s="204">
        <v>0</v>
      </c>
      <c r="VQ12" s="204">
        <v>0</v>
      </c>
      <c r="VR12" s="204">
        <v>0</v>
      </c>
      <c r="VS12" s="204">
        <v>0</v>
      </c>
      <c r="VT12" s="204">
        <v>0</v>
      </c>
      <c r="VU12" s="204">
        <v>0</v>
      </c>
      <c r="VV12" s="204">
        <v>0</v>
      </c>
      <c r="VW12" s="204">
        <v>0</v>
      </c>
      <c r="VX12" s="204">
        <v>0</v>
      </c>
      <c r="VY12" s="204">
        <v>0</v>
      </c>
      <c r="VZ12" s="204">
        <v>0</v>
      </c>
      <c r="WA12" s="204">
        <v>0</v>
      </c>
      <c r="WB12" s="204">
        <v>0</v>
      </c>
      <c r="WC12" s="204">
        <v>0</v>
      </c>
      <c r="WD12" s="204">
        <v>0</v>
      </c>
      <c r="WE12" s="204">
        <v>0</v>
      </c>
      <c r="WF12" s="204">
        <v>0</v>
      </c>
      <c r="WG12" s="204">
        <v>0</v>
      </c>
      <c r="WH12" s="204">
        <v>0</v>
      </c>
      <c r="WI12" s="204">
        <v>0</v>
      </c>
      <c r="WJ12" s="204">
        <v>0</v>
      </c>
      <c r="WK12" s="204">
        <v>0</v>
      </c>
      <c r="WL12" s="204">
        <v>0</v>
      </c>
      <c r="WM12" s="204">
        <v>0</v>
      </c>
      <c r="WN12" s="204">
        <v>0</v>
      </c>
      <c r="WO12" s="204">
        <v>0</v>
      </c>
      <c r="WP12" s="204">
        <v>0</v>
      </c>
      <c r="WQ12" s="120"/>
      <c r="WR12" s="204">
        <v>0</v>
      </c>
      <c r="WS12" s="204">
        <v>0</v>
      </c>
      <c r="WT12" s="204">
        <v>0</v>
      </c>
      <c r="WU12" s="204">
        <v>0</v>
      </c>
      <c r="WV12" s="204">
        <v>0</v>
      </c>
      <c r="WW12" s="204">
        <v>0</v>
      </c>
      <c r="WX12" s="204">
        <v>0</v>
      </c>
      <c r="WY12" s="204">
        <v>0</v>
      </c>
      <c r="WZ12" s="204">
        <v>0</v>
      </c>
      <c r="XA12" s="204">
        <v>0</v>
      </c>
      <c r="XB12" s="204">
        <v>0</v>
      </c>
      <c r="XC12" s="204">
        <v>0</v>
      </c>
      <c r="XD12" s="204">
        <v>0</v>
      </c>
      <c r="XE12" s="204">
        <v>0</v>
      </c>
      <c r="XF12" s="204">
        <v>0</v>
      </c>
      <c r="XG12" s="204">
        <v>0</v>
      </c>
      <c r="XH12" s="204">
        <v>0</v>
      </c>
      <c r="XI12" s="204">
        <v>0</v>
      </c>
      <c r="XJ12" s="204">
        <v>0</v>
      </c>
      <c r="XK12" s="204">
        <v>0</v>
      </c>
      <c r="XL12" s="204">
        <v>0</v>
      </c>
      <c r="XM12" s="204">
        <v>0</v>
      </c>
      <c r="XN12" s="204">
        <v>0</v>
      </c>
      <c r="XO12" s="204">
        <v>0</v>
      </c>
      <c r="XP12" s="204">
        <v>0</v>
      </c>
      <c r="XQ12" s="204">
        <v>0</v>
      </c>
      <c r="XR12" s="204">
        <v>0</v>
      </c>
      <c r="XS12" s="204">
        <v>0</v>
      </c>
      <c r="XT12" s="204">
        <v>0</v>
      </c>
      <c r="XU12" s="204">
        <v>0</v>
      </c>
      <c r="XV12" s="204">
        <v>0</v>
      </c>
      <c r="XW12" s="204">
        <v>0</v>
      </c>
      <c r="XX12" s="204">
        <v>0</v>
      </c>
      <c r="XY12" s="204">
        <v>0</v>
      </c>
      <c r="XZ12" s="204">
        <v>0</v>
      </c>
      <c r="YA12" s="120"/>
      <c r="YB12" s="204">
        <v>0</v>
      </c>
      <c r="YC12" s="204">
        <v>0</v>
      </c>
      <c r="YD12" s="204">
        <v>0</v>
      </c>
      <c r="YE12" s="204">
        <v>0</v>
      </c>
      <c r="YF12" s="204">
        <v>0</v>
      </c>
      <c r="YG12" s="204">
        <v>0</v>
      </c>
      <c r="YH12" s="204">
        <v>0</v>
      </c>
      <c r="YI12" s="204">
        <v>0</v>
      </c>
      <c r="YJ12" s="204">
        <v>0</v>
      </c>
      <c r="YK12" s="204">
        <v>0</v>
      </c>
      <c r="YL12" s="204">
        <v>0</v>
      </c>
      <c r="YM12" s="204">
        <v>0</v>
      </c>
      <c r="YN12" s="204">
        <v>0</v>
      </c>
      <c r="YO12" s="204">
        <v>0</v>
      </c>
      <c r="YP12" s="204">
        <v>0</v>
      </c>
      <c r="YQ12" s="204">
        <v>0</v>
      </c>
      <c r="YR12" s="204">
        <v>0</v>
      </c>
      <c r="YS12" s="204">
        <v>0</v>
      </c>
      <c r="YT12" s="204">
        <v>0</v>
      </c>
      <c r="YU12" s="204">
        <v>0</v>
      </c>
      <c r="YV12" s="204">
        <v>0</v>
      </c>
      <c r="YW12" s="204">
        <v>0</v>
      </c>
      <c r="YX12" s="204">
        <v>0</v>
      </c>
      <c r="YY12" s="204">
        <v>0</v>
      </c>
      <c r="YZ12" s="204">
        <v>0</v>
      </c>
      <c r="ZA12" s="204">
        <v>0</v>
      </c>
      <c r="ZB12" s="204">
        <v>0</v>
      </c>
      <c r="ZC12" s="204">
        <v>0</v>
      </c>
      <c r="ZD12" s="204">
        <v>0</v>
      </c>
      <c r="ZE12" s="204">
        <v>0</v>
      </c>
      <c r="ZF12" s="204">
        <v>0</v>
      </c>
      <c r="ZG12" s="204">
        <v>0</v>
      </c>
      <c r="ZH12" s="204">
        <v>0</v>
      </c>
      <c r="ZI12" s="204">
        <v>0</v>
      </c>
      <c r="ZJ12" s="204">
        <v>0</v>
      </c>
      <c r="ZK12" s="120"/>
      <c r="ZL12" s="204">
        <v>0</v>
      </c>
      <c r="ZM12" s="204">
        <v>0</v>
      </c>
      <c r="ZN12" s="204">
        <v>0</v>
      </c>
      <c r="ZO12" s="204">
        <v>0</v>
      </c>
      <c r="ZP12" s="204">
        <v>0</v>
      </c>
      <c r="ZQ12" s="204">
        <v>0</v>
      </c>
      <c r="ZR12" s="204">
        <v>0</v>
      </c>
      <c r="ZS12" s="204">
        <v>0</v>
      </c>
      <c r="ZT12" s="204">
        <v>0</v>
      </c>
      <c r="ZU12" s="204">
        <v>0</v>
      </c>
      <c r="ZV12" s="204">
        <v>0</v>
      </c>
      <c r="ZW12" s="204">
        <v>0</v>
      </c>
      <c r="ZX12" s="204">
        <v>0</v>
      </c>
      <c r="ZY12" s="204">
        <v>0</v>
      </c>
      <c r="ZZ12" s="204">
        <v>0</v>
      </c>
      <c r="AAA12" s="204">
        <v>0</v>
      </c>
      <c r="AAB12" s="204">
        <v>0</v>
      </c>
      <c r="AAC12" s="204">
        <v>0</v>
      </c>
      <c r="AAD12" s="204">
        <v>0</v>
      </c>
      <c r="AAE12" s="204">
        <v>0</v>
      </c>
      <c r="AAF12" s="204">
        <v>0</v>
      </c>
      <c r="AAG12" s="204">
        <v>0</v>
      </c>
      <c r="AAH12" s="204">
        <v>0</v>
      </c>
      <c r="AAI12" s="204">
        <v>0</v>
      </c>
      <c r="AAJ12" s="204">
        <v>0</v>
      </c>
      <c r="AAK12" s="204">
        <v>0</v>
      </c>
      <c r="AAL12" s="204">
        <v>0</v>
      </c>
      <c r="AAM12" s="204">
        <v>0</v>
      </c>
      <c r="AAN12" s="204">
        <v>0</v>
      </c>
      <c r="AAO12" s="204">
        <v>0</v>
      </c>
      <c r="AAP12" s="204">
        <v>0</v>
      </c>
      <c r="AAQ12" s="204">
        <v>0</v>
      </c>
      <c r="AAR12" s="204">
        <v>0</v>
      </c>
      <c r="AAS12" s="204">
        <v>0</v>
      </c>
      <c r="AAT12" s="204">
        <v>0</v>
      </c>
      <c r="AAU12" s="120"/>
      <c r="AAV12" s="204">
        <v>0</v>
      </c>
      <c r="AAW12" s="204">
        <v>0</v>
      </c>
      <c r="AAX12" s="204">
        <v>0</v>
      </c>
      <c r="AAY12" s="204">
        <v>0</v>
      </c>
      <c r="AAZ12" s="204">
        <v>0</v>
      </c>
      <c r="ABA12" s="204">
        <v>0</v>
      </c>
      <c r="ABB12" s="204">
        <v>0</v>
      </c>
      <c r="ABC12" s="204">
        <v>0</v>
      </c>
      <c r="ABD12" s="204">
        <v>0</v>
      </c>
      <c r="ABE12" s="204">
        <v>0</v>
      </c>
      <c r="ABF12" s="204">
        <v>0</v>
      </c>
      <c r="ABG12" s="204">
        <v>0</v>
      </c>
      <c r="ABH12" s="204">
        <v>0</v>
      </c>
      <c r="ABI12" s="204">
        <v>0</v>
      </c>
      <c r="ABJ12" s="204">
        <v>0</v>
      </c>
      <c r="ABK12" s="204">
        <v>0</v>
      </c>
      <c r="ABL12" s="204">
        <v>0</v>
      </c>
      <c r="ABM12" s="204">
        <v>0</v>
      </c>
      <c r="ABN12" s="204">
        <v>0</v>
      </c>
      <c r="ABO12" s="204">
        <v>0</v>
      </c>
      <c r="ABP12" s="204">
        <v>0</v>
      </c>
      <c r="ABQ12" s="204">
        <v>0</v>
      </c>
      <c r="ABR12" s="204">
        <v>0</v>
      </c>
      <c r="ABS12" s="204">
        <v>0</v>
      </c>
      <c r="ABT12" s="204">
        <v>0</v>
      </c>
      <c r="ABU12" s="204">
        <v>0</v>
      </c>
      <c r="ABV12" s="204">
        <v>0</v>
      </c>
      <c r="ABW12" s="204">
        <v>0</v>
      </c>
      <c r="ABX12" s="204">
        <v>0</v>
      </c>
      <c r="ABY12" s="204">
        <v>0</v>
      </c>
      <c r="ABZ12" s="204">
        <v>0</v>
      </c>
      <c r="ACA12" s="204">
        <v>0</v>
      </c>
      <c r="ACB12" s="204">
        <v>0</v>
      </c>
      <c r="ACC12" s="204">
        <v>0</v>
      </c>
      <c r="ACD12" s="204">
        <v>0</v>
      </c>
      <c r="ACE12" s="120"/>
      <c r="ACF12" s="204">
        <v>0</v>
      </c>
      <c r="ACG12" s="204">
        <v>0</v>
      </c>
      <c r="ACH12" s="204">
        <v>0</v>
      </c>
      <c r="ACI12" s="204">
        <v>0</v>
      </c>
      <c r="ACJ12" s="204">
        <v>0</v>
      </c>
      <c r="ACK12" s="204">
        <v>0</v>
      </c>
      <c r="ACL12" s="204">
        <v>0</v>
      </c>
      <c r="ACM12" s="204">
        <v>0</v>
      </c>
      <c r="ACN12" s="204">
        <v>0</v>
      </c>
      <c r="ACO12" s="204">
        <v>0</v>
      </c>
      <c r="ACP12" s="204">
        <v>0</v>
      </c>
      <c r="ACQ12" s="204">
        <v>0</v>
      </c>
      <c r="ACR12" s="204">
        <v>0</v>
      </c>
      <c r="ACS12" s="204">
        <v>0</v>
      </c>
      <c r="ACT12" s="204">
        <v>0</v>
      </c>
      <c r="ACU12" s="204">
        <v>0</v>
      </c>
      <c r="ACV12" s="204">
        <v>0</v>
      </c>
      <c r="ACW12" s="204">
        <v>0</v>
      </c>
      <c r="ACX12" s="204">
        <v>0</v>
      </c>
      <c r="ACY12" s="204">
        <v>0</v>
      </c>
      <c r="ACZ12" s="204">
        <v>0</v>
      </c>
      <c r="ADA12" s="204">
        <v>0</v>
      </c>
      <c r="ADB12" s="204">
        <v>0</v>
      </c>
      <c r="ADC12" s="204">
        <v>0</v>
      </c>
      <c r="ADD12" s="204">
        <v>0</v>
      </c>
      <c r="ADE12" s="204">
        <v>0</v>
      </c>
      <c r="ADF12" s="204">
        <v>0</v>
      </c>
      <c r="ADG12" s="204">
        <v>0</v>
      </c>
      <c r="ADH12" s="204">
        <v>0</v>
      </c>
      <c r="ADI12" s="204">
        <v>0</v>
      </c>
      <c r="ADJ12" s="204">
        <v>0</v>
      </c>
      <c r="ADK12" s="204">
        <v>0</v>
      </c>
      <c r="ADL12" s="204">
        <v>0</v>
      </c>
      <c r="ADM12" s="204">
        <v>0</v>
      </c>
      <c r="ADN12" s="204">
        <v>0</v>
      </c>
      <c r="ADO12" s="120"/>
      <c r="ADP12" s="204">
        <v>0</v>
      </c>
      <c r="ADQ12" s="204">
        <v>0</v>
      </c>
      <c r="ADR12" s="204">
        <v>0</v>
      </c>
      <c r="ADS12" s="204">
        <v>0</v>
      </c>
      <c r="ADT12" s="204">
        <v>0</v>
      </c>
      <c r="ADU12" s="204">
        <v>0</v>
      </c>
      <c r="ADV12" s="204">
        <v>0</v>
      </c>
      <c r="ADW12" s="204">
        <v>0</v>
      </c>
      <c r="ADX12" s="204">
        <v>0</v>
      </c>
      <c r="ADY12" s="204">
        <v>0</v>
      </c>
      <c r="ADZ12" s="204">
        <v>0</v>
      </c>
      <c r="AEA12" s="204">
        <v>0</v>
      </c>
      <c r="AEB12" s="204">
        <v>0</v>
      </c>
      <c r="AEC12" s="204">
        <v>0</v>
      </c>
      <c r="AED12" s="204">
        <v>0</v>
      </c>
      <c r="AEE12" s="204">
        <v>0</v>
      </c>
      <c r="AEF12" s="204">
        <v>0</v>
      </c>
      <c r="AEG12" s="204">
        <v>0</v>
      </c>
      <c r="AEH12" s="204">
        <v>0</v>
      </c>
      <c r="AEI12" s="204">
        <v>0</v>
      </c>
      <c r="AEJ12" s="204">
        <v>0</v>
      </c>
      <c r="AEK12" s="204">
        <v>0</v>
      </c>
      <c r="AEL12" s="204">
        <v>0</v>
      </c>
      <c r="AEM12" s="204">
        <v>0</v>
      </c>
      <c r="AEN12" s="204">
        <v>0</v>
      </c>
      <c r="AEO12" s="204">
        <v>0</v>
      </c>
      <c r="AEP12" s="204">
        <v>0</v>
      </c>
      <c r="AEQ12" s="204">
        <v>0</v>
      </c>
      <c r="AER12" s="204">
        <v>0</v>
      </c>
      <c r="AES12" s="204">
        <v>0</v>
      </c>
      <c r="AET12" s="204">
        <v>0</v>
      </c>
      <c r="AEU12" s="204">
        <v>0</v>
      </c>
      <c r="AEV12" s="204">
        <v>0</v>
      </c>
      <c r="AEW12" s="204">
        <v>0</v>
      </c>
      <c r="AEX12" s="204">
        <v>0</v>
      </c>
      <c r="AEY12" s="120"/>
      <c r="AEZ12" s="204">
        <v>0</v>
      </c>
      <c r="AFA12" s="204">
        <v>0</v>
      </c>
      <c r="AFB12" s="204">
        <v>0</v>
      </c>
      <c r="AFC12" s="204">
        <v>0</v>
      </c>
      <c r="AFD12" s="204">
        <v>0</v>
      </c>
      <c r="AFE12" s="204">
        <v>0</v>
      </c>
      <c r="AFF12" s="204">
        <v>0</v>
      </c>
      <c r="AFG12" s="204">
        <v>0</v>
      </c>
      <c r="AFH12" s="204">
        <v>0</v>
      </c>
      <c r="AFI12" s="204">
        <v>0</v>
      </c>
      <c r="AFJ12" s="204">
        <v>0</v>
      </c>
      <c r="AFK12" s="204">
        <v>0</v>
      </c>
      <c r="AFL12" s="204">
        <v>0</v>
      </c>
      <c r="AFM12" s="204">
        <v>0</v>
      </c>
      <c r="AFN12" s="204">
        <v>0</v>
      </c>
      <c r="AFO12" s="204">
        <v>0</v>
      </c>
      <c r="AFP12" s="204">
        <v>0</v>
      </c>
      <c r="AFQ12" s="204">
        <v>0</v>
      </c>
      <c r="AFR12" s="204">
        <v>0</v>
      </c>
      <c r="AFS12" s="204">
        <v>0</v>
      </c>
      <c r="AFT12" s="204">
        <v>0</v>
      </c>
      <c r="AFU12" s="204">
        <v>0</v>
      </c>
      <c r="AFV12" s="204">
        <v>0</v>
      </c>
      <c r="AFW12" s="204">
        <v>0</v>
      </c>
      <c r="AFX12" s="204">
        <v>0</v>
      </c>
      <c r="AFY12" s="204">
        <v>0</v>
      </c>
      <c r="AFZ12" s="204">
        <v>0</v>
      </c>
      <c r="AGA12" s="204">
        <v>0</v>
      </c>
      <c r="AGB12" s="204">
        <v>0</v>
      </c>
      <c r="AGC12" s="204">
        <v>0</v>
      </c>
      <c r="AGD12" s="204">
        <v>0</v>
      </c>
      <c r="AGE12" s="204">
        <v>0</v>
      </c>
      <c r="AGF12" s="204">
        <v>0</v>
      </c>
      <c r="AGG12" s="204">
        <v>0</v>
      </c>
      <c r="AGH12" s="204">
        <v>0</v>
      </c>
    </row>
    <row r="13" spans="1:866" ht="17.25" thickBot="1" x14ac:dyDescent="0.3">
      <c r="A13" s="123">
        <v>9</v>
      </c>
      <c r="B13" s="406"/>
      <c r="C13" s="205" t="s">
        <v>0</v>
      </c>
      <c r="D13" s="206">
        <v>70917.570135474496</v>
      </c>
      <c r="E13" s="206">
        <v>75117.270059838425</v>
      </c>
      <c r="F13" s="206">
        <v>82718.250282687412</v>
      </c>
      <c r="G13" s="206">
        <v>101587.33564843552</v>
      </c>
      <c r="H13" s="206">
        <v>108181.29999999999</v>
      </c>
      <c r="I13" s="206">
        <v>118533.8</v>
      </c>
      <c r="J13" s="206">
        <v>129205.70000000001</v>
      </c>
      <c r="K13" s="206">
        <v>136889.40000000002</v>
      </c>
      <c r="L13" s="206">
        <v>150552.30000000002</v>
      </c>
      <c r="M13" s="206">
        <v>152821.4</v>
      </c>
      <c r="N13" s="206">
        <v>152477.70000000001</v>
      </c>
      <c r="O13" s="206">
        <v>151932.90000000002</v>
      </c>
      <c r="P13" s="206">
        <v>155836.19999999998</v>
      </c>
      <c r="Q13" s="206">
        <v>153745</v>
      </c>
      <c r="R13" s="206">
        <v>155237.4</v>
      </c>
      <c r="S13" s="206">
        <v>160650.20000000001</v>
      </c>
      <c r="T13" s="206">
        <v>162318.29999999999</v>
      </c>
      <c r="U13" s="206">
        <v>159235.20000000001</v>
      </c>
      <c r="V13" s="206">
        <v>146260.05267670003</v>
      </c>
      <c r="W13" s="206">
        <v>152101.60144</v>
      </c>
      <c r="X13" s="206">
        <v>176158.74748200009</v>
      </c>
      <c r="Y13" s="206">
        <v>204568.35531300004</v>
      </c>
      <c r="Z13" s="206">
        <v>247693.701</v>
      </c>
      <c r="AA13" s="206">
        <v>277593.47756000003</v>
      </c>
      <c r="AB13" s="206">
        <v>234627.46700000006</v>
      </c>
      <c r="AC13" s="206">
        <v>267421.58399999992</v>
      </c>
      <c r="AD13" s="206">
        <v>277579.58200000005</v>
      </c>
      <c r="AE13" s="206">
        <v>280166.53099999996</v>
      </c>
      <c r="AF13" s="206">
        <v>273970.64449999994</v>
      </c>
      <c r="AG13" s="206">
        <v>282969.56380009977</v>
      </c>
      <c r="AH13" s="206">
        <v>295850.68190000008</v>
      </c>
      <c r="AI13" s="206">
        <v>314846.87700000009</v>
      </c>
      <c r="AJ13" s="206">
        <v>323150.66621000017</v>
      </c>
      <c r="AK13" s="206">
        <v>322754.45272199973</v>
      </c>
      <c r="AL13" s="206">
        <v>359929.20978899999</v>
      </c>
      <c r="AM13" s="324"/>
      <c r="AN13" s="206">
        <v>57419.100000000006</v>
      </c>
      <c r="AO13" s="206">
        <v>58708.3</v>
      </c>
      <c r="AP13" s="206">
        <v>58483.1</v>
      </c>
      <c r="AQ13" s="206">
        <v>56072.1</v>
      </c>
      <c r="AR13" s="206">
        <v>55490</v>
      </c>
      <c r="AS13" s="206">
        <v>54403</v>
      </c>
      <c r="AT13" s="206">
        <v>57597.9</v>
      </c>
      <c r="AU13" s="206">
        <v>60523.299999999996</v>
      </c>
      <c r="AV13" s="206">
        <v>68355.5</v>
      </c>
      <c r="AW13" s="206">
        <v>72128.700000000012</v>
      </c>
      <c r="AX13" s="206">
        <v>71111.8</v>
      </c>
      <c r="AY13" s="206">
        <v>77509.399999999994</v>
      </c>
      <c r="AZ13" s="206">
        <v>86451.969719672197</v>
      </c>
      <c r="BA13" s="206">
        <v>85159.130852177448</v>
      </c>
      <c r="BB13" s="206">
        <v>86651.067973881494</v>
      </c>
      <c r="BC13" s="206">
        <v>95319.631213215616</v>
      </c>
      <c r="BD13" s="206">
        <v>94512.519326965092</v>
      </c>
      <c r="BE13" s="206">
        <v>92325.279780307217</v>
      </c>
      <c r="BF13" s="206">
        <v>93204.533830783446</v>
      </c>
      <c r="BG13" s="206">
        <v>101397.12361639921</v>
      </c>
      <c r="BH13" s="206">
        <v>103008.48000000001</v>
      </c>
      <c r="BI13" s="206">
        <v>115240.302</v>
      </c>
      <c r="BJ13" s="206">
        <v>115616.973</v>
      </c>
      <c r="BK13" s="206">
        <v>104450.01500000004</v>
      </c>
      <c r="BL13" s="206">
        <v>109563.18900000004</v>
      </c>
      <c r="BM13" s="206">
        <v>111292.04288888874</v>
      </c>
      <c r="BN13" s="206">
        <v>116733.89287096771</v>
      </c>
      <c r="BO13" s="206">
        <v>105279.02099999999</v>
      </c>
      <c r="BP13" s="206">
        <v>112734.20235313877</v>
      </c>
      <c r="BQ13" s="206">
        <v>113596.55399999999</v>
      </c>
      <c r="BR13" s="206">
        <v>113355.30000000009</v>
      </c>
      <c r="BS13" s="206">
        <v>115087.20899999999</v>
      </c>
      <c r="BT13" s="206">
        <v>111409.79855000002</v>
      </c>
      <c r="BU13" s="206">
        <v>113313.72067014284</v>
      </c>
      <c r="BV13" s="206">
        <v>116462.30011000003</v>
      </c>
      <c r="BW13" s="120"/>
      <c r="BX13" s="206">
        <v>3490.2537000000002</v>
      </c>
      <c r="BY13" s="206">
        <v>3413.6792</v>
      </c>
      <c r="BZ13" s="206">
        <v>3499.5215000000003</v>
      </c>
      <c r="CA13" s="206">
        <v>3537.1135999999997</v>
      </c>
      <c r="CB13" s="206">
        <v>3567.96</v>
      </c>
      <c r="CC13" s="206">
        <v>3741.9290000000001</v>
      </c>
      <c r="CD13" s="206">
        <v>3812.4230000000002</v>
      </c>
      <c r="CE13" s="206">
        <v>3969.6090000000004</v>
      </c>
      <c r="CF13" s="206">
        <v>4375.2269999999999</v>
      </c>
      <c r="CG13" s="206">
        <v>4555.0419999999995</v>
      </c>
      <c r="CH13" s="206">
        <v>4698.0260000000007</v>
      </c>
      <c r="CI13" s="206">
        <v>4638.9880000000003</v>
      </c>
      <c r="CJ13" s="206">
        <v>5832.9630000000016</v>
      </c>
      <c r="CK13" s="206">
        <v>4653.0379999999986</v>
      </c>
      <c r="CL13" s="206">
        <v>5391.0159999999996</v>
      </c>
      <c r="CM13" s="206">
        <v>2458.0989999999983</v>
      </c>
      <c r="CN13" s="206">
        <v>3091.3230000000003</v>
      </c>
      <c r="CO13" s="206">
        <v>5170.5789999999979</v>
      </c>
      <c r="CP13" s="206">
        <v>5421.2749999999996</v>
      </c>
      <c r="CQ13" s="206">
        <v>6205.2439999999988</v>
      </c>
      <c r="CR13" s="206">
        <v>5552.8683999999994</v>
      </c>
      <c r="CS13" s="206">
        <v>4304.6514999999999</v>
      </c>
      <c r="CT13" s="206">
        <v>5098.2999999999993</v>
      </c>
      <c r="CU13" s="206">
        <v>4848.5999999999985</v>
      </c>
      <c r="CV13" s="206">
        <v>3872.2202944667661</v>
      </c>
      <c r="CW13" s="206">
        <v>4158.7162128341151</v>
      </c>
      <c r="CX13" s="206">
        <v>4095.2999999999956</v>
      </c>
      <c r="CY13" s="206">
        <v>3368.1339999999982</v>
      </c>
      <c r="CZ13" s="206">
        <v>3733.6902833333297</v>
      </c>
      <c r="DA13" s="206">
        <v>3267.2419999999984</v>
      </c>
      <c r="DB13" s="206">
        <v>2058.6470000000045</v>
      </c>
      <c r="DC13" s="206">
        <v>3686.0445899999904</v>
      </c>
      <c r="DD13" s="206">
        <v>3619.3789747080009</v>
      </c>
      <c r="DE13" s="206">
        <v>4273.3096955938381</v>
      </c>
      <c r="DF13" s="206">
        <v>5944.8340599999938</v>
      </c>
      <c r="DG13" s="120"/>
      <c r="DH13" s="206">
        <v>17842.321210929298</v>
      </c>
      <c r="DI13" s="206">
        <v>17236.411542969527</v>
      </c>
      <c r="DJ13" s="206">
        <v>16989.080638159641</v>
      </c>
      <c r="DK13" s="206">
        <v>17220.046301021594</v>
      </c>
      <c r="DL13" s="206">
        <v>16758.109683016781</v>
      </c>
      <c r="DM13" s="206">
        <v>16485.092999152821</v>
      </c>
      <c r="DN13" s="206">
        <v>16223.939702901245</v>
      </c>
      <c r="DO13" s="206">
        <v>16124.657959988044</v>
      </c>
      <c r="DP13" s="206">
        <v>16096.828481834898</v>
      </c>
      <c r="DQ13" s="206">
        <v>15805.120319980886</v>
      </c>
      <c r="DR13" s="206">
        <v>15516.726397247496</v>
      </c>
      <c r="DS13" s="206">
        <v>15306.383998648831</v>
      </c>
      <c r="DT13" s="206">
        <v>15118.638265749174</v>
      </c>
      <c r="DU13" s="206">
        <v>14994.023922134671</v>
      </c>
      <c r="DV13" s="206">
        <v>14804.399803356704</v>
      </c>
      <c r="DW13" s="206">
        <v>14520.368135787112</v>
      </c>
      <c r="DX13" s="206">
        <v>14973.897635706069</v>
      </c>
      <c r="DY13" s="206">
        <v>15784.73704420465</v>
      </c>
      <c r="DZ13" s="206">
        <v>15065.597074203763</v>
      </c>
      <c r="EA13" s="206">
        <v>15115.91678949748</v>
      </c>
      <c r="EB13" s="206">
        <v>14557.157585182616</v>
      </c>
      <c r="EC13" s="206">
        <v>13888.257476779649</v>
      </c>
      <c r="ED13" s="206">
        <v>13314.123013711916</v>
      </c>
      <c r="EE13" s="206">
        <v>12603.212162730684</v>
      </c>
      <c r="EF13" s="206">
        <v>12265.347092267704</v>
      </c>
      <c r="EG13" s="206">
        <v>11947.372848425633</v>
      </c>
      <c r="EH13" s="206">
        <v>11705.095685303479</v>
      </c>
      <c r="EI13" s="206">
        <v>11966.116068805353</v>
      </c>
      <c r="EJ13" s="206">
        <v>12065.060709488513</v>
      </c>
      <c r="EK13" s="206">
        <v>11782.634998348651</v>
      </c>
      <c r="EL13" s="206">
        <v>11704.044696930294</v>
      </c>
      <c r="EM13" s="206">
        <v>11589.775485011458</v>
      </c>
      <c r="EN13" s="206">
        <v>11073.381801183543</v>
      </c>
      <c r="EO13" s="206">
        <v>10923.890905676217</v>
      </c>
      <c r="EP13" s="206">
        <v>10787.102830945836</v>
      </c>
      <c r="EQ13" s="120"/>
      <c r="ER13" s="206">
        <v>4565.1000000000004</v>
      </c>
      <c r="ES13" s="206">
        <v>4895.2</v>
      </c>
      <c r="ET13" s="206">
        <v>4664.2</v>
      </c>
      <c r="EU13" s="206">
        <v>5069.5000000000009</v>
      </c>
      <c r="EV13" s="206">
        <v>5329.0999999999995</v>
      </c>
      <c r="EW13" s="206">
        <v>5611.5</v>
      </c>
      <c r="EX13" s="206">
        <v>5161.3999999999996</v>
      </c>
      <c r="EY13" s="206">
        <v>5581.2</v>
      </c>
      <c r="EZ13" s="206">
        <v>5746.6000000000013</v>
      </c>
      <c r="FA13" s="206">
        <v>6094.1</v>
      </c>
      <c r="FB13" s="206">
        <v>6605.3000000000011</v>
      </c>
      <c r="FC13" s="206">
        <v>6463.7000000000007</v>
      </c>
      <c r="FD13" s="206">
        <v>6617.1</v>
      </c>
      <c r="FE13" s="206">
        <v>6598.2999999999993</v>
      </c>
      <c r="FF13" s="206">
        <v>6565.3</v>
      </c>
      <c r="FG13" s="206">
        <v>6780.9000000000005</v>
      </c>
      <c r="FH13" s="206">
        <v>5623.978446777016</v>
      </c>
      <c r="FI13" s="206">
        <v>2881.124936379766</v>
      </c>
      <c r="FJ13" s="206">
        <v>3709.5690000000004</v>
      </c>
      <c r="FK13" s="206">
        <v>3718.1000000000004</v>
      </c>
      <c r="FL13" s="206">
        <v>3764.3000000000011</v>
      </c>
      <c r="FM13" s="206">
        <v>3755.1999999999989</v>
      </c>
      <c r="FN13" s="206">
        <v>3868.7000000000007</v>
      </c>
      <c r="FO13" s="206">
        <v>3928.8999999999987</v>
      </c>
      <c r="FP13" s="206">
        <v>3905.8000000000011</v>
      </c>
      <c r="FQ13" s="298">
        <v>5325.1359588846635</v>
      </c>
      <c r="FR13" s="298">
        <v>5325.1359588846635</v>
      </c>
      <c r="FS13" s="298">
        <v>5325.1359588846635</v>
      </c>
      <c r="FT13" s="298">
        <v>6042.169715</v>
      </c>
      <c r="FU13" s="298">
        <v>6042.169715</v>
      </c>
      <c r="FV13" s="298">
        <v>5364.6575730000013</v>
      </c>
      <c r="FW13" s="206">
        <v>4335.4294416243656</v>
      </c>
      <c r="FX13" s="206">
        <v>4974.4294416243611</v>
      </c>
      <c r="FY13" s="206">
        <v>4974.4294416243611</v>
      </c>
      <c r="FZ13" s="206">
        <v>4974.4294416243602</v>
      </c>
      <c r="GA13" s="120"/>
      <c r="GB13" s="206">
        <v>494.4</v>
      </c>
      <c r="GC13" s="206">
        <v>471.5</v>
      </c>
      <c r="GD13" s="206">
        <v>519.29999999999995</v>
      </c>
      <c r="GE13" s="206">
        <v>523.29999999999995</v>
      </c>
      <c r="GF13" s="206">
        <v>583</v>
      </c>
      <c r="GG13" s="206">
        <v>608.29999999999995</v>
      </c>
      <c r="GH13" s="206">
        <v>649.1</v>
      </c>
      <c r="GI13" s="206">
        <v>669.2</v>
      </c>
      <c r="GJ13" s="206">
        <v>1091.3</v>
      </c>
      <c r="GK13" s="206">
        <v>1222.9000000000001</v>
      </c>
      <c r="GL13" s="206">
        <v>1245.4000000000001</v>
      </c>
      <c r="GM13" s="206">
        <v>1379.2</v>
      </c>
      <c r="GN13" s="206">
        <v>1453.3</v>
      </c>
      <c r="GO13" s="206">
        <v>1404.8</v>
      </c>
      <c r="GP13" s="206">
        <v>1450</v>
      </c>
      <c r="GQ13" s="206">
        <v>1638.82</v>
      </c>
      <c r="GR13" s="206">
        <v>1645.1</v>
      </c>
      <c r="GS13" s="206">
        <v>2232.3000000000002</v>
      </c>
      <c r="GT13" s="206">
        <v>2760</v>
      </c>
      <c r="GU13" s="206">
        <v>2800</v>
      </c>
      <c r="GV13" s="206">
        <v>2850</v>
      </c>
      <c r="GW13" s="206">
        <v>3110.8794346633799</v>
      </c>
      <c r="GX13" s="206">
        <v>3115</v>
      </c>
      <c r="GY13" s="206">
        <v>3300</v>
      </c>
      <c r="GZ13" s="206">
        <v>3220</v>
      </c>
      <c r="HA13" s="206">
        <v>3159</v>
      </c>
      <c r="HB13" s="206">
        <v>3159</v>
      </c>
      <c r="HC13" s="206">
        <v>3150</v>
      </c>
      <c r="HD13" s="206">
        <v>3120</v>
      </c>
      <c r="HE13" s="206">
        <v>3103</v>
      </c>
      <c r="HF13" s="206">
        <v>3098</v>
      </c>
      <c r="HG13" s="206">
        <v>3093</v>
      </c>
      <c r="HH13" s="206">
        <v>3091</v>
      </c>
      <c r="HI13" s="206">
        <v>3078</v>
      </c>
      <c r="HJ13" s="206">
        <v>3813.7343628518947</v>
      </c>
      <c r="HK13" s="120"/>
      <c r="HL13" s="206">
        <v>11586.071428571429</v>
      </c>
      <c r="HM13" s="206">
        <v>12174.309523809525</v>
      </c>
      <c r="HN13" s="206">
        <v>12442.633333333333</v>
      </c>
      <c r="HO13" s="206">
        <v>14370.761904761905</v>
      </c>
      <c r="HP13" s="206">
        <v>15784.880952380952</v>
      </c>
      <c r="HQ13" s="206">
        <v>17198.833333333336</v>
      </c>
      <c r="HR13" s="206">
        <v>16982.547619047618</v>
      </c>
      <c r="HS13" s="206">
        <v>18141.114285714288</v>
      </c>
      <c r="HT13" s="206">
        <v>18292.590476190479</v>
      </c>
      <c r="HU13" s="206">
        <v>20405.023809523809</v>
      </c>
      <c r="HV13" s="206">
        <v>21953.3</v>
      </c>
      <c r="HW13" s="206">
        <v>25396.37142857143</v>
      </c>
      <c r="HX13" s="206">
        <v>27675.666666666668</v>
      </c>
      <c r="HY13" s="206">
        <v>29189.761904761905</v>
      </c>
      <c r="HZ13" s="206">
        <v>31883.476190476191</v>
      </c>
      <c r="IA13" s="206">
        <v>32733.157142857144</v>
      </c>
      <c r="IB13" s="206">
        <v>33007.238095238099</v>
      </c>
      <c r="IC13" s="206">
        <v>26524.504761904762</v>
      </c>
      <c r="ID13" s="206">
        <v>33162.37142857143</v>
      </c>
      <c r="IE13" s="206">
        <v>38164.752380952385</v>
      </c>
      <c r="IF13" s="206">
        <v>38082.619047619046</v>
      </c>
      <c r="IG13" s="206">
        <v>42009.076405103558</v>
      </c>
      <c r="IH13" s="206">
        <v>37471.142857142855</v>
      </c>
      <c r="II13" s="206">
        <v>36644.861904761907</v>
      </c>
      <c r="IJ13" s="206">
        <v>40119.830952380951</v>
      </c>
      <c r="IK13" s="206">
        <v>36685.378571428577</v>
      </c>
      <c r="IL13" s="206">
        <v>37657.926190476195</v>
      </c>
      <c r="IM13" s="206">
        <v>40438.140476190478</v>
      </c>
      <c r="IN13" s="206">
        <v>43067.095238095244</v>
      </c>
      <c r="IO13" s="206">
        <v>45631.021428571432</v>
      </c>
      <c r="IP13" s="206">
        <v>46691.53333333334</v>
      </c>
      <c r="IQ13" s="206">
        <v>48232.485714285729</v>
      </c>
      <c r="IR13" s="206">
        <v>50062.438095238096</v>
      </c>
      <c r="IS13" s="206">
        <v>52083.199999999997</v>
      </c>
      <c r="IT13" s="206">
        <v>48869.773428459266</v>
      </c>
      <c r="IU13" s="120"/>
      <c r="IV13" s="206">
        <v>0</v>
      </c>
      <c r="IW13" s="206">
        <v>0</v>
      </c>
      <c r="IX13" s="206">
        <v>0</v>
      </c>
      <c r="IY13" s="206">
        <v>0</v>
      </c>
      <c r="IZ13" s="206">
        <v>0</v>
      </c>
      <c r="JA13" s="206">
        <v>0</v>
      </c>
      <c r="JB13" s="206">
        <v>0</v>
      </c>
      <c r="JC13" s="206">
        <v>0</v>
      </c>
      <c r="JD13" s="206">
        <v>0</v>
      </c>
      <c r="JE13" s="206">
        <v>0</v>
      </c>
      <c r="JF13" s="206">
        <v>0</v>
      </c>
      <c r="JG13" s="206">
        <v>0</v>
      </c>
      <c r="JH13" s="206">
        <v>0</v>
      </c>
      <c r="JI13" s="206">
        <v>0</v>
      </c>
      <c r="JJ13" s="206">
        <v>0</v>
      </c>
      <c r="JK13" s="206">
        <v>0</v>
      </c>
      <c r="JL13" s="206">
        <v>0</v>
      </c>
      <c r="JM13" s="206">
        <v>0</v>
      </c>
      <c r="JN13" s="206">
        <v>0</v>
      </c>
      <c r="JO13" s="206">
        <v>0</v>
      </c>
      <c r="JP13" s="206">
        <v>0</v>
      </c>
      <c r="JQ13" s="206">
        <v>0</v>
      </c>
      <c r="JR13" s="206">
        <v>0</v>
      </c>
      <c r="JS13" s="206">
        <v>0</v>
      </c>
      <c r="JT13" s="206">
        <v>0</v>
      </c>
      <c r="JU13" s="206">
        <v>0</v>
      </c>
      <c r="JV13" s="206">
        <v>0</v>
      </c>
      <c r="JW13" s="206">
        <v>0</v>
      </c>
      <c r="JX13" s="206">
        <v>0</v>
      </c>
      <c r="JY13" s="206">
        <v>162.46875</v>
      </c>
      <c r="JZ13" s="206">
        <v>154.625</v>
      </c>
      <c r="KA13" s="206">
        <v>196.875</v>
      </c>
      <c r="KB13" s="206">
        <v>153.125</v>
      </c>
      <c r="KC13" s="206">
        <v>168.75</v>
      </c>
      <c r="KD13" s="206">
        <v>180.33691884375</v>
      </c>
      <c r="KE13" s="120"/>
      <c r="KF13" s="206">
        <v>0</v>
      </c>
      <c r="KG13" s="206">
        <v>0</v>
      </c>
      <c r="KH13" s="206">
        <v>0</v>
      </c>
      <c r="KI13" s="206">
        <v>0</v>
      </c>
      <c r="KJ13" s="206">
        <v>0</v>
      </c>
      <c r="KK13" s="206">
        <v>0</v>
      </c>
      <c r="KL13" s="206">
        <v>0</v>
      </c>
      <c r="KM13" s="206">
        <v>0</v>
      </c>
      <c r="KN13" s="206">
        <v>0</v>
      </c>
      <c r="KO13" s="206">
        <v>0</v>
      </c>
      <c r="KP13" s="206">
        <v>0</v>
      </c>
      <c r="KQ13" s="206">
        <v>0</v>
      </c>
      <c r="KR13" s="206">
        <v>0</v>
      </c>
      <c r="KS13" s="206">
        <v>0</v>
      </c>
      <c r="KT13" s="206">
        <v>0</v>
      </c>
      <c r="KU13" s="206">
        <v>0</v>
      </c>
      <c r="KV13" s="206">
        <v>0</v>
      </c>
      <c r="KW13" s="206">
        <v>0</v>
      </c>
      <c r="KX13" s="206">
        <v>0</v>
      </c>
      <c r="KY13" s="206">
        <v>0</v>
      </c>
      <c r="KZ13" s="206">
        <v>0</v>
      </c>
      <c r="LA13" s="206">
        <v>0</v>
      </c>
      <c r="LB13" s="206">
        <v>0</v>
      </c>
      <c r="LC13" s="206">
        <v>0</v>
      </c>
      <c r="LD13" s="206">
        <v>0</v>
      </c>
      <c r="LE13" s="206">
        <v>0</v>
      </c>
      <c r="LF13" s="206">
        <v>0</v>
      </c>
      <c r="LG13" s="206">
        <v>0</v>
      </c>
      <c r="LH13" s="206">
        <v>0</v>
      </c>
      <c r="LI13" s="206">
        <v>0</v>
      </c>
      <c r="LJ13" s="206">
        <v>346.73102999999998</v>
      </c>
      <c r="LK13" s="206">
        <v>3095.4</v>
      </c>
      <c r="LL13" s="206">
        <v>3443.13</v>
      </c>
      <c r="LM13" s="206">
        <v>5640.1294090909087</v>
      </c>
      <c r="LN13" s="206">
        <v>8917.0270174870129</v>
      </c>
      <c r="LO13" s="120"/>
      <c r="LP13" s="206">
        <v>158398.39785326779</v>
      </c>
      <c r="LQ13" s="206">
        <v>164373.67662441943</v>
      </c>
      <c r="LR13" s="206">
        <v>171790.71075645421</v>
      </c>
      <c r="LS13" s="206">
        <v>190857.7626369549</v>
      </c>
      <c r="LT13" s="206">
        <v>198284.21202891384</v>
      </c>
      <c r="LU13" s="206">
        <v>209296.93679452737</v>
      </c>
      <c r="LV13" s="206">
        <v>222467.80775778336</v>
      </c>
      <c r="LW13" s="206">
        <v>234782.05018170038</v>
      </c>
      <c r="LX13" s="206">
        <v>257441.99823523825</v>
      </c>
      <c r="LY13" s="206">
        <v>266103.18657290953</v>
      </c>
      <c r="LZ13" s="206">
        <v>266818.04648317577</v>
      </c>
      <c r="MA13" s="206">
        <v>275934.59454171918</v>
      </c>
      <c r="MB13" s="206">
        <v>292384.91685265186</v>
      </c>
      <c r="MC13" s="206">
        <v>289216.70749683765</v>
      </c>
      <c r="MD13" s="206">
        <v>295548.99284006649</v>
      </c>
      <c r="ME13" s="206">
        <v>307797.34781622322</v>
      </c>
      <c r="MF13" s="206">
        <v>308971.77172024513</v>
      </c>
      <c r="MG13" s="206">
        <v>298042.96189436386</v>
      </c>
      <c r="MH13" s="206">
        <v>293654.07910537068</v>
      </c>
      <c r="MI13" s="206">
        <v>313758.08102502889</v>
      </c>
      <c r="MJ13" s="206">
        <v>338715.19958028087</v>
      </c>
      <c r="MK13" s="206">
        <v>381653.691727867</v>
      </c>
      <c r="ML13" s="206">
        <v>421391.78103565925</v>
      </c>
      <c r="MM13" s="206">
        <v>438856.00402216427</v>
      </c>
      <c r="MN13" s="206">
        <v>403078.28369929479</v>
      </c>
      <c r="MO13" s="206">
        <v>434158.86685290514</v>
      </c>
      <c r="MP13" s="206">
        <v>450879.17148103565</v>
      </c>
      <c r="MQ13" s="206">
        <v>444498.10267013847</v>
      </c>
      <c r="MR13" s="206">
        <v>448986.79477430554</v>
      </c>
      <c r="MS13" s="206">
        <v>461847.75931193191</v>
      </c>
      <c r="MT13" s="206">
        <v>473317.96414291998</v>
      </c>
      <c r="MU13" s="206">
        <v>500022.59172100062</v>
      </c>
      <c r="MV13" s="206">
        <v>506946.61163742619</v>
      </c>
      <c r="MW13" s="206">
        <v>513250.59740348347</v>
      </c>
      <c r="MX13" s="206">
        <v>555984.84204530821</v>
      </c>
      <c r="MY13" s="120"/>
      <c r="MZ13" s="206">
        <v>3096.405084</v>
      </c>
      <c r="NA13" s="206">
        <v>3191.7419424</v>
      </c>
      <c r="NB13" s="206">
        <v>3183.8876999999998</v>
      </c>
      <c r="NC13" s="206">
        <v>3057.1769279999999</v>
      </c>
      <c r="ND13" s="206">
        <v>2985.0873839999999</v>
      </c>
      <c r="NE13" s="206">
        <v>2932.9995600000002</v>
      </c>
      <c r="NF13" s="206">
        <v>3072.6707399999996</v>
      </c>
      <c r="NG13" s="206">
        <v>3233.915184</v>
      </c>
      <c r="NH13" s="206">
        <v>3661.9594440000001</v>
      </c>
      <c r="NI13" s="206">
        <v>3804.2736</v>
      </c>
      <c r="NJ13" s="206">
        <v>3731.4095999999995</v>
      </c>
      <c r="NK13" s="206">
        <v>4055.8199999999997</v>
      </c>
      <c r="NL13" s="206">
        <v>4527.2831999999999</v>
      </c>
      <c r="NM13" s="206">
        <v>4428.5303999999996</v>
      </c>
      <c r="NN13" s="206">
        <v>4509.1224000000002</v>
      </c>
      <c r="NO13" s="206">
        <v>4672.6247999999996</v>
      </c>
      <c r="NP13" s="206">
        <v>4928.9901600000003</v>
      </c>
      <c r="NQ13" s="206">
        <v>4836.2375999999995</v>
      </c>
      <c r="NR13" s="206">
        <v>4864.7208000000001</v>
      </c>
      <c r="NS13" s="206">
        <v>4878.576</v>
      </c>
      <c r="NT13" s="206">
        <v>5159.0472</v>
      </c>
      <c r="NU13" s="206">
        <v>5657.2658399999991</v>
      </c>
      <c r="NV13" s="206">
        <v>5599.1356584000005</v>
      </c>
      <c r="NW13" s="206">
        <v>5650.5292872</v>
      </c>
      <c r="NX13" s="206">
        <v>5723.7569447999995</v>
      </c>
      <c r="NY13" s="206">
        <v>5876.0676552000004</v>
      </c>
      <c r="NZ13" s="206">
        <v>6102.0002064</v>
      </c>
      <c r="OA13" s="206">
        <v>5827.9498152000006</v>
      </c>
      <c r="OB13" s="206">
        <v>6097.470717021668</v>
      </c>
      <c r="OC13" s="206">
        <v>6223.9750990957073</v>
      </c>
      <c r="OD13" s="206">
        <v>6028.5483606836851</v>
      </c>
      <c r="OE13" s="206">
        <v>6344.0296919760003</v>
      </c>
      <c r="OF13" s="206">
        <v>6308.7362540759987</v>
      </c>
      <c r="OG13" s="206">
        <v>6321.0447176051894</v>
      </c>
      <c r="OH13" s="206">
        <v>6081.0093575999999</v>
      </c>
      <c r="OI13" s="120"/>
      <c r="OJ13" s="206">
        <v>2987.3170952380951</v>
      </c>
      <c r="OK13" s="206">
        <v>3330.5737142857147</v>
      </c>
      <c r="OL13" s="206">
        <v>3154.8029047619043</v>
      </c>
      <c r="OM13" s="206">
        <v>2955.9381666666668</v>
      </c>
      <c r="ON13" s="206">
        <v>2755.7479523809525</v>
      </c>
      <c r="OO13" s="206">
        <v>2824.4691666666668</v>
      </c>
      <c r="OP13" s="206">
        <v>2620.8530952380952</v>
      </c>
      <c r="OQ13" s="206">
        <v>3010.5582261904774</v>
      </c>
      <c r="OR13" s="206">
        <v>3234.228357142857</v>
      </c>
      <c r="OS13" s="206">
        <v>3318.3506428571422</v>
      </c>
      <c r="OT13" s="206">
        <v>3625.8768214285719</v>
      </c>
      <c r="OU13" s="206">
        <v>3890.1000000000004</v>
      </c>
      <c r="OV13" s="206">
        <v>3871.749695399415</v>
      </c>
      <c r="OW13" s="206">
        <v>3979.2597005512584</v>
      </c>
      <c r="OX13" s="206">
        <v>3938.2982443938499</v>
      </c>
      <c r="OY13" s="206">
        <v>5820.5203667192272</v>
      </c>
      <c r="OZ13" s="206">
        <v>6033.3658875519977</v>
      </c>
      <c r="PA13" s="206">
        <v>5431.2048223357961</v>
      </c>
      <c r="PB13" s="206">
        <v>5825.5700972534469</v>
      </c>
      <c r="PC13" s="206">
        <v>5986.6671258425649</v>
      </c>
      <c r="PD13" s="206">
        <v>6447.8647830311302</v>
      </c>
      <c r="PE13" s="206">
        <v>8737.3570085938027</v>
      </c>
      <c r="PF13" s="206">
        <v>8946.6165623482484</v>
      </c>
      <c r="PG13" s="206">
        <v>8140.4706813473676</v>
      </c>
      <c r="PH13" s="206">
        <v>8740.3138714605448</v>
      </c>
      <c r="PI13" s="206">
        <v>10766.041894541071</v>
      </c>
      <c r="PJ13" s="206">
        <v>10910.272933897386</v>
      </c>
      <c r="PK13" s="206">
        <v>10733.974808312658</v>
      </c>
      <c r="PL13" s="206">
        <v>10236.605740112011</v>
      </c>
      <c r="PM13" s="206">
        <v>9428.9135849751656</v>
      </c>
      <c r="PN13" s="206">
        <v>10207.712093978947</v>
      </c>
      <c r="PO13" s="206">
        <v>10149.019041900001</v>
      </c>
      <c r="PP13" s="206">
        <v>10499.359058087934</v>
      </c>
      <c r="PQ13" s="206">
        <v>9684.6881434112802</v>
      </c>
      <c r="PR13" s="206">
        <v>7876.2432755999998</v>
      </c>
      <c r="PS13" s="120"/>
      <c r="PT13" s="206">
        <v>23513.695</v>
      </c>
      <c r="PU13" s="206">
        <v>24797.579166666666</v>
      </c>
      <c r="PV13" s="206">
        <v>26132.859</v>
      </c>
      <c r="PW13" s="206">
        <v>27766.670999999998</v>
      </c>
      <c r="PX13" s="206">
        <v>28821.732</v>
      </c>
      <c r="PY13" s="206">
        <v>29613.561000000002</v>
      </c>
      <c r="PZ13" s="206">
        <v>29215.436000000002</v>
      </c>
      <c r="QA13" s="206">
        <v>29441.32949864605</v>
      </c>
      <c r="QB13" s="206">
        <v>31850.811999999998</v>
      </c>
      <c r="QC13" s="206">
        <v>31746.690000000002</v>
      </c>
      <c r="QD13" s="206">
        <v>32979.996999999996</v>
      </c>
      <c r="QE13" s="206">
        <v>34674.014999999999</v>
      </c>
      <c r="QF13" s="206">
        <v>36962.455000000002</v>
      </c>
      <c r="QG13" s="206">
        <v>38778.432000000001</v>
      </c>
      <c r="QH13" s="206">
        <v>40334.205000000002</v>
      </c>
      <c r="QI13" s="206">
        <v>40829.54081426168</v>
      </c>
      <c r="QJ13" s="206">
        <v>42009.940532634115</v>
      </c>
      <c r="QK13" s="206">
        <v>43961.318223604438</v>
      </c>
      <c r="QL13" s="206">
        <v>43298.673512292087</v>
      </c>
      <c r="QM13" s="206">
        <v>44931.645003860853</v>
      </c>
      <c r="QN13" s="206">
        <v>47200.449719613287</v>
      </c>
      <c r="QO13" s="206">
        <v>48441.511386592407</v>
      </c>
      <c r="QP13" s="206">
        <v>48435.305066542103</v>
      </c>
      <c r="QQ13" s="206">
        <v>48175.640746491852</v>
      </c>
      <c r="QR13" s="206">
        <v>41604.443125114762</v>
      </c>
      <c r="QS13" s="206">
        <v>39725.42927361239</v>
      </c>
      <c r="QT13" s="206">
        <v>35752.519965640429</v>
      </c>
      <c r="QU13" s="206">
        <v>35410.650060867607</v>
      </c>
      <c r="QV13" s="206">
        <v>34845.057828012752</v>
      </c>
      <c r="QW13" s="206">
        <v>38935.894126620995</v>
      </c>
      <c r="QX13" s="206">
        <v>33078.496638295073</v>
      </c>
      <c r="QY13" s="206">
        <v>30254.826881776531</v>
      </c>
      <c r="QZ13" s="206">
        <v>27604.227392970559</v>
      </c>
      <c r="RA13" s="206">
        <v>36672.802459485312</v>
      </c>
      <c r="RB13" s="206">
        <f>RB6+RB7-RB8-RB9-RB10-RB11</f>
        <v>33374.970076899997</v>
      </c>
      <c r="RC13" s="120"/>
      <c r="RD13" s="206">
        <v>5729.3839999999982</v>
      </c>
      <c r="RE13" s="206">
        <v>5877.1179999999995</v>
      </c>
      <c r="RF13" s="206">
        <v>6144.6589999999997</v>
      </c>
      <c r="RG13" s="206">
        <v>6268.2960000000003</v>
      </c>
      <c r="RH13" s="206">
        <v>6661.2209999999995</v>
      </c>
      <c r="RI13" s="206">
        <v>6091.5749999999998</v>
      </c>
      <c r="RJ13" s="206">
        <v>6520.088999999999</v>
      </c>
      <c r="RK13" s="206">
        <v>6385.8410000000003</v>
      </c>
      <c r="RL13" s="206">
        <v>6008.4709999999995</v>
      </c>
      <c r="RM13" s="206">
        <v>5181.2969999999996</v>
      </c>
      <c r="RN13" s="206">
        <v>5378.9730000000009</v>
      </c>
      <c r="RO13" s="206">
        <v>4875.3559999999998</v>
      </c>
      <c r="RP13" s="206">
        <v>5059.7368778379332</v>
      </c>
      <c r="RQ13" s="206">
        <v>5034.7070149130514</v>
      </c>
      <c r="RR13" s="206">
        <v>4990.4044923939036</v>
      </c>
      <c r="RS13" s="206">
        <v>5380.7294160657848</v>
      </c>
      <c r="RT13" s="206">
        <v>5194.6335168035694</v>
      </c>
      <c r="RU13" s="206">
        <v>5535.9180736393582</v>
      </c>
      <c r="RV13" s="206">
        <v>5903.7929747281869</v>
      </c>
      <c r="RW13" s="206">
        <v>6163.43429130203</v>
      </c>
      <c r="RX13" s="206">
        <v>6578.549977590691</v>
      </c>
      <c r="RY13" s="206">
        <v>6628.5582337059859</v>
      </c>
      <c r="RZ13" s="206">
        <v>6907.6239999999998</v>
      </c>
      <c r="SA13" s="206">
        <v>6562.8740000000016</v>
      </c>
      <c r="SB13" s="206">
        <v>6470.1489999999994</v>
      </c>
      <c r="SC13" s="206">
        <v>6051.5877622309181</v>
      </c>
      <c r="SD13" s="206">
        <v>5943.2868797193787</v>
      </c>
      <c r="SE13" s="206">
        <v>6249.1923620380785</v>
      </c>
      <c r="SF13" s="206">
        <v>5958.4473097442024</v>
      </c>
      <c r="SG13" s="206">
        <v>5687.2204882907681</v>
      </c>
      <c r="SH13" s="206">
        <v>5404.7250000000004</v>
      </c>
      <c r="SI13" s="206">
        <v>5942.0116008223686</v>
      </c>
      <c r="SJ13" s="206">
        <v>5369.3618100000003</v>
      </c>
      <c r="SK13" s="206">
        <v>7311.1400800000001</v>
      </c>
      <c r="SL13" s="206">
        <v>6296.5492399999994</v>
      </c>
      <c r="SM13" s="120"/>
      <c r="SN13" s="206">
        <f>SN6+SN7-SN8-SN9-SN10-SN11</f>
        <v>6977.5389999999998</v>
      </c>
      <c r="SO13" s="206">
        <f t="shared" ref="SO13:TV13" si="24">SO6+SO7-SO8-SO9-SO10-SO11</f>
        <v>7629.3150000000005</v>
      </c>
      <c r="SP13" s="206">
        <f t="shared" si="24"/>
        <v>7970.9210000000003</v>
      </c>
      <c r="SQ13" s="206">
        <f t="shared" si="24"/>
        <v>8226.6749999999993</v>
      </c>
      <c r="SR13" s="206">
        <f t="shared" si="24"/>
        <v>8937.1749999999993</v>
      </c>
      <c r="SS13" s="206">
        <f t="shared" si="24"/>
        <v>9760.3589999999986</v>
      </c>
      <c r="ST13" s="206">
        <f t="shared" si="24"/>
        <v>10072.451999999999</v>
      </c>
      <c r="SU13" s="206">
        <f t="shared" si="24"/>
        <v>10216.009</v>
      </c>
      <c r="SV13" s="206">
        <f t="shared" si="24"/>
        <v>9970.6710000000003</v>
      </c>
      <c r="SW13" s="206">
        <f t="shared" si="24"/>
        <v>10544.210000000001</v>
      </c>
      <c r="SX13" s="206">
        <f t="shared" si="24"/>
        <v>10819.445</v>
      </c>
      <c r="SY13" s="206">
        <f t="shared" si="24"/>
        <v>11167.559471666667</v>
      </c>
      <c r="SZ13" s="206">
        <f t="shared" si="24"/>
        <v>12110.839640989216</v>
      </c>
      <c r="TA13" s="206">
        <f t="shared" si="24"/>
        <v>12686.581921581132</v>
      </c>
      <c r="TB13" s="206">
        <f t="shared" si="24"/>
        <v>13544.980508619359</v>
      </c>
      <c r="TC13" s="206">
        <f t="shared" si="24"/>
        <v>15032.990924745702</v>
      </c>
      <c r="TD13" s="206">
        <f t="shared" si="24"/>
        <v>12903.342462301545</v>
      </c>
      <c r="TE13" s="206">
        <f t="shared" si="24"/>
        <v>15090.261810821701</v>
      </c>
      <c r="TF13" s="206">
        <f t="shared" si="24"/>
        <v>16305.684985035365</v>
      </c>
      <c r="TG13" s="206">
        <f t="shared" si="24"/>
        <v>17455.607957432214</v>
      </c>
      <c r="TH13" s="206">
        <f t="shared" si="24"/>
        <v>19251.549999999996</v>
      </c>
      <c r="TI13" s="206">
        <f t="shared" si="24"/>
        <v>21653.592000000004</v>
      </c>
      <c r="TJ13" s="206">
        <f t="shared" si="24"/>
        <v>20893.309000000001</v>
      </c>
      <c r="TK13" s="206">
        <f t="shared" si="24"/>
        <v>21859.566000000003</v>
      </c>
      <c r="TL13" s="206">
        <f t="shared" si="24"/>
        <v>19574.62</v>
      </c>
      <c r="TM13" s="206">
        <f t="shared" si="24"/>
        <v>20703.897369791397</v>
      </c>
      <c r="TN13" s="206">
        <f t="shared" si="24"/>
        <v>23143.30855853462</v>
      </c>
      <c r="TO13" s="206">
        <f>TO6+TO7-TO8-TO9-TO10-TO11</f>
        <v>22662.405545054633</v>
      </c>
      <c r="TP13" s="206">
        <f t="shared" si="24"/>
        <v>22624.116931974044</v>
      </c>
      <c r="TQ13" s="206">
        <f t="shared" si="24"/>
        <v>25964.196282846304</v>
      </c>
      <c r="TR13" s="206">
        <f t="shared" si="24"/>
        <v>29866.354999999996</v>
      </c>
      <c r="TS13" s="206">
        <f t="shared" si="24"/>
        <v>31670.774824391123</v>
      </c>
      <c r="TT13" s="206">
        <f t="shared" si="24"/>
        <v>34099.996369999993</v>
      </c>
      <c r="TU13" s="206">
        <f t="shared" si="24"/>
        <v>30210.231626499997</v>
      </c>
      <c r="TV13" s="206">
        <f t="shared" si="24"/>
        <v>36537.845078233338</v>
      </c>
      <c r="TW13" s="120"/>
      <c r="TX13" s="206">
        <v>8891.6049999999977</v>
      </c>
      <c r="TY13" s="206">
        <v>9448.7239999999965</v>
      </c>
      <c r="TZ13" s="206">
        <v>9939.8229999999985</v>
      </c>
      <c r="UA13" s="206">
        <v>7472.1690000000017</v>
      </c>
      <c r="UB13" s="206">
        <v>6496.2129999999997</v>
      </c>
      <c r="UC13" s="206">
        <v>6824.4360000000015</v>
      </c>
      <c r="UD13" s="206">
        <v>4783.5150000000012</v>
      </c>
      <c r="UE13" s="206">
        <v>4543.1100000000006</v>
      </c>
      <c r="UF13" s="206">
        <v>3128.7000000000007</v>
      </c>
      <c r="UG13" s="206">
        <v>1844.0289999999986</v>
      </c>
      <c r="UH13" s="206">
        <v>640.85299999999916</v>
      </c>
      <c r="UI13" s="206">
        <v>1378.2994035714291</v>
      </c>
      <c r="UJ13" s="206">
        <v>1559.5803158457056</v>
      </c>
      <c r="UK13" s="206">
        <v>1485.7993790231812</v>
      </c>
      <c r="UL13" s="206">
        <v>987.6935614631002</v>
      </c>
      <c r="UM13" s="206">
        <v>1947.6774272967741</v>
      </c>
      <c r="UN13" s="206">
        <v>2147.5951404879052</v>
      </c>
      <c r="UO13" s="206">
        <v>2395.9925579785813</v>
      </c>
      <c r="UP13" s="206">
        <v>3244.8559319218548</v>
      </c>
      <c r="UQ13" s="206">
        <v>1041.5152217159666</v>
      </c>
      <c r="UR13" s="206">
        <v>1956.4162863174206</v>
      </c>
      <c r="US13" s="206">
        <v>1330.8654435349818</v>
      </c>
      <c r="UT13" s="206">
        <v>1394.3270000000011</v>
      </c>
      <c r="UU13" s="206">
        <v>2495.1000000000022</v>
      </c>
      <c r="UV13" s="206">
        <v>2032.7070000000022</v>
      </c>
      <c r="UW13" s="206">
        <v>2734.3479110880908</v>
      </c>
      <c r="UX13" s="206">
        <v>3197.273732276637</v>
      </c>
      <c r="UY13" s="206">
        <v>3858.587290605632</v>
      </c>
      <c r="UZ13" s="206">
        <v>1646.7029917524014</v>
      </c>
      <c r="VA13" s="206">
        <v>1197.9485050882431</v>
      </c>
      <c r="VB13" s="206">
        <v>666.04688066344534</v>
      </c>
      <c r="VC13" s="206">
        <v>6039.6182138157892</v>
      </c>
      <c r="VD13" s="206">
        <v>3486.6438099999941</v>
      </c>
      <c r="VE13" s="206">
        <v>2136.484629999999</v>
      </c>
      <c r="VF13" s="206">
        <v>1139.9848386666672</v>
      </c>
      <c r="VG13" s="120"/>
      <c r="VH13" s="206">
        <v>137.6</v>
      </c>
      <c r="VI13" s="206">
        <v>136.76</v>
      </c>
      <c r="VJ13" s="206">
        <v>141.6</v>
      </c>
      <c r="VK13" s="206">
        <v>146.52000000000001</v>
      </c>
      <c r="VL13" s="206">
        <v>151.20000000000002</v>
      </c>
      <c r="VM13" s="206">
        <v>151.83999999999995</v>
      </c>
      <c r="VN13" s="206">
        <v>154.28</v>
      </c>
      <c r="VO13" s="206">
        <v>157.67999999999998</v>
      </c>
      <c r="VP13" s="206">
        <v>161.04</v>
      </c>
      <c r="VQ13" s="206">
        <v>164.64000000000001</v>
      </c>
      <c r="VR13" s="206">
        <v>167.88000000000002</v>
      </c>
      <c r="VS13" s="206">
        <v>167.87999999999997</v>
      </c>
      <c r="VT13" s="206">
        <v>171.4</v>
      </c>
      <c r="VU13" s="206">
        <v>174.91999999999993</v>
      </c>
      <c r="VV13" s="206">
        <v>178.12</v>
      </c>
      <c r="VW13" s="206">
        <v>184.54094488188977</v>
      </c>
      <c r="VX13" s="206">
        <v>184.59999999999997</v>
      </c>
      <c r="VY13" s="206">
        <v>556.66877691926311</v>
      </c>
      <c r="VZ13" s="206">
        <v>509</v>
      </c>
      <c r="WA13" s="206">
        <v>558.41076349090963</v>
      </c>
      <c r="WB13" s="206">
        <v>798.8</v>
      </c>
      <c r="WC13" s="206">
        <v>642.10000000000014</v>
      </c>
      <c r="WD13" s="206">
        <v>754</v>
      </c>
      <c r="WE13" s="206">
        <v>729.8</v>
      </c>
      <c r="WF13" s="206">
        <v>611.4</v>
      </c>
      <c r="WG13" s="206">
        <v>620.20000000000005</v>
      </c>
      <c r="WH13" s="206">
        <v>600.96991571357751</v>
      </c>
      <c r="WI13" s="206">
        <v>682.70000000000016</v>
      </c>
      <c r="WJ13" s="206">
        <v>669.38436037277631</v>
      </c>
      <c r="WK13" s="206">
        <v>631.90942570945992</v>
      </c>
      <c r="WL13" s="206">
        <v>679.37704098353788</v>
      </c>
      <c r="WM13" s="206">
        <v>690.1351013292292</v>
      </c>
      <c r="WN13" s="206">
        <v>675.86181816653936</v>
      </c>
      <c r="WO13" s="206">
        <v>675.86181816653936</v>
      </c>
      <c r="WP13" s="206">
        <v>675.86181816653936</v>
      </c>
      <c r="WQ13" s="120"/>
      <c r="WR13" s="206">
        <v>0</v>
      </c>
      <c r="WS13" s="206">
        <v>0</v>
      </c>
      <c r="WT13" s="206">
        <v>0</v>
      </c>
      <c r="WU13" s="206">
        <v>0</v>
      </c>
      <c r="WV13" s="206">
        <v>0</v>
      </c>
      <c r="WW13" s="206">
        <v>0</v>
      </c>
      <c r="WX13" s="206">
        <v>0</v>
      </c>
      <c r="WY13" s="206">
        <v>0</v>
      </c>
      <c r="WZ13" s="206">
        <v>0</v>
      </c>
      <c r="XA13" s="206">
        <v>0</v>
      </c>
      <c r="XB13" s="206">
        <v>0</v>
      </c>
      <c r="XC13" s="206">
        <v>0</v>
      </c>
      <c r="XD13" s="206">
        <v>0</v>
      </c>
      <c r="XE13" s="206">
        <v>0</v>
      </c>
      <c r="XF13" s="206">
        <v>0</v>
      </c>
      <c r="XG13" s="206">
        <v>0</v>
      </c>
      <c r="XH13" s="206">
        <v>0</v>
      </c>
      <c r="XI13" s="206">
        <v>0</v>
      </c>
      <c r="XJ13" s="206">
        <v>0</v>
      </c>
      <c r="XK13" s="206">
        <v>0</v>
      </c>
      <c r="XL13" s="206">
        <v>0</v>
      </c>
      <c r="XM13" s="206">
        <v>0</v>
      </c>
      <c r="XN13" s="206">
        <v>0</v>
      </c>
      <c r="XO13" s="206">
        <v>0</v>
      </c>
      <c r="XP13" s="206">
        <v>0</v>
      </c>
      <c r="XQ13" s="206">
        <v>0</v>
      </c>
      <c r="XR13" s="206">
        <v>0</v>
      </c>
      <c r="XS13" s="206">
        <v>0</v>
      </c>
      <c r="XT13" s="206">
        <v>0</v>
      </c>
      <c r="XU13" s="206">
        <v>0</v>
      </c>
      <c r="XV13" s="206">
        <v>172.50299999999999</v>
      </c>
      <c r="XW13" s="206">
        <v>1538</v>
      </c>
      <c r="XX13" s="206">
        <v>1707</v>
      </c>
      <c r="XY13" s="206">
        <v>1604</v>
      </c>
      <c r="XZ13" s="206">
        <v>2101.3022873809523</v>
      </c>
      <c r="YA13" s="120"/>
      <c r="YB13" s="206">
        <v>0</v>
      </c>
      <c r="YC13" s="206">
        <v>0</v>
      </c>
      <c r="YD13" s="206">
        <v>0</v>
      </c>
      <c r="YE13" s="206">
        <v>0</v>
      </c>
      <c r="YF13" s="206">
        <v>0</v>
      </c>
      <c r="YG13" s="206">
        <v>0</v>
      </c>
      <c r="YH13" s="206">
        <v>0</v>
      </c>
      <c r="YI13" s="206">
        <v>0</v>
      </c>
      <c r="YJ13" s="206">
        <v>0</v>
      </c>
      <c r="YK13" s="206">
        <v>0</v>
      </c>
      <c r="YL13" s="206">
        <v>0</v>
      </c>
      <c r="YM13" s="206">
        <v>0</v>
      </c>
      <c r="YN13" s="206">
        <v>0</v>
      </c>
      <c r="YO13" s="206">
        <v>0</v>
      </c>
      <c r="YP13" s="206">
        <v>0</v>
      </c>
      <c r="YQ13" s="206">
        <v>0</v>
      </c>
      <c r="YR13" s="206">
        <v>0</v>
      </c>
      <c r="YS13" s="206">
        <v>0</v>
      </c>
      <c r="YT13" s="206">
        <v>0</v>
      </c>
      <c r="YU13" s="206">
        <v>0</v>
      </c>
      <c r="YV13" s="206">
        <v>0</v>
      </c>
      <c r="YW13" s="206">
        <v>0</v>
      </c>
      <c r="YX13" s="206">
        <v>0</v>
      </c>
      <c r="YY13" s="206">
        <v>0</v>
      </c>
      <c r="YZ13" s="206">
        <v>0</v>
      </c>
      <c r="ZA13" s="206">
        <v>0</v>
      </c>
      <c r="ZB13" s="206">
        <v>0</v>
      </c>
      <c r="ZC13" s="206">
        <v>0</v>
      </c>
      <c r="ZD13" s="206">
        <v>0</v>
      </c>
      <c r="ZE13" s="206">
        <v>0</v>
      </c>
      <c r="ZF13" s="206">
        <v>0</v>
      </c>
      <c r="ZG13" s="206">
        <v>0</v>
      </c>
      <c r="ZH13" s="206">
        <v>0</v>
      </c>
      <c r="ZI13" s="206">
        <v>794.31799999999998</v>
      </c>
      <c r="ZJ13" s="206">
        <v>1567.1262064285715</v>
      </c>
      <c r="ZK13" s="120"/>
      <c r="ZL13" s="206">
        <v>1081.8</v>
      </c>
      <c r="ZM13" s="206">
        <v>1272</v>
      </c>
      <c r="ZN13" s="206">
        <v>952.8</v>
      </c>
      <c r="ZO13" s="206">
        <v>1183</v>
      </c>
      <c r="ZP13" s="206">
        <v>1005.3</v>
      </c>
      <c r="ZQ13" s="206">
        <v>1151.3999999999999</v>
      </c>
      <c r="ZR13" s="206">
        <v>1039.3999999999999</v>
      </c>
      <c r="ZS13" s="206">
        <v>1048.3</v>
      </c>
      <c r="ZT13" s="206">
        <v>1075.1999999999998</v>
      </c>
      <c r="ZU13" s="206">
        <v>1048.4000000000001</v>
      </c>
      <c r="ZV13" s="206">
        <v>978.5</v>
      </c>
      <c r="ZW13" s="206">
        <v>1159.9000000000001</v>
      </c>
      <c r="ZX13" s="206">
        <v>1424.2999999999997</v>
      </c>
      <c r="ZY13" s="206">
        <v>1180.3</v>
      </c>
      <c r="ZZ13" s="206">
        <v>1106.3</v>
      </c>
      <c r="AAA13" s="206">
        <v>1126.6999999999998</v>
      </c>
      <c r="AAB13" s="206">
        <v>1166.2426263620005</v>
      </c>
      <c r="AAC13" s="206">
        <v>1190.633046256238</v>
      </c>
      <c r="AAD13" s="206">
        <v>1008.0812449895577</v>
      </c>
      <c r="AAE13" s="206">
        <v>962.35231204832439</v>
      </c>
      <c r="AAF13" s="206">
        <v>1104.9547386870909</v>
      </c>
      <c r="AAG13" s="206">
        <v>1084.2242018919251</v>
      </c>
      <c r="AAH13" s="206">
        <v>1051.4000000000001</v>
      </c>
      <c r="AAI13" s="206">
        <v>885.57759999999985</v>
      </c>
      <c r="AAJ13" s="206">
        <v>855.44380726643601</v>
      </c>
      <c r="AAK13" s="206">
        <v>979.16115200000013</v>
      </c>
      <c r="AAL13" s="206">
        <v>1086.5500701999999</v>
      </c>
      <c r="AAM13" s="206">
        <v>1106.0652399999999</v>
      </c>
      <c r="AAN13" s="206">
        <v>1050.81096</v>
      </c>
      <c r="AAO13" s="206">
        <v>1079.2759999999998</v>
      </c>
      <c r="AAP13" s="206">
        <v>1073.00866</v>
      </c>
      <c r="AAQ13" s="206">
        <v>1019.9142144</v>
      </c>
      <c r="AAR13" s="206">
        <v>1019.9142144</v>
      </c>
      <c r="AAS13" s="206">
        <v>1019.9142144</v>
      </c>
      <c r="AAT13" s="206">
        <v>1008.1136774528001</v>
      </c>
      <c r="AAU13" s="120"/>
      <c r="AAV13" s="206">
        <v>392.47924107969482</v>
      </c>
      <c r="AAW13" s="206">
        <v>397.52016672576298</v>
      </c>
      <c r="AAX13" s="206">
        <v>402.6258742250584</v>
      </c>
      <c r="AAY13" s="206">
        <v>407.79719656409645</v>
      </c>
      <c r="AAZ13" s="206">
        <v>561.20325112769865</v>
      </c>
      <c r="ABA13" s="206">
        <v>418.34007142857138</v>
      </c>
      <c r="ABB13" s="206">
        <v>392.23671428571441</v>
      </c>
      <c r="ABC13" s="206">
        <v>323.40942857142863</v>
      </c>
      <c r="ABD13" s="206">
        <v>342.95971428571426</v>
      </c>
      <c r="ABE13" s="206">
        <v>353.75850000000003</v>
      </c>
      <c r="ABF13" s="206">
        <v>366.10892857142869</v>
      </c>
      <c r="ABG13" s="206">
        <v>427.30399999999992</v>
      </c>
      <c r="ABH13" s="206">
        <v>422.07271428571426</v>
      </c>
      <c r="ABI13" s="206">
        <v>443.16399999999999</v>
      </c>
      <c r="ABJ13" s="206">
        <v>451.05314285714292</v>
      </c>
      <c r="ABK13" s="206">
        <v>475.1797857142858</v>
      </c>
      <c r="ABL13" s="206">
        <v>482.2846428571429</v>
      </c>
      <c r="ABM13" s="206">
        <v>490.63028571428572</v>
      </c>
      <c r="ABN13" s="206">
        <v>500.51650000000006</v>
      </c>
      <c r="ABO13" s="206">
        <v>508.33364285714288</v>
      </c>
      <c r="ABP13" s="206">
        <v>515.37571428571437</v>
      </c>
      <c r="ABQ13" s="206">
        <v>520.40871428571427</v>
      </c>
      <c r="ABR13" s="206">
        <v>478</v>
      </c>
      <c r="ABS13" s="206">
        <v>360.31254999999999</v>
      </c>
      <c r="ABT13" s="206">
        <v>310.83690000000001</v>
      </c>
      <c r="ABU13" s="206">
        <v>295.57180000000011</v>
      </c>
      <c r="ABV13" s="206">
        <v>161.03025000000002</v>
      </c>
      <c r="ABW13" s="206">
        <v>208.08985000000004</v>
      </c>
      <c r="ABX13" s="206">
        <v>322.2</v>
      </c>
      <c r="ABY13" s="206">
        <v>206.25</v>
      </c>
      <c r="ABZ13" s="206">
        <v>425.25</v>
      </c>
      <c r="ACA13" s="206">
        <v>438.25</v>
      </c>
      <c r="ACB13" s="206">
        <v>443.27390944000001</v>
      </c>
      <c r="ACC13" s="206">
        <v>443.27390944000001</v>
      </c>
      <c r="ACD13" s="206">
        <v>236.62252843999988</v>
      </c>
      <c r="ACE13" s="120"/>
      <c r="ACF13" s="206">
        <v>10846.987999999999</v>
      </c>
      <c r="ACG13" s="206">
        <v>11800.640000000001</v>
      </c>
      <c r="ACH13" s="206">
        <v>12220.793</v>
      </c>
      <c r="ACI13" s="206">
        <v>13558.413</v>
      </c>
      <c r="ACJ13" s="206">
        <v>14832.031000000001</v>
      </c>
      <c r="ACK13" s="206">
        <v>15943.476000000002</v>
      </c>
      <c r="ACL13" s="206">
        <v>16437.483510999999</v>
      </c>
      <c r="ACM13" s="206">
        <v>17520.922327</v>
      </c>
      <c r="ACN13" s="206">
        <v>18477.128994999999</v>
      </c>
      <c r="ACO13" s="206">
        <v>19847.399019</v>
      </c>
      <c r="ACP13" s="206">
        <v>20035.838037000001</v>
      </c>
      <c r="ACQ13" s="206">
        <v>21723.319164</v>
      </c>
      <c r="ACR13" s="206">
        <v>23031.637248000003</v>
      </c>
      <c r="ACS13" s="206">
        <v>23854.576186000002</v>
      </c>
      <c r="ACT13" s="206">
        <v>25453.948494</v>
      </c>
      <c r="ACU13" s="206">
        <v>27466.024109674676</v>
      </c>
      <c r="ACV13" s="206">
        <v>28685.388344078892</v>
      </c>
      <c r="ACW13" s="206">
        <v>26624.374491799997</v>
      </c>
      <c r="ACX13" s="206">
        <v>28577.212969861681</v>
      </c>
      <c r="ACY13" s="206">
        <v>31023.524179240005</v>
      </c>
      <c r="ACZ13" s="206">
        <v>32699.576517000001</v>
      </c>
      <c r="ADA13" s="206">
        <v>33455.813682</v>
      </c>
      <c r="ADB13" s="206">
        <v>34363.785995999999</v>
      </c>
      <c r="ADC13" s="206">
        <v>35366.53725277695</v>
      </c>
      <c r="ADD13" s="206">
        <v>34007.192561440497</v>
      </c>
      <c r="ADE13" s="206">
        <v>36513.485516474095</v>
      </c>
      <c r="ADF13" s="206">
        <v>35820.346025842715</v>
      </c>
      <c r="ADG13" s="206">
        <v>36736.895937764828</v>
      </c>
      <c r="ADH13" s="206">
        <v>38350.824270666773</v>
      </c>
      <c r="ADI13" s="206">
        <v>40342.436976838813</v>
      </c>
      <c r="ADJ13" s="206">
        <v>41319.646062852102</v>
      </c>
      <c r="ADK13" s="206">
        <v>43471.555041927677</v>
      </c>
      <c r="ADL13" s="206">
        <v>45040.668047546242</v>
      </c>
      <c r="ADM13" s="206">
        <v>46102.026794126905</v>
      </c>
      <c r="ADN13" s="206">
        <v>48913.647580099081</v>
      </c>
      <c r="ADO13" s="120"/>
      <c r="ADP13" s="206">
        <v>1519.3343271428571</v>
      </c>
      <c r="ADQ13" s="206">
        <v>1437.2515133333332</v>
      </c>
      <c r="ADR13" s="206">
        <v>1585.3027199999999</v>
      </c>
      <c r="ADS13" s="206">
        <v>1615.8129799999999</v>
      </c>
      <c r="ADT13" s="206">
        <v>1732.8089</v>
      </c>
      <c r="ADU13" s="206">
        <v>1189.3944799999999</v>
      </c>
      <c r="ADV13" s="206">
        <v>1159.2667700000002</v>
      </c>
      <c r="ADW13" s="206">
        <v>939.27574000000004</v>
      </c>
      <c r="ADX13" s="206">
        <v>1137.7490399999999</v>
      </c>
      <c r="ADY13" s="206">
        <v>1009.7892999999999</v>
      </c>
      <c r="ADZ13" s="206">
        <v>1001.5269499999999</v>
      </c>
      <c r="AEA13" s="206">
        <v>1029.52855</v>
      </c>
      <c r="AEB13" s="206">
        <v>1006.6997967524355</v>
      </c>
      <c r="AEC13" s="206">
        <v>984.72211772476192</v>
      </c>
      <c r="AED13" s="206">
        <v>963.55292591052273</v>
      </c>
      <c r="AEE13" s="206">
        <v>943.15196866084113</v>
      </c>
      <c r="AEF13" s="206">
        <v>923.48119689226587</v>
      </c>
      <c r="AEG13" s="206">
        <v>904.50464165892993</v>
      </c>
      <c r="AEH13" s="206">
        <v>886.18829767391958</v>
      </c>
      <c r="AEI13" s="206">
        <v>868.50001338815866</v>
      </c>
      <c r="AEJ13" s="206">
        <v>851.40938725719093</v>
      </c>
      <c r="AEK13" s="206">
        <v>834.85351301756054</v>
      </c>
      <c r="AEL13" s="206">
        <v>856.05</v>
      </c>
      <c r="AEM13" s="206">
        <v>767.57999999999993</v>
      </c>
      <c r="AEN13" s="206">
        <v>877.30006611158831</v>
      </c>
      <c r="AEO13" s="206">
        <v>693.08006611158828</v>
      </c>
      <c r="AEP13" s="206">
        <v>693.08006611158828</v>
      </c>
      <c r="AEQ13" s="206">
        <v>693.08006611158828</v>
      </c>
      <c r="AER13" s="206">
        <v>695.03006611158855</v>
      </c>
      <c r="AES13" s="206">
        <v>771.58999999999992</v>
      </c>
      <c r="AET13" s="206">
        <v>809.81999999999994</v>
      </c>
      <c r="AEU13" s="206">
        <v>828.66</v>
      </c>
      <c r="AEV13" s="206">
        <v>909.41</v>
      </c>
      <c r="AEW13" s="206">
        <v>909.41</v>
      </c>
      <c r="AEX13" s="206">
        <v>561.68830407999951</v>
      </c>
      <c r="AEY13" s="120"/>
      <c r="AEZ13" s="206">
        <v>2748.2189999999996</v>
      </c>
      <c r="AFA13" s="206">
        <v>2869.6799999999994</v>
      </c>
      <c r="AFB13" s="206">
        <v>2553.0169999999998</v>
      </c>
      <c r="AFC13" s="206">
        <v>2621.4850000000001</v>
      </c>
      <c r="AFD13" s="206">
        <v>3324.6610000000001</v>
      </c>
      <c r="AFE13" s="206">
        <v>3889.5340000000001</v>
      </c>
      <c r="AFF13" s="206">
        <v>3396.2400000000002</v>
      </c>
      <c r="AFG13" s="206">
        <v>2578.366</v>
      </c>
      <c r="AFH13" s="206">
        <v>2782.4319999999998</v>
      </c>
      <c r="AFI13" s="206">
        <v>2972.5460000000003</v>
      </c>
      <c r="AFJ13" s="206">
        <v>2763.8879999999999</v>
      </c>
      <c r="AFK13" s="206">
        <v>9473.1500000000015</v>
      </c>
      <c r="AFL13" s="206">
        <v>9560.9387078906311</v>
      </c>
      <c r="AFM13" s="206">
        <v>9784.2158694942282</v>
      </c>
      <c r="AFN13" s="206">
        <v>9884.1799999999985</v>
      </c>
      <c r="AFO13" s="206">
        <v>8443</v>
      </c>
      <c r="AFP13" s="206">
        <v>8871.7937681159419</v>
      </c>
      <c r="AFQ13" s="206">
        <v>7491.72</v>
      </c>
      <c r="AFR13" s="206">
        <v>9098.5850000000009</v>
      </c>
      <c r="AFS13" s="206">
        <v>10543.57</v>
      </c>
      <c r="AFT13" s="206">
        <v>9331.5</v>
      </c>
      <c r="AFU13" s="206">
        <v>10220.487999999999</v>
      </c>
      <c r="AFV13" s="206">
        <v>11800</v>
      </c>
      <c r="AFW13" s="206">
        <v>12001.5</v>
      </c>
      <c r="AFX13" s="206">
        <v>12352.962500000001</v>
      </c>
      <c r="AFY13" s="206">
        <v>12600</v>
      </c>
      <c r="AFZ13" s="206">
        <v>11054.3482</v>
      </c>
      <c r="AGA13" s="206">
        <v>10557.880100000002</v>
      </c>
      <c r="AGB13" s="206">
        <v>12536</v>
      </c>
      <c r="AGC13" s="206">
        <v>8100</v>
      </c>
      <c r="AGD13" s="206">
        <v>10024</v>
      </c>
      <c r="AGE13" s="206">
        <v>9023</v>
      </c>
      <c r="AGF13" s="206">
        <v>10010</v>
      </c>
      <c r="AGG13" s="206">
        <v>8010</v>
      </c>
      <c r="AGH13" s="206">
        <v>5637.0678839000002</v>
      </c>
    </row>
    <row r="14" spans="1:866" ht="16.5" x14ac:dyDescent="0.25">
      <c r="A14" s="123">
        <v>10</v>
      </c>
      <c r="B14" s="406" t="s">
        <v>323</v>
      </c>
      <c r="C14" s="207" t="s">
        <v>324</v>
      </c>
      <c r="D14" s="200">
        <v>-8885.1010327635322</v>
      </c>
      <c r="E14" s="200">
        <v>-7901.8054548229547</v>
      </c>
      <c r="F14" s="200">
        <v>-7991.1130687830682</v>
      </c>
      <c r="G14" s="200">
        <v>-8077.8394902319887</v>
      </c>
      <c r="H14" s="200">
        <v>-8466.4883954008947</v>
      </c>
      <c r="I14" s="200">
        <v>-7826.5723300773288</v>
      </c>
      <c r="J14" s="200">
        <v>-7668.5396764346751</v>
      </c>
      <c r="K14" s="200">
        <v>-7348.7489787790109</v>
      </c>
      <c r="L14" s="200">
        <v>-7737.9990069190062</v>
      </c>
      <c r="M14" s="200">
        <v>-7494.9120594220585</v>
      </c>
      <c r="N14" s="200">
        <v>-7812.4508521481184</v>
      </c>
      <c r="O14" s="200">
        <v>-7476.4031623931614</v>
      </c>
      <c r="P14" s="200">
        <v>-9482.0988597474188</v>
      </c>
      <c r="Q14" s="200">
        <v>-9343.5338393027851</v>
      </c>
      <c r="R14" s="200">
        <v>-9328.0713989224569</v>
      </c>
      <c r="S14" s="200">
        <v>-9474.939441252418</v>
      </c>
      <c r="T14" s="200">
        <v>-9999.7772198004714</v>
      </c>
      <c r="U14" s="200">
        <v>-10055.48143451008</v>
      </c>
      <c r="V14" s="200">
        <v>-9798.6445515429095</v>
      </c>
      <c r="W14" s="200">
        <v>-9528.4420412343279</v>
      </c>
      <c r="X14" s="200">
        <v>-9258.2395309257463</v>
      </c>
      <c r="Y14" s="200">
        <v>-8988.0370206171647</v>
      </c>
      <c r="Z14" s="200">
        <v>-8717.834510308583</v>
      </c>
      <c r="AA14" s="200">
        <v>-8447.6319999999996</v>
      </c>
      <c r="AB14" s="200">
        <v>-10083.984</v>
      </c>
      <c r="AC14" s="200">
        <v>-22145.13</v>
      </c>
      <c r="AD14" s="200">
        <v>-22574.129000000001</v>
      </c>
      <c r="AE14" s="200">
        <v>-23797.508999999998</v>
      </c>
      <c r="AF14" s="200">
        <v>-20676.892</v>
      </c>
      <c r="AG14" s="200">
        <v>-20066.071000100001</v>
      </c>
      <c r="AH14" s="200">
        <v>-23884.932000000001</v>
      </c>
      <c r="AI14" s="200">
        <v>-21320.241999999998</v>
      </c>
      <c r="AJ14" s="200">
        <v>-30635.152999999998</v>
      </c>
      <c r="AK14" s="200">
        <v>-19349.8</v>
      </c>
      <c r="AL14" s="200">
        <v>-3471.623</v>
      </c>
      <c r="AM14" s="120"/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200">
        <v>0</v>
      </c>
      <c r="BD14" s="200">
        <v>0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200">
        <v>0</v>
      </c>
      <c r="BK14" s="200">
        <v>0</v>
      </c>
      <c r="BL14" s="200">
        <v>0</v>
      </c>
      <c r="BM14" s="200">
        <v>0</v>
      </c>
      <c r="BN14" s="200">
        <v>0</v>
      </c>
      <c r="BO14" s="200">
        <v>0</v>
      </c>
      <c r="BP14" s="200">
        <v>0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0</v>
      </c>
      <c r="BW14" s="120"/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200">
        <v>0</v>
      </c>
      <c r="CD14" s="200">
        <v>0</v>
      </c>
      <c r="CE14" s="200">
        <v>0</v>
      </c>
      <c r="CF14" s="200">
        <v>0</v>
      </c>
      <c r="CG14" s="200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0">
        <v>0</v>
      </c>
      <c r="CU14" s="200">
        <v>0</v>
      </c>
      <c r="CV14" s="200">
        <v>0</v>
      </c>
      <c r="CW14" s="200">
        <v>0</v>
      </c>
      <c r="CX14" s="200">
        <v>0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0</v>
      </c>
      <c r="DE14" s="200">
        <v>0</v>
      </c>
      <c r="DF14" s="200">
        <v>0</v>
      </c>
      <c r="DG14" s="120"/>
      <c r="DH14" s="200">
        <v>0</v>
      </c>
      <c r="DI14" s="200">
        <v>0</v>
      </c>
      <c r="DJ14" s="200">
        <v>0</v>
      </c>
      <c r="DK14" s="200">
        <v>0</v>
      </c>
      <c r="DL14" s="200">
        <v>0</v>
      </c>
      <c r="DM14" s="200">
        <v>0</v>
      </c>
      <c r="DN14" s="200">
        <v>0</v>
      </c>
      <c r="DO14" s="200">
        <v>0</v>
      </c>
      <c r="DP14" s="200">
        <v>0</v>
      </c>
      <c r="DQ14" s="200">
        <v>0</v>
      </c>
      <c r="DR14" s="200">
        <v>0</v>
      </c>
      <c r="DS14" s="200">
        <v>0</v>
      </c>
      <c r="DT14" s="200">
        <v>0</v>
      </c>
      <c r="DU14" s="200">
        <v>0</v>
      </c>
      <c r="DV14" s="200">
        <v>0</v>
      </c>
      <c r="DW14" s="200">
        <v>0</v>
      </c>
      <c r="DX14" s="200">
        <v>0</v>
      </c>
      <c r="DY14" s="200">
        <v>0</v>
      </c>
      <c r="DZ14" s="200">
        <v>0</v>
      </c>
      <c r="EA14" s="200">
        <v>0</v>
      </c>
      <c r="EB14" s="200">
        <v>0</v>
      </c>
      <c r="EC14" s="200">
        <v>0</v>
      </c>
      <c r="ED14" s="200">
        <v>0</v>
      </c>
      <c r="EE14" s="200">
        <v>0</v>
      </c>
      <c r="EF14" s="200">
        <v>0</v>
      </c>
      <c r="EG14" s="200">
        <v>0</v>
      </c>
      <c r="EH14" s="200">
        <v>0</v>
      </c>
      <c r="EI14" s="200">
        <v>0</v>
      </c>
      <c r="EJ14" s="200">
        <v>0</v>
      </c>
      <c r="EK14" s="200">
        <v>0</v>
      </c>
      <c r="EL14" s="200">
        <v>0</v>
      </c>
      <c r="EM14" s="200">
        <v>0</v>
      </c>
      <c r="EN14" s="200">
        <v>0</v>
      </c>
      <c r="EO14" s="200">
        <v>0</v>
      </c>
      <c r="EP14" s="200">
        <v>0</v>
      </c>
      <c r="EQ14" s="120"/>
      <c r="ER14" s="200">
        <v>0</v>
      </c>
      <c r="ES14" s="200">
        <v>0</v>
      </c>
      <c r="ET14" s="200">
        <v>0</v>
      </c>
      <c r="EU14" s="200">
        <v>0</v>
      </c>
      <c r="EV14" s="200">
        <v>0</v>
      </c>
      <c r="EW14" s="200">
        <v>0</v>
      </c>
      <c r="EX14" s="200">
        <v>0</v>
      </c>
      <c r="EY14" s="200">
        <v>0</v>
      </c>
      <c r="EZ14" s="200">
        <v>0</v>
      </c>
      <c r="FA14" s="200">
        <v>0</v>
      </c>
      <c r="FB14" s="200">
        <v>0</v>
      </c>
      <c r="FC14" s="200">
        <v>0</v>
      </c>
      <c r="FD14" s="200">
        <v>0</v>
      </c>
      <c r="FE14" s="200">
        <v>0</v>
      </c>
      <c r="FF14" s="200">
        <v>0</v>
      </c>
      <c r="FG14" s="200">
        <v>0</v>
      </c>
      <c r="FH14" s="200">
        <v>0</v>
      </c>
      <c r="FI14" s="200">
        <v>0</v>
      </c>
      <c r="FJ14" s="200">
        <v>0</v>
      </c>
      <c r="FK14" s="200">
        <v>0</v>
      </c>
      <c r="FL14" s="200">
        <v>0</v>
      </c>
      <c r="FM14" s="200">
        <v>0</v>
      </c>
      <c r="FN14" s="200">
        <v>0</v>
      </c>
      <c r="FO14" s="200">
        <v>0</v>
      </c>
      <c r="FP14" s="200">
        <v>0</v>
      </c>
      <c r="FQ14" s="200">
        <v>0</v>
      </c>
      <c r="FR14" s="200">
        <v>0</v>
      </c>
      <c r="FS14" s="200">
        <v>0</v>
      </c>
      <c r="FT14" s="200">
        <v>0</v>
      </c>
      <c r="FU14" s="200">
        <v>0</v>
      </c>
      <c r="FV14" s="200">
        <v>0</v>
      </c>
      <c r="FW14" s="200">
        <v>0</v>
      </c>
      <c r="FX14" s="200">
        <v>0</v>
      </c>
      <c r="FY14" s="200">
        <v>0</v>
      </c>
      <c r="FZ14" s="200">
        <v>0</v>
      </c>
      <c r="GA14" s="120"/>
      <c r="GB14" s="200">
        <v>0</v>
      </c>
      <c r="GC14" s="200">
        <v>0</v>
      </c>
      <c r="GD14" s="200">
        <v>0</v>
      </c>
      <c r="GE14" s="200">
        <v>0</v>
      </c>
      <c r="GF14" s="200">
        <v>0</v>
      </c>
      <c r="GG14" s="200">
        <v>0</v>
      </c>
      <c r="GH14" s="200">
        <v>0</v>
      </c>
      <c r="GI14" s="200">
        <v>0</v>
      </c>
      <c r="GJ14" s="200">
        <v>0</v>
      </c>
      <c r="GK14" s="200">
        <v>0</v>
      </c>
      <c r="GL14" s="200">
        <v>0</v>
      </c>
      <c r="GM14" s="200">
        <v>0</v>
      </c>
      <c r="GN14" s="200">
        <v>0</v>
      </c>
      <c r="GO14" s="200">
        <v>0</v>
      </c>
      <c r="GP14" s="200">
        <v>0</v>
      </c>
      <c r="GQ14" s="200">
        <v>0</v>
      </c>
      <c r="GR14" s="200">
        <v>0</v>
      </c>
      <c r="GS14" s="200">
        <v>0</v>
      </c>
      <c r="GT14" s="200">
        <v>0</v>
      </c>
      <c r="GU14" s="200">
        <v>0</v>
      </c>
      <c r="GV14" s="200">
        <v>0</v>
      </c>
      <c r="GW14" s="200">
        <v>0</v>
      </c>
      <c r="GX14" s="200">
        <v>0</v>
      </c>
      <c r="GY14" s="200">
        <v>0</v>
      </c>
      <c r="GZ14" s="200">
        <v>0</v>
      </c>
      <c r="HA14" s="200">
        <v>0</v>
      </c>
      <c r="HB14" s="200">
        <v>0</v>
      </c>
      <c r="HC14" s="200">
        <v>0</v>
      </c>
      <c r="HD14" s="200">
        <v>0</v>
      </c>
      <c r="HE14" s="200">
        <v>0</v>
      </c>
      <c r="HF14" s="200">
        <v>0</v>
      </c>
      <c r="HG14" s="200">
        <v>0</v>
      </c>
      <c r="HH14" s="200">
        <v>0</v>
      </c>
      <c r="HI14" s="200">
        <v>0</v>
      </c>
      <c r="HJ14" s="200">
        <v>0</v>
      </c>
      <c r="HK14" s="120"/>
      <c r="HL14" s="200">
        <v>0</v>
      </c>
      <c r="HM14" s="200">
        <v>0</v>
      </c>
      <c r="HN14" s="200">
        <v>0</v>
      </c>
      <c r="HO14" s="200">
        <v>0</v>
      </c>
      <c r="HP14" s="200">
        <v>0</v>
      </c>
      <c r="HQ14" s="200">
        <v>0</v>
      </c>
      <c r="HR14" s="200">
        <v>0</v>
      </c>
      <c r="HS14" s="200">
        <v>0</v>
      </c>
      <c r="HT14" s="200">
        <v>0</v>
      </c>
      <c r="HU14" s="200">
        <v>0</v>
      </c>
      <c r="HV14" s="200">
        <v>0</v>
      </c>
      <c r="HW14" s="200">
        <v>0</v>
      </c>
      <c r="HX14" s="200">
        <v>0</v>
      </c>
      <c r="HY14" s="200">
        <v>0</v>
      </c>
      <c r="HZ14" s="200">
        <v>0</v>
      </c>
      <c r="IA14" s="200">
        <v>0</v>
      </c>
      <c r="IB14" s="200">
        <v>0</v>
      </c>
      <c r="IC14" s="200">
        <v>0</v>
      </c>
      <c r="ID14" s="200">
        <v>0</v>
      </c>
      <c r="IE14" s="200">
        <v>0</v>
      </c>
      <c r="IF14" s="200">
        <v>0</v>
      </c>
      <c r="IG14" s="200">
        <v>0</v>
      </c>
      <c r="IH14" s="200">
        <v>0</v>
      </c>
      <c r="II14" s="200">
        <v>0</v>
      </c>
      <c r="IJ14" s="200">
        <v>0</v>
      </c>
      <c r="IK14" s="200">
        <v>0</v>
      </c>
      <c r="IL14" s="200">
        <v>0</v>
      </c>
      <c r="IM14" s="200">
        <v>0</v>
      </c>
      <c r="IN14" s="200">
        <v>0</v>
      </c>
      <c r="IO14" s="200">
        <v>0</v>
      </c>
      <c r="IP14" s="200">
        <v>0</v>
      </c>
      <c r="IQ14" s="200">
        <v>0</v>
      </c>
      <c r="IR14" s="200">
        <v>0</v>
      </c>
      <c r="IS14" s="200">
        <v>0</v>
      </c>
      <c r="IT14" s="200">
        <v>0</v>
      </c>
      <c r="IU14" s="120"/>
      <c r="IV14" s="200">
        <v>0</v>
      </c>
      <c r="IW14" s="200">
        <v>0</v>
      </c>
      <c r="IX14" s="200">
        <v>0</v>
      </c>
      <c r="IY14" s="200">
        <v>0</v>
      </c>
      <c r="IZ14" s="200">
        <v>0</v>
      </c>
      <c r="JA14" s="200">
        <v>0</v>
      </c>
      <c r="JB14" s="200">
        <v>0</v>
      </c>
      <c r="JC14" s="200">
        <v>0</v>
      </c>
      <c r="JD14" s="200">
        <v>0</v>
      </c>
      <c r="JE14" s="200">
        <v>0</v>
      </c>
      <c r="JF14" s="200">
        <v>0</v>
      </c>
      <c r="JG14" s="200">
        <v>0</v>
      </c>
      <c r="JH14" s="200">
        <v>0</v>
      </c>
      <c r="JI14" s="200">
        <v>0</v>
      </c>
      <c r="JJ14" s="200">
        <v>0</v>
      </c>
      <c r="JK14" s="200">
        <v>0</v>
      </c>
      <c r="JL14" s="200">
        <v>0</v>
      </c>
      <c r="JM14" s="200">
        <v>0</v>
      </c>
      <c r="JN14" s="200">
        <v>0</v>
      </c>
      <c r="JO14" s="200">
        <v>0</v>
      </c>
      <c r="JP14" s="200">
        <v>0</v>
      </c>
      <c r="JQ14" s="200">
        <v>0</v>
      </c>
      <c r="JR14" s="200">
        <v>0</v>
      </c>
      <c r="JS14" s="200">
        <v>0</v>
      </c>
      <c r="JT14" s="200">
        <v>0</v>
      </c>
      <c r="JU14" s="200">
        <v>0</v>
      </c>
      <c r="JV14" s="200">
        <v>0</v>
      </c>
      <c r="JW14" s="200">
        <v>0</v>
      </c>
      <c r="JX14" s="200">
        <v>0</v>
      </c>
      <c r="JY14" s="200">
        <v>0</v>
      </c>
      <c r="JZ14" s="200">
        <v>0</v>
      </c>
      <c r="KA14" s="200">
        <v>0</v>
      </c>
      <c r="KB14" s="200">
        <v>0</v>
      </c>
      <c r="KC14" s="200">
        <v>0</v>
      </c>
      <c r="KD14" s="200">
        <v>0</v>
      </c>
      <c r="KE14" s="120"/>
      <c r="KF14" s="200">
        <v>0</v>
      </c>
      <c r="KG14" s="200">
        <v>0</v>
      </c>
      <c r="KH14" s="200">
        <v>0</v>
      </c>
      <c r="KI14" s="200">
        <v>0</v>
      </c>
      <c r="KJ14" s="200">
        <v>0</v>
      </c>
      <c r="KK14" s="200">
        <v>0</v>
      </c>
      <c r="KL14" s="200">
        <v>0</v>
      </c>
      <c r="KM14" s="200">
        <v>0</v>
      </c>
      <c r="KN14" s="200">
        <v>0</v>
      </c>
      <c r="KO14" s="200">
        <v>0</v>
      </c>
      <c r="KP14" s="200">
        <v>0</v>
      </c>
      <c r="KQ14" s="200">
        <v>0</v>
      </c>
      <c r="KR14" s="200">
        <v>0</v>
      </c>
      <c r="KS14" s="200">
        <v>0</v>
      </c>
      <c r="KT14" s="200">
        <v>0</v>
      </c>
      <c r="KU14" s="200">
        <v>0</v>
      </c>
      <c r="KV14" s="200">
        <v>0</v>
      </c>
      <c r="KW14" s="200">
        <v>0</v>
      </c>
      <c r="KX14" s="200">
        <v>0</v>
      </c>
      <c r="KY14" s="200">
        <v>0</v>
      </c>
      <c r="KZ14" s="200">
        <v>0</v>
      </c>
      <c r="LA14" s="200">
        <v>0</v>
      </c>
      <c r="LB14" s="200">
        <v>0</v>
      </c>
      <c r="LC14" s="200">
        <v>0</v>
      </c>
      <c r="LD14" s="200">
        <v>0</v>
      </c>
      <c r="LE14" s="200">
        <v>0</v>
      </c>
      <c r="LF14" s="200">
        <v>0</v>
      </c>
      <c r="LG14" s="200">
        <v>0</v>
      </c>
      <c r="LH14" s="200">
        <v>0</v>
      </c>
      <c r="LI14" s="200">
        <v>0</v>
      </c>
      <c r="LJ14" s="200">
        <v>0</v>
      </c>
      <c r="LK14" s="200">
        <v>0</v>
      </c>
      <c r="LL14" s="200">
        <v>0</v>
      </c>
      <c r="LM14" s="200">
        <v>0</v>
      </c>
      <c r="LN14" s="200">
        <v>0</v>
      </c>
      <c r="LO14" s="120"/>
      <c r="LP14" s="200">
        <v>-8885.1010327635322</v>
      </c>
      <c r="LQ14" s="200">
        <v>-7901.8054548229547</v>
      </c>
      <c r="LR14" s="200">
        <v>-7991.1130687830682</v>
      </c>
      <c r="LS14" s="200">
        <v>-8077.8394902319887</v>
      </c>
      <c r="LT14" s="200">
        <v>-8466.4883954008947</v>
      </c>
      <c r="LU14" s="200">
        <v>-7826.5723300773288</v>
      </c>
      <c r="LV14" s="200">
        <v>-7668.5396764346751</v>
      </c>
      <c r="LW14" s="200">
        <v>-7348.7489787790109</v>
      </c>
      <c r="LX14" s="200">
        <v>-7737.9990069190062</v>
      </c>
      <c r="LY14" s="200">
        <v>-7494.9120594220585</v>
      </c>
      <c r="LZ14" s="200">
        <v>-7812.4508521481184</v>
      </c>
      <c r="MA14" s="200">
        <v>-7476.4031623931614</v>
      </c>
      <c r="MB14" s="200">
        <v>-9482.0988597474188</v>
      </c>
      <c r="MC14" s="200">
        <v>-9343.5338393027851</v>
      </c>
      <c r="MD14" s="200">
        <v>-9328.0713989224569</v>
      </c>
      <c r="ME14" s="200">
        <v>-9474.939441252418</v>
      </c>
      <c r="MF14" s="200">
        <v>-9999.7772198004714</v>
      </c>
      <c r="MG14" s="200">
        <v>-10055.48143451008</v>
      </c>
      <c r="MH14" s="200">
        <v>-9798.6445515429095</v>
      </c>
      <c r="MI14" s="200">
        <v>-9528.4420412343279</v>
      </c>
      <c r="MJ14" s="200">
        <v>-9258.2395309257463</v>
      </c>
      <c r="MK14" s="200">
        <v>-8988.0370206171647</v>
      </c>
      <c r="ML14" s="200">
        <v>-8717.834510308583</v>
      </c>
      <c r="MM14" s="200">
        <v>-8447.6319999999996</v>
      </c>
      <c r="MN14" s="200">
        <v>-10083.984</v>
      </c>
      <c r="MO14" s="200">
        <v>-22145.13</v>
      </c>
      <c r="MP14" s="200">
        <v>-22574.129000000001</v>
      </c>
      <c r="MQ14" s="200">
        <v>-23797.508999999998</v>
      </c>
      <c r="MR14" s="200">
        <v>-20676.892</v>
      </c>
      <c r="MS14" s="200">
        <v>-20066.071000100001</v>
      </c>
      <c r="MT14" s="200">
        <v>-23884.932000000001</v>
      </c>
      <c r="MU14" s="200">
        <v>-21320.241999999998</v>
      </c>
      <c r="MV14" s="200">
        <v>-30635.152999999998</v>
      </c>
      <c r="MW14" s="200">
        <v>-19349.8</v>
      </c>
      <c r="MX14" s="200">
        <v>-3471.623</v>
      </c>
      <c r="MY14" s="120"/>
      <c r="MZ14" s="200">
        <v>0</v>
      </c>
      <c r="NA14" s="200">
        <v>0</v>
      </c>
      <c r="NB14" s="200">
        <v>0</v>
      </c>
      <c r="NC14" s="200">
        <v>0</v>
      </c>
      <c r="ND14" s="200">
        <v>0</v>
      </c>
      <c r="NE14" s="200">
        <v>0</v>
      </c>
      <c r="NF14" s="200">
        <v>0</v>
      </c>
      <c r="NG14" s="200">
        <v>0</v>
      </c>
      <c r="NH14" s="200">
        <v>0</v>
      </c>
      <c r="NI14" s="200">
        <v>0</v>
      </c>
      <c r="NJ14" s="200">
        <v>0</v>
      </c>
      <c r="NK14" s="200">
        <v>0</v>
      </c>
      <c r="NL14" s="200">
        <v>0</v>
      </c>
      <c r="NM14" s="200">
        <v>0</v>
      </c>
      <c r="NN14" s="200">
        <v>0</v>
      </c>
      <c r="NO14" s="200">
        <v>0</v>
      </c>
      <c r="NP14" s="200">
        <v>0</v>
      </c>
      <c r="NQ14" s="200">
        <v>0</v>
      </c>
      <c r="NR14" s="200">
        <v>0</v>
      </c>
      <c r="NS14" s="200">
        <v>0</v>
      </c>
      <c r="NT14" s="200">
        <v>0</v>
      </c>
      <c r="NU14" s="200">
        <v>0</v>
      </c>
      <c r="NV14" s="200">
        <v>0</v>
      </c>
      <c r="NW14" s="200">
        <v>0</v>
      </c>
      <c r="NX14" s="200">
        <v>0</v>
      </c>
      <c r="NY14" s="200">
        <v>0</v>
      </c>
      <c r="NZ14" s="200">
        <v>0</v>
      </c>
      <c r="OA14" s="200">
        <v>0</v>
      </c>
      <c r="OB14" s="200">
        <v>0</v>
      </c>
      <c r="OC14" s="200">
        <v>0</v>
      </c>
      <c r="OD14" s="200">
        <v>0</v>
      </c>
      <c r="OE14" s="200">
        <v>0</v>
      </c>
      <c r="OF14" s="200">
        <v>0</v>
      </c>
      <c r="OG14" s="200">
        <v>0</v>
      </c>
      <c r="OH14" s="200">
        <v>0</v>
      </c>
      <c r="OI14" s="120"/>
      <c r="OJ14" s="200">
        <v>513.41783333333353</v>
      </c>
      <c r="OK14" s="200">
        <v>433.44311904761923</v>
      </c>
      <c r="OL14" s="200">
        <v>299.59761904761911</v>
      </c>
      <c r="OM14" s="200">
        <v>288.84364285714275</v>
      </c>
      <c r="ON14" s="200">
        <v>261.42040476190482</v>
      </c>
      <c r="OO14" s="200">
        <v>518.89004761904766</v>
      </c>
      <c r="OP14" s="200">
        <v>553.45285714285706</v>
      </c>
      <c r="OQ14" s="200">
        <v>601.71106598538495</v>
      </c>
      <c r="OR14" s="200">
        <v>579.00352380952381</v>
      </c>
      <c r="OS14" s="200">
        <v>686.66038095238093</v>
      </c>
      <c r="OT14" s="200">
        <v>811.78409410806296</v>
      </c>
      <c r="OU14" s="200">
        <v>675.63699999999994</v>
      </c>
      <c r="OV14" s="200">
        <v>842.35264934610348</v>
      </c>
      <c r="OW14" s="200">
        <v>879.89479817968811</v>
      </c>
      <c r="OX14" s="200">
        <v>878.1513752392932</v>
      </c>
      <c r="OY14" s="200">
        <v>883.86036671922739</v>
      </c>
      <c r="OZ14" s="200">
        <v>932.36588755199728</v>
      </c>
      <c r="PA14" s="200">
        <v>971.0928223357962</v>
      </c>
      <c r="PB14" s="200">
        <v>904.31509725344654</v>
      </c>
      <c r="PC14" s="200">
        <v>1162.7321258425652</v>
      </c>
      <c r="PD14" s="200">
        <v>1134.0085316328702</v>
      </c>
      <c r="PE14" s="200">
        <v>1104.803008593803</v>
      </c>
      <c r="PF14" s="200">
        <v>1065.5105623482496</v>
      </c>
      <c r="PG14" s="200">
        <v>1034.0396813473685</v>
      </c>
      <c r="PH14" s="200">
        <v>1264.9738918404337</v>
      </c>
      <c r="PI14" s="200">
        <v>2928.65028325096</v>
      </c>
      <c r="PJ14" s="200">
        <v>2987.8250505772762</v>
      </c>
      <c r="PK14" s="200">
        <v>3156.5742244720122</v>
      </c>
      <c r="PL14" s="200">
        <v>2727.9261700720122</v>
      </c>
      <c r="PM14" s="200">
        <v>2638.8504672137938</v>
      </c>
      <c r="PN14" s="200">
        <v>3162.612093978948</v>
      </c>
      <c r="PO14" s="200">
        <v>2810.8468544000002</v>
      </c>
      <c r="PP14" s="200">
        <v>4010.71626223158</v>
      </c>
      <c r="PQ14" s="200">
        <v>2454.0503073684217</v>
      </c>
      <c r="PR14" s="200">
        <v>263.86471360000013</v>
      </c>
      <c r="PS14" s="120"/>
      <c r="PT14" s="200">
        <v>59.042928571428547</v>
      </c>
      <c r="PU14" s="200">
        <v>0</v>
      </c>
      <c r="PV14" s="200">
        <v>0</v>
      </c>
      <c r="PW14" s="200">
        <v>0</v>
      </c>
      <c r="PX14" s="200">
        <v>0</v>
      </c>
      <c r="PY14" s="200">
        <v>122.19499999999994</v>
      </c>
      <c r="PZ14" s="200">
        <v>89.664999999999964</v>
      </c>
      <c r="QA14" s="200">
        <v>171.07049864604346</v>
      </c>
      <c r="QB14" s="200">
        <v>100.72900000000004</v>
      </c>
      <c r="QC14" s="200">
        <v>75.158000000000015</v>
      </c>
      <c r="QD14" s="200">
        <v>45.40300000000002</v>
      </c>
      <c r="QE14" s="200">
        <v>64.011999999999944</v>
      </c>
      <c r="QF14" s="200">
        <v>337.60354061447708</v>
      </c>
      <c r="QG14" s="200">
        <v>299.80716590277586</v>
      </c>
      <c r="QH14" s="200">
        <v>315.55079914754435</v>
      </c>
      <c r="QI14" s="200">
        <v>355.99714115488428</v>
      </c>
      <c r="QJ14" s="200">
        <v>435.01563882512085</v>
      </c>
      <c r="QK14" s="200">
        <v>431.09822360444491</v>
      </c>
      <c r="QL14" s="200">
        <v>448.84851229208789</v>
      </c>
      <c r="QM14" s="200">
        <v>210.29500386085033</v>
      </c>
      <c r="QN14" s="200">
        <v>194.8447196132845</v>
      </c>
      <c r="QO14" s="200">
        <v>179.33138659241263</v>
      </c>
      <c r="QP14" s="200">
        <v>140.72806654210797</v>
      </c>
      <c r="QQ14" s="200">
        <v>185.92474649180326</v>
      </c>
      <c r="QR14" s="200">
        <v>230.0221251147542</v>
      </c>
      <c r="QS14" s="200">
        <v>1398.903758032787</v>
      </c>
      <c r="QT14" s="200">
        <v>1435.1084605245903</v>
      </c>
      <c r="QU14" s="200">
        <v>1538.3537103606554</v>
      </c>
      <c r="QV14" s="200">
        <v>1271.9940986229508</v>
      </c>
      <c r="QW14" s="200">
        <v>1161.4448116149968</v>
      </c>
      <c r="QX14" s="200">
        <v>1454.7316382950821</v>
      </c>
      <c r="QY14" s="200">
        <v>1221.2886199344259</v>
      </c>
      <c r="QZ14" s="200">
        <v>2007.40602695082</v>
      </c>
      <c r="RA14" s="200">
        <v>1054.9962360655741</v>
      </c>
      <c r="RB14" s="200">
        <v>0</v>
      </c>
      <c r="RC14" s="120"/>
      <c r="RD14" s="200">
        <v>0</v>
      </c>
      <c r="RE14" s="200">
        <v>0</v>
      </c>
      <c r="RF14" s="200">
        <v>0</v>
      </c>
      <c r="RG14" s="200">
        <v>0</v>
      </c>
      <c r="RH14" s="200">
        <v>0</v>
      </c>
      <c r="RI14" s="200">
        <v>0</v>
      </c>
      <c r="RJ14" s="200">
        <v>0</v>
      </c>
      <c r="RK14" s="200">
        <v>0</v>
      </c>
      <c r="RL14" s="200">
        <v>0</v>
      </c>
      <c r="RM14" s="200">
        <v>0</v>
      </c>
      <c r="RN14" s="200">
        <v>0</v>
      </c>
      <c r="RO14" s="200">
        <v>0</v>
      </c>
      <c r="RP14" s="200">
        <v>0</v>
      </c>
      <c r="RQ14" s="200">
        <v>0</v>
      </c>
      <c r="RR14" s="200">
        <v>0</v>
      </c>
      <c r="RS14" s="200">
        <v>0</v>
      </c>
      <c r="RT14" s="200">
        <v>0</v>
      </c>
      <c r="RU14" s="200">
        <v>0</v>
      </c>
      <c r="RV14" s="200">
        <v>0</v>
      </c>
      <c r="RW14" s="200">
        <v>0</v>
      </c>
      <c r="RX14" s="200">
        <v>0</v>
      </c>
      <c r="RY14" s="200">
        <v>0</v>
      </c>
      <c r="RZ14" s="200">
        <v>0</v>
      </c>
      <c r="SA14" s="200">
        <v>0</v>
      </c>
      <c r="SB14" s="200">
        <v>0</v>
      </c>
      <c r="SC14" s="200">
        <v>0</v>
      </c>
      <c r="SD14" s="200">
        <v>0</v>
      </c>
      <c r="SE14" s="200">
        <v>0</v>
      </c>
      <c r="SF14" s="200">
        <v>0</v>
      </c>
      <c r="SG14" s="200">
        <v>0</v>
      </c>
      <c r="SH14" s="200">
        <v>0</v>
      </c>
      <c r="SI14" s="200">
        <v>0</v>
      </c>
      <c r="SJ14" s="200">
        <v>0</v>
      </c>
      <c r="SK14" s="200">
        <v>0</v>
      </c>
      <c r="SL14" s="200">
        <v>0</v>
      </c>
      <c r="SM14" s="120"/>
      <c r="SN14" s="200">
        <v>0</v>
      </c>
      <c r="SO14" s="200">
        <v>0</v>
      </c>
      <c r="SP14" s="200">
        <v>0</v>
      </c>
      <c r="SQ14" s="200">
        <v>0</v>
      </c>
      <c r="SR14" s="200">
        <v>0</v>
      </c>
      <c r="SS14" s="200">
        <v>0</v>
      </c>
      <c r="ST14" s="200">
        <v>0</v>
      </c>
      <c r="SU14" s="200">
        <v>0</v>
      </c>
      <c r="SV14" s="200">
        <v>0</v>
      </c>
      <c r="SW14" s="200">
        <v>0</v>
      </c>
      <c r="SX14" s="200">
        <v>0</v>
      </c>
      <c r="SY14" s="200">
        <v>0</v>
      </c>
      <c r="SZ14" s="200">
        <v>0</v>
      </c>
      <c r="TA14" s="200">
        <v>0</v>
      </c>
      <c r="TB14" s="200">
        <v>0</v>
      </c>
      <c r="TC14" s="200">
        <v>0</v>
      </c>
      <c r="TD14" s="200">
        <v>0</v>
      </c>
      <c r="TE14" s="200">
        <v>0</v>
      </c>
      <c r="TF14" s="200">
        <v>0</v>
      </c>
      <c r="TG14" s="200">
        <v>0</v>
      </c>
      <c r="TH14" s="200">
        <v>0</v>
      </c>
      <c r="TI14" s="200">
        <v>0</v>
      </c>
      <c r="TJ14" s="200">
        <v>0</v>
      </c>
      <c r="TK14" s="200">
        <v>0</v>
      </c>
      <c r="TL14" s="200">
        <v>0</v>
      </c>
      <c r="TM14" s="200">
        <v>0</v>
      </c>
      <c r="TN14" s="200">
        <v>0</v>
      </c>
      <c r="TO14" s="200">
        <v>0</v>
      </c>
      <c r="TP14" s="200">
        <v>0</v>
      </c>
      <c r="TQ14" s="200">
        <v>0</v>
      </c>
      <c r="TR14" s="200">
        <v>0</v>
      </c>
      <c r="TS14" s="200">
        <v>0</v>
      </c>
      <c r="TT14" s="200">
        <v>0</v>
      </c>
      <c r="TU14" s="200">
        <v>0</v>
      </c>
      <c r="TV14" s="200">
        <v>0</v>
      </c>
      <c r="TW14" s="120"/>
      <c r="TX14" s="200">
        <v>0</v>
      </c>
      <c r="TY14" s="200">
        <v>0</v>
      </c>
      <c r="TZ14" s="200">
        <v>0</v>
      </c>
      <c r="UA14" s="200">
        <v>0</v>
      </c>
      <c r="UB14" s="200">
        <v>0</v>
      </c>
      <c r="UC14" s="200">
        <v>0</v>
      </c>
      <c r="UD14" s="200">
        <v>0</v>
      </c>
      <c r="UE14" s="200">
        <v>0</v>
      </c>
      <c r="UF14" s="200">
        <v>0</v>
      </c>
      <c r="UG14" s="200">
        <v>0</v>
      </c>
      <c r="UH14" s="200">
        <v>0</v>
      </c>
      <c r="UI14" s="200">
        <v>0</v>
      </c>
      <c r="UJ14" s="200">
        <v>0</v>
      </c>
      <c r="UK14" s="200">
        <v>0</v>
      </c>
      <c r="UL14" s="200">
        <v>0</v>
      </c>
      <c r="UM14" s="200">
        <v>0</v>
      </c>
      <c r="UN14" s="200">
        <v>0</v>
      </c>
      <c r="UO14" s="200">
        <v>0</v>
      </c>
      <c r="UP14" s="200">
        <v>0</v>
      </c>
      <c r="UQ14" s="200">
        <v>0</v>
      </c>
      <c r="UR14" s="200">
        <v>0</v>
      </c>
      <c r="US14" s="200">
        <v>0</v>
      </c>
      <c r="UT14" s="200">
        <v>0</v>
      </c>
      <c r="UU14" s="200">
        <v>0</v>
      </c>
      <c r="UV14" s="200">
        <v>0</v>
      </c>
      <c r="UW14" s="200">
        <v>0</v>
      </c>
      <c r="UX14" s="200">
        <v>0</v>
      </c>
      <c r="UY14" s="200">
        <v>0</v>
      </c>
      <c r="UZ14" s="200">
        <v>0</v>
      </c>
      <c r="VA14" s="200">
        <v>0</v>
      </c>
      <c r="VB14" s="200">
        <v>0</v>
      </c>
      <c r="VC14" s="200">
        <v>0</v>
      </c>
      <c r="VD14" s="200">
        <v>0</v>
      </c>
      <c r="VE14" s="200">
        <v>0</v>
      </c>
      <c r="VF14" s="200">
        <v>0</v>
      </c>
      <c r="VG14" s="120"/>
      <c r="VH14" s="200">
        <v>0</v>
      </c>
      <c r="VI14" s="200">
        <v>0</v>
      </c>
      <c r="VJ14" s="200">
        <v>0</v>
      </c>
      <c r="VK14" s="200">
        <v>0</v>
      </c>
      <c r="VL14" s="200">
        <v>0</v>
      </c>
      <c r="VM14" s="200">
        <v>0</v>
      </c>
      <c r="VN14" s="200">
        <v>0</v>
      </c>
      <c r="VO14" s="200">
        <v>0</v>
      </c>
      <c r="VP14" s="200">
        <v>0</v>
      </c>
      <c r="VQ14" s="200">
        <v>0</v>
      </c>
      <c r="VR14" s="200">
        <v>0</v>
      </c>
      <c r="VS14" s="200">
        <v>0</v>
      </c>
      <c r="VT14" s="200">
        <v>0</v>
      </c>
      <c r="VU14" s="200">
        <v>0</v>
      </c>
      <c r="VV14" s="200">
        <v>0</v>
      </c>
      <c r="VW14" s="200">
        <v>0</v>
      </c>
      <c r="VX14" s="200">
        <v>0</v>
      </c>
      <c r="VY14" s="200">
        <v>0</v>
      </c>
      <c r="VZ14" s="200">
        <v>0</v>
      </c>
      <c r="WA14" s="200">
        <v>0</v>
      </c>
      <c r="WB14" s="200">
        <v>0</v>
      </c>
      <c r="WC14" s="200">
        <v>0</v>
      </c>
      <c r="WD14" s="200">
        <v>0</v>
      </c>
      <c r="WE14" s="200">
        <v>0</v>
      </c>
      <c r="WF14" s="200">
        <v>0</v>
      </c>
      <c r="WG14" s="200">
        <v>0</v>
      </c>
      <c r="WH14" s="200">
        <v>0</v>
      </c>
      <c r="WI14" s="200">
        <v>0</v>
      </c>
      <c r="WJ14" s="200">
        <v>0</v>
      </c>
      <c r="WK14" s="200">
        <v>0</v>
      </c>
      <c r="WL14" s="200">
        <v>0</v>
      </c>
      <c r="WM14" s="200">
        <v>0</v>
      </c>
      <c r="WN14" s="200">
        <v>0</v>
      </c>
      <c r="WO14" s="200">
        <v>0</v>
      </c>
      <c r="WP14" s="200">
        <v>0</v>
      </c>
      <c r="WQ14" s="120"/>
      <c r="WR14" s="200">
        <v>0</v>
      </c>
      <c r="WS14" s="200">
        <v>0</v>
      </c>
      <c r="WT14" s="200">
        <v>0</v>
      </c>
      <c r="WU14" s="200">
        <v>0</v>
      </c>
      <c r="WV14" s="200">
        <v>0</v>
      </c>
      <c r="WW14" s="200">
        <v>0</v>
      </c>
      <c r="WX14" s="200">
        <v>0</v>
      </c>
      <c r="WY14" s="200">
        <v>0</v>
      </c>
      <c r="WZ14" s="200">
        <v>0</v>
      </c>
      <c r="XA14" s="200">
        <v>0</v>
      </c>
      <c r="XB14" s="200">
        <v>0</v>
      </c>
      <c r="XC14" s="200">
        <v>0</v>
      </c>
      <c r="XD14" s="200">
        <v>0</v>
      </c>
      <c r="XE14" s="200">
        <v>0</v>
      </c>
      <c r="XF14" s="200">
        <v>0</v>
      </c>
      <c r="XG14" s="200">
        <v>0</v>
      </c>
      <c r="XH14" s="200">
        <v>0</v>
      </c>
      <c r="XI14" s="200">
        <v>0</v>
      </c>
      <c r="XJ14" s="200">
        <v>0</v>
      </c>
      <c r="XK14" s="200">
        <v>0</v>
      </c>
      <c r="XL14" s="200">
        <v>0</v>
      </c>
      <c r="XM14" s="200">
        <v>0</v>
      </c>
      <c r="XN14" s="200">
        <v>0</v>
      </c>
      <c r="XO14" s="200">
        <v>0</v>
      </c>
      <c r="XP14" s="200">
        <v>0</v>
      </c>
      <c r="XQ14" s="200">
        <v>0</v>
      </c>
      <c r="XR14" s="200">
        <v>0</v>
      </c>
      <c r="XS14" s="200">
        <v>0</v>
      </c>
      <c r="XT14" s="200">
        <v>0</v>
      </c>
      <c r="XU14" s="200">
        <v>0</v>
      </c>
      <c r="XV14" s="200">
        <v>0</v>
      </c>
      <c r="XW14" s="200">
        <v>0</v>
      </c>
      <c r="XX14" s="200">
        <v>0</v>
      </c>
      <c r="XY14" s="200">
        <v>0</v>
      </c>
      <c r="XZ14" s="200">
        <v>0</v>
      </c>
      <c r="YA14" s="120"/>
      <c r="YB14" s="200">
        <v>0</v>
      </c>
      <c r="YC14" s="200">
        <v>0</v>
      </c>
      <c r="YD14" s="200">
        <v>0</v>
      </c>
      <c r="YE14" s="200">
        <v>0</v>
      </c>
      <c r="YF14" s="200">
        <v>0</v>
      </c>
      <c r="YG14" s="200">
        <v>0</v>
      </c>
      <c r="YH14" s="200">
        <v>0</v>
      </c>
      <c r="YI14" s="200">
        <v>0</v>
      </c>
      <c r="YJ14" s="200">
        <v>0</v>
      </c>
      <c r="YK14" s="200">
        <v>0</v>
      </c>
      <c r="YL14" s="200">
        <v>0</v>
      </c>
      <c r="YM14" s="200">
        <v>0</v>
      </c>
      <c r="YN14" s="200">
        <v>0</v>
      </c>
      <c r="YO14" s="200">
        <v>0</v>
      </c>
      <c r="YP14" s="200">
        <v>0</v>
      </c>
      <c r="YQ14" s="200">
        <v>0</v>
      </c>
      <c r="YR14" s="200">
        <v>0</v>
      </c>
      <c r="YS14" s="200">
        <v>0</v>
      </c>
      <c r="YT14" s="200">
        <v>0</v>
      </c>
      <c r="YU14" s="200">
        <v>0</v>
      </c>
      <c r="YV14" s="200">
        <v>0</v>
      </c>
      <c r="YW14" s="200">
        <v>0</v>
      </c>
      <c r="YX14" s="200">
        <v>0</v>
      </c>
      <c r="YY14" s="200">
        <v>0</v>
      </c>
      <c r="YZ14" s="200">
        <v>0</v>
      </c>
      <c r="ZA14" s="200">
        <v>0</v>
      </c>
      <c r="ZB14" s="200">
        <v>0</v>
      </c>
      <c r="ZC14" s="200">
        <v>0</v>
      </c>
      <c r="ZD14" s="200">
        <v>0</v>
      </c>
      <c r="ZE14" s="200">
        <v>0</v>
      </c>
      <c r="ZF14" s="200">
        <v>0</v>
      </c>
      <c r="ZG14" s="200">
        <v>0</v>
      </c>
      <c r="ZH14" s="200">
        <v>0</v>
      </c>
      <c r="ZI14" s="200">
        <v>0</v>
      </c>
      <c r="ZJ14" s="200">
        <v>0</v>
      </c>
      <c r="ZK14" s="120"/>
      <c r="ZL14" s="200">
        <v>0</v>
      </c>
      <c r="ZM14" s="200">
        <v>0</v>
      </c>
      <c r="ZN14" s="200">
        <v>0</v>
      </c>
      <c r="ZO14" s="200">
        <v>0</v>
      </c>
      <c r="ZP14" s="200">
        <v>0</v>
      </c>
      <c r="ZQ14" s="200">
        <v>0</v>
      </c>
      <c r="ZR14" s="200">
        <v>0</v>
      </c>
      <c r="ZS14" s="200">
        <v>0</v>
      </c>
      <c r="ZT14" s="200">
        <v>0</v>
      </c>
      <c r="ZU14" s="200">
        <v>0</v>
      </c>
      <c r="ZV14" s="200">
        <v>0</v>
      </c>
      <c r="ZW14" s="200">
        <v>0</v>
      </c>
      <c r="ZX14" s="200">
        <v>0</v>
      </c>
      <c r="ZY14" s="200">
        <v>0</v>
      </c>
      <c r="ZZ14" s="200">
        <v>0</v>
      </c>
      <c r="AAA14" s="200">
        <v>0</v>
      </c>
      <c r="AAB14" s="200">
        <v>0</v>
      </c>
      <c r="AAC14" s="200">
        <v>0</v>
      </c>
      <c r="AAD14" s="200">
        <v>0</v>
      </c>
      <c r="AAE14" s="200">
        <v>0</v>
      </c>
      <c r="AAF14" s="200">
        <v>0</v>
      </c>
      <c r="AAG14" s="200">
        <v>0</v>
      </c>
      <c r="AAH14" s="200">
        <v>0</v>
      </c>
      <c r="AAI14" s="200">
        <v>0</v>
      </c>
      <c r="AAJ14" s="200">
        <v>0</v>
      </c>
      <c r="AAK14" s="200">
        <v>0</v>
      </c>
      <c r="AAL14" s="200">
        <v>0</v>
      </c>
      <c r="AAM14" s="200">
        <v>0</v>
      </c>
      <c r="AAN14" s="200">
        <v>0</v>
      </c>
      <c r="AAO14" s="200">
        <v>0</v>
      </c>
      <c r="AAP14" s="200">
        <v>0</v>
      </c>
      <c r="AAQ14" s="200">
        <v>0</v>
      </c>
      <c r="AAR14" s="200">
        <v>0</v>
      </c>
      <c r="AAS14" s="200">
        <v>0</v>
      </c>
      <c r="AAT14" s="200">
        <v>0</v>
      </c>
      <c r="AAU14" s="120"/>
      <c r="AAV14" s="200">
        <v>0</v>
      </c>
      <c r="AAW14" s="200">
        <v>0</v>
      </c>
      <c r="AAX14" s="200">
        <v>0</v>
      </c>
      <c r="AAY14" s="200">
        <v>0</v>
      </c>
      <c r="AAZ14" s="200">
        <v>0</v>
      </c>
      <c r="ABA14" s="200">
        <v>0</v>
      </c>
      <c r="ABB14" s="200">
        <v>0</v>
      </c>
      <c r="ABC14" s="200">
        <v>0</v>
      </c>
      <c r="ABD14" s="200">
        <v>0</v>
      </c>
      <c r="ABE14" s="200">
        <v>0</v>
      </c>
      <c r="ABF14" s="200">
        <v>0</v>
      </c>
      <c r="ABG14" s="200">
        <v>0</v>
      </c>
      <c r="ABH14" s="200">
        <v>0</v>
      </c>
      <c r="ABI14" s="200">
        <v>0</v>
      </c>
      <c r="ABJ14" s="200">
        <v>0</v>
      </c>
      <c r="ABK14" s="200">
        <v>0</v>
      </c>
      <c r="ABL14" s="200">
        <v>0</v>
      </c>
      <c r="ABM14" s="200">
        <v>0</v>
      </c>
      <c r="ABN14" s="200">
        <v>0</v>
      </c>
      <c r="ABO14" s="200">
        <v>0</v>
      </c>
      <c r="ABP14" s="200">
        <v>0</v>
      </c>
      <c r="ABQ14" s="200">
        <v>0</v>
      </c>
      <c r="ABR14" s="200">
        <v>0</v>
      </c>
      <c r="ABS14" s="200">
        <v>0</v>
      </c>
      <c r="ABT14" s="200">
        <v>0</v>
      </c>
      <c r="ABU14" s="200">
        <v>0</v>
      </c>
      <c r="ABV14" s="200">
        <v>0</v>
      </c>
      <c r="ABW14" s="200">
        <v>0</v>
      </c>
      <c r="ABX14" s="200">
        <v>0</v>
      </c>
      <c r="ABY14" s="200">
        <v>0</v>
      </c>
      <c r="ABZ14" s="200">
        <v>0</v>
      </c>
      <c r="ACA14" s="200">
        <v>0</v>
      </c>
      <c r="ACB14" s="200">
        <v>0</v>
      </c>
      <c r="ACC14" s="200">
        <v>0</v>
      </c>
      <c r="ACD14" s="200">
        <v>0</v>
      </c>
      <c r="ACE14" s="120"/>
      <c r="ACF14" s="200">
        <v>0</v>
      </c>
      <c r="ACG14" s="200">
        <v>0</v>
      </c>
      <c r="ACH14" s="200">
        <v>0</v>
      </c>
      <c r="ACI14" s="200">
        <v>0</v>
      </c>
      <c r="ACJ14" s="200">
        <v>0</v>
      </c>
      <c r="ACK14" s="200">
        <v>0</v>
      </c>
      <c r="ACL14" s="200">
        <v>0</v>
      </c>
      <c r="ACM14" s="200">
        <v>0</v>
      </c>
      <c r="ACN14" s="200">
        <v>0</v>
      </c>
      <c r="ACO14" s="200">
        <v>0</v>
      </c>
      <c r="ACP14" s="200">
        <v>0</v>
      </c>
      <c r="ACQ14" s="200">
        <v>0</v>
      </c>
      <c r="ACR14" s="200">
        <v>0</v>
      </c>
      <c r="ACS14" s="200">
        <v>0</v>
      </c>
      <c r="ACT14" s="200">
        <v>0</v>
      </c>
      <c r="ACU14" s="200">
        <v>0</v>
      </c>
      <c r="ACV14" s="200">
        <v>0</v>
      </c>
      <c r="ACW14" s="200">
        <v>0</v>
      </c>
      <c r="ACX14" s="200">
        <v>0</v>
      </c>
      <c r="ACY14" s="200">
        <v>0</v>
      </c>
      <c r="ACZ14" s="200">
        <v>0</v>
      </c>
      <c r="ADA14" s="200">
        <v>0</v>
      </c>
      <c r="ADB14" s="200">
        <v>0</v>
      </c>
      <c r="ADC14" s="200">
        <v>0</v>
      </c>
      <c r="ADD14" s="200">
        <v>0</v>
      </c>
      <c r="ADE14" s="200">
        <v>0</v>
      </c>
      <c r="ADF14" s="200">
        <v>0</v>
      </c>
      <c r="ADG14" s="200">
        <v>0</v>
      </c>
      <c r="ADH14" s="200">
        <v>0</v>
      </c>
      <c r="ADI14" s="200">
        <v>0</v>
      </c>
      <c r="ADJ14" s="200">
        <v>0</v>
      </c>
      <c r="ADK14" s="200">
        <v>0</v>
      </c>
      <c r="ADL14" s="200">
        <v>0</v>
      </c>
      <c r="ADM14" s="200">
        <v>0</v>
      </c>
      <c r="ADN14" s="200">
        <v>0</v>
      </c>
      <c r="ADO14" s="120"/>
      <c r="ADP14" s="200">
        <v>1519.3343271428571</v>
      </c>
      <c r="ADQ14" s="200">
        <v>1437.2515133333332</v>
      </c>
      <c r="ADR14" s="200">
        <v>1585.3027199999999</v>
      </c>
      <c r="ADS14" s="200">
        <v>1615.8129799999999</v>
      </c>
      <c r="ADT14" s="200">
        <v>1732.8089</v>
      </c>
      <c r="ADU14" s="200">
        <v>1189.3944799999999</v>
      </c>
      <c r="ADV14" s="200">
        <v>1159.2667700000002</v>
      </c>
      <c r="ADW14" s="200">
        <v>939.27574000000004</v>
      </c>
      <c r="ADX14" s="200">
        <v>1137.7490399999999</v>
      </c>
      <c r="ADY14" s="200">
        <v>1009.7892999999999</v>
      </c>
      <c r="ADZ14" s="200">
        <v>1001.5269499999999</v>
      </c>
      <c r="AEA14" s="200">
        <v>1029.52855</v>
      </c>
      <c r="AEB14" s="200">
        <v>1006.6997967524355</v>
      </c>
      <c r="AEC14" s="200">
        <v>984.72211772476192</v>
      </c>
      <c r="AED14" s="200">
        <v>963.55292591052273</v>
      </c>
      <c r="AEE14" s="200">
        <v>943.15196866084113</v>
      </c>
      <c r="AEF14" s="200">
        <v>923.48119689226587</v>
      </c>
      <c r="AEG14" s="200">
        <v>904.50464165892993</v>
      </c>
      <c r="AEH14" s="200">
        <v>886.18829767391958</v>
      </c>
      <c r="AEI14" s="200">
        <v>868.50001338815866</v>
      </c>
      <c r="AEJ14" s="200">
        <v>851.40938725719093</v>
      </c>
      <c r="AEK14" s="200">
        <v>834.85351301756054</v>
      </c>
      <c r="AEL14" s="200">
        <v>856.05</v>
      </c>
      <c r="AEM14" s="200">
        <v>767.57999999999993</v>
      </c>
      <c r="AEN14" s="200">
        <v>877.30006611158831</v>
      </c>
      <c r="AEO14" s="200">
        <v>693.08006611158828</v>
      </c>
      <c r="AEP14" s="200">
        <v>693.08006611158828</v>
      </c>
      <c r="AEQ14" s="200">
        <v>693.08006611158828</v>
      </c>
      <c r="AER14" s="200">
        <v>695.03006611158855</v>
      </c>
      <c r="AES14" s="200">
        <v>771.58999999999992</v>
      </c>
      <c r="AET14" s="200">
        <v>809.81999999999994</v>
      </c>
      <c r="AEU14" s="200">
        <v>828.66</v>
      </c>
      <c r="AEV14" s="200">
        <v>909.41</v>
      </c>
      <c r="AEW14" s="200">
        <v>909.41</v>
      </c>
      <c r="AEX14" s="200">
        <v>561.68830407999951</v>
      </c>
      <c r="AEY14" s="120"/>
      <c r="AEZ14" s="200">
        <v>0</v>
      </c>
      <c r="AFA14" s="200">
        <v>0</v>
      </c>
      <c r="AFB14" s="200">
        <v>0</v>
      </c>
      <c r="AFC14" s="200">
        <v>0</v>
      </c>
      <c r="AFD14" s="200">
        <v>0</v>
      </c>
      <c r="AFE14" s="200">
        <v>0</v>
      </c>
      <c r="AFF14" s="200">
        <v>0</v>
      </c>
      <c r="AFG14" s="200">
        <v>0</v>
      </c>
      <c r="AFH14" s="200">
        <v>0</v>
      </c>
      <c r="AFI14" s="200">
        <v>0</v>
      </c>
      <c r="AFJ14" s="200">
        <v>0</v>
      </c>
      <c r="AFK14" s="200">
        <v>0</v>
      </c>
      <c r="AFL14" s="200">
        <v>0</v>
      </c>
      <c r="AFM14" s="200">
        <v>0</v>
      </c>
      <c r="AFN14" s="200">
        <v>0</v>
      </c>
      <c r="AFO14" s="200">
        <v>0</v>
      </c>
      <c r="AFP14" s="200">
        <v>0</v>
      </c>
      <c r="AFQ14" s="200">
        <v>0</v>
      </c>
      <c r="AFR14" s="200">
        <v>0</v>
      </c>
      <c r="AFS14" s="200">
        <v>0</v>
      </c>
      <c r="AFT14" s="200">
        <v>0</v>
      </c>
      <c r="AFU14" s="200">
        <v>0</v>
      </c>
      <c r="AFV14" s="200">
        <v>0</v>
      </c>
      <c r="AFW14" s="200">
        <v>0</v>
      </c>
      <c r="AFX14" s="200">
        <v>0</v>
      </c>
      <c r="AFY14" s="200">
        <v>0</v>
      </c>
      <c r="AFZ14" s="200">
        <v>0</v>
      </c>
      <c r="AGA14" s="200">
        <v>0</v>
      </c>
      <c r="AGB14" s="200">
        <v>0</v>
      </c>
      <c r="AGC14" s="200">
        <v>0</v>
      </c>
      <c r="AGD14" s="200">
        <v>0</v>
      </c>
      <c r="AGE14" s="200">
        <v>0</v>
      </c>
      <c r="AGF14" s="200">
        <v>0</v>
      </c>
      <c r="AGG14" s="200">
        <v>0</v>
      </c>
      <c r="AGH14" s="200">
        <v>0</v>
      </c>
    </row>
    <row r="15" spans="1:866" ht="16.5" x14ac:dyDescent="0.25">
      <c r="A15" s="123">
        <v>11</v>
      </c>
      <c r="B15" s="406"/>
      <c r="C15" s="201" t="s">
        <v>297</v>
      </c>
      <c r="D15" s="202">
        <v>-10652</v>
      </c>
      <c r="E15" s="202">
        <v>-12246</v>
      </c>
      <c r="F15" s="202">
        <v>-15394</v>
      </c>
      <c r="G15" s="202">
        <v>-20703.165000000001</v>
      </c>
      <c r="H15" s="202">
        <v>-23156.33</v>
      </c>
      <c r="I15" s="202">
        <v>-27327.756000000001</v>
      </c>
      <c r="J15" s="202">
        <v>-30141.7</v>
      </c>
      <c r="K15" s="202">
        <v>-31942.974999999999</v>
      </c>
      <c r="L15" s="202">
        <v>-33342.75</v>
      </c>
      <c r="M15" s="202">
        <v>-35689.392</v>
      </c>
      <c r="N15" s="202">
        <v>-39621.480000000003</v>
      </c>
      <c r="O15" s="202">
        <v>-39457.96</v>
      </c>
      <c r="P15" s="202">
        <v>-41169.445</v>
      </c>
      <c r="Q15" s="202">
        <v>-39040.487999999998</v>
      </c>
      <c r="R15" s="202">
        <v>-37542.805</v>
      </c>
      <c r="S15" s="202">
        <v>-37414.69</v>
      </c>
      <c r="T15" s="202">
        <v>-34743.254999999997</v>
      </c>
      <c r="U15" s="202">
        <v>-29035.146000000001</v>
      </c>
      <c r="V15" s="202">
        <v>-28093.685000000001</v>
      </c>
      <c r="W15" s="202">
        <v>-26621.275000000001</v>
      </c>
      <c r="X15" s="202">
        <v>-24871.465</v>
      </c>
      <c r="Y15" s="202">
        <v>-40004.898000000001</v>
      </c>
      <c r="Z15" s="202">
        <v>-42814.864999999998</v>
      </c>
      <c r="AA15" s="202">
        <v>-42258.97</v>
      </c>
      <c r="AB15" s="202">
        <v>-45457.046000000002</v>
      </c>
      <c r="AC15" s="202">
        <v>-44874.057999999997</v>
      </c>
      <c r="AD15" s="202">
        <v>-37402.00126666038</v>
      </c>
      <c r="AE15" s="202">
        <v>-33165.641820316399</v>
      </c>
      <c r="AF15" s="202">
        <v>-31586.288678455319</v>
      </c>
      <c r="AG15" s="202">
        <v>-31179.47093967328</v>
      </c>
      <c r="AH15" s="202">
        <v>-30076.179781074476</v>
      </c>
      <c r="AI15" s="202">
        <v>-33191.366926225477</v>
      </c>
      <c r="AJ15" s="202">
        <v>-34950.657950001216</v>
      </c>
      <c r="AK15" s="202">
        <v>-33383.801890772316</v>
      </c>
      <c r="AL15" s="202">
        <v>-32229.5</v>
      </c>
      <c r="AM15" s="120"/>
      <c r="AN15" s="202">
        <v>-56094.294999999998</v>
      </c>
      <c r="AO15" s="202">
        <v>-57821.411999999997</v>
      </c>
      <c r="AP15" s="202">
        <v>-57679.125</v>
      </c>
      <c r="AQ15" s="202">
        <v>-55383.64</v>
      </c>
      <c r="AR15" s="202">
        <v>-54077.67</v>
      </c>
      <c r="AS15" s="202">
        <v>-53134.05</v>
      </c>
      <c r="AT15" s="202">
        <v>-55664.324999999997</v>
      </c>
      <c r="AU15" s="202">
        <v>-58585.420000000006</v>
      </c>
      <c r="AV15" s="202">
        <v>-66339.845000000001</v>
      </c>
      <c r="AW15" s="202">
        <v>-68918</v>
      </c>
      <c r="AX15" s="202">
        <v>-67598</v>
      </c>
      <c r="AY15" s="202">
        <v>-73475</v>
      </c>
      <c r="AZ15" s="202">
        <v>-82016</v>
      </c>
      <c r="BA15" s="202">
        <v>-80227</v>
      </c>
      <c r="BB15" s="202">
        <v>-81687</v>
      </c>
      <c r="BC15" s="202">
        <v>-84649</v>
      </c>
      <c r="BD15" s="202">
        <v>-89293.3</v>
      </c>
      <c r="BE15" s="202">
        <v>-87613</v>
      </c>
      <c r="BF15" s="202">
        <v>-88129</v>
      </c>
      <c r="BG15" s="202">
        <v>-88380</v>
      </c>
      <c r="BH15" s="202">
        <v>-93461</v>
      </c>
      <c r="BI15" s="202">
        <v>-102486.7</v>
      </c>
      <c r="BJ15" s="202">
        <v>-101433.61700000001</v>
      </c>
      <c r="BK15" s="202">
        <v>-102364.66100000001</v>
      </c>
      <c r="BL15" s="202">
        <v>-103691.249</v>
      </c>
      <c r="BM15" s="202">
        <v>-106450.501</v>
      </c>
      <c r="BN15" s="202">
        <v>-110543.482</v>
      </c>
      <c r="BO15" s="202">
        <v>-105578.80100000001</v>
      </c>
      <c r="BP15" s="202">
        <v>-110461.42603300123</v>
      </c>
      <c r="BQ15" s="202">
        <v>-112753.17208506716</v>
      </c>
      <c r="BR15" s="202">
        <v>-109212.83262108127</v>
      </c>
      <c r="BS15" s="202">
        <v>-114928.07413000002</v>
      </c>
      <c r="BT15" s="202">
        <v>-114288.70025499999</v>
      </c>
      <c r="BU15" s="202">
        <v>-114511.6796667607</v>
      </c>
      <c r="BV15" s="202">
        <v>-110163.213</v>
      </c>
      <c r="BW15" s="120"/>
      <c r="BX15" s="202">
        <v>0</v>
      </c>
      <c r="BY15" s="202">
        <v>0</v>
      </c>
      <c r="BZ15" s="202">
        <v>0</v>
      </c>
      <c r="CA15" s="202">
        <v>0</v>
      </c>
      <c r="CB15" s="202">
        <v>0</v>
      </c>
      <c r="CC15" s="202">
        <v>0</v>
      </c>
      <c r="CD15" s="202">
        <v>0</v>
      </c>
      <c r="CE15" s="202">
        <v>0</v>
      </c>
      <c r="CF15" s="202">
        <v>0</v>
      </c>
      <c r="CG15" s="202">
        <v>0</v>
      </c>
      <c r="CH15" s="202">
        <v>0</v>
      </c>
      <c r="CI15" s="202">
        <v>0</v>
      </c>
      <c r="CJ15" s="202">
        <v>0</v>
      </c>
      <c r="CK15" s="202">
        <v>0</v>
      </c>
      <c r="CL15" s="202">
        <v>0</v>
      </c>
      <c r="CM15" s="202">
        <v>0</v>
      </c>
      <c r="CN15" s="202">
        <v>0</v>
      </c>
      <c r="CO15" s="202">
        <v>0</v>
      </c>
      <c r="CP15" s="202">
        <v>0</v>
      </c>
      <c r="CQ15" s="202">
        <v>0</v>
      </c>
      <c r="CR15" s="202">
        <v>0</v>
      </c>
      <c r="CS15" s="202">
        <v>0</v>
      </c>
      <c r="CT15" s="202">
        <v>0</v>
      </c>
      <c r="CU15" s="202">
        <v>0</v>
      </c>
      <c r="CV15" s="202">
        <v>0</v>
      </c>
      <c r="CW15" s="202">
        <v>0</v>
      </c>
      <c r="CX15" s="202">
        <v>0</v>
      </c>
      <c r="CY15" s="202">
        <v>0</v>
      </c>
      <c r="CZ15" s="202">
        <v>0</v>
      </c>
      <c r="DA15" s="202">
        <v>0</v>
      </c>
      <c r="DB15" s="202">
        <v>0</v>
      </c>
      <c r="DC15" s="202">
        <v>0</v>
      </c>
      <c r="DD15" s="202">
        <v>0</v>
      </c>
      <c r="DE15" s="202">
        <v>0</v>
      </c>
      <c r="DF15" s="202">
        <v>0</v>
      </c>
      <c r="DG15" s="120"/>
      <c r="DH15" s="202">
        <v>0</v>
      </c>
      <c r="DI15" s="202">
        <v>0</v>
      </c>
      <c r="DJ15" s="202">
        <v>0</v>
      </c>
      <c r="DK15" s="202">
        <v>0</v>
      </c>
      <c r="DL15" s="202">
        <v>0</v>
      </c>
      <c r="DM15" s="202">
        <v>0</v>
      </c>
      <c r="DN15" s="202">
        <v>0</v>
      </c>
      <c r="DO15" s="202">
        <v>0</v>
      </c>
      <c r="DP15" s="202">
        <v>0</v>
      </c>
      <c r="DQ15" s="202">
        <v>0</v>
      </c>
      <c r="DR15" s="202">
        <v>0</v>
      </c>
      <c r="DS15" s="202">
        <v>0</v>
      </c>
      <c r="DT15" s="202">
        <v>0</v>
      </c>
      <c r="DU15" s="202">
        <v>0</v>
      </c>
      <c r="DV15" s="202">
        <v>0</v>
      </c>
      <c r="DW15" s="202">
        <v>0</v>
      </c>
      <c r="DX15" s="202">
        <v>0</v>
      </c>
      <c r="DY15" s="202">
        <v>0</v>
      </c>
      <c r="DZ15" s="202">
        <v>0</v>
      </c>
      <c r="EA15" s="202">
        <v>0</v>
      </c>
      <c r="EB15" s="202">
        <v>0</v>
      </c>
      <c r="EC15" s="202">
        <v>0</v>
      </c>
      <c r="ED15" s="202">
        <v>0</v>
      </c>
      <c r="EE15" s="202">
        <v>0</v>
      </c>
      <c r="EF15" s="202">
        <v>0</v>
      </c>
      <c r="EG15" s="202">
        <v>0</v>
      </c>
      <c r="EH15" s="202">
        <v>0</v>
      </c>
      <c r="EI15" s="202">
        <v>0</v>
      </c>
      <c r="EJ15" s="202">
        <v>0</v>
      </c>
      <c r="EK15" s="202">
        <v>0</v>
      </c>
      <c r="EL15" s="202">
        <v>0</v>
      </c>
      <c r="EM15" s="202">
        <v>0</v>
      </c>
      <c r="EN15" s="202">
        <v>0</v>
      </c>
      <c r="EO15" s="202">
        <v>0</v>
      </c>
      <c r="EP15" s="202">
        <v>0</v>
      </c>
      <c r="EQ15" s="120"/>
      <c r="ER15" s="202">
        <v>0</v>
      </c>
      <c r="ES15" s="202">
        <v>0</v>
      </c>
      <c r="ET15" s="202">
        <v>0</v>
      </c>
      <c r="EU15" s="202">
        <v>0</v>
      </c>
      <c r="EV15" s="202">
        <v>0</v>
      </c>
      <c r="EW15" s="202">
        <v>0</v>
      </c>
      <c r="EX15" s="202">
        <v>0</v>
      </c>
      <c r="EY15" s="202">
        <v>0</v>
      </c>
      <c r="EZ15" s="202">
        <v>0</v>
      </c>
      <c r="FA15" s="202">
        <v>0</v>
      </c>
      <c r="FB15" s="202">
        <v>0</v>
      </c>
      <c r="FC15" s="202">
        <v>0</v>
      </c>
      <c r="FD15" s="202">
        <v>0</v>
      </c>
      <c r="FE15" s="202">
        <v>0</v>
      </c>
      <c r="FF15" s="202">
        <v>0</v>
      </c>
      <c r="FG15" s="202">
        <v>0</v>
      </c>
      <c r="FH15" s="202">
        <v>0</v>
      </c>
      <c r="FI15" s="202">
        <v>0</v>
      </c>
      <c r="FJ15" s="202">
        <v>0</v>
      </c>
      <c r="FK15" s="202">
        <v>0</v>
      </c>
      <c r="FL15" s="202">
        <v>0</v>
      </c>
      <c r="FM15" s="202">
        <v>0</v>
      </c>
      <c r="FN15" s="202">
        <v>0</v>
      </c>
      <c r="FO15" s="202">
        <v>0</v>
      </c>
      <c r="FP15" s="202">
        <v>0</v>
      </c>
      <c r="FQ15" s="202">
        <v>0</v>
      </c>
      <c r="FR15" s="202">
        <v>0</v>
      </c>
      <c r="FS15" s="202">
        <v>0</v>
      </c>
      <c r="FT15" s="202">
        <v>0</v>
      </c>
      <c r="FU15" s="202">
        <v>0</v>
      </c>
      <c r="FV15" s="202">
        <v>0</v>
      </c>
      <c r="FW15" s="202">
        <v>0</v>
      </c>
      <c r="FX15" s="202">
        <v>0</v>
      </c>
      <c r="FY15" s="202">
        <v>0</v>
      </c>
      <c r="FZ15" s="202">
        <v>0</v>
      </c>
      <c r="GA15" s="120"/>
      <c r="GB15" s="202">
        <v>0</v>
      </c>
      <c r="GC15" s="202">
        <v>0</v>
      </c>
      <c r="GD15" s="202">
        <v>0</v>
      </c>
      <c r="GE15" s="202">
        <v>0</v>
      </c>
      <c r="GF15" s="202">
        <v>0</v>
      </c>
      <c r="GG15" s="202">
        <v>0</v>
      </c>
      <c r="GH15" s="202">
        <v>0</v>
      </c>
      <c r="GI15" s="202">
        <v>0</v>
      </c>
      <c r="GJ15" s="202">
        <v>0</v>
      </c>
      <c r="GK15" s="202">
        <v>0</v>
      </c>
      <c r="GL15" s="202">
        <v>0</v>
      </c>
      <c r="GM15" s="202">
        <v>0</v>
      </c>
      <c r="GN15" s="202">
        <v>0</v>
      </c>
      <c r="GO15" s="202">
        <v>0</v>
      </c>
      <c r="GP15" s="202">
        <v>0</v>
      </c>
      <c r="GQ15" s="202">
        <v>0</v>
      </c>
      <c r="GR15" s="202">
        <v>0</v>
      </c>
      <c r="GS15" s="202">
        <v>0</v>
      </c>
      <c r="GT15" s="202">
        <v>0</v>
      </c>
      <c r="GU15" s="202">
        <v>0</v>
      </c>
      <c r="GV15" s="202">
        <v>0</v>
      </c>
      <c r="GW15" s="202">
        <v>0</v>
      </c>
      <c r="GX15" s="202">
        <v>0</v>
      </c>
      <c r="GY15" s="202">
        <v>0</v>
      </c>
      <c r="GZ15" s="202">
        <v>0</v>
      </c>
      <c r="HA15" s="202">
        <v>0</v>
      </c>
      <c r="HB15" s="202">
        <v>0</v>
      </c>
      <c r="HC15" s="202">
        <v>0</v>
      </c>
      <c r="HD15" s="202">
        <v>0</v>
      </c>
      <c r="HE15" s="202">
        <v>0</v>
      </c>
      <c r="HF15" s="202">
        <v>0</v>
      </c>
      <c r="HG15" s="202">
        <v>0</v>
      </c>
      <c r="HH15" s="202">
        <v>0</v>
      </c>
      <c r="HI15" s="202">
        <v>0</v>
      </c>
      <c r="HJ15" s="202">
        <v>0</v>
      </c>
      <c r="HK15" s="120"/>
      <c r="HL15" s="202">
        <v>0</v>
      </c>
      <c r="HM15" s="202">
        <v>0</v>
      </c>
      <c r="HN15" s="202">
        <v>0</v>
      </c>
      <c r="HO15" s="202">
        <v>0</v>
      </c>
      <c r="HP15" s="202">
        <v>0</v>
      </c>
      <c r="HQ15" s="202">
        <v>0</v>
      </c>
      <c r="HR15" s="202">
        <v>0</v>
      </c>
      <c r="HS15" s="202">
        <v>0</v>
      </c>
      <c r="HT15" s="202">
        <v>0</v>
      </c>
      <c r="HU15" s="202">
        <v>0</v>
      </c>
      <c r="HV15" s="202">
        <v>0</v>
      </c>
      <c r="HW15" s="202">
        <v>0</v>
      </c>
      <c r="HX15" s="202">
        <v>0</v>
      </c>
      <c r="HY15" s="202">
        <v>0</v>
      </c>
      <c r="HZ15" s="202">
        <v>0</v>
      </c>
      <c r="IA15" s="202">
        <v>0</v>
      </c>
      <c r="IB15" s="202">
        <v>0</v>
      </c>
      <c r="IC15" s="202">
        <v>0</v>
      </c>
      <c r="ID15" s="202">
        <v>0</v>
      </c>
      <c r="IE15" s="202">
        <v>0</v>
      </c>
      <c r="IF15" s="202">
        <v>0</v>
      </c>
      <c r="IG15" s="202">
        <v>0</v>
      </c>
      <c r="IH15" s="202">
        <v>0</v>
      </c>
      <c r="II15" s="202">
        <v>0</v>
      </c>
      <c r="IJ15" s="202">
        <v>0</v>
      </c>
      <c r="IK15" s="202">
        <v>0</v>
      </c>
      <c r="IL15" s="202">
        <v>0</v>
      </c>
      <c r="IM15" s="202">
        <v>0</v>
      </c>
      <c r="IN15" s="202">
        <v>0</v>
      </c>
      <c r="IO15" s="202">
        <v>0</v>
      </c>
      <c r="IP15" s="202">
        <v>0</v>
      </c>
      <c r="IQ15" s="202">
        <v>0</v>
      </c>
      <c r="IR15" s="202">
        <v>0</v>
      </c>
      <c r="IS15" s="202">
        <v>0</v>
      </c>
      <c r="IT15" s="202">
        <v>0</v>
      </c>
      <c r="IU15" s="120"/>
      <c r="IV15" s="202">
        <v>0</v>
      </c>
      <c r="IW15" s="202">
        <v>0</v>
      </c>
      <c r="IX15" s="202">
        <v>0</v>
      </c>
      <c r="IY15" s="202">
        <v>0</v>
      </c>
      <c r="IZ15" s="202">
        <v>0</v>
      </c>
      <c r="JA15" s="202">
        <v>0</v>
      </c>
      <c r="JB15" s="202">
        <v>0</v>
      </c>
      <c r="JC15" s="202">
        <v>0</v>
      </c>
      <c r="JD15" s="202">
        <v>0</v>
      </c>
      <c r="JE15" s="202">
        <v>0</v>
      </c>
      <c r="JF15" s="202">
        <v>0</v>
      </c>
      <c r="JG15" s="202">
        <v>0</v>
      </c>
      <c r="JH15" s="202">
        <v>0</v>
      </c>
      <c r="JI15" s="202">
        <v>0</v>
      </c>
      <c r="JJ15" s="202">
        <v>0</v>
      </c>
      <c r="JK15" s="202">
        <v>0</v>
      </c>
      <c r="JL15" s="202">
        <v>0</v>
      </c>
      <c r="JM15" s="202">
        <v>0</v>
      </c>
      <c r="JN15" s="202">
        <v>0</v>
      </c>
      <c r="JO15" s="202">
        <v>0</v>
      </c>
      <c r="JP15" s="202">
        <v>0</v>
      </c>
      <c r="JQ15" s="202">
        <v>0</v>
      </c>
      <c r="JR15" s="202">
        <v>0</v>
      </c>
      <c r="JS15" s="202">
        <v>0</v>
      </c>
      <c r="JT15" s="202">
        <v>0</v>
      </c>
      <c r="JU15" s="202">
        <v>0</v>
      </c>
      <c r="JV15" s="202">
        <v>0</v>
      </c>
      <c r="JW15" s="202">
        <v>0</v>
      </c>
      <c r="JX15" s="202">
        <v>0</v>
      </c>
      <c r="JY15" s="202">
        <v>0</v>
      </c>
      <c r="JZ15" s="202">
        <v>0</v>
      </c>
      <c r="KA15" s="202">
        <v>0</v>
      </c>
      <c r="KB15" s="202">
        <v>0</v>
      </c>
      <c r="KC15" s="202">
        <v>0</v>
      </c>
      <c r="KD15" s="202">
        <v>0</v>
      </c>
      <c r="KE15" s="120"/>
      <c r="KF15" s="202">
        <v>0</v>
      </c>
      <c r="KG15" s="202">
        <v>0</v>
      </c>
      <c r="KH15" s="202">
        <v>0</v>
      </c>
      <c r="KI15" s="202">
        <v>0</v>
      </c>
      <c r="KJ15" s="202">
        <v>0</v>
      </c>
      <c r="KK15" s="202">
        <v>0</v>
      </c>
      <c r="KL15" s="202">
        <v>0</v>
      </c>
      <c r="KM15" s="202">
        <v>0</v>
      </c>
      <c r="KN15" s="202">
        <v>0</v>
      </c>
      <c r="KO15" s="202">
        <v>0</v>
      </c>
      <c r="KP15" s="202">
        <v>0</v>
      </c>
      <c r="KQ15" s="202">
        <v>0</v>
      </c>
      <c r="KR15" s="202">
        <v>0</v>
      </c>
      <c r="KS15" s="202">
        <v>0</v>
      </c>
      <c r="KT15" s="202">
        <v>0</v>
      </c>
      <c r="KU15" s="202">
        <v>0</v>
      </c>
      <c r="KV15" s="202">
        <v>0</v>
      </c>
      <c r="KW15" s="202">
        <v>0</v>
      </c>
      <c r="KX15" s="202">
        <v>0</v>
      </c>
      <c r="KY15" s="202">
        <v>0</v>
      </c>
      <c r="KZ15" s="202">
        <v>0</v>
      </c>
      <c r="LA15" s="202">
        <v>0</v>
      </c>
      <c r="LB15" s="202">
        <v>0</v>
      </c>
      <c r="LC15" s="202">
        <v>0</v>
      </c>
      <c r="LD15" s="202">
        <v>0</v>
      </c>
      <c r="LE15" s="202">
        <v>0</v>
      </c>
      <c r="LF15" s="202">
        <v>0</v>
      </c>
      <c r="LG15" s="202">
        <v>0</v>
      </c>
      <c r="LH15" s="202">
        <v>0</v>
      </c>
      <c r="LI15" s="202">
        <v>0</v>
      </c>
      <c r="LJ15" s="202">
        <v>0</v>
      </c>
      <c r="LK15" s="202">
        <v>0</v>
      </c>
      <c r="LL15" s="202">
        <v>0</v>
      </c>
      <c r="LM15" s="202">
        <v>0</v>
      </c>
      <c r="LN15" s="202">
        <v>0</v>
      </c>
      <c r="LO15" s="120"/>
      <c r="LP15" s="202">
        <v>-66746.294999999998</v>
      </c>
      <c r="LQ15" s="202">
        <v>-70067.411999999997</v>
      </c>
      <c r="LR15" s="202">
        <v>-73073.125</v>
      </c>
      <c r="LS15" s="202">
        <v>-76086.804999999993</v>
      </c>
      <c r="LT15" s="202">
        <v>-77234</v>
      </c>
      <c r="LU15" s="202">
        <v>-80461.806000000011</v>
      </c>
      <c r="LV15" s="202">
        <v>-85806.024999999994</v>
      </c>
      <c r="LW15" s="202">
        <v>-90528.395000000004</v>
      </c>
      <c r="LX15" s="202">
        <v>-99682.595000000001</v>
      </c>
      <c r="LY15" s="202">
        <v>-104607.39199999999</v>
      </c>
      <c r="LZ15" s="202">
        <v>-107219.48000000001</v>
      </c>
      <c r="MA15" s="202">
        <v>-112932.95999999999</v>
      </c>
      <c r="MB15" s="202">
        <v>-123185.44500000001</v>
      </c>
      <c r="MC15" s="202">
        <v>-119267.488</v>
      </c>
      <c r="MD15" s="202">
        <v>-119229.80499999999</v>
      </c>
      <c r="ME15" s="202">
        <v>-122063.69</v>
      </c>
      <c r="MF15" s="202">
        <v>-124036.55499999999</v>
      </c>
      <c r="MG15" s="202">
        <v>-116648.14600000001</v>
      </c>
      <c r="MH15" s="202">
        <v>-116222.685</v>
      </c>
      <c r="MI15" s="202">
        <v>-115001.27499999999</v>
      </c>
      <c r="MJ15" s="202">
        <v>-118332.465</v>
      </c>
      <c r="MK15" s="202">
        <v>-142491.598</v>
      </c>
      <c r="ML15" s="202">
        <v>-144248.48200000002</v>
      </c>
      <c r="MM15" s="202">
        <v>-144623.63099999999</v>
      </c>
      <c r="MN15" s="202">
        <v>-149148.29499999998</v>
      </c>
      <c r="MO15" s="202">
        <v>-151324.55900000001</v>
      </c>
      <c r="MP15" s="202">
        <v>-147945.48326666039</v>
      </c>
      <c r="MQ15" s="202">
        <v>-138744.44282031641</v>
      </c>
      <c r="MR15" s="202">
        <v>-142047.71471145656</v>
      </c>
      <c r="MS15" s="202">
        <v>-143932.64302474045</v>
      </c>
      <c r="MT15" s="202">
        <v>-139289.01240215573</v>
      </c>
      <c r="MU15" s="202">
        <v>-148119.44105622551</v>
      </c>
      <c r="MV15" s="202">
        <v>-149239.35820500122</v>
      </c>
      <c r="MW15" s="202">
        <v>-147895.48155753303</v>
      </c>
      <c r="MX15" s="202">
        <v>-142392.71299999999</v>
      </c>
      <c r="MY15" s="120"/>
      <c r="MZ15" s="202">
        <v>3096.405084</v>
      </c>
      <c r="NA15" s="202">
        <v>3191.7419424</v>
      </c>
      <c r="NB15" s="202">
        <v>3183.8876999999998</v>
      </c>
      <c r="NC15" s="202">
        <v>3057.1769279999999</v>
      </c>
      <c r="ND15" s="202">
        <v>2985.0873839999999</v>
      </c>
      <c r="NE15" s="202">
        <v>2932.9995600000002</v>
      </c>
      <c r="NF15" s="202">
        <v>3072.6707399999996</v>
      </c>
      <c r="NG15" s="202">
        <v>3233.915184</v>
      </c>
      <c r="NH15" s="202">
        <v>3661.9594440000001</v>
      </c>
      <c r="NI15" s="202">
        <v>3804.2736</v>
      </c>
      <c r="NJ15" s="202">
        <v>3731.4095999999995</v>
      </c>
      <c r="NK15" s="202">
        <v>4055.8199999999997</v>
      </c>
      <c r="NL15" s="202">
        <v>4527.2831999999999</v>
      </c>
      <c r="NM15" s="202">
        <v>4428.5303999999996</v>
      </c>
      <c r="NN15" s="202">
        <v>4509.1224000000002</v>
      </c>
      <c r="NO15" s="202">
        <v>4672.6247999999996</v>
      </c>
      <c r="NP15" s="202">
        <v>4928.9901600000003</v>
      </c>
      <c r="NQ15" s="202">
        <v>4836.2375999999995</v>
      </c>
      <c r="NR15" s="202">
        <v>4864.7208000000001</v>
      </c>
      <c r="NS15" s="202">
        <v>4878.576</v>
      </c>
      <c r="NT15" s="202">
        <v>5159.0472</v>
      </c>
      <c r="NU15" s="202">
        <v>5657.2658399999991</v>
      </c>
      <c r="NV15" s="202">
        <v>5599.1356584000005</v>
      </c>
      <c r="NW15" s="202">
        <v>5650.5292872</v>
      </c>
      <c r="NX15" s="202">
        <v>5723.7569447999995</v>
      </c>
      <c r="NY15" s="202">
        <v>5876.0676552000004</v>
      </c>
      <c r="NZ15" s="202">
        <v>6102.0002064</v>
      </c>
      <c r="OA15" s="202">
        <v>5827.9498152000006</v>
      </c>
      <c r="OB15" s="202">
        <v>6097.470717021668</v>
      </c>
      <c r="OC15" s="202">
        <v>6223.9750990957073</v>
      </c>
      <c r="OD15" s="202">
        <v>6028.5483606836851</v>
      </c>
      <c r="OE15" s="202">
        <v>6344.0296919760003</v>
      </c>
      <c r="OF15" s="202">
        <v>6308.7362540759987</v>
      </c>
      <c r="OG15" s="202">
        <v>6321.0447176051894</v>
      </c>
      <c r="OH15" s="202">
        <v>6081.0093575999999</v>
      </c>
      <c r="OI15" s="120"/>
      <c r="OJ15" s="202">
        <v>2473.8992619047617</v>
      </c>
      <c r="OK15" s="202">
        <v>2897.1305952380953</v>
      </c>
      <c r="OL15" s="202">
        <v>2855.2052857142853</v>
      </c>
      <c r="OM15" s="202">
        <v>2667.0945238095242</v>
      </c>
      <c r="ON15" s="202">
        <v>2494.3275476190474</v>
      </c>
      <c r="OO15" s="202">
        <v>2305.5791190476189</v>
      </c>
      <c r="OP15" s="202">
        <v>2067.4002380952379</v>
      </c>
      <c r="OQ15" s="202">
        <v>2408.8471602050922</v>
      </c>
      <c r="OR15" s="202">
        <v>2655.2248333333332</v>
      </c>
      <c r="OS15" s="202">
        <v>2631.6902619047614</v>
      </c>
      <c r="OT15" s="202">
        <v>2814.0927273205089</v>
      </c>
      <c r="OU15" s="202">
        <v>3214.4630000000002</v>
      </c>
      <c r="OV15" s="202">
        <v>3029.3970460533114</v>
      </c>
      <c r="OW15" s="202">
        <v>3099.3649023715702</v>
      </c>
      <c r="OX15" s="202">
        <v>3060.1468691545565</v>
      </c>
      <c r="OY15" s="202">
        <v>4876.8</v>
      </c>
      <c r="OZ15" s="202">
        <v>5101</v>
      </c>
      <c r="PA15" s="202">
        <v>4247.1000000000004</v>
      </c>
      <c r="PB15" s="202">
        <v>4086.5</v>
      </c>
      <c r="PC15" s="202">
        <v>4656.3999999999996</v>
      </c>
      <c r="PD15" s="202">
        <v>5180.2662513982596</v>
      </c>
      <c r="PE15" s="202">
        <v>7955</v>
      </c>
      <c r="PF15" s="202">
        <v>7881.1059999999998</v>
      </c>
      <c r="PG15" s="202">
        <v>7490.8810000000003</v>
      </c>
      <c r="PH15" s="202">
        <v>7840.3339999999998</v>
      </c>
      <c r="PI15" s="202">
        <v>8199.2266316700006</v>
      </c>
      <c r="PJ15" s="202">
        <v>8502.8849037</v>
      </c>
      <c r="PK15" s="202">
        <v>8089.4005838406465</v>
      </c>
      <c r="PL15" s="202">
        <v>8796.5295700399984</v>
      </c>
      <c r="PM15" s="202">
        <v>7276.4356506412614</v>
      </c>
      <c r="PN15" s="202">
        <v>7300</v>
      </c>
      <c r="PO15" s="202">
        <v>7649.3050000000003</v>
      </c>
      <c r="PP15" s="202">
        <v>6552.6327958563534</v>
      </c>
      <c r="PQ15" s="202">
        <v>7294.6278360428578</v>
      </c>
      <c r="PR15" s="202">
        <v>7368.1759920000004</v>
      </c>
      <c r="PS15" s="120"/>
      <c r="PT15" s="202">
        <v>21729.665000000005</v>
      </c>
      <c r="PU15" s="202">
        <v>21470.302</v>
      </c>
      <c r="PV15" s="202">
        <v>22552.811999999998</v>
      </c>
      <c r="PW15" s="202">
        <v>19232.659</v>
      </c>
      <c r="PX15" s="202">
        <v>18537.123</v>
      </c>
      <c r="PY15" s="202">
        <v>20205.439999999999</v>
      </c>
      <c r="PZ15" s="202">
        <v>22967.699000000001</v>
      </c>
      <c r="QA15" s="202">
        <v>22554.222904761908</v>
      </c>
      <c r="QB15" s="202">
        <v>22925.499</v>
      </c>
      <c r="QC15" s="202">
        <v>24574.021000000001</v>
      </c>
      <c r="QD15" s="202">
        <v>24685.258000000002</v>
      </c>
      <c r="QE15" s="202">
        <v>26495.700690476191</v>
      </c>
      <c r="QF15" s="202">
        <v>29109.050182842999</v>
      </c>
      <c r="QG15" s="202">
        <v>27755.752692090296</v>
      </c>
      <c r="QH15" s="202">
        <v>27986.714849963377</v>
      </c>
      <c r="QI15" s="202">
        <v>29440</v>
      </c>
      <c r="QJ15" s="202">
        <v>32174</v>
      </c>
      <c r="QK15" s="202">
        <v>31331</v>
      </c>
      <c r="QL15" s="202">
        <v>30301.3</v>
      </c>
      <c r="QM15" s="202">
        <v>29571.599999999999</v>
      </c>
      <c r="QN15" s="202">
        <v>33807.800000000003</v>
      </c>
      <c r="QO15" s="202">
        <v>40414</v>
      </c>
      <c r="QP15" s="202">
        <v>38062.676999999996</v>
      </c>
      <c r="QQ15" s="202">
        <v>39177.716000000051</v>
      </c>
      <c r="QR15" s="202">
        <v>41636.606000000007</v>
      </c>
      <c r="QS15" s="202">
        <v>41941.205515579604</v>
      </c>
      <c r="QT15" s="202">
        <v>43437.391505115833</v>
      </c>
      <c r="QU15" s="202">
        <v>39883.296350506949</v>
      </c>
      <c r="QV15" s="202">
        <v>40564.888729389801</v>
      </c>
      <c r="QW15" s="202">
        <v>42389.418395005996</v>
      </c>
      <c r="QX15" s="202">
        <v>36126.239999999998</v>
      </c>
      <c r="QY15" s="202">
        <v>30413.625</v>
      </c>
      <c r="QZ15" s="202">
        <v>26989.097330000001</v>
      </c>
      <c r="RA15" s="202">
        <v>36410.082187399996</v>
      </c>
      <c r="RB15" s="202">
        <v>36695.593476900001</v>
      </c>
      <c r="RC15" s="120"/>
      <c r="RD15" s="202">
        <v>5839.2819999999992</v>
      </c>
      <c r="RE15" s="202">
        <v>6056.8620000000001</v>
      </c>
      <c r="RF15" s="202">
        <v>6052.835</v>
      </c>
      <c r="RG15" s="202">
        <v>6259.6869999999999</v>
      </c>
      <c r="RH15" s="202">
        <v>6771.2089999999998</v>
      </c>
      <c r="RI15" s="202">
        <v>6289.1220000000003</v>
      </c>
      <c r="RJ15" s="202">
        <v>6546.83</v>
      </c>
      <c r="RK15" s="202">
        <v>6451.7150000000001</v>
      </c>
      <c r="RL15" s="202">
        <v>6494.3539999999994</v>
      </c>
      <c r="RM15" s="202">
        <v>5534.7060000000001</v>
      </c>
      <c r="RN15" s="202">
        <v>5861.2440000000006</v>
      </c>
      <c r="RO15" s="202">
        <v>6047.326</v>
      </c>
      <c r="RP15" s="202">
        <v>5828.32</v>
      </c>
      <c r="RQ15" s="202">
        <v>5898.8220000000001</v>
      </c>
      <c r="RR15" s="202">
        <v>5962.64</v>
      </c>
      <c r="RS15" s="202">
        <v>6089.5</v>
      </c>
      <c r="RT15" s="202">
        <v>5824</v>
      </c>
      <c r="RU15" s="202">
        <v>6294.6</v>
      </c>
      <c r="RV15" s="202">
        <v>6574</v>
      </c>
      <c r="RW15" s="202">
        <v>6473.4</v>
      </c>
      <c r="RX15" s="202">
        <v>7003.62</v>
      </c>
      <c r="RY15" s="202">
        <v>7580</v>
      </c>
      <c r="RZ15" s="202">
        <v>6971.6239999999998</v>
      </c>
      <c r="SA15" s="202">
        <v>7193.594000000001</v>
      </c>
      <c r="SB15" s="202">
        <v>8157.3890000000001</v>
      </c>
      <c r="SC15" s="202">
        <v>8498.8877622309192</v>
      </c>
      <c r="SD15" s="202">
        <v>9193.9996233284019</v>
      </c>
      <c r="SE15" s="202">
        <v>9183.1923620380785</v>
      </c>
      <c r="SF15" s="202">
        <v>10862.707309744203</v>
      </c>
      <c r="SG15" s="202">
        <v>7798.160298290768</v>
      </c>
      <c r="SH15" s="202">
        <v>7413.5150000000003</v>
      </c>
      <c r="SI15" s="202">
        <v>6533.1350000000002</v>
      </c>
      <c r="SJ15" s="202">
        <v>5953.6788100000003</v>
      </c>
      <c r="SK15" s="202">
        <v>7895.4570800000001</v>
      </c>
      <c r="SL15" s="202">
        <v>8527.4522199999992</v>
      </c>
      <c r="SM15" s="120"/>
      <c r="SN15" s="202">
        <v>6619.2</v>
      </c>
      <c r="SO15" s="202">
        <v>7488.5</v>
      </c>
      <c r="SP15" s="202">
        <v>7510.4070000000002</v>
      </c>
      <c r="SQ15" s="202">
        <v>7960.732</v>
      </c>
      <c r="SR15" s="202">
        <v>7767.5730000000003</v>
      </c>
      <c r="SS15" s="202">
        <v>8584.9959999999992</v>
      </c>
      <c r="ST15" s="202">
        <v>9664.92</v>
      </c>
      <c r="SU15" s="202">
        <v>9653.4269999999997</v>
      </c>
      <c r="SV15" s="202">
        <v>10338.565000000001</v>
      </c>
      <c r="SW15" s="202">
        <v>10384.322</v>
      </c>
      <c r="SX15" s="202">
        <v>11036.885</v>
      </c>
      <c r="SY15" s="202">
        <v>11535.8</v>
      </c>
      <c r="SZ15" s="202">
        <v>14202.15</v>
      </c>
      <c r="TA15" s="202">
        <v>14118.816000000001</v>
      </c>
      <c r="TB15" s="202">
        <v>12967.72</v>
      </c>
      <c r="TC15" s="202">
        <v>15076</v>
      </c>
      <c r="TD15" s="202">
        <v>16296</v>
      </c>
      <c r="TE15" s="202">
        <v>16233.4</v>
      </c>
      <c r="TF15" s="202">
        <v>18526.900000000001</v>
      </c>
      <c r="TG15" s="202">
        <v>19987.599999999999</v>
      </c>
      <c r="TH15" s="202">
        <v>21969.35</v>
      </c>
      <c r="TI15" s="202">
        <v>24530</v>
      </c>
      <c r="TJ15" s="202">
        <v>24265.309000000001</v>
      </c>
      <c r="TK15" s="202">
        <v>23209.006000000001</v>
      </c>
      <c r="TL15" s="202">
        <v>21208.62</v>
      </c>
      <c r="TM15" s="202">
        <v>22665.657369791395</v>
      </c>
      <c r="TN15" s="202">
        <v>24220.274098534621</v>
      </c>
      <c r="TO15" s="202">
        <v>23677.405545054633</v>
      </c>
      <c r="TP15" s="202">
        <v>23912.131931974043</v>
      </c>
      <c r="TQ15" s="202">
        <v>26645.464972846305</v>
      </c>
      <c r="TR15" s="202">
        <v>26451.184999999998</v>
      </c>
      <c r="TS15" s="202">
        <v>30376.03</v>
      </c>
      <c r="TT15" s="202">
        <v>32787.156369999997</v>
      </c>
      <c r="TU15" s="202">
        <v>28897.391626499997</v>
      </c>
      <c r="TV15" s="202">
        <v>26687.354995233338</v>
      </c>
      <c r="TW15" s="120"/>
      <c r="TX15" s="202">
        <v>17495.599999999999</v>
      </c>
      <c r="TY15" s="202">
        <v>18001.099999999999</v>
      </c>
      <c r="TZ15" s="202">
        <v>18423.905999999999</v>
      </c>
      <c r="UA15" s="202">
        <v>18947.649000000001</v>
      </c>
      <c r="UB15" s="202">
        <v>15254.198</v>
      </c>
      <c r="UC15" s="202">
        <v>16988.149000000001</v>
      </c>
      <c r="UD15" s="202">
        <v>16300.111000000001</v>
      </c>
      <c r="UE15" s="202">
        <v>17815.445</v>
      </c>
      <c r="UF15" s="202">
        <v>19487.530999999999</v>
      </c>
      <c r="UG15" s="202">
        <v>19276.830999999998</v>
      </c>
      <c r="UH15" s="202">
        <v>19964.440999999999</v>
      </c>
      <c r="UI15" s="202">
        <v>20926.400000000001</v>
      </c>
      <c r="UJ15" s="202">
        <v>23641.05</v>
      </c>
      <c r="UK15" s="202">
        <v>23382.642</v>
      </c>
      <c r="UL15" s="202">
        <v>25309.1</v>
      </c>
      <c r="UM15" s="202">
        <v>25515</v>
      </c>
      <c r="UN15" s="202">
        <v>27280</v>
      </c>
      <c r="UO15" s="202">
        <v>24092.9</v>
      </c>
      <c r="UP15" s="202">
        <v>22742.799999999999</v>
      </c>
      <c r="UQ15" s="202">
        <v>19875.099999999999</v>
      </c>
      <c r="UR15" s="202">
        <v>20039</v>
      </c>
      <c r="US15" s="202">
        <v>19386</v>
      </c>
      <c r="UT15" s="202">
        <v>19730.327000000001</v>
      </c>
      <c r="UU15" s="202">
        <v>18758.77</v>
      </c>
      <c r="UV15" s="202">
        <v>20797.437000000002</v>
      </c>
      <c r="UW15" s="202">
        <v>19460.99611108809</v>
      </c>
      <c r="UX15" s="202">
        <v>20637.868332276637</v>
      </c>
      <c r="UY15" s="202">
        <v>20767.587290605632</v>
      </c>
      <c r="UZ15" s="202">
        <v>19412.688991752399</v>
      </c>
      <c r="VA15" s="202">
        <v>22032.295505088241</v>
      </c>
      <c r="VB15" s="202">
        <v>25261.645950663446</v>
      </c>
      <c r="VC15" s="202">
        <v>23378.687999999998</v>
      </c>
      <c r="VD15" s="202">
        <v>24435.791809999995</v>
      </c>
      <c r="VE15" s="202">
        <v>23085.63263</v>
      </c>
      <c r="VF15" s="202">
        <v>21694.571598666666</v>
      </c>
      <c r="VG15" s="120"/>
      <c r="VH15" s="202">
        <v>0</v>
      </c>
      <c r="VI15" s="202">
        <v>0</v>
      </c>
      <c r="VJ15" s="202">
        <v>0</v>
      </c>
      <c r="VK15" s="202">
        <v>0</v>
      </c>
      <c r="VL15" s="202">
        <v>0</v>
      </c>
      <c r="VM15" s="202">
        <v>0</v>
      </c>
      <c r="VN15" s="202">
        <v>0</v>
      </c>
      <c r="VO15" s="202">
        <v>0</v>
      </c>
      <c r="VP15" s="202">
        <v>0</v>
      </c>
      <c r="VQ15" s="202">
        <v>0</v>
      </c>
      <c r="VR15" s="202">
        <v>0</v>
      </c>
      <c r="VS15" s="202">
        <v>0</v>
      </c>
      <c r="VT15" s="202">
        <v>0</v>
      </c>
      <c r="VU15" s="202">
        <v>0</v>
      </c>
      <c r="VV15" s="202">
        <v>0</v>
      </c>
      <c r="VW15" s="202">
        <v>0</v>
      </c>
      <c r="VX15" s="202">
        <v>0</v>
      </c>
      <c r="VY15" s="202">
        <v>0</v>
      </c>
      <c r="VZ15" s="202">
        <v>0</v>
      </c>
      <c r="WA15" s="202">
        <v>0</v>
      </c>
      <c r="WB15" s="202">
        <v>0</v>
      </c>
      <c r="WC15" s="202">
        <v>0</v>
      </c>
      <c r="WD15" s="202">
        <v>0</v>
      </c>
      <c r="WE15" s="202">
        <v>0</v>
      </c>
      <c r="WF15" s="202">
        <v>0</v>
      </c>
      <c r="WG15" s="202">
        <v>0</v>
      </c>
      <c r="WH15" s="202">
        <v>0</v>
      </c>
      <c r="WI15" s="202">
        <v>0</v>
      </c>
      <c r="WJ15" s="202">
        <v>0</v>
      </c>
      <c r="WK15" s="202">
        <v>0</v>
      </c>
      <c r="WL15" s="202">
        <v>0</v>
      </c>
      <c r="WM15" s="202">
        <v>0</v>
      </c>
      <c r="WN15" s="202">
        <v>0</v>
      </c>
      <c r="WO15" s="202">
        <v>0</v>
      </c>
      <c r="WP15" s="202">
        <v>0</v>
      </c>
      <c r="WQ15" s="120"/>
      <c r="WR15" s="202">
        <v>0</v>
      </c>
      <c r="WS15" s="202">
        <v>0</v>
      </c>
      <c r="WT15" s="202">
        <v>0</v>
      </c>
      <c r="WU15" s="202">
        <v>0</v>
      </c>
      <c r="WV15" s="202">
        <v>0</v>
      </c>
      <c r="WW15" s="202">
        <v>0</v>
      </c>
      <c r="WX15" s="202">
        <v>0</v>
      </c>
      <c r="WY15" s="202">
        <v>0</v>
      </c>
      <c r="WZ15" s="202">
        <v>0</v>
      </c>
      <c r="XA15" s="202">
        <v>0</v>
      </c>
      <c r="XB15" s="202">
        <v>0</v>
      </c>
      <c r="XC15" s="202">
        <v>0</v>
      </c>
      <c r="XD15" s="202">
        <v>0</v>
      </c>
      <c r="XE15" s="202">
        <v>0</v>
      </c>
      <c r="XF15" s="202">
        <v>0</v>
      </c>
      <c r="XG15" s="202">
        <v>0</v>
      </c>
      <c r="XH15" s="202">
        <v>0</v>
      </c>
      <c r="XI15" s="202">
        <v>0</v>
      </c>
      <c r="XJ15" s="202">
        <v>0</v>
      </c>
      <c r="XK15" s="202">
        <v>0</v>
      </c>
      <c r="XL15" s="202">
        <v>0</v>
      </c>
      <c r="XM15" s="202">
        <v>0</v>
      </c>
      <c r="XN15" s="202">
        <v>0</v>
      </c>
      <c r="XO15" s="202">
        <v>0</v>
      </c>
      <c r="XP15" s="202">
        <v>0</v>
      </c>
      <c r="XQ15" s="202">
        <v>0</v>
      </c>
      <c r="XR15" s="202">
        <v>0</v>
      </c>
      <c r="XS15" s="202">
        <v>0</v>
      </c>
      <c r="XT15" s="202">
        <v>0</v>
      </c>
      <c r="XU15" s="202">
        <v>0</v>
      </c>
      <c r="XV15" s="202">
        <v>0</v>
      </c>
      <c r="XW15" s="202">
        <v>0</v>
      </c>
      <c r="XX15" s="202">
        <v>0</v>
      </c>
      <c r="XY15" s="202">
        <v>0</v>
      </c>
      <c r="XZ15" s="202">
        <v>0</v>
      </c>
      <c r="YA15" s="120"/>
      <c r="YB15" s="202">
        <v>0</v>
      </c>
      <c r="YC15" s="202">
        <v>0</v>
      </c>
      <c r="YD15" s="202">
        <v>0</v>
      </c>
      <c r="YE15" s="202">
        <v>0</v>
      </c>
      <c r="YF15" s="202">
        <v>0</v>
      </c>
      <c r="YG15" s="202">
        <v>0</v>
      </c>
      <c r="YH15" s="202">
        <v>0</v>
      </c>
      <c r="YI15" s="202">
        <v>0</v>
      </c>
      <c r="YJ15" s="202">
        <v>0</v>
      </c>
      <c r="YK15" s="202">
        <v>0</v>
      </c>
      <c r="YL15" s="202">
        <v>0</v>
      </c>
      <c r="YM15" s="202">
        <v>0</v>
      </c>
      <c r="YN15" s="202">
        <v>0</v>
      </c>
      <c r="YO15" s="202">
        <v>0</v>
      </c>
      <c r="YP15" s="202">
        <v>0</v>
      </c>
      <c r="YQ15" s="202">
        <v>0</v>
      </c>
      <c r="YR15" s="202">
        <v>0</v>
      </c>
      <c r="YS15" s="202">
        <v>0</v>
      </c>
      <c r="YT15" s="202">
        <v>0</v>
      </c>
      <c r="YU15" s="202">
        <v>0</v>
      </c>
      <c r="YV15" s="202">
        <v>0</v>
      </c>
      <c r="YW15" s="202">
        <v>0</v>
      </c>
      <c r="YX15" s="202">
        <v>0</v>
      </c>
      <c r="YY15" s="202">
        <v>0</v>
      </c>
      <c r="YZ15" s="202">
        <v>0</v>
      </c>
      <c r="ZA15" s="202">
        <v>0</v>
      </c>
      <c r="ZB15" s="202">
        <v>0</v>
      </c>
      <c r="ZC15" s="202">
        <v>0</v>
      </c>
      <c r="ZD15" s="202">
        <v>0</v>
      </c>
      <c r="ZE15" s="202">
        <v>0</v>
      </c>
      <c r="ZF15" s="202">
        <v>0</v>
      </c>
      <c r="ZG15" s="202">
        <v>0</v>
      </c>
      <c r="ZH15" s="202">
        <v>0</v>
      </c>
      <c r="ZI15" s="202">
        <v>0</v>
      </c>
      <c r="ZJ15" s="202">
        <v>0</v>
      </c>
      <c r="ZK15" s="120"/>
      <c r="ZL15" s="202">
        <v>0</v>
      </c>
      <c r="ZM15" s="202">
        <v>0</v>
      </c>
      <c r="ZN15" s="202">
        <v>0</v>
      </c>
      <c r="ZO15" s="202">
        <v>0</v>
      </c>
      <c r="ZP15" s="202">
        <v>0</v>
      </c>
      <c r="ZQ15" s="202">
        <v>0</v>
      </c>
      <c r="ZR15" s="202">
        <v>0</v>
      </c>
      <c r="ZS15" s="202">
        <v>0</v>
      </c>
      <c r="ZT15" s="202">
        <v>0</v>
      </c>
      <c r="ZU15" s="202">
        <v>0</v>
      </c>
      <c r="ZV15" s="202">
        <v>0</v>
      </c>
      <c r="ZW15" s="202">
        <v>0</v>
      </c>
      <c r="ZX15" s="202">
        <v>0</v>
      </c>
      <c r="ZY15" s="202">
        <v>0</v>
      </c>
      <c r="ZZ15" s="202">
        <v>0</v>
      </c>
      <c r="AAA15" s="202">
        <v>0</v>
      </c>
      <c r="AAB15" s="202">
        <v>0</v>
      </c>
      <c r="AAC15" s="202">
        <v>0</v>
      </c>
      <c r="AAD15" s="202">
        <v>0</v>
      </c>
      <c r="AAE15" s="202">
        <v>0</v>
      </c>
      <c r="AAF15" s="202">
        <v>0</v>
      </c>
      <c r="AAG15" s="202">
        <v>0</v>
      </c>
      <c r="AAH15" s="202">
        <v>0</v>
      </c>
      <c r="AAI15" s="202">
        <v>0</v>
      </c>
      <c r="AAJ15" s="202">
        <v>0</v>
      </c>
      <c r="AAK15" s="202">
        <v>0</v>
      </c>
      <c r="AAL15" s="202">
        <v>0</v>
      </c>
      <c r="AAM15" s="202">
        <v>0</v>
      </c>
      <c r="AAN15" s="202">
        <v>0</v>
      </c>
      <c r="AAO15" s="202">
        <v>0</v>
      </c>
      <c r="AAP15" s="202">
        <v>0</v>
      </c>
      <c r="AAQ15" s="202">
        <v>0</v>
      </c>
      <c r="AAR15" s="202">
        <v>0</v>
      </c>
      <c r="AAS15" s="202">
        <v>0</v>
      </c>
      <c r="AAT15" s="202">
        <v>0</v>
      </c>
      <c r="AAU15" s="120"/>
      <c r="AAV15" s="202">
        <v>0</v>
      </c>
      <c r="AAW15" s="202">
        <v>0</v>
      </c>
      <c r="AAX15" s="202">
        <v>0</v>
      </c>
      <c r="AAY15" s="202">
        <v>0</v>
      </c>
      <c r="AAZ15" s="202">
        <v>0</v>
      </c>
      <c r="ABA15" s="202">
        <v>0</v>
      </c>
      <c r="ABB15" s="202">
        <v>0</v>
      </c>
      <c r="ABC15" s="202">
        <v>0</v>
      </c>
      <c r="ABD15" s="202">
        <v>0</v>
      </c>
      <c r="ABE15" s="202">
        <v>0</v>
      </c>
      <c r="ABF15" s="202">
        <v>0</v>
      </c>
      <c r="ABG15" s="202">
        <v>0</v>
      </c>
      <c r="ABH15" s="202">
        <v>0</v>
      </c>
      <c r="ABI15" s="202">
        <v>0</v>
      </c>
      <c r="ABJ15" s="202">
        <v>0</v>
      </c>
      <c r="ABK15" s="202">
        <v>0</v>
      </c>
      <c r="ABL15" s="202">
        <v>0</v>
      </c>
      <c r="ABM15" s="202">
        <v>0</v>
      </c>
      <c r="ABN15" s="202">
        <v>0</v>
      </c>
      <c r="ABO15" s="202">
        <v>0</v>
      </c>
      <c r="ABP15" s="202">
        <v>0</v>
      </c>
      <c r="ABQ15" s="202">
        <v>0</v>
      </c>
      <c r="ABR15" s="202">
        <v>0</v>
      </c>
      <c r="ABS15" s="202">
        <v>0</v>
      </c>
      <c r="ABT15" s="202">
        <v>0</v>
      </c>
      <c r="ABU15" s="202">
        <v>0</v>
      </c>
      <c r="ABV15" s="202">
        <v>0</v>
      </c>
      <c r="ABW15" s="202">
        <v>0</v>
      </c>
      <c r="ABX15" s="202">
        <v>0</v>
      </c>
      <c r="ABY15" s="202">
        <v>0</v>
      </c>
      <c r="ABZ15" s="202">
        <v>0</v>
      </c>
      <c r="ACA15" s="202">
        <v>0</v>
      </c>
      <c r="ACB15" s="202">
        <v>0</v>
      </c>
      <c r="ACC15" s="202">
        <v>0</v>
      </c>
      <c r="ACD15" s="202">
        <v>0</v>
      </c>
      <c r="ACE15" s="120"/>
      <c r="ACF15" s="202">
        <v>0</v>
      </c>
      <c r="ACG15" s="202">
        <v>0</v>
      </c>
      <c r="ACH15" s="202">
        <v>0</v>
      </c>
      <c r="ACI15" s="202">
        <v>0</v>
      </c>
      <c r="ACJ15" s="202">
        <v>0</v>
      </c>
      <c r="ACK15" s="202">
        <v>0</v>
      </c>
      <c r="ACL15" s="202">
        <v>0</v>
      </c>
      <c r="ACM15" s="202">
        <v>0</v>
      </c>
      <c r="ACN15" s="202">
        <v>0</v>
      </c>
      <c r="ACO15" s="202">
        <v>0</v>
      </c>
      <c r="ACP15" s="202">
        <v>0</v>
      </c>
      <c r="ACQ15" s="202">
        <v>0</v>
      </c>
      <c r="ACR15" s="202">
        <v>0</v>
      </c>
      <c r="ACS15" s="202">
        <v>0</v>
      </c>
      <c r="ACT15" s="202">
        <v>0</v>
      </c>
      <c r="ACU15" s="202">
        <v>0</v>
      </c>
      <c r="ACV15" s="202">
        <v>0</v>
      </c>
      <c r="ACW15" s="202">
        <v>0</v>
      </c>
      <c r="ACX15" s="202">
        <v>0</v>
      </c>
      <c r="ACY15" s="202">
        <v>0</v>
      </c>
      <c r="ACZ15" s="202">
        <v>0</v>
      </c>
      <c r="ADA15" s="202">
        <v>0</v>
      </c>
      <c r="ADB15" s="202">
        <v>0</v>
      </c>
      <c r="ADC15" s="202">
        <v>0</v>
      </c>
      <c r="ADD15" s="202">
        <v>0</v>
      </c>
      <c r="ADE15" s="202">
        <v>0</v>
      </c>
      <c r="ADF15" s="202">
        <v>0</v>
      </c>
      <c r="ADG15" s="202">
        <v>0</v>
      </c>
      <c r="ADH15" s="202">
        <v>0</v>
      </c>
      <c r="ADI15" s="202">
        <v>0</v>
      </c>
      <c r="ADJ15" s="202">
        <v>0</v>
      </c>
      <c r="ADK15" s="202">
        <v>0</v>
      </c>
      <c r="ADL15" s="202">
        <v>0</v>
      </c>
      <c r="ADM15" s="202">
        <v>0</v>
      </c>
      <c r="ADN15" s="202">
        <v>0</v>
      </c>
      <c r="ADO15" s="120"/>
      <c r="ADP15" s="202">
        <v>-1519.3343271428571</v>
      </c>
      <c r="ADQ15" s="202">
        <v>-1437.2515133333332</v>
      </c>
      <c r="ADR15" s="202">
        <v>-1585.3027199999999</v>
      </c>
      <c r="ADS15" s="202">
        <v>-1615.8129799999999</v>
      </c>
      <c r="ADT15" s="202">
        <v>-1732.8089</v>
      </c>
      <c r="ADU15" s="202">
        <v>-1189.3944799999999</v>
      </c>
      <c r="ADV15" s="202">
        <v>-1159.2667700000002</v>
      </c>
      <c r="ADW15" s="202">
        <v>-939.27574000000004</v>
      </c>
      <c r="ADX15" s="202">
        <v>-1137.7490399999999</v>
      </c>
      <c r="ADY15" s="202">
        <v>-1009.7892999999999</v>
      </c>
      <c r="ADZ15" s="202">
        <v>-1001.5269499999999</v>
      </c>
      <c r="AEA15" s="202">
        <v>-1029.52855</v>
      </c>
      <c r="AEB15" s="202">
        <v>-1006.6997967524355</v>
      </c>
      <c r="AEC15" s="202">
        <v>-984.72211772476192</v>
      </c>
      <c r="AED15" s="202">
        <v>-963.55292591052273</v>
      </c>
      <c r="AEE15" s="202">
        <v>-943.15196866084113</v>
      </c>
      <c r="AEF15" s="202">
        <v>-923.48119689226587</v>
      </c>
      <c r="AEG15" s="202">
        <v>-904.50464165892993</v>
      </c>
      <c r="AEH15" s="202">
        <v>-886.18829767391958</v>
      </c>
      <c r="AEI15" s="202">
        <v>-868.50001338815866</v>
      </c>
      <c r="AEJ15" s="202">
        <v>-851.40938725719093</v>
      </c>
      <c r="AEK15" s="202">
        <v>-834.85351301756054</v>
      </c>
      <c r="AEL15" s="202">
        <v>-856.05</v>
      </c>
      <c r="AEM15" s="202">
        <v>-767.57999999999993</v>
      </c>
      <c r="AEN15" s="202">
        <v>-877.30006611158831</v>
      </c>
      <c r="AEO15" s="202">
        <v>-693.08006611158828</v>
      </c>
      <c r="AEP15" s="202">
        <v>-693.08006611158828</v>
      </c>
      <c r="AEQ15" s="202">
        <v>-693.08006611158828</v>
      </c>
      <c r="AER15" s="202">
        <v>-695.03006611158855</v>
      </c>
      <c r="AES15" s="202">
        <v>-771.58999999999992</v>
      </c>
      <c r="AET15" s="202">
        <v>-809.81999999999994</v>
      </c>
      <c r="AEU15" s="202">
        <v>-828.66</v>
      </c>
      <c r="AEV15" s="202">
        <v>-909.41</v>
      </c>
      <c r="AEW15" s="202">
        <v>-909.41</v>
      </c>
      <c r="AEX15" s="202">
        <v>-561.68830407999951</v>
      </c>
      <c r="AEY15" s="120"/>
      <c r="AEZ15" s="202">
        <v>2842.5189999999998</v>
      </c>
      <c r="AFA15" s="202">
        <v>3061.6539999999995</v>
      </c>
      <c r="AFB15" s="202">
        <v>2690.5539999999996</v>
      </c>
      <c r="AFC15" s="202">
        <v>2698.1350000000002</v>
      </c>
      <c r="AFD15" s="202">
        <v>3397.6610000000001</v>
      </c>
      <c r="AFE15" s="202">
        <v>3922.4740000000002</v>
      </c>
      <c r="AFF15" s="202">
        <v>3461.94</v>
      </c>
      <c r="AFG15" s="202">
        <v>2698.8159999999998</v>
      </c>
      <c r="AFH15" s="202">
        <v>2826.232</v>
      </c>
      <c r="AFI15" s="202">
        <v>2968.886</v>
      </c>
      <c r="AFJ15" s="202">
        <v>2844.1880000000001</v>
      </c>
      <c r="AFK15" s="202">
        <v>9571.7000000000007</v>
      </c>
      <c r="AFL15" s="202">
        <v>9697.0837078906316</v>
      </c>
      <c r="AFM15" s="202">
        <v>9824.1098694942284</v>
      </c>
      <c r="AFN15" s="202">
        <v>9952.7999999999993</v>
      </c>
      <c r="AFO15" s="202">
        <v>8464.9</v>
      </c>
      <c r="AFP15" s="202">
        <v>8929.33</v>
      </c>
      <c r="AFQ15" s="202">
        <v>7885.17</v>
      </c>
      <c r="AFR15" s="202">
        <v>9263.2000000000007</v>
      </c>
      <c r="AFS15" s="202">
        <v>10595.4</v>
      </c>
      <c r="AFT15" s="202">
        <v>9346.1</v>
      </c>
      <c r="AFU15" s="202">
        <v>10248.67</v>
      </c>
      <c r="AFV15" s="202">
        <v>11800</v>
      </c>
      <c r="AFW15" s="202">
        <v>12001.5</v>
      </c>
      <c r="AFX15" s="202">
        <v>12352.962500000001</v>
      </c>
      <c r="AFY15" s="202">
        <v>12600</v>
      </c>
      <c r="AFZ15" s="202">
        <v>11054.3482</v>
      </c>
      <c r="AGA15" s="202">
        <v>10557.880100000002</v>
      </c>
      <c r="AGB15" s="202">
        <v>12536</v>
      </c>
      <c r="AGC15" s="202">
        <v>8100</v>
      </c>
      <c r="AGD15" s="202">
        <v>10024</v>
      </c>
      <c r="AGE15" s="202">
        <v>9023</v>
      </c>
      <c r="AGF15" s="202">
        <v>10010</v>
      </c>
      <c r="AGG15" s="202">
        <v>8010</v>
      </c>
      <c r="AGH15" s="202">
        <v>5637.0678839000002</v>
      </c>
    </row>
    <row r="16" spans="1:866" ht="16.5" x14ac:dyDescent="0.25">
      <c r="A16" s="123">
        <v>12</v>
      </c>
      <c r="B16" s="406"/>
      <c r="C16" s="201" t="s">
        <v>300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120"/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202">
        <v>0</v>
      </c>
      <c r="BD16" s="202">
        <v>0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202">
        <v>0</v>
      </c>
      <c r="BK16" s="202">
        <v>0</v>
      </c>
      <c r="BL16" s="202">
        <v>0</v>
      </c>
      <c r="BM16" s="202">
        <v>0</v>
      </c>
      <c r="BN16" s="202">
        <v>0</v>
      </c>
      <c r="BO16" s="202">
        <v>0</v>
      </c>
      <c r="BP16" s="202">
        <v>0</v>
      </c>
      <c r="BQ16" s="202">
        <v>0</v>
      </c>
      <c r="BR16" s="202">
        <v>0</v>
      </c>
      <c r="BS16" s="202">
        <v>0</v>
      </c>
      <c r="BT16" s="202">
        <v>0</v>
      </c>
      <c r="BU16" s="202">
        <v>0</v>
      </c>
      <c r="BV16" s="202">
        <v>0</v>
      </c>
      <c r="BW16" s="120"/>
      <c r="BX16" s="202">
        <v>0</v>
      </c>
      <c r="BY16" s="202">
        <v>0</v>
      </c>
      <c r="BZ16" s="202">
        <v>0</v>
      </c>
      <c r="CA16" s="202">
        <v>0</v>
      </c>
      <c r="CB16" s="202">
        <v>0</v>
      </c>
      <c r="CC16" s="202">
        <v>0</v>
      </c>
      <c r="CD16" s="202">
        <v>0</v>
      </c>
      <c r="CE16" s="202">
        <v>0</v>
      </c>
      <c r="CF16" s="202">
        <v>0</v>
      </c>
      <c r="CG16" s="202">
        <v>0</v>
      </c>
      <c r="CH16" s="202">
        <v>0</v>
      </c>
      <c r="CI16" s="202">
        <v>0</v>
      </c>
      <c r="CJ16" s="202">
        <v>0</v>
      </c>
      <c r="CK16" s="202">
        <v>0</v>
      </c>
      <c r="CL16" s="202">
        <v>0</v>
      </c>
      <c r="CM16" s="202">
        <v>0</v>
      </c>
      <c r="CN16" s="202">
        <v>0</v>
      </c>
      <c r="CO16" s="202">
        <v>0</v>
      </c>
      <c r="CP16" s="202">
        <v>0</v>
      </c>
      <c r="CQ16" s="202">
        <v>0</v>
      </c>
      <c r="CR16" s="202">
        <v>0</v>
      </c>
      <c r="CS16" s="202">
        <v>0</v>
      </c>
      <c r="CT16" s="202">
        <v>0</v>
      </c>
      <c r="CU16" s="202">
        <v>0</v>
      </c>
      <c r="CV16" s="202">
        <v>0</v>
      </c>
      <c r="CW16" s="202">
        <v>0</v>
      </c>
      <c r="CX16" s="202">
        <v>0</v>
      </c>
      <c r="CY16" s="202">
        <v>0</v>
      </c>
      <c r="CZ16" s="202">
        <v>0</v>
      </c>
      <c r="DA16" s="202">
        <v>0</v>
      </c>
      <c r="DB16" s="202">
        <v>0</v>
      </c>
      <c r="DC16" s="202">
        <v>0</v>
      </c>
      <c r="DD16" s="202">
        <v>0</v>
      </c>
      <c r="DE16" s="202">
        <v>0</v>
      </c>
      <c r="DF16" s="202">
        <v>0</v>
      </c>
      <c r="DG16" s="120"/>
      <c r="DH16" s="202">
        <v>-344.10587873191747</v>
      </c>
      <c r="DI16" s="202">
        <v>-342.00523237919356</v>
      </c>
      <c r="DJ16" s="202">
        <v>-354.10895660203141</v>
      </c>
      <c r="DK16" s="202">
        <v>-366.41274238227152</v>
      </c>
      <c r="DL16" s="202">
        <v>-378.1163434903047</v>
      </c>
      <c r="DM16" s="202">
        <v>-379.71683594952282</v>
      </c>
      <c r="DN16" s="202">
        <v>-385.81871345029242</v>
      </c>
      <c r="DO16" s="202">
        <v>-394.32132963988914</v>
      </c>
      <c r="DP16" s="202">
        <v>-402.72391505078485</v>
      </c>
      <c r="DQ16" s="202">
        <v>-411.72668513388737</v>
      </c>
      <c r="DR16" s="202">
        <v>-419.82917820867971</v>
      </c>
      <c r="DS16" s="202">
        <v>-419.82917820867954</v>
      </c>
      <c r="DT16" s="202">
        <v>-428.63188673437992</v>
      </c>
      <c r="DU16" s="202">
        <v>-437.4345952600799</v>
      </c>
      <c r="DV16" s="202">
        <v>-445.43705755617111</v>
      </c>
      <c r="DW16" s="202">
        <v>-461.49436046948432</v>
      </c>
      <c r="DX16" s="202">
        <v>-461.64204370575555</v>
      </c>
      <c r="DY16" s="202">
        <v>-1392.1002808461103</v>
      </c>
      <c r="DZ16" s="202">
        <v>-1272.8916589719915</v>
      </c>
      <c r="EA16" s="202">
        <v>-1396.4565876773286</v>
      </c>
      <c r="EB16" s="202">
        <v>-1997.614650661742</v>
      </c>
      <c r="EC16" s="202">
        <v>-1605.7440751000311</v>
      </c>
      <c r="ED16" s="202">
        <v>-1885.5801785164665</v>
      </c>
      <c r="EE16" s="202">
        <v>-1825.0615574022777</v>
      </c>
      <c r="EF16" s="202">
        <v>-1528.9704524469066</v>
      </c>
      <c r="EG16" s="202">
        <v>-1550.9772237611573</v>
      </c>
      <c r="EH16" s="202">
        <v>-1502.887216119673</v>
      </c>
      <c r="EI16" s="202">
        <v>-1707.2753154816871</v>
      </c>
      <c r="EJ16" s="202">
        <v>-1673.9759704613134</v>
      </c>
      <c r="EK16" s="202">
        <v>-1580.2597980576679</v>
      </c>
      <c r="EL16" s="202">
        <v>-1698.9653610314697</v>
      </c>
      <c r="EM16" s="202">
        <v>-1725.8687898738035</v>
      </c>
      <c r="EN16" s="202">
        <v>-1690.1745991391604</v>
      </c>
      <c r="EO16" s="202">
        <v>-1690.1745991391604</v>
      </c>
      <c r="EP16" s="202">
        <v>-1690.1745991391604</v>
      </c>
      <c r="EQ16" s="120"/>
      <c r="ER16" s="202">
        <v>0</v>
      </c>
      <c r="ES16" s="202">
        <v>0</v>
      </c>
      <c r="ET16" s="202">
        <v>0</v>
      </c>
      <c r="EU16" s="202">
        <v>0</v>
      </c>
      <c r="EV16" s="202">
        <v>0</v>
      </c>
      <c r="EW16" s="202">
        <v>0</v>
      </c>
      <c r="EX16" s="202">
        <v>0</v>
      </c>
      <c r="EY16" s="202">
        <v>0</v>
      </c>
      <c r="EZ16" s="202">
        <v>0</v>
      </c>
      <c r="FA16" s="202">
        <v>0</v>
      </c>
      <c r="FB16" s="202">
        <v>0</v>
      </c>
      <c r="FC16" s="202">
        <v>0</v>
      </c>
      <c r="FD16" s="202">
        <v>0</v>
      </c>
      <c r="FE16" s="202">
        <v>0</v>
      </c>
      <c r="FF16" s="202">
        <v>0</v>
      </c>
      <c r="FG16" s="202">
        <v>0</v>
      </c>
      <c r="FH16" s="202">
        <v>0</v>
      </c>
      <c r="FI16" s="202">
        <v>0</v>
      </c>
      <c r="FJ16" s="202">
        <v>0</v>
      </c>
      <c r="FK16" s="202">
        <v>0</v>
      </c>
      <c r="FL16" s="202">
        <v>0</v>
      </c>
      <c r="FM16" s="202">
        <v>0</v>
      </c>
      <c r="FN16" s="202">
        <v>0</v>
      </c>
      <c r="FO16" s="202">
        <v>0</v>
      </c>
      <c r="FP16" s="202">
        <v>0</v>
      </c>
      <c r="FQ16" s="202">
        <v>0</v>
      </c>
      <c r="FR16" s="202">
        <v>0</v>
      </c>
      <c r="FS16" s="202">
        <v>0</v>
      </c>
      <c r="FT16" s="202">
        <v>0</v>
      </c>
      <c r="FU16" s="202">
        <v>0</v>
      </c>
      <c r="FV16" s="202">
        <v>0</v>
      </c>
      <c r="FW16" s="202">
        <v>0</v>
      </c>
      <c r="FX16" s="202">
        <v>0</v>
      </c>
      <c r="FY16" s="202">
        <v>0</v>
      </c>
      <c r="FZ16" s="202">
        <v>0</v>
      </c>
      <c r="GA16" s="120"/>
      <c r="GB16" s="202">
        <v>0</v>
      </c>
      <c r="GC16" s="202">
        <v>0</v>
      </c>
      <c r="GD16" s="202">
        <v>0</v>
      </c>
      <c r="GE16" s="202">
        <v>0</v>
      </c>
      <c r="GF16" s="202">
        <v>0</v>
      </c>
      <c r="GG16" s="202">
        <v>0</v>
      </c>
      <c r="GH16" s="202">
        <v>0</v>
      </c>
      <c r="GI16" s="202">
        <v>0</v>
      </c>
      <c r="GJ16" s="202">
        <v>0</v>
      </c>
      <c r="GK16" s="202">
        <v>0</v>
      </c>
      <c r="GL16" s="202">
        <v>0</v>
      </c>
      <c r="GM16" s="202">
        <v>0</v>
      </c>
      <c r="GN16" s="202">
        <v>0</v>
      </c>
      <c r="GO16" s="202">
        <v>0</v>
      </c>
      <c r="GP16" s="202">
        <v>0</v>
      </c>
      <c r="GQ16" s="202">
        <v>0</v>
      </c>
      <c r="GR16" s="202">
        <v>0</v>
      </c>
      <c r="GS16" s="202">
        <v>0</v>
      </c>
      <c r="GT16" s="202">
        <v>0</v>
      </c>
      <c r="GU16" s="202">
        <v>0</v>
      </c>
      <c r="GV16" s="202">
        <v>0</v>
      </c>
      <c r="GW16" s="202">
        <v>0</v>
      </c>
      <c r="GX16" s="202">
        <v>0</v>
      </c>
      <c r="GY16" s="202">
        <v>0</v>
      </c>
      <c r="GZ16" s="202">
        <v>0</v>
      </c>
      <c r="HA16" s="202">
        <v>0</v>
      </c>
      <c r="HB16" s="202">
        <v>0</v>
      </c>
      <c r="HC16" s="202">
        <v>0</v>
      </c>
      <c r="HD16" s="202">
        <v>0</v>
      </c>
      <c r="HE16" s="202">
        <v>0</v>
      </c>
      <c r="HF16" s="202">
        <v>0</v>
      </c>
      <c r="HG16" s="202">
        <v>0</v>
      </c>
      <c r="HH16" s="202">
        <v>0</v>
      </c>
      <c r="HI16" s="202">
        <v>0</v>
      </c>
      <c r="HJ16" s="202">
        <v>0</v>
      </c>
      <c r="HK16" s="120"/>
      <c r="HL16" s="202">
        <v>0</v>
      </c>
      <c r="HM16" s="202">
        <v>0</v>
      </c>
      <c r="HN16" s="202">
        <v>0</v>
      </c>
      <c r="HO16" s="202">
        <v>0</v>
      </c>
      <c r="HP16" s="202">
        <v>0</v>
      </c>
      <c r="HQ16" s="202">
        <v>0</v>
      </c>
      <c r="HR16" s="202">
        <v>0</v>
      </c>
      <c r="HS16" s="202">
        <v>0</v>
      </c>
      <c r="HT16" s="202">
        <v>0</v>
      </c>
      <c r="HU16" s="202">
        <v>0</v>
      </c>
      <c r="HV16" s="202">
        <v>0</v>
      </c>
      <c r="HW16" s="202">
        <v>0</v>
      </c>
      <c r="HX16" s="202">
        <v>0</v>
      </c>
      <c r="HY16" s="202">
        <v>0</v>
      </c>
      <c r="HZ16" s="202">
        <v>0</v>
      </c>
      <c r="IA16" s="202">
        <v>0</v>
      </c>
      <c r="IB16" s="202">
        <v>0</v>
      </c>
      <c r="IC16" s="202">
        <v>0</v>
      </c>
      <c r="ID16" s="202">
        <v>0</v>
      </c>
      <c r="IE16" s="202">
        <v>0</v>
      </c>
      <c r="IF16" s="202">
        <v>0</v>
      </c>
      <c r="IG16" s="202">
        <v>0</v>
      </c>
      <c r="IH16" s="202">
        <v>0</v>
      </c>
      <c r="II16" s="202">
        <v>0</v>
      </c>
      <c r="IJ16" s="202">
        <v>0</v>
      </c>
      <c r="IK16" s="202">
        <v>0</v>
      </c>
      <c r="IL16" s="202">
        <v>0</v>
      </c>
      <c r="IM16" s="202">
        <v>0</v>
      </c>
      <c r="IN16" s="202">
        <v>0</v>
      </c>
      <c r="IO16" s="202">
        <v>0</v>
      </c>
      <c r="IP16" s="202">
        <v>0</v>
      </c>
      <c r="IQ16" s="202">
        <v>0</v>
      </c>
      <c r="IR16" s="202">
        <v>0</v>
      </c>
      <c r="IS16" s="202">
        <v>0</v>
      </c>
      <c r="IT16" s="202">
        <v>0</v>
      </c>
      <c r="IU16" s="120"/>
      <c r="IV16" s="202">
        <v>0</v>
      </c>
      <c r="IW16" s="202">
        <v>0</v>
      </c>
      <c r="IX16" s="202">
        <v>0</v>
      </c>
      <c r="IY16" s="202">
        <v>0</v>
      </c>
      <c r="IZ16" s="202">
        <v>0</v>
      </c>
      <c r="JA16" s="202">
        <v>0</v>
      </c>
      <c r="JB16" s="202">
        <v>0</v>
      </c>
      <c r="JC16" s="202">
        <v>0</v>
      </c>
      <c r="JD16" s="202">
        <v>0</v>
      </c>
      <c r="JE16" s="202">
        <v>0</v>
      </c>
      <c r="JF16" s="202">
        <v>0</v>
      </c>
      <c r="JG16" s="202">
        <v>0</v>
      </c>
      <c r="JH16" s="202">
        <v>0</v>
      </c>
      <c r="JI16" s="202">
        <v>0</v>
      </c>
      <c r="JJ16" s="202">
        <v>0</v>
      </c>
      <c r="JK16" s="202">
        <v>0</v>
      </c>
      <c r="JL16" s="202">
        <v>0</v>
      </c>
      <c r="JM16" s="202">
        <v>0</v>
      </c>
      <c r="JN16" s="202">
        <v>0</v>
      </c>
      <c r="JO16" s="202">
        <v>0</v>
      </c>
      <c r="JP16" s="202">
        <v>0</v>
      </c>
      <c r="JQ16" s="202">
        <v>0</v>
      </c>
      <c r="JR16" s="202">
        <v>0</v>
      </c>
      <c r="JS16" s="202">
        <v>0</v>
      </c>
      <c r="JT16" s="202">
        <v>0</v>
      </c>
      <c r="JU16" s="202">
        <v>0</v>
      </c>
      <c r="JV16" s="202">
        <v>0</v>
      </c>
      <c r="JW16" s="202">
        <v>0</v>
      </c>
      <c r="JX16" s="202">
        <v>0</v>
      </c>
      <c r="JY16" s="202">
        <v>0</v>
      </c>
      <c r="JZ16" s="202">
        <v>0</v>
      </c>
      <c r="KA16" s="202">
        <v>0</v>
      </c>
      <c r="KB16" s="202">
        <v>0</v>
      </c>
      <c r="KC16" s="202">
        <v>0</v>
      </c>
      <c r="KD16" s="202">
        <v>0</v>
      </c>
      <c r="KE16" s="120"/>
      <c r="KF16" s="202">
        <v>0</v>
      </c>
      <c r="KG16" s="202">
        <v>0</v>
      </c>
      <c r="KH16" s="202">
        <v>0</v>
      </c>
      <c r="KI16" s="202">
        <v>0</v>
      </c>
      <c r="KJ16" s="202">
        <v>0</v>
      </c>
      <c r="KK16" s="202">
        <v>0</v>
      </c>
      <c r="KL16" s="202">
        <v>0</v>
      </c>
      <c r="KM16" s="202">
        <v>0</v>
      </c>
      <c r="KN16" s="202">
        <v>0</v>
      </c>
      <c r="KO16" s="202">
        <v>0</v>
      </c>
      <c r="KP16" s="202">
        <v>0</v>
      </c>
      <c r="KQ16" s="202">
        <v>0</v>
      </c>
      <c r="KR16" s="202">
        <v>0</v>
      </c>
      <c r="KS16" s="202">
        <v>0</v>
      </c>
      <c r="KT16" s="202">
        <v>0</v>
      </c>
      <c r="KU16" s="202">
        <v>0</v>
      </c>
      <c r="KV16" s="202">
        <v>0</v>
      </c>
      <c r="KW16" s="202">
        <v>0</v>
      </c>
      <c r="KX16" s="202">
        <v>0</v>
      </c>
      <c r="KY16" s="202">
        <v>0</v>
      </c>
      <c r="KZ16" s="202">
        <v>0</v>
      </c>
      <c r="LA16" s="202">
        <v>0</v>
      </c>
      <c r="LB16" s="202">
        <v>0</v>
      </c>
      <c r="LC16" s="202">
        <v>0</v>
      </c>
      <c r="LD16" s="202">
        <v>0</v>
      </c>
      <c r="LE16" s="202">
        <v>0</v>
      </c>
      <c r="LF16" s="202">
        <v>0</v>
      </c>
      <c r="LG16" s="202">
        <v>0</v>
      </c>
      <c r="LH16" s="202">
        <v>0</v>
      </c>
      <c r="LI16" s="202">
        <v>0</v>
      </c>
      <c r="LJ16" s="202">
        <v>0</v>
      </c>
      <c r="LK16" s="202">
        <v>0</v>
      </c>
      <c r="LL16" s="202">
        <v>0</v>
      </c>
      <c r="LM16" s="202">
        <v>0</v>
      </c>
      <c r="LN16" s="202">
        <v>0</v>
      </c>
      <c r="LO16" s="120"/>
      <c r="LP16" s="202">
        <v>-344.10587873191747</v>
      </c>
      <c r="LQ16" s="202">
        <v>-342.00523237919356</v>
      </c>
      <c r="LR16" s="202">
        <v>-354.10895660203141</v>
      </c>
      <c r="LS16" s="202">
        <v>-366.41274238227152</v>
      </c>
      <c r="LT16" s="202">
        <v>-378.1163434903047</v>
      </c>
      <c r="LU16" s="202">
        <v>-379.71683594952282</v>
      </c>
      <c r="LV16" s="202">
        <v>-385.81871345029242</v>
      </c>
      <c r="LW16" s="202">
        <v>-394.32132963988914</v>
      </c>
      <c r="LX16" s="202">
        <v>-402.72391505078485</v>
      </c>
      <c r="LY16" s="202">
        <v>-411.72668513388737</v>
      </c>
      <c r="LZ16" s="202">
        <v>-419.82917820867971</v>
      </c>
      <c r="MA16" s="202">
        <v>-419.82917820867954</v>
      </c>
      <c r="MB16" s="202">
        <v>-428.63188673437992</v>
      </c>
      <c r="MC16" s="202">
        <v>-437.4345952600799</v>
      </c>
      <c r="MD16" s="202">
        <v>-445.43705755617111</v>
      </c>
      <c r="ME16" s="202">
        <v>-461.49436046948432</v>
      </c>
      <c r="MF16" s="202">
        <v>-461.64204370575555</v>
      </c>
      <c r="MG16" s="202">
        <v>-1392.1002808461103</v>
      </c>
      <c r="MH16" s="202">
        <v>-1272.8916589719915</v>
      </c>
      <c r="MI16" s="202">
        <v>-1396.4565876773286</v>
      </c>
      <c r="MJ16" s="202">
        <v>-1997.614650661742</v>
      </c>
      <c r="MK16" s="202">
        <v>-1605.7440751000311</v>
      </c>
      <c r="ML16" s="202">
        <v>-1885.5801785164665</v>
      </c>
      <c r="MM16" s="202">
        <v>-1825.0615574022777</v>
      </c>
      <c r="MN16" s="202">
        <v>-1528.9704524469066</v>
      </c>
      <c r="MO16" s="202">
        <v>-1550.9772237611573</v>
      </c>
      <c r="MP16" s="202">
        <v>-1502.887216119673</v>
      </c>
      <c r="MQ16" s="202">
        <v>-1707.2753154816871</v>
      </c>
      <c r="MR16" s="202">
        <v>-1673.9759704613134</v>
      </c>
      <c r="MS16" s="202">
        <v>-1580.2597980576679</v>
      </c>
      <c r="MT16" s="202">
        <v>-1698.9653610314697</v>
      </c>
      <c r="MU16" s="202">
        <v>-1725.8687898738035</v>
      </c>
      <c r="MV16" s="202">
        <v>-1690.1745991391604</v>
      </c>
      <c r="MW16" s="202">
        <v>-1690.1745991391604</v>
      </c>
      <c r="MX16" s="202">
        <v>-1690.1745991391604</v>
      </c>
      <c r="MY16" s="120"/>
      <c r="MZ16" s="202">
        <v>0</v>
      </c>
      <c r="NA16" s="202">
        <v>0</v>
      </c>
      <c r="NB16" s="202">
        <v>0</v>
      </c>
      <c r="NC16" s="202">
        <v>0</v>
      </c>
      <c r="ND16" s="202">
        <v>0</v>
      </c>
      <c r="NE16" s="202">
        <v>0</v>
      </c>
      <c r="NF16" s="202">
        <v>0</v>
      </c>
      <c r="NG16" s="202">
        <v>0</v>
      </c>
      <c r="NH16" s="202">
        <v>0</v>
      </c>
      <c r="NI16" s="202">
        <v>0</v>
      </c>
      <c r="NJ16" s="202">
        <v>0</v>
      </c>
      <c r="NK16" s="202">
        <v>0</v>
      </c>
      <c r="NL16" s="202">
        <v>0</v>
      </c>
      <c r="NM16" s="202">
        <v>0</v>
      </c>
      <c r="NN16" s="202">
        <v>0</v>
      </c>
      <c r="NO16" s="202">
        <v>0</v>
      </c>
      <c r="NP16" s="202">
        <v>0</v>
      </c>
      <c r="NQ16" s="202">
        <v>0</v>
      </c>
      <c r="NR16" s="202">
        <v>0</v>
      </c>
      <c r="NS16" s="202">
        <v>0</v>
      </c>
      <c r="NT16" s="202">
        <v>0</v>
      </c>
      <c r="NU16" s="202">
        <v>0</v>
      </c>
      <c r="NV16" s="202">
        <v>0</v>
      </c>
      <c r="NW16" s="202">
        <v>0</v>
      </c>
      <c r="NX16" s="202">
        <v>0</v>
      </c>
      <c r="NY16" s="202">
        <v>0</v>
      </c>
      <c r="NZ16" s="202">
        <v>0</v>
      </c>
      <c r="OA16" s="202">
        <v>0</v>
      </c>
      <c r="OB16" s="202">
        <v>0</v>
      </c>
      <c r="OC16" s="202">
        <v>0</v>
      </c>
      <c r="OD16" s="202">
        <v>0</v>
      </c>
      <c r="OE16" s="202">
        <v>0</v>
      </c>
      <c r="OF16" s="202">
        <v>0</v>
      </c>
      <c r="OG16" s="202">
        <v>0</v>
      </c>
      <c r="OH16" s="202">
        <v>0</v>
      </c>
      <c r="OI16" s="120"/>
      <c r="OJ16" s="202">
        <v>0</v>
      </c>
      <c r="OK16" s="202">
        <v>0</v>
      </c>
      <c r="OL16" s="202">
        <v>0</v>
      </c>
      <c r="OM16" s="202">
        <v>0</v>
      </c>
      <c r="ON16" s="202">
        <v>0</v>
      </c>
      <c r="OO16" s="202">
        <v>0</v>
      </c>
      <c r="OP16" s="202">
        <v>0</v>
      </c>
      <c r="OQ16" s="202">
        <v>0</v>
      </c>
      <c r="OR16" s="202">
        <v>0</v>
      </c>
      <c r="OS16" s="202">
        <v>0</v>
      </c>
      <c r="OT16" s="202">
        <v>0</v>
      </c>
      <c r="OU16" s="202">
        <v>0</v>
      </c>
      <c r="OV16" s="202">
        <v>0</v>
      </c>
      <c r="OW16" s="202">
        <v>0</v>
      </c>
      <c r="OX16" s="202">
        <v>0</v>
      </c>
      <c r="OY16" s="202">
        <v>0</v>
      </c>
      <c r="OZ16" s="202">
        <v>0</v>
      </c>
      <c r="PA16" s="202">
        <v>0</v>
      </c>
      <c r="PB16" s="202">
        <v>0</v>
      </c>
      <c r="PC16" s="202">
        <v>0</v>
      </c>
      <c r="PD16" s="202">
        <v>0</v>
      </c>
      <c r="PE16" s="202">
        <v>0</v>
      </c>
      <c r="PF16" s="202">
        <v>0</v>
      </c>
      <c r="PG16" s="202">
        <v>0</v>
      </c>
      <c r="PH16" s="202">
        <v>0</v>
      </c>
      <c r="PI16" s="202">
        <v>0</v>
      </c>
      <c r="PJ16" s="202">
        <v>0</v>
      </c>
      <c r="PK16" s="202">
        <v>0</v>
      </c>
      <c r="PL16" s="202">
        <v>0</v>
      </c>
      <c r="PM16" s="202">
        <v>0</v>
      </c>
      <c r="PN16" s="202">
        <v>0</v>
      </c>
      <c r="PO16" s="202">
        <v>0</v>
      </c>
      <c r="PP16" s="202">
        <v>0</v>
      </c>
      <c r="PQ16" s="202">
        <v>0</v>
      </c>
      <c r="PR16" s="202">
        <v>0</v>
      </c>
      <c r="PS16" s="120"/>
      <c r="PT16" s="202">
        <v>0</v>
      </c>
      <c r="PU16" s="202">
        <v>0</v>
      </c>
      <c r="PV16" s="202">
        <v>0</v>
      </c>
      <c r="PW16" s="202">
        <v>0</v>
      </c>
      <c r="PX16" s="202">
        <v>0</v>
      </c>
      <c r="PY16" s="202">
        <v>0</v>
      </c>
      <c r="PZ16" s="202">
        <v>0</v>
      </c>
      <c r="QA16" s="202">
        <v>0</v>
      </c>
      <c r="QB16" s="202">
        <v>0</v>
      </c>
      <c r="QC16" s="202">
        <v>0</v>
      </c>
      <c r="QD16" s="202">
        <v>0</v>
      </c>
      <c r="QE16" s="202">
        <v>0</v>
      </c>
      <c r="QF16" s="202">
        <v>0</v>
      </c>
      <c r="QG16" s="202">
        <v>0</v>
      </c>
      <c r="QH16" s="202">
        <v>0</v>
      </c>
      <c r="QI16" s="202">
        <v>0</v>
      </c>
      <c r="QJ16" s="202">
        <v>0</v>
      </c>
      <c r="QK16" s="202">
        <v>0</v>
      </c>
      <c r="QL16" s="202">
        <v>0</v>
      </c>
      <c r="QM16" s="202">
        <v>0</v>
      </c>
      <c r="QN16" s="202">
        <v>0</v>
      </c>
      <c r="QO16" s="202">
        <v>0</v>
      </c>
      <c r="QP16" s="202">
        <v>0</v>
      </c>
      <c r="QQ16" s="202">
        <v>0</v>
      </c>
      <c r="QR16" s="202">
        <v>0</v>
      </c>
      <c r="QS16" s="202">
        <v>0</v>
      </c>
      <c r="QT16" s="202">
        <v>0</v>
      </c>
      <c r="QU16" s="202">
        <v>0</v>
      </c>
      <c r="QV16" s="202">
        <v>0</v>
      </c>
      <c r="QW16" s="202">
        <v>0</v>
      </c>
      <c r="QX16" s="202">
        <v>0</v>
      </c>
      <c r="QY16" s="202">
        <v>0</v>
      </c>
      <c r="QZ16" s="202">
        <v>0</v>
      </c>
      <c r="RA16" s="202">
        <v>0</v>
      </c>
      <c r="RB16" s="202">
        <v>0</v>
      </c>
      <c r="RC16" s="120"/>
      <c r="RD16" s="202">
        <v>0</v>
      </c>
      <c r="RE16" s="202">
        <v>0</v>
      </c>
      <c r="RF16" s="202">
        <v>0</v>
      </c>
      <c r="RG16" s="202">
        <v>0</v>
      </c>
      <c r="RH16" s="202">
        <v>0</v>
      </c>
      <c r="RI16" s="202">
        <v>0</v>
      </c>
      <c r="RJ16" s="202">
        <v>0</v>
      </c>
      <c r="RK16" s="202">
        <v>0</v>
      </c>
      <c r="RL16" s="202">
        <v>0</v>
      </c>
      <c r="RM16" s="202">
        <v>0</v>
      </c>
      <c r="RN16" s="202">
        <v>0</v>
      </c>
      <c r="RO16" s="202">
        <v>0</v>
      </c>
      <c r="RP16" s="202">
        <v>0</v>
      </c>
      <c r="RQ16" s="202">
        <v>0</v>
      </c>
      <c r="RR16" s="202">
        <v>0</v>
      </c>
      <c r="RS16" s="202">
        <v>0</v>
      </c>
      <c r="RT16" s="202">
        <v>0</v>
      </c>
      <c r="RU16" s="202">
        <v>0</v>
      </c>
      <c r="RV16" s="202">
        <v>0</v>
      </c>
      <c r="RW16" s="202">
        <v>0</v>
      </c>
      <c r="RX16" s="202">
        <v>0</v>
      </c>
      <c r="RY16" s="202">
        <v>0</v>
      </c>
      <c r="RZ16" s="202">
        <v>0</v>
      </c>
      <c r="SA16" s="202">
        <v>0</v>
      </c>
      <c r="SB16" s="202">
        <v>0</v>
      </c>
      <c r="SC16" s="202">
        <v>0</v>
      </c>
      <c r="SD16" s="202">
        <v>0</v>
      </c>
      <c r="SE16" s="202">
        <v>0</v>
      </c>
      <c r="SF16" s="202">
        <v>0</v>
      </c>
      <c r="SG16" s="202">
        <v>0</v>
      </c>
      <c r="SH16" s="202">
        <v>0</v>
      </c>
      <c r="SI16" s="202">
        <v>0</v>
      </c>
      <c r="SJ16" s="202">
        <v>0</v>
      </c>
      <c r="SK16" s="202">
        <v>0</v>
      </c>
      <c r="SL16" s="202">
        <v>0</v>
      </c>
      <c r="SM16" s="120"/>
      <c r="SN16" s="202">
        <v>0</v>
      </c>
      <c r="SO16" s="202">
        <v>0</v>
      </c>
      <c r="SP16" s="202">
        <v>0</v>
      </c>
      <c r="SQ16" s="202">
        <v>0</v>
      </c>
      <c r="SR16" s="202">
        <v>0</v>
      </c>
      <c r="SS16" s="202">
        <v>0</v>
      </c>
      <c r="ST16" s="202">
        <v>0</v>
      </c>
      <c r="SU16" s="202">
        <v>0</v>
      </c>
      <c r="SV16" s="202">
        <v>0</v>
      </c>
      <c r="SW16" s="202">
        <v>0</v>
      </c>
      <c r="SX16" s="202">
        <v>0</v>
      </c>
      <c r="SY16" s="202">
        <v>0</v>
      </c>
      <c r="SZ16" s="202">
        <v>0</v>
      </c>
      <c r="TA16" s="202">
        <v>0</v>
      </c>
      <c r="TB16" s="202">
        <v>0</v>
      </c>
      <c r="TC16" s="202">
        <v>0</v>
      </c>
      <c r="TD16" s="202">
        <v>0</v>
      </c>
      <c r="TE16" s="202">
        <v>0</v>
      </c>
      <c r="TF16" s="202">
        <v>0</v>
      </c>
      <c r="TG16" s="202">
        <v>0</v>
      </c>
      <c r="TH16" s="202">
        <v>0</v>
      </c>
      <c r="TI16" s="202">
        <v>0</v>
      </c>
      <c r="TJ16" s="202">
        <v>0</v>
      </c>
      <c r="TK16" s="202">
        <v>0</v>
      </c>
      <c r="TL16" s="202">
        <v>0</v>
      </c>
      <c r="TM16" s="202">
        <v>0</v>
      </c>
      <c r="TN16" s="202">
        <v>0</v>
      </c>
      <c r="TO16" s="202">
        <v>0</v>
      </c>
      <c r="TP16" s="202">
        <v>0</v>
      </c>
      <c r="TQ16" s="202">
        <v>0</v>
      </c>
      <c r="TR16" s="202">
        <v>0</v>
      </c>
      <c r="TS16" s="202">
        <v>0</v>
      </c>
      <c r="TT16" s="202">
        <v>0</v>
      </c>
      <c r="TU16" s="202">
        <v>0</v>
      </c>
      <c r="TV16" s="202">
        <v>0</v>
      </c>
      <c r="TW16" s="120"/>
      <c r="TX16" s="202">
        <v>0</v>
      </c>
      <c r="TY16" s="202">
        <v>0</v>
      </c>
      <c r="TZ16" s="202">
        <v>0</v>
      </c>
      <c r="UA16" s="202">
        <v>0</v>
      </c>
      <c r="UB16" s="202">
        <v>0</v>
      </c>
      <c r="UC16" s="202">
        <v>0</v>
      </c>
      <c r="UD16" s="202">
        <v>0</v>
      </c>
      <c r="UE16" s="202">
        <v>0</v>
      </c>
      <c r="UF16" s="202">
        <v>0</v>
      </c>
      <c r="UG16" s="202">
        <v>0</v>
      </c>
      <c r="UH16" s="202">
        <v>0</v>
      </c>
      <c r="UI16" s="202">
        <v>0</v>
      </c>
      <c r="UJ16" s="202">
        <v>0</v>
      </c>
      <c r="UK16" s="202">
        <v>0</v>
      </c>
      <c r="UL16" s="202">
        <v>0</v>
      </c>
      <c r="UM16" s="202">
        <v>0</v>
      </c>
      <c r="UN16" s="202">
        <v>0</v>
      </c>
      <c r="UO16" s="202">
        <v>0</v>
      </c>
      <c r="UP16" s="202">
        <v>0</v>
      </c>
      <c r="UQ16" s="202">
        <v>0</v>
      </c>
      <c r="UR16" s="202">
        <v>0</v>
      </c>
      <c r="US16" s="202">
        <v>0</v>
      </c>
      <c r="UT16" s="202">
        <v>0</v>
      </c>
      <c r="UU16" s="202">
        <v>0</v>
      </c>
      <c r="UV16" s="202">
        <v>0</v>
      </c>
      <c r="UW16" s="202">
        <v>0</v>
      </c>
      <c r="UX16" s="202">
        <v>0</v>
      </c>
      <c r="UY16" s="202">
        <v>0</v>
      </c>
      <c r="UZ16" s="202">
        <v>0</v>
      </c>
      <c r="VA16" s="202">
        <v>0</v>
      </c>
      <c r="VB16" s="202">
        <v>0</v>
      </c>
      <c r="VC16" s="202">
        <v>0</v>
      </c>
      <c r="VD16" s="202">
        <v>0</v>
      </c>
      <c r="VE16" s="202">
        <v>0</v>
      </c>
      <c r="VF16" s="202">
        <v>0</v>
      </c>
      <c r="VG16" s="120"/>
      <c r="VH16" s="202">
        <v>137.6</v>
      </c>
      <c r="VI16" s="202">
        <v>136.76</v>
      </c>
      <c r="VJ16" s="202">
        <v>141.6</v>
      </c>
      <c r="VK16" s="202">
        <v>146.52000000000001</v>
      </c>
      <c r="VL16" s="202">
        <v>151.20000000000002</v>
      </c>
      <c r="VM16" s="202">
        <v>151.83999999999995</v>
      </c>
      <c r="VN16" s="202">
        <v>154.28</v>
      </c>
      <c r="VO16" s="202">
        <v>157.67999999999998</v>
      </c>
      <c r="VP16" s="202">
        <v>161.04</v>
      </c>
      <c r="VQ16" s="202">
        <v>164.64000000000001</v>
      </c>
      <c r="VR16" s="202">
        <v>167.88000000000002</v>
      </c>
      <c r="VS16" s="202">
        <v>167.87999999999997</v>
      </c>
      <c r="VT16" s="202">
        <v>171.4</v>
      </c>
      <c r="VU16" s="202">
        <v>174.91999999999993</v>
      </c>
      <c r="VV16" s="202">
        <v>178.12</v>
      </c>
      <c r="VW16" s="202">
        <v>184.54094488188977</v>
      </c>
      <c r="VX16" s="202">
        <v>184.59999999999997</v>
      </c>
      <c r="VY16" s="202">
        <v>556.66877691926311</v>
      </c>
      <c r="VZ16" s="202">
        <v>509</v>
      </c>
      <c r="WA16" s="202">
        <v>558.41076349090963</v>
      </c>
      <c r="WB16" s="202">
        <v>798.8</v>
      </c>
      <c r="WC16" s="202">
        <v>642.10000000000014</v>
      </c>
      <c r="WD16" s="202">
        <v>754</v>
      </c>
      <c r="WE16" s="202">
        <v>729.8</v>
      </c>
      <c r="WF16" s="202">
        <v>611.4</v>
      </c>
      <c r="WG16" s="202">
        <v>620.20000000000005</v>
      </c>
      <c r="WH16" s="202">
        <v>600.96991571357751</v>
      </c>
      <c r="WI16" s="202">
        <v>682.70000000000016</v>
      </c>
      <c r="WJ16" s="202">
        <v>669.38436037277631</v>
      </c>
      <c r="WK16" s="202">
        <v>631.90942570945992</v>
      </c>
      <c r="WL16" s="202">
        <v>679.37704098353788</v>
      </c>
      <c r="WM16" s="202">
        <v>690.1351013292292</v>
      </c>
      <c r="WN16" s="202">
        <v>675.86181816653936</v>
      </c>
      <c r="WO16" s="202">
        <v>675.86181816653936</v>
      </c>
      <c r="WP16" s="202">
        <v>675.86181816653936</v>
      </c>
      <c r="WQ16" s="120"/>
      <c r="WR16" s="202">
        <v>0</v>
      </c>
      <c r="WS16" s="202">
        <v>0</v>
      </c>
      <c r="WT16" s="202">
        <v>0</v>
      </c>
      <c r="WU16" s="202">
        <v>0</v>
      </c>
      <c r="WV16" s="202">
        <v>0</v>
      </c>
      <c r="WW16" s="202">
        <v>0</v>
      </c>
      <c r="WX16" s="202">
        <v>0</v>
      </c>
      <c r="WY16" s="202">
        <v>0</v>
      </c>
      <c r="WZ16" s="202">
        <v>0</v>
      </c>
      <c r="XA16" s="202">
        <v>0</v>
      </c>
      <c r="XB16" s="202">
        <v>0</v>
      </c>
      <c r="XC16" s="202">
        <v>0</v>
      </c>
      <c r="XD16" s="202">
        <v>0</v>
      </c>
      <c r="XE16" s="202">
        <v>0</v>
      </c>
      <c r="XF16" s="202">
        <v>0</v>
      </c>
      <c r="XG16" s="202">
        <v>0</v>
      </c>
      <c r="XH16" s="202">
        <v>0</v>
      </c>
      <c r="XI16" s="202">
        <v>0</v>
      </c>
      <c r="XJ16" s="202">
        <v>0</v>
      </c>
      <c r="XK16" s="202">
        <v>0</v>
      </c>
      <c r="XL16" s="202">
        <v>0</v>
      </c>
      <c r="XM16" s="202">
        <v>0</v>
      </c>
      <c r="XN16" s="202">
        <v>0</v>
      </c>
      <c r="XO16" s="202">
        <v>0</v>
      </c>
      <c r="XP16" s="202">
        <v>0</v>
      </c>
      <c r="XQ16" s="202">
        <v>0</v>
      </c>
      <c r="XR16" s="202">
        <v>0</v>
      </c>
      <c r="XS16" s="202">
        <v>0</v>
      </c>
      <c r="XT16" s="202">
        <v>0</v>
      </c>
      <c r="XU16" s="202">
        <v>0</v>
      </c>
      <c r="XV16" s="202">
        <v>0</v>
      </c>
      <c r="XW16" s="202">
        <v>0</v>
      </c>
      <c r="XX16" s="202">
        <v>0</v>
      </c>
      <c r="XY16" s="202">
        <v>0</v>
      </c>
      <c r="XZ16" s="202">
        <v>0</v>
      </c>
      <c r="YA16" s="120"/>
      <c r="YB16" s="202">
        <v>0</v>
      </c>
      <c r="YC16" s="202">
        <v>0</v>
      </c>
      <c r="YD16" s="202">
        <v>0</v>
      </c>
      <c r="YE16" s="202">
        <v>0</v>
      </c>
      <c r="YF16" s="202">
        <v>0</v>
      </c>
      <c r="YG16" s="202">
        <v>0</v>
      </c>
      <c r="YH16" s="202">
        <v>0</v>
      </c>
      <c r="YI16" s="202">
        <v>0</v>
      </c>
      <c r="YJ16" s="202">
        <v>0</v>
      </c>
      <c r="YK16" s="202">
        <v>0</v>
      </c>
      <c r="YL16" s="202">
        <v>0</v>
      </c>
      <c r="YM16" s="202">
        <v>0</v>
      </c>
      <c r="YN16" s="202">
        <v>0</v>
      </c>
      <c r="YO16" s="202">
        <v>0</v>
      </c>
      <c r="YP16" s="202">
        <v>0</v>
      </c>
      <c r="YQ16" s="202">
        <v>0</v>
      </c>
      <c r="YR16" s="202">
        <v>0</v>
      </c>
      <c r="YS16" s="202">
        <v>0</v>
      </c>
      <c r="YT16" s="202">
        <v>0</v>
      </c>
      <c r="YU16" s="202">
        <v>0</v>
      </c>
      <c r="YV16" s="202">
        <v>0</v>
      </c>
      <c r="YW16" s="202">
        <v>0</v>
      </c>
      <c r="YX16" s="202">
        <v>0</v>
      </c>
      <c r="YY16" s="202">
        <v>0</v>
      </c>
      <c r="YZ16" s="202">
        <v>0</v>
      </c>
      <c r="ZA16" s="202">
        <v>0</v>
      </c>
      <c r="ZB16" s="202">
        <v>0</v>
      </c>
      <c r="ZC16" s="202">
        <v>0</v>
      </c>
      <c r="ZD16" s="202">
        <v>0</v>
      </c>
      <c r="ZE16" s="202">
        <v>0</v>
      </c>
      <c r="ZF16" s="202">
        <v>0</v>
      </c>
      <c r="ZG16" s="202">
        <v>0</v>
      </c>
      <c r="ZH16" s="202">
        <v>0</v>
      </c>
      <c r="ZI16" s="202">
        <v>0</v>
      </c>
      <c r="ZJ16" s="202">
        <v>0</v>
      </c>
      <c r="ZK16" s="120"/>
      <c r="ZL16" s="202">
        <v>0</v>
      </c>
      <c r="ZM16" s="202">
        <v>0</v>
      </c>
      <c r="ZN16" s="202">
        <v>0</v>
      </c>
      <c r="ZO16" s="202">
        <v>0</v>
      </c>
      <c r="ZP16" s="202">
        <v>0</v>
      </c>
      <c r="ZQ16" s="202">
        <v>0</v>
      </c>
      <c r="ZR16" s="202">
        <v>0</v>
      </c>
      <c r="ZS16" s="202">
        <v>0</v>
      </c>
      <c r="ZT16" s="202">
        <v>0</v>
      </c>
      <c r="ZU16" s="202">
        <v>0</v>
      </c>
      <c r="ZV16" s="202">
        <v>0</v>
      </c>
      <c r="ZW16" s="202">
        <v>0</v>
      </c>
      <c r="ZX16" s="202">
        <v>0</v>
      </c>
      <c r="ZY16" s="202">
        <v>0</v>
      </c>
      <c r="ZZ16" s="202">
        <v>0</v>
      </c>
      <c r="AAA16" s="202">
        <v>0</v>
      </c>
      <c r="AAB16" s="202">
        <v>0</v>
      </c>
      <c r="AAC16" s="202">
        <v>0</v>
      </c>
      <c r="AAD16" s="202">
        <v>0</v>
      </c>
      <c r="AAE16" s="202">
        <v>0</v>
      </c>
      <c r="AAF16" s="202">
        <v>0</v>
      </c>
      <c r="AAG16" s="202">
        <v>0</v>
      </c>
      <c r="AAH16" s="202">
        <v>0</v>
      </c>
      <c r="AAI16" s="202">
        <v>0</v>
      </c>
      <c r="AAJ16" s="202">
        <v>0</v>
      </c>
      <c r="AAK16" s="202">
        <v>0</v>
      </c>
      <c r="AAL16" s="202">
        <v>0</v>
      </c>
      <c r="AAM16" s="202">
        <v>0</v>
      </c>
      <c r="AAN16" s="202">
        <v>0</v>
      </c>
      <c r="AAO16" s="202">
        <v>0</v>
      </c>
      <c r="AAP16" s="202">
        <v>0</v>
      </c>
      <c r="AAQ16" s="202">
        <v>0</v>
      </c>
      <c r="AAR16" s="202">
        <v>0</v>
      </c>
      <c r="AAS16" s="202">
        <v>0</v>
      </c>
      <c r="AAT16" s="202">
        <v>0</v>
      </c>
      <c r="AAU16" s="120"/>
      <c r="AAV16" s="202">
        <v>0</v>
      </c>
      <c r="AAW16" s="202">
        <v>0</v>
      </c>
      <c r="AAX16" s="202">
        <v>0</v>
      </c>
      <c r="AAY16" s="202">
        <v>0</v>
      </c>
      <c r="AAZ16" s="202">
        <v>0</v>
      </c>
      <c r="ABA16" s="202">
        <v>0</v>
      </c>
      <c r="ABB16" s="202">
        <v>0</v>
      </c>
      <c r="ABC16" s="202">
        <v>0</v>
      </c>
      <c r="ABD16" s="202">
        <v>0</v>
      </c>
      <c r="ABE16" s="202">
        <v>0</v>
      </c>
      <c r="ABF16" s="202">
        <v>0</v>
      </c>
      <c r="ABG16" s="202">
        <v>0</v>
      </c>
      <c r="ABH16" s="202">
        <v>0</v>
      </c>
      <c r="ABI16" s="202">
        <v>0</v>
      </c>
      <c r="ABJ16" s="202">
        <v>0</v>
      </c>
      <c r="ABK16" s="202">
        <v>0</v>
      </c>
      <c r="ABL16" s="202">
        <v>0</v>
      </c>
      <c r="ABM16" s="202">
        <v>0</v>
      </c>
      <c r="ABN16" s="202">
        <v>0</v>
      </c>
      <c r="ABO16" s="202">
        <v>0</v>
      </c>
      <c r="ABP16" s="202">
        <v>0</v>
      </c>
      <c r="ABQ16" s="202">
        <v>0</v>
      </c>
      <c r="ABR16" s="202">
        <v>0</v>
      </c>
      <c r="ABS16" s="202">
        <v>0</v>
      </c>
      <c r="ABT16" s="202">
        <v>0</v>
      </c>
      <c r="ABU16" s="202">
        <v>0</v>
      </c>
      <c r="ABV16" s="202">
        <v>0</v>
      </c>
      <c r="ABW16" s="202">
        <v>0</v>
      </c>
      <c r="ABX16" s="202">
        <v>0</v>
      </c>
      <c r="ABY16" s="202">
        <v>0</v>
      </c>
      <c r="ABZ16" s="202">
        <v>0</v>
      </c>
      <c r="ACA16" s="202">
        <v>0</v>
      </c>
      <c r="ACB16" s="202">
        <v>0</v>
      </c>
      <c r="ACC16" s="202">
        <v>0</v>
      </c>
      <c r="ACD16" s="202">
        <v>0</v>
      </c>
      <c r="ACE16" s="120"/>
      <c r="ACF16" s="202">
        <v>0</v>
      </c>
      <c r="ACG16" s="202">
        <v>0</v>
      </c>
      <c r="ACH16" s="202">
        <v>0</v>
      </c>
      <c r="ACI16" s="202">
        <v>0</v>
      </c>
      <c r="ACJ16" s="202">
        <v>0</v>
      </c>
      <c r="ACK16" s="202">
        <v>0</v>
      </c>
      <c r="ACL16" s="202">
        <v>0</v>
      </c>
      <c r="ACM16" s="202">
        <v>0</v>
      </c>
      <c r="ACN16" s="202">
        <v>0</v>
      </c>
      <c r="ACO16" s="202">
        <v>0</v>
      </c>
      <c r="ACP16" s="202">
        <v>0</v>
      </c>
      <c r="ACQ16" s="202">
        <v>0</v>
      </c>
      <c r="ACR16" s="202">
        <v>0</v>
      </c>
      <c r="ACS16" s="202">
        <v>0</v>
      </c>
      <c r="ACT16" s="202">
        <v>0</v>
      </c>
      <c r="ACU16" s="202">
        <v>0</v>
      </c>
      <c r="ACV16" s="202">
        <v>0</v>
      </c>
      <c r="ACW16" s="202">
        <v>0</v>
      </c>
      <c r="ACX16" s="202">
        <v>0</v>
      </c>
      <c r="ACY16" s="202">
        <v>0</v>
      </c>
      <c r="ACZ16" s="202">
        <v>0</v>
      </c>
      <c r="ADA16" s="202">
        <v>0</v>
      </c>
      <c r="ADB16" s="202">
        <v>0</v>
      </c>
      <c r="ADC16" s="202">
        <v>0</v>
      </c>
      <c r="ADD16" s="202">
        <v>0</v>
      </c>
      <c r="ADE16" s="202">
        <v>0</v>
      </c>
      <c r="ADF16" s="202">
        <v>0</v>
      </c>
      <c r="ADG16" s="202">
        <v>0</v>
      </c>
      <c r="ADH16" s="202">
        <v>0</v>
      </c>
      <c r="ADI16" s="202">
        <v>0</v>
      </c>
      <c r="ADJ16" s="202">
        <v>0</v>
      </c>
      <c r="ADK16" s="202">
        <v>0</v>
      </c>
      <c r="ADL16" s="202">
        <v>0</v>
      </c>
      <c r="ADM16" s="202">
        <v>0</v>
      </c>
      <c r="ADN16" s="202">
        <v>0</v>
      </c>
      <c r="ADO16" s="120"/>
      <c r="ADP16" s="202">
        <v>0</v>
      </c>
      <c r="ADQ16" s="202">
        <v>0</v>
      </c>
      <c r="ADR16" s="202">
        <v>0</v>
      </c>
      <c r="ADS16" s="202">
        <v>0</v>
      </c>
      <c r="ADT16" s="202">
        <v>0</v>
      </c>
      <c r="ADU16" s="202">
        <v>0</v>
      </c>
      <c r="ADV16" s="202">
        <v>0</v>
      </c>
      <c r="ADW16" s="202">
        <v>0</v>
      </c>
      <c r="ADX16" s="202">
        <v>0</v>
      </c>
      <c r="ADY16" s="202">
        <v>0</v>
      </c>
      <c r="ADZ16" s="202">
        <v>0</v>
      </c>
      <c r="AEA16" s="202">
        <v>0</v>
      </c>
      <c r="AEB16" s="202">
        <v>0</v>
      </c>
      <c r="AEC16" s="202">
        <v>0</v>
      </c>
      <c r="AED16" s="202">
        <v>0</v>
      </c>
      <c r="AEE16" s="202">
        <v>0</v>
      </c>
      <c r="AEF16" s="202">
        <v>0</v>
      </c>
      <c r="AEG16" s="202">
        <v>0</v>
      </c>
      <c r="AEH16" s="202">
        <v>0</v>
      </c>
      <c r="AEI16" s="202">
        <v>0</v>
      </c>
      <c r="AEJ16" s="202">
        <v>0</v>
      </c>
      <c r="AEK16" s="202">
        <v>0</v>
      </c>
      <c r="AEL16" s="202">
        <v>0</v>
      </c>
      <c r="AEM16" s="202">
        <v>0</v>
      </c>
      <c r="AEN16" s="202">
        <v>0</v>
      </c>
      <c r="AEO16" s="202">
        <v>0</v>
      </c>
      <c r="AEP16" s="202">
        <v>0</v>
      </c>
      <c r="AEQ16" s="202">
        <v>0</v>
      </c>
      <c r="AER16" s="202">
        <v>0</v>
      </c>
      <c r="AES16" s="202">
        <v>0</v>
      </c>
      <c r="AET16" s="202">
        <v>0</v>
      </c>
      <c r="AEU16" s="202">
        <v>0</v>
      </c>
      <c r="AEV16" s="202">
        <v>0</v>
      </c>
      <c r="AEW16" s="202">
        <v>0</v>
      </c>
      <c r="AEX16" s="202">
        <v>0</v>
      </c>
      <c r="AEY16" s="120"/>
      <c r="AEZ16" s="202">
        <v>0</v>
      </c>
      <c r="AFA16" s="202">
        <v>0</v>
      </c>
      <c r="AFB16" s="202">
        <v>0</v>
      </c>
      <c r="AFC16" s="202">
        <v>0</v>
      </c>
      <c r="AFD16" s="202">
        <v>0</v>
      </c>
      <c r="AFE16" s="202">
        <v>0</v>
      </c>
      <c r="AFF16" s="202">
        <v>0</v>
      </c>
      <c r="AFG16" s="202">
        <v>0</v>
      </c>
      <c r="AFH16" s="202">
        <v>0</v>
      </c>
      <c r="AFI16" s="202">
        <v>0</v>
      </c>
      <c r="AFJ16" s="202">
        <v>0</v>
      </c>
      <c r="AFK16" s="202">
        <v>0</v>
      </c>
      <c r="AFL16" s="202">
        <v>0</v>
      </c>
      <c r="AFM16" s="202">
        <v>0</v>
      </c>
      <c r="AFN16" s="202">
        <v>0</v>
      </c>
      <c r="AFO16" s="202">
        <v>0</v>
      </c>
      <c r="AFP16" s="202">
        <v>0</v>
      </c>
      <c r="AFQ16" s="202">
        <v>0</v>
      </c>
      <c r="AFR16" s="202">
        <v>0</v>
      </c>
      <c r="AFS16" s="202">
        <v>0</v>
      </c>
      <c r="AFT16" s="202">
        <v>0</v>
      </c>
      <c r="AFU16" s="202">
        <v>0</v>
      </c>
      <c r="AFV16" s="202">
        <v>0</v>
      </c>
      <c r="AFW16" s="202">
        <v>0</v>
      </c>
      <c r="AFX16" s="202">
        <v>0</v>
      </c>
      <c r="AFY16" s="202">
        <v>0</v>
      </c>
      <c r="AFZ16" s="202">
        <v>0</v>
      </c>
      <c r="AGA16" s="202">
        <v>0</v>
      </c>
      <c r="AGB16" s="202">
        <v>0</v>
      </c>
      <c r="AGC16" s="202">
        <v>0</v>
      </c>
      <c r="AGD16" s="202">
        <v>0</v>
      </c>
      <c r="AGE16" s="202">
        <v>0</v>
      </c>
      <c r="AGF16" s="202">
        <v>0</v>
      </c>
      <c r="AGG16" s="202">
        <v>0</v>
      </c>
      <c r="AGH16" s="202">
        <v>0</v>
      </c>
    </row>
    <row r="17" spans="1:866" ht="16.5" x14ac:dyDescent="0.25">
      <c r="A17" s="123">
        <v>13</v>
      </c>
      <c r="B17" s="406"/>
      <c r="C17" s="201" t="s">
        <v>325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120"/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202">
        <v>0</v>
      </c>
      <c r="BD17" s="202">
        <v>0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202">
        <v>0</v>
      </c>
      <c r="BK17" s="202">
        <v>0</v>
      </c>
      <c r="BL17" s="202">
        <v>0</v>
      </c>
      <c r="BM17" s="202">
        <v>0</v>
      </c>
      <c r="BN17" s="202">
        <v>0</v>
      </c>
      <c r="BO17" s="202">
        <v>0</v>
      </c>
      <c r="BP17" s="202">
        <v>0</v>
      </c>
      <c r="BQ17" s="202">
        <v>0</v>
      </c>
      <c r="BR17" s="202">
        <v>0</v>
      </c>
      <c r="BS17" s="202">
        <v>0</v>
      </c>
      <c r="BT17" s="202">
        <v>0</v>
      </c>
      <c r="BU17" s="202">
        <v>0</v>
      </c>
      <c r="BV17" s="202">
        <v>0</v>
      </c>
      <c r="BW17" s="120"/>
      <c r="BX17" s="202">
        <v>0</v>
      </c>
      <c r="BY17" s="202">
        <v>0</v>
      </c>
      <c r="BZ17" s="202">
        <v>0</v>
      </c>
      <c r="CA17" s="202">
        <v>0</v>
      </c>
      <c r="CB17" s="202">
        <v>0</v>
      </c>
      <c r="CC17" s="202">
        <v>0</v>
      </c>
      <c r="CD17" s="202">
        <v>0</v>
      </c>
      <c r="CE17" s="202">
        <v>0</v>
      </c>
      <c r="CF17" s="202">
        <v>0</v>
      </c>
      <c r="CG17" s="202">
        <v>0</v>
      </c>
      <c r="CH17" s="202">
        <v>0</v>
      </c>
      <c r="CI17" s="202">
        <v>0</v>
      </c>
      <c r="CJ17" s="202">
        <v>0</v>
      </c>
      <c r="CK17" s="202">
        <v>0</v>
      </c>
      <c r="CL17" s="202">
        <v>0</v>
      </c>
      <c r="CM17" s="202">
        <v>0</v>
      </c>
      <c r="CN17" s="202">
        <v>0</v>
      </c>
      <c r="CO17" s="202">
        <v>0</v>
      </c>
      <c r="CP17" s="202">
        <v>0</v>
      </c>
      <c r="CQ17" s="202">
        <v>0</v>
      </c>
      <c r="CR17" s="202">
        <v>0</v>
      </c>
      <c r="CS17" s="202">
        <v>0</v>
      </c>
      <c r="CT17" s="202">
        <v>0</v>
      </c>
      <c r="CU17" s="202">
        <v>0</v>
      </c>
      <c r="CV17" s="202">
        <v>0</v>
      </c>
      <c r="CW17" s="202">
        <v>0</v>
      </c>
      <c r="CX17" s="202">
        <v>0</v>
      </c>
      <c r="CY17" s="202">
        <v>0</v>
      </c>
      <c r="CZ17" s="202">
        <v>0</v>
      </c>
      <c r="DA17" s="202">
        <v>0</v>
      </c>
      <c r="DB17" s="202">
        <v>0</v>
      </c>
      <c r="DC17" s="202">
        <v>0</v>
      </c>
      <c r="DD17" s="202">
        <v>0</v>
      </c>
      <c r="DE17" s="202">
        <v>0</v>
      </c>
      <c r="DF17" s="202">
        <v>0</v>
      </c>
      <c r="DG17" s="120"/>
      <c r="DH17" s="202">
        <v>0</v>
      </c>
      <c r="DI17" s="202">
        <v>0</v>
      </c>
      <c r="DJ17" s="202">
        <v>0</v>
      </c>
      <c r="DK17" s="202">
        <v>0</v>
      </c>
      <c r="DL17" s="202">
        <v>0</v>
      </c>
      <c r="DM17" s="202">
        <v>0</v>
      </c>
      <c r="DN17" s="202">
        <v>0</v>
      </c>
      <c r="DO17" s="202">
        <v>0</v>
      </c>
      <c r="DP17" s="202">
        <v>0</v>
      </c>
      <c r="DQ17" s="202">
        <v>0</v>
      </c>
      <c r="DR17" s="202">
        <v>0</v>
      </c>
      <c r="DS17" s="202">
        <v>0</v>
      </c>
      <c r="DT17" s="202">
        <v>0</v>
      </c>
      <c r="DU17" s="202">
        <v>0</v>
      </c>
      <c r="DV17" s="202">
        <v>0</v>
      </c>
      <c r="DW17" s="202">
        <v>0</v>
      </c>
      <c r="DX17" s="202">
        <v>0</v>
      </c>
      <c r="DY17" s="202">
        <v>0</v>
      </c>
      <c r="DZ17" s="202">
        <v>0</v>
      </c>
      <c r="EA17" s="202">
        <v>0</v>
      </c>
      <c r="EB17" s="202">
        <v>0</v>
      </c>
      <c r="EC17" s="202">
        <v>0</v>
      </c>
      <c r="ED17" s="202">
        <v>0</v>
      </c>
      <c r="EE17" s="202">
        <v>0</v>
      </c>
      <c r="EF17" s="202">
        <v>0</v>
      </c>
      <c r="EG17" s="202">
        <v>0</v>
      </c>
      <c r="EH17" s="202">
        <v>0</v>
      </c>
      <c r="EI17" s="202">
        <v>0</v>
      </c>
      <c r="EJ17" s="202">
        <v>0</v>
      </c>
      <c r="EK17" s="202">
        <v>0</v>
      </c>
      <c r="EL17" s="202">
        <v>0</v>
      </c>
      <c r="EM17" s="202">
        <v>0</v>
      </c>
      <c r="EN17" s="202">
        <v>0</v>
      </c>
      <c r="EO17" s="202">
        <v>0</v>
      </c>
      <c r="EP17" s="202">
        <v>0</v>
      </c>
      <c r="EQ17" s="120"/>
      <c r="ER17" s="202">
        <v>0</v>
      </c>
      <c r="ES17" s="202">
        <v>0</v>
      </c>
      <c r="ET17" s="202">
        <v>0</v>
      </c>
      <c r="EU17" s="202">
        <v>0</v>
      </c>
      <c r="EV17" s="202">
        <v>0</v>
      </c>
      <c r="EW17" s="202">
        <v>0</v>
      </c>
      <c r="EX17" s="202">
        <v>0</v>
      </c>
      <c r="EY17" s="202">
        <v>0</v>
      </c>
      <c r="EZ17" s="202">
        <v>0</v>
      </c>
      <c r="FA17" s="202">
        <v>0</v>
      </c>
      <c r="FB17" s="202">
        <v>0</v>
      </c>
      <c r="FC17" s="202">
        <v>0</v>
      </c>
      <c r="FD17" s="202">
        <v>0</v>
      </c>
      <c r="FE17" s="202">
        <v>0</v>
      </c>
      <c r="FF17" s="202">
        <v>0</v>
      </c>
      <c r="FG17" s="202">
        <v>0</v>
      </c>
      <c r="FH17" s="202">
        <v>0</v>
      </c>
      <c r="FI17" s="202">
        <v>0</v>
      </c>
      <c r="FJ17" s="202">
        <v>0</v>
      </c>
      <c r="FK17" s="202">
        <v>0</v>
      </c>
      <c r="FL17" s="202">
        <v>0</v>
      </c>
      <c r="FM17" s="202">
        <v>0</v>
      </c>
      <c r="FN17" s="202">
        <v>0</v>
      </c>
      <c r="FO17" s="202">
        <v>0</v>
      </c>
      <c r="FP17" s="202">
        <v>0</v>
      </c>
      <c r="FQ17" s="202">
        <v>0</v>
      </c>
      <c r="FR17" s="202">
        <v>0</v>
      </c>
      <c r="FS17" s="202">
        <v>0</v>
      </c>
      <c r="FT17" s="202">
        <v>0</v>
      </c>
      <c r="FU17" s="202">
        <v>0</v>
      </c>
      <c r="FV17" s="202">
        <v>0</v>
      </c>
      <c r="FW17" s="202">
        <v>0</v>
      </c>
      <c r="FX17" s="202">
        <v>0</v>
      </c>
      <c r="FY17" s="202">
        <v>0</v>
      </c>
      <c r="FZ17" s="202">
        <v>0</v>
      </c>
      <c r="GA17" s="120"/>
      <c r="GB17" s="202">
        <v>0</v>
      </c>
      <c r="GC17" s="202">
        <v>0</v>
      </c>
      <c r="GD17" s="202">
        <v>0</v>
      </c>
      <c r="GE17" s="202">
        <v>0</v>
      </c>
      <c r="GF17" s="202">
        <v>0</v>
      </c>
      <c r="GG17" s="202">
        <v>0</v>
      </c>
      <c r="GH17" s="202">
        <v>0</v>
      </c>
      <c r="GI17" s="202">
        <v>0</v>
      </c>
      <c r="GJ17" s="202">
        <v>0</v>
      </c>
      <c r="GK17" s="202">
        <v>0</v>
      </c>
      <c r="GL17" s="202">
        <v>0</v>
      </c>
      <c r="GM17" s="202">
        <v>0</v>
      </c>
      <c r="GN17" s="202">
        <v>0</v>
      </c>
      <c r="GO17" s="202">
        <v>0</v>
      </c>
      <c r="GP17" s="202">
        <v>0</v>
      </c>
      <c r="GQ17" s="202">
        <v>0</v>
      </c>
      <c r="GR17" s="202">
        <v>0</v>
      </c>
      <c r="GS17" s="202">
        <v>0</v>
      </c>
      <c r="GT17" s="202">
        <v>0</v>
      </c>
      <c r="GU17" s="202">
        <v>0</v>
      </c>
      <c r="GV17" s="202">
        <v>0</v>
      </c>
      <c r="GW17" s="202">
        <v>0</v>
      </c>
      <c r="GX17" s="202">
        <v>0</v>
      </c>
      <c r="GY17" s="202">
        <v>0</v>
      </c>
      <c r="GZ17" s="202">
        <v>0</v>
      </c>
      <c r="HA17" s="202">
        <v>0</v>
      </c>
      <c r="HB17" s="202">
        <v>0</v>
      </c>
      <c r="HC17" s="202">
        <v>0</v>
      </c>
      <c r="HD17" s="202">
        <v>0</v>
      </c>
      <c r="HE17" s="202">
        <v>0</v>
      </c>
      <c r="HF17" s="202">
        <v>0</v>
      </c>
      <c r="HG17" s="202">
        <v>0</v>
      </c>
      <c r="HH17" s="202">
        <v>0</v>
      </c>
      <c r="HI17" s="202">
        <v>0</v>
      </c>
      <c r="HJ17" s="202">
        <v>0</v>
      </c>
      <c r="HK17" s="120"/>
      <c r="HL17" s="202">
        <v>0</v>
      </c>
      <c r="HM17" s="202">
        <v>0</v>
      </c>
      <c r="HN17" s="202">
        <v>0</v>
      </c>
      <c r="HO17" s="202">
        <v>0</v>
      </c>
      <c r="HP17" s="202">
        <v>0</v>
      </c>
      <c r="HQ17" s="202">
        <v>0</v>
      </c>
      <c r="HR17" s="202">
        <v>0</v>
      </c>
      <c r="HS17" s="202">
        <v>0</v>
      </c>
      <c r="HT17" s="202">
        <v>0</v>
      </c>
      <c r="HU17" s="202">
        <v>0</v>
      </c>
      <c r="HV17" s="202">
        <v>0</v>
      </c>
      <c r="HW17" s="202">
        <v>0</v>
      </c>
      <c r="HX17" s="202">
        <v>0</v>
      </c>
      <c r="HY17" s="202">
        <v>0</v>
      </c>
      <c r="HZ17" s="202">
        <v>0</v>
      </c>
      <c r="IA17" s="202">
        <v>0</v>
      </c>
      <c r="IB17" s="202">
        <v>0</v>
      </c>
      <c r="IC17" s="202">
        <v>0</v>
      </c>
      <c r="ID17" s="202">
        <v>0</v>
      </c>
      <c r="IE17" s="202">
        <v>0</v>
      </c>
      <c r="IF17" s="202">
        <v>0</v>
      </c>
      <c r="IG17" s="202">
        <v>0</v>
      </c>
      <c r="IH17" s="202">
        <v>0</v>
      </c>
      <c r="II17" s="202">
        <v>0</v>
      </c>
      <c r="IJ17" s="202">
        <v>0</v>
      </c>
      <c r="IK17" s="202">
        <v>0</v>
      </c>
      <c r="IL17" s="202">
        <v>0</v>
      </c>
      <c r="IM17" s="202">
        <v>0</v>
      </c>
      <c r="IN17" s="202">
        <v>0</v>
      </c>
      <c r="IO17" s="202">
        <v>0</v>
      </c>
      <c r="IP17" s="202">
        <v>0</v>
      </c>
      <c r="IQ17" s="202">
        <v>0</v>
      </c>
      <c r="IR17" s="202">
        <v>0</v>
      </c>
      <c r="IS17" s="202">
        <v>0</v>
      </c>
      <c r="IT17" s="202">
        <v>0</v>
      </c>
      <c r="IU17" s="120"/>
      <c r="IV17" s="202">
        <v>0</v>
      </c>
      <c r="IW17" s="202">
        <v>0</v>
      </c>
      <c r="IX17" s="202">
        <v>0</v>
      </c>
      <c r="IY17" s="202">
        <v>0</v>
      </c>
      <c r="IZ17" s="202">
        <v>0</v>
      </c>
      <c r="JA17" s="202">
        <v>0</v>
      </c>
      <c r="JB17" s="202">
        <v>0</v>
      </c>
      <c r="JC17" s="202">
        <v>0</v>
      </c>
      <c r="JD17" s="202">
        <v>0</v>
      </c>
      <c r="JE17" s="202">
        <v>0</v>
      </c>
      <c r="JF17" s="202">
        <v>0</v>
      </c>
      <c r="JG17" s="202">
        <v>0</v>
      </c>
      <c r="JH17" s="202">
        <v>0</v>
      </c>
      <c r="JI17" s="202">
        <v>0</v>
      </c>
      <c r="JJ17" s="202">
        <v>0</v>
      </c>
      <c r="JK17" s="202">
        <v>0</v>
      </c>
      <c r="JL17" s="202">
        <v>0</v>
      </c>
      <c r="JM17" s="202">
        <v>0</v>
      </c>
      <c r="JN17" s="202">
        <v>0</v>
      </c>
      <c r="JO17" s="202">
        <v>0</v>
      </c>
      <c r="JP17" s="202">
        <v>0</v>
      </c>
      <c r="JQ17" s="202">
        <v>0</v>
      </c>
      <c r="JR17" s="202">
        <v>0</v>
      </c>
      <c r="JS17" s="202">
        <v>0</v>
      </c>
      <c r="JT17" s="202">
        <v>0</v>
      </c>
      <c r="JU17" s="202">
        <v>0</v>
      </c>
      <c r="JV17" s="202">
        <v>0</v>
      </c>
      <c r="JW17" s="202">
        <v>0</v>
      </c>
      <c r="JX17" s="202">
        <v>0</v>
      </c>
      <c r="JY17" s="202">
        <v>0</v>
      </c>
      <c r="JZ17" s="202">
        <v>0</v>
      </c>
      <c r="KA17" s="202">
        <v>0</v>
      </c>
      <c r="KB17" s="202">
        <v>0</v>
      </c>
      <c r="KC17" s="202">
        <v>0</v>
      </c>
      <c r="KD17" s="202">
        <v>0</v>
      </c>
      <c r="KE17" s="120"/>
      <c r="KF17" s="202">
        <v>0</v>
      </c>
      <c r="KG17" s="202">
        <v>0</v>
      </c>
      <c r="KH17" s="202">
        <v>0</v>
      </c>
      <c r="KI17" s="202">
        <v>0</v>
      </c>
      <c r="KJ17" s="202">
        <v>0</v>
      </c>
      <c r="KK17" s="202">
        <v>0</v>
      </c>
      <c r="KL17" s="202">
        <v>0</v>
      </c>
      <c r="KM17" s="202">
        <v>0</v>
      </c>
      <c r="KN17" s="202">
        <v>0</v>
      </c>
      <c r="KO17" s="202">
        <v>0</v>
      </c>
      <c r="KP17" s="202">
        <v>0</v>
      </c>
      <c r="KQ17" s="202">
        <v>0</v>
      </c>
      <c r="KR17" s="202">
        <v>0</v>
      </c>
      <c r="KS17" s="202">
        <v>0</v>
      </c>
      <c r="KT17" s="202">
        <v>0</v>
      </c>
      <c r="KU17" s="202">
        <v>0</v>
      </c>
      <c r="KV17" s="202">
        <v>0</v>
      </c>
      <c r="KW17" s="202">
        <v>0</v>
      </c>
      <c r="KX17" s="202">
        <v>0</v>
      </c>
      <c r="KY17" s="202">
        <v>0</v>
      </c>
      <c r="KZ17" s="202">
        <v>0</v>
      </c>
      <c r="LA17" s="202">
        <v>0</v>
      </c>
      <c r="LB17" s="202">
        <v>0</v>
      </c>
      <c r="LC17" s="202">
        <v>0</v>
      </c>
      <c r="LD17" s="202">
        <v>0</v>
      </c>
      <c r="LE17" s="202">
        <v>0</v>
      </c>
      <c r="LF17" s="202">
        <v>0</v>
      </c>
      <c r="LG17" s="202">
        <v>0</v>
      </c>
      <c r="LH17" s="202">
        <v>0</v>
      </c>
      <c r="LI17" s="202">
        <v>0</v>
      </c>
      <c r="LJ17" s="202">
        <v>-346.73102999999998</v>
      </c>
      <c r="LK17" s="202">
        <v>-3095.4</v>
      </c>
      <c r="LL17" s="202">
        <v>-3443.13</v>
      </c>
      <c r="LM17" s="202">
        <v>-3236.1</v>
      </c>
      <c r="LN17" s="202">
        <v>-4130.8774577142849</v>
      </c>
      <c r="LO17" s="120"/>
      <c r="LP17" s="202">
        <v>0</v>
      </c>
      <c r="LQ17" s="202">
        <v>0</v>
      </c>
      <c r="LR17" s="202">
        <v>0</v>
      </c>
      <c r="LS17" s="202">
        <v>0</v>
      </c>
      <c r="LT17" s="202">
        <v>0</v>
      </c>
      <c r="LU17" s="202">
        <v>0</v>
      </c>
      <c r="LV17" s="202">
        <v>0</v>
      </c>
      <c r="LW17" s="202">
        <v>0</v>
      </c>
      <c r="LX17" s="202">
        <v>0</v>
      </c>
      <c r="LY17" s="202">
        <v>0</v>
      </c>
      <c r="LZ17" s="202">
        <v>0</v>
      </c>
      <c r="MA17" s="202">
        <v>0</v>
      </c>
      <c r="MB17" s="202">
        <v>0</v>
      </c>
      <c r="MC17" s="202">
        <v>0</v>
      </c>
      <c r="MD17" s="202">
        <v>0</v>
      </c>
      <c r="ME17" s="202">
        <v>0</v>
      </c>
      <c r="MF17" s="202">
        <v>0</v>
      </c>
      <c r="MG17" s="202">
        <v>0</v>
      </c>
      <c r="MH17" s="202">
        <v>0</v>
      </c>
      <c r="MI17" s="202">
        <v>0</v>
      </c>
      <c r="MJ17" s="202">
        <v>0</v>
      </c>
      <c r="MK17" s="202">
        <v>0</v>
      </c>
      <c r="ML17" s="202">
        <v>0</v>
      </c>
      <c r="MM17" s="202">
        <v>0</v>
      </c>
      <c r="MN17" s="202">
        <v>0</v>
      </c>
      <c r="MO17" s="202">
        <v>0</v>
      </c>
      <c r="MP17" s="202">
        <v>0</v>
      </c>
      <c r="MQ17" s="202">
        <v>0</v>
      </c>
      <c r="MR17" s="202">
        <v>0</v>
      </c>
      <c r="MS17" s="202">
        <v>0</v>
      </c>
      <c r="MT17" s="202">
        <v>-346.73102999999998</v>
      </c>
      <c r="MU17" s="202">
        <v>-3095.4</v>
      </c>
      <c r="MV17" s="202">
        <v>-3443.13</v>
      </c>
      <c r="MW17" s="202">
        <v>-3236.1</v>
      </c>
      <c r="MX17" s="202">
        <v>-4130.8774577142849</v>
      </c>
      <c r="MY17" s="120"/>
      <c r="MZ17" s="202">
        <v>0</v>
      </c>
      <c r="NA17" s="202">
        <v>0</v>
      </c>
      <c r="NB17" s="202">
        <v>0</v>
      </c>
      <c r="NC17" s="202">
        <v>0</v>
      </c>
      <c r="ND17" s="202">
        <v>0</v>
      </c>
      <c r="NE17" s="202">
        <v>0</v>
      </c>
      <c r="NF17" s="202">
        <v>0</v>
      </c>
      <c r="NG17" s="202">
        <v>0</v>
      </c>
      <c r="NH17" s="202">
        <v>0</v>
      </c>
      <c r="NI17" s="202">
        <v>0</v>
      </c>
      <c r="NJ17" s="202">
        <v>0</v>
      </c>
      <c r="NK17" s="202">
        <v>0</v>
      </c>
      <c r="NL17" s="202">
        <v>0</v>
      </c>
      <c r="NM17" s="202">
        <v>0</v>
      </c>
      <c r="NN17" s="202">
        <v>0</v>
      </c>
      <c r="NO17" s="202">
        <v>0</v>
      </c>
      <c r="NP17" s="202">
        <v>0</v>
      </c>
      <c r="NQ17" s="202">
        <v>0</v>
      </c>
      <c r="NR17" s="202">
        <v>0</v>
      </c>
      <c r="NS17" s="202">
        <v>0</v>
      </c>
      <c r="NT17" s="202">
        <v>0</v>
      </c>
      <c r="NU17" s="202">
        <v>0</v>
      </c>
      <c r="NV17" s="202">
        <v>0</v>
      </c>
      <c r="NW17" s="202">
        <v>0</v>
      </c>
      <c r="NX17" s="202">
        <v>0</v>
      </c>
      <c r="NY17" s="202">
        <v>0</v>
      </c>
      <c r="NZ17" s="202">
        <v>0</v>
      </c>
      <c r="OA17" s="202">
        <v>0</v>
      </c>
      <c r="OB17" s="202">
        <v>0</v>
      </c>
      <c r="OC17" s="202">
        <v>0</v>
      </c>
      <c r="OD17" s="202">
        <v>0</v>
      </c>
      <c r="OE17" s="202">
        <v>0</v>
      </c>
      <c r="OF17" s="202">
        <v>0</v>
      </c>
      <c r="OG17" s="202">
        <v>0</v>
      </c>
      <c r="OH17" s="202">
        <v>0</v>
      </c>
      <c r="OI17" s="120"/>
      <c r="OJ17" s="202">
        <v>0</v>
      </c>
      <c r="OK17" s="202">
        <v>0</v>
      </c>
      <c r="OL17" s="202">
        <v>0</v>
      </c>
      <c r="OM17" s="202">
        <v>0</v>
      </c>
      <c r="ON17" s="202">
        <v>0</v>
      </c>
      <c r="OO17" s="202">
        <v>0</v>
      </c>
      <c r="OP17" s="202">
        <v>0</v>
      </c>
      <c r="OQ17" s="202">
        <v>0</v>
      </c>
      <c r="OR17" s="202">
        <v>0</v>
      </c>
      <c r="OS17" s="202">
        <v>0</v>
      </c>
      <c r="OT17" s="202">
        <v>0</v>
      </c>
      <c r="OU17" s="202">
        <v>0</v>
      </c>
      <c r="OV17" s="202">
        <v>0</v>
      </c>
      <c r="OW17" s="202">
        <v>0</v>
      </c>
      <c r="OX17" s="202">
        <v>0</v>
      </c>
      <c r="OY17" s="202">
        <v>0</v>
      </c>
      <c r="OZ17" s="202">
        <v>0</v>
      </c>
      <c r="PA17" s="202">
        <v>0</v>
      </c>
      <c r="PB17" s="202">
        <v>0</v>
      </c>
      <c r="PC17" s="202">
        <v>0</v>
      </c>
      <c r="PD17" s="202">
        <v>0</v>
      </c>
      <c r="PE17" s="202">
        <v>0</v>
      </c>
      <c r="PF17" s="202">
        <v>0</v>
      </c>
      <c r="PG17" s="202">
        <v>0</v>
      </c>
      <c r="PH17" s="202">
        <v>0</v>
      </c>
      <c r="PI17" s="202">
        <v>0</v>
      </c>
      <c r="PJ17" s="202">
        <v>0</v>
      </c>
      <c r="PK17" s="202">
        <v>0</v>
      </c>
      <c r="PL17" s="202">
        <v>0</v>
      </c>
      <c r="PM17" s="202">
        <v>0</v>
      </c>
      <c r="PN17" s="202">
        <v>0</v>
      </c>
      <c r="PO17" s="202">
        <v>0</v>
      </c>
      <c r="PP17" s="202">
        <v>0</v>
      </c>
      <c r="PQ17" s="202">
        <v>0</v>
      </c>
      <c r="PR17" s="202">
        <v>0</v>
      </c>
      <c r="PS17" s="120"/>
      <c r="PT17" s="202">
        <v>0</v>
      </c>
      <c r="PU17" s="202">
        <v>0</v>
      </c>
      <c r="PV17" s="202">
        <v>0</v>
      </c>
      <c r="PW17" s="202">
        <v>0</v>
      </c>
      <c r="PX17" s="202">
        <v>0</v>
      </c>
      <c r="PY17" s="202">
        <v>0</v>
      </c>
      <c r="PZ17" s="202">
        <v>0</v>
      </c>
      <c r="QA17" s="202">
        <v>0</v>
      </c>
      <c r="QB17" s="202">
        <v>0</v>
      </c>
      <c r="QC17" s="202">
        <v>0</v>
      </c>
      <c r="QD17" s="202">
        <v>0</v>
      </c>
      <c r="QE17" s="202">
        <v>0</v>
      </c>
      <c r="QF17" s="202">
        <v>0</v>
      </c>
      <c r="QG17" s="202">
        <v>0</v>
      </c>
      <c r="QH17" s="202">
        <v>0</v>
      </c>
      <c r="QI17" s="202">
        <v>0</v>
      </c>
      <c r="QJ17" s="202">
        <v>0</v>
      </c>
      <c r="QK17" s="202">
        <v>0</v>
      </c>
      <c r="QL17" s="202">
        <v>0</v>
      </c>
      <c r="QM17" s="202">
        <v>0</v>
      </c>
      <c r="QN17" s="202">
        <v>0</v>
      </c>
      <c r="QO17" s="202">
        <v>0</v>
      </c>
      <c r="QP17" s="202">
        <v>0</v>
      </c>
      <c r="QQ17" s="202">
        <v>0</v>
      </c>
      <c r="QR17" s="202">
        <v>0</v>
      </c>
      <c r="QS17" s="202">
        <v>0</v>
      </c>
      <c r="QT17" s="202">
        <v>0</v>
      </c>
      <c r="QU17" s="202">
        <v>0</v>
      </c>
      <c r="QV17" s="202">
        <v>0</v>
      </c>
      <c r="QW17" s="202">
        <v>0</v>
      </c>
      <c r="QX17" s="202">
        <v>0</v>
      </c>
      <c r="QY17" s="202">
        <v>0</v>
      </c>
      <c r="QZ17" s="202">
        <v>0</v>
      </c>
      <c r="RA17" s="202">
        <v>0</v>
      </c>
      <c r="RB17" s="202">
        <v>0</v>
      </c>
      <c r="RC17" s="120"/>
      <c r="RD17" s="202">
        <v>0</v>
      </c>
      <c r="RE17" s="202">
        <v>0</v>
      </c>
      <c r="RF17" s="202">
        <v>0</v>
      </c>
      <c r="RG17" s="202">
        <v>0</v>
      </c>
      <c r="RH17" s="202">
        <v>0</v>
      </c>
      <c r="RI17" s="202">
        <v>0</v>
      </c>
      <c r="RJ17" s="202">
        <v>0</v>
      </c>
      <c r="RK17" s="202">
        <v>0</v>
      </c>
      <c r="RL17" s="202">
        <v>0</v>
      </c>
      <c r="RM17" s="202">
        <v>0</v>
      </c>
      <c r="RN17" s="202">
        <v>0</v>
      </c>
      <c r="RO17" s="202">
        <v>0</v>
      </c>
      <c r="RP17" s="202">
        <v>0</v>
      </c>
      <c r="RQ17" s="202">
        <v>0</v>
      </c>
      <c r="RR17" s="202">
        <v>0</v>
      </c>
      <c r="RS17" s="202">
        <v>0</v>
      </c>
      <c r="RT17" s="202">
        <v>0</v>
      </c>
      <c r="RU17" s="202">
        <v>0</v>
      </c>
      <c r="RV17" s="202">
        <v>0</v>
      </c>
      <c r="RW17" s="202">
        <v>0</v>
      </c>
      <c r="RX17" s="202">
        <v>0</v>
      </c>
      <c r="RY17" s="202">
        <v>0</v>
      </c>
      <c r="RZ17" s="202">
        <v>0</v>
      </c>
      <c r="SA17" s="202">
        <v>0</v>
      </c>
      <c r="SB17" s="202">
        <v>0</v>
      </c>
      <c r="SC17" s="202">
        <v>0</v>
      </c>
      <c r="SD17" s="202">
        <v>0</v>
      </c>
      <c r="SE17" s="202">
        <v>0</v>
      </c>
      <c r="SF17" s="202">
        <v>0</v>
      </c>
      <c r="SG17" s="202">
        <v>0</v>
      </c>
      <c r="SH17" s="202">
        <v>0</v>
      </c>
      <c r="SI17" s="202">
        <v>0</v>
      </c>
      <c r="SJ17" s="202">
        <v>0</v>
      </c>
      <c r="SK17" s="202">
        <v>0</v>
      </c>
      <c r="SL17" s="202">
        <v>0</v>
      </c>
      <c r="SM17" s="120"/>
      <c r="SN17" s="202">
        <v>0</v>
      </c>
      <c r="SO17" s="202">
        <v>0</v>
      </c>
      <c r="SP17" s="202">
        <v>0</v>
      </c>
      <c r="SQ17" s="202">
        <v>0</v>
      </c>
      <c r="SR17" s="202">
        <v>0</v>
      </c>
      <c r="SS17" s="202">
        <v>0</v>
      </c>
      <c r="ST17" s="202">
        <v>0</v>
      </c>
      <c r="SU17" s="202">
        <v>0</v>
      </c>
      <c r="SV17" s="202">
        <v>0</v>
      </c>
      <c r="SW17" s="202">
        <v>0</v>
      </c>
      <c r="SX17" s="202">
        <v>0</v>
      </c>
      <c r="SY17" s="202">
        <v>0</v>
      </c>
      <c r="SZ17" s="202">
        <v>0</v>
      </c>
      <c r="TA17" s="202">
        <v>0</v>
      </c>
      <c r="TB17" s="202">
        <v>0</v>
      </c>
      <c r="TC17" s="202">
        <v>0</v>
      </c>
      <c r="TD17" s="202">
        <v>0</v>
      </c>
      <c r="TE17" s="202">
        <v>0</v>
      </c>
      <c r="TF17" s="202">
        <v>0</v>
      </c>
      <c r="TG17" s="202">
        <v>0</v>
      </c>
      <c r="TH17" s="202">
        <v>0</v>
      </c>
      <c r="TI17" s="202">
        <v>0</v>
      </c>
      <c r="TJ17" s="202">
        <v>0</v>
      </c>
      <c r="TK17" s="202">
        <v>0</v>
      </c>
      <c r="TL17" s="202">
        <v>0</v>
      </c>
      <c r="TM17" s="202">
        <v>0</v>
      </c>
      <c r="TN17" s="202">
        <v>0</v>
      </c>
      <c r="TO17" s="202">
        <v>0</v>
      </c>
      <c r="TP17" s="202">
        <v>0</v>
      </c>
      <c r="TQ17" s="202">
        <v>0</v>
      </c>
      <c r="TR17" s="202">
        <v>0</v>
      </c>
      <c r="TS17" s="202">
        <v>0</v>
      </c>
      <c r="TT17" s="202">
        <v>0</v>
      </c>
      <c r="TU17" s="202">
        <v>0</v>
      </c>
      <c r="TV17" s="202">
        <v>0</v>
      </c>
      <c r="TW17" s="120"/>
      <c r="TX17" s="202">
        <v>0</v>
      </c>
      <c r="TY17" s="202">
        <v>0</v>
      </c>
      <c r="TZ17" s="202">
        <v>0</v>
      </c>
      <c r="UA17" s="202">
        <v>0</v>
      </c>
      <c r="UB17" s="202">
        <v>0</v>
      </c>
      <c r="UC17" s="202">
        <v>0</v>
      </c>
      <c r="UD17" s="202">
        <v>0</v>
      </c>
      <c r="UE17" s="202">
        <v>0</v>
      </c>
      <c r="UF17" s="202">
        <v>0</v>
      </c>
      <c r="UG17" s="202">
        <v>0</v>
      </c>
      <c r="UH17" s="202">
        <v>0</v>
      </c>
      <c r="UI17" s="202">
        <v>0</v>
      </c>
      <c r="UJ17" s="202">
        <v>0</v>
      </c>
      <c r="UK17" s="202">
        <v>0</v>
      </c>
      <c r="UL17" s="202">
        <v>0</v>
      </c>
      <c r="UM17" s="202">
        <v>0</v>
      </c>
      <c r="UN17" s="202">
        <v>0</v>
      </c>
      <c r="UO17" s="202">
        <v>0</v>
      </c>
      <c r="UP17" s="202">
        <v>0</v>
      </c>
      <c r="UQ17" s="202">
        <v>0</v>
      </c>
      <c r="UR17" s="202">
        <v>0</v>
      </c>
      <c r="US17" s="202">
        <v>0</v>
      </c>
      <c r="UT17" s="202">
        <v>0</v>
      </c>
      <c r="UU17" s="202">
        <v>0</v>
      </c>
      <c r="UV17" s="202">
        <v>0</v>
      </c>
      <c r="UW17" s="202">
        <v>0</v>
      </c>
      <c r="UX17" s="202">
        <v>0</v>
      </c>
      <c r="UY17" s="202">
        <v>0</v>
      </c>
      <c r="UZ17" s="202">
        <v>0</v>
      </c>
      <c r="VA17" s="202">
        <v>0</v>
      </c>
      <c r="VB17" s="202">
        <v>0</v>
      </c>
      <c r="VC17" s="202">
        <v>0</v>
      </c>
      <c r="VD17" s="202">
        <v>0</v>
      </c>
      <c r="VE17" s="202">
        <v>0</v>
      </c>
      <c r="VF17" s="202">
        <v>0</v>
      </c>
      <c r="VG17" s="120"/>
      <c r="VH17" s="202">
        <v>0</v>
      </c>
      <c r="VI17" s="202">
        <v>0</v>
      </c>
      <c r="VJ17" s="202">
        <v>0</v>
      </c>
      <c r="VK17" s="202">
        <v>0</v>
      </c>
      <c r="VL17" s="202">
        <v>0</v>
      </c>
      <c r="VM17" s="202">
        <v>0</v>
      </c>
      <c r="VN17" s="202">
        <v>0</v>
      </c>
      <c r="VO17" s="202">
        <v>0</v>
      </c>
      <c r="VP17" s="202">
        <v>0</v>
      </c>
      <c r="VQ17" s="202">
        <v>0</v>
      </c>
      <c r="VR17" s="202">
        <v>0</v>
      </c>
      <c r="VS17" s="202">
        <v>0</v>
      </c>
      <c r="VT17" s="202">
        <v>0</v>
      </c>
      <c r="VU17" s="202">
        <v>0</v>
      </c>
      <c r="VV17" s="202">
        <v>0</v>
      </c>
      <c r="VW17" s="202">
        <v>0</v>
      </c>
      <c r="VX17" s="202">
        <v>0</v>
      </c>
      <c r="VY17" s="202">
        <v>0</v>
      </c>
      <c r="VZ17" s="202">
        <v>0</v>
      </c>
      <c r="WA17" s="202">
        <v>0</v>
      </c>
      <c r="WB17" s="202">
        <v>0</v>
      </c>
      <c r="WC17" s="202">
        <v>0</v>
      </c>
      <c r="WD17" s="202">
        <v>0</v>
      </c>
      <c r="WE17" s="202">
        <v>0</v>
      </c>
      <c r="WF17" s="202">
        <v>0</v>
      </c>
      <c r="WG17" s="202">
        <v>0</v>
      </c>
      <c r="WH17" s="202">
        <v>0</v>
      </c>
      <c r="WI17" s="202">
        <v>0</v>
      </c>
      <c r="WJ17" s="202">
        <v>0</v>
      </c>
      <c r="WK17" s="202">
        <v>0</v>
      </c>
      <c r="WL17" s="202">
        <v>0</v>
      </c>
      <c r="WM17" s="202">
        <v>0</v>
      </c>
      <c r="WN17" s="202">
        <v>0</v>
      </c>
      <c r="WO17" s="202">
        <v>0</v>
      </c>
      <c r="WP17" s="202">
        <v>0</v>
      </c>
      <c r="WQ17" s="120"/>
      <c r="WR17" s="202">
        <v>0</v>
      </c>
      <c r="WS17" s="202">
        <v>0</v>
      </c>
      <c r="WT17" s="202">
        <v>0</v>
      </c>
      <c r="WU17" s="202">
        <v>0</v>
      </c>
      <c r="WV17" s="202">
        <v>0</v>
      </c>
      <c r="WW17" s="202">
        <v>0</v>
      </c>
      <c r="WX17" s="202">
        <v>0</v>
      </c>
      <c r="WY17" s="202">
        <v>0</v>
      </c>
      <c r="WZ17" s="202">
        <v>0</v>
      </c>
      <c r="XA17" s="202">
        <v>0</v>
      </c>
      <c r="XB17" s="202">
        <v>0</v>
      </c>
      <c r="XC17" s="202">
        <v>0</v>
      </c>
      <c r="XD17" s="202">
        <v>0</v>
      </c>
      <c r="XE17" s="202">
        <v>0</v>
      </c>
      <c r="XF17" s="202">
        <v>0</v>
      </c>
      <c r="XG17" s="202">
        <v>0</v>
      </c>
      <c r="XH17" s="202">
        <v>0</v>
      </c>
      <c r="XI17" s="202">
        <v>0</v>
      </c>
      <c r="XJ17" s="202">
        <v>0</v>
      </c>
      <c r="XK17" s="202">
        <v>0</v>
      </c>
      <c r="XL17" s="202">
        <v>0</v>
      </c>
      <c r="XM17" s="202">
        <v>0</v>
      </c>
      <c r="XN17" s="202">
        <v>0</v>
      </c>
      <c r="XO17" s="202">
        <v>0</v>
      </c>
      <c r="XP17" s="202">
        <v>0</v>
      </c>
      <c r="XQ17" s="202">
        <v>0</v>
      </c>
      <c r="XR17" s="202">
        <v>0</v>
      </c>
      <c r="XS17" s="202">
        <v>0</v>
      </c>
      <c r="XT17" s="202">
        <v>0</v>
      </c>
      <c r="XU17" s="202">
        <v>0</v>
      </c>
      <c r="XV17" s="202">
        <v>172.50299999999999</v>
      </c>
      <c r="XW17" s="202">
        <v>1540</v>
      </c>
      <c r="XX17" s="202">
        <v>1713</v>
      </c>
      <c r="XY17" s="202">
        <v>1610</v>
      </c>
      <c r="XZ17" s="202">
        <v>2055.1629142857141</v>
      </c>
      <c r="YA17" s="120"/>
      <c r="YB17" s="202">
        <v>0</v>
      </c>
      <c r="YC17" s="202">
        <v>0</v>
      </c>
      <c r="YD17" s="202">
        <v>0</v>
      </c>
      <c r="YE17" s="202">
        <v>0</v>
      </c>
      <c r="YF17" s="202">
        <v>0</v>
      </c>
      <c r="YG17" s="202">
        <v>0</v>
      </c>
      <c r="YH17" s="202">
        <v>0</v>
      </c>
      <c r="YI17" s="202">
        <v>0</v>
      </c>
      <c r="YJ17" s="202">
        <v>0</v>
      </c>
      <c r="YK17" s="202">
        <v>0</v>
      </c>
      <c r="YL17" s="202">
        <v>0</v>
      </c>
      <c r="YM17" s="202">
        <v>0</v>
      </c>
      <c r="YN17" s="202">
        <v>0</v>
      </c>
      <c r="YO17" s="202">
        <v>0</v>
      </c>
      <c r="YP17" s="202">
        <v>0</v>
      </c>
      <c r="YQ17" s="202">
        <v>0</v>
      </c>
      <c r="YR17" s="202">
        <v>0</v>
      </c>
      <c r="YS17" s="202">
        <v>0</v>
      </c>
      <c r="YT17" s="202">
        <v>0</v>
      </c>
      <c r="YU17" s="202">
        <v>0</v>
      </c>
      <c r="YV17" s="202">
        <v>0</v>
      </c>
      <c r="YW17" s="202">
        <v>0</v>
      </c>
      <c r="YX17" s="202">
        <v>0</v>
      </c>
      <c r="YY17" s="202">
        <v>0</v>
      </c>
      <c r="YZ17" s="202">
        <v>0</v>
      </c>
      <c r="ZA17" s="202">
        <v>0</v>
      </c>
      <c r="ZB17" s="202">
        <v>0</v>
      </c>
      <c r="ZC17" s="202">
        <v>0</v>
      </c>
      <c r="ZD17" s="202">
        <v>0</v>
      </c>
      <c r="ZE17" s="202">
        <v>0</v>
      </c>
      <c r="ZF17" s="202">
        <v>0</v>
      </c>
      <c r="ZG17" s="202">
        <v>0</v>
      </c>
      <c r="ZH17" s="202">
        <v>0</v>
      </c>
      <c r="ZI17" s="202">
        <v>0</v>
      </c>
      <c r="ZJ17" s="202">
        <v>0</v>
      </c>
      <c r="ZK17" s="120"/>
      <c r="ZL17" s="202">
        <v>0</v>
      </c>
      <c r="ZM17" s="202">
        <v>0</v>
      </c>
      <c r="ZN17" s="202">
        <v>0</v>
      </c>
      <c r="ZO17" s="202">
        <v>0</v>
      </c>
      <c r="ZP17" s="202">
        <v>0</v>
      </c>
      <c r="ZQ17" s="202">
        <v>0</v>
      </c>
      <c r="ZR17" s="202">
        <v>0</v>
      </c>
      <c r="ZS17" s="202">
        <v>0</v>
      </c>
      <c r="ZT17" s="202">
        <v>0</v>
      </c>
      <c r="ZU17" s="202">
        <v>0</v>
      </c>
      <c r="ZV17" s="202">
        <v>0</v>
      </c>
      <c r="ZW17" s="202">
        <v>0</v>
      </c>
      <c r="ZX17" s="202">
        <v>0</v>
      </c>
      <c r="ZY17" s="202">
        <v>0</v>
      </c>
      <c r="ZZ17" s="202">
        <v>0</v>
      </c>
      <c r="AAA17" s="202">
        <v>0</v>
      </c>
      <c r="AAB17" s="202">
        <v>0</v>
      </c>
      <c r="AAC17" s="202">
        <v>0</v>
      </c>
      <c r="AAD17" s="202">
        <v>0</v>
      </c>
      <c r="AAE17" s="202">
        <v>0</v>
      </c>
      <c r="AAF17" s="202">
        <v>0</v>
      </c>
      <c r="AAG17" s="202">
        <v>0</v>
      </c>
      <c r="AAH17" s="202">
        <v>0</v>
      </c>
      <c r="AAI17" s="202">
        <v>0</v>
      </c>
      <c r="AAJ17" s="202">
        <v>0</v>
      </c>
      <c r="AAK17" s="202">
        <v>0</v>
      </c>
      <c r="AAL17" s="202">
        <v>0</v>
      </c>
      <c r="AAM17" s="202">
        <v>0</v>
      </c>
      <c r="AAN17" s="202">
        <v>0</v>
      </c>
      <c r="AAO17" s="202">
        <v>0</v>
      </c>
      <c r="AAP17" s="202">
        <v>0</v>
      </c>
      <c r="AAQ17" s="202">
        <v>0</v>
      </c>
      <c r="AAR17" s="202">
        <v>0</v>
      </c>
      <c r="AAS17" s="202">
        <v>0</v>
      </c>
      <c r="AAT17" s="202">
        <v>0</v>
      </c>
      <c r="AAU17" s="120"/>
      <c r="AAV17" s="202">
        <v>0</v>
      </c>
      <c r="AAW17" s="202">
        <v>0</v>
      </c>
      <c r="AAX17" s="202">
        <v>0</v>
      </c>
      <c r="AAY17" s="202">
        <v>0</v>
      </c>
      <c r="AAZ17" s="202">
        <v>0</v>
      </c>
      <c r="ABA17" s="202">
        <v>0</v>
      </c>
      <c r="ABB17" s="202">
        <v>0</v>
      </c>
      <c r="ABC17" s="202">
        <v>0</v>
      </c>
      <c r="ABD17" s="202">
        <v>0</v>
      </c>
      <c r="ABE17" s="202">
        <v>0</v>
      </c>
      <c r="ABF17" s="202">
        <v>0</v>
      </c>
      <c r="ABG17" s="202">
        <v>0</v>
      </c>
      <c r="ABH17" s="202">
        <v>0</v>
      </c>
      <c r="ABI17" s="202">
        <v>0</v>
      </c>
      <c r="ABJ17" s="202">
        <v>0</v>
      </c>
      <c r="ABK17" s="202">
        <v>0</v>
      </c>
      <c r="ABL17" s="202">
        <v>0</v>
      </c>
      <c r="ABM17" s="202">
        <v>0</v>
      </c>
      <c r="ABN17" s="202">
        <v>0</v>
      </c>
      <c r="ABO17" s="202">
        <v>0</v>
      </c>
      <c r="ABP17" s="202">
        <v>0</v>
      </c>
      <c r="ABQ17" s="202">
        <v>0</v>
      </c>
      <c r="ABR17" s="202">
        <v>0</v>
      </c>
      <c r="ABS17" s="202">
        <v>0</v>
      </c>
      <c r="ABT17" s="202">
        <v>0</v>
      </c>
      <c r="ABU17" s="202">
        <v>0</v>
      </c>
      <c r="ABV17" s="202">
        <v>0</v>
      </c>
      <c r="ABW17" s="202">
        <v>0</v>
      </c>
      <c r="ABX17" s="202">
        <v>0</v>
      </c>
      <c r="ABY17" s="202">
        <v>0</v>
      </c>
      <c r="ABZ17" s="202">
        <v>0</v>
      </c>
      <c r="ACA17" s="202">
        <v>0</v>
      </c>
      <c r="ACB17" s="202">
        <v>0</v>
      </c>
      <c r="ACC17" s="202">
        <v>0</v>
      </c>
      <c r="ACD17" s="202">
        <v>0</v>
      </c>
      <c r="ACE17" s="120"/>
      <c r="ACF17" s="202">
        <v>0</v>
      </c>
      <c r="ACG17" s="202">
        <v>0</v>
      </c>
      <c r="ACH17" s="202">
        <v>0</v>
      </c>
      <c r="ACI17" s="202">
        <v>0</v>
      </c>
      <c r="ACJ17" s="202">
        <v>0</v>
      </c>
      <c r="ACK17" s="202">
        <v>0</v>
      </c>
      <c r="ACL17" s="202">
        <v>0</v>
      </c>
      <c r="ACM17" s="202">
        <v>0</v>
      </c>
      <c r="ACN17" s="202">
        <v>0</v>
      </c>
      <c r="ACO17" s="202">
        <v>0</v>
      </c>
      <c r="ACP17" s="202">
        <v>0</v>
      </c>
      <c r="ACQ17" s="202">
        <v>0</v>
      </c>
      <c r="ACR17" s="202">
        <v>0</v>
      </c>
      <c r="ACS17" s="202">
        <v>0</v>
      </c>
      <c r="ACT17" s="202">
        <v>0</v>
      </c>
      <c r="ACU17" s="202">
        <v>0</v>
      </c>
      <c r="ACV17" s="202">
        <v>0</v>
      </c>
      <c r="ACW17" s="202">
        <v>0</v>
      </c>
      <c r="ACX17" s="202">
        <v>0</v>
      </c>
      <c r="ACY17" s="202">
        <v>0</v>
      </c>
      <c r="ACZ17" s="202">
        <v>0</v>
      </c>
      <c r="ADA17" s="202">
        <v>0</v>
      </c>
      <c r="ADB17" s="202">
        <v>0</v>
      </c>
      <c r="ADC17" s="202">
        <v>0</v>
      </c>
      <c r="ADD17" s="202">
        <v>0</v>
      </c>
      <c r="ADE17" s="202">
        <v>0</v>
      </c>
      <c r="ADF17" s="202">
        <v>0</v>
      </c>
      <c r="ADG17" s="202">
        <v>0</v>
      </c>
      <c r="ADH17" s="202">
        <v>0</v>
      </c>
      <c r="ADI17" s="202">
        <v>0</v>
      </c>
      <c r="ADJ17" s="202">
        <v>0</v>
      </c>
      <c r="ADK17" s="202">
        <v>0</v>
      </c>
      <c r="ADL17" s="202">
        <v>0</v>
      </c>
      <c r="ADM17" s="202">
        <v>0</v>
      </c>
      <c r="ADN17" s="202">
        <v>0</v>
      </c>
      <c r="ADO17" s="120"/>
      <c r="ADP17" s="202">
        <v>0</v>
      </c>
      <c r="ADQ17" s="202">
        <v>0</v>
      </c>
      <c r="ADR17" s="202">
        <v>0</v>
      </c>
      <c r="ADS17" s="202">
        <v>0</v>
      </c>
      <c r="ADT17" s="202">
        <v>0</v>
      </c>
      <c r="ADU17" s="202">
        <v>0</v>
      </c>
      <c r="ADV17" s="202">
        <v>0</v>
      </c>
      <c r="ADW17" s="202">
        <v>0</v>
      </c>
      <c r="ADX17" s="202">
        <v>0</v>
      </c>
      <c r="ADY17" s="202">
        <v>0</v>
      </c>
      <c r="ADZ17" s="202">
        <v>0</v>
      </c>
      <c r="AEA17" s="202">
        <v>0</v>
      </c>
      <c r="AEB17" s="202">
        <v>0</v>
      </c>
      <c r="AEC17" s="202">
        <v>0</v>
      </c>
      <c r="AED17" s="202">
        <v>0</v>
      </c>
      <c r="AEE17" s="202">
        <v>0</v>
      </c>
      <c r="AEF17" s="202">
        <v>0</v>
      </c>
      <c r="AEG17" s="202">
        <v>0</v>
      </c>
      <c r="AEH17" s="202">
        <v>0</v>
      </c>
      <c r="AEI17" s="202">
        <v>0</v>
      </c>
      <c r="AEJ17" s="202">
        <v>0</v>
      </c>
      <c r="AEK17" s="202">
        <v>0</v>
      </c>
      <c r="AEL17" s="202">
        <v>0</v>
      </c>
      <c r="AEM17" s="202">
        <v>0</v>
      </c>
      <c r="AEN17" s="202">
        <v>0</v>
      </c>
      <c r="AEO17" s="202">
        <v>0</v>
      </c>
      <c r="AEP17" s="202">
        <v>0</v>
      </c>
      <c r="AEQ17" s="202">
        <v>0</v>
      </c>
      <c r="AER17" s="202">
        <v>0</v>
      </c>
      <c r="AES17" s="202">
        <v>0</v>
      </c>
      <c r="AET17" s="202">
        <v>0</v>
      </c>
      <c r="AEU17" s="202">
        <v>0</v>
      </c>
      <c r="AEV17" s="202">
        <v>0</v>
      </c>
      <c r="AEW17" s="202">
        <v>0</v>
      </c>
      <c r="AEX17" s="202">
        <v>0</v>
      </c>
      <c r="AEY17" s="120"/>
      <c r="AEZ17" s="202">
        <v>0</v>
      </c>
      <c r="AFA17" s="202">
        <v>0</v>
      </c>
      <c r="AFB17" s="202">
        <v>0</v>
      </c>
      <c r="AFC17" s="202">
        <v>0</v>
      </c>
      <c r="AFD17" s="202">
        <v>0</v>
      </c>
      <c r="AFE17" s="202">
        <v>0</v>
      </c>
      <c r="AFF17" s="202">
        <v>0</v>
      </c>
      <c r="AFG17" s="202">
        <v>0</v>
      </c>
      <c r="AFH17" s="202">
        <v>0</v>
      </c>
      <c r="AFI17" s="202">
        <v>0</v>
      </c>
      <c r="AFJ17" s="202">
        <v>0</v>
      </c>
      <c r="AFK17" s="202">
        <v>0</v>
      </c>
      <c r="AFL17" s="202">
        <v>0</v>
      </c>
      <c r="AFM17" s="202">
        <v>0</v>
      </c>
      <c r="AFN17" s="202">
        <v>0</v>
      </c>
      <c r="AFO17" s="202">
        <v>0</v>
      </c>
      <c r="AFP17" s="202">
        <v>0</v>
      </c>
      <c r="AFQ17" s="202">
        <v>0</v>
      </c>
      <c r="AFR17" s="202">
        <v>0</v>
      </c>
      <c r="AFS17" s="202">
        <v>0</v>
      </c>
      <c r="AFT17" s="202">
        <v>0</v>
      </c>
      <c r="AFU17" s="202">
        <v>0</v>
      </c>
      <c r="AFV17" s="202">
        <v>0</v>
      </c>
      <c r="AFW17" s="202">
        <v>0</v>
      </c>
      <c r="AFX17" s="202">
        <v>0</v>
      </c>
      <c r="AFY17" s="202">
        <v>0</v>
      </c>
      <c r="AFZ17" s="202">
        <v>0</v>
      </c>
      <c r="AGA17" s="202">
        <v>0</v>
      </c>
      <c r="AGB17" s="202">
        <v>0</v>
      </c>
      <c r="AGC17" s="202">
        <v>0</v>
      </c>
      <c r="AGD17" s="202">
        <v>0</v>
      </c>
      <c r="AGE17" s="202">
        <v>0</v>
      </c>
      <c r="AGF17" s="202">
        <v>0</v>
      </c>
      <c r="AGG17" s="202">
        <v>0</v>
      </c>
      <c r="AGH17" s="202">
        <v>0</v>
      </c>
    </row>
    <row r="18" spans="1:866" ht="16.5" x14ac:dyDescent="0.25">
      <c r="A18" s="123">
        <v>14</v>
      </c>
      <c r="B18" s="406"/>
      <c r="C18" s="201" t="s">
        <v>301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120"/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202">
        <v>0</v>
      </c>
      <c r="BD18" s="202">
        <v>0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202">
        <v>0</v>
      </c>
      <c r="BK18" s="202">
        <v>0</v>
      </c>
      <c r="BL18" s="202">
        <v>0</v>
      </c>
      <c r="BM18" s="202">
        <v>0</v>
      </c>
      <c r="BN18" s="202">
        <v>0</v>
      </c>
      <c r="BO18" s="202">
        <v>0</v>
      </c>
      <c r="BP18" s="202">
        <v>0</v>
      </c>
      <c r="BQ18" s="202">
        <v>0</v>
      </c>
      <c r="BR18" s="202">
        <v>0</v>
      </c>
      <c r="BS18" s="202">
        <v>0</v>
      </c>
      <c r="BT18" s="202">
        <v>0</v>
      </c>
      <c r="BU18" s="202">
        <v>0</v>
      </c>
      <c r="BV18" s="202">
        <v>0</v>
      </c>
      <c r="BW18" s="120"/>
      <c r="BX18" s="202">
        <v>0</v>
      </c>
      <c r="BY18" s="202">
        <v>0</v>
      </c>
      <c r="BZ18" s="202">
        <v>0</v>
      </c>
      <c r="CA18" s="202">
        <v>0</v>
      </c>
      <c r="CB18" s="202">
        <v>0</v>
      </c>
      <c r="CC18" s="202">
        <v>0</v>
      </c>
      <c r="CD18" s="202">
        <v>0</v>
      </c>
      <c r="CE18" s="202">
        <v>0</v>
      </c>
      <c r="CF18" s="202">
        <v>0</v>
      </c>
      <c r="CG18" s="202">
        <v>0</v>
      </c>
      <c r="CH18" s="202">
        <v>0</v>
      </c>
      <c r="CI18" s="202">
        <v>0</v>
      </c>
      <c r="CJ18" s="202">
        <v>0</v>
      </c>
      <c r="CK18" s="202">
        <v>0</v>
      </c>
      <c r="CL18" s="202">
        <v>0</v>
      </c>
      <c r="CM18" s="202">
        <v>0</v>
      </c>
      <c r="CN18" s="202">
        <v>0</v>
      </c>
      <c r="CO18" s="202">
        <v>0</v>
      </c>
      <c r="CP18" s="202">
        <v>0</v>
      </c>
      <c r="CQ18" s="202">
        <v>0</v>
      </c>
      <c r="CR18" s="202">
        <v>0</v>
      </c>
      <c r="CS18" s="202">
        <v>0</v>
      </c>
      <c r="CT18" s="202">
        <v>0</v>
      </c>
      <c r="CU18" s="202">
        <v>0</v>
      </c>
      <c r="CV18" s="202">
        <v>0</v>
      </c>
      <c r="CW18" s="202">
        <v>0</v>
      </c>
      <c r="CX18" s="202">
        <v>0</v>
      </c>
      <c r="CY18" s="202">
        <v>0</v>
      </c>
      <c r="CZ18" s="202">
        <v>0</v>
      </c>
      <c r="DA18" s="202">
        <v>0</v>
      </c>
      <c r="DB18" s="202">
        <v>0</v>
      </c>
      <c r="DC18" s="202">
        <v>0</v>
      </c>
      <c r="DD18" s="202">
        <v>0</v>
      </c>
      <c r="DE18" s="202">
        <v>0</v>
      </c>
      <c r="DF18" s="202">
        <v>0</v>
      </c>
      <c r="DG18" s="120"/>
      <c r="DH18" s="202">
        <v>0</v>
      </c>
      <c r="DI18" s="202">
        <v>0</v>
      </c>
      <c r="DJ18" s="202">
        <v>0</v>
      </c>
      <c r="DK18" s="202">
        <v>0</v>
      </c>
      <c r="DL18" s="202">
        <v>0</v>
      </c>
      <c r="DM18" s="202">
        <v>0</v>
      </c>
      <c r="DN18" s="202">
        <v>0</v>
      </c>
      <c r="DO18" s="202">
        <v>0</v>
      </c>
      <c r="DP18" s="202">
        <v>0</v>
      </c>
      <c r="DQ18" s="202">
        <v>0</v>
      </c>
      <c r="DR18" s="202">
        <v>0</v>
      </c>
      <c r="DS18" s="202">
        <v>0</v>
      </c>
      <c r="DT18" s="202">
        <v>0</v>
      </c>
      <c r="DU18" s="202">
        <v>0</v>
      </c>
      <c r="DV18" s="202">
        <v>0</v>
      </c>
      <c r="DW18" s="202">
        <v>0</v>
      </c>
      <c r="DX18" s="202">
        <v>0</v>
      </c>
      <c r="DY18" s="202">
        <v>0</v>
      </c>
      <c r="DZ18" s="202">
        <v>0</v>
      </c>
      <c r="EA18" s="202">
        <v>0</v>
      </c>
      <c r="EB18" s="202">
        <v>0</v>
      </c>
      <c r="EC18" s="202">
        <v>0</v>
      </c>
      <c r="ED18" s="202">
        <v>0</v>
      </c>
      <c r="EE18" s="202">
        <v>0</v>
      </c>
      <c r="EF18" s="202">
        <v>0</v>
      </c>
      <c r="EG18" s="202">
        <v>0</v>
      </c>
      <c r="EH18" s="202">
        <v>0</v>
      </c>
      <c r="EI18" s="202">
        <v>0</v>
      </c>
      <c r="EJ18" s="202">
        <v>0</v>
      </c>
      <c r="EK18" s="202">
        <v>0</v>
      </c>
      <c r="EL18" s="202">
        <v>0</v>
      </c>
      <c r="EM18" s="202">
        <v>0</v>
      </c>
      <c r="EN18" s="202">
        <v>0</v>
      </c>
      <c r="EO18" s="202">
        <v>0</v>
      </c>
      <c r="EP18" s="202">
        <v>0</v>
      </c>
      <c r="EQ18" s="120"/>
      <c r="ER18" s="202">
        <v>0</v>
      </c>
      <c r="ES18" s="202">
        <v>0</v>
      </c>
      <c r="ET18" s="202">
        <v>0</v>
      </c>
      <c r="EU18" s="202">
        <v>0</v>
      </c>
      <c r="EV18" s="202">
        <v>0</v>
      </c>
      <c r="EW18" s="202">
        <v>0</v>
      </c>
      <c r="EX18" s="202">
        <v>0</v>
      </c>
      <c r="EY18" s="202">
        <v>0</v>
      </c>
      <c r="EZ18" s="202">
        <v>0</v>
      </c>
      <c r="FA18" s="202">
        <v>0</v>
      </c>
      <c r="FB18" s="202">
        <v>0</v>
      </c>
      <c r="FC18" s="202">
        <v>0</v>
      </c>
      <c r="FD18" s="202">
        <v>0</v>
      </c>
      <c r="FE18" s="202">
        <v>0</v>
      </c>
      <c r="FF18" s="202">
        <v>0</v>
      </c>
      <c r="FG18" s="202">
        <v>0</v>
      </c>
      <c r="FH18" s="202">
        <v>0</v>
      </c>
      <c r="FI18" s="202">
        <v>0</v>
      </c>
      <c r="FJ18" s="202">
        <v>0</v>
      </c>
      <c r="FK18" s="202">
        <v>0</v>
      </c>
      <c r="FL18" s="202">
        <v>0</v>
      </c>
      <c r="FM18" s="202">
        <v>0</v>
      </c>
      <c r="FN18" s="202">
        <v>0</v>
      </c>
      <c r="FO18" s="202">
        <v>0</v>
      </c>
      <c r="FP18" s="202">
        <v>0</v>
      </c>
      <c r="FQ18" s="202">
        <v>0</v>
      </c>
      <c r="FR18" s="202">
        <v>0</v>
      </c>
      <c r="FS18" s="202">
        <v>0</v>
      </c>
      <c r="FT18" s="202">
        <v>0</v>
      </c>
      <c r="FU18" s="202">
        <v>0</v>
      </c>
      <c r="FV18" s="202">
        <v>0</v>
      </c>
      <c r="FW18" s="202">
        <v>0</v>
      </c>
      <c r="FX18" s="202">
        <v>0</v>
      </c>
      <c r="FY18" s="202">
        <v>0</v>
      </c>
      <c r="FZ18" s="202">
        <v>0</v>
      </c>
      <c r="GA18" s="120"/>
      <c r="GB18" s="202">
        <v>0</v>
      </c>
      <c r="GC18" s="202">
        <v>0</v>
      </c>
      <c r="GD18" s="202">
        <v>0</v>
      </c>
      <c r="GE18" s="202">
        <v>0</v>
      </c>
      <c r="GF18" s="202">
        <v>0</v>
      </c>
      <c r="GG18" s="202">
        <v>0</v>
      </c>
      <c r="GH18" s="202">
        <v>0</v>
      </c>
      <c r="GI18" s="202">
        <v>0</v>
      </c>
      <c r="GJ18" s="202">
        <v>0</v>
      </c>
      <c r="GK18" s="202">
        <v>0</v>
      </c>
      <c r="GL18" s="202">
        <v>0</v>
      </c>
      <c r="GM18" s="202">
        <v>0</v>
      </c>
      <c r="GN18" s="202">
        <v>0</v>
      </c>
      <c r="GO18" s="202">
        <v>0</v>
      </c>
      <c r="GP18" s="202">
        <v>0</v>
      </c>
      <c r="GQ18" s="202">
        <v>0</v>
      </c>
      <c r="GR18" s="202">
        <v>0</v>
      </c>
      <c r="GS18" s="202">
        <v>0</v>
      </c>
      <c r="GT18" s="202">
        <v>0</v>
      </c>
      <c r="GU18" s="202">
        <v>0</v>
      </c>
      <c r="GV18" s="202">
        <v>0</v>
      </c>
      <c r="GW18" s="202">
        <v>0</v>
      </c>
      <c r="GX18" s="202">
        <v>0</v>
      </c>
      <c r="GY18" s="202">
        <v>0</v>
      </c>
      <c r="GZ18" s="202">
        <v>0</v>
      </c>
      <c r="HA18" s="202">
        <v>0</v>
      </c>
      <c r="HB18" s="202">
        <v>0</v>
      </c>
      <c r="HC18" s="202">
        <v>0</v>
      </c>
      <c r="HD18" s="202">
        <v>0</v>
      </c>
      <c r="HE18" s="202">
        <v>0</v>
      </c>
      <c r="HF18" s="202">
        <v>0</v>
      </c>
      <c r="HG18" s="202">
        <v>0</v>
      </c>
      <c r="HH18" s="202">
        <v>0</v>
      </c>
      <c r="HI18" s="202">
        <v>0</v>
      </c>
      <c r="HJ18" s="202">
        <v>0</v>
      </c>
      <c r="HK18" s="120"/>
      <c r="HL18" s="202">
        <v>0</v>
      </c>
      <c r="HM18" s="202">
        <v>0</v>
      </c>
      <c r="HN18" s="202">
        <v>0</v>
      </c>
      <c r="HO18" s="202">
        <v>0</v>
      </c>
      <c r="HP18" s="202">
        <v>0</v>
      </c>
      <c r="HQ18" s="202">
        <v>0</v>
      </c>
      <c r="HR18" s="202">
        <v>0</v>
      </c>
      <c r="HS18" s="202">
        <v>0</v>
      </c>
      <c r="HT18" s="202">
        <v>0</v>
      </c>
      <c r="HU18" s="202">
        <v>0</v>
      </c>
      <c r="HV18" s="202">
        <v>0</v>
      </c>
      <c r="HW18" s="202">
        <v>0</v>
      </c>
      <c r="HX18" s="202">
        <v>0</v>
      </c>
      <c r="HY18" s="202">
        <v>0</v>
      </c>
      <c r="HZ18" s="202">
        <v>0</v>
      </c>
      <c r="IA18" s="202">
        <v>0</v>
      </c>
      <c r="IB18" s="202">
        <v>0</v>
      </c>
      <c r="IC18" s="202">
        <v>0</v>
      </c>
      <c r="ID18" s="202">
        <v>0</v>
      </c>
      <c r="IE18" s="202">
        <v>0</v>
      </c>
      <c r="IF18" s="202">
        <v>0</v>
      </c>
      <c r="IG18" s="202">
        <v>0</v>
      </c>
      <c r="IH18" s="202">
        <v>0</v>
      </c>
      <c r="II18" s="202">
        <v>0</v>
      </c>
      <c r="IJ18" s="202">
        <v>0</v>
      </c>
      <c r="IK18" s="202">
        <v>0</v>
      </c>
      <c r="IL18" s="202">
        <v>0</v>
      </c>
      <c r="IM18" s="202">
        <v>0</v>
      </c>
      <c r="IN18" s="202">
        <v>0</v>
      </c>
      <c r="IO18" s="202">
        <v>0</v>
      </c>
      <c r="IP18" s="202">
        <v>0</v>
      </c>
      <c r="IQ18" s="202">
        <v>0</v>
      </c>
      <c r="IR18" s="202">
        <v>0</v>
      </c>
      <c r="IS18" s="202">
        <v>0</v>
      </c>
      <c r="IT18" s="202">
        <v>0</v>
      </c>
      <c r="IU18" s="120"/>
      <c r="IV18" s="202">
        <v>0</v>
      </c>
      <c r="IW18" s="202">
        <v>0</v>
      </c>
      <c r="IX18" s="202">
        <v>0</v>
      </c>
      <c r="IY18" s="202">
        <v>0</v>
      </c>
      <c r="IZ18" s="202">
        <v>0</v>
      </c>
      <c r="JA18" s="202">
        <v>0</v>
      </c>
      <c r="JB18" s="202">
        <v>0</v>
      </c>
      <c r="JC18" s="202">
        <v>0</v>
      </c>
      <c r="JD18" s="202">
        <v>0</v>
      </c>
      <c r="JE18" s="202">
        <v>0</v>
      </c>
      <c r="JF18" s="202">
        <v>0</v>
      </c>
      <c r="JG18" s="202">
        <v>0</v>
      </c>
      <c r="JH18" s="202">
        <v>0</v>
      </c>
      <c r="JI18" s="202">
        <v>0</v>
      </c>
      <c r="JJ18" s="202">
        <v>0</v>
      </c>
      <c r="JK18" s="202">
        <v>0</v>
      </c>
      <c r="JL18" s="202">
        <v>0</v>
      </c>
      <c r="JM18" s="202">
        <v>0</v>
      </c>
      <c r="JN18" s="202">
        <v>0</v>
      </c>
      <c r="JO18" s="202">
        <v>0</v>
      </c>
      <c r="JP18" s="202">
        <v>0</v>
      </c>
      <c r="JQ18" s="202">
        <v>0</v>
      </c>
      <c r="JR18" s="202">
        <v>0</v>
      </c>
      <c r="JS18" s="202">
        <v>0</v>
      </c>
      <c r="JT18" s="202">
        <v>0</v>
      </c>
      <c r="JU18" s="202">
        <v>0</v>
      </c>
      <c r="JV18" s="202">
        <v>0</v>
      </c>
      <c r="JW18" s="202">
        <v>0</v>
      </c>
      <c r="JX18" s="202">
        <v>0</v>
      </c>
      <c r="JY18" s="202">
        <v>0</v>
      </c>
      <c r="JZ18" s="202">
        <v>0</v>
      </c>
      <c r="KA18" s="202">
        <v>0</v>
      </c>
      <c r="KB18" s="202">
        <v>0</v>
      </c>
      <c r="KC18" s="202">
        <v>0</v>
      </c>
      <c r="KD18" s="202">
        <v>0</v>
      </c>
      <c r="KE18" s="120"/>
      <c r="KF18" s="202">
        <v>0</v>
      </c>
      <c r="KG18" s="202">
        <v>0</v>
      </c>
      <c r="KH18" s="202">
        <v>0</v>
      </c>
      <c r="KI18" s="202">
        <v>0</v>
      </c>
      <c r="KJ18" s="202">
        <v>0</v>
      </c>
      <c r="KK18" s="202">
        <v>0</v>
      </c>
      <c r="KL18" s="202">
        <v>0</v>
      </c>
      <c r="KM18" s="202">
        <v>0</v>
      </c>
      <c r="KN18" s="202">
        <v>0</v>
      </c>
      <c r="KO18" s="202">
        <v>0</v>
      </c>
      <c r="KP18" s="202">
        <v>0</v>
      </c>
      <c r="KQ18" s="202">
        <v>0</v>
      </c>
      <c r="KR18" s="202">
        <v>0</v>
      </c>
      <c r="KS18" s="202">
        <v>0</v>
      </c>
      <c r="KT18" s="202">
        <v>0</v>
      </c>
      <c r="KU18" s="202">
        <v>0</v>
      </c>
      <c r="KV18" s="202">
        <v>0</v>
      </c>
      <c r="KW18" s="202">
        <v>0</v>
      </c>
      <c r="KX18" s="202">
        <v>0</v>
      </c>
      <c r="KY18" s="202">
        <v>0</v>
      </c>
      <c r="KZ18" s="202">
        <v>0</v>
      </c>
      <c r="LA18" s="202">
        <v>0</v>
      </c>
      <c r="LB18" s="202">
        <v>0</v>
      </c>
      <c r="LC18" s="202">
        <v>0</v>
      </c>
      <c r="LD18" s="202">
        <v>0</v>
      </c>
      <c r="LE18" s="202">
        <v>0</v>
      </c>
      <c r="LF18" s="202">
        <v>0</v>
      </c>
      <c r="LG18" s="202">
        <v>0</v>
      </c>
      <c r="LH18" s="202">
        <v>0</v>
      </c>
      <c r="LI18" s="202">
        <v>0</v>
      </c>
      <c r="LJ18" s="202">
        <v>0</v>
      </c>
      <c r="LK18" s="202">
        <v>0</v>
      </c>
      <c r="LL18" s="202">
        <v>0</v>
      </c>
      <c r="LM18" s="202">
        <v>-2404.0294090909092</v>
      </c>
      <c r="LN18" s="202">
        <v>-4786.149559772728</v>
      </c>
      <c r="LO18" s="120"/>
      <c r="LP18" s="202">
        <v>0</v>
      </c>
      <c r="LQ18" s="202">
        <v>0</v>
      </c>
      <c r="LR18" s="202">
        <v>0</v>
      </c>
      <c r="LS18" s="202">
        <v>0</v>
      </c>
      <c r="LT18" s="202">
        <v>0</v>
      </c>
      <c r="LU18" s="202">
        <v>0</v>
      </c>
      <c r="LV18" s="202">
        <v>0</v>
      </c>
      <c r="LW18" s="202">
        <v>0</v>
      </c>
      <c r="LX18" s="202">
        <v>0</v>
      </c>
      <c r="LY18" s="202">
        <v>0</v>
      </c>
      <c r="LZ18" s="202">
        <v>0</v>
      </c>
      <c r="MA18" s="202">
        <v>0</v>
      </c>
      <c r="MB18" s="202">
        <v>0</v>
      </c>
      <c r="MC18" s="202">
        <v>0</v>
      </c>
      <c r="MD18" s="202">
        <v>0</v>
      </c>
      <c r="ME18" s="202">
        <v>0</v>
      </c>
      <c r="MF18" s="202">
        <v>0</v>
      </c>
      <c r="MG18" s="202">
        <v>0</v>
      </c>
      <c r="MH18" s="202">
        <v>0</v>
      </c>
      <c r="MI18" s="202">
        <v>0</v>
      </c>
      <c r="MJ18" s="202">
        <v>0</v>
      </c>
      <c r="MK18" s="202">
        <v>0</v>
      </c>
      <c r="ML18" s="202">
        <v>0</v>
      </c>
      <c r="MM18" s="202">
        <v>0</v>
      </c>
      <c r="MN18" s="202">
        <v>0</v>
      </c>
      <c r="MO18" s="202">
        <v>0</v>
      </c>
      <c r="MP18" s="202">
        <v>0</v>
      </c>
      <c r="MQ18" s="202">
        <v>0</v>
      </c>
      <c r="MR18" s="202">
        <v>0</v>
      </c>
      <c r="MS18" s="202">
        <v>0</v>
      </c>
      <c r="MT18" s="202">
        <v>0</v>
      </c>
      <c r="MU18" s="202">
        <v>0</v>
      </c>
      <c r="MV18" s="202">
        <v>0</v>
      </c>
      <c r="MW18" s="202">
        <v>-2404.0294090909092</v>
      </c>
      <c r="MX18" s="202">
        <v>-4786.149559772728</v>
      </c>
      <c r="MY18" s="120"/>
      <c r="MZ18" s="202">
        <v>0</v>
      </c>
      <c r="NA18" s="202">
        <v>0</v>
      </c>
      <c r="NB18" s="202">
        <v>0</v>
      </c>
      <c r="NC18" s="202">
        <v>0</v>
      </c>
      <c r="ND18" s="202">
        <v>0</v>
      </c>
      <c r="NE18" s="202">
        <v>0</v>
      </c>
      <c r="NF18" s="202">
        <v>0</v>
      </c>
      <c r="NG18" s="202">
        <v>0</v>
      </c>
      <c r="NH18" s="202">
        <v>0</v>
      </c>
      <c r="NI18" s="202">
        <v>0</v>
      </c>
      <c r="NJ18" s="202">
        <v>0</v>
      </c>
      <c r="NK18" s="202">
        <v>0</v>
      </c>
      <c r="NL18" s="202">
        <v>0</v>
      </c>
      <c r="NM18" s="202">
        <v>0</v>
      </c>
      <c r="NN18" s="202">
        <v>0</v>
      </c>
      <c r="NO18" s="202">
        <v>0</v>
      </c>
      <c r="NP18" s="202">
        <v>0</v>
      </c>
      <c r="NQ18" s="202">
        <v>0</v>
      </c>
      <c r="NR18" s="202">
        <v>0</v>
      </c>
      <c r="NS18" s="202">
        <v>0</v>
      </c>
      <c r="NT18" s="202">
        <v>0</v>
      </c>
      <c r="NU18" s="202">
        <v>0</v>
      </c>
      <c r="NV18" s="202">
        <v>0</v>
      </c>
      <c r="NW18" s="202">
        <v>0</v>
      </c>
      <c r="NX18" s="202">
        <v>0</v>
      </c>
      <c r="NY18" s="202">
        <v>0</v>
      </c>
      <c r="NZ18" s="202">
        <v>0</v>
      </c>
      <c r="OA18" s="202">
        <v>0</v>
      </c>
      <c r="OB18" s="202">
        <v>0</v>
      </c>
      <c r="OC18" s="202">
        <v>0</v>
      </c>
      <c r="OD18" s="202">
        <v>0</v>
      </c>
      <c r="OE18" s="202">
        <v>0</v>
      </c>
      <c r="OF18" s="202">
        <v>0</v>
      </c>
      <c r="OG18" s="202">
        <v>0</v>
      </c>
      <c r="OH18" s="202">
        <v>0</v>
      </c>
      <c r="OI18" s="120"/>
      <c r="OJ18" s="202">
        <v>0</v>
      </c>
      <c r="OK18" s="202">
        <v>0</v>
      </c>
      <c r="OL18" s="202">
        <v>0</v>
      </c>
      <c r="OM18" s="202">
        <v>0</v>
      </c>
      <c r="ON18" s="202">
        <v>0</v>
      </c>
      <c r="OO18" s="202">
        <v>0</v>
      </c>
      <c r="OP18" s="202">
        <v>0</v>
      </c>
      <c r="OQ18" s="202">
        <v>0</v>
      </c>
      <c r="OR18" s="202">
        <v>0</v>
      </c>
      <c r="OS18" s="202">
        <v>0</v>
      </c>
      <c r="OT18" s="202">
        <v>0</v>
      </c>
      <c r="OU18" s="202">
        <v>0</v>
      </c>
      <c r="OV18" s="202">
        <v>0</v>
      </c>
      <c r="OW18" s="202">
        <v>0</v>
      </c>
      <c r="OX18" s="202">
        <v>0</v>
      </c>
      <c r="OY18" s="202">
        <v>0</v>
      </c>
      <c r="OZ18" s="202">
        <v>0</v>
      </c>
      <c r="PA18" s="202">
        <v>0</v>
      </c>
      <c r="PB18" s="202">
        <v>0</v>
      </c>
      <c r="PC18" s="202">
        <v>0</v>
      </c>
      <c r="PD18" s="202">
        <v>0</v>
      </c>
      <c r="PE18" s="202">
        <v>0</v>
      </c>
      <c r="PF18" s="202">
        <v>0</v>
      </c>
      <c r="PG18" s="202">
        <v>0</v>
      </c>
      <c r="PH18" s="202">
        <v>0</v>
      </c>
      <c r="PI18" s="202">
        <v>0</v>
      </c>
      <c r="PJ18" s="202">
        <v>0</v>
      </c>
      <c r="PK18" s="202">
        <v>0</v>
      </c>
      <c r="PL18" s="202">
        <v>0</v>
      </c>
      <c r="PM18" s="202">
        <v>0</v>
      </c>
      <c r="PN18" s="202">
        <v>0</v>
      </c>
      <c r="PO18" s="202">
        <v>0</v>
      </c>
      <c r="PP18" s="202">
        <v>0</v>
      </c>
      <c r="PQ18" s="202">
        <v>0</v>
      </c>
      <c r="PR18" s="202">
        <v>0</v>
      </c>
      <c r="PS18" s="120"/>
      <c r="PT18" s="202">
        <v>0</v>
      </c>
      <c r="PU18" s="202">
        <v>0</v>
      </c>
      <c r="PV18" s="202">
        <v>0</v>
      </c>
      <c r="PW18" s="202">
        <v>0</v>
      </c>
      <c r="PX18" s="202">
        <v>0</v>
      </c>
      <c r="PY18" s="202">
        <v>0</v>
      </c>
      <c r="PZ18" s="202">
        <v>0</v>
      </c>
      <c r="QA18" s="202">
        <v>0</v>
      </c>
      <c r="QB18" s="202">
        <v>0</v>
      </c>
      <c r="QC18" s="202">
        <v>0</v>
      </c>
      <c r="QD18" s="202">
        <v>0</v>
      </c>
      <c r="QE18" s="202">
        <v>0</v>
      </c>
      <c r="QF18" s="202">
        <v>0</v>
      </c>
      <c r="QG18" s="202">
        <v>0</v>
      </c>
      <c r="QH18" s="202">
        <v>0</v>
      </c>
      <c r="QI18" s="202">
        <v>0</v>
      </c>
      <c r="QJ18" s="202">
        <v>0</v>
      </c>
      <c r="QK18" s="202">
        <v>0</v>
      </c>
      <c r="QL18" s="202">
        <v>0</v>
      </c>
      <c r="QM18" s="202">
        <v>0</v>
      </c>
      <c r="QN18" s="202">
        <v>0</v>
      </c>
      <c r="QO18" s="202">
        <v>0</v>
      </c>
      <c r="QP18" s="202">
        <v>0</v>
      </c>
      <c r="QQ18" s="202">
        <v>0</v>
      </c>
      <c r="QR18" s="202">
        <v>0</v>
      </c>
      <c r="QS18" s="202">
        <v>0</v>
      </c>
      <c r="QT18" s="202">
        <v>0</v>
      </c>
      <c r="QU18" s="202">
        <v>0</v>
      </c>
      <c r="QV18" s="202">
        <v>0</v>
      </c>
      <c r="QW18" s="202">
        <v>0</v>
      </c>
      <c r="QX18" s="202">
        <v>0</v>
      </c>
      <c r="QY18" s="202">
        <v>0</v>
      </c>
      <c r="QZ18" s="202">
        <v>0</v>
      </c>
      <c r="RA18" s="202">
        <v>0</v>
      </c>
      <c r="RB18" s="202">
        <v>0</v>
      </c>
      <c r="RC18" s="120"/>
      <c r="RD18" s="202">
        <v>0</v>
      </c>
      <c r="RE18" s="202">
        <v>0</v>
      </c>
      <c r="RF18" s="202">
        <v>0</v>
      </c>
      <c r="RG18" s="202">
        <v>0</v>
      </c>
      <c r="RH18" s="202">
        <v>0</v>
      </c>
      <c r="RI18" s="202">
        <v>0</v>
      </c>
      <c r="RJ18" s="202">
        <v>0</v>
      </c>
      <c r="RK18" s="202">
        <v>0</v>
      </c>
      <c r="RL18" s="202">
        <v>0</v>
      </c>
      <c r="RM18" s="202">
        <v>0</v>
      </c>
      <c r="RN18" s="202">
        <v>0</v>
      </c>
      <c r="RO18" s="202">
        <v>0</v>
      </c>
      <c r="RP18" s="202">
        <v>0</v>
      </c>
      <c r="RQ18" s="202">
        <v>0</v>
      </c>
      <c r="RR18" s="202">
        <v>0</v>
      </c>
      <c r="RS18" s="202">
        <v>0</v>
      </c>
      <c r="RT18" s="202">
        <v>0</v>
      </c>
      <c r="RU18" s="202">
        <v>0</v>
      </c>
      <c r="RV18" s="202">
        <v>0</v>
      </c>
      <c r="RW18" s="202">
        <v>0</v>
      </c>
      <c r="RX18" s="202">
        <v>0</v>
      </c>
      <c r="RY18" s="202">
        <v>0</v>
      </c>
      <c r="RZ18" s="202">
        <v>0</v>
      </c>
      <c r="SA18" s="202">
        <v>0</v>
      </c>
      <c r="SB18" s="202">
        <v>0</v>
      </c>
      <c r="SC18" s="202">
        <v>0</v>
      </c>
      <c r="SD18" s="202">
        <v>0</v>
      </c>
      <c r="SE18" s="202">
        <v>0</v>
      </c>
      <c r="SF18" s="202">
        <v>0</v>
      </c>
      <c r="SG18" s="202">
        <v>0</v>
      </c>
      <c r="SH18" s="202">
        <v>0</v>
      </c>
      <c r="SI18" s="202">
        <v>0</v>
      </c>
      <c r="SJ18" s="202">
        <v>0</v>
      </c>
      <c r="SK18" s="202">
        <v>0</v>
      </c>
      <c r="SL18" s="202">
        <v>0</v>
      </c>
      <c r="SM18" s="120"/>
      <c r="SN18" s="202">
        <v>0</v>
      </c>
      <c r="SO18" s="202">
        <v>0</v>
      </c>
      <c r="SP18" s="202">
        <v>0</v>
      </c>
      <c r="SQ18" s="202">
        <v>0</v>
      </c>
      <c r="SR18" s="202">
        <v>0</v>
      </c>
      <c r="SS18" s="202">
        <v>0</v>
      </c>
      <c r="ST18" s="202">
        <v>0</v>
      </c>
      <c r="SU18" s="202">
        <v>0</v>
      </c>
      <c r="SV18" s="202">
        <v>0</v>
      </c>
      <c r="SW18" s="202">
        <v>0</v>
      </c>
      <c r="SX18" s="202">
        <v>0</v>
      </c>
      <c r="SY18" s="202">
        <v>0</v>
      </c>
      <c r="SZ18" s="202">
        <v>0</v>
      </c>
      <c r="TA18" s="202">
        <v>0</v>
      </c>
      <c r="TB18" s="202">
        <v>0</v>
      </c>
      <c r="TC18" s="202">
        <v>0</v>
      </c>
      <c r="TD18" s="202">
        <v>0</v>
      </c>
      <c r="TE18" s="202">
        <v>0</v>
      </c>
      <c r="TF18" s="202">
        <v>0</v>
      </c>
      <c r="TG18" s="202">
        <v>0</v>
      </c>
      <c r="TH18" s="202">
        <v>0</v>
      </c>
      <c r="TI18" s="202">
        <v>0</v>
      </c>
      <c r="TJ18" s="202">
        <v>0</v>
      </c>
      <c r="TK18" s="202">
        <v>0</v>
      </c>
      <c r="TL18" s="202">
        <v>0</v>
      </c>
      <c r="TM18" s="202">
        <v>0</v>
      </c>
      <c r="TN18" s="202">
        <v>0</v>
      </c>
      <c r="TO18" s="202">
        <v>0</v>
      </c>
      <c r="TP18" s="202">
        <v>0</v>
      </c>
      <c r="TQ18" s="202">
        <v>0</v>
      </c>
      <c r="TR18" s="202">
        <v>0</v>
      </c>
      <c r="TS18" s="202">
        <v>0</v>
      </c>
      <c r="TT18" s="202">
        <v>0</v>
      </c>
      <c r="TU18" s="202">
        <v>0</v>
      </c>
      <c r="TV18" s="202">
        <v>0</v>
      </c>
      <c r="TW18" s="120"/>
      <c r="TX18" s="202">
        <v>0</v>
      </c>
      <c r="TY18" s="202">
        <v>0</v>
      </c>
      <c r="TZ18" s="202">
        <v>0</v>
      </c>
      <c r="UA18" s="202">
        <v>0</v>
      </c>
      <c r="UB18" s="202">
        <v>0</v>
      </c>
      <c r="UC18" s="202">
        <v>0</v>
      </c>
      <c r="UD18" s="202">
        <v>0</v>
      </c>
      <c r="UE18" s="202">
        <v>0</v>
      </c>
      <c r="UF18" s="202">
        <v>0</v>
      </c>
      <c r="UG18" s="202">
        <v>0</v>
      </c>
      <c r="UH18" s="202">
        <v>0</v>
      </c>
      <c r="UI18" s="202">
        <v>0</v>
      </c>
      <c r="UJ18" s="202">
        <v>0</v>
      </c>
      <c r="UK18" s="202">
        <v>0</v>
      </c>
      <c r="UL18" s="202">
        <v>0</v>
      </c>
      <c r="UM18" s="202">
        <v>0</v>
      </c>
      <c r="UN18" s="202">
        <v>0</v>
      </c>
      <c r="UO18" s="202">
        <v>0</v>
      </c>
      <c r="UP18" s="202">
        <v>0</v>
      </c>
      <c r="UQ18" s="202">
        <v>0</v>
      </c>
      <c r="UR18" s="202">
        <v>0</v>
      </c>
      <c r="US18" s="202">
        <v>0</v>
      </c>
      <c r="UT18" s="202">
        <v>0</v>
      </c>
      <c r="UU18" s="202">
        <v>0</v>
      </c>
      <c r="UV18" s="202">
        <v>0</v>
      </c>
      <c r="UW18" s="202">
        <v>0</v>
      </c>
      <c r="UX18" s="202">
        <v>0</v>
      </c>
      <c r="UY18" s="202">
        <v>0</v>
      </c>
      <c r="UZ18" s="202">
        <v>0</v>
      </c>
      <c r="VA18" s="202">
        <v>0</v>
      </c>
      <c r="VB18" s="202">
        <v>0</v>
      </c>
      <c r="VC18" s="202">
        <v>0</v>
      </c>
      <c r="VD18" s="202">
        <v>0</v>
      </c>
      <c r="VE18" s="202">
        <v>0</v>
      </c>
      <c r="VF18" s="202">
        <v>0</v>
      </c>
      <c r="VG18" s="120"/>
      <c r="VH18" s="202">
        <v>0</v>
      </c>
      <c r="VI18" s="202">
        <v>0</v>
      </c>
      <c r="VJ18" s="202">
        <v>0</v>
      </c>
      <c r="VK18" s="202">
        <v>0</v>
      </c>
      <c r="VL18" s="202">
        <v>0</v>
      </c>
      <c r="VM18" s="202">
        <v>0</v>
      </c>
      <c r="VN18" s="202">
        <v>0</v>
      </c>
      <c r="VO18" s="202">
        <v>0</v>
      </c>
      <c r="VP18" s="202">
        <v>0</v>
      </c>
      <c r="VQ18" s="202">
        <v>0</v>
      </c>
      <c r="VR18" s="202">
        <v>0</v>
      </c>
      <c r="VS18" s="202">
        <v>0</v>
      </c>
      <c r="VT18" s="202">
        <v>0</v>
      </c>
      <c r="VU18" s="202">
        <v>0</v>
      </c>
      <c r="VV18" s="202">
        <v>0</v>
      </c>
      <c r="VW18" s="202">
        <v>0</v>
      </c>
      <c r="VX18" s="202">
        <v>0</v>
      </c>
      <c r="VY18" s="202">
        <v>0</v>
      </c>
      <c r="VZ18" s="202">
        <v>0</v>
      </c>
      <c r="WA18" s="202">
        <v>0</v>
      </c>
      <c r="WB18" s="202">
        <v>0</v>
      </c>
      <c r="WC18" s="202">
        <v>0</v>
      </c>
      <c r="WD18" s="202">
        <v>0</v>
      </c>
      <c r="WE18" s="202">
        <v>0</v>
      </c>
      <c r="WF18" s="202">
        <v>0</v>
      </c>
      <c r="WG18" s="202">
        <v>0</v>
      </c>
      <c r="WH18" s="202">
        <v>0</v>
      </c>
      <c r="WI18" s="202">
        <v>0</v>
      </c>
      <c r="WJ18" s="202">
        <v>0</v>
      </c>
      <c r="WK18" s="202">
        <v>0</v>
      </c>
      <c r="WL18" s="202">
        <v>0</v>
      </c>
      <c r="WM18" s="202">
        <v>0</v>
      </c>
      <c r="WN18" s="202">
        <v>0</v>
      </c>
      <c r="WO18" s="202">
        <v>0</v>
      </c>
      <c r="WP18" s="202">
        <v>0</v>
      </c>
      <c r="WQ18" s="120"/>
      <c r="WR18" s="202">
        <v>0</v>
      </c>
      <c r="WS18" s="202">
        <v>0</v>
      </c>
      <c r="WT18" s="202">
        <v>0</v>
      </c>
      <c r="WU18" s="202">
        <v>0</v>
      </c>
      <c r="WV18" s="202">
        <v>0</v>
      </c>
      <c r="WW18" s="202">
        <v>0</v>
      </c>
      <c r="WX18" s="202">
        <v>0</v>
      </c>
      <c r="WY18" s="202">
        <v>0</v>
      </c>
      <c r="WZ18" s="202">
        <v>0</v>
      </c>
      <c r="XA18" s="202">
        <v>0</v>
      </c>
      <c r="XB18" s="202">
        <v>0</v>
      </c>
      <c r="XC18" s="202">
        <v>0</v>
      </c>
      <c r="XD18" s="202">
        <v>0</v>
      </c>
      <c r="XE18" s="202">
        <v>0</v>
      </c>
      <c r="XF18" s="202">
        <v>0</v>
      </c>
      <c r="XG18" s="202">
        <v>0</v>
      </c>
      <c r="XH18" s="202">
        <v>0</v>
      </c>
      <c r="XI18" s="202">
        <v>0</v>
      </c>
      <c r="XJ18" s="202">
        <v>0</v>
      </c>
      <c r="XK18" s="202">
        <v>0</v>
      </c>
      <c r="XL18" s="202">
        <v>0</v>
      </c>
      <c r="XM18" s="202">
        <v>0</v>
      </c>
      <c r="XN18" s="202">
        <v>0</v>
      </c>
      <c r="XO18" s="202">
        <v>0</v>
      </c>
      <c r="XP18" s="202">
        <v>0</v>
      </c>
      <c r="XQ18" s="202">
        <v>0</v>
      </c>
      <c r="XR18" s="202">
        <v>0</v>
      </c>
      <c r="XS18" s="202">
        <v>0</v>
      </c>
      <c r="XT18" s="202">
        <v>0</v>
      </c>
      <c r="XU18" s="202">
        <v>0</v>
      </c>
      <c r="XV18" s="202">
        <v>0</v>
      </c>
      <c r="XW18" s="202">
        <v>0</v>
      </c>
      <c r="XX18" s="202">
        <v>0</v>
      </c>
      <c r="XY18" s="202">
        <v>0</v>
      </c>
      <c r="XZ18" s="202">
        <v>0</v>
      </c>
      <c r="YA18" s="120"/>
      <c r="YB18" s="202">
        <v>0</v>
      </c>
      <c r="YC18" s="202">
        <v>0</v>
      </c>
      <c r="YD18" s="202">
        <v>0</v>
      </c>
      <c r="YE18" s="202">
        <v>0</v>
      </c>
      <c r="YF18" s="202">
        <v>0</v>
      </c>
      <c r="YG18" s="202">
        <v>0</v>
      </c>
      <c r="YH18" s="202">
        <v>0</v>
      </c>
      <c r="YI18" s="202">
        <v>0</v>
      </c>
      <c r="YJ18" s="202">
        <v>0</v>
      </c>
      <c r="YK18" s="202">
        <v>0</v>
      </c>
      <c r="YL18" s="202">
        <v>0</v>
      </c>
      <c r="YM18" s="202">
        <v>0</v>
      </c>
      <c r="YN18" s="202">
        <v>0</v>
      </c>
      <c r="YO18" s="202">
        <v>0</v>
      </c>
      <c r="YP18" s="202">
        <v>0</v>
      </c>
      <c r="YQ18" s="202">
        <v>0</v>
      </c>
      <c r="YR18" s="202">
        <v>0</v>
      </c>
      <c r="YS18" s="202">
        <v>0</v>
      </c>
      <c r="YT18" s="202">
        <v>0</v>
      </c>
      <c r="YU18" s="202">
        <v>0</v>
      </c>
      <c r="YV18" s="202">
        <v>0</v>
      </c>
      <c r="YW18" s="202">
        <v>0</v>
      </c>
      <c r="YX18" s="202">
        <v>0</v>
      </c>
      <c r="YY18" s="202">
        <v>0</v>
      </c>
      <c r="YZ18" s="202">
        <v>0</v>
      </c>
      <c r="ZA18" s="202">
        <v>0</v>
      </c>
      <c r="ZB18" s="202">
        <v>0</v>
      </c>
      <c r="ZC18" s="202">
        <v>0</v>
      </c>
      <c r="ZD18" s="202">
        <v>0</v>
      </c>
      <c r="ZE18" s="202">
        <v>0</v>
      </c>
      <c r="ZF18" s="202">
        <v>0</v>
      </c>
      <c r="ZG18" s="202">
        <v>0</v>
      </c>
      <c r="ZH18" s="202">
        <v>0</v>
      </c>
      <c r="ZI18" s="202">
        <v>795.31799999999998</v>
      </c>
      <c r="ZJ18" s="202">
        <v>1583.3878242857143</v>
      </c>
      <c r="ZK18" s="120"/>
      <c r="ZL18" s="202">
        <v>0</v>
      </c>
      <c r="ZM18" s="202">
        <v>0</v>
      </c>
      <c r="ZN18" s="202">
        <v>0</v>
      </c>
      <c r="ZO18" s="202">
        <v>0</v>
      </c>
      <c r="ZP18" s="202">
        <v>0</v>
      </c>
      <c r="ZQ18" s="202">
        <v>0</v>
      </c>
      <c r="ZR18" s="202">
        <v>0</v>
      </c>
      <c r="ZS18" s="202">
        <v>0</v>
      </c>
      <c r="ZT18" s="202">
        <v>0</v>
      </c>
      <c r="ZU18" s="202">
        <v>0</v>
      </c>
      <c r="ZV18" s="202">
        <v>0</v>
      </c>
      <c r="ZW18" s="202">
        <v>0</v>
      </c>
      <c r="ZX18" s="202">
        <v>0</v>
      </c>
      <c r="ZY18" s="202">
        <v>0</v>
      </c>
      <c r="ZZ18" s="202">
        <v>0</v>
      </c>
      <c r="AAA18" s="202">
        <v>0</v>
      </c>
      <c r="AAB18" s="202">
        <v>0</v>
      </c>
      <c r="AAC18" s="202">
        <v>0</v>
      </c>
      <c r="AAD18" s="202">
        <v>0</v>
      </c>
      <c r="AAE18" s="202">
        <v>0</v>
      </c>
      <c r="AAF18" s="202">
        <v>0</v>
      </c>
      <c r="AAG18" s="202">
        <v>0</v>
      </c>
      <c r="AAH18" s="202">
        <v>0</v>
      </c>
      <c r="AAI18" s="202">
        <v>0</v>
      </c>
      <c r="AAJ18" s="202">
        <v>0</v>
      </c>
      <c r="AAK18" s="202">
        <v>0</v>
      </c>
      <c r="AAL18" s="202">
        <v>0</v>
      </c>
      <c r="AAM18" s="202">
        <v>0</v>
      </c>
      <c r="AAN18" s="202">
        <v>0</v>
      </c>
      <c r="AAO18" s="202">
        <v>0</v>
      </c>
      <c r="AAP18" s="202">
        <v>0</v>
      </c>
      <c r="AAQ18" s="202">
        <v>0</v>
      </c>
      <c r="AAR18" s="202">
        <v>0</v>
      </c>
      <c r="AAS18" s="202">
        <v>0</v>
      </c>
      <c r="AAT18" s="202">
        <v>0</v>
      </c>
      <c r="AAU18" s="120"/>
      <c r="AAV18" s="202">
        <v>0</v>
      </c>
      <c r="AAW18" s="202">
        <v>0</v>
      </c>
      <c r="AAX18" s="202">
        <v>0</v>
      </c>
      <c r="AAY18" s="202">
        <v>0</v>
      </c>
      <c r="AAZ18" s="202">
        <v>0</v>
      </c>
      <c r="ABA18" s="202">
        <v>0</v>
      </c>
      <c r="ABB18" s="202">
        <v>0</v>
      </c>
      <c r="ABC18" s="202">
        <v>0</v>
      </c>
      <c r="ABD18" s="202">
        <v>0</v>
      </c>
      <c r="ABE18" s="202">
        <v>0</v>
      </c>
      <c r="ABF18" s="202">
        <v>0</v>
      </c>
      <c r="ABG18" s="202">
        <v>0</v>
      </c>
      <c r="ABH18" s="202">
        <v>0</v>
      </c>
      <c r="ABI18" s="202">
        <v>0</v>
      </c>
      <c r="ABJ18" s="202">
        <v>0</v>
      </c>
      <c r="ABK18" s="202">
        <v>0</v>
      </c>
      <c r="ABL18" s="202">
        <v>0</v>
      </c>
      <c r="ABM18" s="202">
        <v>0</v>
      </c>
      <c r="ABN18" s="202">
        <v>0</v>
      </c>
      <c r="ABO18" s="202">
        <v>0</v>
      </c>
      <c r="ABP18" s="202">
        <v>0</v>
      </c>
      <c r="ABQ18" s="202">
        <v>0</v>
      </c>
      <c r="ABR18" s="202">
        <v>0</v>
      </c>
      <c r="ABS18" s="202">
        <v>0</v>
      </c>
      <c r="ABT18" s="202">
        <v>0</v>
      </c>
      <c r="ABU18" s="202">
        <v>0</v>
      </c>
      <c r="ABV18" s="202">
        <v>0</v>
      </c>
      <c r="ABW18" s="202">
        <v>0</v>
      </c>
      <c r="ABX18" s="202">
        <v>0</v>
      </c>
      <c r="ABY18" s="202">
        <v>0</v>
      </c>
      <c r="ABZ18" s="202">
        <v>0</v>
      </c>
      <c r="ACA18" s="202">
        <v>0</v>
      </c>
      <c r="ACB18" s="202">
        <v>0</v>
      </c>
      <c r="ACC18" s="202">
        <v>0</v>
      </c>
      <c r="ACD18" s="202">
        <v>0</v>
      </c>
      <c r="ACE18" s="120"/>
      <c r="ACF18" s="202">
        <v>0</v>
      </c>
      <c r="ACG18" s="202">
        <v>0</v>
      </c>
      <c r="ACH18" s="202">
        <v>0</v>
      </c>
      <c r="ACI18" s="202">
        <v>0</v>
      </c>
      <c r="ACJ18" s="202">
        <v>0</v>
      </c>
      <c r="ACK18" s="202">
        <v>0</v>
      </c>
      <c r="ACL18" s="202">
        <v>0</v>
      </c>
      <c r="ACM18" s="202">
        <v>0</v>
      </c>
      <c r="ACN18" s="202">
        <v>0</v>
      </c>
      <c r="ACO18" s="202">
        <v>0</v>
      </c>
      <c r="ACP18" s="202">
        <v>0</v>
      </c>
      <c r="ACQ18" s="202">
        <v>0</v>
      </c>
      <c r="ACR18" s="202">
        <v>0</v>
      </c>
      <c r="ACS18" s="202">
        <v>0</v>
      </c>
      <c r="ACT18" s="202">
        <v>0</v>
      </c>
      <c r="ACU18" s="202">
        <v>0</v>
      </c>
      <c r="ACV18" s="202">
        <v>0</v>
      </c>
      <c r="ACW18" s="202">
        <v>0</v>
      </c>
      <c r="ACX18" s="202">
        <v>0</v>
      </c>
      <c r="ACY18" s="202">
        <v>0</v>
      </c>
      <c r="ACZ18" s="202">
        <v>0</v>
      </c>
      <c r="ADA18" s="202">
        <v>0</v>
      </c>
      <c r="ADB18" s="202">
        <v>0</v>
      </c>
      <c r="ADC18" s="202">
        <v>0</v>
      </c>
      <c r="ADD18" s="202">
        <v>0</v>
      </c>
      <c r="ADE18" s="202">
        <v>0</v>
      </c>
      <c r="ADF18" s="202">
        <v>0</v>
      </c>
      <c r="ADG18" s="202">
        <v>0</v>
      </c>
      <c r="ADH18" s="202">
        <v>0</v>
      </c>
      <c r="ADI18" s="202">
        <v>0</v>
      </c>
      <c r="ADJ18" s="202">
        <v>0</v>
      </c>
      <c r="ADK18" s="202">
        <v>0</v>
      </c>
      <c r="ADL18" s="202">
        <v>0</v>
      </c>
      <c r="ADM18" s="202">
        <v>0</v>
      </c>
      <c r="ADN18" s="202">
        <v>0</v>
      </c>
      <c r="ADO18" s="120"/>
      <c r="ADP18" s="202">
        <v>0</v>
      </c>
      <c r="ADQ18" s="202">
        <v>0</v>
      </c>
      <c r="ADR18" s="202">
        <v>0</v>
      </c>
      <c r="ADS18" s="202">
        <v>0</v>
      </c>
      <c r="ADT18" s="202">
        <v>0</v>
      </c>
      <c r="ADU18" s="202">
        <v>0</v>
      </c>
      <c r="ADV18" s="202">
        <v>0</v>
      </c>
      <c r="ADW18" s="202">
        <v>0</v>
      </c>
      <c r="ADX18" s="202">
        <v>0</v>
      </c>
      <c r="ADY18" s="202">
        <v>0</v>
      </c>
      <c r="ADZ18" s="202">
        <v>0</v>
      </c>
      <c r="AEA18" s="202">
        <v>0</v>
      </c>
      <c r="AEB18" s="202">
        <v>0</v>
      </c>
      <c r="AEC18" s="202">
        <v>0</v>
      </c>
      <c r="AED18" s="202">
        <v>0</v>
      </c>
      <c r="AEE18" s="202">
        <v>0</v>
      </c>
      <c r="AEF18" s="202">
        <v>0</v>
      </c>
      <c r="AEG18" s="202">
        <v>0</v>
      </c>
      <c r="AEH18" s="202">
        <v>0</v>
      </c>
      <c r="AEI18" s="202">
        <v>0</v>
      </c>
      <c r="AEJ18" s="202">
        <v>0</v>
      </c>
      <c r="AEK18" s="202">
        <v>0</v>
      </c>
      <c r="AEL18" s="202">
        <v>0</v>
      </c>
      <c r="AEM18" s="202">
        <v>0</v>
      </c>
      <c r="AEN18" s="202">
        <v>0</v>
      </c>
      <c r="AEO18" s="202">
        <v>0</v>
      </c>
      <c r="AEP18" s="202">
        <v>0</v>
      </c>
      <c r="AEQ18" s="202">
        <v>0</v>
      </c>
      <c r="AER18" s="202">
        <v>0</v>
      </c>
      <c r="AES18" s="202">
        <v>0</v>
      </c>
      <c r="AET18" s="202">
        <v>0</v>
      </c>
      <c r="AEU18" s="202">
        <v>0</v>
      </c>
      <c r="AEV18" s="202">
        <v>0</v>
      </c>
      <c r="AEW18" s="202">
        <v>0</v>
      </c>
      <c r="AEX18" s="202">
        <v>0</v>
      </c>
      <c r="AEY18" s="120"/>
      <c r="AEZ18" s="202">
        <v>0</v>
      </c>
      <c r="AFA18" s="202">
        <v>0</v>
      </c>
      <c r="AFB18" s="202">
        <v>0</v>
      </c>
      <c r="AFC18" s="202">
        <v>0</v>
      </c>
      <c r="AFD18" s="202">
        <v>0</v>
      </c>
      <c r="AFE18" s="202">
        <v>0</v>
      </c>
      <c r="AFF18" s="202">
        <v>0</v>
      </c>
      <c r="AFG18" s="202">
        <v>0</v>
      </c>
      <c r="AFH18" s="202">
        <v>0</v>
      </c>
      <c r="AFI18" s="202">
        <v>0</v>
      </c>
      <c r="AFJ18" s="202">
        <v>0</v>
      </c>
      <c r="AFK18" s="202">
        <v>0</v>
      </c>
      <c r="AFL18" s="202">
        <v>0</v>
      </c>
      <c r="AFM18" s="202">
        <v>0</v>
      </c>
      <c r="AFN18" s="202">
        <v>0</v>
      </c>
      <c r="AFO18" s="202">
        <v>0</v>
      </c>
      <c r="AFP18" s="202">
        <v>0</v>
      </c>
      <c r="AFQ18" s="202">
        <v>0</v>
      </c>
      <c r="AFR18" s="202">
        <v>0</v>
      </c>
      <c r="AFS18" s="202">
        <v>0</v>
      </c>
      <c r="AFT18" s="202">
        <v>0</v>
      </c>
      <c r="AFU18" s="202">
        <v>0</v>
      </c>
      <c r="AFV18" s="202">
        <v>0</v>
      </c>
      <c r="AFW18" s="202">
        <v>0</v>
      </c>
      <c r="AFX18" s="202">
        <v>0</v>
      </c>
      <c r="AFY18" s="202">
        <v>0</v>
      </c>
      <c r="AFZ18" s="202">
        <v>0</v>
      </c>
      <c r="AGA18" s="202">
        <v>0</v>
      </c>
      <c r="AGB18" s="202">
        <v>0</v>
      </c>
      <c r="AGC18" s="202">
        <v>0</v>
      </c>
      <c r="AGD18" s="202">
        <v>0</v>
      </c>
      <c r="AGE18" s="202">
        <v>0</v>
      </c>
      <c r="AGF18" s="202">
        <v>0</v>
      </c>
      <c r="AGG18" s="202">
        <v>0</v>
      </c>
      <c r="AGH18" s="202">
        <v>0</v>
      </c>
    </row>
    <row r="19" spans="1:866" ht="16.5" x14ac:dyDescent="0.25">
      <c r="A19" s="123">
        <v>15</v>
      </c>
      <c r="B19" s="406"/>
      <c r="C19" s="201" t="s">
        <v>298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120"/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202">
        <v>0</v>
      </c>
      <c r="BD19" s="202">
        <v>0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202">
        <v>0</v>
      </c>
      <c r="BK19" s="202">
        <v>0</v>
      </c>
      <c r="BL19" s="202">
        <v>0</v>
      </c>
      <c r="BM19" s="202">
        <v>0</v>
      </c>
      <c r="BN19" s="202">
        <v>0</v>
      </c>
      <c r="BO19" s="202">
        <v>0</v>
      </c>
      <c r="BP19" s="202">
        <v>0</v>
      </c>
      <c r="BQ19" s="202">
        <v>0</v>
      </c>
      <c r="BR19" s="202">
        <v>0</v>
      </c>
      <c r="BS19" s="202">
        <v>0</v>
      </c>
      <c r="BT19" s="202">
        <v>0</v>
      </c>
      <c r="BU19" s="202">
        <v>0</v>
      </c>
      <c r="BV19" s="202">
        <v>0</v>
      </c>
      <c r="BW19" s="120"/>
      <c r="BX19" s="202">
        <v>-687.98</v>
      </c>
      <c r="BY19" s="202">
        <v>-693.49</v>
      </c>
      <c r="BZ19" s="202">
        <v>-699.03</v>
      </c>
      <c r="CA19" s="202">
        <v>-704.62</v>
      </c>
      <c r="CB19" s="202">
        <v>-710.26</v>
      </c>
      <c r="CC19" s="202">
        <v>-715.94</v>
      </c>
      <c r="CD19" s="202">
        <v>-721.66</v>
      </c>
      <c r="CE19" s="202">
        <v>-727.43</v>
      </c>
      <c r="CF19" s="202">
        <v>-733.25</v>
      </c>
      <c r="CG19" s="202">
        <v>-739.12</v>
      </c>
      <c r="CH19" s="202">
        <v>-745.03</v>
      </c>
      <c r="CI19" s="202">
        <v>-750.99</v>
      </c>
      <c r="CJ19" s="202">
        <v>-756.47</v>
      </c>
      <c r="CK19" s="202">
        <v>-763.05</v>
      </c>
      <c r="CL19" s="202">
        <v>-769.15</v>
      </c>
      <c r="CM19" s="202">
        <v>-775.3</v>
      </c>
      <c r="CN19" s="202">
        <v>-714.47</v>
      </c>
      <c r="CO19" s="202">
        <v>-756.03</v>
      </c>
      <c r="CP19" s="202">
        <v>-635.84</v>
      </c>
      <c r="CQ19" s="202">
        <v>-587.05999999999995</v>
      </c>
      <c r="CR19" s="202">
        <v>-680.79</v>
      </c>
      <c r="CS19" s="202">
        <v>-657.85157000000004</v>
      </c>
      <c r="CT19" s="202">
        <v>-570</v>
      </c>
      <c r="CU19" s="202">
        <v>-626.29999999999995</v>
      </c>
      <c r="CV19" s="202">
        <v>-477.45491932457787</v>
      </c>
      <c r="CW19" s="202">
        <v>-581.58511069418398</v>
      </c>
      <c r="CX19" s="202">
        <v>-470.85410881801124</v>
      </c>
      <c r="CY19" s="202">
        <v>-506.05044652908077</v>
      </c>
      <c r="CZ19" s="202">
        <v>-504.41155722326454</v>
      </c>
      <c r="DA19" s="202">
        <v>-521.43759849906189</v>
      </c>
      <c r="DB19" s="202">
        <v>-510.96131761172643</v>
      </c>
      <c r="DC19" s="202">
        <v>-513.39587242026278</v>
      </c>
      <c r="DD19" s="202">
        <v>-517.89868667917449</v>
      </c>
      <c r="DE19" s="202">
        <v>-517.89868667917449</v>
      </c>
      <c r="DF19" s="202">
        <v>-1097.8320765478425</v>
      </c>
      <c r="DG19" s="120"/>
      <c r="DH19" s="202">
        <v>0</v>
      </c>
      <c r="DI19" s="202">
        <v>0</v>
      </c>
      <c r="DJ19" s="202">
        <v>0</v>
      </c>
      <c r="DK19" s="202">
        <v>0</v>
      </c>
      <c r="DL19" s="202">
        <v>0</v>
      </c>
      <c r="DM19" s="202">
        <v>0</v>
      </c>
      <c r="DN19" s="202">
        <v>0</v>
      </c>
      <c r="DO19" s="202">
        <v>0</v>
      </c>
      <c r="DP19" s="202">
        <v>0</v>
      </c>
      <c r="DQ19" s="202">
        <v>0</v>
      </c>
      <c r="DR19" s="202">
        <v>0</v>
      </c>
      <c r="DS19" s="202">
        <v>0</v>
      </c>
      <c r="DT19" s="202">
        <v>0</v>
      </c>
      <c r="DU19" s="202">
        <v>0</v>
      </c>
      <c r="DV19" s="202">
        <v>0</v>
      </c>
      <c r="DW19" s="202">
        <v>0</v>
      </c>
      <c r="DX19" s="202">
        <v>0</v>
      </c>
      <c r="DY19" s="202">
        <v>0</v>
      </c>
      <c r="DZ19" s="202">
        <v>0</v>
      </c>
      <c r="EA19" s="202">
        <v>0</v>
      </c>
      <c r="EB19" s="202">
        <v>0</v>
      </c>
      <c r="EC19" s="202">
        <v>0</v>
      </c>
      <c r="ED19" s="202">
        <v>0</v>
      </c>
      <c r="EE19" s="202">
        <v>0</v>
      </c>
      <c r="EF19" s="202">
        <v>0</v>
      </c>
      <c r="EG19" s="202">
        <v>0</v>
      </c>
      <c r="EH19" s="202">
        <v>0</v>
      </c>
      <c r="EI19" s="202">
        <v>0</v>
      </c>
      <c r="EJ19" s="202">
        <v>0</v>
      </c>
      <c r="EK19" s="202">
        <v>0</v>
      </c>
      <c r="EL19" s="202">
        <v>0</v>
      </c>
      <c r="EM19" s="202">
        <v>0</v>
      </c>
      <c r="EN19" s="202">
        <v>0</v>
      </c>
      <c r="EO19" s="202">
        <v>0</v>
      </c>
      <c r="EP19" s="202">
        <v>0</v>
      </c>
      <c r="EQ19" s="120"/>
      <c r="ER19" s="202">
        <v>0</v>
      </c>
      <c r="ES19" s="202">
        <v>0</v>
      </c>
      <c r="ET19" s="202">
        <v>0</v>
      </c>
      <c r="EU19" s="202">
        <v>0</v>
      </c>
      <c r="EV19" s="202">
        <v>0</v>
      </c>
      <c r="EW19" s="202">
        <v>0</v>
      </c>
      <c r="EX19" s="202">
        <v>0</v>
      </c>
      <c r="EY19" s="202">
        <v>0</v>
      </c>
      <c r="EZ19" s="202">
        <v>0</v>
      </c>
      <c r="FA19" s="202">
        <v>0</v>
      </c>
      <c r="FB19" s="202">
        <v>0</v>
      </c>
      <c r="FC19" s="202">
        <v>0</v>
      </c>
      <c r="FD19" s="202">
        <v>0</v>
      </c>
      <c r="FE19" s="202">
        <v>0</v>
      </c>
      <c r="FF19" s="202">
        <v>0</v>
      </c>
      <c r="FG19" s="202">
        <v>0</v>
      </c>
      <c r="FH19" s="202">
        <v>0</v>
      </c>
      <c r="FI19" s="202">
        <v>0</v>
      </c>
      <c r="FJ19" s="202">
        <v>0</v>
      </c>
      <c r="FK19" s="202">
        <v>0</v>
      </c>
      <c r="FL19" s="202">
        <v>0</v>
      </c>
      <c r="FM19" s="202">
        <v>0</v>
      </c>
      <c r="FN19" s="202">
        <v>0</v>
      </c>
      <c r="FO19" s="202">
        <v>0</v>
      </c>
      <c r="FP19" s="202">
        <v>0</v>
      </c>
      <c r="FQ19" s="202">
        <v>0</v>
      </c>
      <c r="FR19" s="202">
        <v>0</v>
      </c>
      <c r="FS19" s="202">
        <v>0</v>
      </c>
      <c r="FT19" s="202">
        <v>0</v>
      </c>
      <c r="FU19" s="202">
        <v>0</v>
      </c>
      <c r="FV19" s="202">
        <v>0</v>
      </c>
      <c r="FW19" s="202">
        <v>0</v>
      </c>
      <c r="FX19" s="202">
        <v>0</v>
      </c>
      <c r="FY19" s="202">
        <v>0</v>
      </c>
      <c r="FZ19" s="202">
        <v>0</v>
      </c>
      <c r="GA19" s="120"/>
      <c r="GB19" s="202">
        <v>0</v>
      </c>
      <c r="GC19" s="202">
        <v>0</v>
      </c>
      <c r="GD19" s="202">
        <v>0</v>
      </c>
      <c r="GE19" s="202">
        <v>0</v>
      </c>
      <c r="GF19" s="202">
        <v>0</v>
      </c>
      <c r="GG19" s="202">
        <v>0</v>
      </c>
      <c r="GH19" s="202">
        <v>0</v>
      </c>
      <c r="GI19" s="202">
        <v>0</v>
      </c>
      <c r="GJ19" s="202">
        <v>0</v>
      </c>
      <c r="GK19" s="202">
        <v>0</v>
      </c>
      <c r="GL19" s="202">
        <v>0</v>
      </c>
      <c r="GM19" s="202">
        <v>0</v>
      </c>
      <c r="GN19" s="202">
        <v>0</v>
      </c>
      <c r="GO19" s="202">
        <v>0</v>
      </c>
      <c r="GP19" s="202">
        <v>0</v>
      </c>
      <c r="GQ19" s="202">
        <v>0</v>
      </c>
      <c r="GR19" s="202">
        <v>0</v>
      </c>
      <c r="GS19" s="202">
        <v>0</v>
      </c>
      <c r="GT19" s="202">
        <v>0</v>
      </c>
      <c r="GU19" s="202">
        <v>0</v>
      </c>
      <c r="GV19" s="202">
        <v>0</v>
      </c>
      <c r="GW19" s="202">
        <v>0</v>
      </c>
      <c r="GX19" s="202">
        <v>0</v>
      </c>
      <c r="GY19" s="202">
        <v>0</v>
      </c>
      <c r="GZ19" s="202">
        <v>0</v>
      </c>
      <c r="HA19" s="202">
        <v>0</v>
      </c>
      <c r="HB19" s="202">
        <v>0</v>
      </c>
      <c r="HC19" s="202">
        <v>0</v>
      </c>
      <c r="HD19" s="202">
        <v>0</v>
      </c>
      <c r="HE19" s="202">
        <v>0</v>
      </c>
      <c r="HF19" s="202">
        <v>0</v>
      </c>
      <c r="HG19" s="202">
        <v>0</v>
      </c>
      <c r="HH19" s="202">
        <v>0</v>
      </c>
      <c r="HI19" s="202">
        <v>0</v>
      </c>
      <c r="HJ19" s="202">
        <v>0</v>
      </c>
      <c r="HK19" s="120"/>
      <c r="HL19" s="202">
        <v>0</v>
      </c>
      <c r="HM19" s="202">
        <v>0</v>
      </c>
      <c r="HN19" s="202">
        <v>0</v>
      </c>
      <c r="HO19" s="202">
        <v>0</v>
      </c>
      <c r="HP19" s="202">
        <v>0</v>
      </c>
      <c r="HQ19" s="202">
        <v>0</v>
      </c>
      <c r="HR19" s="202">
        <v>0</v>
      </c>
      <c r="HS19" s="202">
        <v>0</v>
      </c>
      <c r="HT19" s="202">
        <v>0</v>
      </c>
      <c r="HU19" s="202">
        <v>0</v>
      </c>
      <c r="HV19" s="202">
        <v>0</v>
      </c>
      <c r="HW19" s="202">
        <v>0</v>
      </c>
      <c r="HX19" s="202">
        <v>0</v>
      </c>
      <c r="HY19" s="202">
        <v>0</v>
      </c>
      <c r="HZ19" s="202">
        <v>0</v>
      </c>
      <c r="IA19" s="202">
        <v>0</v>
      </c>
      <c r="IB19" s="202">
        <v>0</v>
      </c>
      <c r="IC19" s="202">
        <v>0</v>
      </c>
      <c r="ID19" s="202">
        <v>0</v>
      </c>
      <c r="IE19" s="202">
        <v>0</v>
      </c>
      <c r="IF19" s="202">
        <v>0</v>
      </c>
      <c r="IG19" s="202">
        <v>0</v>
      </c>
      <c r="IH19" s="202">
        <v>0</v>
      </c>
      <c r="II19" s="202">
        <v>0</v>
      </c>
      <c r="IJ19" s="202">
        <v>0</v>
      </c>
      <c r="IK19" s="202">
        <v>0</v>
      </c>
      <c r="IL19" s="202">
        <v>0</v>
      </c>
      <c r="IM19" s="202">
        <v>0</v>
      </c>
      <c r="IN19" s="202">
        <v>0</v>
      </c>
      <c r="IO19" s="202">
        <v>0</v>
      </c>
      <c r="IP19" s="202">
        <v>0</v>
      </c>
      <c r="IQ19" s="202">
        <v>0</v>
      </c>
      <c r="IR19" s="202">
        <v>0</v>
      </c>
      <c r="IS19" s="202">
        <v>0</v>
      </c>
      <c r="IT19" s="202">
        <v>0</v>
      </c>
      <c r="IU19" s="120"/>
      <c r="IV19" s="202">
        <v>0</v>
      </c>
      <c r="IW19" s="202">
        <v>0</v>
      </c>
      <c r="IX19" s="202">
        <v>0</v>
      </c>
      <c r="IY19" s="202">
        <v>0</v>
      </c>
      <c r="IZ19" s="202">
        <v>0</v>
      </c>
      <c r="JA19" s="202">
        <v>0</v>
      </c>
      <c r="JB19" s="202">
        <v>0</v>
      </c>
      <c r="JC19" s="202">
        <v>0</v>
      </c>
      <c r="JD19" s="202">
        <v>0</v>
      </c>
      <c r="JE19" s="202">
        <v>0</v>
      </c>
      <c r="JF19" s="202">
        <v>0</v>
      </c>
      <c r="JG19" s="202">
        <v>0</v>
      </c>
      <c r="JH19" s="202">
        <v>0</v>
      </c>
      <c r="JI19" s="202">
        <v>0</v>
      </c>
      <c r="JJ19" s="202">
        <v>0</v>
      </c>
      <c r="JK19" s="202">
        <v>0</v>
      </c>
      <c r="JL19" s="202">
        <v>0</v>
      </c>
      <c r="JM19" s="202">
        <v>0</v>
      </c>
      <c r="JN19" s="202">
        <v>0</v>
      </c>
      <c r="JO19" s="202">
        <v>0</v>
      </c>
      <c r="JP19" s="202">
        <v>0</v>
      </c>
      <c r="JQ19" s="202">
        <v>0</v>
      </c>
      <c r="JR19" s="202">
        <v>0</v>
      </c>
      <c r="JS19" s="202">
        <v>0</v>
      </c>
      <c r="JT19" s="202">
        <v>0</v>
      </c>
      <c r="JU19" s="202">
        <v>0</v>
      </c>
      <c r="JV19" s="202">
        <v>0</v>
      </c>
      <c r="JW19" s="202">
        <v>0</v>
      </c>
      <c r="JX19" s="202">
        <v>0</v>
      </c>
      <c r="JY19" s="202">
        <v>0</v>
      </c>
      <c r="JZ19" s="202">
        <v>0</v>
      </c>
      <c r="KA19" s="202">
        <v>0</v>
      </c>
      <c r="KB19" s="202">
        <v>0</v>
      </c>
      <c r="KC19" s="202">
        <v>0</v>
      </c>
      <c r="KD19" s="202">
        <v>0</v>
      </c>
      <c r="KE19" s="120"/>
      <c r="KF19" s="202">
        <v>0</v>
      </c>
      <c r="KG19" s="202">
        <v>0</v>
      </c>
      <c r="KH19" s="202">
        <v>0</v>
      </c>
      <c r="KI19" s="202">
        <v>0</v>
      </c>
      <c r="KJ19" s="202">
        <v>0</v>
      </c>
      <c r="KK19" s="202">
        <v>0</v>
      </c>
      <c r="KL19" s="202">
        <v>0</v>
      </c>
      <c r="KM19" s="202">
        <v>0</v>
      </c>
      <c r="KN19" s="202">
        <v>0</v>
      </c>
      <c r="KO19" s="202">
        <v>0</v>
      </c>
      <c r="KP19" s="202">
        <v>0</v>
      </c>
      <c r="KQ19" s="202">
        <v>0</v>
      </c>
      <c r="KR19" s="202">
        <v>0</v>
      </c>
      <c r="KS19" s="202">
        <v>0</v>
      </c>
      <c r="KT19" s="202">
        <v>0</v>
      </c>
      <c r="KU19" s="202">
        <v>0</v>
      </c>
      <c r="KV19" s="202">
        <v>0</v>
      </c>
      <c r="KW19" s="202">
        <v>0</v>
      </c>
      <c r="KX19" s="202">
        <v>0</v>
      </c>
      <c r="KY19" s="202">
        <v>0</v>
      </c>
      <c r="KZ19" s="202">
        <v>0</v>
      </c>
      <c r="LA19" s="202">
        <v>0</v>
      </c>
      <c r="LB19" s="202">
        <v>0</v>
      </c>
      <c r="LC19" s="202">
        <v>0</v>
      </c>
      <c r="LD19" s="202">
        <v>0</v>
      </c>
      <c r="LE19" s="202">
        <v>0</v>
      </c>
      <c r="LF19" s="202">
        <v>0</v>
      </c>
      <c r="LG19" s="202">
        <v>0</v>
      </c>
      <c r="LH19" s="202">
        <v>0</v>
      </c>
      <c r="LI19" s="202">
        <v>0</v>
      </c>
      <c r="LJ19" s="202">
        <v>0</v>
      </c>
      <c r="LK19" s="202">
        <v>0</v>
      </c>
      <c r="LL19" s="202">
        <v>0</v>
      </c>
      <c r="LM19" s="202">
        <v>0</v>
      </c>
      <c r="LN19" s="202">
        <v>0</v>
      </c>
      <c r="LO19" s="120"/>
      <c r="LP19" s="202">
        <v>-687.98</v>
      </c>
      <c r="LQ19" s="202">
        <v>-693.49</v>
      </c>
      <c r="LR19" s="202">
        <v>-699.03</v>
      </c>
      <c r="LS19" s="202">
        <v>-704.62</v>
      </c>
      <c r="LT19" s="202">
        <v>-710.26</v>
      </c>
      <c r="LU19" s="202">
        <v>-715.94</v>
      </c>
      <c r="LV19" s="202">
        <v>-721.66</v>
      </c>
      <c r="LW19" s="202">
        <v>-727.43</v>
      </c>
      <c r="LX19" s="202">
        <v>-733.25</v>
      </c>
      <c r="LY19" s="202">
        <v>-739.12</v>
      </c>
      <c r="LZ19" s="202">
        <v>-745.03</v>
      </c>
      <c r="MA19" s="202">
        <v>-750.99</v>
      </c>
      <c r="MB19" s="202">
        <v>-756.47</v>
      </c>
      <c r="MC19" s="202">
        <v>-763.05</v>
      </c>
      <c r="MD19" s="202">
        <v>-769.15</v>
      </c>
      <c r="ME19" s="202">
        <v>-775.3</v>
      </c>
      <c r="MF19" s="202">
        <v>-714.47</v>
      </c>
      <c r="MG19" s="202">
        <v>-756.03</v>
      </c>
      <c r="MH19" s="202">
        <v>-635.84</v>
      </c>
      <c r="MI19" s="202">
        <v>-587.05999999999995</v>
      </c>
      <c r="MJ19" s="202">
        <v>-680.79</v>
      </c>
      <c r="MK19" s="202">
        <v>-657.85157000000004</v>
      </c>
      <c r="ML19" s="202">
        <v>-570</v>
      </c>
      <c r="MM19" s="202">
        <v>-626.29999999999995</v>
      </c>
      <c r="MN19" s="202">
        <v>-477.45491932457787</v>
      </c>
      <c r="MO19" s="202">
        <v>-581.58511069418398</v>
      </c>
      <c r="MP19" s="202">
        <v>-470.85410881801124</v>
      </c>
      <c r="MQ19" s="202">
        <v>-506.05044652908077</v>
      </c>
      <c r="MR19" s="202">
        <v>-504.41155722326454</v>
      </c>
      <c r="MS19" s="202">
        <v>-521.43759849906189</v>
      </c>
      <c r="MT19" s="202">
        <v>-510.96131761172643</v>
      </c>
      <c r="MU19" s="202">
        <v>-513.39587242026278</v>
      </c>
      <c r="MV19" s="202">
        <v>-517.89868667917449</v>
      </c>
      <c r="MW19" s="202">
        <v>-517.89868667917449</v>
      </c>
      <c r="MX19" s="202">
        <v>-1097.8320765478425</v>
      </c>
      <c r="MY19" s="120"/>
      <c r="MZ19" s="202">
        <v>0</v>
      </c>
      <c r="NA19" s="202">
        <v>0</v>
      </c>
      <c r="NB19" s="202">
        <v>0</v>
      </c>
      <c r="NC19" s="202">
        <v>0</v>
      </c>
      <c r="ND19" s="202">
        <v>0</v>
      </c>
      <c r="NE19" s="202">
        <v>0</v>
      </c>
      <c r="NF19" s="202">
        <v>0</v>
      </c>
      <c r="NG19" s="202">
        <v>0</v>
      </c>
      <c r="NH19" s="202">
        <v>0</v>
      </c>
      <c r="NI19" s="202">
        <v>0</v>
      </c>
      <c r="NJ19" s="202">
        <v>0</v>
      </c>
      <c r="NK19" s="202">
        <v>0</v>
      </c>
      <c r="NL19" s="202">
        <v>0</v>
      </c>
      <c r="NM19" s="202">
        <v>0</v>
      </c>
      <c r="NN19" s="202">
        <v>0</v>
      </c>
      <c r="NO19" s="202">
        <v>0</v>
      </c>
      <c r="NP19" s="202">
        <v>0</v>
      </c>
      <c r="NQ19" s="202">
        <v>0</v>
      </c>
      <c r="NR19" s="202">
        <v>0</v>
      </c>
      <c r="NS19" s="202">
        <v>0</v>
      </c>
      <c r="NT19" s="202">
        <v>0</v>
      </c>
      <c r="NU19" s="202">
        <v>0</v>
      </c>
      <c r="NV19" s="202">
        <v>0</v>
      </c>
      <c r="NW19" s="202">
        <v>0</v>
      </c>
      <c r="NX19" s="202">
        <v>0</v>
      </c>
      <c r="NY19" s="202">
        <v>0</v>
      </c>
      <c r="NZ19" s="202">
        <v>0</v>
      </c>
      <c r="OA19" s="202">
        <v>0</v>
      </c>
      <c r="OB19" s="202">
        <v>0</v>
      </c>
      <c r="OC19" s="202">
        <v>0</v>
      </c>
      <c r="OD19" s="202">
        <v>0</v>
      </c>
      <c r="OE19" s="202">
        <v>0</v>
      </c>
      <c r="OF19" s="202">
        <v>0</v>
      </c>
      <c r="OG19" s="202">
        <v>0</v>
      </c>
      <c r="OH19" s="202">
        <v>0</v>
      </c>
      <c r="OI19" s="120"/>
      <c r="OJ19" s="202">
        <v>0</v>
      </c>
      <c r="OK19" s="202">
        <v>0</v>
      </c>
      <c r="OL19" s="202">
        <v>0</v>
      </c>
      <c r="OM19" s="202">
        <v>0</v>
      </c>
      <c r="ON19" s="202">
        <v>0</v>
      </c>
      <c r="OO19" s="202">
        <v>0</v>
      </c>
      <c r="OP19" s="202">
        <v>0</v>
      </c>
      <c r="OQ19" s="202">
        <v>0</v>
      </c>
      <c r="OR19" s="202">
        <v>0</v>
      </c>
      <c r="OS19" s="202">
        <v>0</v>
      </c>
      <c r="OT19" s="202">
        <v>0</v>
      </c>
      <c r="OU19" s="202">
        <v>0</v>
      </c>
      <c r="OV19" s="202">
        <v>0</v>
      </c>
      <c r="OW19" s="202">
        <v>0</v>
      </c>
      <c r="OX19" s="202">
        <v>0</v>
      </c>
      <c r="OY19" s="202">
        <v>0</v>
      </c>
      <c r="OZ19" s="202">
        <v>0</v>
      </c>
      <c r="PA19" s="202">
        <v>0</v>
      </c>
      <c r="PB19" s="202">
        <v>0</v>
      </c>
      <c r="PC19" s="202">
        <v>0</v>
      </c>
      <c r="PD19" s="202">
        <v>0</v>
      </c>
      <c r="PE19" s="202">
        <v>0</v>
      </c>
      <c r="PF19" s="202">
        <v>0</v>
      </c>
      <c r="PG19" s="202">
        <v>0</v>
      </c>
      <c r="PH19" s="202">
        <v>0</v>
      </c>
      <c r="PI19" s="202">
        <v>0</v>
      </c>
      <c r="PJ19" s="202">
        <v>0</v>
      </c>
      <c r="PK19" s="202">
        <v>0</v>
      </c>
      <c r="PL19" s="202">
        <v>0</v>
      </c>
      <c r="PM19" s="202">
        <v>0</v>
      </c>
      <c r="PN19" s="202">
        <v>0</v>
      </c>
      <c r="PO19" s="202">
        <v>0</v>
      </c>
      <c r="PP19" s="202">
        <v>0</v>
      </c>
      <c r="PQ19" s="202">
        <v>0</v>
      </c>
      <c r="PR19" s="202">
        <v>0</v>
      </c>
      <c r="PS19" s="120"/>
      <c r="PT19" s="202">
        <v>0</v>
      </c>
      <c r="PU19" s="202">
        <v>0</v>
      </c>
      <c r="PV19" s="202">
        <v>0</v>
      </c>
      <c r="PW19" s="202">
        <v>0</v>
      </c>
      <c r="PX19" s="202">
        <v>0</v>
      </c>
      <c r="PY19" s="202">
        <v>0</v>
      </c>
      <c r="PZ19" s="202">
        <v>0</v>
      </c>
      <c r="QA19" s="202">
        <v>0</v>
      </c>
      <c r="QB19" s="202">
        <v>0</v>
      </c>
      <c r="QC19" s="202">
        <v>0</v>
      </c>
      <c r="QD19" s="202">
        <v>0</v>
      </c>
      <c r="QE19" s="202">
        <v>0</v>
      </c>
      <c r="QF19" s="202">
        <v>0</v>
      </c>
      <c r="QG19" s="202">
        <v>0</v>
      </c>
      <c r="QH19" s="202">
        <v>0</v>
      </c>
      <c r="QI19" s="202">
        <v>0</v>
      </c>
      <c r="QJ19" s="202">
        <v>0</v>
      </c>
      <c r="QK19" s="202">
        <v>0</v>
      </c>
      <c r="QL19" s="202">
        <v>0</v>
      </c>
      <c r="QM19" s="202">
        <v>0</v>
      </c>
      <c r="QN19" s="202">
        <v>0</v>
      </c>
      <c r="QO19" s="202">
        <v>0</v>
      </c>
      <c r="QP19" s="202">
        <v>0</v>
      </c>
      <c r="QQ19" s="202">
        <v>0</v>
      </c>
      <c r="QR19" s="202">
        <v>0</v>
      </c>
      <c r="QS19" s="202">
        <v>0</v>
      </c>
      <c r="QT19" s="202">
        <v>0</v>
      </c>
      <c r="QU19" s="202">
        <v>0</v>
      </c>
      <c r="QV19" s="202">
        <v>0</v>
      </c>
      <c r="QW19" s="202">
        <v>0</v>
      </c>
      <c r="QX19" s="202">
        <v>0</v>
      </c>
      <c r="QY19" s="202">
        <v>0</v>
      </c>
      <c r="QZ19" s="202">
        <v>0</v>
      </c>
      <c r="RA19" s="202">
        <v>0</v>
      </c>
      <c r="RB19" s="202">
        <v>0</v>
      </c>
      <c r="RC19" s="120"/>
      <c r="RD19" s="202">
        <v>0</v>
      </c>
      <c r="RE19" s="202">
        <v>0</v>
      </c>
      <c r="RF19" s="202">
        <v>0</v>
      </c>
      <c r="RG19" s="202">
        <v>0</v>
      </c>
      <c r="RH19" s="202">
        <v>0</v>
      </c>
      <c r="RI19" s="202">
        <v>0</v>
      </c>
      <c r="RJ19" s="202">
        <v>0</v>
      </c>
      <c r="RK19" s="202">
        <v>0</v>
      </c>
      <c r="RL19" s="202">
        <v>0</v>
      </c>
      <c r="RM19" s="202">
        <v>0</v>
      </c>
      <c r="RN19" s="202">
        <v>0</v>
      </c>
      <c r="RO19" s="202">
        <v>0</v>
      </c>
      <c r="RP19" s="202">
        <v>0</v>
      </c>
      <c r="RQ19" s="202">
        <v>0</v>
      </c>
      <c r="RR19" s="202">
        <v>0</v>
      </c>
      <c r="RS19" s="202">
        <v>0</v>
      </c>
      <c r="RT19" s="202">
        <v>0</v>
      </c>
      <c r="RU19" s="202">
        <v>0</v>
      </c>
      <c r="RV19" s="202">
        <v>0</v>
      </c>
      <c r="RW19" s="202">
        <v>0</v>
      </c>
      <c r="RX19" s="202">
        <v>0</v>
      </c>
      <c r="RY19" s="202">
        <v>0</v>
      </c>
      <c r="RZ19" s="202">
        <v>0</v>
      </c>
      <c r="SA19" s="202">
        <v>0</v>
      </c>
      <c r="SB19" s="202">
        <v>0</v>
      </c>
      <c r="SC19" s="202">
        <v>0</v>
      </c>
      <c r="SD19" s="202">
        <v>0</v>
      </c>
      <c r="SE19" s="202">
        <v>0</v>
      </c>
      <c r="SF19" s="202">
        <v>0</v>
      </c>
      <c r="SG19" s="202">
        <v>0</v>
      </c>
      <c r="SH19" s="202">
        <v>0</v>
      </c>
      <c r="SI19" s="202">
        <v>0</v>
      </c>
      <c r="SJ19" s="202">
        <v>0</v>
      </c>
      <c r="SK19" s="202">
        <v>0</v>
      </c>
      <c r="SL19" s="202">
        <v>0</v>
      </c>
      <c r="SM19" s="120"/>
      <c r="SN19" s="202">
        <v>0</v>
      </c>
      <c r="SO19" s="202">
        <v>0</v>
      </c>
      <c r="SP19" s="202">
        <v>0</v>
      </c>
      <c r="SQ19" s="202">
        <v>0</v>
      </c>
      <c r="SR19" s="202">
        <v>0</v>
      </c>
      <c r="SS19" s="202">
        <v>0</v>
      </c>
      <c r="ST19" s="202">
        <v>0</v>
      </c>
      <c r="SU19" s="202">
        <v>0</v>
      </c>
      <c r="SV19" s="202">
        <v>0</v>
      </c>
      <c r="SW19" s="202">
        <v>0</v>
      </c>
      <c r="SX19" s="202">
        <v>0</v>
      </c>
      <c r="SY19" s="202">
        <v>0</v>
      </c>
      <c r="SZ19" s="202">
        <v>0</v>
      </c>
      <c r="TA19" s="202">
        <v>0</v>
      </c>
      <c r="TB19" s="202">
        <v>0</v>
      </c>
      <c r="TC19" s="202">
        <v>0</v>
      </c>
      <c r="TD19" s="202">
        <v>0</v>
      </c>
      <c r="TE19" s="202">
        <v>0</v>
      </c>
      <c r="TF19" s="202">
        <v>0</v>
      </c>
      <c r="TG19" s="202">
        <v>0</v>
      </c>
      <c r="TH19" s="202">
        <v>0</v>
      </c>
      <c r="TI19" s="202">
        <v>0</v>
      </c>
      <c r="TJ19" s="202">
        <v>0</v>
      </c>
      <c r="TK19" s="202">
        <v>0</v>
      </c>
      <c r="TL19" s="202">
        <v>0</v>
      </c>
      <c r="TM19" s="202">
        <v>0</v>
      </c>
      <c r="TN19" s="202">
        <v>0</v>
      </c>
      <c r="TO19" s="202">
        <v>0</v>
      </c>
      <c r="TP19" s="202">
        <v>0</v>
      </c>
      <c r="TQ19" s="202">
        <v>0</v>
      </c>
      <c r="TR19" s="202">
        <v>0</v>
      </c>
      <c r="TS19" s="202">
        <v>0</v>
      </c>
      <c r="TT19" s="202">
        <v>0</v>
      </c>
      <c r="TU19" s="202">
        <v>0</v>
      </c>
      <c r="TV19" s="202">
        <v>0</v>
      </c>
      <c r="TW19" s="120"/>
      <c r="TX19" s="202">
        <v>0</v>
      </c>
      <c r="TY19" s="202">
        <v>0</v>
      </c>
      <c r="TZ19" s="202">
        <v>0</v>
      </c>
      <c r="UA19" s="202">
        <v>0</v>
      </c>
      <c r="UB19" s="202">
        <v>0</v>
      </c>
      <c r="UC19" s="202">
        <v>0</v>
      </c>
      <c r="UD19" s="202">
        <v>0</v>
      </c>
      <c r="UE19" s="202">
        <v>0</v>
      </c>
      <c r="UF19" s="202">
        <v>0</v>
      </c>
      <c r="UG19" s="202">
        <v>0</v>
      </c>
      <c r="UH19" s="202">
        <v>0</v>
      </c>
      <c r="UI19" s="202">
        <v>0</v>
      </c>
      <c r="UJ19" s="202">
        <v>0</v>
      </c>
      <c r="UK19" s="202">
        <v>0</v>
      </c>
      <c r="UL19" s="202">
        <v>0</v>
      </c>
      <c r="UM19" s="202">
        <v>0</v>
      </c>
      <c r="UN19" s="202">
        <v>0</v>
      </c>
      <c r="UO19" s="202">
        <v>0</v>
      </c>
      <c r="UP19" s="202">
        <v>0</v>
      </c>
      <c r="UQ19" s="202">
        <v>0</v>
      </c>
      <c r="UR19" s="202">
        <v>0</v>
      </c>
      <c r="US19" s="202">
        <v>0</v>
      </c>
      <c r="UT19" s="202">
        <v>0</v>
      </c>
      <c r="UU19" s="202">
        <v>0</v>
      </c>
      <c r="UV19" s="202">
        <v>0</v>
      </c>
      <c r="UW19" s="202">
        <v>0</v>
      </c>
      <c r="UX19" s="202">
        <v>0</v>
      </c>
      <c r="UY19" s="202">
        <v>0</v>
      </c>
      <c r="UZ19" s="202">
        <v>0</v>
      </c>
      <c r="VA19" s="202">
        <v>0</v>
      </c>
      <c r="VB19" s="202">
        <v>0</v>
      </c>
      <c r="VC19" s="202">
        <v>0</v>
      </c>
      <c r="VD19" s="202">
        <v>0</v>
      </c>
      <c r="VE19" s="202">
        <v>0</v>
      </c>
      <c r="VF19" s="202">
        <v>0</v>
      </c>
      <c r="VG19" s="120"/>
      <c r="VH19" s="202">
        <v>0</v>
      </c>
      <c r="VI19" s="202">
        <v>0</v>
      </c>
      <c r="VJ19" s="202">
        <v>0</v>
      </c>
      <c r="VK19" s="202">
        <v>0</v>
      </c>
      <c r="VL19" s="202">
        <v>0</v>
      </c>
      <c r="VM19" s="202">
        <v>0</v>
      </c>
      <c r="VN19" s="202">
        <v>0</v>
      </c>
      <c r="VO19" s="202">
        <v>0</v>
      </c>
      <c r="VP19" s="202">
        <v>0</v>
      </c>
      <c r="VQ19" s="202">
        <v>0</v>
      </c>
      <c r="VR19" s="202">
        <v>0</v>
      </c>
      <c r="VS19" s="202">
        <v>0</v>
      </c>
      <c r="VT19" s="202">
        <v>0</v>
      </c>
      <c r="VU19" s="202">
        <v>0</v>
      </c>
      <c r="VV19" s="202">
        <v>0</v>
      </c>
      <c r="VW19" s="202">
        <v>0</v>
      </c>
      <c r="VX19" s="202">
        <v>0</v>
      </c>
      <c r="VY19" s="202">
        <v>0</v>
      </c>
      <c r="VZ19" s="202">
        <v>0</v>
      </c>
      <c r="WA19" s="202">
        <v>0</v>
      </c>
      <c r="WB19" s="202">
        <v>0</v>
      </c>
      <c r="WC19" s="202">
        <v>0</v>
      </c>
      <c r="WD19" s="202">
        <v>0</v>
      </c>
      <c r="WE19" s="202">
        <v>0</v>
      </c>
      <c r="WF19" s="202">
        <v>0</v>
      </c>
      <c r="WG19" s="202">
        <v>0</v>
      </c>
      <c r="WH19" s="202">
        <v>0</v>
      </c>
      <c r="WI19" s="202">
        <v>0</v>
      </c>
      <c r="WJ19" s="202">
        <v>0</v>
      </c>
      <c r="WK19" s="202">
        <v>0</v>
      </c>
      <c r="WL19" s="202">
        <v>0</v>
      </c>
      <c r="WM19" s="202">
        <v>0</v>
      </c>
      <c r="WN19" s="202">
        <v>0</v>
      </c>
      <c r="WO19" s="202">
        <v>0</v>
      </c>
      <c r="WP19" s="202">
        <v>0</v>
      </c>
      <c r="WQ19" s="120"/>
      <c r="WR19" s="202">
        <v>0</v>
      </c>
      <c r="WS19" s="202">
        <v>0</v>
      </c>
      <c r="WT19" s="202">
        <v>0</v>
      </c>
      <c r="WU19" s="202">
        <v>0</v>
      </c>
      <c r="WV19" s="202">
        <v>0</v>
      </c>
      <c r="WW19" s="202">
        <v>0</v>
      </c>
      <c r="WX19" s="202">
        <v>0</v>
      </c>
      <c r="WY19" s="202">
        <v>0</v>
      </c>
      <c r="WZ19" s="202">
        <v>0</v>
      </c>
      <c r="XA19" s="202">
        <v>0</v>
      </c>
      <c r="XB19" s="202">
        <v>0</v>
      </c>
      <c r="XC19" s="202">
        <v>0</v>
      </c>
      <c r="XD19" s="202">
        <v>0</v>
      </c>
      <c r="XE19" s="202">
        <v>0</v>
      </c>
      <c r="XF19" s="202">
        <v>0</v>
      </c>
      <c r="XG19" s="202">
        <v>0</v>
      </c>
      <c r="XH19" s="202">
        <v>0</v>
      </c>
      <c r="XI19" s="202">
        <v>0</v>
      </c>
      <c r="XJ19" s="202">
        <v>0</v>
      </c>
      <c r="XK19" s="202">
        <v>0</v>
      </c>
      <c r="XL19" s="202">
        <v>0</v>
      </c>
      <c r="XM19" s="202">
        <v>0</v>
      </c>
      <c r="XN19" s="202">
        <v>0</v>
      </c>
      <c r="XO19" s="202">
        <v>0</v>
      </c>
      <c r="XP19" s="202">
        <v>0</v>
      </c>
      <c r="XQ19" s="202">
        <v>0</v>
      </c>
      <c r="XR19" s="202">
        <v>0</v>
      </c>
      <c r="XS19" s="202">
        <v>0</v>
      </c>
      <c r="XT19" s="202">
        <v>0</v>
      </c>
      <c r="XU19" s="202">
        <v>0</v>
      </c>
      <c r="XV19" s="202">
        <v>0</v>
      </c>
      <c r="XW19" s="202">
        <v>0</v>
      </c>
      <c r="XX19" s="202">
        <v>0</v>
      </c>
      <c r="XY19" s="202">
        <v>0</v>
      </c>
      <c r="XZ19" s="202">
        <v>0</v>
      </c>
      <c r="YA19" s="120"/>
      <c r="YB19" s="202">
        <v>0</v>
      </c>
      <c r="YC19" s="202">
        <v>0</v>
      </c>
      <c r="YD19" s="202">
        <v>0</v>
      </c>
      <c r="YE19" s="202">
        <v>0</v>
      </c>
      <c r="YF19" s="202">
        <v>0</v>
      </c>
      <c r="YG19" s="202">
        <v>0</v>
      </c>
      <c r="YH19" s="202">
        <v>0</v>
      </c>
      <c r="YI19" s="202">
        <v>0</v>
      </c>
      <c r="YJ19" s="202">
        <v>0</v>
      </c>
      <c r="YK19" s="202">
        <v>0</v>
      </c>
      <c r="YL19" s="202">
        <v>0</v>
      </c>
      <c r="YM19" s="202">
        <v>0</v>
      </c>
      <c r="YN19" s="202">
        <v>0</v>
      </c>
      <c r="YO19" s="202">
        <v>0</v>
      </c>
      <c r="YP19" s="202">
        <v>0</v>
      </c>
      <c r="YQ19" s="202">
        <v>0</v>
      </c>
      <c r="YR19" s="202">
        <v>0</v>
      </c>
      <c r="YS19" s="202">
        <v>0</v>
      </c>
      <c r="YT19" s="202">
        <v>0</v>
      </c>
      <c r="YU19" s="202">
        <v>0</v>
      </c>
      <c r="YV19" s="202">
        <v>0</v>
      </c>
      <c r="YW19" s="202">
        <v>0</v>
      </c>
      <c r="YX19" s="202">
        <v>0</v>
      </c>
      <c r="YY19" s="202">
        <v>0</v>
      </c>
      <c r="YZ19" s="202">
        <v>0</v>
      </c>
      <c r="ZA19" s="202">
        <v>0</v>
      </c>
      <c r="ZB19" s="202">
        <v>0</v>
      </c>
      <c r="ZC19" s="202">
        <v>0</v>
      </c>
      <c r="ZD19" s="202">
        <v>0</v>
      </c>
      <c r="ZE19" s="202">
        <v>0</v>
      </c>
      <c r="ZF19" s="202">
        <v>0</v>
      </c>
      <c r="ZG19" s="202">
        <v>0</v>
      </c>
      <c r="ZH19" s="202">
        <v>0</v>
      </c>
      <c r="ZI19" s="202">
        <v>0</v>
      </c>
      <c r="ZJ19" s="202">
        <v>0</v>
      </c>
      <c r="ZK19" s="120"/>
      <c r="ZL19" s="202">
        <v>408.4</v>
      </c>
      <c r="ZM19" s="202">
        <v>598</v>
      </c>
      <c r="ZN19" s="202">
        <v>470.9</v>
      </c>
      <c r="ZO19" s="202">
        <v>542.29999999999995</v>
      </c>
      <c r="ZP19" s="202">
        <v>472.7</v>
      </c>
      <c r="ZQ19" s="202">
        <v>527</v>
      </c>
      <c r="ZR19" s="202">
        <v>504.4</v>
      </c>
      <c r="ZS19" s="202">
        <v>439.9</v>
      </c>
      <c r="ZT19" s="202">
        <v>491.8</v>
      </c>
      <c r="ZU19" s="202">
        <v>475.6</v>
      </c>
      <c r="ZV19" s="202">
        <v>448.5</v>
      </c>
      <c r="ZW19" s="202">
        <v>507.8</v>
      </c>
      <c r="ZX19" s="202">
        <v>574.9</v>
      </c>
      <c r="ZY19" s="202">
        <v>516.5</v>
      </c>
      <c r="ZZ19" s="202">
        <v>500.3</v>
      </c>
      <c r="AAA19" s="202">
        <v>484.1</v>
      </c>
      <c r="AAB19" s="202">
        <v>533.7286453426409</v>
      </c>
      <c r="AAC19" s="202">
        <v>558.7836442007673</v>
      </c>
      <c r="AAD19" s="202">
        <v>501.95489966909497</v>
      </c>
      <c r="AAE19" s="202">
        <v>467.50099816207552</v>
      </c>
      <c r="AAF19" s="202">
        <v>535.74794083361417</v>
      </c>
      <c r="AAG19" s="202">
        <v>529.87887160140906</v>
      </c>
      <c r="AAH19" s="202">
        <v>503.8</v>
      </c>
      <c r="AAI19" s="202">
        <v>430.33439999999996</v>
      </c>
      <c r="AAJ19" s="202">
        <v>415.61759999999998</v>
      </c>
      <c r="AAK19" s="202">
        <v>488.28959999999995</v>
      </c>
      <c r="AAL19" s="202">
        <v>543.89279999999997</v>
      </c>
      <c r="AAM19" s="202">
        <v>545.69759999999997</v>
      </c>
      <c r="AAN19" s="202">
        <v>538.35360000000003</v>
      </c>
      <c r="AAO19" s="202">
        <v>523.26239999999996</v>
      </c>
      <c r="AAP19" s="202">
        <v>520.22382287050209</v>
      </c>
      <c r="AAQ19" s="202">
        <v>466</v>
      </c>
      <c r="AAR19" s="202">
        <v>466</v>
      </c>
      <c r="AAS19" s="202">
        <v>466</v>
      </c>
      <c r="AAT19" s="202">
        <v>523.44496800000002</v>
      </c>
      <c r="AAU19" s="120"/>
      <c r="AAV19" s="202">
        <v>454.18720313367953</v>
      </c>
      <c r="AAW19" s="202">
        <v>451.29217506205111</v>
      </c>
      <c r="AAX19" s="202">
        <v>468.88716793631136</v>
      </c>
      <c r="AAY19" s="202">
        <v>461.35805639230125</v>
      </c>
      <c r="AAZ19" s="202">
        <v>608.75</v>
      </c>
      <c r="ABA19" s="202">
        <v>502.36807499999998</v>
      </c>
      <c r="ABB19" s="202">
        <v>445.55255000000011</v>
      </c>
      <c r="ABC19" s="202">
        <v>363.58490000000006</v>
      </c>
      <c r="ABD19" s="202">
        <v>376.78269999999998</v>
      </c>
      <c r="ABE19" s="202">
        <v>426.51442500000002</v>
      </c>
      <c r="ABF19" s="202">
        <v>418.14637500000009</v>
      </c>
      <c r="ABG19" s="202">
        <v>537.58719999999994</v>
      </c>
      <c r="ABH19" s="202">
        <v>509.03735</v>
      </c>
      <c r="ABI19" s="202">
        <v>567.78219999999999</v>
      </c>
      <c r="ABJ19" s="202">
        <v>576.31080000000009</v>
      </c>
      <c r="ABK19" s="202">
        <v>618.70877500000006</v>
      </c>
      <c r="ABL19" s="202">
        <v>582.86187500000005</v>
      </c>
      <c r="ABM19" s="202">
        <v>694.7518</v>
      </c>
      <c r="ABN19" s="202">
        <v>625.98632500000008</v>
      </c>
      <c r="ABO19" s="202">
        <v>630.56732499999998</v>
      </c>
      <c r="ABP19" s="202">
        <v>660.23730000000012</v>
      </c>
      <c r="ABQ19" s="202">
        <v>682.73615000000007</v>
      </c>
      <c r="ABR19" s="202">
        <v>610</v>
      </c>
      <c r="ABS19" s="202">
        <v>490.56254999999999</v>
      </c>
      <c r="ABT19" s="202">
        <v>443.58690000000001</v>
      </c>
      <c r="ABU19" s="202">
        <v>544.0748000000001</v>
      </c>
      <c r="ABV19" s="202">
        <v>409.53325000000001</v>
      </c>
      <c r="ABW19" s="202">
        <v>448.23985000000005</v>
      </c>
      <c r="ABX19" s="202">
        <v>447.95</v>
      </c>
      <c r="ABY19" s="202">
        <v>470</v>
      </c>
      <c r="ABZ19" s="202">
        <v>459</v>
      </c>
      <c r="ACA19" s="202">
        <v>473</v>
      </c>
      <c r="ACB19" s="202">
        <v>478</v>
      </c>
      <c r="ACC19" s="202">
        <v>478</v>
      </c>
      <c r="ACD19" s="202">
        <v>1110</v>
      </c>
      <c r="ACE19" s="120"/>
      <c r="ACF19" s="202">
        <v>0</v>
      </c>
      <c r="ACG19" s="202">
        <v>0</v>
      </c>
      <c r="ACH19" s="202">
        <v>0</v>
      </c>
      <c r="ACI19" s="202">
        <v>0</v>
      </c>
      <c r="ACJ19" s="202">
        <v>0</v>
      </c>
      <c r="ACK19" s="202">
        <v>0</v>
      </c>
      <c r="ACL19" s="202">
        <v>0</v>
      </c>
      <c r="ACM19" s="202">
        <v>0</v>
      </c>
      <c r="ACN19" s="202">
        <v>0</v>
      </c>
      <c r="ACO19" s="202">
        <v>0</v>
      </c>
      <c r="ACP19" s="202">
        <v>0</v>
      </c>
      <c r="ACQ19" s="202">
        <v>0</v>
      </c>
      <c r="ACR19" s="202">
        <v>0</v>
      </c>
      <c r="ACS19" s="202">
        <v>0</v>
      </c>
      <c r="ACT19" s="202">
        <v>0</v>
      </c>
      <c r="ACU19" s="202">
        <v>0</v>
      </c>
      <c r="ACV19" s="202">
        <v>0</v>
      </c>
      <c r="ACW19" s="202">
        <v>0</v>
      </c>
      <c r="ACX19" s="202">
        <v>0</v>
      </c>
      <c r="ACY19" s="202">
        <v>0</v>
      </c>
      <c r="ACZ19" s="202">
        <v>0</v>
      </c>
      <c r="ADA19" s="202">
        <v>0</v>
      </c>
      <c r="ADB19" s="202">
        <v>0</v>
      </c>
      <c r="ADC19" s="202">
        <v>0</v>
      </c>
      <c r="ADD19" s="202">
        <v>0</v>
      </c>
      <c r="ADE19" s="202">
        <v>0</v>
      </c>
      <c r="ADF19" s="202">
        <v>0</v>
      </c>
      <c r="ADG19" s="202">
        <v>0</v>
      </c>
      <c r="ADH19" s="202">
        <v>0</v>
      </c>
      <c r="ADI19" s="202">
        <v>0</v>
      </c>
      <c r="ADJ19" s="202">
        <v>0</v>
      </c>
      <c r="ADK19" s="202">
        <v>0</v>
      </c>
      <c r="ADL19" s="202">
        <v>0</v>
      </c>
      <c r="ADM19" s="202">
        <v>0</v>
      </c>
      <c r="ADN19" s="202">
        <v>0</v>
      </c>
      <c r="ADO19" s="120"/>
      <c r="ADP19" s="202">
        <v>0</v>
      </c>
      <c r="ADQ19" s="202">
        <v>0</v>
      </c>
      <c r="ADR19" s="202">
        <v>0</v>
      </c>
      <c r="ADS19" s="202">
        <v>0</v>
      </c>
      <c r="ADT19" s="202">
        <v>0</v>
      </c>
      <c r="ADU19" s="202">
        <v>0</v>
      </c>
      <c r="ADV19" s="202">
        <v>0</v>
      </c>
      <c r="ADW19" s="202">
        <v>0</v>
      </c>
      <c r="ADX19" s="202">
        <v>0</v>
      </c>
      <c r="ADY19" s="202">
        <v>0</v>
      </c>
      <c r="ADZ19" s="202">
        <v>0</v>
      </c>
      <c r="AEA19" s="202">
        <v>0</v>
      </c>
      <c r="AEB19" s="202">
        <v>0</v>
      </c>
      <c r="AEC19" s="202">
        <v>0</v>
      </c>
      <c r="AED19" s="202">
        <v>0</v>
      </c>
      <c r="AEE19" s="202">
        <v>0</v>
      </c>
      <c r="AEF19" s="202">
        <v>0</v>
      </c>
      <c r="AEG19" s="202">
        <v>0</v>
      </c>
      <c r="AEH19" s="202">
        <v>0</v>
      </c>
      <c r="AEI19" s="202">
        <v>0</v>
      </c>
      <c r="AEJ19" s="202">
        <v>0</v>
      </c>
      <c r="AEK19" s="202">
        <v>0</v>
      </c>
      <c r="AEL19" s="202">
        <v>0</v>
      </c>
      <c r="AEM19" s="202">
        <v>0</v>
      </c>
      <c r="AEN19" s="202">
        <v>0</v>
      </c>
      <c r="AEO19" s="202">
        <v>0</v>
      </c>
      <c r="AEP19" s="202">
        <v>0</v>
      </c>
      <c r="AEQ19" s="202">
        <v>0</v>
      </c>
      <c r="AER19" s="202">
        <v>0</v>
      </c>
      <c r="AES19" s="202">
        <v>0</v>
      </c>
      <c r="AET19" s="202">
        <v>0</v>
      </c>
      <c r="AEU19" s="202">
        <v>0</v>
      </c>
      <c r="AEV19" s="202">
        <v>0</v>
      </c>
      <c r="AEW19" s="202">
        <v>0</v>
      </c>
      <c r="AEX19" s="202">
        <v>0</v>
      </c>
      <c r="AEY19" s="120"/>
      <c r="AEZ19" s="202">
        <v>0</v>
      </c>
      <c r="AFA19" s="202">
        <v>0</v>
      </c>
      <c r="AFB19" s="202">
        <v>0</v>
      </c>
      <c r="AFC19" s="202">
        <v>0</v>
      </c>
      <c r="AFD19" s="202">
        <v>0</v>
      </c>
      <c r="AFE19" s="202">
        <v>0</v>
      </c>
      <c r="AFF19" s="202">
        <v>0</v>
      </c>
      <c r="AFG19" s="202">
        <v>0</v>
      </c>
      <c r="AFH19" s="202">
        <v>0</v>
      </c>
      <c r="AFI19" s="202">
        <v>0</v>
      </c>
      <c r="AFJ19" s="202">
        <v>0</v>
      </c>
      <c r="AFK19" s="202">
        <v>0</v>
      </c>
      <c r="AFL19" s="202">
        <v>0</v>
      </c>
      <c r="AFM19" s="202">
        <v>0</v>
      </c>
      <c r="AFN19" s="202">
        <v>0</v>
      </c>
      <c r="AFO19" s="202">
        <v>0</v>
      </c>
      <c r="AFP19" s="202">
        <v>0</v>
      </c>
      <c r="AFQ19" s="202">
        <v>0</v>
      </c>
      <c r="AFR19" s="202">
        <v>0</v>
      </c>
      <c r="AFS19" s="202">
        <v>0</v>
      </c>
      <c r="AFT19" s="202">
        <v>0</v>
      </c>
      <c r="AFU19" s="202">
        <v>0</v>
      </c>
      <c r="AFV19" s="202">
        <v>0</v>
      </c>
      <c r="AFW19" s="202">
        <v>0</v>
      </c>
      <c r="AFX19" s="202">
        <v>0</v>
      </c>
      <c r="AFY19" s="202">
        <v>0</v>
      </c>
      <c r="AFZ19" s="202">
        <v>0</v>
      </c>
      <c r="AGA19" s="202">
        <v>0</v>
      </c>
      <c r="AGB19" s="202">
        <v>0</v>
      </c>
      <c r="AGC19" s="202">
        <v>0</v>
      </c>
      <c r="AGD19" s="202">
        <v>0</v>
      </c>
      <c r="AGE19" s="202">
        <v>0</v>
      </c>
      <c r="AGF19" s="202">
        <v>0</v>
      </c>
      <c r="AGG19" s="202">
        <v>0</v>
      </c>
      <c r="AGH19" s="202">
        <v>0</v>
      </c>
    </row>
    <row r="20" spans="1:866" ht="16.5" x14ac:dyDescent="0.25">
      <c r="A20" s="123">
        <v>16</v>
      </c>
      <c r="B20" s="406"/>
      <c r="C20" s="201" t="s">
        <v>299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120"/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202">
        <v>0</v>
      </c>
      <c r="BD20" s="202">
        <v>0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202">
        <v>0</v>
      </c>
      <c r="BK20" s="202">
        <v>0</v>
      </c>
      <c r="BL20" s="202">
        <v>0</v>
      </c>
      <c r="BM20" s="202">
        <v>0</v>
      </c>
      <c r="BN20" s="202">
        <v>0</v>
      </c>
      <c r="BO20" s="202">
        <v>0</v>
      </c>
      <c r="BP20" s="202">
        <v>0</v>
      </c>
      <c r="BQ20" s="202">
        <v>0</v>
      </c>
      <c r="BR20" s="202">
        <v>0</v>
      </c>
      <c r="BS20" s="202">
        <v>0</v>
      </c>
      <c r="BT20" s="202">
        <v>0</v>
      </c>
      <c r="BU20" s="202">
        <v>0</v>
      </c>
      <c r="BV20" s="202">
        <v>0</v>
      </c>
      <c r="BW20" s="120"/>
      <c r="BX20" s="202">
        <v>-431.98</v>
      </c>
      <c r="BY20" s="202">
        <v>-435.43</v>
      </c>
      <c r="BZ20" s="202">
        <v>-438.92</v>
      </c>
      <c r="CA20" s="202">
        <v>-442.43</v>
      </c>
      <c r="CB20" s="202">
        <v>-445.96</v>
      </c>
      <c r="CC20" s="202">
        <v>-449.53</v>
      </c>
      <c r="CD20" s="202">
        <v>-453.13</v>
      </c>
      <c r="CE20" s="202">
        <v>-456.75</v>
      </c>
      <c r="CF20" s="202">
        <v>-460.4</v>
      </c>
      <c r="CG20" s="202">
        <v>-464.08</v>
      </c>
      <c r="CH20" s="202">
        <v>-467.8</v>
      </c>
      <c r="CI20" s="202">
        <v>-471.54</v>
      </c>
      <c r="CJ20" s="202">
        <v>-475.31</v>
      </c>
      <c r="CK20" s="202">
        <v>-479.11</v>
      </c>
      <c r="CL20" s="202">
        <v>-482.94</v>
      </c>
      <c r="CM20" s="202">
        <v>-486.8</v>
      </c>
      <c r="CN20" s="202">
        <v>-490.7</v>
      </c>
      <c r="CO20" s="202">
        <v>-439.51</v>
      </c>
      <c r="CP20" s="202">
        <v>-421.04</v>
      </c>
      <c r="CQ20" s="202">
        <v>-330.05</v>
      </c>
      <c r="CR20" s="202">
        <v>-443.1</v>
      </c>
      <c r="CS20" s="202">
        <v>-328.39800000000002</v>
      </c>
      <c r="CT20" s="202">
        <v>-255</v>
      </c>
      <c r="CU20" s="202">
        <v>-355.5</v>
      </c>
      <c r="CV20" s="202">
        <v>-231.26</v>
      </c>
      <c r="CW20" s="202">
        <v>-231.26</v>
      </c>
      <c r="CX20" s="202">
        <v>-231.26</v>
      </c>
      <c r="CY20" s="202">
        <v>-215</v>
      </c>
      <c r="CZ20" s="202">
        <v>-336</v>
      </c>
      <c r="DA20" s="202">
        <v>-231.26</v>
      </c>
      <c r="DB20" s="202">
        <v>-233</v>
      </c>
      <c r="DC20" s="202">
        <v>-197.8</v>
      </c>
      <c r="DD20" s="202">
        <v>-197.8</v>
      </c>
      <c r="DE20" s="202">
        <v>-197.8</v>
      </c>
      <c r="DF20" s="202">
        <v>-256.04814007326019</v>
      </c>
      <c r="DG20" s="120"/>
      <c r="DH20" s="202">
        <v>0</v>
      </c>
      <c r="DI20" s="202">
        <v>0</v>
      </c>
      <c r="DJ20" s="202">
        <v>0</v>
      </c>
      <c r="DK20" s="202">
        <v>0</v>
      </c>
      <c r="DL20" s="202">
        <v>0</v>
      </c>
      <c r="DM20" s="202">
        <v>0</v>
      </c>
      <c r="DN20" s="202">
        <v>0</v>
      </c>
      <c r="DO20" s="202">
        <v>0</v>
      </c>
      <c r="DP20" s="202">
        <v>0</v>
      </c>
      <c r="DQ20" s="202">
        <v>0</v>
      </c>
      <c r="DR20" s="202">
        <v>0</v>
      </c>
      <c r="DS20" s="202">
        <v>0</v>
      </c>
      <c r="DT20" s="202">
        <v>0</v>
      </c>
      <c r="DU20" s="202">
        <v>0</v>
      </c>
      <c r="DV20" s="202">
        <v>0</v>
      </c>
      <c r="DW20" s="202">
        <v>0</v>
      </c>
      <c r="DX20" s="202">
        <v>0</v>
      </c>
      <c r="DY20" s="202">
        <v>0</v>
      </c>
      <c r="DZ20" s="202">
        <v>0</v>
      </c>
      <c r="EA20" s="202">
        <v>0</v>
      </c>
      <c r="EB20" s="202">
        <v>0</v>
      </c>
      <c r="EC20" s="202">
        <v>0</v>
      </c>
      <c r="ED20" s="202">
        <v>0</v>
      </c>
      <c r="EE20" s="202">
        <v>0</v>
      </c>
      <c r="EF20" s="202">
        <v>0</v>
      </c>
      <c r="EG20" s="202">
        <v>0</v>
      </c>
      <c r="EH20" s="202">
        <v>0</v>
      </c>
      <c r="EI20" s="202">
        <v>0</v>
      </c>
      <c r="EJ20" s="202">
        <v>0</v>
      </c>
      <c r="EK20" s="202">
        <v>0</v>
      </c>
      <c r="EL20" s="202">
        <v>0</v>
      </c>
      <c r="EM20" s="202">
        <v>0</v>
      </c>
      <c r="EN20" s="202">
        <v>0</v>
      </c>
      <c r="EO20" s="202">
        <v>0</v>
      </c>
      <c r="EP20" s="202">
        <v>0</v>
      </c>
      <c r="EQ20" s="120"/>
      <c r="ER20" s="202">
        <v>0</v>
      </c>
      <c r="ES20" s="202">
        <v>0</v>
      </c>
      <c r="ET20" s="202">
        <v>0</v>
      </c>
      <c r="EU20" s="202">
        <v>0</v>
      </c>
      <c r="EV20" s="202">
        <v>0</v>
      </c>
      <c r="EW20" s="202">
        <v>0</v>
      </c>
      <c r="EX20" s="202">
        <v>0</v>
      </c>
      <c r="EY20" s="202">
        <v>0</v>
      </c>
      <c r="EZ20" s="202">
        <v>0</v>
      </c>
      <c r="FA20" s="202">
        <v>0</v>
      </c>
      <c r="FB20" s="202">
        <v>0</v>
      </c>
      <c r="FC20" s="202">
        <v>0</v>
      </c>
      <c r="FD20" s="202">
        <v>0</v>
      </c>
      <c r="FE20" s="202">
        <v>0</v>
      </c>
      <c r="FF20" s="202">
        <v>0</v>
      </c>
      <c r="FG20" s="202">
        <v>0</v>
      </c>
      <c r="FH20" s="202">
        <v>0</v>
      </c>
      <c r="FI20" s="202">
        <v>0</v>
      </c>
      <c r="FJ20" s="202">
        <v>0</v>
      </c>
      <c r="FK20" s="202">
        <v>0</v>
      </c>
      <c r="FL20" s="202">
        <v>0</v>
      </c>
      <c r="FM20" s="202">
        <v>0</v>
      </c>
      <c r="FN20" s="202">
        <v>0</v>
      </c>
      <c r="FO20" s="202">
        <v>0</v>
      </c>
      <c r="FP20" s="202">
        <v>0</v>
      </c>
      <c r="FQ20" s="202">
        <v>0</v>
      </c>
      <c r="FR20" s="202">
        <v>0</v>
      </c>
      <c r="FS20" s="202">
        <v>0</v>
      </c>
      <c r="FT20" s="202">
        <v>0</v>
      </c>
      <c r="FU20" s="202">
        <v>0</v>
      </c>
      <c r="FV20" s="202">
        <v>0</v>
      </c>
      <c r="FW20" s="202">
        <v>0</v>
      </c>
      <c r="FX20" s="202">
        <v>0</v>
      </c>
      <c r="FY20" s="202">
        <v>0</v>
      </c>
      <c r="FZ20" s="202">
        <v>0</v>
      </c>
      <c r="GA20" s="120"/>
      <c r="GB20" s="202">
        <v>0</v>
      </c>
      <c r="GC20" s="202">
        <v>0</v>
      </c>
      <c r="GD20" s="202">
        <v>0</v>
      </c>
      <c r="GE20" s="202">
        <v>0</v>
      </c>
      <c r="GF20" s="202">
        <v>0</v>
      </c>
      <c r="GG20" s="202">
        <v>0</v>
      </c>
      <c r="GH20" s="202">
        <v>0</v>
      </c>
      <c r="GI20" s="202">
        <v>0</v>
      </c>
      <c r="GJ20" s="202">
        <v>0</v>
      </c>
      <c r="GK20" s="202">
        <v>0</v>
      </c>
      <c r="GL20" s="202">
        <v>0</v>
      </c>
      <c r="GM20" s="202">
        <v>0</v>
      </c>
      <c r="GN20" s="202">
        <v>0</v>
      </c>
      <c r="GO20" s="202">
        <v>0</v>
      </c>
      <c r="GP20" s="202">
        <v>0</v>
      </c>
      <c r="GQ20" s="202">
        <v>0</v>
      </c>
      <c r="GR20" s="202">
        <v>0</v>
      </c>
      <c r="GS20" s="202">
        <v>0</v>
      </c>
      <c r="GT20" s="202">
        <v>0</v>
      </c>
      <c r="GU20" s="202">
        <v>0</v>
      </c>
      <c r="GV20" s="202">
        <v>0</v>
      </c>
      <c r="GW20" s="202">
        <v>0</v>
      </c>
      <c r="GX20" s="202">
        <v>0</v>
      </c>
      <c r="GY20" s="202">
        <v>0</v>
      </c>
      <c r="GZ20" s="202">
        <v>0</v>
      </c>
      <c r="HA20" s="202">
        <v>0</v>
      </c>
      <c r="HB20" s="202">
        <v>0</v>
      </c>
      <c r="HC20" s="202">
        <v>0</v>
      </c>
      <c r="HD20" s="202">
        <v>0</v>
      </c>
      <c r="HE20" s="202">
        <v>0</v>
      </c>
      <c r="HF20" s="202">
        <v>0</v>
      </c>
      <c r="HG20" s="202">
        <v>0</v>
      </c>
      <c r="HH20" s="202">
        <v>0</v>
      </c>
      <c r="HI20" s="202">
        <v>0</v>
      </c>
      <c r="HJ20" s="202">
        <v>0</v>
      </c>
      <c r="HK20" s="120"/>
      <c r="HL20" s="202">
        <v>0</v>
      </c>
      <c r="HM20" s="202">
        <v>0</v>
      </c>
      <c r="HN20" s="202">
        <v>0</v>
      </c>
      <c r="HO20" s="202">
        <v>0</v>
      </c>
      <c r="HP20" s="202">
        <v>0</v>
      </c>
      <c r="HQ20" s="202">
        <v>0</v>
      </c>
      <c r="HR20" s="202">
        <v>0</v>
      </c>
      <c r="HS20" s="202">
        <v>0</v>
      </c>
      <c r="HT20" s="202">
        <v>0</v>
      </c>
      <c r="HU20" s="202">
        <v>0</v>
      </c>
      <c r="HV20" s="202">
        <v>0</v>
      </c>
      <c r="HW20" s="202">
        <v>0</v>
      </c>
      <c r="HX20" s="202">
        <v>0</v>
      </c>
      <c r="HY20" s="202">
        <v>0</v>
      </c>
      <c r="HZ20" s="202">
        <v>0</v>
      </c>
      <c r="IA20" s="202">
        <v>0</v>
      </c>
      <c r="IB20" s="202">
        <v>0</v>
      </c>
      <c r="IC20" s="202">
        <v>0</v>
      </c>
      <c r="ID20" s="202">
        <v>0</v>
      </c>
      <c r="IE20" s="202">
        <v>0</v>
      </c>
      <c r="IF20" s="202">
        <v>0</v>
      </c>
      <c r="IG20" s="202">
        <v>0</v>
      </c>
      <c r="IH20" s="202">
        <v>0</v>
      </c>
      <c r="II20" s="202">
        <v>0</v>
      </c>
      <c r="IJ20" s="202">
        <v>0</v>
      </c>
      <c r="IK20" s="202">
        <v>0</v>
      </c>
      <c r="IL20" s="202">
        <v>0</v>
      </c>
      <c r="IM20" s="202">
        <v>0</v>
      </c>
      <c r="IN20" s="202">
        <v>0</v>
      </c>
      <c r="IO20" s="202">
        <v>0</v>
      </c>
      <c r="IP20" s="202">
        <v>0</v>
      </c>
      <c r="IQ20" s="202">
        <v>0</v>
      </c>
      <c r="IR20" s="202">
        <v>0</v>
      </c>
      <c r="IS20" s="202">
        <v>0</v>
      </c>
      <c r="IT20" s="202">
        <v>0</v>
      </c>
      <c r="IU20" s="120"/>
      <c r="IV20" s="202">
        <v>0</v>
      </c>
      <c r="IW20" s="202">
        <v>0</v>
      </c>
      <c r="IX20" s="202">
        <v>0</v>
      </c>
      <c r="IY20" s="202">
        <v>0</v>
      </c>
      <c r="IZ20" s="202">
        <v>0</v>
      </c>
      <c r="JA20" s="202">
        <v>0</v>
      </c>
      <c r="JB20" s="202">
        <v>0</v>
      </c>
      <c r="JC20" s="202">
        <v>0</v>
      </c>
      <c r="JD20" s="202">
        <v>0</v>
      </c>
      <c r="JE20" s="202">
        <v>0</v>
      </c>
      <c r="JF20" s="202">
        <v>0</v>
      </c>
      <c r="JG20" s="202">
        <v>0</v>
      </c>
      <c r="JH20" s="202">
        <v>0</v>
      </c>
      <c r="JI20" s="202">
        <v>0</v>
      </c>
      <c r="JJ20" s="202">
        <v>0</v>
      </c>
      <c r="JK20" s="202">
        <v>0</v>
      </c>
      <c r="JL20" s="202">
        <v>0</v>
      </c>
      <c r="JM20" s="202">
        <v>0</v>
      </c>
      <c r="JN20" s="202">
        <v>0</v>
      </c>
      <c r="JO20" s="202">
        <v>0</v>
      </c>
      <c r="JP20" s="202">
        <v>0</v>
      </c>
      <c r="JQ20" s="202">
        <v>0</v>
      </c>
      <c r="JR20" s="202">
        <v>0</v>
      </c>
      <c r="JS20" s="202">
        <v>0</v>
      </c>
      <c r="JT20" s="202">
        <v>0</v>
      </c>
      <c r="JU20" s="202">
        <v>0</v>
      </c>
      <c r="JV20" s="202">
        <v>0</v>
      </c>
      <c r="JW20" s="202">
        <v>0</v>
      </c>
      <c r="JX20" s="202">
        <v>0</v>
      </c>
      <c r="JY20" s="202">
        <v>0</v>
      </c>
      <c r="JZ20" s="202">
        <v>0</v>
      </c>
      <c r="KA20" s="202">
        <v>0</v>
      </c>
      <c r="KB20" s="202">
        <v>0</v>
      </c>
      <c r="KC20" s="202">
        <v>0</v>
      </c>
      <c r="KD20" s="202">
        <v>0</v>
      </c>
      <c r="KE20" s="120"/>
      <c r="KF20" s="202">
        <v>0</v>
      </c>
      <c r="KG20" s="202">
        <v>0</v>
      </c>
      <c r="KH20" s="202">
        <v>0</v>
      </c>
      <c r="KI20" s="202">
        <v>0</v>
      </c>
      <c r="KJ20" s="202">
        <v>0</v>
      </c>
      <c r="KK20" s="202">
        <v>0</v>
      </c>
      <c r="KL20" s="202">
        <v>0</v>
      </c>
      <c r="KM20" s="202">
        <v>0</v>
      </c>
      <c r="KN20" s="202">
        <v>0</v>
      </c>
      <c r="KO20" s="202">
        <v>0</v>
      </c>
      <c r="KP20" s="202">
        <v>0</v>
      </c>
      <c r="KQ20" s="202">
        <v>0</v>
      </c>
      <c r="KR20" s="202">
        <v>0</v>
      </c>
      <c r="KS20" s="202">
        <v>0</v>
      </c>
      <c r="KT20" s="202">
        <v>0</v>
      </c>
      <c r="KU20" s="202">
        <v>0</v>
      </c>
      <c r="KV20" s="202">
        <v>0</v>
      </c>
      <c r="KW20" s="202">
        <v>0</v>
      </c>
      <c r="KX20" s="202">
        <v>0</v>
      </c>
      <c r="KY20" s="202">
        <v>0</v>
      </c>
      <c r="KZ20" s="202">
        <v>0</v>
      </c>
      <c r="LA20" s="202">
        <v>0</v>
      </c>
      <c r="LB20" s="202">
        <v>0</v>
      </c>
      <c r="LC20" s="202">
        <v>0</v>
      </c>
      <c r="LD20" s="202">
        <v>0</v>
      </c>
      <c r="LE20" s="202">
        <v>0</v>
      </c>
      <c r="LF20" s="202">
        <v>0</v>
      </c>
      <c r="LG20" s="202">
        <v>0</v>
      </c>
      <c r="LH20" s="202">
        <v>0</v>
      </c>
      <c r="LI20" s="202">
        <v>0</v>
      </c>
      <c r="LJ20" s="202">
        <v>0</v>
      </c>
      <c r="LK20" s="202">
        <v>0</v>
      </c>
      <c r="LL20" s="202">
        <v>0</v>
      </c>
      <c r="LM20" s="202">
        <v>0</v>
      </c>
      <c r="LN20" s="202">
        <v>0</v>
      </c>
      <c r="LO20" s="120"/>
      <c r="LP20" s="202">
        <v>-431.98</v>
      </c>
      <c r="LQ20" s="202">
        <v>-435.43</v>
      </c>
      <c r="LR20" s="202">
        <v>-438.92</v>
      </c>
      <c r="LS20" s="202">
        <v>-442.43</v>
      </c>
      <c r="LT20" s="202">
        <v>-445.96</v>
      </c>
      <c r="LU20" s="202">
        <v>-449.53</v>
      </c>
      <c r="LV20" s="202">
        <v>-453.13</v>
      </c>
      <c r="LW20" s="202">
        <v>-456.75</v>
      </c>
      <c r="LX20" s="202">
        <v>-460.4</v>
      </c>
      <c r="LY20" s="202">
        <v>-464.08</v>
      </c>
      <c r="LZ20" s="202">
        <v>-467.8</v>
      </c>
      <c r="MA20" s="202">
        <v>-471.54</v>
      </c>
      <c r="MB20" s="202">
        <v>-475.31</v>
      </c>
      <c r="MC20" s="202">
        <v>-479.11</v>
      </c>
      <c r="MD20" s="202">
        <v>-482.94</v>
      </c>
      <c r="ME20" s="202">
        <v>-486.8</v>
      </c>
      <c r="MF20" s="202">
        <v>-490.7</v>
      </c>
      <c r="MG20" s="202">
        <v>-439.51</v>
      </c>
      <c r="MH20" s="202">
        <v>-421.04</v>
      </c>
      <c r="MI20" s="202">
        <v>-330.05</v>
      </c>
      <c r="MJ20" s="202">
        <v>-443.1</v>
      </c>
      <c r="MK20" s="202">
        <v>-328.39800000000002</v>
      </c>
      <c r="ML20" s="202">
        <v>-255</v>
      </c>
      <c r="MM20" s="202">
        <v>-355.5</v>
      </c>
      <c r="MN20" s="202">
        <v>-231.26</v>
      </c>
      <c r="MO20" s="202">
        <v>-231.26</v>
      </c>
      <c r="MP20" s="202">
        <v>-231.26</v>
      </c>
      <c r="MQ20" s="202">
        <v>-215</v>
      </c>
      <c r="MR20" s="202">
        <v>-336</v>
      </c>
      <c r="MS20" s="202">
        <v>-231.26</v>
      </c>
      <c r="MT20" s="202">
        <v>-233</v>
      </c>
      <c r="MU20" s="202">
        <v>-197.8</v>
      </c>
      <c r="MV20" s="202">
        <v>-197.8</v>
      </c>
      <c r="MW20" s="202">
        <v>-197.8</v>
      </c>
      <c r="MX20" s="202">
        <v>-256.04814007326019</v>
      </c>
      <c r="MY20" s="120"/>
      <c r="MZ20" s="202">
        <v>0</v>
      </c>
      <c r="NA20" s="202">
        <v>0</v>
      </c>
      <c r="NB20" s="202">
        <v>0</v>
      </c>
      <c r="NC20" s="202">
        <v>0</v>
      </c>
      <c r="ND20" s="202">
        <v>0</v>
      </c>
      <c r="NE20" s="202">
        <v>0</v>
      </c>
      <c r="NF20" s="202">
        <v>0</v>
      </c>
      <c r="NG20" s="202">
        <v>0</v>
      </c>
      <c r="NH20" s="202">
        <v>0</v>
      </c>
      <c r="NI20" s="202">
        <v>0</v>
      </c>
      <c r="NJ20" s="202">
        <v>0</v>
      </c>
      <c r="NK20" s="202">
        <v>0</v>
      </c>
      <c r="NL20" s="202">
        <v>0</v>
      </c>
      <c r="NM20" s="202">
        <v>0</v>
      </c>
      <c r="NN20" s="202">
        <v>0</v>
      </c>
      <c r="NO20" s="202">
        <v>0</v>
      </c>
      <c r="NP20" s="202">
        <v>0</v>
      </c>
      <c r="NQ20" s="202">
        <v>0</v>
      </c>
      <c r="NR20" s="202">
        <v>0</v>
      </c>
      <c r="NS20" s="202">
        <v>0</v>
      </c>
      <c r="NT20" s="202">
        <v>0</v>
      </c>
      <c r="NU20" s="202">
        <v>0</v>
      </c>
      <c r="NV20" s="202">
        <v>0</v>
      </c>
      <c r="NW20" s="202">
        <v>0</v>
      </c>
      <c r="NX20" s="202">
        <v>0</v>
      </c>
      <c r="NY20" s="202">
        <v>0</v>
      </c>
      <c r="NZ20" s="202">
        <v>0</v>
      </c>
      <c r="OA20" s="202">
        <v>0</v>
      </c>
      <c r="OB20" s="202">
        <v>0</v>
      </c>
      <c r="OC20" s="202">
        <v>0</v>
      </c>
      <c r="OD20" s="202">
        <v>0</v>
      </c>
      <c r="OE20" s="202">
        <v>0</v>
      </c>
      <c r="OF20" s="202">
        <v>0</v>
      </c>
      <c r="OG20" s="202">
        <v>0</v>
      </c>
      <c r="OH20" s="202">
        <v>0</v>
      </c>
      <c r="OI20" s="120"/>
      <c r="OJ20" s="202">
        <v>0</v>
      </c>
      <c r="OK20" s="202">
        <v>0</v>
      </c>
      <c r="OL20" s="202">
        <v>0</v>
      </c>
      <c r="OM20" s="202">
        <v>0</v>
      </c>
      <c r="ON20" s="202">
        <v>0</v>
      </c>
      <c r="OO20" s="202">
        <v>0</v>
      </c>
      <c r="OP20" s="202">
        <v>0</v>
      </c>
      <c r="OQ20" s="202">
        <v>0</v>
      </c>
      <c r="OR20" s="202">
        <v>0</v>
      </c>
      <c r="OS20" s="202">
        <v>0</v>
      </c>
      <c r="OT20" s="202">
        <v>0</v>
      </c>
      <c r="OU20" s="202">
        <v>0</v>
      </c>
      <c r="OV20" s="202">
        <v>0</v>
      </c>
      <c r="OW20" s="202">
        <v>0</v>
      </c>
      <c r="OX20" s="202">
        <v>0</v>
      </c>
      <c r="OY20" s="202">
        <v>0</v>
      </c>
      <c r="OZ20" s="202">
        <v>0</v>
      </c>
      <c r="PA20" s="202">
        <v>0</v>
      </c>
      <c r="PB20" s="202">
        <v>0</v>
      </c>
      <c r="PC20" s="202">
        <v>0</v>
      </c>
      <c r="PD20" s="202">
        <v>0</v>
      </c>
      <c r="PE20" s="202">
        <v>0</v>
      </c>
      <c r="PF20" s="202">
        <v>0</v>
      </c>
      <c r="PG20" s="202">
        <v>0</v>
      </c>
      <c r="PH20" s="202">
        <v>0</v>
      </c>
      <c r="PI20" s="202">
        <v>0</v>
      </c>
      <c r="PJ20" s="202">
        <v>0</v>
      </c>
      <c r="PK20" s="202">
        <v>0</v>
      </c>
      <c r="PL20" s="202">
        <v>0</v>
      </c>
      <c r="PM20" s="202">
        <v>0</v>
      </c>
      <c r="PN20" s="202">
        <v>0</v>
      </c>
      <c r="PO20" s="202">
        <v>0</v>
      </c>
      <c r="PP20" s="202">
        <v>0</v>
      </c>
      <c r="PQ20" s="202">
        <v>0</v>
      </c>
      <c r="PR20" s="202">
        <v>0</v>
      </c>
      <c r="PS20" s="120"/>
      <c r="PT20" s="202">
        <v>0</v>
      </c>
      <c r="PU20" s="202">
        <v>0</v>
      </c>
      <c r="PV20" s="202">
        <v>0</v>
      </c>
      <c r="PW20" s="202">
        <v>0</v>
      </c>
      <c r="PX20" s="202">
        <v>0</v>
      </c>
      <c r="PY20" s="202">
        <v>0</v>
      </c>
      <c r="PZ20" s="202">
        <v>0</v>
      </c>
      <c r="QA20" s="202">
        <v>0</v>
      </c>
      <c r="QB20" s="202">
        <v>0</v>
      </c>
      <c r="QC20" s="202">
        <v>0</v>
      </c>
      <c r="QD20" s="202">
        <v>0</v>
      </c>
      <c r="QE20" s="202">
        <v>0</v>
      </c>
      <c r="QF20" s="202">
        <v>0</v>
      </c>
      <c r="QG20" s="202">
        <v>0</v>
      </c>
      <c r="QH20" s="202">
        <v>0</v>
      </c>
      <c r="QI20" s="202">
        <v>0</v>
      </c>
      <c r="QJ20" s="202">
        <v>0</v>
      </c>
      <c r="QK20" s="202">
        <v>0</v>
      </c>
      <c r="QL20" s="202">
        <v>0</v>
      </c>
      <c r="QM20" s="202">
        <v>0</v>
      </c>
      <c r="QN20" s="202">
        <v>0</v>
      </c>
      <c r="QO20" s="202">
        <v>0</v>
      </c>
      <c r="QP20" s="202">
        <v>0</v>
      </c>
      <c r="QQ20" s="202">
        <v>0</v>
      </c>
      <c r="QR20" s="202">
        <v>0</v>
      </c>
      <c r="QS20" s="202">
        <v>0</v>
      </c>
      <c r="QT20" s="202">
        <v>0</v>
      </c>
      <c r="QU20" s="202">
        <v>0</v>
      </c>
      <c r="QV20" s="202">
        <v>0</v>
      </c>
      <c r="QW20" s="202">
        <v>0</v>
      </c>
      <c r="QX20" s="202">
        <v>0</v>
      </c>
      <c r="QY20" s="202">
        <v>0</v>
      </c>
      <c r="QZ20" s="202">
        <v>0</v>
      </c>
      <c r="RA20" s="202">
        <v>0</v>
      </c>
      <c r="RB20" s="202">
        <v>0</v>
      </c>
      <c r="RC20" s="120"/>
      <c r="RD20" s="202">
        <v>0</v>
      </c>
      <c r="RE20" s="202">
        <v>0</v>
      </c>
      <c r="RF20" s="202">
        <v>0</v>
      </c>
      <c r="RG20" s="202">
        <v>0</v>
      </c>
      <c r="RH20" s="202">
        <v>0</v>
      </c>
      <c r="RI20" s="202">
        <v>0</v>
      </c>
      <c r="RJ20" s="202">
        <v>0</v>
      </c>
      <c r="RK20" s="202">
        <v>0</v>
      </c>
      <c r="RL20" s="202">
        <v>0</v>
      </c>
      <c r="RM20" s="202">
        <v>0</v>
      </c>
      <c r="RN20" s="202">
        <v>0</v>
      </c>
      <c r="RO20" s="202">
        <v>0</v>
      </c>
      <c r="RP20" s="202">
        <v>0</v>
      </c>
      <c r="RQ20" s="202">
        <v>0</v>
      </c>
      <c r="RR20" s="202">
        <v>0</v>
      </c>
      <c r="RS20" s="202">
        <v>0</v>
      </c>
      <c r="RT20" s="202">
        <v>0</v>
      </c>
      <c r="RU20" s="202">
        <v>0</v>
      </c>
      <c r="RV20" s="202">
        <v>0</v>
      </c>
      <c r="RW20" s="202">
        <v>0</v>
      </c>
      <c r="RX20" s="202">
        <v>0</v>
      </c>
      <c r="RY20" s="202">
        <v>0</v>
      </c>
      <c r="RZ20" s="202">
        <v>0</v>
      </c>
      <c r="SA20" s="202">
        <v>0</v>
      </c>
      <c r="SB20" s="202">
        <v>0</v>
      </c>
      <c r="SC20" s="202">
        <v>0</v>
      </c>
      <c r="SD20" s="202">
        <v>0</v>
      </c>
      <c r="SE20" s="202">
        <v>0</v>
      </c>
      <c r="SF20" s="202">
        <v>0</v>
      </c>
      <c r="SG20" s="202">
        <v>0</v>
      </c>
      <c r="SH20" s="202">
        <v>0</v>
      </c>
      <c r="SI20" s="202">
        <v>0</v>
      </c>
      <c r="SJ20" s="202">
        <v>0</v>
      </c>
      <c r="SK20" s="202">
        <v>0</v>
      </c>
      <c r="SL20" s="202">
        <v>0</v>
      </c>
      <c r="SM20" s="120"/>
      <c r="SN20" s="202">
        <v>0</v>
      </c>
      <c r="SO20" s="202">
        <v>0</v>
      </c>
      <c r="SP20" s="202">
        <v>0</v>
      </c>
      <c r="SQ20" s="202">
        <v>0</v>
      </c>
      <c r="SR20" s="202">
        <v>0</v>
      </c>
      <c r="SS20" s="202">
        <v>0</v>
      </c>
      <c r="ST20" s="202">
        <v>0</v>
      </c>
      <c r="SU20" s="202">
        <v>0</v>
      </c>
      <c r="SV20" s="202">
        <v>0</v>
      </c>
      <c r="SW20" s="202">
        <v>0</v>
      </c>
      <c r="SX20" s="202">
        <v>0</v>
      </c>
      <c r="SY20" s="202">
        <v>0</v>
      </c>
      <c r="SZ20" s="202">
        <v>0</v>
      </c>
      <c r="TA20" s="202">
        <v>0</v>
      </c>
      <c r="TB20" s="202">
        <v>0</v>
      </c>
      <c r="TC20" s="202">
        <v>0</v>
      </c>
      <c r="TD20" s="202">
        <v>0</v>
      </c>
      <c r="TE20" s="202">
        <v>0</v>
      </c>
      <c r="TF20" s="202">
        <v>0</v>
      </c>
      <c r="TG20" s="202">
        <v>0</v>
      </c>
      <c r="TH20" s="202">
        <v>0</v>
      </c>
      <c r="TI20" s="202">
        <v>0</v>
      </c>
      <c r="TJ20" s="202">
        <v>0</v>
      </c>
      <c r="TK20" s="202">
        <v>0</v>
      </c>
      <c r="TL20" s="202">
        <v>0</v>
      </c>
      <c r="TM20" s="202">
        <v>0</v>
      </c>
      <c r="TN20" s="202">
        <v>0</v>
      </c>
      <c r="TO20" s="202">
        <v>0</v>
      </c>
      <c r="TP20" s="202">
        <v>0</v>
      </c>
      <c r="TQ20" s="202">
        <v>0</v>
      </c>
      <c r="TR20" s="202">
        <v>0</v>
      </c>
      <c r="TS20" s="202">
        <v>0</v>
      </c>
      <c r="TT20" s="202">
        <v>0</v>
      </c>
      <c r="TU20" s="202">
        <v>0</v>
      </c>
      <c r="TV20" s="202">
        <v>0</v>
      </c>
      <c r="TW20" s="120"/>
      <c r="TX20" s="202">
        <v>0</v>
      </c>
      <c r="TY20" s="202">
        <v>0</v>
      </c>
      <c r="TZ20" s="202">
        <v>0</v>
      </c>
      <c r="UA20" s="202">
        <v>0</v>
      </c>
      <c r="UB20" s="202">
        <v>0</v>
      </c>
      <c r="UC20" s="202">
        <v>0</v>
      </c>
      <c r="UD20" s="202">
        <v>0</v>
      </c>
      <c r="UE20" s="202">
        <v>0</v>
      </c>
      <c r="UF20" s="202">
        <v>0</v>
      </c>
      <c r="UG20" s="202">
        <v>0</v>
      </c>
      <c r="UH20" s="202">
        <v>0</v>
      </c>
      <c r="UI20" s="202">
        <v>0</v>
      </c>
      <c r="UJ20" s="202">
        <v>0</v>
      </c>
      <c r="UK20" s="202">
        <v>0</v>
      </c>
      <c r="UL20" s="202">
        <v>0</v>
      </c>
      <c r="UM20" s="202">
        <v>0</v>
      </c>
      <c r="UN20" s="202">
        <v>0</v>
      </c>
      <c r="UO20" s="202">
        <v>0</v>
      </c>
      <c r="UP20" s="202">
        <v>0</v>
      </c>
      <c r="UQ20" s="202">
        <v>0</v>
      </c>
      <c r="UR20" s="202">
        <v>0</v>
      </c>
      <c r="US20" s="202">
        <v>0</v>
      </c>
      <c r="UT20" s="202">
        <v>0</v>
      </c>
      <c r="UU20" s="202">
        <v>0</v>
      </c>
      <c r="UV20" s="202">
        <v>0</v>
      </c>
      <c r="UW20" s="202">
        <v>0</v>
      </c>
      <c r="UX20" s="202">
        <v>0</v>
      </c>
      <c r="UY20" s="202">
        <v>0</v>
      </c>
      <c r="UZ20" s="202">
        <v>0</v>
      </c>
      <c r="VA20" s="202">
        <v>0</v>
      </c>
      <c r="VB20" s="202">
        <v>0</v>
      </c>
      <c r="VC20" s="202">
        <v>0</v>
      </c>
      <c r="VD20" s="202">
        <v>0</v>
      </c>
      <c r="VE20" s="202">
        <v>0</v>
      </c>
      <c r="VF20" s="202">
        <v>0</v>
      </c>
      <c r="VG20" s="120"/>
      <c r="VH20" s="202">
        <v>0</v>
      </c>
      <c r="VI20" s="202">
        <v>0</v>
      </c>
      <c r="VJ20" s="202">
        <v>0</v>
      </c>
      <c r="VK20" s="202">
        <v>0</v>
      </c>
      <c r="VL20" s="202">
        <v>0</v>
      </c>
      <c r="VM20" s="202">
        <v>0</v>
      </c>
      <c r="VN20" s="202">
        <v>0</v>
      </c>
      <c r="VO20" s="202">
        <v>0</v>
      </c>
      <c r="VP20" s="202">
        <v>0</v>
      </c>
      <c r="VQ20" s="202">
        <v>0</v>
      </c>
      <c r="VR20" s="202">
        <v>0</v>
      </c>
      <c r="VS20" s="202">
        <v>0</v>
      </c>
      <c r="VT20" s="202">
        <v>0</v>
      </c>
      <c r="VU20" s="202">
        <v>0</v>
      </c>
      <c r="VV20" s="202">
        <v>0</v>
      </c>
      <c r="VW20" s="202">
        <v>0</v>
      </c>
      <c r="VX20" s="202">
        <v>0</v>
      </c>
      <c r="VY20" s="202">
        <v>0</v>
      </c>
      <c r="VZ20" s="202">
        <v>0</v>
      </c>
      <c r="WA20" s="202">
        <v>0</v>
      </c>
      <c r="WB20" s="202">
        <v>0</v>
      </c>
      <c r="WC20" s="202">
        <v>0</v>
      </c>
      <c r="WD20" s="202">
        <v>0</v>
      </c>
      <c r="WE20" s="202">
        <v>0</v>
      </c>
      <c r="WF20" s="202">
        <v>0</v>
      </c>
      <c r="WG20" s="202">
        <v>0</v>
      </c>
      <c r="WH20" s="202">
        <v>0</v>
      </c>
      <c r="WI20" s="202">
        <v>0</v>
      </c>
      <c r="WJ20" s="202">
        <v>0</v>
      </c>
      <c r="WK20" s="202">
        <v>0</v>
      </c>
      <c r="WL20" s="202">
        <v>0</v>
      </c>
      <c r="WM20" s="202">
        <v>0</v>
      </c>
      <c r="WN20" s="202">
        <v>0</v>
      </c>
      <c r="WO20" s="202">
        <v>0</v>
      </c>
      <c r="WP20" s="202">
        <v>0</v>
      </c>
      <c r="WQ20" s="120"/>
      <c r="WR20" s="202">
        <v>0</v>
      </c>
      <c r="WS20" s="202">
        <v>0</v>
      </c>
      <c r="WT20" s="202">
        <v>0</v>
      </c>
      <c r="WU20" s="202">
        <v>0</v>
      </c>
      <c r="WV20" s="202">
        <v>0</v>
      </c>
      <c r="WW20" s="202">
        <v>0</v>
      </c>
      <c r="WX20" s="202">
        <v>0</v>
      </c>
      <c r="WY20" s="202">
        <v>0</v>
      </c>
      <c r="WZ20" s="202">
        <v>0</v>
      </c>
      <c r="XA20" s="202">
        <v>0</v>
      </c>
      <c r="XB20" s="202">
        <v>0</v>
      </c>
      <c r="XC20" s="202">
        <v>0</v>
      </c>
      <c r="XD20" s="202">
        <v>0</v>
      </c>
      <c r="XE20" s="202">
        <v>0</v>
      </c>
      <c r="XF20" s="202">
        <v>0</v>
      </c>
      <c r="XG20" s="202">
        <v>0</v>
      </c>
      <c r="XH20" s="202">
        <v>0</v>
      </c>
      <c r="XI20" s="202">
        <v>0</v>
      </c>
      <c r="XJ20" s="202">
        <v>0</v>
      </c>
      <c r="XK20" s="202">
        <v>0</v>
      </c>
      <c r="XL20" s="202">
        <v>0</v>
      </c>
      <c r="XM20" s="202">
        <v>0</v>
      </c>
      <c r="XN20" s="202">
        <v>0</v>
      </c>
      <c r="XO20" s="202">
        <v>0</v>
      </c>
      <c r="XP20" s="202">
        <v>0</v>
      </c>
      <c r="XQ20" s="202">
        <v>0</v>
      </c>
      <c r="XR20" s="202">
        <v>0</v>
      </c>
      <c r="XS20" s="202">
        <v>0</v>
      </c>
      <c r="XT20" s="202">
        <v>0</v>
      </c>
      <c r="XU20" s="202">
        <v>0</v>
      </c>
      <c r="XV20" s="202">
        <v>0</v>
      </c>
      <c r="XW20" s="202">
        <v>0</v>
      </c>
      <c r="XX20" s="202">
        <v>0</v>
      </c>
      <c r="XY20" s="202">
        <v>0</v>
      </c>
      <c r="XZ20" s="202">
        <v>0</v>
      </c>
      <c r="YA20" s="120"/>
      <c r="YB20" s="202">
        <v>0</v>
      </c>
      <c r="YC20" s="202">
        <v>0</v>
      </c>
      <c r="YD20" s="202">
        <v>0</v>
      </c>
      <c r="YE20" s="202">
        <v>0</v>
      </c>
      <c r="YF20" s="202">
        <v>0</v>
      </c>
      <c r="YG20" s="202">
        <v>0</v>
      </c>
      <c r="YH20" s="202">
        <v>0</v>
      </c>
      <c r="YI20" s="202">
        <v>0</v>
      </c>
      <c r="YJ20" s="202">
        <v>0</v>
      </c>
      <c r="YK20" s="202">
        <v>0</v>
      </c>
      <c r="YL20" s="202">
        <v>0</v>
      </c>
      <c r="YM20" s="202">
        <v>0</v>
      </c>
      <c r="YN20" s="202">
        <v>0</v>
      </c>
      <c r="YO20" s="202">
        <v>0</v>
      </c>
      <c r="YP20" s="202">
        <v>0</v>
      </c>
      <c r="YQ20" s="202">
        <v>0</v>
      </c>
      <c r="YR20" s="202">
        <v>0</v>
      </c>
      <c r="YS20" s="202">
        <v>0</v>
      </c>
      <c r="YT20" s="202">
        <v>0</v>
      </c>
      <c r="YU20" s="202">
        <v>0</v>
      </c>
      <c r="YV20" s="202">
        <v>0</v>
      </c>
      <c r="YW20" s="202">
        <v>0</v>
      </c>
      <c r="YX20" s="202">
        <v>0</v>
      </c>
      <c r="YY20" s="202">
        <v>0</v>
      </c>
      <c r="YZ20" s="202">
        <v>0</v>
      </c>
      <c r="ZA20" s="202">
        <v>0</v>
      </c>
      <c r="ZB20" s="202">
        <v>0</v>
      </c>
      <c r="ZC20" s="202">
        <v>0</v>
      </c>
      <c r="ZD20" s="202">
        <v>0</v>
      </c>
      <c r="ZE20" s="202">
        <v>0</v>
      </c>
      <c r="ZF20" s="202">
        <v>0</v>
      </c>
      <c r="ZG20" s="202">
        <v>0</v>
      </c>
      <c r="ZH20" s="202">
        <v>0</v>
      </c>
      <c r="ZI20" s="202">
        <v>0</v>
      </c>
      <c r="ZJ20" s="202">
        <v>0</v>
      </c>
      <c r="ZK20" s="120"/>
      <c r="ZL20" s="202">
        <v>694.4</v>
      </c>
      <c r="ZM20" s="202">
        <v>703.7</v>
      </c>
      <c r="ZN20" s="202">
        <v>539.4</v>
      </c>
      <c r="ZO20" s="202">
        <v>720.2</v>
      </c>
      <c r="ZP20" s="202">
        <v>618.79999999999995</v>
      </c>
      <c r="ZQ20" s="202">
        <v>664.6</v>
      </c>
      <c r="ZR20" s="202">
        <v>578.79999999999995</v>
      </c>
      <c r="ZS20" s="202">
        <v>671.4</v>
      </c>
      <c r="ZT20" s="202">
        <v>667.8</v>
      </c>
      <c r="ZU20" s="202">
        <v>638.20000000000005</v>
      </c>
      <c r="ZV20" s="202">
        <v>575</v>
      </c>
      <c r="ZW20" s="202">
        <v>742.9</v>
      </c>
      <c r="ZX20" s="202">
        <v>959.8</v>
      </c>
      <c r="ZY20" s="202">
        <v>743.3</v>
      </c>
      <c r="ZZ20" s="202">
        <v>679</v>
      </c>
      <c r="AAA20" s="202">
        <v>693.5</v>
      </c>
      <c r="AAB20" s="202">
        <v>718.36720000000003</v>
      </c>
      <c r="AAC20" s="202">
        <v>712.99279999999999</v>
      </c>
      <c r="AAD20" s="202">
        <v>562.89200000000005</v>
      </c>
      <c r="AAE20" s="202">
        <v>554.66319999999996</v>
      </c>
      <c r="AAF20" s="202">
        <v>641.11680000000001</v>
      </c>
      <c r="AAG20" s="202">
        <v>623.13884229237055</v>
      </c>
      <c r="AAH20" s="202">
        <v>607.6</v>
      </c>
      <c r="AAI20" s="202">
        <v>505.44319999999999</v>
      </c>
      <c r="AAJ20" s="202">
        <v>502.63760000000002</v>
      </c>
      <c r="AAK20" s="202">
        <v>553.37120000000004</v>
      </c>
      <c r="AAL20" s="202">
        <v>599.84411599999999</v>
      </c>
      <c r="AAM20" s="202">
        <v>618.58159999999998</v>
      </c>
      <c r="AAN20" s="202">
        <v>579.53039999999999</v>
      </c>
      <c r="AAO20" s="202">
        <v>612.81759999999997</v>
      </c>
      <c r="AAP20" s="202">
        <v>609.25897712949791</v>
      </c>
      <c r="AAQ20" s="202">
        <v>614.41759999999999</v>
      </c>
      <c r="AAR20" s="202">
        <v>614.41759999999999</v>
      </c>
      <c r="AAS20" s="202">
        <v>614.41759999999999</v>
      </c>
      <c r="AAT20" s="202">
        <v>544.47206320000009</v>
      </c>
      <c r="AAU20" s="120"/>
      <c r="AAV20" s="202">
        <v>-367.12874523339599</v>
      </c>
      <c r="AAW20" s="202">
        <v>-371.86492476187425</v>
      </c>
      <c r="AAX20" s="202">
        <v>-376.6622038278233</v>
      </c>
      <c r="AAY20" s="202">
        <v>-381.52137065167608</v>
      </c>
      <c r="AAZ20" s="202">
        <v>-522</v>
      </c>
      <c r="ABA20" s="202">
        <v>-391.42857142857144</v>
      </c>
      <c r="ABB20" s="202">
        <v>-364.28571428571433</v>
      </c>
      <c r="ABC20" s="202">
        <v>-293.57142857142861</v>
      </c>
      <c r="ABD20" s="202">
        <v>-314.28571428571428</v>
      </c>
      <c r="ABE20" s="202">
        <v>-330</v>
      </c>
      <c r="ABF20" s="202">
        <v>-328.57142857142861</v>
      </c>
      <c r="ABG20" s="202">
        <v>-390</v>
      </c>
      <c r="ABH20" s="202">
        <v>-384.28571428571433</v>
      </c>
      <c r="ABI20" s="202">
        <v>-405</v>
      </c>
      <c r="ABJ20" s="202">
        <v>-412.85714285714289</v>
      </c>
      <c r="ABK20" s="202">
        <v>-435.71428571428572</v>
      </c>
      <c r="ABL20" s="202">
        <v>-442.85714285714289</v>
      </c>
      <c r="ABM20" s="202">
        <v>-450.71428571428572</v>
      </c>
      <c r="ABN20" s="202">
        <v>-460</v>
      </c>
      <c r="ABO20" s="202">
        <v>-467.85714285714289</v>
      </c>
      <c r="ABP20" s="202">
        <v>-474.28571428571433</v>
      </c>
      <c r="ABQ20" s="202">
        <v>-479.28571428571433</v>
      </c>
      <c r="ABR20" s="202">
        <v>-437</v>
      </c>
      <c r="ABS20" s="202">
        <v>-233.793396</v>
      </c>
      <c r="ABT20" s="202">
        <v>-229.822</v>
      </c>
      <c r="ABU20" s="202">
        <v>-253.60599999999999</v>
      </c>
      <c r="ABV20" s="202">
        <v>-253.60599999999999</v>
      </c>
      <c r="ABW20" s="202">
        <v>-165</v>
      </c>
      <c r="ABX20" s="202">
        <v>-289</v>
      </c>
      <c r="ABY20" s="202">
        <v>-281.96699999999998</v>
      </c>
      <c r="ABZ20" s="202">
        <v>-312</v>
      </c>
      <c r="ACA20" s="202">
        <v>-345</v>
      </c>
      <c r="ACB20" s="202">
        <v>-348</v>
      </c>
      <c r="ACC20" s="202">
        <v>-348</v>
      </c>
      <c r="ACD20" s="202">
        <v>-193.41900000000001</v>
      </c>
      <c r="ACE20" s="120"/>
      <c r="ACF20" s="202">
        <v>0</v>
      </c>
      <c r="ACG20" s="202">
        <v>0</v>
      </c>
      <c r="ACH20" s="202">
        <v>0</v>
      </c>
      <c r="ACI20" s="202">
        <v>0</v>
      </c>
      <c r="ACJ20" s="202">
        <v>0</v>
      </c>
      <c r="ACK20" s="202">
        <v>0</v>
      </c>
      <c r="ACL20" s="202">
        <v>0</v>
      </c>
      <c r="ACM20" s="202">
        <v>0</v>
      </c>
      <c r="ACN20" s="202">
        <v>0</v>
      </c>
      <c r="ACO20" s="202">
        <v>0</v>
      </c>
      <c r="ACP20" s="202">
        <v>0</v>
      </c>
      <c r="ACQ20" s="202">
        <v>0</v>
      </c>
      <c r="ACR20" s="202">
        <v>0</v>
      </c>
      <c r="ACS20" s="202">
        <v>0</v>
      </c>
      <c r="ACT20" s="202">
        <v>0</v>
      </c>
      <c r="ACU20" s="202">
        <v>0</v>
      </c>
      <c r="ACV20" s="202">
        <v>0</v>
      </c>
      <c r="ACW20" s="202">
        <v>0</v>
      </c>
      <c r="ACX20" s="202">
        <v>0</v>
      </c>
      <c r="ACY20" s="202">
        <v>0</v>
      </c>
      <c r="ACZ20" s="202">
        <v>0</v>
      </c>
      <c r="ADA20" s="202">
        <v>0</v>
      </c>
      <c r="ADB20" s="202">
        <v>0</v>
      </c>
      <c r="ADC20" s="202">
        <v>0</v>
      </c>
      <c r="ADD20" s="202">
        <v>0</v>
      </c>
      <c r="ADE20" s="202">
        <v>0</v>
      </c>
      <c r="ADF20" s="202">
        <v>0</v>
      </c>
      <c r="ADG20" s="202">
        <v>0</v>
      </c>
      <c r="ADH20" s="202">
        <v>0</v>
      </c>
      <c r="ADI20" s="202">
        <v>0</v>
      </c>
      <c r="ADJ20" s="202">
        <v>0</v>
      </c>
      <c r="ADK20" s="202">
        <v>0</v>
      </c>
      <c r="ADL20" s="202">
        <v>0</v>
      </c>
      <c r="ADM20" s="202">
        <v>0</v>
      </c>
      <c r="ADN20" s="202">
        <v>0</v>
      </c>
      <c r="ADO20" s="120"/>
      <c r="ADP20" s="202">
        <v>0</v>
      </c>
      <c r="ADQ20" s="202">
        <v>0</v>
      </c>
      <c r="ADR20" s="202">
        <v>0</v>
      </c>
      <c r="ADS20" s="202">
        <v>0</v>
      </c>
      <c r="ADT20" s="202">
        <v>0</v>
      </c>
      <c r="ADU20" s="202">
        <v>0</v>
      </c>
      <c r="ADV20" s="202">
        <v>0</v>
      </c>
      <c r="ADW20" s="202">
        <v>0</v>
      </c>
      <c r="ADX20" s="202">
        <v>0</v>
      </c>
      <c r="ADY20" s="202">
        <v>0</v>
      </c>
      <c r="ADZ20" s="202">
        <v>0</v>
      </c>
      <c r="AEA20" s="202">
        <v>0</v>
      </c>
      <c r="AEB20" s="202">
        <v>0</v>
      </c>
      <c r="AEC20" s="202">
        <v>0</v>
      </c>
      <c r="AED20" s="202">
        <v>0</v>
      </c>
      <c r="AEE20" s="202">
        <v>0</v>
      </c>
      <c r="AEF20" s="202">
        <v>0</v>
      </c>
      <c r="AEG20" s="202">
        <v>0</v>
      </c>
      <c r="AEH20" s="202">
        <v>0</v>
      </c>
      <c r="AEI20" s="202">
        <v>0</v>
      </c>
      <c r="AEJ20" s="202">
        <v>0</v>
      </c>
      <c r="AEK20" s="202">
        <v>0</v>
      </c>
      <c r="AEL20" s="202">
        <v>0</v>
      </c>
      <c r="AEM20" s="202">
        <v>0</v>
      </c>
      <c r="AEN20" s="202">
        <v>0</v>
      </c>
      <c r="AEO20" s="202">
        <v>0</v>
      </c>
      <c r="AEP20" s="202">
        <v>0</v>
      </c>
      <c r="AEQ20" s="202">
        <v>0</v>
      </c>
      <c r="AER20" s="202">
        <v>0</v>
      </c>
      <c r="AES20" s="202">
        <v>0</v>
      </c>
      <c r="AET20" s="202">
        <v>0</v>
      </c>
      <c r="AEU20" s="202">
        <v>0</v>
      </c>
      <c r="AEV20" s="202">
        <v>0</v>
      </c>
      <c r="AEW20" s="202">
        <v>0</v>
      </c>
      <c r="AEX20" s="202">
        <v>0</v>
      </c>
      <c r="AEY20" s="120"/>
      <c r="AEZ20" s="202">
        <v>0</v>
      </c>
      <c r="AFA20" s="202">
        <v>0</v>
      </c>
      <c r="AFB20" s="202">
        <v>0</v>
      </c>
      <c r="AFC20" s="202">
        <v>0</v>
      </c>
      <c r="AFD20" s="202">
        <v>0</v>
      </c>
      <c r="AFE20" s="202">
        <v>0</v>
      </c>
      <c r="AFF20" s="202">
        <v>0</v>
      </c>
      <c r="AFG20" s="202">
        <v>0</v>
      </c>
      <c r="AFH20" s="202">
        <v>0</v>
      </c>
      <c r="AFI20" s="202">
        <v>0</v>
      </c>
      <c r="AFJ20" s="202">
        <v>0</v>
      </c>
      <c r="AFK20" s="202">
        <v>0</v>
      </c>
      <c r="AFL20" s="202">
        <v>0</v>
      </c>
      <c r="AFM20" s="202">
        <v>0</v>
      </c>
      <c r="AFN20" s="202">
        <v>0</v>
      </c>
      <c r="AFO20" s="202">
        <v>0</v>
      </c>
      <c r="AFP20" s="202">
        <v>0</v>
      </c>
      <c r="AFQ20" s="202">
        <v>0</v>
      </c>
      <c r="AFR20" s="202">
        <v>0</v>
      </c>
      <c r="AFS20" s="202">
        <v>0</v>
      </c>
      <c r="AFT20" s="202">
        <v>0</v>
      </c>
      <c r="AFU20" s="202">
        <v>0</v>
      </c>
      <c r="AFV20" s="202">
        <v>0</v>
      </c>
      <c r="AFW20" s="202">
        <v>0</v>
      </c>
      <c r="AFX20" s="202">
        <v>0</v>
      </c>
      <c r="AFY20" s="202">
        <v>0</v>
      </c>
      <c r="AFZ20" s="202">
        <v>0</v>
      </c>
      <c r="AGA20" s="202">
        <v>0</v>
      </c>
      <c r="AGB20" s="202">
        <v>0</v>
      </c>
      <c r="AGC20" s="202">
        <v>0</v>
      </c>
      <c r="AGD20" s="202">
        <v>0</v>
      </c>
      <c r="AGE20" s="202">
        <v>0</v>
      </c>
      <c r="AGF20" s="202">
        <v>0</v>
      </c>
      <c r="AGG20" s="202">
        <v>0</v>
      </c>
      <c r="AGH20" s="202">
        <v>0</v>
      </c>
    </row>
    <row r="21" spans="1:866" ht="16.5" x14ac:dyDescent="0.25">
      <c r="A21" s="123">
        <v>17</v>
      </c>
      <c r="B21" s="406"/>
      <c r="C21" s="208" t="s">
        <v>326</v>
      </c>
      <c r="D21" s="202">
        <v>-29590.27</v>
      </c>
      <c r="E21" s="202">
        <v>-32766.07</v>
      </c>
      <c r="F21" s="202">
        <v>-36232.75</v>
      </c>
      <c r="G21" s="202">
        <v>-38299.815000000002</v>
      </c>
      <c r="H21" s="202">
        <v>-47328.455000000002</v>
      </c>
      <c r="I21" s="202">
        <v>-50949.03</v>
      </c>
      <c r="J21" s="202">
        <v>-55297.864999999998</v>
      </c>
      <c r="K21" s="202">
        <v>-60949.525000000001</v>
      </c>
      <c r="L21" s="202">
        <v>-71891.86</v>
      </c>
      <c r="M21" s="202">
        <v>-70195.14</v>
      </c>
      <c r="N21" s="202">
        <v>-64446.59</v>
      </c>
      <c r="O21" s="202">
        <v>-61560.9</v>
      </c>
      <c r="P21" s="202">
        <v>-63410.355000000003</v>
      </c>
      <c r="Q21" s="202">
        <v>-63603.48</v>
      </c>
      <c r="R21" s="202">
        <v>-56617.34</v>
      </c>
      <c r="S21" s="202">
        <v>-60146.525000000001</v>
      </c>
      <c r="T21" s="202">
        <v>-63979.754999999997</v>
      </c>
      <c r="U21" s="202">
        <v>-66049.457999999999</v>
      </c>
      <c r="V21" s="202">
        <v>-72791.95</v>
      </c>
      <c r="W21" s="202">
        <v>-66137.634999999995</v>
      </c>
      <c r="X21" s="202">
        <v>-74230.05</v>
      </c>
      <c r="Y21" s="202">
        <v>-65995.656000000003</v>
      </c>
      <c r="Z21" s="202">
        <v>-104587.1</v>
      </c>
      <c r="AA21" s="202">
        <v>-110931.16499999999</v>
      </c>
      <c r="AB21" s="202">
        <v>-67084.85100000001</v>
      </c>
      <c r="AC21" s="202">
        <v>-89054.475999999995</v>
      </c>
      <c r="AD21" s="202">
        <v>-82454.064192224192</v>
      </c>
      <c r="AE21" s="202">
        <v>-80131.053788007805</v>
      </c>
      <c r="AF21" s="202">
        <v>-67160</v>
      </c>
      <c r="AG21" s="202">
        <v>-65277.121188794088</v>
      </c>
      <c r="AH21" s="202">
        <v>-68914.686216060843</v>
      </c>
      <c r="AI21" s="202">
        <v>-67780.152043719339</v>
      </c>
      <c r="AJ21" s="202">
        <v>-57384.580508684288</v>
      </c>
      <c r="AK21" s="202">
        <v>-49311.421659942047</v>
      </c>
      <c r="AL21" s="202">
        <v>-96304</v>
      </c>
      <c r="AM21" s="120"/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202">
        <v>0</v>
      </c>
      <c r="BD21" s="202">
        <v>0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O21" s="202">
        <v>0</v>
      </c>
      <c r="BP21" s="202">
        <v>0</v>
      </c>
      <c r="BQ21" s="202">
        <v>0</v>
      </c>
      <c r="BR21" s="202">
        <v>0</v>
      </c>
      <c r="BS21" s="202">
        <v>0</v>
      </c>
      <c r="BT21" s="202">
        <v>0</v>
      </c>
      <c r="BU21" s="202">
        <v>0</v>
      </c>
      <c r="BV21" s="202">
        <v>0</v>
      </c>
      <c r="BW21" s="120"/>
      <c r="BX21" s="202">
        <v>-238.6</v>
      </c>
      <c r="BY21" s="202">
        <v>-533.9</v>
      </c>
      <c r="BZ21" s="202">
        <v>-638.29999999999995</v>
      </c>
      <c r="CA21" s="202">
        <v>-605.5</v>
      </c>
      <c r="CB21" s="202">
        <v>-687.8</v>
      </c>
      <c r="CC21" s="202">
        <v>-768.8</v>
      </c>
      <c r="CD21" s="202">
        <v>-763.5</v>
      </c>
      <c r="CE21" s="202">
        <v>-1042.8</v>
      </c>
      <c r="CF21" s="202">
        <v>-1436</v>
      </c>
      <c r="CG21" s="202">
        <v>-1147.25</v>
      </c>
      <c r="CH21" s="202">
        <v>-1140.21</v>
      </c>
      <c r="CI21" s="202">
        <v>-942.7</v>
      </c>
      <c r="CJ21" s="202">
        <v>-794.59</v>
      </c>
      <c r="CK21" s="202">
        <v>-877.42900000000009</v>
      </c>
      <c r="CL21" s="202">
        <v>-758.58899999999994</v>
      </c>
      <c r="CM21" s="202">
        <v>-932.31899999999996</v>
      </c>
      <c r="CN21" s="202">
        <v>-1134.3599999999999</v>
      </c>
      <c r="CO21" s="202">
        <v>-1715.9749999999999</v>
      </c>
      <c r="CP21" s="202">
        <v>-1183.45</v>
      </c>
      <c r="CQ21" s="202">
        <v>-815</v>
      </c>
      <c r="CR21" s="202">
        <v>-1293.72</v>
      </c>
      <c r="CS21" s="202">
        <v>-591.64890000000003</v>
      </c>
      <c r="CT21" s="202">
        <v>-939</v>
      </c>
      <c r="CU21" s="202">
        <v>-1017</v>
      </c>
      <c r="CV21" s="202">
        <v>-401.87</v>
      </c>
      <c r="CW21" s="202">
        <v>-746</v>
      </c>
      <c r="CX21" s="202">
        <v>-914</v>
      </c>
      <c r="CY21" s="202">
        <v>-876.6</v>
      </c>
      <c r="CZ21" s="202">
        <v>-1187.3</v>
      </c>
      <c r="DA21" s="202">
        <v>-655</v>
      </c>
      <c r="DB21" s="202">
        <v>-868</v>
      </c>
      <c r="DC21" s="202">
        <v>-1037.1117266851338</v>
      </c>
      <c r="DD21" s="202">
        <v>-1237.8183878510308</v>
      </c>
      <c r="DE21" s="202">
        <v>-976</v>
      </c>
      <c r="DF21" s="202">
        <v>-1555.6130000000001</v>
      </c>
      <c r="DG21" s="120"/>
      <c r="DH21" s="202">
        <v>0</v>
      </c>
      <c r="DI21" s="202">
        <v>0</v>
      </c>
      <c r="DJ21" s="202">
        <v>0</v>
      </c>
      <c r="DK21" s="202">
        <v>0</v>
      </c>
      <c r="DL21" s="202">
        <v>0</v>
      </c>
      <c r="DM21" s="202">
        <v>0</v>
      </c>
      <c r="DN21" s="202">
        <v>0</v>
      </c>
      <c r="DO21" s="202">
        <v>0</v>
      </c>
      <c r="DP21" s="202">
        <v>0</v>
      </c>
      <c r="DQ21" s="202">
        <v>0</v>
      </c>
      <c r="DR21" s="202">
        <v>0</v>
      </c>
      <c r="DS21" s="202">
        <v>0</v>
      </c>
      <c r="DT21" s="202">
        <v>0</v>
      </c>
      <c r="DU21" s="202">
        <v>0</v>
      </c>
      <c r="DV21" s="202">
        <v>0</v>
      </c>
      <c r="DW21" s="202">
        <v>0</v>
      </c>
      <c r="DX21" s="202">
        <v>0</v>
      </c>
      <c r="DY21" s="202">
        <v>0</v>
      </c>
      <c r="DZ21" s="202">
        <v>0</v>
      </c>
      <c r="EA21" s="202">
        <v>0</v>
      </c>
      <c r="EB21" s="202">
        <v>0</v>
      </c>
      <c r="EC21" s="202">
        <v>0</v>
      </c>
      <c r="ED21" s="202">
        <v>0</v>
      </c>
      <c r="EE21" s="202">
        <v>0</v>
      </c>
      <c r="EF21" s="202">
        <v>0</v>
      </c>
      <c r="EG21" s="202">
        <v>0</v>
      </c>
      <c r="EH21" s="202">
        <v>0</v>
      </c>
      <c r="EI21" s="202">
        <v>0</v>
      </c>
      <c r="EJ21" s="202">
        <v>0</v>
      </c>
      <c r="EK21" s="202">
        <v>0</v>
      </c>
      <c r="EL21" s="202">
        <v>0</v>
      </c>
      <c r="EM21" s="202">
        <v>0</v>
      </c>
      <c r="EN21" s="202">
        <v>0</v>
      </c>
      <c r="EO21" s="202">
        <v>0</v>
      </c>
      <c r="EP21" s="202">
        <v>0</v>
      </c>
      <c r="EQ21" s="120"/>
      <c r="ER21" s="202">
        <v>0</v>
      </c>
      <c r="ES21" s="202">
        <v>0</v>
      </c>
      <c r="ET21" s="202">
        <v>0</v>
      </c>
      <c r="EU21" s="202">
        <v>0</v>
      </c>
      <c r="EV21" s="202">
        <v>0</v>
      </c>
      <c r="EW21" s="202">
        <v>0</v>
      </c>
      <c r="EX21" s="202">
        <v>0</v>
      </c>
      <c r="EY21" s="202">
        <v>0</v>
      </c>
      <c r="EZ21" s="202">
        <v>0</v>
      </c>
      <c r="FA21" s="202">
        <v>0</v>
      </c>
      <c r="FB21" s="202">
        <v>0</v>
      </c>
      <c r="FC21" s="202">
        <v>0</v>
      </c>
      <c r="FD21" s="202">
        <v>0</v>
      </c>
      <c r="FE21" s="202">
        <v>0</v>
      </c>
      <c r="FF21" s="202">
        <v>0</v>
      </c>
      <c r="FG21" s="202">
        <v>0</v>
      </c>
      <c r="FH21" s="202">
        <v>0</v>
      </c>
      <c r="FI21" s="202">
        <v>0</v>
      </c>
      <c r="FJ21" s="202">
        <v>0</v>
      </c>
      <c r="FK21" s="202">
        <v>0</v>
      </c>
      <c r="FL21" s="202">
        <v>0</v>
      </c>
      <c r="FM21" s="202">
        <v>0</v>
      </c>
      <c r="FN21" s="202">
        <v>0</v>
      </c>
      <c r="FO21" s="202">
        <v>0</v>
      </c>
      <c r="FP21" s="202">
        <v>0</v>
      </c>
      <c r="FQ21" s="202">
        <v>0</v>
      </c>
      <c r="FR21" s="202">
        <v>0</v>
      </c>
      <c r="FS21" s="202">
        <v>0</v>
      </c>
      <c r="FT21" s="202">
        <v>0</v>
      </c>
      <c r="FU21" s="202">
        <v>0</v>
      </c>
      <c r="FV21" s="202">
        <v>0</v>
      </c>
      <c r="FW21" s="202">
        <v>0</v>
      </c>
      <c r="FX21" s="202">
        <v>0</v>
      </c>
      <c r="FY21" s="202">
        <v>0</v>
      </c>
      <c r="FZ21" s="202">
        <v>0</v>
      </c>
      <c r="GA21" s="120"/>
      <c r="GB21" s="202">
        <v>0</v>
      </c>
      <c r="GC21" s="202">
        <v>0</v>
      </c>
      <c r="GD21" s="202">
        <v>0</v>
      </c>
      <c r="GE21" s="202">
        <v>0</v>
      </c>
      <c r="GF21" s="202">
        <v>0</v>
      </c>
      <c r="GG21" s="202">
        <v>0</v>
      </c>
      <c r="GH21" s="202">
        <v>0</v>
      </c>
      <c r="GI21" s="202">
        <v>0</v>
      </c>
      <c r="GJ21" s="202">
        <v>0</v>
      </c>
      <c r="GK21" s="202">
        <v>0</v>
      </c>
      <c r="GL21" s="202">
        <v>0</v>
      </c>
      <c r="GM21" s="202">
        <v>0</v>
      </c>
      <c r="GN21" s="202">
        <v>0</v>
      </c>
      <c r="GO21" s="202">
        <v>0</v>
      </c>
      <c r="GP21" s="202">
        <v>0</v>
      </c>
      <c r="GQ21" s="202">
        <v>0</v>
      </c>
      <c r="GR21" s="202">
        <v>0</v>
      </c>
      <c r="GS21" s="202">
        <v>0</v>
      </c>
      <c r="GT21" s="202">
        <v>0</v>
      </c>
      <c r="GU21" s="202">
        <v>0</v>
      </c>
      <c r="GV21" s="202">
        <v>0</v>
      </c>
      <c r="GW21" s="202">
        <v>0</v>
      </c>
      <c r="GX21" s="202">
        <v>0</v>
      </c>
      <c r="GY21" s="202">
        <v>0</v>
      </c>
      <c r="GZ21" s="202">
        <v>0</v>
      </c>
      <c r="HA21" s="202">
        <v>0</v>
      </c>
      <c r="HB21" s="202">
        <v>0</v>
      </c>
      <c r="HC21" s="202">
        <v>0</v>
      </c>
      <c r="HD21" s="202">
        <v>0</v>
      </c>
      <c r="HE21" s="202">
        <v>0</v>
      </c>
      <c r="HF21" s="202">
        <v>0</v>
      </c>
      <c r="HG21" s="202">
        <v>0</v>
      </c>
      <c r="HH21" s="202">
        <v>0</v>
      </c>
      <c r="HI21" s="202">
        <v>0</v>
      </c>
      <c r="HJ21" s="202">
        <v>0</v>
      </c>
      <c r="HK21" s="120"/>
      <c r="HL21" s="202">
        <v>-11353.571428571429</v>
      </c>
      <c r="HM21" s="202">
        <v>-11973.809523809525</v>
      </c>
      <c r="HN21" s="202">
        <v>-12233.333333333334</v>
      </c>
      <c r="HO21" s="202">
        <v>-14204.761904761905</v>
      </c>
      <c r="HP21" s="202">
        <v>-15627.380952380952</v>
      </c>
      <c r="HQ21" s="202">
        <v>-17033.333333333336</v>
      </c>
      <c r="HR21" s="202">
        <v>-16744.047619047618</v>
      </c>
      <c r="HS21" s="202">
        <v>-17885.714285714286</v>
      </c>
      <c r="HT21" s="202">
        <v>-18076.190476190477</v>
      </c>
      <c r="HU21" s="202">
        <v>-20059.523809523809</v>
      </c>
      <c r="HV21" s="202">
        <v>-21775</v>
      </c>
      <c r="HW21" s="202">
        <v>-25103.571428571431</v>
      </c>
      <c r="HX21" s="202">
        <v>-27466.666666666668</v>
      </c>
      <c r="HY21" s="202">
        <v>-28829.761904761905</v>
      </c>
      <c r="HZ21" s="202">
        <v>-31515.476190476191</v>
      </c>
      <c r="IA21" s="202">
        <v>-32567.857142857145</v>
      </c>
      <c r="IB21" s="202">
        <v>-32845.238095238099</v>
      </c>
      <c r="IC21" s="202">
        <v>-26236.904761904763</v>
      </c>
      <c r="ID21" s="202">
        <v>-32903.571428571428</v>
      </c>
      <c r="IE21" s="202">
        <v>-37905.952380952382</v>
      </c>
      <c r="IF21" s="202">
        <v>-37822.619047619046</v>
      </c>
      <c r="IG21" s="202">
        <v>-41747.619047619046</v>
      </c>
      <c r="IH21" s="202">
        <v>-37207.142857142855</v>
      </c>
      <c r="II21" s="202">
        <v>-36379.761904761908</v>
      </c>
      <c r="IJ21" s="202">
        <v>-39857.142857142855</v>
      </c>
      <c r="IK21" s="202">
        <v>-36422.690476190481</v>
      </c>
      <c r="IL21" s="202">
        <v>-37395.238095238099</v>
      </c>
      <c r="IM21" s="202">
        <v>-40175.452380952382</v>
      </c>
      <c r="IN21" s="202">
        <v>-42804.095238095244</v>
      </c>
      <c r="IO21" s="202">
        <v>-45368.333333333336</v>
      </c>
      <c r="IP21" s="202">
        <v>-46421.845238095244</v>
      </c>
      <c r="IQ21" s="202">
        <v>-47962.797619047633</v>
      </c>
      <c r="IR21" s="202">
        <v>-49788.75</v>
      </c>
      <c r="IS21" s="202">
        <v>-51809.511904761901</v>
      </c>
      <c r="IT21" s="202">
        <v>-48615.476190476191</v>
      </c>
      <c r="IU21" s="120"/>
      <c r="IV21" s="202">
        <v>0</v>
      </c>
      <c r="IW21" s="202">
        <v>0</v>
      </c>
      <c r="IX21" s="202">
        <v>0</v>
      </c>
      <c r="IY21" s="202">
        <v>0</v>
      </c>
      <c r="IZ21" s="202">
        <v>0</v>
      </c>
      <c r="JA21" s="202">
        <v>0</v>
      </c>
      <c r="JB21" s="202">
        <v>0</v>
      </c>
      <c r="JC21" s="202">
        <v>0</v>
      </c>
      <c r="JD21" s="202">
        <v>0</v>
      </c>
      <c r="JE21" s="202">
        <v>0</v>
      </c>
      <c r="JF21" s="202">
        <v>0</v>
      </c>
      <c r="JG21" s="202">
        <v>0</v>
      </c>
      <c r="JH21" s="202">
        <v>0</v>
      </c>
      <c r="JI21" s="202">
        <v>0</v>
      </c>
      <c r="JJ21" s="202">
        <v>0</v>
      </c>
      <c r="JK21" s="202">
        <v>0</v>
      </c>
      <c r="JL21" s="202">
        <v>0</v>
      </c>
      <c r="JM21" s="202">
        <v>0</v>
      </c>
      <c r="JN21" s="202">
        <v>0</v>
      </c>
      <c r="JO21" s="202">
        <v>0</v>
      </c>
      <c r="JP21" s="202">
        <v>0</v>
      </c>
      <c r="JQ21" s="202">
        <v>0</v>
      </c>
      <c r="JR21" s="202">
        <v>0</v>
      </c>
      <c r="JS21" s="202">
        <v>0</v>
      </c>
      <c r="JT21" s="202">
        <v>0</v>
      </c>
      <c r="JU21" s="202">
        <v>0</v>
      </c>
      <c r="JV21" s="202">
        <v>0</v>
      </c>
      <c r="JW21" s="202">
        <v>0</v>
      </c>
      <c r="JX21" s="202">
        <v>0</v>
      </c>
      <c r="JY21" s="202">
        <v>-162.46875</v>
      </c>
      <c r="JZ21" s="202">
        <v>-154.625</v>
      </c>
      <c r="KA21" s="202">
        <v>-196.875</v>
      </c>
      <c r="KB21" s="202">
        <v>-153.125</v>
      </c>
      <c r="KC21" s="202">
        <v>-168.75</v>
      </c>
      <c r="KD21" s="202">
        <v>-180.33691884375</v>
      </c>
      <c r="KE21" s="120"/>
      <c r="KF21" s="202">
        <v>0</v>
      </c>
      <c r="KG21" s="202">
        <v>0</v>
      </c>
      <c r="KH21" s="202">
        <v>0</v>
      </c>
      <c r="KI21" s="202">
        <v>0</v>
      </c>
      <c r="KJ21" s="202">
        <v>0</v>
      </c>
      <c r="KK21" s="202">
        <v>0</v>
      </c>
      <c r="KL21" s="202">
        <v>0</v>
      </c>
      <c r="KM21" s="202">
        <v>0</v>
      </c>
      <c r="KN21" s="202">
        <v>0</v>
      </c>
      <c r="KO21" s="202">
        <v>0</v>
      </c>
      <c r="KP21" s="202">
        <v>0</v>
      </c>
      <c r="KQ21" s="202">
        <v>0</v>
      </c>
      <c r="KR21" s="202">
        <v>0</v>
      </c>
      <c r="KS21" s="202">
        <v>0</v>
      </c>
      <c r="KT21" s="202">
        <v>0</v>
      </c>
      <c r="KU21" s="202">
        <v>0</v>
      </c>
      <c r="KV21" s="202">
        <v>0</v>
      </c>
      <c r="KW21" s="202">
        <v>0</v>
      </c>
      <c r="KX21" s="202">
        <v>0</v>
      </c>
      <c r="KY21" s="202">
        <v>0</v>
      </c>
      <c r="KZ21" s="202">
        <v>0</v>
      </c>
      <c r="LA21" s="202">
        <v>0</v>
      </c>
      <c r="LB21" s="202">
        <v>0</v>
      </c>
      <c r="LC21" s="202">
        <v>0</v>
      </c>
      <c r="LD21" s="202">
        <v>0</v>
      </c>
      <c r="LE21" s="202">
        <v>0</v>
      </c>
      <c r="LF21" s="202">
        <v>0</v>
      </c>
      <c r="LG21" s="202">
        <v>0</v>
      </c>
      <c r="LH21" s="202">
        <v>0</v>
      </c>
      <c r="LI21" s="202">
        <v>0</v>
      </c>
      <c r="LJ21" s="202">
        <v>0</v>
      </c>
      <c r="LK21" s="202">
        <v>0</v>
      </c>
      <c r="LL21" s="202">
        <v>0</v>
      </c>
      <c r="LM21" s="202">
        <v>0</v>
      </c>
      <c r="LN21" s="202">
        <v>0</v>
      </c>
      <c r="LO21" s="120"/>
      <c r="LP21" s="202">
        <v>-41182.44142857143</v>
      </c>
      <c r="LQ21" s="202">
        <v>-45273.779523809528</v>
      </c>
      <c r="LR21" s="202">
        <v>-49104.383333333339</v>
      </c>
      <c r="LS21" s="202">
        <v>-53110.076904761911</v>
      </c>
      <c r="LT21" s="202">
        <v>-63643.635952380959</v>
      </c>
      <c r="LU21" s="202">
        <v>-68751.16333333333</v>
      </c>
      <c r="LV21" s="202">
        <v>-72805.412619047624</v>
      </c>
      <c r="LW21" s="202">
        <v>-79878.039285714287</v>
      </c>
      <c r="LX21" s="202">
        <v>-91404.050476190474</v>
      </c>
      <c r="LY21" s="202">
        <v>-91401.913809523801</v>
      </c>
      <c r="LZ21" s="202">
        <v>-87361.8</v>
      </c>
      <c r="MA21" s="202">
        <v>-87607.171428571426</v>
      </c>
      <c r="MB21" s="202">
        <v>-91671.611666666664</v>
      </c>
      <c r="MC21" s="202">
        <v>-93310.670904761908</v>
      </c>
      <c r="MD21" s="202">
        <v>-88891.405190476187</v>
      </c>
      <c r="ME21" s="202">
        <v>-93646.701142857142</v>
      </c>
      <c r="MF21" s="202">
        <v>-97959.353095238097</v>
      </c>
      <c r="MG21" s="202">
        <v>-94002.337761904768</v>
      </c>
      <c r="MH21" s="202">
        <v>-106878.97142857141</v>
      </c>
      <c r="MI21" s="202">
        <v>-104858.58738095238</v>
      </c>
      <c r="MJ21" s="202">
        <v>-113346.38904761904</v>
      </c>
      <c r="MK21" s="202">
        <v>-108334.92394761904</v>
      </c>
      <c r="ML21" s="202">
        <v>-142733.24285714288</v>
      </c>
      <c r="MM21" s="202">
        <v>-148327.9269047619</v>
      </c>
      <c r="MN21" s="202">
        <v>-107343.86385714286</v>
      </c>
      <c r="MO21" s="202">
        <v>-126223.16647619047</v>
      </c>
      <c r="MP21" s="202">
        <v>-120763.30228746228</v>
      </c>
      <c r="MQ21" s="202">
        <v>-121183.10616896019</v>
      </c>
      <c r="MR21" s="202">
        <v>-111151.39523809525</v>
      </c>
      <c r="MS21" s="202">
        <v>-111462.92327212743</v>
      </c>
      <c r="MT21" s="202">
        <v>-116359.15645415609</v>
      </c>
      <c r="MU21" s="202">
        <v>-116976.93638945211</v>
      </c>
      <c r="MV21" s="202">
        <v>-108564.27389653532</v>
      </c>
      <c r="MW21" s="202">
        <v>-102265.68356470394</v>
      </c>
      <c r="MX21" s="202">
        <v>-146655.42610931993</v>
      </c>
      <c r="MY21" s="120"/>
      <c r="MZ21" s="202">
        <v>0</v>
      </c>
      <c r="NA21" s="202">
        <v>0</v>
      </c>
      <c r="NB21" s="202">
        <v>0</v>
      </c>
      <c r="NC21" s="202">
        <v>0</v>
      </c>
      <c r="ND21" s="202">
        <v>0</v>
      </c>
      <c r="NE21" s="202">
        <v>0</v>
      </c>
      <c r="NF21" s="202">
        <v>0</v>
      </c>
      <c r="NG21" s="202">
        <v>0</v>
      </c>
      <c r="NH21" s="202">
        <v>0</v>
      </c>
      <c r="NI21" s="202">
        <v>0</v>
      </c>
      <c r="NJ21" s="202">
        <v>0</v>
      </c>
      <c r="NK21" s="202">
        <v>0</v>
      </c>
      <c r="NL21" s="202">
        <v>0</v>
      </c>
      <c r="NM21" s="202">
        <v>0</v>
      </c>
      <c r="NN21" s="202">
        <v>0</v>
      </c>
      <c r="NO21" s="202">
        <v>0</v>
      </c>
      <c r="NP21" s="202">
        <v>0</v>
      </c>
      <c r="NQ21" s="202">
        <v>0</v>
      </c>
      <c r="NR21" s="202">
        <v>0</v>
      </c>
      <c r="NS21" s="202">
        <v>0</v>
      </c>
      <c r="NT21" s="202">
        <v>0</v>
      </c>
      <c r="NU21" s="202">
        <v>0</v>
      </c>
      <c r="NV21" s="202">
        <v>0</v>
      </c>
      <c r="NW21" s="202">
        <v>0</v>
      </c>
      <c r="NX21" s="202">
        <v>0</v>
      </c>
      <c r="NY21" s="202">
        <v>0</v>
      </c>
      <c r="NZ21" s="202">
        <v>0</v>
      </c>
      <c r="OA21" s="202">
        <v>0</v>
      </c>
      <c r="OB21" s="202">
        <v>0</v>
      </c>
      <c r="OC21" s="202">
        <v>0</v>
      </c>
      <c r="OD21" s="202">
        <v>0</v>
      </c>
      <c r="OE21" s="202">
        <v>0</v>
      </c>
      <c r="OF21" s="202">
        <v>0</v>
      </c>
      <c r="OG21" s="202">
        <v>0</v>
      </c>
      <c r="OH21" s="202">
        <v>0</v>
      </c>
      <c r="OI21" s="120"/>
      <c r="OJ21" s="202">
        <v>0</v>
      </c>
      <c r="OK21" s="202">
        <v>0</v>
      </c>
      <c r="OL21" s="202">
        <v>0</v>
      </c>
      <c r="OM21" s="202">
        <v>0</v>
      </c>
      <c r="ON21" s="202">
        <v>0</v>
      </c>
      <c r="OO21" s="202">
        <v>0</v>
      </c>
      <c r="OP21" s="202">
        <v>0</v>
      </c>
      <c r="OQ21" s="202">
        <v>0</v>
      </c>
      <c r="OR21" s="202">
        <v>0</v>
      </c>
      <c r="OS21" s="202">
        <v>0</v>
      </c>
      <c r="OT21" s="202">
        <v>0</v>
      </c>
      <c r="OU21" s="202">
        <v>0</v>
      </c>
      <c r="OV21" s="202">
        <v>0</v>
      </c>
      <c r="OW21" s="202">
        <v>0</v>
      </c>
      <c r="OX21" s="202">
        <v>0</v>
      </c>
      <c r="OY21" s="202">
        <v>0</v>
      </c>
      <c r="OZ21" s="202">
        <v>0</v>
      </c>
      <c r="PA21" s="202">
        <v>0</v>
      </c>
      <c r="PB21" s="202">
        <v>0</v>
      </c>
      <c r="PC21" s="202">
        <v>0</v>
      </c>
      <c r="PD21" s="202">
        <v>0</v>
      </c>
      <c r="PE21" s="202">
        <v>0</v>
      </c>
      <c r="PF21" s="202">
        <v>0</v>
      </c>
      <c r="PG21" s="202">
        <v>0</v>
      </c>
      <c r="PH21" s="202">
        <v>0</v>
      </c>
      <c r="PI21" s="202">
        <v>0</v>
      </c>
      <c r="PJ21" s="202">
        <v>0</v>
      </c>
      <c r="PK21" s="202">
        <v>0</v>
      </c>
      <c r="PL21" s="202">
        <v>0</v>
      </c>
      <c r="PM21" s="202">
        <v>0</v>
      </c>
      <c r="PN21" s="202">
        <v>0</v>
      </c>
      <c r="PO21" s="202">
        <v>0</v>
      </c>
      <c r="PP21" s="202">
        <v>0</v>
      </c>
      <c r="PQ21" s="202">
        <v>0</v>
      </c>
      <c r="PR21" s="202">
        <v>0</v>
      </c>
      <c r="PS21" s="120"/>
      <c r="PT21" s="202">
        <v>0</v>
      </c>
      <c r="PU21" s="202">
        <v>0</v>
      </c>
      <c r="PV21" s="202">
        <v>0</v>
      </c>
      <c r="PW21" s="202">
        <v>0</v>
      </c>
      <c r="PX21" s="202">
        <v>0</v>
      </c>
      <c r="PY21" s="202">
        <v>0</v>
      </c>
      <c r="PZ21" s="202">
        <v>0</v>
      </c>
      <c r="QA21" s="202">
        <v>0</v>
      </c>
      <c r="QB21" s="202">
        <v>0</v>
      </c>
      <c r="QC21" s="202">
        <v>0</v>
      </c>
      <c r="QD21" s="202">
        <v>0</v>
      </c>
      <c r="QE21" s="202">
        <v>0</v>
      </c>
      <c r="QF21" s="202">
        <v>0</v>
      </c>
      <c r="QG21" s="202">
        <v>0</v>
      </c>
      <c r="QH21" s="202">
        <v>0</v>
      </c>
      <c r="QI21" s="202">
        <v>0</v>
      </c>
      <c r="QJ21" s="202">
        <v>0</v>
      </c>
      <c r="QK21" s="202">
        <v>0</v>
      </c>
      <c r="QL21" s="202">
        <v>0</v>
      </c>
      <c r="QM21" s="202">
        <v>0</v>
      </c>
      <c r="QN21" s="202">
        <v>0</v>
      </c>
      <c r="QO21" s="202">
        <v>0</v>
      </c>
      <c r="QP21" s="202">
        <v>0</v>
      </c>
      <c r="QQ21" s="202">
        <v>0</v>
      </c>
      <c r="QR21" s="202">
        <v>0</v>
      </c>
      <c r="QS21" s="202">
        <v>0</v>
      </c>
      <c r="QT21" s="202">
        <v>0</v>
      </c>
      <c r="QU21" s="202">
        <v>0</v>
      </c>
      <c r="QV21" s="202">
        <v>0</v>
      </c>
      <c r="QW21" s="202">
        <v>0</v>
      </c>
      <c r="QX21" s="202">
        <v>0</v>
      </c>
      <c r="QY21" s="202">
        <v>0</v>
      </c>
      <c r="QZ21" s="202">
        <v>0</v>
      </c>
      <c r="RA21" s="202">
        <v>0</v>
      </c>
      <c r="RB21" s="202">
        <v>0</v>
      </c>
      <c r="RC21" s="120"/>
      <c r="RD21" s="202">
        <v>0</v>
      </c>
      <c r="RE21" s="202">
        <v>0</v>
      </c>
      <c r="RF21" s="202">
        <v>0</v>
      </c>
      <c r="RG21" s="202">
        <v>0</v>
      </c>
      <c r="RH21" s="202">
        <v>0</v>
      </c>
      <c r="RI21" s="202">
        <v>0</v>
      </c>
      <c r="RJ21" s="202">
        <v>0</v>
      </c>
      <c r="RK21" s="202">
        <v>0</v>
      </c>
      <c r="RL21" s="202">
        <v>0</v>
      </c>
      <c r="RM21" s="202">
        <v>0</v>
      </c>
      <c r="RN21" s="202">
        <v>0</v>
      </c>
      <c r="RO21" s="202">
        <v>0</v>
      </c>
      <c r="RP21" s="202">
        <v>0</v>
      </c>
      <c r="RQ21" s="202">
        <v>0</v>
      </c>
      <c r="RR21" s="202">
        <v>0</v>
      </c>
      <c r="RS21" s="202">
        <v>0</v>
      </c>
      <c r="RT21" s="202">
        <v>0</v>
      </c>
      <c r="RU21" s="202">
        <v>0</v>
      </c>
      <c r="RV21" s="202">
        <v>0</v>
      </c>
      <c r="RW21" s="202">
        <v>0</v>
      </c>
      <c r="RX21" s="202">
        <v>0</v>
      </c>
      <c r="RY21" s="202">
        <v>0</v>
      </c>
      <c r="RZ21" s="202">
        <v>0</v>
      </c>
      <c r="SA21" s="202">
        <v>0</v>
      </c>
      <c r="SB21" s="202">
        <v>0</v>
      </c>
      <c r="SC21" s="202">
        <v>0</v>
      </c>
      <c r="SD21" s="202">
        <v>0</v>
      </c>
      <c r="SE21" s="202">
        <v>0</v>
      </c>
      <c r="SF21" s="202">
        <v>0</v>
      </c>
      <c r="SG21" s="202">
        <v>0</v>
      </c>
      <c r="SH21" s="202">
        <v>0</v>
      </c>
      <c r="SI21" s="202">
        <v>0</v>
      </c>
      <c r="SJ21" s="202">
        <v>0</v>
      </c>
      <c r="SK21" s="202">
        <v>0</v>
      </c>
      <c r="SL21" s="202">
        <v>0</v>
      </c>
      <c r="SM21" s="120"/>
      <c r="SN21" s="202">
        <v>-1201.8047996223495</v>
      </c>
      <c r="SO21" s="202">
        <v>-1259.3459292416587</v>
      </c>
      <c r="SP21" s="202">
        <v>-1108.4776819397989</v>
      </c>
      <c r="SQ21" s="202">
        <v>-498.35792858980813</v>
      </c>
      <c r="SR21" s="202">
        <v>-545.66320125744471</v>
      </c>
      <c r="SS21" s="202">
        <v>-266.47004989213252</v>
      </c>
      <c r="ST21" s="202">
        <v>-225.52215071115506</v>
      </c>
      <c r="SU21" s="202">
        <v>-448.2389564625073</v>
      </c>
      <c r="SV21" s="202">
        <v>-221.19765380952384</v>
      </c>
      <c r="SW21" s="202">
        <v>-248.90552119047621</v>
      </c>
      <c r="SX21" s="202">
        <v>-280.13663880952379</v>
      </c>
      <c r="SY21" s="202">
        <v>-318.55890023809525</v>
      </c>
      <c r="SZ21" s="202">
        <v>-347.96509904761905</v>
      </c>
      <c r="TA21" s="202">
        <v>-98.337214285714282</v>
      </c>
      <c r="TB21" s="202">
        <v>-120.72050000000002</v>
      </c>
      <c r="TC21" s="202">
        <v>-117.49616666666667</v>
      </c>
      <c r="TD21" s="202">
        <v>-97.888809523809527</v>
      </c>
      <c r="TE21" s="202">
        <v>-19.128809523809522</v>
      </c>
      <c r="TF21" s="202">
        <v>-21.088809523809523</v>
      </c>
      <c r="TG21" s="202">
        <v>-12.635190476190477</v>
      </c>
      <c r="TH21" s="202">
        <v>-246.11502904761906</v>
      </c>
      <c r="TI21" s="202">
        <v>-251.48692054360552</v>
      </c>
      <c r="TJ21" s="202">
        <v>-250</v>
      </c>
      <c r="TK21" s="202">
        <v>-52</v>
      </c>
      <c r="TL21" s="202">
        <v>0</v>
      </c>
      <c r="TM21" s="202">
        <v>0</v>
      </c>
      <c r="TN21" s="202">
        <v>0</v>
      </c>
      <c r="TO21" s="202">
        <v>0</v>
      </c>
      <c r="TP21" s="202">
        <v>0</v>
      </c>
      <c r="TQ21" s="202">
        <v>0</v>
      </c>
      <c r="TR21" s="202">
        <v>0</v>
      </c>
      <c r="TS21" s="202">
        <v>0</v>
      </c>
      <c r="TT21" s="202">
        <v>0</v>
      </c>
      <c r="TU21" s="202">
        <v>0</v>
      </c>
      <c r="TV21" s="202">
        <v>-527.52707999999996</v>
      </c>
      <c r="TW21" s="120"/>
      <c r="TX21" s="202">
        <v>-2181.1952003776505</v>
      </c>
      <c r="TY21" s="202">
        <v>-2284.6540707583413</v>
      </c>
      <c r="TZ21" s="202">
        <v>-2011.5223180602011</v>
      </c>
      <c r="UA21" s="202">
        <v>-1385.6420714101919</v>
      </c>
      <c r="UB21" s="202">
        <v>-1353.3367987425554</v>
      </c>
      <c r="UC21" s="202">
        <v>-959.52995010786753</v>
      </c>
      <c r="UD21" s="202">
        <v>-1003.4778492888449</v>
      </c>
      <c r="UE21" s="202">
        <v>-880.7610435374927</v>
      </c>
      <c r="UF21" s="202">
        <v>-219.88756904761905</v>
      </c>
      <c r="UG21" s="202">
        <v>-228.51889357142855</v>
      </c>
      <c r="UH21" s="202">
        <v>-204.79831285714286</v>
      </c>
      <c r="UI21" s="202">
        <v>-257.83240357142853</v>
      </c>
      <c r="UJ21" s="202">
        <v>-213.01603595238095</v>
      </c>
      <c r="UK21" s="202">
        <v>-301.8485714285714</v>
      </c>
      <c r="UL21" s="202">
        <v>-88.635476190476197</v>
      </c>
      <c r="UM21" s="202">
        <v>-153.67204761904765</v>
      </c>
      <c r="UN21" s="202">
        <v>-241.47595238095238</v>
      </c>
      <c r="UO21" s="202">
        <v>-806.82476190476189</v>
      </c>
      <c r="UP21" s="202">
        <v>-138.64221428571426</v>
      </c>
      <c r="UQ21" s="202">
        <v>-153.53969047619051</v>
      </c>
      <c r="UR21" s="202">
        <v>-171.14489761904761</v>
      </c>
      <c r="US21" s="202">
        <v>-165.26195384410622</v>
      </c>
      <c r="UT21" s="202">
        <v>-171.14489761904761</v>
      </c>
      <c r="UU21" s="202">
        <v>-215.6</v>
      </c>
      <c r="UV21" s="202">
        <v>-136.24</v>
      </c>
      <c r="UW21" s="202">
        <v>-99</v>
      </c>
      <c r="UX21" s="202">
        <v>-99</v>
      </c>
      <c r="UY21" s="202">
        <v>-87</v>
      </c>
      <c r="UZ21" s="202">
        <v>-134</v>
      </c>
      <c r="VA21" s="202">
        <v>-125</v>
      </c>
      <c r="VB21" s="202">
        <v>-129</v>
      </c>
      <c r="VC21" s="202">
        <v>-132</v>
      </c>
      <c r="VD21" s="202">
        <v>-134</v>
      </c>
      <c r="VE21" s="202">
        <v>-134</v>
      </c>
      <c r="VF21" s="202">
        <v>-282.73327999999998</v>
      </c>
      <c r="VG21" s="120"/>
      <c r="VH21" s="202">
        <v>0</v>
      </c>
      <c r="VI21" s="202">
        <v>0</v>
      </c>
      <c r="VJ21" s="202">
        <v>0</v>
      </c>
      <c r="VK21" s="202">
        <v>0</v>
      </c>
      <c r="VL21" s="202">
        <v>0</v>
      </c>
      <c r="VM21" s="202">
        <v>0</v>
      </c>
      <c r="VN21" s="202">
        <v>0</v>
      </c>
      <c r="VO21" s="202">
        <v>0</v>
      </c>
      <c r="VP21" s="202">
        <v>0</v>
      </c>
      <c r="VQ21" s="202">
        <v>0</v>
      </c>
      <c r="VR21" s="202">
        <v>0</v>
      </c>
      <c r="VS21" s="202">
        <v>0</v>
      </c>
      <c r="VT21" s="202">
        <v>0</v>
      </c>
      <c r="VU21" s="202">
        <v>0</v>
      </c>
      <c r="VV21" s="202">
        <v>0</v>
      </c>
      <c r="VW21" s="202">
        <v>0</v>
      </c>
      <c r="VX21" s="202">
        <v>0</v>
      </c>
      <c r="VY21" s="202">
        <v>0</v>
      </c>
      <c r="VZ21" s="202">
        <v>0</v>
      </c>
      <c r="WA21" s="202">
        <v>0</v>
      </c>
      <c r="WB21" s="202">
        <v>0</v>
      </c>
      <c r="WC21" s="202">
        <v>0</v>
      </c>
      <c r="WD21" s="202">
        <v>0</v>
      </c>
      <c r="WE21" s="202">
        <v>0</v>
      </c>
      <c r="WF21" s="202">
        <v>0</v>
      </c>
      <c r="WG21" s="202">
        <v>0</v>
      </c>
      <c r="WH21" s="202">
        <v>0</v>
      </c>
      <c r="WI21" s="202">
        <v>0</v>
      </c>
      <c r="WJ21" s="202">
        <v>0</v>
      </c>
      <c r="WK21" s="202">
        <v>0</v>
      </c>
      <c r="WL21" s="202">
        <v>0</v>
      </c>
      <c r="WM21" s="202">
        <v>0</v>
      </c>
      <c r="WN21" s="202">
        <v>0</v>
      </c>
      <c r="WO21" s="202">
        <v>0</v>
      </c>
      <c r="WP21" s="202">
        <v>0</v>
      </c>
      <c r="WQ21" s="120"/>
      <c r="WR21" s="202">
        <v>0</v>
      </c>
      <c r="WS21" s="202">
        <v>0</v>
      </c>
      <c r="WT21" s="202">
        <v>0</v>
      </c>
      <c r="WU21" s="202">
        <v>0</v>
      </c>
      <c r="WV21" s="202">
        <v>0</v>
      </c>
      <c r="WW21" s="202">
        <v>0</v>
      </c>
      <c r="WX21" s="202">
        <v>0</v>
      </c>
      <c r="WY21" s="202">
        <v>0</v>
      </c>
      <c r="WZ21" s="202">
        <v>0</v>
      </c>
      <c r="XA21" s="202">
        <v>0</v>
      </c>
      <c r="XB21" s="202">
        <v>0</v>
      </c>
      <c r="XC21" s="202">
        <v>0</v>
      </c>
      <c r="XD21" s="202">
        <v>0</v>
      </c>
      <c r="XE21" s="202">
        <v>0</v>
      </c>
      <c r="XF21" s="202">
        <v>0</v>
      </c>
      <c r="XG21" s="202">
        <v>0</v>
      </c>
      <c r="XH21" s="202">
        <v>0</v>
      </c>
      <c r="XI21" s="202">
        <v>0</v>
      </c>
      <c r="XJ21" s="202">
        <v>0</v>
      </c>
      <c r="XK21" s="202">
        <v>0</v>
      </c>
      <c r="XL21" s="202">
        <v>0</v>
      </c>
      <c r="XM21" s="202">
        <v>0</v>
      </c>
      <c r="XN21" s="202">
        <v>0</v>
      </c>
      <c r="XO21" s="202">
        <v>0</v>
      </c>
      <c r="XP21" s="202">
        <v>0</v>
      </c>
      <c r="XQ21" s="202">
        <v>0</v>
      </c>
      <c r="XR21" s="202">
        <v>0</v>
      </c>
      <c r="XS21" s="202">
        <v>0</v>
      </c>
      <c r="XT21" s="202">
        <v>0</v>
      </c>
      <c r="XU21" s="202">
        <v>0</v>
      </c>
      <c r="XV21" s="202">
        <v>0</v>
      </c>
      <c r="XW21" s="202">
        <v>0</v>
      </c>
      <c r="XX21" s="202">
        <v>0</v>
      </c>
      <c r="XY21" s="202">
        <v>0</v>
      </c>
      <c r="XZ21" s="202">
        <v>0</v>
      </c>
      <c r="YA21" s="120"/>
      <c r="YB21" s="202">
        <v>0</v>
      </c>
      <c r="YC21" s="202">
        <v>0</v>
      </c>
      <c r="YD21" s="202">
        <v>0</v>
      </c>
      <c r="YE21" s="202">
        <v>0</v>
      </c>
      <c r="YF21" s="202">
        <v>0</v>
      </c>
      <c r="YG21" s="202">
        <v>0</v>
      </c>
      <c r="YH21" s="202">
        <v>0</v>
      </c>
      <c r="YI21" s="202">
        <v>0</v>
      </c>
      <c r="YJ21" s="202">
        <v>0</v>
      </c>
      <c r="YK21" s="202">
        <v>0</v>
      </c>
      <c r="YL21" s="202">
        <v>0</v>
      </c>
      <c r="YM21" s="202">
        <v>0</v>
      </c>
      <c r="YN21" s="202">
        <v>0</v>
      </c>
      <c r="YO21" s="202">
        <v>0</v>
      </c>
      <c r="YP21" s="202">
        <v>0</v>
      </c>
      <c r="YQ21" s="202">
        <v>0</v>
      </c>
      <c r="YR21" s="202">
        <v>0</v>
      </c>
      <c r="YS21" s="202">
        <v>0</v>
      </c>
      <c r="YT21" s="202">
        <v>0</v>
      </c>
      <c r="YU21" s="202">
        <v>0</v>
      </c>
      <c r="YV21" s="202">
        <v>0</v>
      </c>
      <c r="YW21" s="202">
        <v>0</v>
      </c>
      <c r="YX21" s="202">
        <v>0</v>
      </c>
      <c r="YY21" s="202">
        <v>0</v>
      </c>
      <c r="YZ21" s="202">
        <v>0</v>
      </c>
      <c r="ZA21" s="202">
        <v>0</v>
      </c>
      <c r="ZB21" s="202">
        <v>0</v>
      </c>
      <c r="ZC21" s="202">
        <v>0</v>
      </c>
      <c r="ZD21" s="202">
        <v>0</v>
      </c>
      <c r="ZE21" s="202">
        <v>0</v>
      </c>
      <c r="ZF21" s="202">
        <v>0</v>
      </c>
      <c r="ZG21" s="202">
        <v>0</v>
      </c>
      <c r="ZH21" s="202">
        <v>0</v>
      </c>
      <c r="ZI21" s="202">
        <v>0</v>
      </c>
      <c r="ZJ21" s="202">
        <v>0</v>
      </c>
      <c r="ZK21" s="120"/>
      <c r="ZL21" s="202">
        <v>0</v>
      </c>
      <c r="ZM21" s="202">
        <v>0</v>
      </c>
      <c r="ZN21" s="202">
        <v>0</v>
      </c>
      <c r="ZO21" s="202">
        <v>0</v>
      </c>
      <c r="ZP21" s="202">
        <v>0</v>
      </c>
      <c r="ZQ21" s="202">
        <v>0</v>
      </c>
      <c r="ZR21" s="202">
        <v>0</v>
      </c>
      <c r="ZS21" s="202">
        <v>0</v>
      </c>
      <c r="ZT21" s="202">
        <v>0</v>
      </c>
      <c r="ZU21" s="202">
        <v>0</v>
      </c>
      <c r="ZV21" s="202">
        <v>0</v>
      </c>
      <c r="ZW21" s="202">
        <v>0</v>
      </c>
      <c r="ZX21" s="202">
        <v>0</v>
      </c>
      <c r="ZY21" s="202">
        <v>0</v>
      </c>
      <c r="ZZ21" s="202">
        <v>0</v>
      </c>
      <c r="AAA21" s="202">
        <v>0</v>
      </c>
      <c r="AAB21" s="202">
        <v>0</v>
      </c>
      <c r="AAC21" s="202">
        <v>0</v>
      </c>
      <c r="AAD21" s="202">
        <v>0</v>
      </c>
      <c r="AAE21" s="202">
        <v>0</v>
      </c>
      <c r="AAF21" s="202">
        <v>0</v>
      </c>
      <c r="AAG21" s="202">
        <v>0</v>
      </c>
      <c r="AAH21" s="202">
        <v>0</v>
      </c>
      <c r="AAI21" s="202">
        <v>0</v>
      </c>
      <c r="AAJ21" s="202">
        <v>0</v>
      </c>
      <c r="AAK21" s="202">
        <v>0</v>
      </c>
      <c r="AAL21" s="202">
        <v>0</v>
      </c>
      <c r="AAM21" s="202">
        <v>0</v>
      </c>
      <c r="AAN21" s="202">
        <v>0</v>
      </c>
      <c r="AAO21" s="202">
        <v>0</v>
      </c>
      <c r="AAP21" s="202">
        <v>0</v>
      </c>
      <c r="AAQ21" s="202">
        <v>0</v>
      </c>
      <c r="AAR21" s="202">
        <v>0</v>
      </c>
      <c r="AAS21" s="202">
        <v>0</v>
      </c>
      <c r="AAT21" s="202">
        <v>0</v>
      </c>
      <c r="AAU21" s="120"/>
      <c r="AAV21" s="202">
        <v>0</v>
      </c>
      <c r="AAW21" s="202">
        <v>0</v>
      </c>
      <c r="AAX21" s="202">
        <v>0</v>
      </c>
      <c r="AAY21" s="202">
        <v>0</v>
      </c>
      <c r="AAZ21" s="202">
        <v>0</v>
      </c>
      <c r="ABA21" s="202">
        <v>0</v>
      </c>
      <c r="ABB21" s="202">
        <v>0</v>
      </c>
      <c r="ABC21" s="202">
        <v>0</v>
      </c>
      <c r="ABD21" s="202">
        <v>0</v>
      </c>
      <c r="ABE21" s="202">
        <v>0</v>
      </c>
      <c r="ABF21" s="202">
        <v>0</v>
      </c>
      <c r="ABG21" s="202">
        <v>0</v>
      </c>
      <c r="ABH21" s="202">
        <v>0</v>
      </c>
      <c r="ABI21" s="202">
        <v>0</v>
      </c>
      <c r="ABJ21" s="202">
        <v>0</v>
      </c>
      <c r="ABK21" s="202">
        <v>0</v>
      </c>
      <c r="ABL21" s="202">
        <v>0</v>
      </c>
      <c r="ABM21" s="202">
        <v>0</v>
      </c>
      <c r="ABN21" s="202">
        <v>0</v>
      </c>
      <c r="ABO21" s="202">
        <v>0</v>
      </c>
      <c r="ABP21" s="202">
        <v>0</v>
      </c>
      <c r="ABQ21" s="202">
        <v>0</v>
      </c>
      <c r="ABR21" s="202">
        <v>0</v>
      </c>
      <c r="ABS21" s="202">
        <v>0</v>
      </c>
      <c r="ABT21" s="202">
        <v>0</v>
      </c>
      <c r="ABU21" s="202">
        <v>0</v>
      </c>
      <c r="ABV21" s="202">
        <v>0</v>
      </c>
      <c r="ABW21" s="202">
        <v>0</v>
      </c>
      <c r="ABX21" s="202">
        <v>0</v>
      </c>
      <c r="ABY21" s="202">
        <v>0</v>
      </c>
      <c r="ABZ21" s="202">
        <v>0</v>
      </c>
      <c r="ACA21" s="202">
        <v>0</v>
      </c>
      <c r="ACB21" s="202">
        <v>0</v>
      </c>
      <c r="ACC21" s="202">
        <v>0</v>
      </c>
      <c r="ACD21" s="202">
        <v>0</v>
      </c>
      <c r="ACE21" s="120"/>
      <c r="ACF21" s="202">
        <v>12174</v>
      </c>
      <c r="ACG21" s="202">
        <v>13520</v>
      </c>
      <c r="ACH21" s="202">
        <v>14160</v>
      </c>
      <c r="ACI21" s="202">
        <v>16164</v>
      </c>
      <c r="ACJ21" s="202">
        <v>17845</v>
      </c>
      <c r="ACK21" s="202">
        <v>19448</v>
      </c>
      <c r="ACL21" s="202">
        <v>19479</v>
      </c>
      <c r="ACM21" s="202">
        <v>21511</v>
      </c>
      <c r="ACN21" s="202">
        <v>23034</v>
      </c>
      <c r="ACO21" s="202">
        <v>24558</v>
      </c>
      <c r="ACP21" s="202">
        <v>25733</v>
      </c>
      <c r="ACQ21" s="202">
        <v>27548</v>
      </c>
      <c r="ACR21" s="202">
        <v>29411</v>
      </c>
      <c r="ACS21" s="202">
        <v>30973</v>
      </c>
      <c r="ACT21" s="202">
        <v>32349</v>
      </c>
      <c r="ACU21" s="202">
        <v>33685.229999999996</v>
      </c>
      <c r="ACV21" s="202">
        <v>35193</v>
      </c>
      <c r="ACW21" s="202">
        <v>31847</v>
      </c>
      <c r="ACX21" s="202">
        <v>36588</v>
      </c>
      <c r="ACY21" s="202">
        <v>39481</v>
      </c>
      <c r="ACZ21" s="202">
        <v>41574</v>
      </c>
      <c r="ADA21" s="202">
        <v>42284</v>
      </c>
      <c r="ADB21" s="202">
        <v>43618</v>
      </c>
      <c r="ADC21" s="202">
        <v>43931.8</v>
      </c>
      <c r="ADD21" s="202">
        <v>41795.199999999997</v>
      </c>
      <c r="ADE21" s="202">
        <v>40674.22</v>
      </c>
      <c r="ADF21" s="202">
        <v>41905.589999999997</v>
      </c>
      <c r="ADG21" s="202">
        <v>43686.009999999995</v>
      </c>
      <c r="ADH21" s="202">
        <v>45356.44</v>
      </c>
      <c r="ADI21" s="202">
        <v>46824.39</v>
      </c>
      <c r="ADJ21" s="202">
        <v>48563.23000000001</v>
      </c>
      <c r="ADK21" s="202">
        <v>50312.850000000006</v>
      </c>
      <c r="ADL21" s="202">
        <v>51178.97</v>
      </c>
      <c r="ADM21" s="202">
        <v>51702.209064080002</v>
      </c>
      <c r="ADN21" s="202">
        <v>55858.70781403</v>
      </c>
      <c r="ADO21" s="120"/>
      <c r="ADP21" s="202">
        <v>0</v>
      </c>
      <c r="ADQ21" s="202">
        <v>0</v>
      </c>
      <c r="ADR21" s="202">
        <v>0</v>
      </c>
      <c r="ADS21" s="202">
        <v>0</v>
      </c>
      <c r="ADT21" s="202">
        <v>0</v>
      </c>
      <c r="ADU21" s="202">
        <v>0</v>
      </c>
      <c r="ADV21" s="202">
        <v>0</v>
      </c>
      <c r="ADW21" s="202">
        <v>0</v>
      </c>
      <c r="ADX21" s="202">
        <v>0</v>
      </c>
      <c r="ADY21" s="202">
        <v>0</v>
      </c>
      <c r="ADZ21" s="202">
        <v>0</v>
      </c>
      <c r="AEA21" s="202">
        <v>0</v>
      </c>
      <c r="AEB21" s="202">
        <v>0</v>
      </c>
      <c r="AEC21" s="202">
        <v>0</v>
      </c>
      <c r="AED21" s="202">
        <v>0</v>
      </c>
      <c r="AEE21" s="202">
        <v>0</v>
      </c>
      <c r="AEF21" s="202">
        <v>0</v>
      </c>
      <c r="AEG21" s="202">
        <v>0</v>
      </c>
      <c r="AEH21" s="202">
        <v>0</v>
      </c>
      <c r="AEI21" s="202">
        <v>0</v>
      </c>
      <c r="AEJ21" s="202">
        <v>0</v>
      </c>
      <c r="AEK21" s="202">
        <v>0</v>
      </c>
      <c r="AEL21" s="202">
        <v>0</v>
      </c>
      <c r="AEM21" s="202">
        <v>0</v>
      </c>
      <c r="AEN21" s="202">
        <v>0</v>
      </c>
      <c r="AEO21" s="202">
        <v>0</v>
      </c>
      <c r="AEP21" s="202">
        <v>0</v>
      </c>
      <c r="AEQ21" s="202">
        <v>0</v>
      </c>
      <c r="AER21" s="202">
        <v>0</v>
      </c>
      <c r="AES21" s="202">
        <v>0</v>
      </c>
      <c r="AET21" s="202">
        <v>0</v>
      </c>
      <c r="AEU21" s="202">
        <v>0</v>
      </c>
      <c r="AEV21" s="202">
        <v>0</v>
      </c>
      <c r="AEW21" s="202">
        <v>0</v>
      </c>
      <c r="AEX21" s="202">
        <v>0</v>
      </c>
      <c r="AEY21" s="120"/>
      <c r="AEZ21" s="202">
        <v>0</v>
      </c>
      <c r="AFA21" s="202">
        <v>0</v>
      </c>
      <c r="AFB21" s="202">
        <v>0</v>
      </c>
      <c r="AFC21" s="202">
        <v>0</v>
      </c>
      <c r="AFD21" s="202">
        <v>0</v>
      </c>
      <c r="AFE21" s="202">
        <v>0</v>
      </c>
      <c r="AFF21" s="202">
        <v>0</v>
      </c>
      <c r="AFG21" s="202">
        <v>0</v>
      </c>
      <c r="AFH21" s="202">
        <v>0</v>
      </c>
      <c r="AFI21" s="202">
        <v>0</v>
      </c>
      <c r="AFJ21" s="202">
        <v>0</v>
      </c>
      <c r="AFK21" s="202">
        <v>0</v>
      </c>
      <c r="AFL21" s="202">
        <v>0</v>
      </c>
      <c r="AFM21" s="202">
        <v>0</v>
      </c>
      <c r="AFN21" s="202">
        <v>0</v>
      </c>
      <c r="AFO21" s="202">
        <v>0</v>
      </c>
      <c r="AFP21" s="202">
        <v>0</v>
      </c>
      <c r="AFQ21" s="202">
        <v>0</v>
      </c>
      <c r="AFR21" s="202">
        <v>0</v>
      </c>
      <c r="AFS21" s="202">
        <v>0</v>
      </c>
      <c r="AFT21" s="202">
        <v>0</v>
      </c>
      <c r="AFU21" s="202">
        <v>0</v>
      </c>
      <c r="AFV21" s="202">
        <v>0</v>
      </c>
      <c r="AFW21" s="202">
        <v>0</v>
      </c>
      <c r="AFX21" s="202">
        <v>0</v>
      </c>
      <c r="AFY21" s="202">
        <v>0</v>
      </c>
      <c r="AFZ21" s="202">
        <v>0</v>
      </c>
      <c r="AGA21" s="202">
        <v>0</v>
      </c>
      <c r="AGB21" s="202">
        <v>0</v>
      </c>
      <c r="AGC21" s="202">
        <v>0</v>
      </c>
      <c r="AGD21" s="202">
        <v>0</v>
      </c>
      <c r="AGE21" s="202">
        <v>0</v>
      </c>
      <c r="AGF21" s="202">
        <v>0</v>
      </c>
      <c r="AGG21" s="202">
        <v>0</v>
      </c>
      <c r="AGH21" s="202">
        <v>0</v>
      </c>
    </row>
    <row r="22" spans="1:866" ht="16.5" x14ac:dyDescent="0.25">
      <c r="A22" s="123">
        <v>18</v>
      </c>
      <c r="B22" s="406"/>
      <c r="C22" s="209" t="s">
        <v>296</v>
      </c>
      <c r="D22" s="210">
        <v>-1083.0051236550776</v>
      </c>
      <c r="E22" s="210">
        <v>-1131.5498647529344</v>
      </c>
      <c r="F22" s="210">
        <v>-1118.1664883764831</v>
      </c>
      <c r="G22" s="210">
        <v>-1209.3101919048815</v>
      </c>
      <c r="H22" s="210">
        <v>-1392.2326945225175</v>
      </c>
      <c r="I22" s="210">
        <v>-1239.2930743059496</v>
      </c>
      <c r="J22" s="210">
        <v>-1383.1177123520333</v>
      </c>
      <c r="K22" s="210">
        <v>-1640.7324889625331</v>
      </c>
      <c r="L22" s="210">
        <v>-1528.7872846242867</v>
      </c>
      <c r="M22" s="210">
        <v>-1927.9385504228214</v>
      </c>
      <c r="N22" s="210">
        <v>-1798.6876861607561</v>
      </c>
      <c r="O22" s="210">
        <v>-2202.0933499415573</v>
      </c>
      <c r="P22" s="210">
        <v>-2225.9017412281378</v>
      </c>
      <c r="Q22" s="210">
        <v>-2194.4427037548594</v>
      </c>
      <c r="R22" s="210">
        <v>-2371.8469615741192</v>
      </c>
      <c r="S22" s="210">
        <v>-2067.4274477093659</v>
      </c>
      <c r="T22" s="210">
        <v>-2166.4129621226812</v>
      </c>
      <c r="U22" s="210">
        <v>-1678.8002040098154</v>
      </c>
      <c r="V22" s="210">
        <v>-1881.5212310133174</v>
      </c>
      <c r="W22" s="210">
        <v>-1803.0685600251525</v>
      </c>
      <c r="X22" s="210">
        <v>-1973.4351738278626</v>
      </c>
      <c r="Y22" s="210">
        <v>-1972.9452356912257</v>
      </c>
      <c r="Z22" s="210">
        <v>-1929.1969863239046</v>
      </c>
      <c r="AA22" s="210">
        <v>-1872.7091345406332</v>
      </c>
      <c r="AB22" s="210">
        <v>-1833.7813957653434</v>
      </c>
      <c r="AC22" s="210">
        <v>-2265.1606440119913</v>
      </c>
      <c r="AD22" s="210">
        <v>-2950.1150123096559</v>
      </c>
      <c r="AE22" s="210">
        <v>-2746.1984022306192</v>
      </c>
      <c r="AF22" s="210">
        <v>-2728.7128659479422</v>
      </c>
      <c r="AG22" s="210">
        <v>-3048.0732223941745</v>
      </c>
      <c r="AH22" s="210">
        <v>-3150.2840110725383</v>
      </c>
      <c r="AI22" s="210">
        <v>-4492.052750968307</v>
      </c>
      <c r="AJ22" s="210">
        <v>-3578.0301735453718</v>
      </c>
      <c r="AK22" s="210">
        <v>-3527.4766788275124</v>
      </c>
      <c r="AL22" s="210">
        <v>-5379.5905787599459</v>
      </c>
      <c r="AM22" s="120"/>
      <c r="AN22" s="210">
        <v>0</v>
      </c>
      <c r="AO22" s="210">
        <v>0</v>
      </c>
      <c r="AP22" s="210">
        <v>0</v>
      </c>
      <c r="AQ22" s="210">
        <v>0</v>
      </c>
      <c r="AR22" s="210">
        <v>0</v>
      </c>
      <c r="AS22" s="210">
        <v>0</v>
      </c>
      <c r="AT22" s="210">
        <v>0</v>
      </c>
      <c r="AU22" s="210">
        <v>0</v>
      </c>
      <c r="AV22" s="210">
        <v>0</v>
      </c>
      <c r="AW22" s="210">
        <v>0</v>
      </c>
      <c r="AX22" s="210">
        <v>0</v>
      </c>
      <c r="AY22" s="210">
        <v>0</v>
      </c>
      <c r="AZ22" s="210">
        <v>0</v>
      </c>
      <c r="BA22" s="210">
        <v>0</v>
      </c>
      <c r="BB22" s="210">
        <v>0</v>
      </c>
      <c r="BC22" s="210">
        <v>0</v>
      </c>
      <c r="BD22" s="210">
        <v>0</v>
      </c>
      <c r="BE22" s="210">
        <v>0</v>
      </c>
      <c r="BF22" s="210">
        <v>0</v>
      </c>
      <c r="BG22" s="210">
        <v>0</v>
      </c>
      <c r="BH22" s="210">
        <v>0</v>
      </c>
      <c r="BI22" s="210">
        <v>0</v>
      </c>
      <c r="BJ22" s="210">
        <v>0</v>
      </c>
      <c r="BK22" s="210">
        <v>0</v>
      </c>
      <c r="BL22" s="210">
        <v>0</v>
      </c>
      <c r="BM22" s="210">
        <v>0</v>
      </c>
      <c r="BN22" s="210">
        <v>0</v>
      </c>
      <c r="BO22" s="210">
        <v>0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120"/>
      <c r="BX22" s="210">
        <v>-144.39844561462542</v>
      </c>
      <c r="BY22" s="210">
        <v>-144.90667403810971</v>
      </c>
      <c r="BZ22" s="210">
        <v>-139.70569096153881</v>
      </c>
      <c r="CA22" s="210">
        <v>-156.76781177691777</v>
      </c>
      <c r="CB22" s="210">
        <v>-183.44543299860854</v>
      </c>
      <c r="CC22" s="210">
        <v>-177.58666729931494</v>
      </c>
      <c r="CD22" s="210">
        <v>-185.56403703212848</v>
      </c>
      <c r="CE22" s="210">
        <v>-214.83159290090683</v>
      </c>
      <c r="CF22" s="210">
        <v>-251.69638805749213</v>
      </c>
      <c r="CG22" s="210">
        <v>-270.14274765653693</v>
      </c>
      <c r="CH22" s="210">
        <v>-265.92094300635603</v>
      </c>
      <c r="CI22" s="210">
        <v>-309.16358493198379</v>
      </c>
      <c r="CJ22" s="210">
        <v>-289.44108804095271</v>
      </c>
      <c r="CK22" s="210">
        <v>-289.02680753931128</v>
      </c>
      <c r="CL22" s="210">
        <v>-315.82562738785049</v>
      </c>
      <c r="CM22" s="210">
        <v>-318.36218898197609</v>
      </c>
      <c r="CN22" s="210">
        <v>-465.43891435933045</v>
      </c>
      <c r="CO22" s="210">
        <v>-341.16784190562299</v>
      </c>
      <c r="CP22" s="210">
        <v>-355.22521498285039</v>
      </c>
      <c r="CQ22" s="210">
        <v>-387.60719669765552</v>
      </c>
      <c r="CR22" s="210">
        <v>-418.51197602942727</v>
      </c>
      <c r="CS22" s="210">
        <v>-436.87438245285318</v>
      </c>
      <c r="CT22" s="210">
        <v>-468.33187853581336</v>
      </c>
      <c r="CU22" s="210">
        <v>-467.66242375427589</v>
      </c>
      <c r="CV22" s="210">
        <v>-449.18998620405222</v>
      </c>
      <c r="CW22" s="210">
        <v>-474.26618069764322</v>
      </c>
      <c r="CX22" s="210">
        <v>-505.54154498752683</v>
      </c>
      <c r="CY22" s="210">
        <v>-523.20405131718019</v>
      </c>
      <c r="CZ22" s="210">
        <v>-520.56713266601082</v>
      </c>
      <c r="DA22" s="210">
        <v>-586.18221604150563</v>
      </c>
      <c r="DB22" s="210">
        <v>-624.61188181303851</v>
      </c>
      <c r="DC22" s="210">
        <v>-631.01926211643718</v>
      </c>
      <c r="DD22" s="210">
        <v>-642.10526630499839</v>
      </c>
      <c r="DE22" s="210">
        <v>-646.78835765239296</v>
      </c>
      <c r="DF22" s="210">
        <v>-668.88430229030507</v>
      </c>
      <c r="DG22" s="120"/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0">
        <v>0</v>
      </c>
      <c r="DS22" s="210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0">
        <v>0</v>
      </c>
      <c r="EE22" s="210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120"/>
      <c r="ER22" s="210">
        <v>-289.63906714285713</v>
      </c>
      <c r="ES22" s="210">
        <v>-306.62559956043953</v>
      </c>
      <c r="ET22" s="210">
        <v>-307.28718791208792</v>
      </c>
      <c r="EU22" s="210">
        <v>-325.54625472527476</v>
      </c>
      <c r="EV22" s="210">
        <v>-348.1321727472527</v>
      </c>
      <c r="EW22" s="210">
        <v>-347.99857351648359</v>
      </c>
      <c r="EX22" s="210">
        <v>-372.73922947219785</v>
      </c>
      <c r="EY22" s="210">
        <v>-382.81411461857135</v>
      </c>
      <c r="EZ22" s="210">
        <v>-404.35498679835172</v>
      </c>
      <c r="FA22" s="210">
        <v>-459.92854779263735</v>
      </c>
      <c r="FB22" s="210">
        <v>-425.10173068120872</v>
      </c>
      <c r="FC22" s="210">
        <v>-496.4199577832967</v>
      </c>
      <c r="FD22" s="210">
        <v>-522.2728960984615</v>
      </c>
      <c r="FE22" s="210">
        <v>-523.55024929912088</v>
      </c>
      <c r="FF22" s="210">
        <v>-556.17976392725268</v>
      </c>
      <c r="FG22" s="210">
        <v>-573.27941844461543</v>
      </c>
      <c r="FH22" s="210">
        <v>-603.38806565472544</v>
      </c>
      <c r="FI22" s="210">
        <v>-557.79929452318697</v>
      </c>
      <c r="FJ22" s="210">
        <v>-548.82057990329645</v>
      </c>
      <c r="FK22" s="210">
        <v>-602.43356977450549</v>
      </c>
      <c r="FL22" s="210">
        <v>-658.03298039406593</v>
      </c>
      <c r="FM22" s="210">
        <v>-689.73520873714267</v>
      </c>
      <c r="FN22" s="210">
        <v>-725.06315318703309</v>
      </c>
      <c r="FO22" s="210">
        <v>-720.8467757953847</v>
      </c>
      <c r="FP22" s="210">
        <v>-679.08256031604378</v>
      </c>
      <c r="FQ22" s="210">
        <v>-730.89664061011001</v>
      </c>
      <c r="FR22" s="210">
        <v>-764.33773025802191</v>
      </c>
      <c r="FS22" s="210">
        <v>-807.09541834912091</v>
      </c>
      <c r="FT22" s="210">
        <v>-842.27829125967048</v>
      </c>
      <c r="FU22" s="210">
        <v>-880.23315811054954</v>
      </c>
      <c r="FV22" s="210">
        <v>-904.29216061219779</v>
      </c>
      <c r="FW22" s="210">
        <v>-968.30351622956061</v>
      </c>
      <c r="FX22" s="210">
        <v>-1003.7423350875825</v>
      </c>
      <c r="FY22" s="210">
        <v>-1013.779758438459</v>
      </c>
      <c r="FZ22" s="210">
        <v>-1038.9009258324793</v>
      </c>
      <c r="GA22" s="120"/>
      <c r="GB22" s="210">
        <v>-242.13271679999997</v>
      </c>
      <c r="GC22" s="210">
        <v>-256.33313280000004</v>
      </c>
      <c r="GD22" s="210">
        <v>-256.88620799999995</v>
      </c>
      <c r="GE22" s="210">
        <v>-272.15043839999998</v>
      </c>
      <c r="GF22" s="210">
        <v>-291.03183360000003</v>
      </c>
      <c r="GG22" s="210">
        <v>-266.67680160000009</v>
      </c>
      <c r="GH22" s="210">
        <v>-285.63595690080007</v>
      </c>
      <c r="GI22" s="210">
        <v>-293.35650046559994</v>
      </c>
      <c r="GJ22" s="210">
        <v>-309.86361093599999</v>
      </c>
      <c r="GK22" s="210">
        <v>-352.45050820320006</v>
      </c>
      <c r="GL22" s="210">
        <v>-325.76216835359992</v>
      </c>
      <c r="GM22" s="210">
        <v>-380.41445185920003</v>
      </c>
      <c r="GN22" s="210">
        <v>-400.22596669439997</v>
      </c>
      <c r="GO22" s="210">
        <v>-401.20482262080009</v>
      </c>
      <c r="GP22" s="210">
        <v>-426.20933488319992</v>
      </c>
      <c r="GQ22" s="210">
        <v>-439.31307013440011</v>
      </c>
      <c r="GR22" s="210">
        <v>-462.3858018912</v>
      </c>
      <c r="GS22" s="210">
        <v>-427.45040675040002</v>
      </c>
      <c r="GT22" s="210">
        <v>-420.56987596800002</v>
      </c>
      <c r="GU22" s="210">
        <v>-461.65435662719989</v>
      </c>
      <c r="GV22" s="210">
        <v>-504.26106287039994</v>
      </c>
      <c r="GW22" s="210">
        <v>-528.55498101119997</v>
      </c>
      <c r="GX22" s="210">
        <v>-555.62734265279994</v>
      </c>
      <c r="GY22" s="210">
        <v>-552.39626608320009</v>
      </c>
      <c r="GZ22" s="210">
        <v>-520.39168832639996</v>
      </c>
      <c r="HA22" s="210">
        <v>-560.09763617280009</v>
      </c>
      <c r="HB22" s="210">
        <v>-585.72407118720002</v>
      </c>
      <c r="HC22" s="210">
        <v>-650.02314838950031</v>
      </c>
      <c r="HD22" s="210">
        <v>-562.89514780442232</v>
      </c>
      <c r="HE22" s="210">
        <v>-557.98104955798578</v>
      </c>
      <c r="HF22" s="210">
        <v>-675.06904055731513</v>
      </c>
      <c r="HG22" s="210">
        <v>-686.8907131016623</v>
      </c>
      <c r="HH22" s="210">
        <v>-712.03014009832737</v>
      </c>
      <c r="HI22" s="210">
        <v>-719.15044149931123</v>
      </c>
      <c r="HJ22" s="210">
        <v>-736.97078015966804</v>
      </c>
      <c r="HK22" s="120"/>
      <c r="HL22" s="210">
        <v>-232.5</v>
      </c>
      <c r="HM22" s="210">
        <v>-200.5</v>
      </c>
      <c r="HN22" s="210">
        <v>-209.3</v>
      </c>
      <c r="HO22" s="210">
        <v>-166</v>
      </c>
      <c r="HP22" s="210">
        <v>-157.5</v>
      </c>
      <c r="HQ22" s="210">
        <v>-165.5</v>
      </c>
      <c r="HR22" s="210">
        <v>-238.5</v>
      </c>
      <c r="HS22" s="210">
        <v>-255.4</v>
      </c>
      <c r="HT22" s="210">
        <v>-216.4</v>
      </c>
      <c r="HU22" s="210">
        <v>-345.5</v>
      </c>
      <c r="HV22" s="210">
        <v>-178.3</v>
      </c>
      <c r="HW22" s="210">
        <v>-292.8</v>
      </c>
      <c r="HX22" s="210">
        <v>-209</v>
      </c>
      <c r="HY22" s="210">
        <v>-360</v>
      </c>
      <c r="HZ22" s="210">
        <v>-368</v>
      </c>
      <c r="IA22" s="210">
        <v>-165.3</v>
      </c>
      <c r="IB22" s="210">
        <v>-162</v>
      </c>
      <c r="IC22" s="210">
        <v>-287.60000000000002</v>
      </c>
      <c r="ID22" s="210">
        <v>-258.8</v>
      </c>
      <c r="IE22" s="210">
        <v>-258.8</v>
      </c>
      <c r="IF22" s="210">
        <v>-260</v>
      </c>
      <c r="IG22" s="210">
        <v>-261.4573574845154</v>
      </c>
      <c r="IH22" s="210">
        <v>-264</v>
      </c>
      <c r="II22" s="210">
        <v>-265.10000000000002</v>
      </c>
      <c r="IJ22" s="210">
        <v>-262.68809523809523</v>
      </c>
      <c r="IK22" s="210">
        <v>-262.68809523809523</v>
      </c>
      <c r="IL22" s="210">
        <v>-262.68809523809523</v>
      </c>
      <c r="IM22" s="210">
        <v>-262.68809523809523</v>
      </c>
      <c r="IN22" s="210">
        <v>-263</v>
      </c>
      <c r="IO22" s="210">
        <v>-262.68809523809523</v>
      </c>
      <c r="IP22" s="210">
        <v>-269.688095238095</v>
      </c>
      <c r="IQ22" s="210">
        <v>-269.688095238095</v>
      </c>
      <c r="IR22" s="210">
        <v>-273.688095238095</v>
      </c>
      <c r="IS22" s="210">
        <v>-273.688095238095</v>
      </c>
      <c r="IT22" s="210">
        <v>-254.29723798307739</v>
      </c>
      <c r="IU22" s="120"/>
      <c r="IV22" s="210">
        <v>0</v>
      </c>
      <c r="IW22" s="210">
        <v>0</v>
      </c>
      <c r="IX22" s="210">
        <v>0</v>
      </c>
      <c r="IY22" s="210">
        <v>0</v>
      </c>
      <c r="IZ22" s="210">
        <v>0</v>
      </c>
      <c r="JA22" s="210">
        <v>0</v>
      </c>
      <c r="JB22" s="210">
        <v>0</v>
      </c>
      <c r="JC22" s="210">
        <v>0</v>
      </c>
      <c r="JD22" s="210">
        <v>0</v>
      </c>
      <c r="JE22" s="210">
        <v>0</v>
      </c>
      <c r="JF22" s="210">
        <v>0</v>
      </c>
      <c r="JG22" s="210">
        <v>0</v>
      </c>
      <c r="JH22" s="210">
        <v>0</v>
      </c>
      <c r="JI22" s="210">
        <v>0</v>
      </c>
      <c r="JJ22" s="210">
        <v>0</v>
      </c>
      <c r="JK22" s="210">
        <v>0</v>
      </c>
      <c r="JL22" s="210">
        <v>0</v>
      </c>
      <c r="JM22" s="210">
        <v>0</v>
      </c>
      <c r="JN22" s="210">
        <v>0</v>
      </c>
      <c r="JO22" s="210">
        <v>0</v>
      </c>
      <c r="JP22" s="210">
        <v>0</v>
      </c>
      <c r="JQ22" s="210">
        <v>0</v>
      </c>
      <c r="JR22" s="210">
        <v>0</v>
      </c>
      <c r="JS22" s="210">
        <v>0</v>
      </c>
      <c r="JT22" s="210">
        <v>0</v>
      </c>
      <c r="JU22" s="210">
        <v>0</v>
      </c>
      <c r="JV22" s="210">
        <v>0</v>
      </c>
      <c r="JW22" s="210">
        <v>0</v>
      </c>
      <c r="JX22" s="210">
        <v>0</v>
      </c>
      <c r="JY22" s="210">
        <v>0</v>
      </c>
      <c r="JZ22" s="210">
        <v>0</v>
      </c>
      <c r="KA22" s="210">
        <v>0</v>
      </c>
      <c r="KB22" s="210">
        <v>0</v>
      </c>
      <c r="KC22" s="210">
        <v>0</v>
      </c>
      <c r="KD22" s="210">
        <v>0</v>
      </c>
      <c r="KE22" s="120"/>
      <c r="KF22" s="210">
        <v>0</v>
      </c>
      <c r="KG22" s="210">
        <v>0</v>
      </c>
      <c r="KH22" s="210">
        <v>0</v>
      </c>
      <c r="KI22" s="210">
        <v>0</v>
      </c>
      <c r="KJ22" s="210">
        <v>0</v>
      </c>
      <c r="KK22" s="210">
        <v>0</v>
      </c>
      <c r="KL22" s="210">
        <v>0</v>
      </c>
      <c r="KM22" s="210">
        <v>0</v>
      </c>
      <c r="KN22" s="210">
        <v>0</v>
      </c>
      <c r="KO22" s="210">
        <v>0</v>
      </c>
      <c r="KP22" s="210">
        <v>0</v>
      </c>
      <c r="KQ22" s="210">
        <v>0</v>
      </c>
      <c r="KR22" s="210">
        <v>0</v>
      </c>
      <c r="KS22" s="210">
        <v>0</v>
      </c>
      <c r="KT22" s="210">
        <v>0</v>
      </c>
      <c r="KU22" s="210">
        <v>0</v>
      </c>
      <c r="KV22" s="210">
        <v>0</v>
      </c>
      <c r="KW22" s="210">
        <v>0</v>
      </c>
      <c r="KX22" s="210">
        <v>0</v>
      </c>
      <c r="KY22" s="210">
        <v>0</v>
      </c>
      <c r="KZ22" s="210">
        <v>0</v>
      </c>
      <c r="LA22" s="210">
        <v>0</v>
      </c>
      <c r="LB22" s="210">
        <v>0</v>
      </c>
      <c r="LC22" s="210">
        <v>0</v>
      </c>
      <c r="LD22" s="210">
        <v>0</v>
      </c>
      <c r="LE22" s="210">
        <v>0</v>
      </c>
      <c r="LF22" s="210">
        <v>0</v>
      </c>
      <c r="LG22" s="210">
        <v>0</v>
      </c>
      <c r="LH22" s="210">
        <v>0</v>
      </c>
      <c r="LI22" s="210">
        <v>0</v>
      </c>
      <c r="LJ22" s="210">
        <v>0</v>
      </c>
      <c r="LK22" s="210">
        <v>0</v>
      </c>
      <c r="LL22" s="210">
        <v>0</v>
      </c>
      <c r="LM22" s="210">
        <v>0</v>
      </c>
      <c r="LN22" s="210">
        <v>0</v>
      </c>
      <c r="LO22" s="120"/>
      <c r="LP22" s="210">
        <v>-1991.6753532125601</v>
      </c>
      <c r="LQ22" s="210">
        <v>-2039.9152711514835</v>
      </c>
      <c r="LR22" s="210">
        <v>-2031.3455752501097</v>
      </c>
      <c r="LS22" s="210">
        <v>-2129.7746968070742</v>
      </c>
      <c r="LT22" s="210">
        <v>-2372.3421338683788</v>
      </c>
      <c r="LU22" s="210">
        <v>-2197.0551167217482</v>
      </c>
      <c r="LV22" s="210">
        <v>-2465.5569357571599</v>
      </c>
      <c r="LW22" s="210">
        <v>-2787.1346969476112</v>
      </c>
      <c r="LX22" s="210">
        <v>-2711.1022704161305</v>
      </c>
      <c r="LY22" s="210">
        <v>-3355.9603540751959</v>
      </c>
      <c r="LZ22" s="210">
        <v>-2993.772528201921</v>
      </c>
      <c r="MA22" s="210">
        <v>-3680.8913445160379</v>
      </c>
      <c r="MB22" s="210">
        <v>-3646.841692061952</v>
      </c>
      <c r="MC22" s="210">
        <v>-3768.2245832140916</v>
      </c>
      <c r="MD22" s="210">
        <v>-4038.0616877724224</v>
      </c>
      <c r="ME22" s="210">
        <v>-3563.682125270358</v>
      </c>
      <c r="MF22" s="210">
        <v>-3859.6257440279369</v>
      </c>
      <c r="MG22" s="210">
        <v>-3292.8177471890249</v>
      </c>
      <c r="MH22" s="210">
        <v>-3464.9369018674643</v>
      </c>
      <c r="MI22" s="210">
        <v>-3513.5636831245133</v>
      </c>
      <c r="MJ22" s="210">
        <v>-3814.2411931217557</v>
      </c>
      <c r="MK22" s="210">
        <v>-3889.5671653769368</v>
      </c>
      <c r="ML22" s="210">
        <v>-3942.2193606995511</v>
      </c>
      <c r="MM22" s="210">
        <v>-3878.7146001734941</v>
      </c>
      <c r="MN22" s="210">
        <v>-3745.1337258499348</v>
      </c>
      <c r="MO22" s="210">
        <v>-4293.1091967306393</v>
      </c>
      <c r="MP22" s="210">
        <v>-5068.4064539804995</v>
      </c>
      <c r="MQ22" s="210">
        <v>-4989.2091155245153</v>
      </c>
      <c r="MR22" s="210">
        <v>-4917.4534376780457</v>
      </c>
      <c r="MS22" s="210">
        <v>-5335.1577413423101</v>
      </c>
      <c r="MT22" s="210">
        <v>-5623.9451892931847</v>
      </c>
      <c r="MU22" s="210">
        <v>-7047.9543376540623</v>
      </c>
      <c r="MV22" s="210">
        <v>-6209.5960102743747</v>
      </c>
      <c r="MW22" s="210">
        <v>-6180.8833316557711</v>
      </c>
      <c r="MX22" s="210">
        <v>-8078.6438250254751</v>
      </c>
      <c r="MY22" s="120"/>
      <c r="MZ22" s="210">
        <v>0</v>
      </c>
      <c r="NA22" s="210">
        <v>0</v>
      </c>
      <c r="NB22" s="210">
        <v>0</v>
      </c>
      <c r="NC22" s="210">
        <v>0</v>
      </c>
      <c r="ND22" s="210">
        <v>0</v>
      </c>
      <c r="NE22" s="210">
        <v>0</v>
      </c>
      <c r="NF22" s="210">
        <v>0</v>
      </c>
      <c r="NG22" s="210">
        <v>0</v>
      </c>
      <c r="NH22" s="210">
        <v>0</v>
      </c>
      <c r="NI22" s="210">
        <v>0</v>
      </c>
      <c r="NJ22" s="210">
        <v>0</v>
      </c>
      <c r="NK22" s="210">
        <v>0</v>
      </c>
      <c r="NL22" s="210">
        <v>0</v>
      </c>
      <c r="NM22" s="210">
        <v>0</v>
      </c>
      <c r="NN22" s="210">
        <v>0</v>
      </c>
      <c r="NO22" s="210">
        <v>0</v>
      </c>
      <c r="NP22" s="210">
        <v>0</v>
      </c>
      <c r="NQ22" s="210">
        <v>0</v>
      </c>
      <c r="NR22" s="210">
        <v>0</v>
      </c>
      <c r="NS22" s="210">
        <v>0</v>
      </c>
      <c r="NT22" s="210">
        <v>0</v>
      </c>
      <c r="NU22" s="210">
        <v>0</v>
      </c>
      <c r="NV22" s="210">
        <v>0</v>
      </c>
      <c r="NW22" s="210">
        <v>0</v>
      </c>
      <c r="NX22" s="210">
        <v>0</v>
      </c>
      <c r="NY22" s="210">
        <v>0</v>
      </c>
      <c r="NZ22" s="210">
        <v>0</v>
      </c>
      <c r="OA22" s="210">
        <v>0</v>
      </c>
      <c r="OB22" s="210">
        <v>0</v>
      </c>
      <c r="OC22" s="210">
        <v>0</v>
      </c>
      <c r="OD22" s="210">
        <v>0</v>
      </c>
      <c r="OE22" s="210">
        <v>0</v>
      </c>
      <c r="OF22" s="210">
        <v>0</v>
      </c>
      <c r="OG22" s="210">
        <v>0</v>
      </c>
      <c r="OH22" s="210">
        <v>0</v>
      </c>
      <c r="OI22" s="120"/>
      <c r="OJ22" s="210">
        <v>0</v>
      </c>
      <c r="OK22" s="210">
        <v>0</v>
      </c>
      <c r="OL22" s="210">
        <v>0</v>
      </c>
      <c r="OM22" s="210">
        <v>0</v>
      </c>
      <c r="ON22" s="210">
        <v>0</v>
      </c>
      <c r="OO22" s="210">
        <v>0</v>
      </c>
      <c r="OP22" s="210">
        <v>0</v>
      </c>
      <c r="OQ22" s="210">
        <v>0</v>
      </c>
      <c r="OR22" s="210">
        <v>0</v>
      </c>
      <c r="OS22" s="210">
        <v>0</v>
      </c>
      <c r="OT22" s="210">
        <v>0</v>
      </c>
      <c r="OU22" s="210">
        <v>0</v>
      </c>
      <c r="OV22" s="210">
        <v>0</v>
      </c>
      <c r="OW22" s="210">
        <v>0</v>
      </c>
      <c r="OX22" s="210">
        <v>0</v>
      </c>
      <c r="OY22" s="210">
        <v>0</v>
      </c>
      <c r="OZ22" s="210">
        <v>0</v>
      </c>
      <c r="PA22" s="210">
        <v>0</v>
      </c>
      <c r="PB22" s="210">
        <v>0</v>
      </c>
      <c r="PC22" s="210">
        <v>0</v>
      </c>
      <c r="PD22" s="210">
        <v>0</v>
      </c>
      <c r="PE22" s="210">
        <v>0</v>
      </c>
      <c r="PF22" s="210">
        <v>0</v>
      </c>
      <c r="PG22" s="210">
        <v>0</v>
      </c>
      <c r="PH22" s="210">
        <v>0</v>
      </c>
      <c r="PI22" s="210">
        <v>0</v>
      </c>
      <c r="PJ22" s="210">
        <v>0</v>
      </c>
      <c r="PK22" s="210">
        <v>0</v>
      </c>
      <c r="PL22" s="210">
        <v>0</v>
      </c>
      <c r="PM22" s="210">
        <v>0</v>
      </c>
      <c r="PN22" s="210">
        <v>0</v>
      </c>
      <c r="PO22" s="210">
        <v>0</v>
      </c>
      <c r="PP22" s="210">
        <v>0</v>
      </c>
      <c r="PQ22" s="210">
        <v>0</v>
      </c>
      <c r="PR22" s="210">
        <v>0</v>
      </c>
      <c r="PS22" s="120"/>
      <c r="PT22" s="210">
        <v>0</v>
      </c>
      <c r="PU22" s="210">
        <v>0</v>
      </c>
      <c r="PV22" s="210">
        <v>0</v>
      </c>
      <c r="PW22" s="210">
        <v>0</v>
      </c>
      <c r="PX22" s="210">
        <v>0</v>
      </c>
      <c r="PY22" s="210">
        <v>0</v>
      </c>
      <c r="PZ22" s="210">
        <v>0</v>
      </c>
      <c r="QA22" s="210">
        <v>0</v>
      </c>
      <c r="QB22" s="210">
        <v>0</v>
      </c>
      <c r="QC22" s="210">
        <v>0</v>
      </c>
      <c r="QD22" s="210">
        <v>0</v>
      </c>
      <c r="QE22" s="210">
        <v>0</v>
      </c>
      <c r="QF22" s="210">
        <v>0</v>
      </c>
      <c r="QG22" s="210">
        <v>0</v>
      </c>
      <c r="QH22" s="210">
        <v>0</v>
      </c>
      <c r="QI22" s="210">
        <v>0</v>
      </c>
      <c r="QJ22" s="210">
        <v>0</v>
      </c>
      <c r="QK22" s="210">
        <v>0</v>
      </c>
      <c r="QL22" s="210">
        <v>0</v>
      </c>
      <c r="QM22" s="210">
        <v>0</v>
      </c>
      <c r="QN22" s="210">
        <v>0</v>
      </c>
      <c r="QO22" s="210">
        <v>0</v>
      </c>
      <c r="QP22" s="210">
        <v>0</v>
      </c>
      <c r="QQ22" s="210">
        <v>0</v>
      </c>
      <c r="QR22" s="210">
        <v>0</v>
      </c>
      <c r="QS22" s="210">
        <v>0</v>
      </c>
      <c r="QT22" s="210">
        <v>0</v>
      </c>
      <c r="QU22" s="210">
        <v>0</v>
      </c>
      <c r="QV22" s="210">
        <v>0</v>
      </c>
      <c r="QW22" s="210">
        <v>0</v>
      </c>
      <c r="QX22" s="210">
        <v>0</v>
      </c>
      <c r="QY22" s="210">
        <v>0</v>
      </c>
      <c r="QZ22" s="210">
        <v>0</v>
      </c>
      <c r="RA22" s="210">
        <v>0</v>
      </c>
      <c r="RB22" s="210">
        <v>0</v>
      </c>
      <c r="RC22" s="120"/>
      <c r="RD22" s="210">
        <v>0</v>
      </c>
      <c r="RE22" s="210">
        <v>0</v>
      </c>
      <c r="RF22" s="210">
        <v>0</v>
      </c>
      <c r="RG22" s="210">
        <v>0</v>
      </c>
      <c r="RH22" s="210">
        <v>0</v>
      </c>
      <c r="RI22" s="210">
        <v>0</v>
      </c>
      <c r="RJ22" s="210">
        <v>0</v>
      </c>
      <c r="RK22" s="210">
        <v>0</v>
      </c>
      <c r="RL22" s="210">
        <v>0</v>
      </c>
      <c r="RM22" s="210">
        <v>0</v>
      </c>
      <c r="RN22" s="210">
        <v>0</v>
      </c>
      <c r="RO22" s="210">
        <v>0</v>
      </c>
      <c r="RP22" s="210">
        <v>0</v>
      </c>
      <c r="RQ22" s="210">
        <v>0</v>
      </c>
      <c r="RR22" s="210">
        <v>0</v>
      </c>
      <c r="RS22" s="210">
        <v>0</v>
      </c>
      <c r="RT22" s="210">
        <v>0</v>
      </c>
      <c r="RU22" s="210">
        <v>0</v>
      </c>
      <c r="RV22" s="210">
        <v>0</v>
      </c>
      <c r="RW22" s="210">
        <v>0</v>
      </c>
      <c r="RX22" s="210">
        <v>0</v>
      </c>
      <c r="RY22" s="210">
        <v>0</v>
      </c>
      <c r="RZ22" s="210">
        <v>0</v>
      </c>
      <c r="SA22" s="210">
        <v>0</v>
      </c>
      <c r="SB22" s="210">
        <v>0</v>
      </c>
      <c r="SC22" s="210">
        <v>0</v>
      </c>
      <c r="SD22" s="210">
        <v>0</v>
      </c>
      <c r="SE22" s="210">
        <v>0</v>
      </c>
      <c r="SF22" s="210">
        <v>0</v>
      </c>
      <c r="SG22" s="210">
        <v>0</v>
      </c>
      <c r="SH22" s="210">
        <v>0</v>
      </c>
      <c r="SI22" s="210">
        <v>0</v>
      </c>
      <c r="SJ22" s="210">
        <v>0</v>
      </c>
      <c r="SK22" s="210">
        <v>0</v>
      </c>
      <c r="SL22" s="210">
        <v>0</v>
      </c>
      <c r="SM22" s="120"/>
      <c r="SN22" s="210">
        <v>-151.60721797322287</v>
      </c>
      <c r="SO22" s="210">
        <v>-169.11320038373739</v>
      </c>
      <c r="SP22" s="210">
        <v>-173.8000651197753</v>
      </c>
      <c r="SQ22" s="210">
        <v>-186.17037855993911</v>
      </c>
      <c r="SR22" s="210">
        <v>-130.94956291678429</v>
      </c>
      <c r="SS22" s="210">
        <v>-133.32834111116236</v>
      </c>
      <c r="ST22" s="210">
        <v>-133.98245909690763</v>
      </c>
      <c r="SU22" s="210">
        <v>-117.7570287768427</v>
      </c>
      <c r="SV22" s="210">
        <v>-115.0857179929987</v>
      </c>
      <c r="SW22" s="210">
        <v>-186.57780277858538</v>
      </c>
      <c r="SX22" s="210">
        <v>-132.66054309979489</v>
      </c>
      <c r="SY22" s="210">
        <v>-142.36346050451215</v>
      </c>
      <c r="SZ22" s="210">
        <v>-164.72505865940886</v>
      </c>
      <c r="TA22" s="210">
        <v>-182.07137085822194</v>
      </c>
      <c r="TB22" s="210">
        <v>-200.76164445799913</v>
      </c>
      <c r="TC22" s="210">
        <v>-215.86991632345948</v>
      </c>
      <c r="TD22" s="210">
        <v>-228.23517765980392</v>
      </c>
      <c r="TE22" s="210">
        <v>-231.99361893899129</v>
      </c>
      <c r="TF22" s="210">
        <v>-204.73116623325652</v>
      </c>
      <c r="TG22" s="210">
        <v>-254.90485367921377</v>
      </c>
      <c r="TH22" s="210">
        <v>-289.85388693466922</v>
      </c>
      <c r="TI22" s="210">
        <v>-329.97153414291125</v>
      </c>
      <c r="TJ22" s="210">
        <v>-338.29057694726913</v>
      </c>
      <c r="TK22" s="210">
        <v>-340.72106699056133</v>
      </c>
      <c r="TL22" s="210">
        <v>-302.06086734945092</v>
      </c>
      <c r="TM22" s="210">
        <v>-299.1051730196761</v>
      </c>
      <c r="TN22" s="210">
        <v>-255.5637522004055</v>
      </c>
      <c r="TO22" s="210">
        <v>-332.60870233112217</v>
      </c>
      <c r="TP22" s="210">
        <v>-367.17538091333944</v>
      </c>
      <c r="TQ22" s="210">
        <v>-359.2487562524596</v>
      </c>
      <c r="TR22" s="210">
        <v>-1500</v>
      </c>
      <c r="TS22" s="210">
        <v>-412.75673135309324</v>
      </c>
      <c r="TT22" s="210">
        <v>-385.09147318860676</v>
      </c>
      <c r="TU22" s="210">
        <v>-398.3965535377119</v>
      </c>
      <c r="TV22" s="210">
        <v>-249.03461947105021</v>
      </c>
      <c r="TW22" s="120"/>
      <c r="TX22" s="210">
        <v>0</v>
      </c>
      <c r="TY22" s="210">
        <v>0</v>
      </c>
      <c r="TZ22" s="210">
        <v>0</v>
      </c>
      <c r="UA22" s="210">
        <v>0</v>
      </c>
      <c r="UB22" s="210">
        <v>0</v>
      </c>
      <c r="UC22" s="210">
        <v>0</v>
      </c>
      <c r="UD22" s="210">
        <v>0</v>
      </c>
      <c r="UE22" s="210">
        <v>0</v>
      </c>
      <c r="UF22" s="210">
        <v>0</v>
      </c>
      <c r="UG22" s="210">
        <v>0</v>
      </c>
      <c r="UH22" s="210">
        <v>0</v>
      </c>
      <c r="UI22" s="210">
        <v>0</v>
      </c>
      <c r="UJ22" s="210">
        <v>0</v>
      </c>
      <c r="UK22" s="210">
        <v>0</v>
      </c>
      <c r="UL22" s="210">
        <v>0</v>
      </c>
      <c r="UM22" s="210">
        <v>0</v>
      </c>
      <c r="UN22" s="210">
        <v>0</v>
      </c>
      <c r="UO22" s="210">
        <v>0</v>
      </c>
      <c r="UP22" s="210">
        <v>0</v>
      </c>
      <c r="UQ22" s="210">
        <v>0</v>
      </c>
      <c r="UR22" s="210">
        <v>0</v>
      </c>
      <c r="US22" s="210">
        <v>0</v>
      </c>
      <c r="UT22" s="210">
        <v>0</v>
      </c>
      <c r="UU22" s="210">
        <v>0</v>
      </c>
      <c r="UV22" s="210">
        <v>0</v>
      </c>
      <c r="UW22" s="210">
        <v>0</v>
      </c>
      <c r="UX22" s="210">
        <v>0</v>
      </c>
      <c r="UY22" s="210">
        <v>0</v>
      </c>
      <c r="UZ22" s="210">
        <v>0</v>
      </c>
      <c r="VA22" s="210">
        <v>0</v>
      </c>
      <c r="VB22" s="210">
        <v>0</v>
      </c>
      <c r="VC22" s="210">
        <v>0</v>
      </c>
      <c r="VD22" s="210">
        <v>0</v>
      </c>
      <c r="VE22" s="210">
        <v>0</v>
      </c>
      <c r="VF22" s="210">
        <v>0</v>
      </c>
      <c r="VG22" s="120"/>
      <c r="VH22" s="210">
        <v>0</v>
      </c>
      <c r="VI22" s="210">
        <v>0</v>
      </c>
      <c r="VJ22" s="210">
        <v>0</v>
      </c>
      <c r="VK22" s="210">
        <v>0</v>
      </c>
      <c r="VL22" s="210">
        <v>0</v>
      </c>
      <c r="VM22" s="210">
        <v>0</v>
      </c>
      <c r="VN22" s="210">
        <v>0</v>
      </c>
      <c r="VO22" s="210">
        <v>0</v>
      </c>
      <c r="VP22" s="210">
        <v>0</v>
      </c>
      <c r="VQ22" s="210">
        <v>0</v>
      </c>
      <c r="VR22" s="210">
        <v>0</v>
      </c>
      <c r="VS22" s="210">
        <v>0</v>
      </c>
      <c r="VT22" s="210">
        <v>0</v>
      </c>
      <c r="VU22" s="210">
        <v>0</v>
      </c>
      <c r="VV22" s="210">
        <v>0</v>
      </c>
      <c r="VW22" s="210">
        <v>0</v>
      </c>
      <c r="VX22" s="210">
        <v>0</v>
      </c>
      <c r="VY22" s="210">
        <v>0</v>
      </c>
      <c r="VZ22" s="210">
        <v>0</v>
      </c>
      <c r="WA22" s="210">
        <v>0</v>
      </c>
      <c r="WB22" s="210">
        <v>0</v>
      </c>
      <c r="WC22" s="210">
        <v>0</v>
      </c>
      <c r="WD22" s="210">
        <v>0</v>
      </c>
      <c r="WE22" s="210">
        <v>0</v>
      </c>
      <c r="WF22" s="210">
        <v>0</v>
      </c>
      <c r="WG22" s="210">
        <v>0</v>
      </c>
      <c r="WH22" s="210">
        <v>0</v>
      </c>
      <c r="WI22" s="210">
        <v>0</v>
      </c>
      <c r="WJ22" s="210">
        <v>0</v>
      </c>
      <c r="WK22" s="210">
        <v>0</v>
      </c>
      <c r="WL22" s="210">
        <v>0</v>
      </c>
      <c r="WM22" s="210">
        <v>0</v>
      </c>
      <c r="WN22" s="210">
        <v>0</v>
      </c>
      <c r="WO22" s="210">
        <v>0</v>
      </c>
      <c r="WP22" s="210">
        <v>0</v>
      </c>
      <c r="WQ22" s="120"/>
      <c r="WR22" s="210">
        <v>0</v>
      </c>
      <c r="WS22" s="210">
        <v>0</v>
      </c>
      <c r="WT22" s="210">
        <v>0</v>
      </c>
      <c r="WU22" s="210">
        <v>0</v>
      </c>
      <c r="WV22" s="210">
        <v>0</v>
      </c>
      <c r="WW22" s="210">
        <v>0</v>
      </c>
      <c r="WX22" s="210">
        <v>0</v>
      </c>
      <c r="WY22" s="210">
        <v>0</v>
      </c>
      <c r="WZ22" s="210">
        <v>0</v>
      </c>
      <c r="XA22" s="210">
        <v>0</v>
      </c>
      <c r="XB22" s="210">
        <v>0</v>
      </c>
      <c r="XC22" s="210">
        <v>0</v>
      </c>
      <c r="XD22" s="210">
        <v>0</v>
      </c>
      <c r="XE22" s="210">
        <v>0</v>
      </c>
      <c r="XF22" s="210">
        <v>0</v>
      </c>
      <c r="XG22" s="210">
        <v>0</v>
      </c>
      <c r="XH22" s="210">
        <v>0</v>
      </c>
      <c r="XI22" s="210">
        <v>0</v>
      </c>
      <c r="XJ22" s="210">
        <v>0</v>
      </c>
      <c r="XK22" s="210">
        <v>0</v>
      </c>
      <c r="XL22" s="210">
        <v>0</v>
      </c>
      <c r="XM22" s="210">
        <v>0</v>
      </c>
      <c r="XN22" s="210">
        <v>0</v>
      </c>
      <c r="XO22" s="210">
        <v>0</v>
      </c>
      <c r="XP22" s="210">
        <v>0</v>
      </c>
      <c r="XQ22" s="210">
        <v>0</v>
      </c>
      <c r="XR22" s="210">
        <v>0</v>
      </c>
      <c r="XS22" s="210">
        <v>0</v>
      </c>
      <c r="XT22" s="210">
        <v>0</v>
      </c>
      <c r="XU22" s="210">
        <v>0</v>
      </c>
      <c r="XV22" s="210">
        <v>0</v>
      </c>
      <c r="XW22" s="210">
        <v>0</v>
      </c>
      <c r="XX22" s="210">
        <v>0</v>
      </c>
      <c r="XY22" s="210">
        <v>0</v>
      </c>
      <c r="XZ22" s="210">
        <v>0</v>
      </c>
      <c r="YA22" s="120"/>
      <c r="YB22" s="210">
        <v>0</v>
      </c>
      <c r="YC22" s="210">
        <v>0</v>
      </c>
      <c r="YD22" s="210">
        <v>0</v>
      </c>
      <c r="YE22" s="210">
        <v>0</v>
      </c>
      <c r="YF22" s="210">
        <v>0</v>
      </c>
      <c r="YG22" s="210">
        <v>0</v>
      </c>
      <c r="YH22" s="210">
        <v>0</v>
      </c>
      <c r="YI22" s="210">
        <v>0</v>
      </c>
      <c r="YJ22" s="210">
        <v>0</v>
      </c>
      <c r="YK22" s="210">
        <v>0</v>
      </c>
      <c r="YL22" s="210">
        <v>0</v>
      </c>
      <c r="YM22" s="210">
        <v>0</v>
      </c>
      <c r="YN22" s="210">
        <v>0</v>
      </c>
      <c r="YO22" s="210">
        <v>0</v>
      </c>
      <c r="YP22" s="210">
        <v>0</v>
      </c>
      <c r="YQ22" s="210">
        <v>0</v>
      </c>
      <c r="YR22" s="210">
        <v>0</v>
      </c>
      <c r="YS22" s="210">
        <v>0</v>
      </c>
      <c r="YT22" s="210">
        <v>0</v>
      </c>
      <c r="YU22" s="210">
        <v>0</v>
      </c>
      <c r="YV22" s="210">
        <v>0</v>
      </c>
      <c r="YW22" s="210">
        <v>0</v>
      </c>
      <c r="YX22" s="210">
        <v>0</v>
      </c>
      <c r="YY22" s="210">
        <v>0</v>
      </c>
      <c r="YZ22" s="210">
        <v>0</v>
      </c>
      <c r="ZA22" s="210">
        <v>0</v>
      </c>
      <c r="ZB22" s="210">
        <v>0</v>
      </c>
      <c r="ZC22" s="210">
        <v>0</v>
      </c>
      <c r="ZD22" s="210">
        <v>0</v>
      </c>
      <c r="ZE22" s="210">
        <v>0</v>
      </c>
      <c r="ZF22" s="210">
        <v>0</v>
      </c>
      <c r="ZG22" s="210">
        <v>0</v>
      </c>
      <c r="ZH22" s="210">
        <v>0</v>
      </c>
      <c r="ZI22" s="210">
        <v>0</v>
      </c>
      <c r="ZJ22" s="210">
        <v>0</v>
      </c>
      <c r="ZK22" s="120"/>
      <c r="ZL22" s="210">
        <v>-384.7</v>
      </c>
      <c r="ZM22" s="210">
        <v>-589.79999999999995</v>
      </c>
      <c r="ZN22" s="210">
        <v>-391.8</v>
      </c>
      <c r="ZO22" s="210">
        <v>-575.79999999999995</v>
      </c>
      <c r="ZP22" s="210">
        <v>-453.8</v>
      </c>
      <c r="ZQ22" s="210">
        <v>-565.29999999999995</v>
      </c>
      <c r="ZR22" s="210">
        <v>-380.5</v>
      </c>
      <c r="ZS22" s="210">
        <v>-358.6</v>
      </c>
      <c r="ZT22" s="210">
        <v>-380.4</v>
      </c>
      <c r="ZU22" s="210">
        <v>-348.1</v>
      </c>
      <c r="ZV22" s="210">
        <v>-338.2</v>
      </c>
      <c r="ZW22" s="210">
        <v>-383.8</v>
      </c>
      <c r="ZX22" s="210">
        <v>-688.1</v>
      </c>
      <c r="ZY22" s="210">
        <v>-392</v>
      </c>
      <c r="ZZ22" s="210">
        <v>-358</v>
      </c>
      <c r="AAA22" s="210">
        <v>-153.1</v>
      </c>
      <c r="AAB22" s="210">
        <v>-191.55674436106736</v>
      </c>
      <c r="AAC22" s="210">
        <v>-266</v>
      </c>
      <c r="AAD22" s="210">
        <v>-167.11832997255709</v>
      </c>
      <c r="AAE22" s="210">
        <v>-149.30000000000001</v>
      </c>
      <c r="AAF22" s="210">
        <v>-183.79735092041901</v>
      </c>
      <c r="AAG22" s="210">
        <v>-179.94757052740565</v>
      </c>
      <c r="AAH22" s="210">
        <v>-199</v>
      </c>
      <c r="AAI22" s="210">
        <v>-179.4</v>
      </c>
      <c r="AAJ22" s="210">
        <v>-135.80000000000001</v>
      </c>
      <c r="AAK22" s="210">
        <v>-230</v>
      </c>
      <c r="AAL22" s="210">
        <v>-250.16</v>
      </c>
      <c r="AAM22" s="210">
        <v>-300</v>
      </c>
      <c r="AAN22" s="210">
        <v>-331</v>
      </c>
      <c r="AAO22" s="210">
        <v>-310</v>
      </c>
      <c r="AAP22" s="210">
        <v>-312</v>
      </c>
      <c r="AAQ22" s="210">
        <v>-315</v>
      </c>
      <c r="AAR22" s="210">
        <v>-315</v>
      </c>
      <c r="AAS22" s="210">
        <v>-315</v>
      </c>
      <c r="AAT22" s="210">
        <v>-454</v>
      </c>
      <c r="AAU22" s="120"/>
      <c r="AAV22" s="210">
        <v>0</v>
      </c>
      <c r="AAW22" s="210">
        <v>0</v>
      </c>
      <c r="AAX22" s="210">
        <v>0</v>
      </c>
      <c r="AAY22" s="210">
        <v>0</v>
      </c>
      <c r="AAZ22" s="210">
        <v>0</v>
      </c>
      <c r="ABA22" s="210">
        <v>0</v>
      </c>
      <c r="ABB22" s="210">
        <v>0</v>
      </c>
      <c r="ABC22" s="210">
        <v>0</v>
      </c>
      <c r="ABD22" s="210">
        <v>0</v>
      </c>
      <c r="ABE22" s="210">
        <v>0</v>
      </c>
      <c r="ABF22" s="210">
        <v>0</v>
      </c>
      <c r="ABG22" s="210">
        <v>0</v>
      </c>
      <c r="ABH22" s="210">
        <v>0</v>
      </c>
      <c r="ABI22" s="210">
        <v>0</v>
      </c>
      <c r="ABJ22" s="210">
        <v>0</v>
      </c>
      <c r="ABK22" s="210">
        <v>0</v>
      </c>
      <c r="ABL22" s="210">
        <v>0</v>
      </c>
      <c r="ABM22" s="210">
        <v>0</v>
      </c>
      <c r="ABN22" s="210">
        <v>0</v>
      </c>
      <c r="ABO22" s="210">
        <v>0</v>
      </c>
      <c r="ABP22" s="210">
        <v>0</v>
      </c>
      <c r="ABQ22" s="210">
        <v>0</v>
      </c>
      <c r="ABR22" s="210">
        <v>0</v>
      </c>
      <c r="ABS22" s="210">
        <v>0</v>
      </c>
      <c r="ABT22" s="210">
        <v>0</v>
      </c>
      <c r="ABU22" s="210">
        <v>0</v>
      </c>
      <c r="ABV22" s="210">
        <v>0</v>
      </c>
      <c r="ABW22" s="210">
        <v>0</v>
      </c>
      <c r="ABX22" s="210">
        <v>0</v>
      </c>
      <c r="ABY22" s="210">
        <v>0</v>
      </c>
      <c r="ABZ22" s="210">
        <v>0</v>
      </c>
      <c r="ACA22" s="210">
        <v>0</v>
      </c>
      <c r="ACB22" s="210">
        <v>0</v>
      </c>
      <c r="ACC22" s="210">
        <v>0</v>
      </c>
      <c r="ACD22" s="210">
        <v>0</v>
      </c>
      <c r="ACE22" s="120"/>
      <c r="ACF22" s="210">
        <v>1125.4309492993712</v>
      </c>
      <c r="ACG22" s="210">
        <v>1132.5142117924238</v>
      </c>
      <c r="ACH22" s="210">
        <v>1133.3670557050973</v>
      </c>
      <c r="ACI22" s="210">
        <v>1164.8968139208937</v>
      </c>
      <c r="ACJ22" s="210">
        <v>1228.5919141720394</v>
      </c>
      <c r="ACK22" s="210">
        <v>1216.6756499929836</v>
      </c>
      <c r="ACL22" s="210">
        <v>1350.2780196919894</v>
      </c>
      <c r="ACM22" s="210">
        <v>1387.9781382305794</v>
      </c>
      <c r="ACN22" s="210">
        <v>1406.006100012346</v>
      </c>
      <c r="ACO22" s="210">
        <v>1631.5633958011795</v>
      </c>
      <c r="ACP22" s="210">
        <v>1387.4262008392768</v>
      </c>
      <c r="ACQ22" s="210">
        <v>1697.5641033919069</v>
      </c>
      <c r="ACR22" s="210">
        <v>1722.750827142459</v>
      </c>
      <c r="ACS22" s="210">
        <v>1826.4374264474234</v>
      </c>
      <c r="ACT22" s="210">
        <v>1893.2957558906874</v>
      </c>
      <c r="ACU22" s="210">
        <v>1699.0995128121394</v>
      </c>
      <c r="ACV22" s="210">
        <v>1947.0952303302593</v>
      </c>
      <c r="ACW22" s="210">
        <v>1949.1702397155191</v>
      </c>
      <c r="ACX22" s="210">
        <v>1893.6244816089929</v>
      </c>
      <c r="ACY22" s="210">
        <v>2053.326634886756</v>
      </c>
      <c r="ACZ22" s="210">
        <v>2220.1459301032442</v>
      </c>
      <c r="ADA22" s="210">
        <v>2318.745851441487</v>
      </c>
      <c r="ADB22" s="210">
        <v>2429.1068691885216</v>
      </c>
      <c r="ADC22" s="210">
        <v>2417.616369156045</v>
      </c>
      <c r="ADD22" s="210">
        <v>2290.4925831971304</v>
      </c>
      <c r="ADE22" s="210">
        <v>2445.2143073286975</v>
      </c>
      <c r="ADF22" s="210">
        <v>2545.0725508369933</v>
      </c>
      <c r="ADG22" s="210">
        <v>2703.9598301861579</v>
      </c>
      <c r="ADH22" s="210">
        <v>2736.0902408994352</v>
      </c>
      <c r="ADI22" s="210">
        <v>2904.9277879569945</v>
      </c>
      <c r="ADJ22" s="210">
        <v>3049.3591725038696</v>
      </c>
      <c r="ADK22" s="210">
        <v>3173.8311124207521</v>
      </c>
      <c r="ADL22" s="210">
        <v>3236.2909535379558</v>
      </c>
      <c r="ADM22" s="210">
        <v>3265.9169821209562</v>
      </c>
      <c r="ADN22" s="210">
        <v>3320.6726859142591</v>
      </c>
      <c r="ADO22" s="120"/>
      <c r="ADP22" s="210">
        <v>0</v>
      </c>
      <c r="ADQ22" s="210">
        <v>0</v>
      </c>
      <c r="ADR22" s="210">
        <v>0</v>
      </c>
      <c r="ADS22" s="210">
        <v>0</v>
      </c>
      <c r="ADT22" s="210">
        <v>0</v>
      </c>
      <c r="ADU22" s="210">
        <v>0</v>
      </c>
      <c r="ADV22" s="210">
        <v>0</v>
      </c>
      <c r="ADW22" s="210">
        <v>0</v>
      </c>
      <c r="ADX22" s="210">
        <v>0</v>
      </c>
      <c r="ADY22" s="210">
        <v>0</v>
      </c>
      <c r="ADZ22" s="210">
        <v>0</v>
      </c>
      <c r="AEA22" s="210">
        <v>0</v>
      </c>
      <c r="AEB22" s="210">
        <v>0</v>
      </c>
      <c r="AEC22" s="210">
        <v>0</v>
      </c>
      <c r="AED22" s="210">
        <v>0</v>
      </c>
      <c r="AEE22" s="210">
        <v>0</v>
      </c>
      <c r="AEF22" s="210">
        <v>0</v>
      </c>
      <c r="AEG22" s="210">
        <v>0</v>
      </c>
      <c r="AEH22" s="210">
        <v>0</v>
      </c>
      <c r="AEI22" s="210">
        <v>0</v>
      </c>
      <c r="AEJ22" s="210">
        <v>0</v>
      </c>
      <c r="AEK22" s="210">
        <v>0</v>
      </c>
      <c r="AEL22" s="210">
        <v>0</v>
      </c>
      <c r="AEM22" s="210">
        <v>0</v>
      </c>
      <c r="AEN22" s="210">
        <v>0</v>
      </c>
      <c r="AEO22" s="210">
        <v>0</v>
      </c>
      <c r="AEP22" s="210">
        <v>0</v>
      </c>
      <c r="AEQ22" s="210">
        <v>0</v>
      </c>
      <c r="AER22" s="210">
        <v>0</v>
      </c>
      <c r="AES22" s="210">
        <v>0</v>
      </c>
      <c r="AET22" s="210">
        <v>0</v>
      </c>
      <c r="AEU22" s="210">
        <v>0</v>
      </c>
      <c r="AEV22" s="210">
        <v>0</v>
      </c>
      <c r="AEW22" s="210">
        <v>0</v>
      </c>
      <c r="AEX22" s="210">
        <v>0</v>
      </c>
      <c r="AEY22" s="120"/>
      <c r="AEZ22" s="210">
        <v>0</v>
      </c>
      <c r="AFA22" s="210">
        <v>0</v>
      </c>
      <c r="AFB22" s="210">
        <v>0</v>
      </c>
      <c r="AFC22" s="210">
        <v>0</v>
      </c>
      <c r="AFD22" s="210">
        <v>0</v>
      </c>
      <c r="AFE22" s="210">
        <v>0</v>
      </c>
      <c r="AFF22" s="210">
        <v>0</v>
      </c>
      <c r="AFG22" s="210">
        <v>0</v>
      </c>
      <c r="AFH22" s="210">
        <v>0</v>
      </c>
      <c r="AFI22" s="210">
        <v>0</v>
      </c>
      <c r="AFJ22" s="210">
        <v>0</v>
      </c>
      <c r="AFK22" s="210">
        <v>0</v>
      </c>
      <c r="AFL22" s="210">
        <v>0</v>
      </c>
      <c r="AFM22" s="210">
        <v>0</v>
      </c>
      <c r="AFN22" s="210">
        <v>0</v>
      </c>
      <c r="AFO22" s="210">
        <v>0</v>
      </c>
      <c r="AFP22" s="210">
        <v>0</v>
      </c>
      <c r="AFQ22" s="210">
        <v>0</v>
      </c>
      <c r="AFR22" s="210">
        <v>0</v>
      </c>
      <c r="AFS22" s="210">
        <v>0</v>
      </c>
      <c r="AFT22" s="210">
        <v>0</v>
      </c>
      <c r="AFU22" s="210">
        <v>0</v>
      </c>
      <c r="AFV22" s="210">
        <v>0</v>
      </c>
      <c r="AFW22" s="210">
        <v>0</v>
      </c>
      <c r="AFX22" s="210">
        <v>0</v>
      </c>
      <c r="AFY22" s="210">
        <v>0</v>
      </c>
      <c r="AFZ22" s="210">
        <v>0</v>
      </c>
      <c r="AGA22" s="210">
        <v>0</v>
      </c>
      <c r="AGB22" s="210">
        <v>0</v>
      </c>
      <c r="AGC22" s="210">
        <v>0</v>
      </c>
      <c r="AGD22" s="210">
        <v>0</v>
      </c>
      <c r="AGE22" s="210">
        <v>0</v>
      </c>
      <c r="AGF22" s="210">
        <v>0</v>
      </c>
      <c r="AGG22" s="210">
        <v>0</v>
      </c>
      <c r="AGH22" s="210">
        <v>0</v>
      </c>
    </row>
    <row r="23" spans="1:866" ht="17.25" thickBot="1" x14ac:dyDescent="0.3">
      <c r="A23" s="123">
        <v>19</v>
      </c>
      <c r="B23" s="406"/>
      <c r="C23" s="211" t="s">
        <v>327</v>
      </c>
      <c r="D23" s="212">
        <v>-50210.376156418613</v>
      </c>
      <c r="E23" s="212">
        <v>-54045.425319575887</v>
      </c>
      <c r="F23" s="212">
        <v>-60736.029557159549</v>
      </c>
      <c r="G23" s="212">
        <v>-68290.129682136874</v>
      </c>
      <c r="H23" s="212">
        <v>-80343.506089923423</v>
      </c>
      <c r="I23" s="212">
        <v>-87342.651404383287</v>
      </c>
      <c r="J23" s="212">
        <v>-94491.222388786715</v>
      </c>
      <c r="K23" s="212">
        <v>-101881.98146774154</v>
      </c>
      <c r="L23" s="212">
        <v>-114501.39629154329</v>
      </c>
      <c r="M23" s="212">
        <v>-115307.38260984489</v>
      </c>
      <c r="N23" s="212">
        <v>-113679.20853830889</v>
      </c>
      <c r="O23" s="212">
        <v>-110697.35651233471</v>
      </c>
      <c r="P23" s="212">
        <v>-116287.80060097556</v>
      </c>
      <c r="Q23" s="212">
        <v>-114181.94454305765</v>
      </c>
      <c r="R23" s="212">
        <v>-105860.06336049657</v>
      </c>
      <c r="S23" s="212">
        <v>-109103.58188896179</v>
      </c>
      <c r="T23" s="212">
        <v>-110889.20018192314</v>
      </c>
      <c r="U23" s="212">
        <v>-106818.8856385199</v>
      </c>
      <c r="V23" s="212">
        <v>-112565.80078255624</v>
      </c>
      <c r="W23" s="212">
        <v>-104090.42060125947</v>
      </c>
      <c r="X23" s="212">
        <v>-110333.1897047536</v>
      </c>
      <c r="Y23" s="212">
        <v>-116961.53625630839</v>
      </c>
      <c r="Z23" s="212">
        <v>-158048.99649663249</v>
      </c>
      <c r="AA23" s="212">
        <v>-163510.47613454063</v>
      </c>
      <c r="AB23" s="212">
        <v>-124459.66239576535</v>
      </c>
      <c r="AC23" s="212">
        <v>-158338.82464401197</v>
      </c>
      <c r="AD23" s="212">
        <v>-145380.30947119422</v>
      </c>
      <c r="AE23" s="212">
        <v>-139840.40301055484</v>
      </c>
      <c r="AF23" s="212">
        <v>-122151.89354440301</v>
      </c>
      <c r="AG23" s="212">
        <v>-119570.736350962</v>
      </c>
      <c r="AH23" s="212">
        <v>-126026.08200820786</v>
      </c>
      <c r="AI23" s="212">
        <v>-126783.81372091312</v>
      </c>
      <c r="AJ23" s="212">
        <v>-126548.42163223086</v>
      </c>
      <c r="AK23" s="212">
        <v>-105572.50022954188</v>
      </c>
      <c r="AL23" s="212">
        <v>-137384.71357875993</v>
      </c>
      <c r="AM23" s="120"/>
      <c r="AN23" s="212">
        <v>-56094.294999999998</v>
      </c>
      <c r="AO23" s="212">
        <v>-57821.411999999997</v>
      </c>
      <c r="AP23" s="212">
        <v>-57679.125</v>
      </c>
      <c r="AQ23" s="212">
        <v>-55383.64</v>
      </c>
      <c r="AR23" s="212">
        <v>-54077.67</v>
      </c>
      <c r="AS23" s="212">
        <v>-53134.05</v>
      </c>
      <c r="AT23" s="212">
        <v>-55664.324999999997</v>
      </c>
      <c r="AU23" s="212">
        <v>-58585.420000000006</v>
      </c>
      <c r="AV23" s="212">
        <v>-66339.845000000001</v>
      </c>
      <c r="AW23" s="212">
        <v>-68918</v>
      </c>
      <c r="AX23" s="212">
        <v>-67598</v>
      </c>
      <c r="AY23" s="212">
        <v>-73475</v>
      </c>
      <c r="AZ23" s="212">
        <v>-82016</v>
      </c>
      <c r="BA23" s="212">
        <v>-80227</v>
      </c>
      <c r="BB23" s="212">
        <v>-81687</v>
      </c>
      <c r="BC23" s="212">
        <v>-84649</v>
      </c>
      <c r="BD23" s="212">
        <v>-89293.3</v>
      </c>
      <c r="BE23" s="212">
        <v>-87613</v>
      </c>
      <c r="BF23" s="212">
        <v>-88129</v>
      </c>
      <c r="BG23" s="212">
        <v>-88380</v>
      </c>
      <c r="BH23" s="212">
        <v>-93461</v>
      </c>
      <c r="BI23" s="212">
        <v>-102486.7</v>
      </c>
      <c r="BJ23" s="212">
        <v>-101433.61700000001</v>
      </c>
      <c r="BK23" s="212">
        <v>-102364.66100000001</v>
      </c>
      <c r="BL23" s="212">
        <v>-103691.249</v>
      </c>
      <c r="BM23" s="212">
        <v>-106450.501</v>
      </c>
      <c r="BN23" s="212">
        <v>-110543.482</v>
      </c>
      <c r="BO23" s="212">
        <v>-105578.80100000001</v>
      </c>
      <c r="BP23" s="212">
        <v>-110461.42603300123</v>
      </c>
      <c r="BQ23" s="212">
        <v>-112753.17208506716</v>
      </c>
      <c r="BR23" s="212">
        <v>-109212.83262108127</v>
      </c>
      <c r="BS23" s="212">
        <v>-114928.07413000002</v>
      </c>
      <c r="BT23" s="212">
        <v>-114288.70025499999</v>
      </c>
      <c r="BU23" s="212">
        <v>-114511.6796667607</v>
      </c>
      <c r="BV23" s="212">
        <v>-110163.213</v>
      </c>
      <c r="BW23" s="120"/>
      <c r="BX23" s="212">
        <v>-1502.9584456146254</v>
      </c>
      <c r="BY23" s="212">
        <v>-1807.7266740381099</v>
      </c>
      <c r="BZ23" s="212">
        <v>-1915.9556909615387</v>
      </c>
      <c r="CA23" s="212">
        <v>-1909.3178117769178</v>
      </c>
      <c r="CB23" s="212">
        <v>-2027.4654329986085</v>
      </c>
      <c r="CC23" s="212">
        <v>-2111.8566672993147</v>
      </c>
      <c r="CD23" s="212">
        <v>-2123.8540370321284</v>
      </c>
      <c r="CE23" s="212">
        <v>-2441.8115929009064</v>
      </c>
      <c r="CF23" s="212">
        <v>-2881.3463880574923</v>
      </c>
      <c r="CG23" s="212">
        <v>-2620.5927476565366</v>
      </c>
      <c r="CH23" s="212">
        <v>-2618.960943006356</v>
      </c>
      <c r="CI23" s="212">
        <v>-2474.3935849319837</v>
      </c>
      <c r="CJ23" s="212">
        <v>-2315.8110880409527</v>
      </c>
      <c r="CK23" s="212">
        <v>-2408.6158075393114</v>
      </c>
      <c r="CL23" s="212">
        <v>-2326.5046273878502</v>
      </c>
      <c r="CM23" s="212">
        <v>-2512.7811889819759</v>
      </c>
      <c r="CN23" s="212">
        <v>-2804.96891435933</v>
      </c>
      <c r="CO23" s="212">
        <v>-3252.6828419056228</v>
      </c>
      <c r="CP23" s="212">
        <v>-2595.5552149828504</v>
      </c>
      <c r="CQ23" s="212">
        <v>-2119.7171966976553</v>
      </c>
      <c r="CR23" s="212">
        <v>-2836.1219760294271</v>
      </c>
      <c r="CS23" s="212">
        <v>-2014.7728524528534</v>
      </c>
      <c r="CT23" s="212">
        <v>-2232.3318785358133</v>
      </c>
      <c r="CU23" s="212">
        <v>-2466.4624237542757</v>
      </c>
      <c r="CV23" s="212">
        <v>-1559.7749055286301</v>
      </c>
      <c r="CW23" s="212">
        <v>-2033.1112913918271</v>
      </c>
      <c r="CX23" s="212">
        <v>-2121.6556538055379</v>
      </c>
      <c r="CY23" s="212">
        <v>-2120.854497846261</v>
      </c>
      <c r="CZ23" s="212">
        <v>-2548.2786898892755</v>
      </c>
      <c r="DA23" s="212">
        <v>-1993.8798145405674</v>
      </c>
      <c r="DB23" s="212">
        <v>-2236.5731994247649</v>
      </c>
      <c r="DC23" s="212">
        <v>-2379.3268612218335</v>
      </c>
      <c r="DD23" s="212">
        <v>-2595.6223408352034</v>
      </c>
      <c r="DE23" s="212">
        <v>-2338.4870443315676</v>
      </c>
      <c r="DF23" s="212">
        <v>-3578.3775189114081</v>
      </c>
      <c r="DG23" s="120"/>
      <c r="DH23" s="212">
        <v>-344.10587873191747</v>
      </c>
      <c r="DI23" s="212">
        <v>-342.00523237919356</v>
      </c>
      <c r="DJ23" s="212">
        <v>-354.10895660203141</v>
      </c>
      <c r="DK23" s="212">
        <v>-366.41274238227152</v>
      </c>
      <c r="DL23" s="212">
        <v>-378.1163434903047</v>
      </c>
      <c r="DM23" s="212">
        <v>-379.71683594952282</v>
      </c>
      <c r="DN23" s="212">
        <v>-385.81871345029242</v>
      </c>
      <c r="DO23" s="212">
        <v>-394.32132963988914</v>
      </c>
      <c r="DP23" s="212">
        <v>-402.72391505078485</v>
      </c>
      <c r="DQ23" s="212">
        <v>-411.72668513388737</v>
      </c>
      <c r="DR23" s="212">
        <v>-419.82917820867971</v>
      </c>
      <c r="DS23" s="212">
        <v>-419.82917820867954</v>
      </c>
      <c r="DT23" s="212">
        <v>-428.63188673437992</v>
      </c>
      <c r="DU23" s="212">
        <v>-437.4345952600799</v>
      </c>
      <c r="DV23" s="212">
        <v>-445.43705755617111</v>
      </c>
      <c r="DW23" s="212">
        <v>-461.49436046948432</v>
      </c>
      <c r="DX23" s="212">
        <v>-461.64204370575555</v>
      </c>
      <c r="DY23" s="212">
        <v>-1392.1002808461103</v>
      </c>
      <c r="DZ23" s="212">
        <v>-1272.8916589719915</v>
      </c>
      <c r="EA23" s="212">
        <v>-1396.4565876773286</v>
      </c>
      <c r="EB23" s="212">
        <v>-1997.614650661742</v>
      </c>
      <c r="EC23" s="212">
        <v>-1605.7440751000311</v>
      </c>
      <c r="ED23" s="212">
        <v>-1885.5801785164665</v>
      </c>
      <c r="EE23" s="212">
        <v>-1825.0615574022777</v>
      </c>
      <c r="EF23" s="212">
        <v>-1528.9704524469066</v>
      </c>
      <c r="EG23" s="212">
        <v>-1550.9772237611573</v>
      </c>
      <c r="EH23" s="212">
        <v>-1502.887216119673</v>
      </c>
      <c r="EI23" s="212">
        <v>-1707.2753154816871</v>
      </c>
      <c r="EJ23" s="212">
        <v>-1673.9759704613134</v>
      </c>
      <c r="EK23" s="212">
        <v>-1580.2597980576679</v>
      </c>
      <c r="EL23" s="212">
        <v>-1698.9653610314697</v>
      </c>
      <c r="EM23" s="212">
        <v>-1725.8687898738035</v>
      </c>
      <c r="EN23" s="212">
        <v>-1690.1745991391604</v>
      </c>
      <c r="EO23" s="212">
        <v>-1690.1745991391604</v>
      </c>
      <c r="EP23" s="212">
        <v>-1690.1745991391604</v>
      </c>
      <c r="EQ23" s="120"/>
      <c r="ER23" s="212">
        <v>-289.63906714285713</v>
      </c>
      <c r="ES23" s="212">
        <v>-306.62559956043953</v>
      </c>
      <c r="ET23" s="212">
        <v>-307.28718791208792</v>
      </c>
      <c r="EU23" s="212">
        <v>-325.54625472527476</v>
      </c>
      <c r="EV23" s="212">
        <v>-348.1321727472527</v>
      </c>
      <c r="EW23" s="212">
        <v>-347.99857351648359</v>
      </c>
      <c r="EX23" s="212">
        <v>-372.73922947219785</v>
      </c>
      <c r="EY23" s="212">
        <v>-382.81411461857135</v>
      </c>
      <c r="EZ23" s="212">
        <v>-404.35498679835172</v>
      </c>
      <c r="FA23" s="212">
        <v>-459.92854779263735</v>
      </c>
      <c r="FB23" s="212">
        <v>-425.10173068120872</v>
      </c>
      <c r="FC23" s="212">
        <v>-496.4199577832967</v>
      </c>
      <c r="FD23" s="212">
        <v>-522.2728960984615</v>
      </c>
      <c r="FE23" s="212">
        <v>-523.55024929912088</v>
      </c>
      <c r="FF23" s="212">
        <v>-556.17976392725268</v>
      </c>
      <c r="FG23" s="212">
        <v>-573.27941844461543</v>
      </c>
      <c r="FH23" s="212">
        <v>-603.38806565472544</v>
      </c>
      <c r="FI23" s="212">
        <v>-557.79929452318697</v>
      </c>
      <c r="FJ23" s="212">
        <v>-548.82057990329645</v>
      </c>
      <c r="FK23" s="212">
        <v>-602.43356977450549</v>
      </c>
      <c r="FL23" s="212">
        <v>-658.03298039406593</v>
      </c>
      <c r="FM23" s="212">
        <v>-689.73520873714267</v>
      </c>
      <c r="FN23" s="212">
        <v>-725.06315318703309</v>
      </c>
      <c r="FO23" s="212">
        <v>-720.8467757953847</v>
      </c>
      <c r="FP23" s="212">
        <v>-679.08256031604378</v>
      </c>
      <c r="FQ23" s="212">
        <v>-730.89664061011001</v>
      </c>
      <c r="FR23" s="212">
        <v>-764.33773025802191</v>
      </c>
      <c r="FS23" s="212">
        <v>-807.09541834912091</v>
      </c>
      <c r="FT23" s="212">
        <v>-842.27829125967048</v>
      </c>
      <c r="FU23" s="212">
        <v>-880.23315811054954</v>
      </c>
      <c r="FV23" s="212">
        <v>-904.29216061219779</v>
      </c>
      <c r="FW23" s="212">
        <v>-968.30351622956061</v>
      </c>
      <c r="FX23" s="212">
        <v>-1003.7423350875825</v>
      </c>
      <c r="FY23" s="212">
        <v>-1013.779758438459</v>
      </c>
      <c r="FZ23" s="212">
        <v>-1038.9009258324793</v>
      </c>
      <c r="GA23" s="120"/>
      <c r="GB23" s="212">
        <v>-242.13271679999997</v>
      </c>
      <c r="GC23" s="212">
        <v>-256.33313280000004</v>
      </c>
      <c r="GD23" s="212">
        <v>-256.88620799999995</v>
      </c>
      <c r="GE23" s="212">
        <v>-272.15043839999998</v>
      </c>
      <c r="GF23" s="212">
        <v>-291.03183360000003</v>
      </c>
      <c r="GG23" s="212">
        <v>-266.67680160000009</v>
      </c>
      <c r="GH23" s="212">
        <v>-285.63595690080007</v>
      </c>
      <c r="GI23" s="212">
        <v>-293.35650046559994</v>
      </c>
      <c r="GJ23" s="212">
        <v>-309.86361093599999</v>
      </c>
      <c r="GK23" s="212">
        <v>-352.45050820320006</v>
      </c>
      <c r="GL23" s="212">
        <v>-325.76216835359992</v>
      </c>
      <c r="GM23" s="212">
        <v>-380.41445185920003</v>
      </c>
      <c r="GN23" s="212">
        <v>-400.22596669439997</v>
      </c>
      <c r="GO23" s="212">
        <v>-401.20482262080009</v>
      </c>
      <c r="GP23" s="212">
        <v>-426.20933488319992</v>
      </c>
      <c r="GQ23" s="212">
        <v>-439.31307013440011</v>
      </c>
      <c r="GR23" s="212">
        <v>-462.3858018912</v>
      </c>
      <c r="GS23" s="212">
        <v>-427.45040675040002</v>
      </c>
      <c r="GT23" s="212">
        <v>-420.56987596800002</v>
      </c>
      <c r="GU23" s="212">
        <v>-461.65435662719989</v>
      </c>
      <c r="GV23" s="212">
        <v>-504.26106287039994</v>
      </c>
      <c r="GW23" s="212">
        <v>-528.55498101119997</v>
      </c>
      <c r="GX23" s="212">
        <v>-555.62734265279994</v>
      </c>
      <c r="GY23" s="212">
        <v>-552.39626608320009</v>
      </c>
      <c r="GZ23" s="212">
        <v>-520.39168832639996</v>
      </c>
      <c r="HA23" s="212">
        <v>-560.09763617280009</v>
      </c>
      <c r="HB23" s="212">
        <v>-585.72407118720002</v>
      </c>
      <c r="HC23" s="212">
        <v>-650.02314838950031</v>
      </c>
      <c r="HD23" s="212">
        <v>-562.89514780442232</v>
      </c>
      <c r="HE23" s="212">
        <v>-557.98104955798578</v>
      </c>
      <c r="HF23" s="212">
        <v>-675.06904055731513</v>
      </c>
      <c r="HG23" s="212">
        <v>-686.8907131016623</v>
      </c>
      <c r="HH23" s="212">
        <v>-712.03014009832737</v>
      </c>
      <c r="HI23" s="212">
        <v>-719.15044149931123</v>
      </c>
      <c r="HJ23" s="212">
        <v>-736.97078015966804</v>
      </c>
      <c r="HK23" s="120"/>
      <c r="HL23" s="212">
        <v>-11586.071428571429</v>
      </c>
      <c r="HM23" s="212">
        <v>-12174.309523809525</v>
      </c>
      <c r="HN23" s="212">
        <v>-12442.633333333333</v>
      </c>
      <c r="HO23" s="212">
        <v>-14370.761904761905</v>
      </c>
      <c r="HP23" s="212">
        <v>-15784.880952380952</v>
      </c>
      <c r="HQ23" s="212">
        <v>-17198.833333333336</v>
      </c>
      <c r="HR23" s="212">
        <v>-16982.547619047618</v>
      </c>
      <c r="HS23" s="212">
        <v>-18141.114285714288</v>
      </c>
      <c r="HT23" s="212">
        <v>-18292.590476190479</v>
      </c>
      <c r="HU23" s="212">
        <v>-20405.023809523809</v>
      </c>
      <c r="HV23" s="212">
        <v>-21953.3</v>
      </c>
      <c r="HW23" s="212">
        <v>-25396.37142857143</v>
      </c>
      <c r="HX23" s="212">
        <v>-27675.666666666668</v>
      </c>
      <c r="HY23" s="212">
        <v>-29189.761904761905</v>
      </c>
      <c r="HZ23" s="212">
        <v>-31883.476190476191</v>
      </c>
      <c r="IA23" s="212">
        <v>-32733.157142857144</v>
      </c>
      <c r="IB23" s="212">
        <v>-33007.238095238099</v>
      </c>
      <c r="IC23" s="212">
        <v>-26524.504761904762</v>
      </c>
      <c r="ID23" s="212">
        <v>-33162.37142857143</v>
      </c>
      <c r="IE23" s="212">
        <v>-38164.752380952385</v>
      </c>
      <c r="IF23" s="212">
        <v>-38082.619047619046</v>
      </c>
      <c r="IG23" s="212">
        <v>-42009.076405103558</v>
      </c>
      <c r="IH23" s="212">
        <v>-37471.142857142855</v>
      </c>
      <c r="II23" s="212">
        <v>-36644.861904761907</v>
      </c>
      <c r="IJ23" s="212">
        <v>-40119.830952380951</v>
      </c>
      <c r="IK23" s="212">
        <v>-36685.378571428577</v>
      </c>
      <c r="IL23" s="212">
        <v>-37657.926190476195</v>
      </c>
      <c r="IM23" s="212">
        <v>-40438.140476190478</v>
      </c>
      <c r="IN23" s="212">
        <v>-43067.095238095244</v>
      </c>
      <c r="IO23" s="212">
        <v>-45631.021428571432</v>
      </c>
      <c r="IP23" s="212">
        <v>-46691.53333333334</v>
      </c>
      <c r="IQ23" s="212">
        <v>-48232.485714285729</v>
      </c>
      <c r="IR23" s="212">
        <v>-50062.438095238096</v>
      </c>
      <c r="IS23" s="212">
        <v>-52083.199999999997</v>
      </c>
      <c r="IT23" s="212">
        <v>-48869.773428459266</v>
      </c>
      <c r="IU23" s="120"/>
      <c r="IV23" s="212">
        <v>0</v>
      </c>
      <c r="IW23" s="212">
        <v>0</v>
      </c>
      <c r="IX23" s="212">
        <v>0</v>
      </c>
      <c r="IY23" s="212">
        <v>0</v>
      </c>
      <c r="IZ23" s="212">
        <v>0</v>
      </c>
      <c r="JA23" s="212">
        <v>0</v>
      </c>
      <c r="JB23" s="212">
        <v>0</v>
      </c>
      <c r="JC23" s="212">
        <v>0</v>
      </c>
      <c r="JD23" s="212">
        <v>0</v>
      </c>
      <c r="JE23" s="212">
        <v>0</v>
      </c>
      <c r="JF23" s="212">
        <v>0</v>
      </c>
      <c r="JG23" s="212">
        <v>0</v>
      </c>
      <c r="JH23" s="212">
        <v>0</v>
      </c>
      <c r="JI23" s="212">
        <v>0</v>
      </c>
      <c r="JJ23" s="212">
        <v>0</v>
      </c>
      <c r="JK23" s="212">
        <v>0</v>
      </c>
      <c r="JL23" s="212">
        <v>0</v>
      </c>
      <c r="JM23" s="212">
        <v>0</v>
      </c>
      <c r="JN23" s="212">
        <v>0</v>
      </c>
      <c r="JO23" s="212">
        <v>0</v>
      </c>
      <c r="JP23" s="212">
        <v>0</v>
      </c>
      <c r="JQ23" s="212">
        <v>0</v>
      </c>
      <c r="JR23" s="212">
        <v>0</v>
      </c>
      <c r="JS23" s="212">
        <v>0</v>
      </c>
      <c r="JT23" s="212">
        <v>0</v>
      </c>
      <c r="JU23" s="212">
        <v>0</v>
      </c>
      <c r="JV23" s="212">
        <v>0</v>
      </c>
      <c r="JW23" s="212">
        <v>0</v>
      </c>
      <c r="JX23" s="212">
        <v>0</v>
      </c>
      <c r="JY23" s="212">
        <v>-162.46875</v>
      </c>
      <c r="JZ23" s="212">
        <v>-154.625</v>
      </c>
      <c r="KA23" s="212">
        <v>-196.875</v>
      </c>
      <c r="KB23" s="212">
        <v>-153.125</v>
      </c>
      <c r="KC23" s="212">
        <v>-168.75</v>
      </c>
      <c r="KD23" s="212">
        <v>-180.33691884375</v>
      </c>
      <c r="KE23" s="120"/>
      <c r="KF23" s="212">
        <v>0</v>
      </c>
      <c r="KG23" s="212">
        <v>0</v>
      </c>
      <c r="KH23" s="212">
        <v>0</v>
      </c>
      <c r="KI23" s="212">
        <v>0</v>
      </c>
      <c r="KJ23" s="212">
        <v>0</v>
      </c>
      <c r="KK23" s="212">
        <v>0</v>
      </c>
      <c r="KL23" s="212">
        <v>0</v>
      </c>
      <c r="KM23" s="212">
        <v>0</v>
      </c>
      <c r="KN23" s="212">
        <v>0</v>
      </c>
      <c r="KO23" s="212">
        <v>0</v>
      </c>
      <c r="KP23" s="212">
        <v>0</v>
      </c>
      <c r="KQ23" s="212">
        <v>0</v>
      </c>
      <c r="KR23" s="212">
        <v>0</v>
      </c>
      <c r="KS23" s="212">
        <v>0</v>
      </c>
      <c r="KT23" s="212">
        <v>0</v>
      </c>
      <c r="KU23" s="212">
        <v>0</v>
      </c>
      <c r="KV23" s="212">
        <v>0</v>
      </c>
      <c r="KW23" s="212">
        <v>0</v>
      </c>
      <c r="KX23" s="212">
        <v>0</v>
      </c>
      <c r="KY23" s="212">
        <v>0</v>
      </c>
      <c r="KZ23" s="212">
        <v>0</v>
      </c>
      <c r="LA23" s="212">
        <v>0</v>
      </c>
      <c r="LB23" s="212">
        <v>0</v>
      </c>
      <c r="LC23" s="212">
        <v>0</v>
      </c>
      <c r="LD23" s="212">
        <v>0</v>
      </c>
      <c r="LE23" s="212">
        <v>0</v>
      </c>
      <c r="LF23" s="212">
        <v>0</v>
      </c>
      <c r="LG23" s="212">
        <v>0</v>
      </c>
      <c r="LH23" s="212">
        <v>0</v>
      </c>
      <c r="LI23" s="212">
        <v>0</v>
      </c>
      <c r="LJ23" s="212">
        <v>-346.73102999999998</v>
      </c>
      <c r="LK23" s="212">
        <v>-3095.4</v>
      </c>
      <c r="LL23" s="212">
        <v>-3443.13</v>
      </c>
      <c r="LM23" s="212">
        <v>-5640.1294090909087</v>
      </c>
      <c r="LN23" s="212">
        <v>-8917.0270174870129</v>
      </c>
      <c r="LO23" s="120"/>
      <c r="LP23" s="212">
        <v>-120269.57869327943</v>
      </c>
      <c r="LQ23" s="212">
        <v>-126753.83748216316</v>
      </c>
      <c r="LR23" s="212">
        <v>-133692.02593396854</v>
      </c>
      <c r="LS23" s="212">
        <v>-140917.95883418323</v>
      </c>
      <c r="LT23" s="212">
        <v>-153250.80282514053</v>
      </c>
      <c r="LU23" s="212">
        <v>-160781.78361608196</v>
      </c>
      <c r="LV23" s="212">
        <v>-170306.14294468978</v>
      </c>
      <c r="LW23" s="212">
        <v>-182120.81929108078</v>
      </c>
      <c r="LX23" s="212">
        <v>-203132.12066857639</v>
      </c>
      <c r="LY23" s="212">
        <v>-208475.10490815493</v>
      </c>
      <c r="LZ23" s="212">
        <v>-207020.16255855875</v>
      </c>
      <c r="MA23" s="212">
        <v>-213339.78511368929</v>
      </c>
      <c r="MB23" s="212">
        <v>-229646.40910521042</v>
      </c>
      <c r="MC23" s="212">
        <v>-227369.51192253886</v>
      </c>
      <c r="MD23" s="212">
        <v>-223184.87033472725</v>
      </c>
      <c r="ME23" s="212">
        <v>-230472.60706984939</v>
      </c>
      <c r="MF23" s="212">
        <v>-237522.12310277228</v>
      </c>
      <c r="MG23" s="212">
        <v>-226586.42322444997</v>
      </c>
      <c r="MH23" s="212">
        <v>-238695.00954095376</v>
      </c>
      <c r="MI23" s="212">
        <v>-235215.43469298855</v>
      </c>
      <c r="MJ23" s="212">
        <v>-247872.83942232828</v>
      </c>
      <c r="MK23" s="212">
        <v>-266296.11977871315</v>
      </c>
      <c r="ML23" s="212">
        <v>-302352.35890666745</v>
      </c>
      <c r="MM23" s="212">
        <v>-308084.76606233761</v>
      </c>
      <c r="MN23" s="212">
        <v>-272558.96195476421</v>
      </c>
      <c r="MO23" s="212">
        <v>-306349.78700737644</v>
      </c>
      <c r="MP23" s="212">
        <v>-298556.32233304088</v>
      </c>
      <c r="MQ23" s="212">
        <v>-291142.5928668119</v>
      </c>
      <c r="MR23" s="212">
        <v>-281307.84291491448</v>
      </c>
      <c r="MS23" s="212">
        <v>-283129.75243486697</v>
      </c>
      <c r="MT23" s="212">
        <v>-287946.70375424816</v>
      </c>
      <c r="MU23" s="212">
        <v>-298997.03844562569</v>
      </c>
      <c r="MV23" s="212">
        <v>-300497.38439762924</v>
      </c>
      <c r="MW23" s="212">
        <v>-283737.85114880197</v>
      </c>
      <c r="MX23" s="212">
        <v>-312559.48776759265</v>
      </c>
      <c r="MY23" s="120"/>
      <c r="MZ23" s="212">
        <v>0</v>
      </c>
      <c r="NA23" s="212">
        <v>0</v>
      </c>
      <c r="NB23" s="212">
        <v>0</v>
      </c>
      <c r="NC23" s="212">
        <v>0</v>
      </c>
      <c r="ND23" s="212">
        <v>0</v>
      </c>
      <c r="NE23" s="212">
        <v>0</v>
      </c>
      <c r="NF23" s="212">
        <v>0</v>
      </c>
      <c r="NG23" s="212">
        <v>0</v>
      </c>
      <c r="NH23" s="212">
        <v>0</v>
      </c>
      <c r="NI23" s="212">
        <v>0</v>
      </c>
      <c r="NJ23" s="212">
        <v>0</v>
      </c>
      <c r="NK23" s="212">
        <v>0</v>
      </c>
      <c r="NL23" s="212">
        <v>0</v>
      </c>
      <c r="NM23" s="212">
        <v>0</v>
      </c>
      <c r="NN23" s="212">
        <v>0</v>
      </c>
      <c r="NO23" s="212">
        <v>0</v>
      </c>
      <c r="NP23" s="212">
        <v>0</v>
      </c>
      <c r="NQ23" s="212">
        <v>0</v>
      </c>
      <c r="NR23" s="212">
        <v>0</v>
      </c>
      <c r="NS23" s="212">
        <v>0</v>
      </c>
      <c r="NT23" s="212">
        <v>0</v>
      </c>
      <c r="NU23" s="212">
        <v>0</v>
      </c>
      <c r="NV23" s="212">
        <v>0</v>
      </c>
      <c r="NW23" s="212">
        <v>0</v>
      </c>
      <c r="NX23" s="212">
        <v>0</v>
      </c>
      <c r="NY23" s="212">
        <v>0</v>
      </c>
      <c r="NZ23" s="212">
        <v>0</v>
      </c>
      <c r="OA23" s="212">
        <v>0</v>
      </c>
      <c r="OB23" s="212">
        <v>0</v>
      </c>
      <c r="OC23" s="212">
        <v>0</v>
      </c>
      <c r="OD23" s="212">
        <v>0</v>
      </c>
      <c r="OE23" s="212">
        <v>0</v>
      </c>
      <c r="OF23" s="212">
        <v>0</v>
      </c>
      <c r="OG23" s="212">
        <v>0</v>
      </c>
      <c r="OH23" s="212">
        <v>0</v>
      </c>
      <c r="OI23" s="120"/>
      <c r="OJ23" s="212">
        <v>0</v>
      </c>
      <c r="OK23" s="212">
        <v>0</v>
      </c>
      <c r="OL23" s="212">
        <v>0</v>
      </c>
      <c r="OM23" s="212">
        <v>0</v>
      </c>
      <c r="ON23" s="212">
        <v>0</v>
      </c>
      <c r="OO23" s="212">
        <v>0</v>
      </c>
      <c r="OP23" s="212">
        <v>0</v>
      </c>
      <c r="OQ23" s="212">
        <v>0</v>
      </c>
      <c r="OR23" s="212">
        <v>0</v>
      </c>
      <c r="OS23" s="212">
        <v>0</v>
      </c>
      <c r="OT23" s="212">
        <v>0</v>
      </c>
      <c r="OU23" s="212">
        <v>0</v>
      </c>
      <c r="OV23" s="212">
        <v>0</v>
      </c>
      <c r="OW23" s="212">
        <v>0</v>
      </c>
      <c r="OX23" s="212">
        <v>0</v>
      </c>
      <c r="OY23" s="212">
        <v>0</v>
      </c>
      <c r="OZ23" s="212">
        <v>0</v>
      </c>
      <c r="PA23" s="212">
        <v>0</v>
      </c>
      <c r="PB23" s="212">
        <v>0</v>
      </c>
      <c r="PC23" s="212">
        <v>0</v>
      </c>
      <c r="PD23" s="212">
        <v>0</v>
      </c>
      <c r="PE23" s="212">
        <v>0</v>
      </c>
      <c r="PF23" s="212">
        <v>0</v>
      </c>
      <c r="PG23" s="212">
        <v>0</v>
      </c>
      <c r="PH23" s="212">
        <v>0</v>
      </c>
      <c r="PI23" s="212">
        <v>0</v>
      </c>
      <c r="PJ23" s="212">
        <v>0</v>
      </c>
      <c r="PK23" s="212">
        <v>0</v>
      </c>
      <c r="PL23" s="212">
        <v>0</v>
      </c>
      <c r="PM23" s="212">
        <v>0</v>
      </c>
      <c r="PN23" s="212">
        <v>0</v>
      </c>
      <c r="PO23" s="212">
        <v>0</v>
      </c>
      <c r="PP23" s="212">
        <v>0</v>
      </c>
      <c r="PQ23" s="212">
        <v>0</v>
      </c>
      <c r="PR23" s="212">
        <v>0</v>
      </c>
      <c r="PS23" s="120"/>
      <c r="PT23" s="212">
        <v>0</v>
      </c>
      <c r="PU23" s="212">
        <v>0</v>
      </c>
      <c r="PV23" s="212">
        <v>0</v>
      </c>
      <c r="PW23" s="212">
        <v>0</v>
      </c>
      <c r="PX23" s="212">
        <v>0</v>
      </c>
      <c r="PY23" s="212">
        <v>0</v>
      </c>
      <c r="PZ23" s="212">
        <v>0</v>
      </c>
      <c r="QA23" s="212">
        <v>0</v>
      </c>
      <c r="QB23" s="212">
        <v>0</v>
      </c>
      <c r="QC23" s="212">
        <v>0</v>
      </c>
      <c r="QD23" s="212">
        <v>0</v>
      </c>
      <c r="QE23" s="212">
        <v>0</v>
      </c>
      <c r="QF23" s="212">
        <v>0</v>
      </c>
      <c r="QG23" s="212">
        <v>0</v>
      </c>
      <c r="QH23" s="212">
        <v>0</v>
      </c>
      <c r="QI23" s="212">
        <v>0</v>
      </c>
      <c r="QJ23" s="212">
        <v>0</v>
      </c>
      <c r="QK23" s="212">
        <v>0</v>
      </c>
      <c r="QL23" s="212">
        <v>0</v>
      </c>
      <c r="QM23" s="212">
        <v>0</v>
      </c>
      <c r="QN23" s="212">
        <v>0</v>
      </c>
      <c r="QO23" s="212">
        <v>0</v>
      </c>
      <c r="QP23" s="212">
        <v>0</v>
      </c>
      <c r="QQ23" s="212">
        <v>0</v>
      </c>
      <c r="QR23" s="212">
        <v>0</v>
      </c>
      <c r="QS23" s="212">
        <v>0</v>
      </c>
      <c r="QT23" s="212">
        <v>0</v>
      </c>
      <c r="QU23" s="212">
        <v>0</v>
      </c>
      <c r="QV23" s="212">
        <v>0</v>
      </c>
      <c r="QW23" s="212">
        <v>0</v>
      </c>
      <c r="QX23" s="212">
        <v>0</v>
      </c>
      <c r="QY23" s="212">
        <v>0</v>
      </c>
      <c r="QZ23" s="212">
        <v>0</v>
      </c>
      <c r="RA23" s="212">
        <v>0</v>
      </c>
      <c r="RB23" s="212">
        <v>0</v>
      </c>
      <c r="RC23" s="120"/>
      <c r="RD23" s="212">
        <v>0</v>
      </c>
      <c r="RE23" s="212">
        <v>0</v>
      </c>
      <c r="RF23" s="212">
        <v>0</v>
      </c>
      <c r="RG23" s="212">
        <v>0</v>
      </c>
      <c r="RH23" s="212">
        <v>0</v>
      </c>
      <c r="RI23" s="212">
        <v>0</v>
      </c>
      <c r="RJ23" s="212">
        <v>0</v>
      </c>
      <c r="RK23" s="212">
        <v>0</v>
      </c>
      <c r="RL23" s="212">
        <v>0</v>
      </c>
      <c r="RM23" s="212">
        <v>0</v>
      </c>
      <c r="RN23" s="212">
        <v>0</v>
      </c>
      <c r="RO23" s="212">
        <v>0</v>
      </c>
      <c r="RP23" s="212">
        <v>0</v>
      </c>
      <c r="RQ23" s="212">
        <v>0</v>
      </c>
      <c r="RR23" s="212">
        <v>0</v>
      </c>
      <c r="RS23" s="212">
        <v>0</v>
      </c>
      <c r="RT23" s="212">
        <v>0</v>
      </c>
      <c r="RU23" s="212">
        <v>0</v>
      </c>
      <c r="RV23" s="212">
        <v>0</v>
      </c>
      <c r="RW23" s="212">
        <v>0</v>
      </c>
      <c r="RX23" s="212">
        <v>0</v>
      </c>
      <c r="RY23" s="212">
        <v>0</v>
      </c>
      <c r="RZ23" s="212">
        <v>0</v>
      </c>
      <c r="SA23" s="212">
        <v>0</v>
      </c>
      <c r="SB23" s="212">
        <v>0</v>
      </c>
      <c r="SC23" s="212">
        <v>0</v>
      </c>
      <c r="SD23" s="212">
        <v>0</v>
      </c>
      <c r="SE23" s="212">
        <v>0</v>
      </c>
      <c r="SF23" s="212">
        <v>0</v>
      </c>
      <c r="SG23" s="212">
        <v>0</v>
      </c>
      <c r="SH23" s="212">
        <v>0</v>
      </c>
      <c r="SI23" s="212">
        <v>0</v>
      </c>
      <c r="SJ23" s="212">
        <v>0</v>
      </c>
      <c r="SK23" s="212">
        <v>0</v>
      </c>
      <c r="SL23" s="212">
        <v>0</v>
      </c>
      <c r="SM23" s="120"/>
      <c r="SN23" s="212">
        <f t="shared" ref="SN23" si="25">SN22+SN21</f>
        <v>-1353.4120175955723</v>
      </c>
      <c r="SO23" s="212">
        <f t="shared" ref="SO23" si="26">SO22+SO21</f>
        <v>-1428.4591296253961</v>
      </c>
      <c r="SP23" s="212">
        <f t="shared" ref="SP23" si="27">SP22+SP21</f>
        <v>-1282.2777470595743</v>
      </c>
      <c r="SQ23" s="212">
        <f t="shared" ref="SQ23" si="28">SQ22+SQ21</f>
        <v>-684.52830714974721</v>
      </c>
      <c r="SR23" s="212">
        <f t="shared" ref="SR23:SS23" si="29">SR22+SR21</f>
        <v>-676.61276417422903</v>
      </c>
      <c r="SS23" s="212">
        <f t="shared" si="29"/>
        <v>-399.79839100329491</v>
      </c>
      <c r="ST23" s="212">
        <f t="shared" ref="ST23" si="30">ST22+ST21</f>
        <v>-359.5046098080627</v>
      </c>
      <c r="SU23" s="212">
        <f t="shared" ref="SU23" si="31">SU22+SU21</f>
        <v>-565.99598523935003</v>
      </c>
      <c r="SV23" s="212">
        <f t="shared" ref="SV23" si="32">SV22+SV21</f>
        <v>-336.28337180252254</v>
      </c>
      <c r="SW23" s="212">
        <f t="shared" ref="SW23:SX23" si="33">SW22+SW21</f>
        <v>-435.48332396906159</v>
      </c>
      <c r="SX23" s="212">
        <f t="shared" si="33"/>
        <v>-412.79718190931868</v>
      </c>
      <c r="SY23" s="212">
        <f t="shared" ref="SY23" si="34">SY22+SY21</f>
        <v>-460.9223607426074</v>
      </c>
      <c r="SZ23" s="212">
        <f t="shared" ref="SZ23" si="35">SZ22+SZ21</f>
        <v>-512.69015770702788</v>
      </c>
      <c r="TA23" s="212">
        <f t="shared" ref="TA23" si="36">TA22+TA21</f>
        <v>-280.40858514393619</v>
      </c>
      <c r="TB23" s="212">
        <f t="shared" ref="TB23:TC23" si="37">TB22+TB21</f>
        <v>-321.48214445799914</v>
      </c>
      <c r="TC23" s="212">
        <f t="shared" si="37"/>
        <v>-333.36608299012613</v>
      </c>
      <c r="TD23" s="212">
        <f t="shared" ref="TD23" si="38">TD22+TD21</f>
        <v>-326.12398718361345</v>
      </c>
      <c r="TE23" s="212">
        <f t="shared" ref="TE23" si="39">TE22+TE21</f>
        <v>-251.12242846280083</v>
      </c>
      <c r="TF23" s="212">
        <f t="shared" ref="TF23" si="40">TF22+TF21</f>
        <v>-225.81997575706603</v>
      </c>
      <c r="TG23" s="212">
        <f t="shared" ref="TG23:TH23" si="41">TG22+TG21</f>
        <v>-267.54004415540425</v>
      </c>
      <c r="TH23" s="212">
        <f t="shared" si="41"/>
        <v>-535.96891598228831</v>
      </c>
      <c r="TI23" s="212">
        <f t="shared" ref="TI23" si="42">TI22+TI21</f>
        <v>-581.4584546865168</v>
      </c>
      <c r="TJ23" s="212">
        <f t="shared" ref="TJ23" si="43">TJ22+TJ21</f>
        <v>-588.29057694726907</v>
      </c>
      <c r="TK23" s="212">
        <f t="shared" ref="TK23" si="44">TK22+TK21</f>
        <v>-392.72106699056133</v>
      </c>
      <c r="TL23" s="212">
        <f t="shared" ref="TL23:TM23" si="45">TL22+TL21</f>
        <v>-302.06086734945092</v>
      </c>
      <c r="TM23" s="212">
        <f t="shared" si="45"/>
        <v>-299.1051730196761</v>
      </c>
      <c r="TN23" s="212">
        <f t="shared" ref="TN23" si="46">TN22+TN21</f>
        <v>-255.5637522004055</v>
      </c>
      <c r="TO23" s="212">
        <f t="shared" ref="TO23" si="47">TO22+TO21</f>
        <v>-332.60870233112217</v>
      </c>
      <c r="TP23" s="212">
        <f t="shared" ref="TP23" si="48">TP22+TP21</f>
        <v>-367.17538091333944</v>
      </c>
      <c r="TQ23" s="212">
        <f t="shared" ref="TQ23" si="49">TQ22+TQ21</f>
        <v>-359.2487562524596</v>
      </c>
      <c r="TR23" s="212">
        <f>TR22+TR21</f>
        <v>-1500</v>
      </c>
      <c r="TS23" s="212">
        <f t="shared" ref="TS23:TV23" si="50">TS22+TS21</f>
        <v>-412.75673135309324</v>
      </c>
      <c r="TT23" s="212">
        <f t="shared" si="50"/>
        <v>-385.09147318860676</v>
      </c>
      <c r="TU23" s="212">
        <f t="shared" si="50"/>
        <v>-398.3965535377119</v>
      </c>
      <c r="TV23" s="212">
        <f t="shared" si="50"/>
        <v>-776.56169947105013</v>
      </c>
      <c r="TW23" s="120"/>
      <c r="TX23" s="212">
        <v>-2181.1952003776505</v>
      </c>
      <c r="TY23" s="212">
        <v>-2284.6540707583413</v>
      </c>
      <c r="TZ23" s="212">
        <v>-2011.5223180602011</v>
      </c>
      <c r="UA23" s="212">
        <v>-1385.6420714101919</v>
      </c>
      <c r="UB23" s="212">
        <v>-1353.3367987425554</v>
      </c>
      <c r="UC23" s="212">
        <v>-959.52995010786753</v>
      </c>
      <c r="UD23" s="212">
        <v>-1003.4778492888449</v>
      </c>
      <c r="UE23" s="212">
        <v>-880.7610435374927</v>
      </c>
      <c r="UF23" s="212">
        <v>-219.88756904761905</v>
      </c>
      <c r="UG23" s="212">
        <v>-228.51889357142855</v>
      </c>
      <c r="UH23" s="212">
        <v>-204.79831285714286</v>
      </c>
      <c r="UI23" s="212">
        <v>-257.83240357142853</v>
      </c>
      <c r="UJ23" s="212">
        <v>-213.01603595238095</v>
      </c>
      <c r="UK23" s="212">
        <v>-301.8485714285714</v>
      </c>
      <c r="UL23" s="212">
        <v>-88.635476190476197</v>
      </c>
      <c r="UM23" s="212">
        <v>-153.67204761904765</v>
      </c>
      <c r="UN23" s="212">
        <v>-241.47595238095238</v>
      </c>
      <c r="UO23" s="212">
        <v>-806.82476190476189</v>
      </c>
      <c r="UP23" s="212">
        <v>-138.64221428571426</v>
      </c>
      <c r="UQ23" s="212">
        <v>-153.53969047619051</v>
      </c>
      <c r="UR23" s="212">
        <v>-171.14489761904761</v>
      </c>
      <c r="US23" s="212">
        <v>-165.26195384410622</v>
      </c>
      <c r="UT23" s="212">
        <v>-171.14489761904761</v>
      </c>
      <c r="UU23" s="212">
        <v>-215.6</v>
      </c>
      <c r="UV23" s="212">
        <v>-136.24</v>
      </c>
      <c r="UW23" s="212">
        <v>-99</v>
      </c>
      <c r="UX23" s="212">
        <v>-99</v>
      </c>
      <c r="UY23" s="212">
        <v>-87</v>
      </c>
      <c r="UZ23" s="212">
        <v>-134</v>
      </c>
      <c r="VA23" s="212">
        <v>-125</v>
      </c>
      <c r="VB23" s="212">
        <v>-129</v>
      </c>
      <c r="VC23" s="212">
        <v>-132</v>
      </c>
      <c r="VD23" s="212">
        <v>-134</v>
      </c>
      <c r="VE23" s="212">
        <v>-134</v>
      </c>
      <c r="VF23" s="212">
        <v>-282.73327999999998</v>
      </c>
      <c r="VG23" s="120"/>
      <c r="VH23" s="212">
        <v>0</v>
      </c>
      <c r="VI23" s="212">
        <v>0</v>
      </c>
      <c r="VJ23" s="212">
        <v>0</v>
      </c>
      <c r="VK23" s="212">
        <v>0</v>
      </c>
      <c r="VL23" s="212">
        <v>0</v>
      </c>
      <c r="VM23" s="212">
        <v>0</v>
      </c>
      <c r="VN23" s="212">
        <v>0</v>
      </c>
      <c r="VO23" s="212">
        <v>0</v>
      </c>
      <c r="VP23" s="212">
        <v>0</v>
      </c>
      <c r="VQ23" s="212">
        <v>0</v>
      </c>
      <c r="VR23" s="212">
        <v>0</v>
      </c>
      <c r="VS23" s="212">
        <v>0</v>
      </c>
      <c r="VT23" s="212">
        <v>0</v>
      </c>
      <c r="VU23" s="212">
        <v>0</v>
      </c>
      <c r="VV23" s="212">
        <v>0</v>
      </c>
      <c r="VW23" s="212">
        <v>0</v>
      </c>
      <c r="VX23" s="212">
        <v>0</v>
      </c>
      <c r="VY23" s="212">
        <v>0</v>
      </c>
      <c r="VZ23" s="212">
        <v>0</v>
      </c>
      <c r="WA23" s="212">
        <v>0</v>
      </c>
      <c r="WB23" s="212">
        <v>0</v>
      </c>
      <c r="WC23" s="212">
        <v>0</v>
      </c>
      <c r="WD23" s="212">
        <v>0</v>
      </c>
      <c r="WE23" s="212">
        <v>0</v>
      </c>
      <c r="WF23" s="212">
        <v>0</v>
      </c>
      <c r="WG23" s="212">
        <v>0</v>
      </c>
      <c r="WH23" s="212">
        <v>0</v>
      </c>
      <c r="WI23" s="212">
        <v>0</v>
      </c>
      <c r="WJ23" s="212">
        <v>0</v>
      </c>
      <c r="WK23" s="212">
        <v>0</v>
      </c>
      <c r="WL23" s="212">
        <v>0</v>
      </c>
      <c r="WM23" s="212">
        <v>0</v>
      </c>
      <c r="WN23" s="212">
        <v>0</v>
      </c>
      <c r="WO23" s="212">
        <v>0</v>
      </c>
      <c r="WP23" s="212">
        <v>0</v>
      </c>
      <c r="WQ23" s="120"/>
      <c r="WR23" s="212">
        <v>0</v>
      </c>
      <c r="WS23" s="212">
        <v>0</v>
      </c>
      <c r="WT23" s="212">
        <v>0</v>
      </c>
      <c r="WU23" s="212">
        <v>0</v>
      </c>
      <c r="WV23" s="212">
        <v>0</v>
      </c>
      <c r="WW23" s="212">
        <v>0</v>
      </c>
      <c r="WX23" s="212">
        <v>0</v>
      </c>
      <c r="WY23" s="212">
        <v>0</v>
      </c>
      <c r="WZ23" s="212">
        <v>0</v>
      </c>
      <c r="XA23" s="212">
        <v>0</v>
      </c>
      <c r="XB23" s="212">
        <v>0</v>
      </c>
      <c r="XC23" s="212">
        <v>0</v>
      </c>
      <c r="XD23" s="212">
        <v>0</v>
      </c>
      <c r="XE23" s="212">
        <v>0</v>
      </c>
      <c r="XF23" s="212">
        <v>0</v>
      </c>
      <c r="XG23" s="212">
        <v>0</v>
      </c>
      <c r="XH23" s="212">
        <v>0</v>
      </c>
      <c r="XI23" s="212">
        <v>0</v>
      </c>
      <c r="XJ23" s="212">
        <v>0</v>
      </c>
      <c r="XK23" s="212">
        <v>0</v>
      </c>
      <c r="XL23" s="212">
        <v>0</v>
      </c>
      <c r="XM23" s="212">
        <v>0</v>
      </c>
      <c r="XN23" s="212">
        <v>0</v>
      </c>
      <c r="XO23" s="212">
        <v>0</v>
      </c>
      <c r="XP23" s="212">
        <v>0</v>
      </c>
      <c r="XQ23" s="212">
        <v>0</v>
      </c>
      <c r="XR23" s="212">
        <v>0</v>
      </c>
      <c r="XS23" s="212">
        <v>0</v>
      </c>
      <c r="XT23" s="212">
        <v>0</v>
      </c>
      <c r="XU23" s="212">
        <v>0</v>
      </c>
      <c r="XV23" s="212">
        <v>0</v>
      </c>
      <c r="XW23" s="212">
        <v>0</v>
      </c>
      <c r="XX23" s="212">
        <v>0</v>
      </c>
      <c r="XY23" s="212">
        <v>0</v>
      </c>
      <c r="XZ23" s="212">
        <v>0</v>
      </c>
      <c r="YA23" s="120"/>
      <c r="YB23" s="212">
        <v>0</v>
      </c>
      <c r="YC23" s="212">
        <v>0</v>
      </c>
      <c r="YD23" s="212">
        <v>0</v>
      </c>
      <c r="YE23" s="212">
        <v>0</v>
      </c>
      <c r="YF23" s="212">
        <v>0</v>
      </c>
      <c r="YG23" s="212">
        <v>0</v>
      </c>
      <c r="YH23" s="212">
        <v>0</v>
      </c>
      <c r="YI23" s="212">
        <v>0</v>
      </c>
      <c r="YJ23" s="212">
        <v>0</v>
      </c>
      <c r="YK23" s="212">
        <v>0</v>
      </c>
      <c r="YL23" s="212">
        <v>0</v>
      </c>
      <c r="YM23" s="212">
        <v>0</v>
      </c>
      <c r="YN23" s="212">
        <v>0</v>
      </c>
      <c r="YO23" s="212">
        <v>0</v>
      </c>
      <c r="YP23" s="212">
        <v>0</v>
      </c>
      <c r="YQ23" s="212">
        <v>0</v>
      </c>
      <c r="YR23" s="212">
        <v>0</v>
      </c>
      <c r="YS23" s="212">
        <v>0</v>
      </c>
      <c r="YT23" s="212">
        <v>0</v>
      </c>
      <c r="YU23" s="212">
        <v>0</v>
      </c>
      <c r="YV23" s="212">
        <v>0</v>
      </c>
      <c r="YW23" s="212">
        <v>0</v>
      </c>
      <c r="YX23" s="212">
        <v>0</v>
      </c>
      <c r="YY23" s="212">
        <v>0</v>
      </c>
      <c r="YZ23" s="212">
        <v>0</v>
      </c>
      <c r="ZA23" s="212">
        <v>0</v>
      </c>
      <c r="ZB23" s="212">
        <v>0</v>
      </c>
      <c r="ZC23" s="212">
        <v>0</v>
      </c>
      <c r="ZD23" s="212">
        <v>0</v>
      </c>
      <c r="ZE23" s="212">
        <v>0</v>
      </c>
      <c r="ZF23" s="212">
        <v>0</v>
      </c>
      <c r="ZG23" s="212">
        <v>0</v>
      </c>
      <c r="ZH23" s="212">
        <v>0</v>
      </c>
      <c r="ZI23" s="212">
        <v>0</v>
      </c>
      <c r="ZJ23" s="212">
        <v>0</v>
      </c>
      <c r="ZK23" s="120"/>
      <c r="ZL23" s="212">
        <v>-384.7</v>
      </c>
      <c r="ZM23" s="212">
        <v>-589.79999999999995</v>
      </c>
      <c r="ZN23" s="212">
        <v>-391.8</v>
      </c>
      <c r="ZO23" s="212">
        <v>-575.79999999999995</v>
      </c>
      <c r="ZP23" s="212">
        <v>-453.8</v>
      </c>
      <c r="ZQ23" s="212">
        <v>-565.29999999999995</v>
      </c>
      <c r="ZR23" s="212">
        <v>-380.5</v>
      </c>
      <c r="ZS23" s="212">
        <v>-358.6</v>
      </c>
      <c r="ZT23" s="212">
        <v>-380.4</v>
      </c>
      <c r="ZU23" s="212">
        <v>-348.1</v>
      </c>
      <c r="ZV23" s="212">
        <v>-338.2</v>
      </c>
      <c r="ZW23" s="212">
        <v>-383.8</v>
      </c>
      <c r="ZX23" s="212">
        <v>-688.1</v>
      </c>
      <c r="ZY23" s="212">
        <v>-392</v>
      </c>
      <c r="ZZ23" s="212">
        <v>-358</v>
      </c>
      <c r="AAA23" s="212">
        <v>-153.1</v>
      </c>
      <c r="AAB23" s="212">
        <v>-191.55674436106736</v>
      </c>
      <c r="AAC23" s="212">
        <v>-266</v>
      </c>
      <c r="AAD23" s="212">
        <v>-167.11832997255709</v>
      </c>
      <c r="AAE23" s="212">
        <v>-149.30000000000001</v>
      </c>
      <c r="AAF23" s="212">
        <v>-183.79735092041901</v>
      </c>
      <c r="AAG23" s="212">
        <v>-179.94757052740565</v>
      </c>
      <c r="AAH23" s="212">
        <v>-199</v>
      </c>
      <c r="AAI23" s="212">
        <v>-179.4</v>
      </c>
      <c r="AAJ23" s="212">
        <v>-135.80000000000001</v>
      </c>
      <c r="AAK23" s="212">
        <v>-230</v>
      </c>
      <c r="AAL23" s="212">
        <v>-250.16</v>
      </c>
      <c r="AAM23" s="212">
        <v>-300</v>
      </c>
      <c r="AAN23" s="212">
        <v>-331</v>
      </c>
      <c r="AAO23" s="212">
        <v>-310</v>
      </c>
      <c r="AAP23" s="212">
        <v>-312</v>
      </c>
      <c r="AAQ23" s="212">
        <v>-315</v>
      </c>
      <c r="AAR23" s="212">
        <v>-315</v>
      </c>
      <c r="AAS23" s="212">
        <v>-315</v>
      </c>
      <c r="AAT23" s="212">
        <v>-454</v>
      </c>
      <c r="AAU23" s="120"/>
      <c r="AAV23" s="212">
        <v>-367.12874523339599</v>
      </c>
      <c r="AAW23" s="212">
        <v>-371.86492476187425</v>
      </c>
      <c r="AAX23" s="212">
        <v>-376.6622038278233</v>
      </c>
      <c r="AAY23" s="212">
        <v>-381.52137065167608</v>
      </c>
      <c r="AAZ23" s="212">
        <v>-522</v>
      </c>
      <c r="ABA23" s="212">
        <v>-391.42857142857144</v>
      </c>
      <c r="ABB23" s="212">
        <v>-364.28571428571433</v>
      </c>
      <c r="ABC23" s="212">
        <v>-293.57142857142861</v>
      </c>
      <c r="ABD23" s="212">
        <v>-314.28571428571428</v>
      </c>
      <c r="ABE23" s="212">
        <v>-330</v>
      </c>
      <c r="ABF23" s="212">
        <v>-328.57142857142861</v>
      </c>
      <c r="ABG23" s="212">
        <v>-390</v>
      </c>
      <c r="ABH23" s="212">
        <v>-384.28571428571433</v>
      </c>
      <c r="ABI23" s="212">
        <v>-405</v>
      </c>
      <c r="ABJ23" s="212">
        <v>-412.85714285714289</v>
      </c>
      <c r="ABK23" s="212">
        <v>-435.71428571428572</v>
      </c>
      <c r="ABL23" s="212">
        <v>-442.85714285714289</v>
      </c>
      <c r="ABM23" s="212">
        <v>-450.71428571428572</v>
      </c>
      <c r="ABN23" s="212">
        <v>-460</v>
      </c>
      <c r="ABO23" s="212">
        <v>-467.85714285714289</v>
      </c>
      <c r="ABP23" s="212">
        <v>-474.28571428571433</v>
      </c>
      <c r="ABQ23" s="212">
        <v>-479.28571428571433</v>
      </c>
      <c r="ABR23" s="212">
        <v>-437</v>
      </c>
      <c r="ABS23" s="212">
        <v>-233.793396</v>
      </c>
      <c r="ABT23" s="212">
        <v>-229.822</v>
      </c>
      <c r="ABU23" s="212">
        <v>-253.60599999999999</v>
      </c>
      <c r="ABV23" s="212">
        <v>-253.60599999999999</v>
      </c>
      <c r="ABW23" s="212">
        <v>-165</v>
      </c>
      <c r="ABX23" s="212">
        <v>-289</v>
      </c>
      <c r="ABY23" s="212">
        <v>-281.96699999999998</v>
      </c>
      <c r="ABZ23" s="212">
        <v>-312</v>
      </c>
      <c r="ACA23" s="212">
        <v>-345</v>
      </c>
      <c r="ACB23" s="212">
        <v>-348</v>
      </c>
      <c r="ACC23" s="212">
        <v>-348</v>
      </c>
      <c r="ACD23" s="212">
        <v>-193.41900000000001</v>
      </c>
      <c r="ACE23" s="120"/>
      <c r="ACF23" s="212">
        <v>0</v>
      </c>
      <c r="ACG23" s="212">
        <v>0</v>
      </c>
      <c r="ACH23" s="212">
        <v>0</v>
      </c>
      <c r="ACI23" s="212">
        <v>0</v>
      </c>
      <c r="ACJ23" s="212">
        <v>0</v>
      </c>
      <c r="ACK23" s="212">
        <v>0</v>
      </c>
      <c r="ACL23" s="212">
        <v>0</v>
      </c>
      <c r="ACM23" s="212">
        <v>0</v>
      </c>
      <c r="ACN23" s="212">
        <v>0</v>
      </c>
      <c r="ACO23" s="212">
        <v>0</v>
      </c>
      <c r="ACP23" s="212">
        <v>0</v>
      </c>
      <c r="ACQ23" s="212">
        <v>0</v>
      </c>
      <c r="ACR23" s="212">
        <v>0</v>
      </c>
      <c r="ACS23" s="212">
        <v>0</v>
      </c>
      <c r="ACT23" s="212">
        <v>0</v>
      </c>
      <c r="ACU23" s="212">
        <v>0</v>
      </c>
      <c r="ACV23" s="212">
        <v>0</v>
      </c>
      <c r="ACW23" s="212">
        <v>0</v>
      </c>
      <c r="ACX23" s="212">
        <v>0</v>
      </c>
      <c r="ACY23" s="212">
        <v>0</v>
      </c>
      <c r="ACZ23" s="212">
        <v>0</v>
      </c>
      <c r="ADA23" s="212">
        <v>0</v>
      </c>
      <c r="ADB23" s="212">
        <v>0</v>
      </c>
      <c r="ADC23" s="212">
        <v>0</v>
      </c>
      <c r="ADD23" s="212">
        <v>0</v>
      </c>
      <c r="ADE23" s="212">
        <v>0</v>
      </c>
      <c r="ADF23" s="212">
        <v>0</v>
      </c>
      <c r="ADG23" s="212">
        <v>0</v>
      </c>
      <c r="ADH23" s="212">
        <v>0</v>
      </c>
      <c r="ADI23" s="212">
        <v>0</v>
      </c>
      <c r="ADJ23" s="212">
        <v>0</v>
      </c>
      <c r="ADK23" s="212">
        <v>0</v>
      </c>
      <c r="ADL23" s="212">
        <v>0</v>
      </c>
      <c r="ADM23" s="212">
        <v>0</v>
      </c>
      <c r="ADN23" s="212">
        <v>0</v>
      </c>
      <c r="ADO23" s="120"/>
      <c r="ADP23" s="212">
        <v>-1519.3343271428571</v>
      </c>
      <c r="ADQ23" s="212">
        <v>-1437.2515133333332</v>
      </c>
      <c r="ADR23" s="212">
        <v>-1585.3027199999999</v>
      </c>
      <c r="ADS23" s="212">
        <v>-1615.8129799999999</v>
      </c>
      <c r="ADT23" s="212">
        <v>-1732.8089</v>
      </c>
      <c r="ADU23" s="212">
        <v>-1189.3944799999999</v>
      </c>
      <c r="ADV23" s="212">
        <v>-1159.2667700000002</v>
      </c>
      <c r="ADW23" s="212">
        <v>-939.27574000000004</v>
      </c>
      <c r="ADX23" s="212">
        <v>-1137.7490399999999</v>
      </c>
      <c r="ADY23" s="212">
        <v>-1009.7892999999999</v>
      </c>
      <c r="ADZ23" s="212">
        <v>-1001.5269499999999</v>
      </c>
      <c r="AEA23" s="212">
        <v>-1029.52855</v>
      </c>
      <c r="AEB23" s="212">
        <v>-1006.6997967524355</v>
      </c>
      <c r="AEC23" s="212">
        <v>-984.72211772476192</v>
      </c>
      <c r="AED23" s="212">
        <v>-963.55292591052273</v>
      </c>
      <c r="AEE23" s="212">
        <v>-943.15196866084113</v>
      </c>
      <c r="AEF23" s="212">
        <v>-923.48119689226587</v>
      </c>
      <c r="AEG23" s="212">
        <v>-904.50464165892993</v>
      </c>
      <c r="AEH23" s="212">
        <v>-886.18829767391958</v>
      </c>
      <c r="AEI23" s="212">
        <v>-868.50001338815866</v>
      </c>
      <c r="AEJ23" s="212">
        <v>-851.40938725719093</v>
      </c>
      <c r="AEK23" s="212">
        <v>-834.85351301756054</v>
      </c>
      <c r="AEL23" s="212">
        <v>-856.05</v>
      </c>
      <c r="AEM23" s="212">
        <v>-767.57999999999993</v>
      </c>
      <c r="AEN23" s="212">
        <v>-877.30006611158831</v>
      </c>
      <c r="AEO23" s="212">
        <v>-693.08006611158828</v>
      </c>
      <c r="AEP23" s="212">
        <v>-693.08006611158828</v>
      </c>
      <c r="AEQ23" s="212">
        <v>-693.08006611158828</v>
      </c>
      <c r="AER23" s="212">
        <v>-695.03006611158855</v>
      </c>
      <c r="AES23" s="212">
        <v>-771.58999999999992</v>
      </c>
      <c r="AET23" s="212">
        <v>-809.81999999999994</v>
      </c>
      <c r="AEU23" s="212">
        <v>-828.66</v>
      </c>
      <c r="AEV23" s="212">
        <v>-909.41</v>
      </c>
      <c r="AEW23" s="212">
        <v>-909.41</v>
      </c>
      <c r="AEX23" s="212">
        <v>-561.68830407999951</v>
      </c>
      <c r="AEY23" s="120"/>
      <c r="AEZ23" s="212">
        <v>0</v>
      </c>
      <c r="AFA23" s="212">
        <v>0</v>
      </c>
      <c r="AFB23" s="212">
        <v>0</v>
      </c>
      <c r="AFC23" s="212">
        <v>0</v>
      </c>
      <c r="AFD23" s="212">
        <v>0</v>
      </c>
      <c r="AFE23" s="212">
        <v>0</v>
      </c>
      <c r="AFF23" s="212">
        <v>0</v>
      </c>
      <c r="AFG23" s="212">
        <v>0</v>
      </c>
      <c r="AFH23" s="212">
        <v>0</v>
      </c>
      <c r="AFI23" s="212">
        <v>0</v>
      </c>
      <c r="AFJ23" s="212">
        <v>0</v>
      </c>
      <c r="AFK23" s="212">
        <v>0</v>
      </c>
      <c r="AFL23" s="212">
        <v>0</v>
      </c>
      <c r="AFM23" s="212">
        <v>0</v>
      </c>
      <c r="AFN23" s="212">
        <v>0</v>
      </c>
      <c r="AFO23" s="212">
        <v>0</v>
      </c>
      <c r="AFP23" s="212">
        <v>0</v>
      </c>
      <c r="AFQ23" s="212">
        <v>0</v>
      </c>
      <c r="AFR23" s="212">
        <v>0</v>
      </c>
      <c r="AFS23" s="212">
        <v>0</v>
      </c>
      <c r="AFT23" s="212">
        <v>0</v>
      </c>
      <c r="AFU23" s="212">
        <v>0</v>
      </c>
      <c r="AFV23" s="212">
        <v>0</v>
      </c>
      <c r="AFW23" s="212">
        <v>0</v>
      </c>
      <c r="AFX23" s="212">
        <v>0</v>
      </c>
      <c r="AFY23" s="212">
        <v>0</v>
      </c>
      <c r="AFZ23" s="212">
        <v>0</v>
      </c>
      <c r="AGA23" s="212">
        <v>0</v>
      </c>
      <c r="AGB23" s="212">
        <v>0</v>
      </c>
      <c r="AGC23" s="212">
        <v>0</v>
      </c>
      <c r="AGD23" s="212">
        <v>0</v>
      </c>
      <c r="AGE23" s="212">
        <v>0</v>
      </c>
      <c r="AGF23" s="212">
        <v>0</v>
      </c>
      <c r="AGG23" s="212">
        <v>0</v>
      </c>
      <c r="AGH23" s="212">
        <v>0</v>
      </c>
    </row>
    <row r="24" spans="1:866" ht="16.5" x14ac:dyDescent="0.25">
      <c r="A24" s="123">
        <v>20</v>
      </c>
      <c r="B24" s="407" t="s">
        <v>328</v>
      </c>
      <c r="C24" s="213" t="s">
        <v>329</v>
      </c>
      <c r="D24" s="214">
        <v>24082.706981111885</v>
      </c>
      <c r="E24" s="214">
        <v>23650.953683359468</v>
      </c>
      <c r="F24" s="214">
        <v>25286.449729804357</v>
      </c>
      <c r="G24" s="214">
        <v>33835.942950367848</v>
      </c>
      <c r="H24" s="214">
        <v>33575.064112636035</v>
      </c>
      <c r="I24" s="214">
        <v>35962.59835443164</v>
      </c>
      <c r="J24" s="214">
        <v>40403.857366869917</v>
      </c>
      <c r="K24" s="214">
        <v>41726.196650986676</v>
      </c>
      <c r="L24" s="214">
        <v>40884.330086122769</v>
      </c>
      <c r="M24" s="214">
        <v>44331.295250177944</v>
      </c>
      <c r="N24" s="214">
        <v>44994.124644642048</v>
      </c>
      <c r="O24" s="214">
        <v>50224.769812920815</v>
      </c>
      <c r="P24" s="214">
        <v>47955.434753379937</v>
      </c>
      <c r="Q24" s="214">
        <v>50428.582929377408</v>
      </c>
      <c r="R24" s="214">
        <v>51551.968917945662</v>
      </c>
      <c r="S24" s="214">
        <v>55260.301725123623</v>
      </c>
      <c r="T24" s="214">
        <v>57501.970194806345</v>
      </c>
      <c r="U24" s="214">
        <v>60324.989420382946</v>
      </c>
      <c r="V24" s="214">
        <f>V25+V26</f>
        <v>61358.967616068483</v>
      </c>
      <c r="W24" s="214">
        <f t="shared" ref="W24:AL24" si="51">W25+W26</f>
        <v>67315.900619416978</v>
      </c>
      <c r="X24" s="214">
        <f t="shared" si="51"/>
        <v>71099.095600579982</v>
      </c>
      <c r="Y24" s="214">
        <f t="shared" si="51"/>
        <v>79569.520151760153</v>
      </c>
      <c r="Z24" s="214">
        <f t="shared" si="51"/>
        <v>83134.670082036799</v>
      </c>
      <c r="AA24" s="214">
        <f t="shared" si="51"/>
        <v>84785.728801939331</v>
      </c>
      <c r="AB24" s="214">
        <f t="shared" si="51"/>
        <v>117520.84856326654</v>
      </c>
      <c r="AC24" s="214">
        <f t="shared" si="51"/>
        <v>127545.350663383</v>
      </c>
      <c r="AD24" s="214">
        <f t="shared" si="51"/>
        <v>143649.33297738427</v>
      </c>
      <c r="AE24" s="214">
        <f t="shared" si="51"/>
        <v>156739.76445803838</v>
      </c>
      <c r="AF24" s="214">
        <f t="shared" si="51"/>
        <v>170290.39968226268</v>
      </c>
      <c r="AG24" s="214">
        <f t="shared" si="51"/>
        <v>178887.81128335136</v>
      </c>
      <c r="AH24" s="214">
        <f t="shared" si="51"/>
        <v>189040.6325533051</v>
      </c>
      <c r="AI24" s="214">
        <f t="shared" si="51"/>
        <v>206366.14433710033</v>
      </c>
      <c r="AJ24" s="214">
        <f t="shared" si="51"/>
        <v>224261.48642248783</v>
      </c>
      <c r="AK24" s="214">
        <f t="shared" si="51"/>
        <v>229116.18039346539</v>
      </c>
      <c r="AL24" s="214">
        <f t="shared" si="51"/>
        <v>218281.33803831041</v>
      </c>
      <c r="AM24" s="120"/>
      <c r="AN24" s="214">
        <v>888.08318996467563</v>
      </c>
      <c r="AO24" s="214">
        <v>766.72156026896448</v>
      </c>
      <c r="AP24" s="214">
        <v>621.93573184138882</v>
      </c>
      <c r="AQ24" s="214">
        <v>577.58819491591089</v>
      </c>
      <c r="AR24" s="214">
        <v>648.84040072598282</v>
      </c>
      <c r="AS24" s="214">
        <v>944.48734493398274</v>
      </c>
      <c r="AT24" s="214">
        <v>1142.7249179049236</v>
      </c>
      <c r="AU24" s="214">
        <v>1062.5857313515532</v>
      </c>
      <c r="AV24" s="214">
        <v>1619.0633987935498</v>
      </c>
      <c r="AW24" s="214">
        <v>1796.8483678518267</v>
      </c>
      <c r="AX24" s="214">
        <v>2016.1846163869177</v>
      </c>
      <c r="AY24" s="214">
        <v>2684.7017848487367</v>
      </c>
      <c r="AZ24" s="214">
        <v>3154.8113498445446</v>
      </c>
      <c r="BA24" s="214">
        <v>3115.1029229792011</v>
      </c>
      <c r="BB24" s="214">
        <v>3414.2027720861352</v>
      </c>
      <c r="BC24" s="214">
        <v>3379.3225219231117</v>
      </c>
      <c r="BD24" s="214">
        <v>3231.0406640343049</v>
      </c>
      <c r="BE24" s="214">
        <v>3679.884377883046</v>
      </c>
      <c r="BF24" s="214">
        <v>3595.6004731059561</v>
      </c>
      <c r="BG24" s="214">
        <v>4025.7161326290893</v>
      </c>
      <c r="BH24" s="214">
        <v>4063.8256180927706</v>
      </c>
      <c r="BI24" s="214">
        <v>4313.4853696170048</v>
      </c>
      <c r="BJ24" s="214">
        <v>4700.7657814696267</v>
      </c>
      <c r="BK24" s="214">
        <v>4918.9918168473978</v>
      </c>
      <c r="BL24" s="214">
        <v>4236.3914184173627</v>
      </c>
      <c r="BM24" s="214">
        <v>2335.1407700114228</v>
      </c>
      <c r="BN24" s="214">
        <v>1520.5341449185844</v>
      </c>
      <c r="BO24" s="214">
        <v>1745.7283364717221</v>
      </c>
      <c r="BP24" s="214">
        <v>2278.8839335958837</v>
      </c>
      <c r="BQ24" s="214">
        <v>3482.1604253618425</v>
      </c>
      <c r="BR24" s="214">
        <v>2432.4530205983588</v>
      </c>
      <c r="BS24" s="214">
        <v>2905.3222380923007</v>
      </c>
      <c r="BT24" s="214">
        <v>2461.1977227812113</v>
      </c>
      <c r="BU24" s="214">
        <v>2460.1777227812117</v>
      </c>
      <c r="BV24" s="214">
        <v>2974.7355114468892</v>
      </c>
      <c r="BW24" s="120"/>
      <c r="BX24" s="214">
        <v>1530.1027217892547</v>
      </c>
      <c r="BY24" s="214">
        <v>1617.3506200546722</v>
      </c>
      <c r="BZ24" s="214">
        <v>1651.2940360731873</v>
      </c>
      <c r="CA24" s="214">
        <v>1725.7844416377161</v>
      </c>
      <c r="CB24" s="214">
        <v>1670.5422528555198</v>
      </c>
      <c r="CC24" s="214">
        <v>1625.5298628729313</v>
      </c>
      <c r="CD24" s="214">
        <v>1642.3766031498474</v>
      </c>
      <c r="CE24" s="214">
        <v>1469.7444409225354</v>
      </c>
      <c r="CF24" s="214">
        <v>1436.3958037298898</v>
      </c>
      <c r="CG24" s="214">
        <v>1361.9175992965297</v>
      </c>
      <c r="CH24" s="214">
        <v>1506.3134485335459</v>
      </c>
      <c r="CI24" s="214">
        <v>1730.2553711284468</v>
      </c>
      <c r="CJ24" s="214">
        <v>1788.9051059388617</v>
      </c>
      <c r="CK24" s="214">
        <v>1608.5420110705468</v>
      </c>
      <c r="CL24" s="214">
        <v>1893.9097112192328</v>
      </c>
      <c r="CM24" s="214">
        <v>1842.8158409470943</v>
      </c>
      <c r="CN24" s="214">
        <v>1881.8182358463273</v>
      </c>
      <c r="CO24" s="214">
        <v>2036.6302371397107</v>
      </c>
      <c r="CP24" s="214">
        <v>2675.4221817374705</v>
      </c>
      <c r="CQ24" s="214">
        <v>2620.9975992734148</v>
      </c>
      <c r="CR24" s="214">
        <v>2218.588898551227</v>
      </c>
      <c r="CS24" s="214">
        <v>2352.7209554951401</v>
      </c>
      <c r="CT24" s="214">
        <v>2310.9739570188731</v>
      </c>
      <c r="CU24" s="214">
        <v>2037.1959130061985</v>
      </c>
      <c r="CV24" s="214">
        <v>2164.7819535196859</v>
      </c>
      <c r="CW24" s="214">
        <v>2761.7103189034356</v>
      </c>
      <c r="CX24" s="214">
        <v>2581.1902288532638</v>
      </c>
      <c r="CY24" s="214">
        <v>2292.4336595844925</v>
      </c>
      <c r="CZ24" s="214">
        <v>2340.4345559822891</v>
      </c>
      <c r="DA24" s="214">
        <v>2628.0788855615629</v>
      </c>
      <c r="DB24" s="214">
        <v>3057.0399590581442</v>
      </c>
      <c r="DC24" s="214">
        <v>2909.9531627343358</v>
      </c>
      <c r="DD24" s="214">
        <v>2881.248323582407</v>
      </c>
      <c r="DE24" s="214">
        <v>2696.2995436275883</v>
      </c>
      <c r="DF24" s="214">
        <v>3458.1534027531852</v>
      </c>
      <c r="DG24" s="120"/>
      <c r="DH24" s="214">
        <v>17498.215332197382</v>
      </c>
      <c r="DI24" s="214">
        <v>16894.406310590333</v>
      </c>
      <c r="DJ24" s="214">
        <v>16634.97168155761</v>
      </c>
      <c r="DK24" s="214">
        <v>16853.633558639322</v>
      </c>
      <c r="DL24" s="214">
        <v>16379.993339526474</v>
      </c>
      <c r="DM24" s="214">
        <v>16105.376163203297</v>
      </c>
      <c r="DN24" s="214">
        <v>15838.120989450952</v>
      </c>
      <c r="DO24" s="214">
        <v>15730.336630348154</v>
      </c>
      <c r="DP24" s="214">
        <v>15694.104566784114</v>
      </c>
      <c r="DQ24" s="214">
        <v>15393.393634846998</v>
      </c>
      <c r="DR24" s="214">
        <v>15096.897219038816</v>
      </c>
      <c r="DS24" s="214">
        <v>14886.554820440151</v>
      </c>
      <c r="DT24" s="214">
        <v>14690.006379014794</v>
      </c>
      <c r="DU24" s="214">
        <v>14556.589326874591</v>
      </c>
      <c r="DV24" s="214">
        <v>14358.962745800533</v>
      </c>
      <c r="DW24" s="214">
        <v>14058.873775317628</v>
      </c>
      <c r="DX24" s="214">
        <v>14512.255592000314</v>
      </c>
      <c r="DY24" s="214">
        <v>14392.63676335854</v>
      </c>
      <c r="DZ24" s="214">
        <v>13792.705415231771</v>
      </c>
      <c r="EA24" s="214">
        <v>13719.460201820151</v>
      </c>
      <c r="EB24" s="214">
        <v>12559.542934520874</v>
      </c>
      <c r="EC24" s="214">
        <v>12282.513401679618</v>
      </c>
      <c r="ED24" s="214">
        <v>11428.542835195451</v>
      </c>
      <c r="EE24" s="214">
        <v>10778.150605328407</v>
      </c>
      <c r="EF24" s="214">
        <v>10736.376639820797</v>
      </c>
      <c r="EG24" s="214">
        <v>10396.395624664476</v>
      </c>
      <c r="EH24" s="214">
        <v>10202.208469183806</v>
      </c>
      <c r="EI24" s="214">
        <v>10258.840753323666</v>
      </c>
      <c r="EJ24" s="214">
        <v>10391.084739027199</v>
      </c>
      <c r="EK24" s="214">
        <v>10202.375200290982</v>
      </c>
      <c r="EL24" s="214">
        <v>10005.079335898825</v>
      </c>
      <c r="EM24" s="214">
        <v>9863.9066951376535</v>
      </c>
      <c r="EN24" s="214">
        <v>9383.2072020443829</v>
      </c>
      <c r="EO24" s="214">
        <v>9233.7163065370569</v>
      </c>
      <c r="EP24" s="214">
        <v>9096.9282318066762</v>
      </c>
      <c r="EQ24" s="120"/>
      <c r="ER24" s="214">
        <v>4275.4609328571432</v>
      </c>
      <c r="ES24" s="214">
        <v>4588.5744004395601</v>
      </c>
      <c r="ET24" s="214">
        <v>4356.9128120879122</v>
      </c>
      <c r="EU24" s="214">
        <v>4743.9537452747263</v>
      </c>
      <c r="EV24" s="214">
        <v>4980.9678272527472</v>
      </c>
      <c r="EW24" s="214">
        <v>5263.5014264835163</v>
      </c>
      <c r="EX24" s="214">
        <v>4788.660770527802</v>
      </c>
      <c r="EY24" s="214">
        <v>5198.3858853814281</v>
      </c>
      <c r="EZ24" s="214">
        <v>5342.2450132016493</v>
      </c>
      <c r="FA24" s="214">
        <v>5634.1714522073635</v>
      </c>
      <c r="FB24" s="214">
        <v>6180.198269318792</v>
      </c>
      <c r="FC24" s="214">
        <v>5967.2800422167038</v>
      </c>
      <c r="FD24" s="214">
        <v>6094.827103901539</v>
      </c>
      <c r="FE24" s="214">
        <v>6074.7497507008784</v>
      </c>
      <c r="FF24" s="214">
        <v>6009.1202360727475</v>
      </c>
      <c r="FG24" s="214">
        <v>6207.6205815553849</v>
      </c>
      <c r="FH24" s="214">
        <v>5020.5903811222906</v>
      </c>
      <c r="FI24" s="214">
        <v>2323.3256418565788</v>
      </c>
      <c r="FJ24" s="214">
        <v>3160.7484200967037</v>
      </c>
      <c r="FK24" s="214">
        <v>3115.666430225494</v>
      </c>
      <c r="FL24" s="214">
        <v>3106.2670196059353</v>
      </c>
      <c r="FM24" s="214">
        <v>3065.4647912628575</v>
      </c>
      <c r="FN24" s="214">
        <v>3143.6368468129672</v>
      </c>
      <c r="FO24" s="214">
        <v>3208.0532242046147</v>
      </c>
      <c r="FP24" s="214">
        <v>3226.7174396839564</v>
      </c>
      <c r="FQ24" s="214">
        <v>3173.6033593898901</v>
      </c>
      <c r="FR24" s="214">
        <v>3544.9622697419782</v>
      </c>
      <c r="FS24" s="214">
        <v>3684.5545816508798</v>
      </c>
      <c r="FT24" s="214">
        <v>3831.7217087403296</v>
      </c>
      <c r="FU24" s="214">
        <v>4507.7402418894508</v>
      </c>
      <c r="FV24" s="214">
        <v>3365.5778393878027</v>
      </c>
      <c r="FW24" s="214">
        <v>3367.1259253948056</v>
      </c>
      <c r="FX24" s="214">
        <v>3970.6871065367782</v>
      </c>
      <c r="FY24" s="214">
        <v>3960.6496831859017</v>
      </c>
      <c r="FZ24" s="214">
        <v>3935.5285157918815</v>
      </c>
      <c r="GA24" s="120"/>
      <c r="GB24" s="214">
        <v>284.9672832</v>
      </c>
      <c r="GC24" s="214">
        <v>271.87786719999997</v>
      </c>
      <c r="GD24" s="214">
        <v>329.03779200000002</v>
      </c>
      <c r="GE24" s="214">
        <v>348.50856160000001</v>
      </c>
      <c r="GF24" s="214">
        <v>408.51816639999998</v>
      </c>
      <c r="GG24" s="214">
        <v>472.76419839999994</v>
      </c>
      <c r="GH24" s="214">
        <v>486.55604309919994</v>
      </c>
      <c r="GI24" s="214">
        <v>505.62449953440006</v>
      </c>
      <c r="GJ24" s="214">
        <v>700.53638906399999</v>
      </c>
      <c r="GK24" s="214">
        <v>740.94949179679998</v>
      </c>
      <c r="GL24" s="214">
        <v>852.8378316464001</v>
      </c>
      <c r="GM24" s="214">
        <v>889.08554814080003</v>
      </c>
      <c r="GN24" s="214">
        <v>969.0740333056001</v>
      </c>
      <c r="GO24" s="214">
        <v>868.79517737919991</v>
      </c>
      <c r="GP24" s="214">
        <v>885.79066511680003</v>
      </c>
      <c r="GQ24" s="214">
        <v>1122.1069298655998</v>
      </c>
      <c r="GR24" s="214">
        <v>1122.0141981088</v>
      </c>
      <c r="GS24" s="214">
        <v>1634.8495932495998</v>
      </c>
      <c r="GT24" s="214">
        <v>2216.4301240320001</v>
      </c>
      <c r="GU24" s="214">
        <v>2206.3456433727997</v>
      </c>
      <c r="GV24" s="214">
        <v>2193.2389371296003</v>
      </c>
      <c r="GW24" s="214">
        <v>2436.4434706117418</v>
      </c>
      <c r="GX24" s="214">
        <v>2402.4050137364147</v>
      </c>
      <c r="GY24" s="214">
        <v>2673.8552678022788</v>
      </c>
      <c r="GZ24" s="214">
        <v>2595.407986828056</v>
      </c>
      <c r="HA24" s="214">
        <v>2404.9008154501416</v>
      </c>
      <c r="HB24" s="214">
        <v>2379.2743804357415</v>
      </c>
      <c r="HC24" s="214">
        <v>2309.7898535942873</v>
      </c>
      <c r="HD24" s="214">
        <v>2370.5975177187138</v>
      </c>
      <c r="HE24" s="214">
        <v>2357.0174020649602</v>
      </c>
      <c r="HF24" s="214">
        <v>2236.9309594426845</v>
      </c>
      <c r="HG24" s="214">
        <v>2215.1092868983378</v>
      </c>
      <c r="HH24" s="214">
        <v>2189.9698599016729</v>
      </c>
      <c r="HI24" s="214">
        <v>2182.8495585006885</v>
      </c>
      <c r="HJ24" s="214">
        <v>2848.0292198403317</v>
      </c>
      <c r="HK24" s="120"/>
      <c r="HL24" s="214">
        <v>0</v>
      </c>
      <c r="HM24" s="214">
        <v>0</v>
      </c>
      <c r="HN24" s="214">
        <v>0</v>
      </c>
      <c r="HO24" s="214">
        <v>0</v>
      </c>
      <c r="HP24" s="214">
        <v>0</v>
      </c>
      <c r="HQ24" s="214">
        <v>0</v>
      </c>
      <c r="HR24" s="214">
        <v>0</v>
      </c>
      <c r="HS24" s="214">
        <v>0</v>
      </c>
      <c r="HT24" s="214">
        <v>0</v>
      </c>
      <c r="HU24" s="214">
        <v>0</v>
      </c>
      <c r="HV24" s="214">
        <v>0</v>
      </c>
      <c r="HW24" s="214">
        <v>0</v>
      </c>
      <c r="HX24" s="214">
        <v>0</v>
      </c>
      <c r="HY24" s="214">
        <v>0</v>
      </c>
      <c r="HZ24" s="214">
        <v>0</v>
      </c>
      <c r="IA24" s="214">
        <v>0</v>
      </c>
      <c r="IB24" s="214">
        <v>0</v>
      </c>
      <c r="IC24" s="214">
        <v>0</v>
      </c>
      <c r="ID24" s="214">
        <v>0</v>
      </c>
      <c r="IE24" s="214">
        <v>0</v>
      </c>
      <c r="IF24" s="214">
        <v>0</v>
      </c>
      <c r="IG24" s="214">
        <v>0</v>
      </c>
      <c r="IH24" s="214">
        <v>0</v>
      </c>
      <c r="II24" s="214">
        <v>0</v>
      </c>
      <c r="IJ24" s="214">
        <v>0</v>
      </c>
      <c r="IK24" s="214">
        <v>0</v>
      </c>
      <c r="IL24" s="214">
        <v>0</v>
      </c>
      <c r="IM24" s="214">
        <v>0</v>
      </c>
      <c r="IN24" s="214">
        <v>0</v>
      </c>
      <c r="IO24" s="214">
        <v>0</v>
      </c>
      <c r="IP24" s="214">
        <v>0</v>
      </c>
      <c r="IQ24" s="214">
        <v>0</v>
      </c>
      <c r="IR24" s="214">
        <v>0</v>
      </c>
      <c r="IS24" s="214">
        <v>0</v>
      </c>
      <c r="IT24" s="214">
        <v>0</v>
      </c>
      <c r="IU24" s="120"/>
      <c r="IV24" s="214">
        <v>0</v>
      </c>
      <c r="IW24" s="214">
        <v>0</v>
      </c>
      <c r="IX24" s="214">
        <v>0</v>
      </c>
      <c r="IY24" s="214">
        <v>0</v>
      </c>
      <c r="IZ24" s="214">
        <v>0</v>
      </c>
      <c r="JA24" s="214">
        <v>0</v>
      </c>
      <c r="JB24" s="214">
        <v>0</v>
      </c>
      <c r="JC24" s="214">
        <v>0</v>
      </c>
      <c r="JD24" s="214">
        <v>0</v>
      </c>
      <c r="JE24" s="214">
        <v>0</v>
      </c>
      <c r="JF24" s="214">
        <v>0</v>
      </c>
      <c r="JG24" s="214">
        <v>0</v>
      </c>
      <c r="JH24" s="214">
        <v>0</v>
      </c>
      <c r="JI24" s="214">
        <v>0</v>
      </c>
      <c r="JJ24" s="214">
        <v>0</v>
      </c>
      <c r="JK24" s="214">
        <v>0</v>
      </c>
      <c r="JL24" s="214">
        <v>0</v>
      </c>
      <c r="JM24" s="214">
        <v>0</v>
      </c>
      <c r="JN24" s="214">
        <v>0</v>
      </c>
      <c r="JO24" s="214">
        <v>0</v>
      </c>
      <c r="JP24" s="214">
        <v>0</v>
      </c>
      <c r="JQ24" s="214">
        <v>0</v>
      </c>
      <c r="JR24" s="214">
        <v>0</v>
      </c>
      <c r="JS24" s="214">
        <v>0</v>
      </c>
      <c r="JT24" s="214">
        <v>0</v>
      </c>
      <c r="JU24" s="214">
        <v>0</v>
      </c>
      <c r="JV24" s="214">
        <v>0</v>
      </c>
      <c r="JW24" s="214">
        <v>0</v>
      </c>
      <c r="JX24" s="214">
        <v>0</v>
      </c>
      <c r="JY24" s="214">
        <v>0</v>
      </c>
      <c r="JZ24" s="214">
        <v>0</v>
      </c>
      <c r="KA24" s="214">
        <v>0</v>
      </c>
      <c r="KB24" s="214">
        <v>0</v>
      </c>
      <c r="KC24" s="214">
        <v>0</v>
      </c>
      <c r="KD24" s="214">
        <v>0</v>
      </c>
      <c r="KE24" s="120"/>
      <c r="KF24" s="214">
        <v>0</v>
      </c>
      <c r="KG24" s="214">
        <v>0</v>
      </c>
      <c r="KH24" s="214">
        <v>0</v>
      </c>
      <c r="KI24" s="214">
        <v>0</v>
      </c>
      <c r="KJ24" s="214">
        <v>0</v>
      </c>
      <c r="KK24" s="214">
        <v>0</v>
      </c>
      <c r="KL24" s="214">
        <v>0</v>
      </c>
      <c r="KM24" s="214">
        <v>0</v>
      </c>
      <c r="KN24" s="214">
        <v>0</v>
      </c>
      <c r="KO24" s="214">
        <v>0</v>
      </c>
      <c r="KP24" s="214">
        <v>0</v>
      </c>
      <c r="KQ24" s="214">
        <v>0</v>
      </c>
      <c r="KR24" s="214">
        <v>0</v>
      </c>
      <c r="KS24" s="214">
        <v>0</v>
      </c>
      <c r="KT24" s="214">
        <v>0</v>
      </c>
      <c r="KU24" s="214">
        <v>0</v>
      </c>
      <c r="KV24" s="214">
        <v>0</v>
      </c>
      <c r="KW24" s="214">
        <v>0</v>
      </c>
      <c r="KX24" s="214">
        <v>0</v>
      </c>
      <c r="KY24" s="214">
        <v>0</v>
      </c>
      <c r="KZ24" s="214">
        <v>0</v>
      </c>
      <c r="LA24" s="214">
        <v>0</v>
      </c>
      <c r="LB24" s="214">
        <v>0</v>
      </c>
      <c r="LC24" s="214">
        <v>0</v>
      </c>
      <c r="LD24" s="214">
        <v>0</v>
      </c>
      <c r="LE24" s="214">
        <v>0</v>
      </c>
      <c r="LF24" s="214">
        <v>0</v>
      </c>
      <c r="LG24" s="214">
        <v>0</v>
      </c>
      <c r="LH24" s="214">
        <v>0</v>
      </c>
      <c r="LI24" s="214">
        <v>0</v>
      </c>
      <c r="LJ24" s="214">
        <v>0</v>
      </c>
      <c r="LK24" s="214">
        <v>0</v>
      </c>
      <c r="LL24" s="214">
        <v>0</v>
      </c>
      <c r="LM24" s="214">
        <v>0</v>
      </c>
      <c r="LN24" s="214">
        <v>0</v>
      </c>
      <c r="LO24" s="120"/>
      <c r="LP24" s="214">
        <v>40643.117819412902</v>
      </c>
      <c r="LQ24" s="214">
        <v>40146.89073971496</v>
      </c>
      <c r="LR24" s="214">
        <v>41355.22678563829</v>
      </c>
      <c r="LS24" s="214">
        <v>50563.016635171392</v>
      </c>
      <c r="LT24" s="214">
        <v>50253.787492912896</v>
      </c>
      <c r="LU24" s="214">
        <v>53088.738812366595</v>
      </c>
      <c r="LV24" s="214">
        <v>57137.094126837139</v>
      </c>
      <c r="LW24" s="214">
        <v>58576.442774522809</v>
      </c>
      <c r="LX24" s="214">
        <v>58608.327534908836</v>
      </c>
      <c r="LY24" s="214">
        <v>62329.476239582276</v>
      </c>
      <c r="LZ24" s="214">
        <v>63856.350115494766</v>
      </c>
      <c r="MA24" s="214">
        <v>69690.298494194591</v>
      </c>
      <c r="MB24" s="214">
        <v>68052.137925949108</v>
      </c>
      <c r="MC24" s="214">
        <v>70125.014936145511</v>
      </c>
      <c r="MD24" s="214">
        <v>71680.287920593168</v>
      </c>
      <c r="ME24" s="214">
        <v>75567.21369909581</v>
      </c>
      <c r="MF24" s="214">
        <v>77069.104481477276</v>
      </c>
      <c r="MG24" s="214">
        <v>78281.552405437935</v>
      </c>
      <c r="MH24" s="214">
        <v>80817.988363863551</v>
      </c>
      <c r="MI24" s="214">
        <v>87195.859769024872</v>
      </c>
      <c r="MJ24" s="214">
        <v>89905.532269153322</v>
      </c>
      <c r="MK24" s="214">
        <v>98706.756906352763</v>
      </c>
      <c r="ML24" s="214">
        <v>102237.60387336707</v>
      </c>
      <c r="MM24" s="214">
        <v>103889.31802379983</v>
      </c>
      <c r="MN24" s="214">
        <v>135039.62136171563</v>
      </c>
      <c r="MO24" s="214">
        <v>136292.84340903899</v>
      </c>
      <c r="MP24" s="214">
        <v>147640.06718599985</v>
      </c>
      <c r="MQ24" s="214">
        <v>157932.23683864964</v>
      </c>
      <c r="MR24" s="214">
        <v>171092.85283409522</v>
      </c>
      <c r="MS24" s="214">
        <v>183134.70097494483</v>
      </c>
      <c r="MT24" s="214">
        <v>192290.22922262549</v>
      </c>
      <c r="MU24" s="214">
        <v>211803.7579696051</v>
      </c>
      <c r="MV24" s="214">
        <v>232526.17483907958</v>
      </c>
      <c r="MW24" s="214">
        <v>237490.51893350456</v>
      </c>
      <c r="MX24" s="214">
        <v>228051.74148353218</v>
      </c>
      <c r="MY24" s="120"/>
      <c r="MZ24" s="214">
        <v>3096.405084</v>
      </c>
      <c r="NA24" s="214">
        <v>3191.7419424</v>
      </c>
      <c r="NB24" s="214">
        <v>3183.8876999999998</v>
      </c>
      <c r="NC24" s="214">
        <v>3057.1769279999999</v>
      </c>
      <c r="ND24" s="214">
        <v>2985.0873839999999</v>
      </c>
      <c r="NE24" s="214">
        <v>2932.9995600000002</v>
      </c>
      <c r="NF24" s="214">
        <v>3072.6707399999996</v>
      </c>
      <c r="NG24" s="214">
        <v>3233.915184</v>
      </c>
      <c r="NH24" s="214">
        <v>3661.9594440000001</v>
      </c>
      <c r="NI24" s="214">
        <v>3804.2736</v>
      </c>
      <c r="NJ24" s="214">
        <v>3731.4095999999995</v>
      </c>
      <c r="NK24" s="214">
        <v>4055.8199999999997</v>
      </c>
      <c r="NL24" s="214">
        <v>4527.2831999999999</v>
      </c>
      <c r="NM24" s="214">
        <v>4428.5303999999996</v>
      </c>
      <c r="NN24" s="214">
        <v>4509.1224000000002</v>
      </c>
      <c r="NO24" s="214">
        <v>4672.6247999999996</v>
      </c>
      <c r="NP24" s="214">
        <v>4928.9901600000003</v>
      </c>
      <c r="NQ24" s="214">
        <v>4836.2375999999995</v>
      </c>
      <c r="NR24" s="214">
        <v>4864.7208000000001</v>
      </c>
      <c r="NS24" s="214">
        <v>4878.576</v>
      </c>
      <c r="NT24" s="214">
        <v>5159.0472</v>
      </c>
      <c r="NU24" s="214">
        <v>5657.2658399999991</v>
      </c>
      <c r="NV24" s="214">
        <v>5599.1356584000005</v>
      </c>
      <c r="NW24" s="214">
        <v>5650.5292872</v>
      </c>
      <c r="NX24" s="214">
        <v>5723.7569447999995</v>
      </c>
      <c r="NY24" s="214">
        <v>5876.0676552000004</v>
      </c>
      <c r="NZ24" s="214">
        <v>6102.0002064</v>
      </c>
      <c r="OA24" s="214">
        <v>5827.9498152000006</v>
      </c>
      <c r="OB24" s="214">
        <v>6097.470717021668</v>
      </c>
      <c r="OC24" s="214">
        <v>6223.9750990957073</v>
      </c>
      <c r="OD24" s="214">
        <v>6028.5483606836851</v>
      </c>
      <c r="OE24" s="214">
        <v>6344.0296919760003</v>
      </c>
      <c r="OF24" s="214">
        <v>6308.7362540759987</v>
      </c>
      <c r="OG24" s="214">
        <v>6321.0447176051894</v>
      </c>
      <c r="OH24" s="214">
        <v>6081.0093575999999</v>
      </c>
      <c r="OI24" s="120"/>
      <c r="OJ24" s="214">
        <v>2911.434595238095</v>
      </c>
      <c r="OK24" s="214">
        <v>3107.3025238095233</v>
      </c>
      <c r="OL24" s="214">
        <v>2985.4445952380952</v>
      </c>
      <c r="OM24" s="214">
        <v>2719.3977380952383</v>
      </c>
      <c r="ON24" s="214">
        <v>2524.2794047619045</v>
      </c>
      <c r="OO24" s="214">
        <v>2820.2990000000009</v>
      </c>
      <c r="OP24" s="214">
        <v>2800.9620714285716</v>
      </c>
      <c r="OQ24" s="214">
        <v>3104.3215714285711</v>
      </c>
      <c r="OR24" s="214">
        <v>3393.8091190476184</v>
      </c>
      <c r="OS24" s="214">
        <v>3629.0968333333335</v>
      </c>
      <c r="OT24" s="214">
        <v>3676.7974523809526</v>
      </c>
      <c r="OU24" s="214">
        <v>3713.8037657682689</v>
      </c>
      <c r="OV24" s="214">
        <v>4100.9811175154209</v>
      </c>
      <c r="OW24" s="214">
        <v>4197.8962307125448</v>
      </c>
      <c r="OX24" s="214">
        <v>4169.9505674642014</v>
      </c>
      <c r="OY24" s="214">
        <v>4905.4951364363978</v>
      </c>
      <c r="OZ24" s="214">
        <v>5121.6674026690562</v>
      </c>
      <c r="PA24" s="214">
        <v>5225.6830169105806</v>
      </c>
      <c r="PB24" s="214">
        <v>5992.6294346099257</v>
      </c>
      <c r="PC24" s="214">
        <v>6353.2958388071156</v>
      </c>
      <c r="PD24" s="214">
        <v>6373.1991822684904</v>
      </c>
      <c r="PE24" s="214">
        <v>7496.9697565121378</v>
      </c>
      <c r="PF24" s="214">
        <v>7845.9459239080297</v>
      </c>
      <c r="PG24" s="214">
        <v>8445.1</v>
      </c>
      <c r="PH24" s="214">
        <v>8570.5687500000022</v>
      </c>
      <c r="PI24" s="214">
        <v>8914.0687500000004</v>
      </c>
      <c r="PJ24" s="214">
        <v>8990.5827499999996</v>
      </c>
      <c r="PK24" s="214">
        <v>8581.1923937177144</v>
      </c>
      <c r="PL24" s="214">
        <v>8166.3029130240002</v>
      </c>
      <c r="PM24" s="214">
        <v>7753.5397261899989</v>
      </c>
      <c r="PN24" s="214">
        <v>7829.8119905020012</v>
      </c>
      <c r="PO24" s="214">
        <v>7890.0867808677458</v>
      </c>
      <c r="PP24" s="214">
        <v>7836.8119905020003</v>
      </c>
      <c r="PQ24" s="214">
        <v>7836.8119905020003</v>
      </c>
      <c r="PR24" s="214">
        <v>7664.9314190734285</v>
      </c>
      <c r="PS24" s="120"/>
      <c r="PT24" s="214">
        <v>22450.377726279712</v>
      </c>
      <c r="PU24" s="214">
        <v>23212.785340435275</v>
      </c>
      <c r="PV24" s="214">
        <v>23917.027547674283</v>
      </c>
      <c r="PW24" s="214">
        <v>25646.657454285592</v>
      </c>
      <c r="PX24" s="214">
        <v>27012.878143351558</v>
      </c>
      <c r="PY24" s="214">
        <v>28394.207793546389</v>
      </c>
      <c r="PZ24" s="214">
        <v>28523.606407602136</v>
      </c>
      <c r="QA24" s="214">
        <v>28680.607558670676</v>
      </c>
      <c r="QB24" s="214">
        <v>30515.81816560369</v>
      </c>
      <c r="QC24" s="214">
        <v>30851.545298749079</v>
      </c>
      <c r="QD24" s="214">
        <v>32192.51138522779</v>
      </c>
      <c r="QE24" s="214">
        <v>33734.441422804346</v>
      </c>
      <c r="QF24" s="214">
        <v>36482.748711344138</v>
      </c>
      <c r="QG24" s="214">
        <v>36024.530112270884</v>
      </c>
      <c r="QH24" s="214">
        <v>37149.799432828258</v>
      </c>
      <c r="QI24" s="214">
        <v>42559.314675966969</v>
      </c>
      <c r="QJ24" s="214">
        <v>43994.733408570995</v>
      </c>
      <c r="QK24" s="214">
        <v>45589.666055923451</v>
      </c>
      <c r="QL24" s="214">
        <v>46301.238328864099</v>
      </c>
      <c r="QM24" s="214">
        <v>47115.020059148061</v>
      </c>
      <c r="QN24" s="214">
        <v>48567.162862953825</v>
      </c>
      <c r="QO24" s="214">
        <v>48727.297634849136</v>
      </c>
      <c r="QP24" s="214">
        <v>49225.106999999996</v>
      </c>
      <c r="QQ24" s="214">
        <v>48575.031276892667</v>
      </c>
      <c r="QR24" s="214">
        <v>43192.579442632625</v>
      </c>
      <c r="QS24" s="214">
        <v>38580.486373797867</v>
      </c>
      <c r="QT24" s="214">
        <v>34582.505678408561</v>
      </c>
      <c r="QU24" s="214">
        <v>33854.201319047621</v>
      </c>
      <c r="QV24" s="214">
        <v>33164.485214285713</v>
      </c>
      <c r="QW24" s="214">
        <v>31663.64796445004</v>
      </c>
      <c r="QX24" s="214">
        <v>30937.114999999998</v>
      </c>
      <c r="QY24" s="214">
        <v>28757.240570850201</v>
      </c>
      <c r="QZ24" s="214">
        <v>27827.384238095241</v>
      </c>
      <c r="RA24" s="214">
        <v>27013.926344785716</v>
      </c>
      <c r="RB24" s="214">
        <v>25579.495080390094</v>
      </c>
      <c r="RC24" s="120"/>
      <c r="RD24" s="214">
        <v>5667.3509999999987</v>
      </c>
      <c r="RE24" s="214">
        <v>5838.56</v>
      </c>
      <c r="RF24" s="214">
        <v>6045.7969999999996</v>
      </c>
      <c r="RG24" s="214">
        <v>6282.665</v>
      </c>
      <c r="RH24" s="214">
        <v>6469.6820000000007</v>
      </c>
      <c r="RI24" s="214">
        <v>6014.4402528697829</v>
      </c>
      <c r="RJ24" s="214">
        <v>6351.6726407858259</v>
      </c>
      <c r="RK24" s="214">
        <v>6351.9043135915317</v>
      </c>
      <c r="RL24" s="214">
        <v>5945.03</v>
      </c>
      <c r="RM24" s="214">
        <v>5164.3869999999997</v>
      </c>
      <c r="RN24" s="214">
        <v>4648.4327003147473</v>
      </c>
      <c r="RO24" s="214">
        <v>4234.1428888585351</v>
      </c>
      <c r="RP24" s="214">
        <v>4974.2357707720103</v>
      </c>
      <c r="RQ24" s="214">
        <v>4909.5646123989281</v>
      </c>
      <c r="RR24" s="214">
        <v>4488.06862087432</v>
      </c>
      <c r="RS24" s="214">
        <v>5165.5408612804431</v>
      </c>
      <c r="RT24" s="214">
        <v>5164.262728583346</v>
      </c>
      <c r="RU24" s="214">
        <v>6035.8662653783404</v>
      </c>
      <c r="RV24" s="214">
        <v>6367.2716427628948</v>
      </c>
      <c r="RW24" s="214">
        <v>6248.157380607704</v>
      </c>
      <c r="RX24" s="214">
        <v>6601.2083253142273</v>
      </c>
      <c r="RY24" s="214">
        <v>6609.1181192431823</v>
      </c>
      <c r="RZ24" s="214">
        <v>6809.015916201909</v>
      </c>
      <c r="SA24" s="214">
        <v>6752.1375902666468</v>
      </c>
      <c r="SB24" s="214">
        <v>6600.1558658144431</v>
      </c>
      <c r="SC24" s="214">
        <v>6001.7525405000006</v>
      </c>
      <c r="SD24" s="214">
        <v>6290.8505404999996</v>
      </c>
      <c r="SE24" s="214">
        <v>6135.7034340185255</v>
      </c>
      <c r="SF24" s="214">
        <v>5933.9062380952391</v>
      </c>
      <c r="SG24" s="214">
        <v>6093.2946868514582</v>
      </c>
      <c r="SH24" s="214">
        <v>6403.9821138859106</v>
      </c>
      <c r="SI24" s="214">
        <v>6942.9824024450536</v>
      </c>
      <c r="SJ24" s="214">
        <v>6647.7154245059683</v>
      </c>
      <c r="SK24" s="214">
        <v>6908.2211472476874</v>
      </c>
      <c r="SL24" s="214">
        <v>6489.6513271825916</v>
      </c>
      <c r="SM24" s="120"/>
      <c r="SN24" s="214">
        <v>5886.2329054787579</v>
      </c>
      <c r="SO24" s="214">
        <v>6280.458949206547</v>
      </c>
      <c r="SP24" s="214">
        <v>6565.2568288999555</v>
      </c>
      <c r="SQ24" s="214">
        <v>7617.8427536782174</v>
      </c>
      <c r="SR24" s="214">
        <v>8276.4474626181345</v>
      </c>
      <c r="SS24" s="214">
        <v>8982.0614654015844</v>
      </c>
      <c r="ST24" s="214">
        <v>9238.9858354010466</v>
      </c>
      <c r="SU24" s="214">
        <v>9679.4292785499274</v>
      </c>
      <c r="SV24" s="214">
        <v>10048.407597052172</v>
      </c>
      <c r="SW24" s="214">
        <v>10256.919537729789</v>
      </c>
      <c r="SX24" s="214">
        <v>10857.855907475634</v>
      </c>
      <c r="SY24" s="214">
        <v>10606.532867886814</v>
      </c>
      <c r="SZ24" s="214">
        <v>11475.70414025778</v>
      </c>
      <c r="TA24" s="214">
        <v>12074.928895832971</v>
      </c>
      <c r="TB24" s="214">
        <v>12817.768326113186</v>
      </c>
      <c r="TC24" s="214">
        <v>13047.454127469859</v>
      </c>
      <c r="TD24" s="214">
        <v>13423.331713213172</v>
      </c>
      <c r="TE24" s="214">
        <v>15332.908149739851</v>
      </c>
      <c r="TF24" s="214">
        <v>16706.830212373534</v>
      </c>
      <c r="TG24" s="214">
        <v>18238.758056778726</v>
      </c>
      <c r="TH24" s="214">
        <v>18469.417097755377</v>
      </c>
      <c r="TI24" s="214">
        <v>20820.641519478908</v>
      </c>
      <c r="TJ24" s="214">
        <v>21526.224423052732</v>
      </c>
      <c r="TK24" s="214">
        <v>21628.226933009439</v>
      </c>
      <c r="TL24" s="214">
        <v>19356.984408405649</v>
      </c>
      <c r="TM24" s="214">
        <v>21957.653634770406</v>
      </c>
      <c r="TN24" s="214">
        <f>TN25+TN26</f>
        <v>19758.035345817094</v>
      </c>
      <c r="TO24" s="214">
        <f t="shared" ref="TO24:TV24" si="52">TO25+TO26</f>
        <v>19864.992637031672</v>
      </c>
      <c r="TP24" s="214">
        <f t="shared" si="52"/>
        <v>23503.981522485421</v>
      </c>
      <c r="TQ24" s="214">
        <f t="shared" si="52"/>
        <v>26178.913482397387</v>
      </c>
      <c r="TR24" s="214">
        <f t="shared" si="52"/>
        <v>29181.722076259797</v>
      </c>
      <c r="TS24" s="214">
        <f t="shared" si="52"/>
        <v>29844.742443954921</v>
      </c>
      <c r="TT24" s="214">
        <f t="shared" si="52"/>
        <v>33555.627904887719</v>
      </c>
      <c r="TU24" s="214">
        <f t="shared" si="52"/>
        <v>34952.845454859547</v>
      </c>
      <c r="TV24" s="214">
        <f t="shared" si="52"/>
        <v>34435.194202666971</v>
      </c>
      <c r="TW24" s="120"/>
      <c r="TX24" s="214">
        <v>7917.9259009611451</v>
      </c>
      <c r="TY24" s="214">
        <v>9146.2978604778764</v>
      </c>
      <c r="TZ24" s="214">
        <v>8994.9377199958581</v>
      </c>
      <c r="UA24" s="214">
        <v>7085.8632974313077</v>
      </c>
      <c r="UB24" s="214">
        <v>6046.5698749957455</v>
      </c>
      <c r="UC24" s="214">
        <v>5050.4334750857606</v>
      </c>
      <c r="UD24" s="214">
        <v>4181.8437495195394</v>
      </c>
      <c r="UE24" s="214">
        <v>4190.0115803814715</v>
      </c>
      <c r="UF24" s="214">
        <v>3459.600910010111</v>
      </c>
      <c r="UG24" s="214">
        <v>2434.1864200260075</v>
      </c>
      <c r="UH24" s="214">
        <v>1531.6483278619528</v>
      </c>
      <c r="UI24" s="214">
        <v>1122.7623291325096</v>
      </c>
      <c r="UJ24" s="214">
        <v>1242.9280747520415</v>
      </c>
      <c r="UK24" s="214">
        <v>1319.4247688008459</v>
      </c>
      <c r="UL24" s="214">
        <v>981.15592271185483</v>
      </c>
      <c r="UM24" s="214">
        <v>803.26565936881525</v>
      </c>
      <c r="UN24" s="214">
        <v>1315.0073999030092</v>
      </c>
      <c r="UO24" s="214">
        <v>1058.3720729706424</v>
      </c>
      <c r="UP24" s="214">
        <v>1106.1755525724604</v>
      </c>
      <c r="UQ24" s="214">
        <v>662.58131329598893</v>
      </c>
      <c r="UR24" s="214">
        <v>981.80080923966239</v>
      </c>
      <c r="US24" s="214">
        <v>764.39937532585407</v>
      </c>
      <c r="UT24" s="214">
        <v>1321.7442068008329</v>
      </c>
      <c r="UU24" s="214">
        <v>871.90243549793286</v>
      </c>
      <c r="UV24" s="214">
        <v>812.93612592193699</v>
      </c>
      <c r="UW24" s="214">
        <v>1263.9080047607331</v>
      </c>
      <c r="UX24" s="214">
        <v>1262.6460047607331</v>
      </c>
      <c r="UY24" s="214">
        <v>1452.3194934677808</v>
      </c>
      <c r="UZ24" s="214">
        <v>879.20237401261454</v>
      </c>
      <c r="VA24" s="214">
        <v>652.70871390731168</v>
      </c>
      <c r="VB24" s="214">
        <v>730.04730360819849</v>
      </c>
      <c r="VC24" s="214">
        <v>1025.0220102526253</v>
      </c>
      <c r="VD24" s="214">
        <v>1033.1778332434696</v>
      </c>
      <c r="VE24" s="214">
        <v>1049.1778332434696</v>
      </c>
      <c r="VF24" s="214">
        <v>837.91407431605091</v>
      </c>
      <c r="VG24" s="120"/>
      <c r="VH24" s="214">
        <v>137.6</v>
      </c>
      <c r="VI24" s="214">
        <v>136.76</v>
      </c>
      <c r="VJ24" s="214">
        <v>141.6</v>
      </c>
      <c r="VK24" s="214">
        <v>146.52000000000001</v>
      </c>
      <c r="VL24" s="214">
        <v>151.20000000000002</v>
      </c>
      <c r="VM24" s="214">
        <v>151.83999999999995</v>
      </c>
      <c r="VN24" s="214">
        <v>154.28</v>
      </c>
      <c r="VO24" s="214">
        <v>157.67999999999998</v>
      </c>
      <c r="VP24" s="214">
        <v>161.04</v>
      </c>
      <c r="VQ24" s="214">
        <v>164.64000000000001</v>
      </c>
      <c r="VR24" s="214">
        <v>167.88000000000002</v>
      </c>
      <c r="VS24" s="214">
        <v>167.87999999999997</v>
      </c>
      <c r="VT24" s="214">
        <v>171.4</v>
      </c>
      <c r="VU24" s="214">
        <v>174.91999999999993</v>
      </c>
      <c r="VV24" s="214">
        <v>178.12</v>
      </c>
      <c r="VW24" s="214">
        <v>184.54094488188977</v>
      </c>
      <c r="VX24" s="214">
        <v>184.59999999999997</v>
      </c>
      <c r="VY24" s="214">
        <v>556.66877691926311</v>
      </c>
      <c r="VZ24" s="214">
        <v>509</v>
      </c>
      <c r="WA24" s="214">
        <v>558.41076349090963</v>
      </c>
      <c r="WB24" s="214">
        <v>798.8</v>
      </c>
      <c r="WC24" s="214">
        <v>642.10000000000014</v>
      </c>
      <c r="WD24" s="214">
        <v>754</v>
      </c>
      <c r="WE24" s="214">
        <v>729.8</v>
      </c>
      <c r="WF24" s="214">
        <v>611.4</v>
      </c>
      <c r="WG24" s="214">
        <v>620.20000000000005</v>
      </c>
      <c r="WH24" s="214">
        <v>600.96991571357751</v>
      </c>
      <c r="WI24" s="214">
        <v>682.70000000000016</v>
      </c>
      <c r="WJ24" s="214">
        <v>669.38436037277631</v>
      </c>
      <c r="WK24" s="214">
        <v>631.90942570945992</v>
      </c>
      <c r="WL24" s="214">
        <v>679.37704098353788</v>
      </c>
      <c r="WM24" s="214">
        <v>690.1351013292292</v>
      </c>
      <c r="WN24" s="214">
        <v>675.86181816653936</v>
      </c>
      <c r="WO24" s="214">
        <v>675.86181816653936</v>
      </c>
      <c r="WP24" s="214">
        <v>675.86181816653936</v>
      </c>
      <c r="WQ24" s="120"/>
      <c r="WR24" s="214">
        <v>0</v>
      </c>
      <c r="WS24" s="214">
        <v>0</v>
      </c>
      <c r="WT24" s="214">
        <v>0</v>
      </c>
      <c r="WU24" s="214">
        <v>0</v>
      </c>
      <c r="WV24" s="214">
        <v>0</v>
      </c>
      <c r="WW24" s="214">
        <v>0</v>
      </c>
      <c r="WX24" s="214">
        <v>0</v>
      </c>
      <c r="WY24" s="214">
        <v>0</v>
      </c>
      <c r="WZ24" s="214">
        <v>0</v>
      </c>
      <c r="XA24" s="214">
        <v>0</v>
      </c>
      <c r="XB24" s="214">
        <v>0</v>
      </c>
      <c r="XC24" s="214">
        <v>0</v>
      </c>
      <c r="XD24" s="214">
        <v>0</v>
      </c>
      <c r="XE24" s="214">
        <v>0</v>
      </c>
      <c r="XF24" s="214">
        <v>0</v>
      </c>
      <c r="XG24" s="214">
        <v>0</v>
      </c>
      <c r="XH24" s="214">
        <v>0</v>
      </c>
      <c r="XI24" s="214">
        <v>0</v>
      </c>
      <c r="XJ24" s="214">
        <v>0</v>
      </c>
      <c r="XK24" s="214">
        <v>0</v>
      </c>
      <c r="XL24" s="214">
        <v>0</v>
      </c>
      <c r="XM24" s="214">
        <v>0</v>
      </c>
      <c r="XN24" s="214">
        <v>0</v>
      </c>
      <c r="XO24" s="214">
        <v>0</v>
      </c>
      <c r="XP24" s="214">
        <v>0</v>
      </c>
      <c r="XQ24" s="214">
        <v>0</v>
      </c>
      <c r="XR24" s="214">
        <v>0</v>
      </c>
      <c r="XS24" s="214">
        <v>0</v>
      </c>
      <c r="XT24" s="214">
        <v>0</v>
      </c>
      <c r="XU24" s="214">
        <v>0</v>
      </c>
      <c r="XV24" s="214">
        <v>174.3</v>
      </c>
      <c r="XW24" s="214">
        <v>1538</v>
      </c>
      <c r="XX24" s="214">
        <v>1707</v>
      </c>
      <c r="XY24" s="214">
        <v>1604</v>
      </c>
      <c r="XZ24" s="214">
        <v>2102.6996838095238</v>
      </c>
      <c r="YA24" s="120"/>
      <c r="YB24" s="214">
        <v>0</v>
      </c>
      <c r="YC24" s="214">
        <v>0</v>
      </c>
      <c r="YD24" s="214">
        <v>0</v>
      </c>
      <c r="YE24" s="214">
        <v>0</v>
      </c>
      <c r="YF24" s="214">
        <v>0</v>
      </c>
      <c r="YG24" s="214">
        <v>0</v>
      </c>
      <c r="YH24" s="214">
        <v>0</v>
      </c>
      <c r="YI24" s="214">
        <v>0</v>
      </c>
      <c r="YJ24" s="214">
        <v>0</v>
      </c>
      <c r="YK24" s="214">
        <v>0</v>
      </c>
      <c r="YL24" s="214">
        <v>0</v>
      </c>
      <c r="YM24" s="214">
        <v>0</v>
      </c>
      <c r="YN24" s="214">
        <v>0</v>
      </c>
      <c r="YO24" s="214">
        <v>0</v>
      </c>
      <c r="YP24" s="214">
        <v>0</v>
      </c>
      <c r="YQ24" s="214">
        <v>0</v>
      </c>
      <c r="YR24" s="214">
        <v>0</v>
      </c>
      <c r="YS24" s="214">
        <v>0</v>
      </c>
      <c r="YT24" s="214">
        <v>0</v>
      </c>
      <c r="YU24" s="214">
        <v>0</v>
      </c>
      <c r="YV24" s="214">
        <v>0</v>
      </c>
      <c r="YW24" s="214">
        <v>0</v>
      </c>
      <c r="YX24" s="214">
        <v>0</v>
      </c>
      <c r="YY24" s="214">
        <v>0</v>
      </c>
      <c r="YZ24" s="214">
        <v>0</v>
      </c>
      <c r="ZA24" s="214">
        <v>0</v>
      </c>
      <c r="ZB24" s="214">
        <v>0</v>
      </c>
      <c r="ZC24" s="214">
        <v>0</v>
      </c>
      <c r="ZD24" s="214">
        <v>0</v>
      </c>
      <c r="ZE24" s="214">
        <v>0</v>
      </c>
      <c r="ZF24" s="214">
        <v>0</v>
      </c>
      <c r="ZG24" s="214">
        <v>0</v>
      </c>
      <c r="ZH24" s="214">
        <v>0</v>
      </c>
      <c r="ZI24" s="214">
        <v>796.23555733253909</v>
      </c>
      <c r="ZJ24" s="214">
        <v>1566.9343122843459</v>
      </c>
      <c r="ZK24" s="120"/>
      <c r="ZL24" s="214">
        <v>697.09999999999991</v>
      </c>
      <c r="ZM24" s="214">
        <v>682.2</v>
      </c>
      <c r="ZN24" s="214">
        <v>561</v>
      </c>
      <c r="ZO24" s="214">
        <v>607.20000000000005</v>
      </c>
      <c r="ZP24" s="214">
        <v>551.5</v>
      </c>
      <c r="ZQ24" s="214">
        <v>586.09999999999991</v>
      </c>
      <c r="ZR24" s="214">
        <v>658.89999999999986</v>
      </c>
      <c r="ZS24" s="214">
        <v>689.69999999999993</v>
      </c>
      <c r="ZT24" s="214">
        <v>694.79999999999984</v>
      </c>
      <c r="ZU24" s="214">
        <v>700.30000000000007</v>
      </c>
      <c r="ZV24" s="214">
        <v>640.29999999999995</v>
      </c>
      <c r="ZW24" s="214">
        <v>776.10000000000014</v>
      </c>
      <c r="ZX24" s="214">
        <v>736.1999999999997</v>
      </c>
      <c r="ZY24" s="214">
        <v>788.3</v>
      </c>
      <c r="ZZ24" s="214">
        <v>748.3</v>
      </c>
      <c r="AAA24" s="214">
        <v>973.5999999999998</v>
      </c>
      <c r="AAB24" s="214">
        <v>974.68588200093313</v>
      </c>
      <c r="AAC24" s="214">
        <v>924.633046256238</v>
      </c>
      <c r="AAD24" s="214">
        <v>840.96291501700057</v>
      </c>
      <c r="AAE24" s="214">
        <v>813.05231204832444</v>
      </c>
      <c r="AAF24" s="214">
        <v>921.15738776667183</v>
      </c>
      <c r="AAG24" s="214">
        <v>904.2766313645194</v>
      </c>
      <c r="AAH24" s="214">
        <v>852.40000000000009</v>
      </c>
      <c r="AAI24" s="214">
        <v>706.17759999999987</v>
      </c>
      <c r="AAJ24" s="214">
        <v>719.64380726643594</v>
      </c>
      <c r="AAK24" s="214">
        <v>749.16115200000013</v>
      </c>
      <c r="AAL24" s="214">
        <v>836.39007019999997</v>
      </c>
      <c r="AAM24" s="214">
        <v>806.0652399999999</v>
      </c>
      <c r="AAN24" s="214">
        <v>719.81096000000002</v>
      </c>
      <c r="AAO24" s="214">
        <v>769.27599999999984</v>
      </c>
      <c r="AAP24" s="214">
        <v>761.00865999999996</v>
      </c>
      <c r="AAQ24" s="214">
        <v>704.91421439999999</v>
      </c>
      <c r="AAR24" s="214">
        <v>704.91421439999999</v>
      </c>
      <c r="AAS24" s="214">
        <v>704.91421439999999</v>
      </c>
      <c r="AAT24" s="214">
        <v>554.11367745280006</v>
      </c>
      <c r="AAU24" s="120"/>
      <c r="AAV24" s="214">
        <v>25.350495846298802</v>
      </c>
      <c r="AAW24" s="214">
        <v>25.655241963888702</v>
      </c>
      <c r="AAX24" s="214">
        <v>25.963670397235159</v>
      </c>
      <c r="AAY24" s="214">
        <v>26.275825912420391</v>
      </c>
      <c r="AAZ24" s="214">
        <v>39.353744196378983</v>
      </c>
      <c r="ABA24" s="214">
        <v>26.911499999999997</v>
      </c>
      <c r="ABB24" s="214">
        <v>27.950999999999997</v>
      </c>
      <c r="ABC24" s="214">
        <v>29.838000000000001</v>
      </c>
      <c r="ABD24" s="214">
        <v>28.673999999999999</v>
      </c>
      <c r="ABE24" s="214">
        <v>23.758500000000002</v>
      </c>
      <c r="ABF24" s="214">
        <v>37.537500000000001</v>
      </c>
      <c r="ABG24" s="214">
        <v>37.304000000000002</v>
      </c>
      <c r="ABH24" s="214">
        <v>40.956437681076117</v>
      </c>
      <c r="ABI24" s="214">
        <v>38.259899717032084</v>
      </c>
      <c r="ABJ24" s="214">
        <v>38.195999999999998</v>
      </c>
      <c r="ABK24" s="214">
        <v>39.465499999999999</v>
      </c>
      <c r="ABL24" s="214">
        <v>39.427500000000002</v>
      </c>
      <c r="ABM24" s="214">
        <v>39.915999999999997</v>
      </c>
      <c r="ABN24" s="214">
        <v>40.516499999999994</v>
      </c>
      <c r="ABO24" s="214">
        <v>40.476499999999994</v>
      </c>
      <c r="ABP24" s="214">
        <v>41.09</v>
      </c>
      <c r="ABQ24" s="214">
        <v>41.122999999999998</v>
      </c>
      <c r="ABR24" s="214">
        <v>41.09</v>
      </c>
      <c r="ABS24" s="214">
        <v>41.106999999999999</v>
      </c>
      <c r="ABT24" s="214">
        <v>77</v>
      </c>
      <c r="ABU24" s="214">
        <v>41.122999999999998</v>
      </c>
      <c r="ABV24" s="214">
        <v>41.122999999999998</v>
      </c>
      <c r="ABW24" s="214">
        <v>43</v>
      </c>
      <c r="ABX24" s="214">
        <v>39.999999999999993</v>
      </c>
      <c r="ABY24" s="214">
        <v>45</v>
      </c>
      <c r="ABZ24" s="214">
        <v>52</v>
      </c>
      <c r="ACA24" s="214">
        <v>126.7903942254303</v>
      </c>
      <c r="ACB24" s="214">
        <v>128</v>
      </c>
      <c r="ACC24" s="214">
        <v>128</v>
      </c>
      <c r="ACD24" s="214">
        <v>43.932519689999992</v>
      </c>
      <c r="ACE24" s="120"/>
      <c r="ACF24" s="214">
        <v>10846.987999999999</v>
      </c>
      <c r="ACG24" s="214">
        <v>11800.640000000001</v>
      </c>
      <c r="ACH24" s="214">
        <v>12220.793</v>
      </c>
      <c r="ACI24" s="214">
        <v>13558.413</v>
      </c>
      <c r="ACJ24" s="214">
        <v>14832.031000000001</v>
      </c>
      <c r="ACK24" s="214">
        <v>15943.476000000002</v>
      </c>
      <c r="ACL24" s="214">
        <v>16437.483510999999</v>
      </c>
      <c r="ACM24" s="214">
        <v>17520.922327</v>
      </c>
      <c r="ACN24" s="214">
        <v>18477.128994999999</v>
      </c>
      <c r="ACO24" s="214">
        <v>19847.399019</v>
      </c>
      <c r="ACP24" s="214">
        <v>20035.838037000001</v>
      </c>
      <c r="ACQ24" s="214">
        <v>21723.319164</v>
      </c>
      <c r="ACR24" s="214">
        <v>23031.637248000003</v>
      </c>
      <c r="ACS24" s="214">
        <v>23854.576186000002</v>
      </c>
      <c r="ACT24" s="214">
        <v>25453.948494</v>
      </c>
      <c r="ACU24" s="214">
        <v>27466.024109674679</v>
      </c>
      <c r="ACV24" s="214">
        <v>28685.388344078889</v>
      </c>
      <c r="ACW24" s="214">
        <v>26624.374491800001</v>
      </c>
      <c r="ACX24" s="214">
        <v>28577.212969861681</v>
      </c>
      <c r="ACY24" s="214">
        <v>31023.524179240005</v>
      </c>
      <c r="ACZ24" s="214">
        <v>32699.576516999998</v>
      </c>
      <c r="ADA24" s="214">
        <v>33455.813682</v>
      </c>
      <c r="ADB24" s="214">
        <v>34363.785995999999</v>
      </c>
      <c r="ADC24" s="214">
        <v>35366.53725277695</v>
      </c>
      <c r="ADD24" s="214">
        <v>34007.192561440497</v>
      </c>
      <c r="ADE24" s="214">
        <v>36513.485516474095</v>
      </c>
      <c r="ADF24" s="214">
        <v>35820.346025842715</v>
      </c>
      <c r="ADG24" s="214">
        <v>36736.895937764828</v>
      </c>
      <c r="ADH24" s="214">
        <v>38350.824270666773</v>
      </c>
      <c r="ADI24" s="214">
        <v>40342.436976838813</v>
      </c>
      <c r="ADJ24" s="214">
        <v>41319.646062852109</v>
      </c>
      <c r="ADK24" s="214">
        <v>43471.555041927677</v>
      </c>
      <c r="ADL24" s="214">
        <v>45040.668047546242</v>
      </c>
      <c r="ADM24" s="214">
        <v>46102.026794126905</v>
      </c>
      <c r="ADN24" s="214">
        <v>48913.647580099081</v>
      </c>
      <c r="ADO24" s="120"/>
      <c r="ADP24" s="214">
        <v>0</v>
      </c>
      <c r="ADQ24" s="214">
        <v>0</v>
      </c>
      <c r="ADR24" s="214">
        <v>0</v>
      </c>
      <c r="ADS24" s="214">
        <v>0</v>
      </c>
      <c r="ADT24" s="214">
        <v>0</v>
      </c>
      <c r="ADU24" s="214">
        <v>0</v>
      </c>
      <c r="ADV24" s="214">
        <v>0</v>
      </c>
      <c r="ADW24" s="214">
        <v>0</v>
      </c>
      <c r="ADX24" s="214">
        <v>0</v>
      </c>
      <c r="ADY24" s="214">
        <v>0</v>
      </c>
      <c r="ADZ24" s="214">
        <v>0</v>
      </c>
      <c r="AEA24" s="214">
        <v>0</v>
      </c>
      <c r="AEB24" s="214">
        <v>0</v>
      </c>
      <c r="AEC24" s="214">
        <v>0</v>
      </c>
      <c r="AED24" s="214">
        <v>0</v>
      </c>
      <c r="AEE24" s="214">
        <v>0</v>
      </c>
      <c r="AEF24" s="214">
        <v>0</v>
      </c>
      <c r="AEG24" s="214">
        <v>0</v>
      </c>
      <c r="AEH24" s="214">
        <v>0</v>
      </c>
      <c r="AEI24" s="214">
        <v>0</v>
      </c>
      <c r="AEJ24" s="214">
        <v>0</v>
      </c>
      <c r="AEK24" s="214">
        <v>0</v>
      </c>
      <c r="AEL24" s="214">
        <v>0</v>
      </c>
      <c r="AEM24" s="214">
        <v>0</v>
      </c>
      <c r="AEN24" s="214">
        <v>0</v>
      </c>
      <c r="AEO24" s="214">
        <v>0</v>
      </c>
      <c r="AEP24" s="214">
        <v>0</v>
      </c>
      <c r="AEQ24" s="214">
        <v>0</v>
      </c>
      <c r="AER24" s="214">
        <v>0</v>
      </c>
      <c r="AES24" s="214">
        <v>0</v>
      </c>
      <c r="AET24" s="214">
        <v>0</v>
      </c>
      <c r="AEU24" s="214">
        <v>0</v>
      </c>
      <c r="AEV24" s="214">
        <v>0</v>
      </c>
      <c r="AEW24" s="214">
        <v>0</v>
      </c>
      <c r="AEX24" s="214">
        <v>0</v>
      </c>
      <c r="AEY24" s="120"/>
      <c r="AEZ24" s="214">
        <v>2748.2189999999996</v>
      </c>
      <c r="AFA24" s="214">
        <v>2869.6799999999994</v>
      </c>
      <c r="AFB24" s="214">
        <v>2553.0169999999998</v>
      </c>
      <c r="AFC24" s="214">
        <v>2621.4850000000001</v>
      </c>
      <c r="AFD24" s="214">
        <v>3324.6610000000001</v>
      </c>
      <c r="AFE24" s="214">
        <v>3889.5339999999997</v>
      </c>
      <c r="AFF24" s="214">
        <v>3396.2400000000002</v>
      </c>
      <c r="AFG24" s="214">
        <v>2578.366</v>
      </c>
      <c r="AFH24" s="214">
        <v>2782.4319999999998</v>
      </c>
      <c r="AFI24" s="214">
        <v>2972.5460000000003</v>
      </c>
      <c r="AFJ24" s="214">
        <v>2763.8879999999999</v>
      </c>
      <c r="AFK24" s="214">
        <v>9473.1500000000015</v>
      </c>
      <c r="AFL24" s="214">
        <v>9560.9387078906311</v>
      </c>
      <c r="AFM24" s="214">
        <v>9784.2158694942282</v>
      </c>
      <c r="AFN24" s="214">
        <v>9884.1799999999985</v>
      </c>
      <c r="AFO24" s="214">
        <v>8443</v>
      </c>
      <c r="AFP24" s="214">
        <v>8871.7937681159419</v>
      </c>
      <c r="AFQ24" s="214">
        <v>7491.72</v>
      </c>
      <c r="AFR24" s="214">
        <v>9098.5850000000009</v>
      </c>
      <c r="AFS24" s="214">
        <v>10543.57</v>
      </c>
      <c r="AFT24" s="214">
        <v>9331.5</v>
      </c>
      <c r="AFU24" s="214">
        <v>10220.487999999999</v>
      </c>
      <c r="AFV24" s="214">
        <v>11800</v>
      </c>
      <c r="AFW24" s="214">
        <v>12001.5</v>
      </c>
      <c r="AFX24" s="214">
        <v>12352.962500000001</v>
      </c>
      <c r="AFY24" s="214">
        <v>12600</v>
      </c>
      <c r="AFZ24" s="214">
        <v>11054.3482</v>
      </c>
      <c r="AGA24" s="214">
        <v>10557.880100000002</v>
      </c>
      <c r="AGB24" s="214">
        <v>12536</v>
      </c>
      <c r="AGC24" s="214">
        <v>8100</v>
      </c>
      <c r="AGD24" s="214">
        <v>10024</v>
      </c>
      <c r="AGE24" s="214">
        <v>9023</v>
      </c>
      <c r="AGF24" s="214">
        <v>10010</v>
      </c>
      <c r="AGG24" s="214">
        <v>8010</v>
      </c>
      <c r="AGH24" s="214">
        <v>5637.0678839000002</v>
      </c>
    </row>
    <row r="25" spans="1:866" ht="16.5" x14ac:dyDescent="0.25">
      <c r="A25" s="123">
        <v>21</v>
      </c>
      <c r="B25" s="408"/>
      <c r="C25" s="215" t="s">
        <v>295</v>
      </c>
      <c r="D25" s="216">
        <v>13053</v>
      </c>
      <c r="E25" s="216">
        <v>12210</v>
      </c>
      <c r="F25" s="216">
        <v>12150</v>
      </c>
      <c r="G25" s="216">
        <v>11984.1</v>
      </c>
      <c r="H25" s="216">
        <v>11497.9</v>
      </c>
      <c r="I25" s="216">
        <v>11510.7</v>
      </c>
      <c r="J25" s="216">
        <v>12873.4</v>
      </c>
      <c r="K25" s="216">
        <v>12270</v>
      </c>
      <c r="L25" s="216">
        <v>13314.7</v>
      </c>
      <c r="M25" s="216">
        <v>12798.2</v>
      </c>
      <c r="N25" s="216">
        <v>13096.6</v>
      </c>
      <c r="O25" s="216">
        <v>15633.9</v>
      </c>
      <c r="P25" s="216">
        <v>13472.1</v>
      </c>
      <c r="Q25" s="216">
        <v>13199.1</v>
      </c>
      <c r="R25" s="216">
        <v>13239.2</v>
      </c>
      <c r="S25" s="216">
        <v>13618.5</v>
      </c>
      <c r="T25" s="216">
        <v>13741</v>
      </c>
      <c r="U25" s="216">
        <v>13499.4</v>
      </c>
      <c r="V25" s="216">
        <v>14225.1587497</v>
      </c>
      <c r="W25" s="216">
        <v>14655.41007</v>
      </c>
      <c r="X25" s="216">
        <v>15496.183687000001</v>
      </c>
      <c r="Y25" s="216">
        <v>20400.779092999994</v>
      </c>
      <c r="Z25" s="216">
        <v>22655.01</v>
      </c>
      <c r="AA25" s="216">
        <v>19506.479199999998</v>
      </c>
      <c r="AB25" s="216">
        <v>46668.911</v>
      </c>
      <c r="AC25" s="216">
        <v>47547.695</v>
      </c>
      <c r="AD25" s="216">
        <v>51427.033000000003</v>
      </c>
      <c r="AE25" s="216">
        <v>47991.603000000003</v>
      </c>
      <c r="AF25" s="216">
        <v>49395.422100000003</v>
      </c>
      <c r="AG25" s="216">
        <v>48542.497000000003</v>
      </c>
      <c r="AH25" s="216">
        <v>47729.450299999997</v>
      </c>
      <c r="AI25" s="216">
        <v>51468.966</v>
      </c>
      <c r="AJ25" s="216">
        <v>51033.70753</v>
      </c>
      <c r="AK25" s="216">
        <v>48866.363899999989</v>
      </c>
      <c r="AL25" s="216">
        <v>53793.233089999987</v>
      </c>
      <c r="AM25" s="120"/>
      <c r="AN25" s="216">
        <v>113.8</v>
      </c>
      <c r="AO25" s="216">
        <v>96.8</v>
      </c>
      <c r="AP25" s="216">
        <v>52</v>
      </c>
      <c r="AQ25" s="216">
        <v>53.2</v>
      </c>
      <c r="AR25" s="216">
        <v>58</v>
      </c>
      <c r="AS25" s="216">
        <v>62.6</v>
      </c>
      <c r="AT25" s="216">
        <v>72.400000000000006</v>
      </c>
      <c r="AU25" s="216">
        <v>71.8</v>
      </c>
      <c r="AV25" s="216">
        <v>103</v>
      </c>
      <c r="AW25" s="216">
        <v>81.5</v>
      </c>
      <c r="AX25" s="216">
        <v>91.3</v>
      </c>
      <c r="AY25" s="216">
        <v>265.89999999999998</v>
      </c>
      <c r="AZ25" s="216">
        <v>279</v>
      </c>
      <c r="BA25" s="216">
        <v>292.7</v>
      </c>
      <c r="BB25" s="216">
        <v>307.10000000000002</v>
      </c>
      <c r="BC25" s="216">
        <v>322.2</v>
      </c>
      <c r="BD25" s="216">
        <v>338</v>
      </c>
      <c r="BE25" s="216">
        <v>354.6</v>
      </c>
      <c r="BF25" s="216">
        <v>372</v>
      </c>
      <c r="BG25" s="216">
        <v>390.75</v>
      </c>
      <c r="BH25" s="216">
        <v>409.5</v>
      </c>
      <c r="BI25" s="216">
        <v>436.59</v>
      </c>
      <c r="BJ25" s="216">
        <v>501</v>
      </c>
      <c r="BK25" s="216">
        <v>918.495</v>
      </c>
      <c r="BL25" s="216">
        <v>1489.95</v>
      </c>
      <c r="BM25" s="216">
        <v>740.87099999999998</v>
      </c>
      <c r="BN25" s="216">
        <v>615.46199999999999</v>
      </c>
      <c r="BO25" s="216">
        <v>836.83900000000006</v>
      </c>
      <c r="BP25" s="216">
        <v>934.64400000000001</v>
      </c>
      <c r="BQ25" s="216">
        <v>966.02499999999998</v>
      </c>
      <c r="BR25" s="216">
        <v>1190.7270000000001</v>
      </c>
      <c r="BS25" s="216">
        <v>1703.578</v>
      </c>
      <c r="BT25" s="216">
        <v>1266.972</v>
      </c>
      <c r="BU25" s="216">
        <v>1205.952</v>
      </c>
      <c r="BV25" s="216">
        <v>1720.575</v>
      </c>
      <c r="BW25" s="120"/>
      <c r="BX25" s="216">
        <v>0</v>
      </c>
      <c r="BY25" s="216">
        <v>0</v>
      </c>
      <c r="BZ25" s="216">
        <v>0</v>
      </c>
      <c r="CA25" s="216">
        <v>0</v>
      </c>
      <c r="CB25" s="216">
        <v>0</v>
      </c>
      <c r="CC25" s="216">
        <v>0</v>
      </c>
      <c r="CD25" s="216">
        <v>0</v>
      </c>
      <c r="CE25" s="216">
        <v>0</v>
      </c>
      <c r="CF25" s="216">
        <v>0</v>
      </c>
      <c r="CG25" s="216">
        <v>0</v>
      </c>
      <c r="CH25" s="216">
        <v>0</v>
      </c>
      <c r="CI25" s="216">
        <v>0</v>
      </c>
      <c r="CJ25" s="216">
        <v>0</v>
      </c>
      <c r="CK25" s="216">
        <v>0</v>
      </c>
      <c r="CL25" s="216">
        <v>0</v>
      </c>
      <c r="CM25" s="216">
        <v>0</v>
      </c>
      <c r="CN25" s="216">
        <v>0</v>
      </c>
      <c r="CO25" s="216">
        <v>0</v>
      </c>
      <c r="CP25" s="216">
        <v>0</v>
      </c>
      <c r="CQ25" s="216">
        <v>0</v>
      </c>
      <c r="CR25" s="216">
        <v>0</v>
      </c>
      <c r="CS25" s="216">
        <v>0</v>
      </c>
      <c r="CT25" s="216">
        <v>0</v>
      </c>
      <c r="CU25" s="216">
        <v>0</v>
      </c>
      <c r="CV25" s="216">
        <v>0</v>
      </c>
      <c r="CW25" s="216">
        <v>0</v>
      </c>
      <c r="CX25" s="216">
        <v>0</v>
      </c>
      <c r="CY25" s="216">
        <v>0</v>
      </c>
      <c r="CZ25" s="216">
        <v>0</v>
      </c>
      <c r="DA25" s="216">
        <v>0</v>
      </c>
      <c r="DB25" s="216">
        <v>0</v>
      </c>
      <c r="DC25" s="216">
        <v>0</v>
      </c>
      <c r="DD25" s="216">
        <v>0</v>
      </c>
      <c r="DE25" s="216">
        <v>0</v>
      </c>
      <c r="DF25" s="216">
        <v>0</v>
      </c>
      <c r="DG25" s="120"/>
      <c r="DH25" s="216">
        <v>0</v>
      </c>
      <c r="DI25" s="216">
        <v>0</v>
      </c>
      <c r="DJ25" s="216">
        <v>0</v>
      </c>
      <c r="DK25" s="216">
        <v>0</v>
      </c>
      <c r="DL25" s="216">
        <v>0</v>
      </c>
      <c r="DM25" s="216">
        <v>0</v>
      </c>
      <c r="DN25" s="216">
        <v>0</v>
      </c>
      <c r="DO25" s="216">
        <v>0</v>
      </c>
      <c r="DP25" s="216">
        <v>0</v>
      </c>
      <c r="DQ25" s="216">
        <v>0</v>
      </c>
      <c r="DR25" s="216">
        <v>0</v>
      </c>
      <c r="DS25" s="216">
        <v>0</v>
      </c>
      <c r="DT25" s="216">
        <v>0</v>
      </c>
      <c r="DU25" s="216">
        <v>0</v>
      </c>
      <c r="DV25" s="216">
        <v>0</v>
      </c>
      <c r="DW25" s="216">
        <v>0</v>
      </c>
      <c r="DX25" s="216">
        <v>0</v>
      </c>
      <c r="DY25" s="216">
        <v>0</v>
      </c>
      <c r="DZ25" s="216">
        <v>0</v>
      </c>
      <c r="EA25" s="216">
        <v>0</v>
      </c>
      <c r="EB25" s="216">
        <v>0</v>
      </c>
      <c r="EC25" s="216">
        <v>0</v>
      </c>
      <c r="ED25" s="216">
        <v>0</v>
      </c>
      <c r="EE25" s="216">
        <v>0</v>
      </c>
      <c r="EF25" s="216">
        <v>0</v>
      </c>
      <c r="EG25" s="216">
        <v>0</v>
      </c>
      <c r="EH25" s="216">
        <v>0</v>
      </c>
      <c r="EI25" s="216">
        <v>0</v>
      </c>
      <c r="EJ25" s="216">
        <v>0</v>
      </c>
      <c r="EK25" s="216">
        <v>0</v>
      </c>
      <c r="EL25" s="216">
        <v>0</v>
      </c>
      <c r="EM25" s="216">
        <v>0</v>
      </c>
      <c r="EN25" s="216">
        <v>0</v>
      </c>
      <c r="EO25" s="216">
        <v>0</v>
      </c>
      <c r="EP25" s="216">
        <v>0</v>
      </c>
      <c r="EQ25" s="120"/>
      <c r="ER25" s="216">
        <v>0</v>
      </c>
      <c r="ES25" s="216">
        <v>0</v>
      </c>
      <c r="ET25" s="216">
        <v>0</v>
      </c>
      <c r="EU25" s="216">
        <v>0</v>
      </c>
      <c r="EV25" s="216">
        <v>0</v>
      </c>
      <c r="EW25" s="216">
        <v>0</v>
      </c>
      <c r="EX25" s="216">
        <v>0</v>
      </c>
      <c r="EY25" s="216">
        <v>0</v>
      </c>
      <c r="EZ25" s="216">
        <v>0</v>
      </c>
      <c r="FA25" s="216">
        <v>0</v>
      </c>
      <c r="FB25" s="216">
        <v>0</v>
      </c>
      <c r="FC25" s="216">
        <v>0</v>
      </c>
      <c r="FD25" s="216">
        <v>0</v>
      </c>
      <c r="FE25" s="216">
        <v>0</v>
      </c>
      <c r="FF25" s="216">
        <v>0</v>
      </c>
      <c r="FG25" s="216">
        <v>0</v>
      </c>
      <c r="FH25" s="216">
        <v>0</v>
      </c>
      <c r="FI25" s="216">
        <v>0</v>
      </c>
      <c r="FJ25" s="216">
        <v>0</v>
      </c>
      <c r="FK25" s="216">
        <v>0</v>
      </c>
      <c r="FL25" s="216">
        <v>0</v>
      </c>
      <c r="FM25" s="216">
        <v>0</v>
      </c>
      <c r="FN25" s="216">
        <v>0</v>
      </c>
      <c r="FO25" s="216">
        <v>0</v>
      </c>
      <c r="FP25" s="216">
        <v>0</v>
      </c>
      <c r="FQ25" s="216">
        <v>0</v>
      </c>
      <c r="FR25" s="216">
        <v>0</v>
      </c>
      <c r="FS25" s="216">
        <v>0</v>
      </c>
      <c r="FT25" s="216">
        <v>0</v>
      </c>
      <c r="FU25" s="216">
        <v>0</v>
      </c>
      <c r="FV25" s="216">
        <v>0</v>
      </c>
      <c r="FW25" s="216">
        <v>0</v>
      </c>
      <c r="FX25" s="216">
        <v>0</v>
      </c>
      <c r="FY25" s="216">
        <v>0</v>
      </c>
      <c r="FZ25" s="216">
        <v>0</v>
      </c>
      <c r="GA25" s="120"/>
      <c r="GB25" s="216">
        <v>0</v>
      </c>
      <c r="GC25" s="216">
        <v>0</v>
      </c>
      <c r="GD25" s="216">
        <v>0</v>
      </c>
      <c r="GE25" s="216">
        <v>0</v>
      </c>
      <c r="GF25" s="216">
        <v>0</v>
      </c>
      <c r="GG25" s="216">
        <v>0</v>
      </c>
      <c r="GH25" s="216">
        <v>0</v>
      </c>
      <c r="GI25" s="216">
        <v>0</v>
      </c>
      <c r="GJ25" s="216">
        <v>0</v>
      </c>
      <c r="GK25" s="216">
        <v>0</v>
      </c>
      <c r="GL25" s="216">
        <v>0</v>
      </c>
      <c r="GM25" s="216">
        <v>0</v>
      </c>
      <c r="GN25" s="216">
        <v>0</v>
      </c>
      <c r="GO25" s="216">
        <v>0</v>
      </c>
      <c r="GP25" s="216">
        <v>0</v>
      </c>
      <c r="GQ25" s="216">
        <v>0</v>
      </c>
      <c r="GR25" s="216">
        <v>0</v>
      </c>
      <c r="GS25" s="216">
        <v>0</v>
      </c>
      <c r="GT25" s="216">
        <v>0</v>
      </c>
      <c r="GU25" s="216">
        <v>0</v>
      </c>
      <c r="GV25" s="216">
        <v>0</v>
      </c>
      <c r="GW25" s="216">
        <v>0</v>
      </c>
      <c r="GX25" s="216">
        <v>0</v>
      </c>
      <c r="GY25" s="216">
        <v>0</v>
      </c>
      <c r="GZ25" s="216">
        <v>0</v>
      </c>
      <c r="HA25" s="216">
        <v>0</v>
      </c>
      <c r="HB25" s="216">
        <v>0</v>
      </c>
      <c r="HC25" s="216">
        <v>0</v>
      </c>
      <c r="HD25" s="216">
        <v>0</v>
      </c>
      <c r="HE25" s="216">
        <v>0</v>
      </c>
      <c r="HF25" s="216">
        <v>0</v>
      </c>
      <c r="HG25" s="216">
        <v>0</v>
      </c>
      <c r="HH25" s="216">
        <v>0</v>
      </c>
      <c r="HI25" s="216">
        <v>0</v>
      </c>
      <c r="HJ25" s="216">
        <v>0</v>
      </c>
      <c r="HK25" s="120"/>
      <c r="HL25" s="216">
        <v>0</v>
      </c>
      <c r="HM25" s="216">
        <v>0</v>
      </c>
      <c r="HN25" s="216">
        <v>0</v>
      </c>
      <c r="HO25" s="216">
        <v>0</v>
      </c>
      <c r="HP25" s="216">
        <v>0</v>
      </c>
      <c r="HQ25" s="216">
        <v>0</v>
      </c>
      <c r="HR25" s="216">
        <v>0</v>
      </c>
      <c r="HS25" s="216">
        <v>0</v>
      </c>
      <c r="HT25" s="216">
        <v>0</v>
      </c>
      <c r="HU25" s="216">
        <v>0</v>
      </c>
      <c r="HV25" s="216">
        <v>0</v>
      </c>
      <c r="HW25" s="216">
        <v>0</v>
      </c>
      <c r="HX25" s="216">
        <v>0</v>
      </c>
      <c r="HY25" s="216">
        <v>0</v>
      </c>
      <c r="HZ25" s="216">
        <v>0</v>
      </c>
      <c r="IA25" s="216">
        <v>0</v>
      </c>
      <c r="IB25" s="216">
        <v>0</v>
      </c>
      <c r="IC25" s="216">
        <v>0</v>
      </c>
      <c r="ID25" s="216">
        <v>0</v>
      </c>
      <c r="IE25" s="216">
        <v>0</v>
      </c>
      <c r="IF25" s="216">
        <v>0</v>
      </c>
      <c r="IG25" s="216">
        <v>0</v>
      </c>
      <c r="IH25" s="216">
        <v>0</v>
      </c>
      <c r="II25" s="216">
        <v>0</v>
      </c>
      <c r="IJ25" s="216">
        <v>0</v>
      </c>
      <c r="IK25" s="216">
        <v>0</v>
      </c>
      <c r="IL25" s="216">
        <v>0</v>
      </c>
      <c r="IM25" s="216">
        <v>0</v>
      </c>
      <c r="IN25" s="216">
        <v>0</v>
      </c>
      <c r="IO25" s="216">
        <v>0</v>
      </c>
      <c r="IP25" s="216">
        <v>0</v>
      </c>
      <c r="IQ25" s="216">
        <v>0</v>
      </c>
      <c r="IR25" s="216">
        <v>0</v>
      </c>
      <c r="IS25" s="216">
        <v>0</v>
      </c>
      <c r="IT25" s="216">
        <v>0</v>
      </c>
      <c r="IU25" s="120"/>
      <c r="IV25" s="216">
        <v>0</v>
      </c>
      <c r="IW25" s="216">
        <v>0</v>
      </c>
      <c r="IX25" s="216">
        <v>0</v>
      </c>
      <c r="IY25" s="216">
        <v>0</v>
      </c>
      <c r="IZ25" s="216">
        <v>0</v>
      </c>
      <c r="JA25" s="216">
        <v>0</v>
      </c>
      <c r="JB25" s="216">
        <v>0</v>
      </c>
      <c r="JC25" s="216">
        <v>0</v>
      </c>
      <c r="JD25" s="216">
        <v>0</v>
      </c>
      <c r="JE25" s="216">
        <v>0</v>
      </c>
      <c r="JF25" s="216">
        <v>0</v>
      </c>
      <c r="JG25" s="216">
        <v>0</v>
      </c>
      <c r="JH25" s="216">
        <v>0</v>
      </c>
      <c r="JI25" s="216">
        <v>0</v>
      </c>
      <c r="JJ25" s="216">
        <v>0</v>
      </c>
      <c r="JK25" s="216">
        <v>0</v>
      </c>
      <c r="JL25" s="216">
        <v>0</v>
      </c>
      <c r="JM25" s="216">
        <v>0</v>
      </c>
      <c r="JN25" s="216">
        <v>0</v>
      </c>
      <c r="JO25" s="216">
        <v>0</v>
      </c>
      <c r="JP25" s="216">
        <v>0</v>
      </c>
      <c r="JQ25" s="216">
        <v>0</v>
      </c>
      <c r="JR25" s="216">
        <v>0</v>
      </c>
      <c r="JS25" s="216">
        <v>0</v>
      </c>
      <c r="JT25" s="216">
        <v>0</v>
      </c>
      <c r="JU25" s="216">
        <v>0</v>
      </c>
      <c r="JV25" s="216">
        <v>0</v>
      </c>
      <c r="JW25" s="216">
        <v>0</v>
      </c>
      <c r="JX25" s="216">
        <v>0</v>
      </c>
      <c r="JY25" s="216">
        <v>0</v>
      </c>
      <c r="JZ25" s="216">
        <v>0</v>
      </c>
      <c r="KA25" s="216">
        <v>0</v>
      </c>
      <c r="KB25" s="216">
        <v>0</v>
      </c>
      <c r="KC25" s="216">
        <v>0</v>
      </c>
      <c r="KD25" s="216">
        <v>0</v>
      </c>
      <c r="KE25" s="120"/>
      <c r="KF25" s="216">
        <v>0</v>
      </c>
      <c r="KG25" s="216">
        <v>0</v>
      </c>
      <c r="KH25" s="216">
        <v>0</v>
      </c>
      <c r="KI25" s="216">
        <v>0</v>
      </c>
      <c r="KJ25" s="216">
        <v>0</v>
      </c>
      <c r="KK25" s="216">
        <v>0</v>
      </c>
      <c r="KL25" s="216">
        <v>0</v>
      </c>
      <c r="KM25" s="216">
        <v>0</v>
      </c>
      <c r="KN25" s="216">
        <v>0</v>
      </c>
      <c r="KO25" s="216">
        <v>0</v>
      </c>
      <c r="KP25" s="216">
        <v>0</v>
      </c>
      <c r="KQ25" s="216">
        <v>0</v>
      </c>
      <c r="KR25" s="216">
        <v>0</v>
      </c>
      <c r="KS25" s="216">
        <v>0</v>
      </c>
      <c r="KT25" s="216">
        <v>0</v>
      </c>
      <c r="KU25" s="216">
        <v>0</v>
      </c>
      <c r="KV25" s="216">
        <v>0</v>
      </c>
      <c r="KW25" s="216">
        <v>0</v>
      </c>
      <c r="KX25" s="216">
        <v>0</v>
      </c>
      <c r="KY25" s="216">
        <v>0</v>
      </c>
      <c r="KZ25" s="216">
        <v>0</v>
      </c>
      <c r="LA25" s="216">
        <v>0</v>
      </c>
      <c r="LB25" s="216">
        <v>0</v>
      </c>
      <c r="LC25" s="216">
        <v>0</v>
      </c>
      <c r="LD25" s="216">
        <v>0</v>
      </c>
      <c r="LE25" s="216">
        <v>0</v>
      </c>
      <c r="LF25" s="216">
        <v>0</v>
      </c>
      <c r="LG25" s="216">
        <v>0</v>
      </c>
      <c r="LH25" s="216">
        <v>0</v>
      </c>
      <c r="LI25" s="216">
        <v>0</v>
      </c>
      <c r="LJ25" s="216">
        <v>0</v>
      </c>
      <c r="LK25" s="216">
        <v>0</v>
      </c>
      <c r="LL25" s="216">
        <v>0</v>
      </c>
      <c r="LM25" s="216">
        <v>0</v>
      </c>
      <c r="LN25" s="216">
        <v>0</v>
      </c>
      <c r="LO25" s="120"/>
      <c r="LP25" s="216">
        <v>13166.8</v>
      </c>
      <c r="LQ25" s="216">
        <v>12306.8</v>
      </c>
      <c r="LR25" s="216">
        <v>12202</v>
      </c>
      <c r="LS25" s="216">
        <v>12037.300000000001</v>
      </c>
      <c r="LT25" s="216">
        <v>11555.9</v>
      </c>
      <c r="LU25" s="216">
        <v>11573.300000000001</v>
      </c>
      <c r="LV25" s="216">
        <v>12945.8</v>
      </c>
      <c r="LW25" s="216">
        <v>12341.8</v>
      </c>
      <c r="LX25" s="216">
        <v>13417.7</v>
      </c>
      <c r="LY25" s="216">
        <v>12879.7</v>
      </c>
      <c r="LZ25" s="216">
        <v>13187.9</v>
      </c>
      <c r="MA25" s="216">
        <v>15899.8</v>
      </c>
      <c r="MB25" s="216">
        <v>13751.1</v>
      </c>
      <c r="MC25" s="216">
        <v>13491.800000000001</v>
      </c>
      <c r="MD25" s="216">
        <v>13546.300000000001</v>
      </c>
      <c r="ME25" s="216">
        <v>13940.7</v>
      </c>
      <c r="MF25" s="216">
        <v>14079</v>
      </c>
      <c r="MG25" s="216">
        <v>13854</v>
      </c>
      <c r="MH25" s="216">
        <v>14597.1587497</v>
      </c>
      <c r="MI25" s="216">
        <v>15046.16007</v>
      </c>
      <c r="MJ25" s="216">
        <v>15905.683687000001</v>
      </c>
      <c r="MK25" s="216">
        <v>20837.369092999994</v>
      </c>
      <c r="ML25" s="216">
        <v>23156.01</v>
      </c>
      <c r="MM25" s="216">
        <v>20424.974199999997</v>
      </c>
      <c r="MN25" s="216">
        <v>48158.860999999997</v>
      </c>
      <c r="MO25" s="216">
        <v>48288.565999999999</v>
      </c>
      <c r="MP25" s="216">
        <v>52042.495000000003</v>
      </c>
      <c r="MQ25" s="216">
        <v>48828.442000000003</v>
      </c>
      <c r="MR25" s="216">
        <v>50330.066100000004</v>
      </c>
      <c r="MS25" s="216">
        <v>49508.522000000004</v>
      </c>
      <c r="MT25" s="216">
        <v>48920.177299999996</v>
      </c>
      <c r="MU25" s="216">
        <v>53172.544000000002</v>
      </c>
      <c r="MV25" s="216">
        <v>52300.679530000001</v>
      </c>
      <c r="MW25" s="216">
        <v>50072.315899999987</v>
      </c>
      <c r="MX25" s="216">
        <v>55513.808089999984</v>
      </c>
      <c r="MY25" s="120"/>
      <c r="MZ25" s="216">
        <v>3096.405084</v>
      </c>
      <c r="NA25" s="216">
        <v>3191.7419424</v>
      </c>
      <c r="NB25" s="216">
        <v>3183.8876999999998</v>
      </c>
      <c r="NC25" s="216">
        <v>3057.1769279999999</v>
      </c>
      <c r="ND25" s="216">
        <v>2985.0873839999999</v>
      </c>
      <c r="NE25" s="216">
        <v>2932.9995600000002</v>
      </c>
      <c r="NF25" s="216">
        <v>3072.6707399999996</v>
      </c>
      <c r="NG25" s="216">
        <v>3233.915184</v>
      </c>
      <c r="NH25" s="216">
        <v>3661.9594440000001</v>
      </c>
      <c r="NI25" s="216">
        <v>3804.2736</v>
      </c>
      <c r="NJ25" s="216">
        <v>3731.4095999999995</v>
      </c>
      <c r="NK25" s="216">
        <v>4055.8199999999997</v>
      </c>
      <c r="NL25" s="216">
        <v>4527.2831999999999</v>
      </c>
      <c r="NM25" s="216">
        <v>4428.5303999999996</v>
      </c>
      <c r="NN25" s="216">
        <v>4509.1224000000002</v>
      </c>
      <c r="NO25" s="216">
        <v>4672.6247999999996</v>
      </c>
      <c r="NP25" s="216">
        <v>4928.9901600000003</v>
      </c>
      <c r="NQ25" s="216">
        <v>4836.2375999999995</v>
      </c>
      <c r="NR25" s="216">
        <v>4864.7208000000001</v>
      </c>
      <c r="NS25" s="216">
        <v>4878.576</v>
      </c>
      <c r="NT25" s="216">
        <v>5159.0472</v>
      </c>
      <c r="NU25" s="216">
        <v>5657.2658399999991</v>
      </c>
      <c r="NV25" s="216">
        <v>5599.1356584000005</v>
      </c>
      <c r="NW25" s="216">
        <v>5650.5292872</v>
      </c>
      <c r="NX25" s="216">
        <v>5723.7569447999995</v>
      </c>
      <c r="NY25" s="216">
        <v>5876.0676552000004</v>
      </c>
      <c r="NZ25" s="216">
        <v>6102.0002064</v>
      </c>
      <c r="OA25" s="216">
        <v>5827.9498152000006</v>
      </c>
      <c r="OB25" s="216">
        <v>6097.470717021668</v>
      </c>
      <c r="OC25" s="216">
        <v>6223.9750990957073</v>
      </c>
      <c r="OD25" s="216">
        <v>6028.5483606836851</v>
      </c>
      <c r="OE25" s="216">
        <v>6344.0296919760003</v>
      </c>
      <c r="OF25" s="216">
        <v>6308.7362540759987</v>
      </c>
      <c r="OG25" s="216">
        <v>6321.0447176051894</v>
      </c>
      <c r="OH25" s="216">
        <v>6081.0093575999999</v>
      </c>
      <c r="OI25" s="120"/>
      <c r="OJ25" s="216">
        <v>91.165261904761905</v>
      </c>
      <c r="OK25" s="216">
        <v>224.70759523809525</v>
      </c>
      <c r="OL25" s="216">
        <v>235.16528571428572</v>
      </c>
      <c r="OM25" s="216">
        <v>265.5905238095238</v>
      </c>
      <c r="ON25" s="216">
        <v>214.71154761904762</v>
      </c>
      <c r="OO25" s="216">
        <v>293.01811904761905</v>
      </c>
      <c r="OP25" s="216">
        <v>12.653238095238095</v>
      </c>
      <c r="OQ25" s="216">
        <v>12.291952380952381</v>
      </c>
      <c r="OR25" s="216">
        <v>17.378833333333333</v>
      </c>
      <c r="OS25" s="216">
        <v>18.236261904761903</v>
      </c>
      <c r="OT25" s="216">
        <v>18.740833333333335</v>
      </c>
      <c r="OU25" s="216">
        <v>20.906765768268475</v>
      </c>
      <c r="OV25" s="216">
        <v>23.323021293391921</v>
      </c>
      <c r="OW25" s="216">
        <v>26.018530473882318</v>
      </c>
      <c r="OX25" s="216">
        <v>29.025567464200964</v>
      </c>
      <c r="OY25" s="216">
        <v>32.380136436397734</v>
      </c>
      <c r="OZ25" s="216">
        <v>36.122402669056491</v>
      </c>
      <c r="PA25" s="216">
        <v>40.297173458439588</v>
      </c>
      <c r="PB25" s="216">
        <v>44.954434609927425</v>
      </c>
      <c r="PC25" s="216">
        <v>50.45017925897853</v>
      </c>
      <c r="PD25" s="216">
        <v>55.945923908029634</v>
      </c>
      <c r="PE25" s="216">
        <v>62.411756512137309</v>
      </c>
      <c r="PF25" s="216">
        <v>55.945923908029634</v>
      </c>
      <c r="PG25" s="216">
        <v>56.1</v>
      </c>
      <c r="PH25" s="216">
        <v>57.568750000000001</v>
      </c>
      <c r="PI25" s="216">
        <v>57.568750000000001</v>
      </c>
      <c r="PJ25" s="216">
        <v>57.568750000000001</v>
      </c>
      <c r="PK25" s="216">
        <v>57.568750000000001</v>
      </c>
      <c r="PL25" s="216">
        <v>57.568750000000001</v>
      </c>
      <c r="PM25" s="216">
        <v>63</v>
      </c>
      <c r="PN25" s="216">
        <v>56</v>
      </c>
      <c r="PO25" s="216">
        <v>45</v>
      </c>
      <c r="PP25" s="216">
        <v>43</v>
      </c>
      <c r="PQ25" s="216">
        <v>43</v>
      </c>
      <c r="PR25" s="216">
        <v>227.67</v>
      </c>
      <c r="PS25" s="120"/>
      <c r="PT25" s="216">
        <v>82.4</v>
      </c>
      <c r="PU25" s="216">
        <v>72.994</v>
      </c>
      <c r="PV25" s="216">
        <v>54.304000000000002</v>
      </c>
      <c r="PW25" s="216">
        <v>38.369</v>
      </c>
      <c r="PX25" s="216">
        <v>51.177</v>
      </c>
      <c r="PY25" s="216">
        <v>41.024000000000001</v>
      </c>
      <c r="PZ25" s="216">
        <v>31.702999999999999</v>
      </c>
      <c r="QA25" s="216">
        <v>24.248999999999999</v>
      </c>
      <c r="QB25" s="216">
        <v>21.959</v>
      </c>
      <c r="QC25" s="216">
        <v>24.716999999999999</v>
      </c>
      <c r="QD25" s="216">
        <v>20.6</v>
      </c>
      <c r="QE25" s="216">
        <v>16.501000000000001</v>
      </c>
      <c r="QF25" s="216">
        <v>19.234000000000002</v>
      </c>
      <c r="QG25" s="216">
        <v>21.967000000000002</v>
      </c>
      <c r="QH25" s="216">
        <v>24.7</v>
      </c>
      <c r="QI25" s="216">
        <v>26.2</v>
      </c>
      <c r="QJ25" s="216">
        <v>16.8</v>
      </c>
      <c r="QK25" s="216">
        <v>37.200000000000003</v>
      </c>
      <c r="QL25" s="216">
        <v>16.100000000000001</v>
      </c>
      <c r="QM25" s="216">
        <v>36.799999999999997</v>
      </c>
      <c r="QN25" s="216">
        <v>57.5</v>
      </c>
      <c r="QO25" s="216">
        <v>56.5</v>
      </c>
      <c r="QP25" s="216">
        <v>59</v>
      </c>
      <c r="QQ25" s="216">
        <v>57.7</v>
      </c>
      <c r="QR25" s="216">
        <v>52.860753945061376</v>
      </c>
      <c r="QS25" s="216">
        <v>34</v>
      </c>
      <c r="QT25" s="216">
        <v>34</v>
      </c>
      <c r="QU25" s="216">
        <v>34</v>
      </c>
      <c r="QV25" s="216">
        <v>34</v>
      </c>
      <c r="QW25" s="216">
        <v>37</v>
      </c>
      <c r="QX25" s="216">
        <v>41</v>
      </c>
      <c r="QY25" s="216">
        <v>41</v>
      </c>
      <c r="QZ25" s="216">
        <v>41</v>
      </c>
      <c r="RA25" s="216">
        <v>41</v>
      </c>
      <c r="RB25" s="216">
        <v>41</v>
      </c>
      <c r="RC25" s="120"/>
      <c r="RD25" s="216">
        <v>38.881999999999998</v>
      </c>
      <c r="RE25" s="216">
        <v>33.862000000000002</v>
      </c>
      <c r="RF25" s="216">
        <v>36.96</v>
      </c>
      <c r="RG25" s="216">
        <v>41.398000000000003</v>
      </c>
      <c r="RH25" s="216">
        <v>45.442</v>
      </c>
      <c r="RI25" s="216">
        <v>37.631</v>
      </c>
      <c r="RJ25" s="216">
        <v>37.356000000000002</v>
      </c>
      <c r="RK25" s="216">
        <v>9.0399999999999991</v>
      </c>
      <c r="RL25" s="216">
        <v>8.3829999999999991</v>
      </c>
      <c r="RM25" s="216">
        <v>9.2420000000000009</v>
      </c>
      <c r="RN25" s="216">
        <v>10.475</v>
      </c>
      <c r="RO25" s="216">
        <v>9.3260000000000005</v>
      </c>
      <c r="RP25" s="216">
        <v>9.4507707720114755</v>
      </c>
      <c r="RQ25" s="216">
        <v>9.5772108283408084</v>
      </c>
      <c r="RR25" s="216">
        <v>9.7053425020239246</v>
      </c>
      <c r="RS25" s="216">
        <v>9.8351884248861712</v>
      </c>
      <c r="RT25" s="216">
        <v>9.9667715315397594</v>
      </c>
      <c r="RU25" s="216">
        <v>10.1001150634347</v>
      </c>
      <c r="RV25" s="216">
        <v>10.235242572963916</v>
      </c>
      <c r="RW25" s="216">
        <v>10.373093943595665</v>
      </c>
      <c r="RX25" s="216">
        <v>10.510945314227413</v>
      </c>
      <c r="RY25" s="216">
        <v>10.65156924318158</v>
      </c>
      <c r="RZ25" s="216">
        <v>11</v>
      </c>
      <c r="SA25" s="216">
        <v>10.4</v>
      </c>
      <c r="SB25" s="216">
        <v>11.792815836298931</v>
      </c>
      <c r="SC25" s="216">
        <v>15</v>
      </c>
      <c r="SD25" s="216">
        <v>15</v>
      </c>
      <c r="SE25" s="216">
        <v>15</v>
      </c>
      <c r="SF25" s="216">
        <v>15.4</v>
      </c>
      <c r="SG25" s="216">
        <v>15</v>
      </c>
      <c r="SH25" s="216">
        <v>15</v>
      </c>
      <c r="SI25" s="216">
        <v>15</v>
      </c>
      <c r="SJ25" s="216">
        <v>21</v>
      </c>
      <c r="SK25" s="216">
        <v>21</v>
      </c>
      <c r="SL25" s="216">
        <v>21</v>
      </c>
      <c r="SM25" s="120"/>
      <c r="SN25" s="216">
        <v>83.3</v>
      </c>
      <c r="SO25" s="216">
        <v>130.96899999999999</v>
      </c>
      <c r="SP25" s="216">
        <v>98.444000000000003</v>
      </c>
      <c r="SQ25" s="216">
        <v>85.119</v>
      </c>
      <c r="SR25" s="216">
        <v>88.409000000000006</v>
      </c>
      <c r="SS25" s="216">
        <v>125.634</v>
      </c>
      <c r="ST25" s="216">
        <v>151.95500000000001</v>
      </c>
      <c r="SU25" s="216">
        <v>140.322</v>
      </c>
      <c r="SV25" s="216">
        <v>151.44399999999999</v>
      </c>
      <c r="SW25" s="216">
        <v>124.026</v>
      </c>
      <c r="SX25" s="216">
        <v>68.587999999999994</v>
      </c>
      <c r="SY25" s="216">
        <v>81.572000000000003</v>
      </c>
      <c r="SZ25" s="216">
        <v>84.699541941596451</v>
      </c>
      <c r="TA25" s="216">
        <v>87.946996581133931</v>
      </c>
      <c r="TB25" s="216">
        <v>91.318961476501656</v>
      </c>
      <c r="TC25" s="216">
        <v>94.820210459986058</v>
      </c>
      <c r="TD25" s="216">
        <v>98.455700396785559</v>
      </c>
      <c r="TE25" s="216">
        <v>102.23057820265278</v>
      </c>
      <c r="TF25" s="216">
        <v>106.15018813059929</v>
      </c>
      <c r="TG25" s="216">
        <v>110.29810093413049</v>
      </c>
      <c r="TH25" s="216">
        <v>114.44601373766169</v>
      </c>
      <c r="TI25" s="216">
        <v>118.83397416541951</v>
      </c>
      <c r="TJ25" s="216">
        <v>102</v>
      </c>
      <c r="TK25" s="216">
        <v>111.4</v>
      </c>
      <c r="TL25" s="216">
        <v>101.80027575509502</v>
      </c>
      <c r="TM25" s="216">
        <v>115.82880779008144</v>
      </c>
      <c r="TN25" s="216">
        <v>129.85733982506787</v>
      </c>
      <c r="TO25" s="216">
        <v>143.88587186005429</v>
      </c>
      <c r="TP25" s="216">
        <v>157.91440389504072</v>
      </c>
      <c r="TQ25" s="216">
        <v>171.94293593002715</v>
      </c>
      <c r="TR25" s="216">
        <v>185.97146796501357</v>
      </c>
      <c r="TS25" s="216">
        <v>200</v>
      </c>
      <c r="TT25" s="216">
        <v>216</v>
      </c>
      <c r="TU25" s="216">
        <v>216</v>
      </c>
      <c r="TV25" s="216">
        <v>18.25</v>
      </c>
      <c r="TW25" s="120"/>
      <c r="TX25" s="216">
        <v>617.4</v>
      </c>
      <c r="TY25" s="216">
        <v>998.12199999999996</v>
      </c>
      <c r="TZ25" s="216">
        <v>906.73199999999997</v>
      </c>
      <c r="UA25" s="216">
        <v>545.63800000000003</v>
      </c>
      <c r="UB25" s="216">
        <v>529.947</v>
      </c>
      <c r="UC25" s="216">
        <v>844.03700000000003</v>
      </c>
      <c r="UD25" s="216">
        <v>618.83699999999999</v>
      </c>
      <c r="UE25" s="216">
        <v>757.59199999999998</v>
      </c>
      <c r="UF25" s="216">
        <v>468.83199999999999</v>
      </c>
      <c r="UG25" s="216">
        <v>537.82500000000005</v>
      </c>
      <c r="UH25" s="216">
        <v>189.488</v>
      </c>
      <c r="UI25" s="216">
        <v>280.96699999999998</v>
      </c>
      <c r="UJ25" s="216">
        <v>287.33427989332489</v>
      </c>
      <c r="UK25" s="216">
        <v>293.84585521365705</v>
      </c>
      <c r="UL25" s="216">
        <v>300.50499598691079</v>
      </c>
      <c r="UM25" s="216">
        <v>307.31504634439455</v>
      </c>
      <c r="UN25" s="216">
        <v>314.2794262021888</v>
      </c>
      <c r="UO25" s="216">
        <v>321.40163297858209</v>
      </c>
      <c r="UP25" s="216">
        <v>328.68524335042758</v>
      </c>
      <c r="UQ25" s="216">
        <v>336.21831602439954</v>
      </c>
      <c r="UR25" s="216">
        <v>343.75138869837156</v>
      </c>
      <c r="US25" s="216">
        <v>351.54148969087834</v>
      </c>
      <c r="UT25" s="216">
        <v>589.20000000000005</v>
      </c>
      <c r="UU25" s="216">
        <v>327.9</v>
      </c>
      <c r="UV25" s="216">
        <v>363.52732051090686</v>
      </c>
      <c r="UW25" s="216">
        <v>363.52732051090686</v>
      </c>
      <c r="UX25" s="216">
        <v>363.52732051090686</v>
      </c>
      <c r="UY25" s="216">
        <v>363.52732051090686</v>
      </c>
      <c r="UZ25" s="216">
        <v>387</v>
      </c>
      <c r="VA25" s="216">
        <v>363.52732051090686</v>
      </c>
      <c r="VB25" s="216">
        <v>346</v>
      </c>
      <c r="VC25" s="216">
        <v>346</v>
      </c>
      <c r="VD25" s="216">
        <v>346</v>
      </c>
      <c r="VE25" s="216">
        <v>346</v>
      </c>
      <c r="VF25" s="216">
        <v>652.25400000000002</v>
      </c>
      <c r="VG25" s="120"/>
      <c r="VH25" s="216">
        <v>0</v>
      </c>
      <c r="VI25" s="216">
        <v>0</v>
      </c>
      <c r="VJ25" s="216">
        <v>0</v>
      </c>
      <c r="VK25" s="216">
        <v>0</v>
      </c>
      <c r="VL25" s="216">
        <v>0</v>
      </c>
      <c r="VM25" s="216">
        <v>0</v>
      </c>
      <c r="VN25" s="216">
        <v>0</v>
      </c>
      <c r="VO25" s="216">
        <v>0</v>
      </c>
      <c r="VP25" s="216">
        <v>0</v>
      </c>
      <c r="VQ25" s="216">
        <v>0</v>
      </c>
      <c r="VR25" s="216">
        <v>0</v>
      </c>
      <c r="VS25" s="216">
        <v>0</v>
      </c>
      <c r="VT25" s="216">
        <v>0</v>
      </c>
      <c r="VU25" s="216">
        <v>0</v>
      </c>
      <c r="VV25" s="216">
        <v>0</v>
      </c>
      <c r="VW25" s="216">
        <v>0</v>
      </c>
      <c r="VX25" s="216">
        <v>0</v>
      </c>
      <c r="VY25" s="216">
        <v>0</v>
      </c>
      <c r="VZ25" s="216">
        <v>0</v>
      </c>
      <c r="WA25" s="216">
        <v>0</v>
      </c>
      <c r="WB25" s="216">
        <v>0</v>
      </c>
      <c r="WC25" s="216">
        <v>0</v>
      </c>
      <c r="WD25" s="216">
        <v>0</v>
      </c>
      <c r="WE25" s="216">
        <v>0</v>
      </c>
      <c r="WF25" s="216">
        <v>0</v>
      </c>
      <c r="WG25" s="216">
        <v>0</v>
      </c>
      <c r="WH25" s="216">
        <v>0</v>
      </c>
      <c r="WI25" s="216">
        <v>0</v>
      </c>
      <c r="WJ25" s="216">
        <v>0</v>
      </c>
      <c r="WK25" s="216">
        <v>0</v>
      </c>
      <c r="WL25" s="216">
        <v>19</v>
      </c>
      <c r="WM25" s="216">
        <v>19</v>
      </c>
      <c r="WN25" s="216">
        <v>18</v>
      </c>
      <c r="WO25" s="216">
        <v>18</v>
      </c>
      <c r="WP25" s="216">
        <v>18</v>
      </c>
      <c r="WQ25" s="120"/>
      <c r="WR25" s="216">
        <v>0</v>
      </c>
      <c r="WS25" s="216">
        <v>0</v>
      </c>
      <c r="WT25" s="216">
        <v>0</v>
      </c>
      <c r="WU25" s="216">
        <v>0</v>
      </c>
      <c r="WV25" s="216">
        <v>0</v>
      </c>
      <c r="WW25" s="216">
        <v>0</v>
      </c>
      <c r="WX25" s="216">
        <v>0</v>
      </c>
      <c r="WY25" s="216">
        <v>0</v>
      </c>
      <c r="WZ25" s="216">
        <v>0</v>
      </c>
      <c r="XA25" s="216">
        <v>0</v>
      </c>
      <c r="XB25" s="216">
        <v>0</v>
      </c>
      <c r="XC25" s="216">
        <v>0</v>
      </c>
      <c r="XD25" s="216">
        <v>0</v>
      </c>
      <c r="XE25" s="216">
        <v>0</v>
      </c>
      <c r="XF25" s="216">
        <v>0</v>
      </c>
      <c r="XG25" s="216">
        <v>0</v>
      </c>
      <c r="XH25" s="216">
        <v>0</v>
      </c>
      <c r="XI25" s="216">
        <v>0</v>
      </c>
      <c r="XJ25" s="216">
        <v>0</v>
      </c>
      <c r="XK25" s="216">
        <v>0</v>
      </c>
      <c r="XL25" s="216">
        <v>0</v>
      </c>
      <c r="XM25" s="216">
        <v>0</v>
      </c>
      <c r="XN25" s="216">
        <v>0</v>
      </c>
      <c r="XO25" s="216">
        <v>0</v>
      </c>
      <c r="XP25" s="216">
        <v>0</v>
      </c>
      <c r="XQ25" s="216">
        <v>0</v>
      </c>
      <c r="XR25" s="216">
        <v>0</v>
      </c>
      <c r="XS25" s="216">
        <v>0</v>
      </c>
      <c r="XT25" s="216">
        <v>0</v>
      </c>
      <c r="XU25" s="216">
        <v>0</v>
      </c>
      <c r="XV25" s="216">
        <v>2</v>
      </c>
      <c r="XW25" s="216">
        <v>2</v>
      </c>
      <c r="XX25" s="216">
        <v>2</v>
      </c>
      <c r="XY25" s="216">
        <v>2</v>
      </c>
      <c r="XZ25" s="216">
        <v>2</v>
      </c>
      <c r="YA25" s="120"/>
      <c r="YB25" s="216">
        <v>0</v>
      </c>
      <c r="YC25" s="216">
        <v>0</v>
      </c>
      <c r="YD25" s="216">
        <v>0</v>
      </c>
      <c r="YE25" s="216">
        <v>0</v>
      </c>
      <c r="YF25" s="216">
        <v>0</v>
      </c>
      <c r="YG25" s="216">
        <v>0</v>
      </c>
      <c r="YH25" s="216">
        <v>0</v>
      </c>
      <c r="YI25" s="216">
        <v>0</v>
      </c>
      <c r="YJ25" s="216">
        <v>0</v>
      </c>
      <c r="YK25" s="216">
        <v>0</v>
      </c>
      <c r="YL25" s="216">
        <v>0</v>
      </c>
      <c r="YM25" s="216">
        <v>0</v>
      </c>
      <c r="YN25" s="216">
        <v>0</v>
      </c>
      <c r="YO25" s="216">
        <v>0</v>
      </c>
      <c r="YP25" s="216">
        <v>0</v>
      </c>
      <c r="YQ25" s="216">
        <v>0</v>
      </c>
      <c r="YR25" s="216">
        <v>0</v>
      </c>
      <c r="YS25" s="216">
        <v>0</v>
      </c>
      <c r="YT25" s="216">
        <v>0</v>
      </c>
      <c r="YU25" s="216">
        <v>0</v>
      </c>
      <c r="YV25" s="216">
        <v>0</v>
      </c>
      <c r="YW25" s="216">
        <v>0</v>
      </c>
      <c r="YX25" s="216">
        <v>0</v>
      </c>
      <c r="YY25" s="216">
        <v>0</v>
      </c>
      <c r="YZ25" s="216">
        <v>0</v>
      </c>
      <c r="ZA25" s="216">
        <v>0</v>
      </c>
      <c r="ZB25" s="216">
        <v>0</v>
      </c>
      <c r="ZC25" s="216">
        <v>0</v>
      </c>
      <c r="ZD25" s="216">
        <v>0</v>
      </c>
      <c r="ZE25" s="216">
        <v>0</v>
      </c>
      <c r="ZF25" s="216">
        <v>0</v>
      </c>
      <c r="ZG25" s="216">
        <v>0</v>
      </c>
      <c r="ZH25" s="216">
        <v>0</v>
      </c>
      <c r="ZI25" s="216">
        <v>1</v>
      </c>
      <c r="ZJ25" s="216">
        <v>1</v>
      </c>
      <c r="ZK25" s="120"/>
      <c r="ZL25" s="216">
        <v>424.2</v>
      </c>
      <c r="ZM25" s="216">
        <v>446.8</v>
      </c>
      <c r="ZN25" s="216">
        <v>315.5</v>
      </c>
      <c r="ZO25" s="216">
        <v>412.4</v>
      </c>
      <c r="ZP25" s="216">
        <v>366.7</v>
      </c>
      <c r="ZQ25" s="216">
        <v>391.9</v>
      </c>
      <c r="ZR25" s="216">
        <v>379</v>
      </c>
      <c r="ZS25" s="216">
        <v>364.3</v>
      </c>
      <c r="ZT25" s="216">
        <v>401.5</v>
      </c>
      <c r="ZU25" s="216">
        <v>392.3</v>
      </c>
      <c r="ZV25" s="216">
        <v>363.4</v>
      </c>
      <c r="ZW25" s="216">
        <v>442.6</v>
      </c>
      <c r="ZX25" s="216">
        <v>491.2</v>
      </c>
      <c r="ZY25" s="216">
        <v>366.6</v>
      </c>
      <c r="ZZ25" s="216">
        <v>290</v>
      </c>
      <c r="AAA25" s="216">
        <v>419</v>
      </c>
      <c r="AAB25" s="216">
        <v>368</v>
      </c>
      <c r="AAC25" s="216">
        <v>374.9</v>
      </c>
      <c r="AAD25" s="216">
        <v>444.73760000000004</v>
      </c>
      <c r="AAE25" s="216">
        <v>464</v>
      </c>
      <c r="AAF25" s="216">
        <v>483.64240000000001</v>
      </c>
      <c r="AAG25" s="216">
        <v>474.70729695829027</v>
      </c>
      <c r="AAH25" s="216">
        <v>483.64240000000001</v>
      </c>
      <c r="AAI25" s="216">
        <v>363.9</v>
      </c>
      <c r="AAJ25" s="216">
        <v>377.3</v>
      </c>
      <c r="AAK25" s="216">
        <v>377.3</v>
      </c>
      <c r="AAL25" s="216">
        <v>377.3</v>
      </c>
      <c r="AAM25" s="216">
        <v>400</v>
      </c>
      <c r="AAN25" s="216">
        <v>377.3</v>
      </c>
      <c r="AAO25" s="216">
        <v>377.3</v>
      </c>
      <c r="AAP25" s="216">
        <v>377.3</v>
      </c>
      <c r="AAQ25" s="216">
        <v>127.3</v>
      </c>
      <c r="AAR25" s="216">
        <v>127.3</v>
      </c>
      <c r="AAS25" s="216">
        <v>127.3</v>
      </c>
      <c r="AAT25" s="216">
        <v>353</v>
      </c>
      <c r="AAU25" s="120"/>
      <c r="AAV25" s="216">
        <v>0</v>
      </c>
      <c r="AAW25" s="216">
        <v>0</v>
      </c>
      <c r="AAX25" s="216">
        <v>0</v>
      </c>
      <c r="AAY25" s="216">
        <v>0</v>
      </c>
      <c r="AAZ25" s="216">
        <v>0</v>
      </c>
      <c r="ABA25" s="216">
        <v>0</v>
      </c>
      <c r="ABB25" s="216">
        <v>0</v>
      </c>
      <c r="ABC25" s="216">
        <v>0</v>
      </c>
      <c r="ABD25" s="216">
        <v>0</v>
      </c>
      <c r="ABE25" s="216">
        <v>0</v>
      </c>
      <c r="ABF25" s="216">
        <v>0</v>
      </c>
      <c r="ABG25" s="216">
        <v>0</v>
      </c>
      <c r="ABH25" s="216">
        <v>0</v>
      </c>
      <c r="ABI25" s="216">
        <v>0</v>
      </c>
      <c r="ABJ25" s="216">
        <v>0</v>
      </c>
      <c r="ABK25" s="216">
        <v>0</v>
      </c>
      <c r="ABL25" s="216">
        <v>0</v>
      </c>
      <c r="ABM25" s="216">
        <v>0</v>
      </c>
      <c r="ABN25" s="216">
        <v>0</v>
      </c>
      <c r="ABO25" s="216">
        <v>0</v>
      </c>
      <c r="ABP25" s="216">
        <v>0</v>
      </c>
      <c r="ABQ25" s="216">
        <v>0</v>
      </c>
      <c r="ABR25" s="216">
        <v>0</v>
      </c>
      <c r="ABS25" s="216">
        <v>0</v>
      </c>
      <c r="ABT25" s="216">
        <v>0</v>
      </c>
      <c r="ABU25" s="216">
        <v>0</v>
      </c>
      <c r="ABV25" s="216">
        <v>0</v>
      </c>
      <c r="ABW25" s="216">
        <v>0</v>
      </c>
      <c r="ABX25" s="216">
        <v>0</v>
      </c>
      <c r="ABY25" s="216">
        <v>0</v>
      </c>
      <c r="ABZ25" s="216">
        <v>0</v>
      </c>
      <c r="ACA25" s="216">
        <v>69</v>
      </c>
      <c r="ACB25" s="216">
        <v>69</v>
      </c>
      <c r="ACC25" s="216">
        <v>69</v>
      </c>
      <c r="ACD25" s="216">
        <v>0</v>
      </c>
      <c r="ACE25" s="120"/>
      <c r="ACF25" s="216">
        <v>184</v>
      </c>
      <c r="ACG25" s="216">
        <v>242</v>
      </c>
      <c r="ACH25" s="216">
        <v>278</v>
      </c>
      <c r="ACI25" s="216">
        <v>321</v>
      </c>
      <c r="ACJ25" s="216">
        <v>358</v>
      </c>
      <c r="ACK25" s="216">
        <v>407</v>
      </c>
      <c r="ACL25" s="216">
        <v>419</v>
      </c>
      <c r="ACM25" s="216">
        <v>509</v>
      </c>
      <c r="ACN25" s="216">
        <v>575</v>
      </c>
      <c r="ACO25" s="216">
        <v>590</v>
      </c>
      <c r="ACP25" s="216">
        <v>595</v>
      </c>
      <c r="ACQ25" s="216">
        <v>572</v>
      </c>
      <c r="ACR25" s="216">
        <v>587</v>
      </c>
      <c r="ACS25" s="216">
        <v>623</v>
      </c>
      <c r="ACT25" s="216">
        <v>601</v>
      </c>
      <c r="ACU25" s="216">
        <v>650.50593873499997</v>
      </c>
      <c r="ACV25" s="216">
        <v>708.02183059999993</v>
      </c>
      <c r="ACW25" s="216">
        <v>750.96184879999987</v>
      </c>
      <c r="ACX25" s="216">
        <v>807.70811939999999</v>
      </c>
      <c r="ACY25" s="216">
        <v>777.2814552399999</v>
      </c>
      <c r="ACZ25" s="216">
        <v>909.00159899999994</v>
      </c>
      <c r="ADA25" s="216">
        <v>802.58867800000007</v>
      </c>
      <c r="ADB25" s="216">
        <v>1061.76947</v>
      </c>
      <c r="ADC25" s="216">
        <v>1115.9478819999999</v>
      </c>
      <c r="ADD25" s="216">
        <v>861.17884200000003</v>
      </c>
      <c r="ADE25" s="216">
        <v>930.30305199999998</v>
      </c>
      <c r="ADF25" s="216">
        <v>950.05818279999994</v>
      </c>
      <c r="ADG25" s="216">
        <v>942.74365999999998</v>
      </c>
      <c r="ADH25" s="216">
        <v>937.0374847999999</v>
      </c>
      <c r="ADI25" s="216">
        <v>940.06572319999987</v>
      </c>
      <c r="ADJ25" s="216">
        <v>989.57961279999995</v>
      </c>
      <c r="ADK25" s="216">
        <v>1053.6231499999999</v>
      </c>
      <c r="ADL25" s="216">
        <v>1034.332678</v>
      </c>
      <c r="ADM25" s="216">
        <v>985.64108539915355</v>
      </c>
      <c r="ADN25" s="216">
        <v>1302.9498789482686</v>
      </c>
      <c r="ADO25" s="120"/>
      <c r="ADP25" s="216">
        <v>0</v>
      </c>
      <c r="ADQ25" s="216">
        <v>0</v>
      </c>
      <c r="ADR25" s="216">
        <v>0</v>
      </c>
      <c r="ADS25" s="216">
        <v>0</v>
      </c>
      <c r="ADT25" s="216">
        <v>0</v>
      </c>
      <c r="ADU25" s="216">
        <v>0</v>
      </c>
      <c r="ADV25" s="216">
        <v>0</v>
      </c>
      <c r="ADW25" s="216">
        <v>0</v>
      </c>
      <c r="ADX25" s="216">
        <v>0</v>
      </c>
      <c r="ADY25" s="216">
        <v>0</v>
      </c>
      <c r="ADZ25" s="216">
        <v>0</v>
      </c>
      <c r="AEA25" s="216">
        <v>0</v>
      </c>
      <c r="AEB25" s="216">
        <v>0</v>
      </c>
      <c r="AEC25" s="216">
        <v>0</v>
      </c>
      <c r="AED25" s="216">
        <v>0</v>
      </c>
      <c r="AEE25" s="216">
        <v>0</v>
      </c>
      <c r="AEF25" s="216">
        <v>0</v>
      </c>
      <c r="AEG25" s="216">
        <v>0</v>
      </c>
      <c r="AEH25" s="216">
        <v>0</v>
      </c>
      <c r="AEI25" s="216">
        <v>0</v>
      </c>
      <c r="AEJ25" s="216">
        <v>0</v>
      </c>
      <c r="AEK25" s="216">
        <v>0</v>
      </c>
      <c r="AEL25" s="216">
        <v>0</v>
      </c>
      <c r="AEM25" s="216">
        <v>0</v>
      </c>
      <c r="AEN25" s="216">
        <v>0</v>
      </c>
      <c r="AEO25" s="216">
        <v>0</v>
      </c>
      <c r="AEP25" s="216">
        <v>0</v>
      </c>
      <c r="AEQ25" s="216">
        <v>0</v>
      </c>
      <c r="AER25" s="216">
        <v>0</v>
      </c>
      <c r="AES25" s="216">
        <v>0</v>
      </c>
      <c r="AET25" s="216">
        <v>0</v>
      </c>
      <c r="AEU25" s="216">
        <v>0</v>
      </c>
      <c r="AEV25" s="216">
        <v>0</v>
      </c>
      <c r="AEW25" s="216">
        <v>0</v>
      </c>
      <c r="AEX25" s="216">
        <v>0</v>
      </c>
      <c r="AEY25" s="120"/>
      <c r="AEZ25" s="216">
        <v>585.41700000000003</v>
      </c>
      <c r="AFA25" s="216">
        <v>489.30099999999999</v>
      </c>
      <c r="AFB25" s="216">
        <v>420.58300000000003</v>
      </c>
      <c r="AFC25" s="216">
        <v>156.89099999999999</v>
      </c>
      <c r="AFD25" s="216">
        <v>32.545999999999999</v>
      </c>
      <c r="AFE25" s="216">
        <v>68.161000000000001</v>
      </c>
      <c r="AFF25" s="216">
        <v>66.349000000000004</v>
      </c>
      <c r="AFG25" s="216">
        <v>83.948999999999998</v>
      </c>
      <c r="AFH25" s="216">
        <v>65.153999999999996</v>
      </c>
      <c r="AFI25" s="216">
        <v>65.661000000000001</v>
      </c>
      <c r="AFJ25" s="216">
        <v>76.188000000000002</v>
      </c>
      <c r="AFK25" s="216">
        <v>108.85</v>
      </c>
      <c r="AFL25" s="216">
        <v>402</v>
      </c>
      <c r="AFM25" s="216">
        <v>695.15</v>
      </c>
      <c r="AFN25" s="216">
        <v>988.3</v>
      </c>
      <c r="AFO25" s="216">
        <v>620.5</v>
      </c>
      <c r="AFP25" s="216">
        <v>812.5</v>
      </c>
      <c r="AFQ25" s="216">
        <v>307.7</v>
      </c>
      <c r="AFR25" s="216">
        <v>266.7</v>
      </c>
      <c r="AFS25" s="216">
        <v>148</v>
      </c>
      <c r="AFT25" s="216">
        <v>29.3</v>
      </c>
      <c r="AFU25" s="216">
        <v>29.3</v>
      </c>
      <c r="AFV25" s="216">
        <v>29.3</v>
      </c>
      <c r="AFW25" s="216">
        <v>52.3</v>
      </c>
      <c r="AFX25" s="216">
        <v>53.831599279256764</v>
      </c>
      <c r="AFY25" s="216">
        <v>53.831599279256764</v>
      </c>
      <c r="AFZ25" s="216">
        <v>53.831599279256764</v>
      </c>
      <c r="AGA25" s="216">
        <v>52</v>
      </c>
      <c r="AGB25" s="216">
        <v>53.831599279256764</v>
      </c>
      <c r="AGC25" s="216">
        <v>53.831599279256764</v>
      </c>
      <c r="AGD25" s="216">
        <v>56</v>
      </c>
      <c r="AGE25" s="216">
        <v>56</v>
      </c>
      <c r="AGF25" s="216">
        <v>48</v>
      </c>
      <c r="AGG25" s="216">
        <v>48</v>
      </c>
      <c r="AGH25" s="216">
        <v>38.31</v>
      </c>
    </row>
    <row r="26" spans="1:866" ht="16.5" x14ac:dyDescent="0.25">
      <c r="A26" s="123">
        <v>22</v>
      </c>
      <c r="B26" s="408"/>
      <c r="C26" s="205" t="s">
        <v>302</v>
      </c>
      <c r="D26" s="206">
        <v>11029.706981111884</v>
      </c>
      <c r="E26" s="206">
        <v>11440.953683359467</v>
      </c>
      <c r="F26" s="206">
        <v>13136.449729804359</v>
      </c>
      <c r="G26" s="206">
        <v>21851.842950367845</v>
      </c>
      <c r="H26" s="206">
        <v>22077.164112636034</v>
      </c>
      <c r="I26" s="206">
        <v>24451.898354431643</v>
      </c>
      <c r="J26" s="206">
        <v>27530.457366869919</v>
      </c>
      <c r="K26" s="206">
        <v>29456.196650986676</v>
      </c>
      <c r="L26" s="206">
        <v>27569.630086122768</v>
      </c>
      <c r="M26" s="206">
        <v>31533.095250177943</v>
      </c>
      <c r="N26" s="206">
        <v>31897.52464464205</v>
      </c>
      <c r="O26" s="206">
        <v>34590.869812920813</v>
      </c>
      <c r="P26" s="206">
        <v>34483.334753379939</v>
      </c>
      <c r="Q26" s="206">
        <v>37229.482929377409</v>
      </c>
      <c r="R26" s="206">
        <v>38312.768917945657</v>
      </c>
      <c r="S26" s="206">
        <v>41641.801725123623</v>
      </c>
      <c r="T26" s="206">
        <v>43760.970194806345</v>
      </c>
      <c r="U26" s="206">
        <v>46825.589420382945</v>
      </c>
      <c r="V26" s="206">
        <f>V27+V28</f>
        <v>47133.808866368483</v>
      </c>
      <c r="W26" s="206">
        <f t="shared" ref="W26:AL26" si="53">W27+W28</f>
        <v>52660.490549416972</v>
      </c>
      <c r="X26" s="206">
        <f t="shared" si="53"/>
        <v>55602.911913579985</v>
      </c>
      <c r="Y26" s="206">
        <f t="shared" si="53"/>
        <v>59168.741058760163</v>
      </c>
      <c r="Z26" s="206">
        <f t="shared" si="53"/>
        <v>60479.660082036804</v>
      </c>
      <c r="AA26" s="206">
        <f t="shared" si="53"/>
        <v>65279.249601939329</v>
      </c>
      <c r="AB26" s="206">
        <f t="shared" si="53"/>
        <v>70851.937563266547</v>
      </c>
      <c r="AC26" s="206">
        <f t="shared" si="53"/>
        <v>79997.655663383004</v>
      </c>
      <c r="AD26" s="206">
        <f t="shared" si="53"/>
        <v>92222.299977384275</v>
      </c>
      <c r="AE26" s="206">
        <f t="shared" si="53"/>
        <v>108748.16145803836</v>
      </c>
      <c r="AF26" s="206">
        <f t="shared" si="53"/>
        <v>120894.97758226267</v>
      </c>
      <c r="AG26" s="206">
        <f t="shared" si="53"/>
        <v>130345.31428335136</v>
      </c>
      <c r="AH26" s="206">
        <f t="shared" si="53"/>
        <v>141311.1822533051</v>
      </c>
      <c r="AI26" s="206">
        <f t="shared" si="53"/>
        <v>154897.17833710034</v>
      </c>
      <c r="AJ26" s="206">
        <f t="shared" si="53"/>
        <v>173227.77889248784</v>
      </c>
      <c r="AK26" s="206">
        <f t="shared" si="53"/>
        <v>180249.81649346539</v>
      </c>
      <c r="AL26" s="206">
        <f t="shared" si="53"/>
        <v>164488.10494831041</v>
      </c>
      <c r="AM26" s="120"/>
      <c r="AN26" s="206">
        <v>774.28318996467567</v>
      </c>
      <c r="AO26" s="206">
        <v>669.92156026896453</v>
      </c>
      <c r="AP26" s="206">
        <v>569.93573184138882</v>
      </c>
      <c r="AQ26" s="206">
        <v>524.38819491591084</v>
      </c>
      <c r="AR26" s="206">
        <v>590.84040072598282</v>
      </c>
      <c r="AS26" s="206">
        <v>881.88734493398272</v>
      </c>
      <c r="AT26" s="206">
        <v>1070.3249179049235</v>
      </c>
      <c r="AU26" s="206">
        <v>990.7857313515533</v>
      </c>
      <c r="AV26" s="206">
        <v>1516.0633987935498</v>
      </c>
      <c r="AW26" s="206">
        <v>1715.3483678518267</v>
      </c>
      <c r="AX26" s="206">
        <v>1924.8846163869177</v>
      </c>
      <c r="AY26" s="206">
        <v>2418.8017848487366</v>
      </c>
      <c r="AZ26" s="206">
        <v>2875.8113498445446</v>
      </c>
      <c r="BA26" s="206">
        <v>2822.4029229792013</v>
      </c>
      <c r="BB26" s="206">
        <v>3107.1027720861352</v>
      </c>
      <c r="BC26" s="206">
        <v>3057.1225219231119</v>
      </c>
      <c r="BD26" s="206">
        <v>2893.0406640343049</v>
      </c>
      <c r="BE26" s="206">
        <v>3325.2843778830461</v>
      </c>
      <c r="BF26" s="206">
        <v>3223.6004731059561</v>
      </c>
      <c r="BG26" s="206">
        <v>3634.9661326290893</v>
      </c>
      <c r="BH26" s="206">
        <v>3654.3256180927706</v>
      </c>
      <c r="BI26" s="206">
        <v>3876.8953696170047</v>
      </c>
      <c r="BJ26" s="206">
        <v>4199.7657814696267</v>
      </c>
      <c r="BK26" s="206">
        <v>4000.4968168473974</v>
      </c>
      <c r="BL26" s="206">
        <v>2746.4414184173629</v>
      </c>
      <c r="BM26" s="206">
        <v>1594.2697700114227</v>
      </c>
      <c r="BN26" s="206">
        <v>905.07214491858451</v>
      </c>
      <c r="BO26" s="206">
        <v>908.889336471722</v>
      </c>
      <c r="BP26" s="206">
        <v>1344.2399335958835</v>
      </c>
      <c r="BQ26" s="206">
        <v>2516.1354253618424</v>
      </c>
      <c r="BR26" s="206">
        <v>1241.7260205983587</v>
      </c>
      <c r="BS26" s="206">
        <v>1201.7442380923005</v>
      </c>
      <c r="BT26" s="206">
        <v>1194.2257227812115</v>
      </c>
      <c r="BU26" s="206">
        <v>1254.2257227812115</v>
      </c>
      <c r="BV26" s="206">
        <v>1254.1605114468894</v>
      </c>
      <c r="BW26" s="120"/>
      <c r="BX26" s="206">
        <v>1530.1027217892547</v>
      </c>
      <c r="BY26" s="206">
        <v>1617.3506200546722</v>
      </c>
      <c r="BZ26" s="206">
        <v>1651.2940360731873</v>
      </c>
      <c r="CA26" s="206">
        <v>1725.7844416377161</v>
      </c>
      <c r="CB26" s="206">
        <v>1670.5422528555198</v>
      </c>
      <c r="CC26" s="206">
        <v>1625.5298628729313</v>
      </c>
      <c r="CD26" s="206">
        <v>1642.3766031498474</v>
      </c>
      <c r="CE26" s="206">
        <v>1469.7444409225354</v>
      </c>
      <c r="CF26" s="206">
        <v>1436.3958037298898</v>
      </c>
      <c r="CG26" s="206">
        <v>1361.9175992965297</v>
      </c>
      <c r="CH26" s="206">
        <v>1506.3134485335459</v>
      </c>
      <c r="CI26" s="206">
        <v>1730.2553711284468</v>
      </c>
      <c r="CJ26" s="206">
        <v>1788.9051059388617</v>
      </c>
      <c r="CK26" s="206">
        <v>1608.5420110705468</v>
      </c>
      <c r="CL26" s="206">
        <v>1893.9097112192328</v>
      </c>
      <c r="CM26" s="206">
        <v>1842.8158409470943</v>
      </c>
      <c r="CN26" s="206">
        <v>1881.8182358463273</v>
      </c>
      <c r="CO26" s="206">
        <v>2036.6302371397107</v>
      </c>
      <c r="CP26" s="206">
        <v>2675.4221817374705</v>
      </c>
      <c r="CQ26" s="206">
        <v>2620.9975992734148</v>
      </c>
      <c r="CR26" s="206">
        <v>2218.588898551227</v>
      </c>
      <c r="CS26" s="206">
        <v>2352.7209554951401</v>
      </c>
      <c r="CT26" s="206">
        <v>2310.9739570188731</v>
      </c>
      <c r="CU26" s="206">
        <v>2037.1959130061985</v>
      </c>
      <c r="CV26" s="206">
        <v>2164.7819535196859</v>
      </c>
      <c r="CW26" s="206">
        <v>2761.7103189034356</v>
      </c>
      <c r="CX26" s="206">
        <v>2581.1902288532638</v>
      </c>
      <c r="CY26" s="206">
        <v>2292.4336595844925</v>
      </c>
      <c r="CZ26" s="206">
        <v>2340.4345559822891</v>
      </c>
      <c r="DA26" s="206">
        <v>2628.0788855615629</v>
      </c>
      <c r="DB26" s="206">
        <v>3057.0399590581442</v>
      </c>
      <c r="DC26" s="206">
        <v>2909.9531627343358</v>
      </c>
      <c r="DD26" s="206">
        <v>2881.248323582407</v>
      </c>
      <c r="DE26" s="206">
        <v>2696.2995436275883</v>
      </c>
      <c r="DF26" s="206">
        <v>3458.1534027531852</v>
      </c>
      <c r="DG26" s="120"/>
      <c r="DH26" s="206">
        <v>17498.215332197382</v>
      </c>
      <c r="DI26" s="206">
        <v>16894.406310590333</v>
      </c>
      <c r="DJ26" s="206">
        <v>16634.97168155761</v>
      </c>
      <c r="DK26" s="206">
        <v>16853.633558639322</v>
      </c>
      <c r="DL26" s="206">
        <v>16379.993339526474</v>
      </c>
      <c r="DM26" s="206">
        <v>16105.376163203297</v>
      </c>
      <c r="DN26" s="206">
        <v>15838.120989450952</v>
      </c>
      <c r="DO26" s="206">
        <v>15730.336630348154</v>
      </c>
      <c r="DP26" s="206">
        <v>15694.104566784114</v>
      </c>
      <c r="DQ26" s="206">
        <v>15393.393634846998</v>
      </c>
      <c r="DR26" s="206">
        <v>15096.897219038816</v>
      </c>
      <c r="DS26" s="206">
        <v>14886.554820440151</v>
      </c>
      <c r="DT26" s="206">
        <v>14690.006379014794</v>
      </c>
      <c r="DU26" s="206">
        <v>14556.589326874591</v>
      </c>
      <c r="DV26" s="206">
        <v>14358.962745800533</v>
      </c>
      <c r="DW26" s="206">
        <v>14058.873775317628</v>
      </c>
      <c r="DX26" s="206">
        <v>14512.255592000314</v>
      </c>
      <c r="DY26" s="206">
        <v>14392.63676335854</v>
      </c>
      <c r="DZ26" s="206">
        <v>13792.705415231771</v>
      </c>
      <c r="EA26" s="206">
        <v>13719.460201820151</v>
      </c>
      <c r="EB26" s="206">
        <v>12559.542934520874</v>
      </c>
      <c r="EC26" s="206">
        <v>12282.513401679618</v>
      </c>
      <c r="ED26" s="206">
        <v>11428.542835195451</v>
      </c>
      <c r="EE26" s="206">
        <v>10778.150605328407</v>
      </c>
      <c r="EF26" s="206">
        <v>10736.376639820797</v>
      </c>
      <c r="EG26" s="206">
        <v>10396.395624664476</v>
      </c>
      <c r="EH26" s="206">
        <v>10202.208469183806</v>
      </c>
      <c r="EI26" s="206">
        <v>10258.840753323666</v>
      </c>
      <c r="EJ26" s="206">
        <v>10391.084739027199</v>
      </c>
      <c r="EK26" s="206">
        <v>10202.375200290982</v>
      </c>
      <c r="EL26" s="206">
        <v>10005.079335898825</v>
      </c>
      <c r="EM26" s="206">
        <v>9863.9066951376535</v>
      </c>
      <c r="EN26" s="206">
        <v>9383.2072020443829</v>
      </c>
      <c r="EO26" s="206">
        <v>9233.7163065370569</v>
      </c>
      <c r="EP26" s="206">
        <v>9096.9282318066762</v>
      </c>
      <c r="EQ26" s="120"/>
      <c r="ER26" s="206">
        <v>4275.4609328571432</v>
      </c>
      <c r="ES26" s="206">
        <v>4588.5744004395601</v>
      </c>
      <c r="ET26" s="206">
        <v>4356.9128120879122</v>
      </c>
      <c r="EU26" s="206">
        <v>4743.9537452747263</v>
      </c>
      <c r="EV26" s="206">
        <v>4980.9678272527472</v>
      </c>
      <c r="EW26" s="206">
        <v>5263.5014264835163</v>
      </c>
      <c r="EX26" s="206">
        <v>4788.660770527802</v>
      </c>
      <c r="EY26" s="206">
        <v>5198.3858853814281</v>
      </c>
      <c r="EZ26" s="206">
        <v>5342.2450132016493</v>
      </c>
      <c r="FA26" s="206">
        <v>5634.1714522073635</v>
      </c>
      <c r="FB26" s="206">
        <v>6180.198269318792</v>
      </c>
      <c r="FC26" s="206">
        <v>5967.2800422167038</v>
      </c>
      <c r="FD26" s="206">
        <v>6094.827103901539</v>
      </c>
      <c r="FE26" s="206">
        <v>6074.7497507008784</v>
      </c>
      <c r="FF26" s="206">
        <v>6009.1202360727475</v>
      </c>
      <c r="FG26" s="206">
        <v>6207.6205815553849</v>
      </c>
      <c r="FH26" s="206">
        <v>5020.5903811222906</v>
      </c>
      <c r="FI26" s="206">
        <v>2323.3256418565788</v>
      </c>
      <c r="FJ26" s="206">
        <v>3160.7484200967037</v>
      </c>
      <c r="FK26" s="206">
        <v>3115.666430225494</v>
      </c>
      <c r="FL26" s="206">
        <v>3106.2670196059353</v>
      </c>
      <c r="FM26" s="206">
        <v>3065.4647912628575</v>
      </c>
      <c r="FN26" s="206">
        <v>3143.6368468129672</v>
      </c>
      <c r="FO26" s="206">
        <v>3208.0532242046147</v>
      </c>
      <c r="FP26" s="206">
        <v>3226.7174396839564</v>
      </c>
      <c r="FQ26" s="206">
        <v>3173.6033593898901</v>
      </c>
      <c r="FR26" s="206">
        <v>3544.9622697419782</v>
      </c>
      <c r="FS26" s="206">
        <v>3684.5545816508798</v>
      </c>
      <c r="FT26" s="206">
        <v>3831.7217087403296</v>
      </c>
      <c r="FU26" s="206">
        <v>4507.7402418894508</v>
      </c>
      <c r="FV26" s="206">
        <v>3365.5778393878027</v>
      </c>
      <c r="FW26" s="206">
        <v>3367.1259253948056</v>
      </c>
      <c r="FX26" s="206">
        <v>3970.6871065367782</v>
      </c>
      <c r="FY26" s="206">
        <v>3960.6496831859017</v>
      </c>
      <c r="FZ26" s="206">
        <v>3935.5285157918815</v>
      </c>
      <c r="GA26" s="120"/>
      <c r="GB26" s="206">
        <v>284.9672832</v>
      </c>
      <c r="GC26" s="206">
        <v>271.87786719999997</v>
      </c>
      <c r="GD26" s="206">
        <v>329.03779200000002</v>
      </c>
      <c r="GE26" s="206">
        <v>348.50856160000001</v>
      </c>
      <c r="GF26" s="206">
        <v>408.51816639999998</v>
      </c>
      <c r="GG26" s="206">
        <v>472.76419839999994</v>
      </c>
      <c r="GH26" s="206">
        <v>486.55604309919994</v>
      </c>
      <c r="GI26" s="206">
        <v>505.62449953440006</v>
      </c>
      <c r="GJ26" s="206">
        <v>700.53638906399999</v>
      </c>
      <c r="GK26" s="206">
        <v>740.94949179679998</v>
      </c>
      <c r="GL26" s="206">
        <v>852.8378316464001</v>
      </c>
      <c r="GM26" s="206">
        <v>889.08554814080003</v>
      </c>
      <c r="GN26" s="206">
        <v>969.0740333056001</v>
      </c>
      <c r="GO26" s="206">
        <v>868.79517737919991</v>
      </c>
      <c r="GP26" s="206">
        <v>885.79066511680003</v>
      </c>
      <c r="GQ26" s="206">
        <v>1122.1069298655998</v>
      </c>
      <c r="GR26" s="206">
        <v>1122.0141981088</v>
      </c>
      <c r="GS26" s="206">
        <v>1634.8495932495998</v>
      </c>
      <c r="GT26" s="206">
        <v>2216.4301240320001</v>
      </c>
      <c r="GU26" s="206">
        <v>2206.3456433727997</v>
      </c>
      <c r="GV26" s="206">
        <v>2193.2389371296003</v>
      </c>
      <c r="GW26" s="206">
        <v>2436.4434706117418</v>
      </c>
      <c r="GX26" s="206">
        <v>2402.4050137364147</v>
      </c>
      <c r="GY26" s="206">
        <v>2673.8552678022788</v>
      </c>
      <c r="GZ26" s="206">
        <v>2595.407986828056</v>
      </c>
      <c r="HA26" s="206">
        <v>2404.9008154501416</v>
      </c>
      <c r="HB26" s="206">
        <v>2379.2743804357415</v>
      </c>
      <c r="HC26" s="206">
        <v>2309.7898535942873</v>
      </c>
      <c r="HD26" s="206">
        <v>2370.5975177187138</v>
      </c>
      <c r="HE26" s="206">
        <v>2357.0174020649602</v>
      </c>
      <c r="HF26" s="206">
        <v>2236.9309594426845</v>
      </c>
      <c r="HG26" s="206">
        <v>2215.1092868983378</v>
      </c>
      <c r="HH26" s="206">
        <v>2189.9698599016729</v>
      </c>
      <c r="HI26" s="206">
        <v>2182.8495585006885</v>
      </c>
      <c r="HJ26" s="206">
        <v>2848.0292198403317</v>
      </c>
      <c r="HK26" s="120"/>
      <c r="HL26" s="206">
        <v>0</v>
      </c>
      <c r="HM26" s="206">
        <v>0</v>
      </c>
      <c r="HN26" s="206">
        <v>0</v>
      </c>
      <c r="HO26" s="206">
        <v>0</v>
      </c>
      <c r="HP26" s="206">
        <v>0</v>
      </c>
      <c r="HQ26" s="206">
        <v>0</v>
      </c>
      <c r="HR26" s="206">
        <v>0</v>
      </c>
      <c r="HS26" s="206">
        <v>0</v>
      </c>
      <c r="HT26" s="206">
        <v>0</v>
      </c>
      <c r="HU26" s="206">
        <v>0</v>
      </c>
      <c r="HV26" s="206">
        <v>0</v>
      </c>
      <c r="HW26" s="206">
        <v>0</v>
      </c>
      <c r="HX26" s="206">
        <v>0</v>
      </c>
      <c r="HY26" s="206">
        <v>0</v>
      </c>
      <c r="HZ26" s="206">
        <v>0</v>
      </c>
      <c r="IA26" s="206">
        <v>0</v>
      </c>
      <c r="IB26" s="206">
        <v>0</v>
      </c>
      <c r="IC26" s="206">
        <v>0</v>
      </c>
      <c r="ID26" s="206">
        <v>0</v>
      </c>
      <c r="IE26" s="206">
        <v>0</v>
      </c>
      <c r="IF26" s="206">
        <v>0</v>
      </c>
      <c r="IG26" s="206">
        <v>0</v>
      </c>
      <c r="IH26" s="206">
        <v>0</v>
      </c>
      <c r="II26" s="206">
        <v>0</v>
      </c>
      <c r="IJ26" s="206">
        <v>0</v>
      </c>
      <c r="IK26" s="206">
        <v>0</v>
      </c>
      <c r="IL26" s="206">
        <v>0</v>
      </c>
      <c r="IM26" s="206">
        <v>0</v>
      </c>
      <c r="IN26" s="206">
        <v>0</v>
      </c>
      <c r="IO26" s="206">
        <v>0</v>
      </c>
      <c r="IP26" s="206">
        <v>0</v>
      </c>
      <c r="IQ26" s="206">
        <v>0</v>
      </c>
      <c r="IR26" s="206">
        <v>0</v>
      </c>
      <c r="IS26" s="206">
        <v>0</v>
      </c>
      <c r="IT26" s="206">
        <v>0</v>
      </c>
      <c r="IU26" s="120"/>
      <c r="IV26" s="206">
        <v>0</v>
      </c>
      <c r="IW26" s="206">
        <v>0</v>
      </c>
      <c r="IX26" s="206">
        <v>0</v>
      </c>
      <c r="IY26" s="206">
        <v>0</v>
      </c>
      <c r="IZ26" s="206">
        <v>0</v>
      </c>
      <c r="JA26" s="206">
        <v>0</v>
      </c>
      <c r="JB26" s="206">
        <v>0</v>
      </c>
      <c r="JC26" s="206">
        <v>0</v>
      </c>
      <c r="JD26" s="206">
        <v>0</v>
      </c>
      <c r="JE26" s="206">
        <v>0</v>
      </c>
      <c r="JF26" s="206">
        <v>0</v>
      </c>
      <c r="JG26" s="206">
        <v>0</v>
      </c>
      <c r="JH26" s="206">
        <v>0</v>
      </c>
      <c r="JI26" s="206">
        <v>0</v>
      </c>
      <c r="JJ26" s="206">
        <v>0</v>
      </c>
      <c r="JK26" s="206">
        <v>0</v>
      </c>
      <c r="JL26" s="206">
        <v>0</v>
      </c>
      <c r="JM26" s="206">
        <v>0</v>
      </c>
      <c r="JN26" s="206">
        <v>0</v>
      </c>
      <c r="JO26" s="206">
        <v>0</v>
      </c>
      <c r="JP26" s="206">
        <v>0</v>
      </c>
      <c r="JQ26" s="206">
        <v>0</v>
      </c>
      <c r="JR26" s="206">
        <v>0</v>
      </c>
      <c r="JS26" s="206">
        <v>0</v>
      </c>
      <c r="JT26" s="206">
        <v>0</v>
      </c>
      <c r="JU26" s="206">
        <v>0</v>
      </c>
      <c r="JV26" s="206">
        <v>0</v>
      </c>
      <c r="JW26" s="206">
        <v>0</v>
      </c>
      <c r="JX26" s="206">
        <v>0</v>
      </c>
      <c r="JY26" s="206">
        <v>0</v>
      </c>
      <c r="JZ26" s="206">
        <v>0</v>
      </c>
      <c r="KA26" s="206">
        <v>0</v>
      </c>
      <c r="KB26" s="206">
        <v>0</v>
      </c>
      <c r="KC26" s="206">
        <v>0</v>
      </c>
      <c r="KD26" s="206">
        <v>0</v>
      </c>
      <c r="KE26" s="120"/>
      <c r="KF26" s="206">
        <v>0</v>
      </c>
      <c r="KG26" s="206">
        <v>0</v>
      </c>
      <c r="KH26" s="206">
        <v>0</v>
      </c>
      <c r="KI26" s="206">
        <v>0</v>
      </c>
      <c r="KJ26" s="206">
        <v>0</v>
      </c>
      <c r="KK26" s="206">
        <v>0</v>
      </c>
      <c r="KL26" s="206">
        <v>0</v>
      </c>
      <c r="KM26" s="206">
        <v>0</v>
      </c>
      <c r="KN26" s="206">
        <v>0</v>
      </c>
      <c r="KO26" s="206">
        <v>0</v>
      </c>
      <c r="KP26" s="206">
        <v>0</v>
      </c>
      <c r="KQ26" s="206">
        <v>0</v>
      </c>
      <c r="KR26" s="206">
        <v>0</v>
      </c>
      <c r="KS26" s="206">
        <v>0</v>
      </c>
      <c r="KT26" s="206">
        <v>0</v>
      </c>
      <c r="KU26" s="206">
        <v>0</v>
      </c>
      <c r="KV26" s="206">
        <v>0</v>
      </c>
      <c r="KW26" s="206">
        <v>0</v>
      </c>
      <c r="KX26" s="206">
        <v>0</v>
      </c>
      <c r="KY26" s="206">
        <v>0</v>
      </c>
      <c r="KZ26" s="206">
        <v>0</v>
      </c>
      <c r="LA26" s="206">
        <v>0</v>
      </c>
      <c r="LB26" s="206">
        <v>0</v>
      </c>
      <c r="LC26" s="206">
        <v>0</v>
      </c>
      <c r="LD26" s="206">
        <v>0</v>
      </c>
      <c r="LE26" s="206">
        <v>0</v>
      </c>
      <c r="LF26" s="206">
        <v>0</v>
      </c>
      <c r="LG26" s="206">
        <v>0</v>
      </c>
      <c r="LH26" s="206">
        <v>0</v>
      </c>
      <c r="LI26" s="206">
        <v>0</v>
      </c>
      <c r="LJ26" s="206">
        <v>0</v>
      </c>
      <c r="LK26" s="206">
        <v>0</v>
      </c>
      <c r="LL26" s="206">
        <v>0</v>
      </c>
      <c r="LM26" s="206">
        <v>0</v>
      </c>
      <c r="LN26" s="206">
        <v>0</v>
      </c>
      <c r="LO26" s="120"/>
      <c r="LP26" s="206">
        <v>27476.317819412896</v>
      </c>
      <c r="LQ26" s="206">
        <v>27840.090739714957</v>
      </c>
      <c r="LR26" s="206">
        <v>29153.226785638286</v>
      </c>
      <c r="LS26" s="206">
        <v>38525.716635171389</v>
      </c>
      <c r="LT26" s="206">
        <v>38697.887492912887</v>
      </c>
      <c r="LU26" s="206">
        <v>41515.438812366607</v>
      </c>
      <c r="LV26" s="206">
        <v>44191.294126837143</v>
      </c>
      <c r="LW26" s="206">
        <v>46234.642774522814</v>
      </c>
      <c r="LX26" s="206">
        <v>45190.627534908839</v>
      </c>
      <c r="LY26" s="206">
        <v>49449.776239582279</v>
      </c>
      <c r="LZ26" s="206">
        <v>50668.450115494765</v>
      </c>
      <c r="MA26" s="206">
        <v>53790.49849419458</v>
      </c>
      <c r="MB26" s="206">
        <v>54301.037925949109</v>
      </c>
      <c r="MC26" s="206">
        <v>56633.214936145509</v>
      </c>
      <c r="MD26" s="206">
        <v>58133.987920593165</v>
      </c>
      <c r="ME26" s="206">
        <v>61626.513699095813</v>
      </c>
      <c r="MF26" s="206">
        <v>62990.104481477276</v>
      </c>
      <c r="MG26" s="206">
        <v>64427.552405437928</v>
      </c>
      <c r="MH26" s="206">
        <v>66220.829614163551</v>
      </c>
      <c r="MI26" s="206">
        <v>72149.699699024859</v>
      </c>
      <c r="MJ26" s="206">
        <v>73999.84858215331</v>
      </c>
      <c r="MK26" s="206">
        <v>77869.387813352776</v>
      </c>
      <c r="ML26" s="206">
        <v>79081.593873367077</v>
      </c>
      <c r="MM26" s="206">
        <v>83464.343823799834</v>
      </c>
      <c r="MN26" s="206">
        <v>86880.760361715613</v>
      </c>
      <c r="MO26" s="206">
        <v>88004.277409038972</v>
      </c>
      <c r="MP26" s="206">
        <v>95597.572185999888</v>
      </c>
      <c r="MQ26" s="206">
        <v>109103.79483864961</v>
      </c>
      <c r="MR26" s="206">
        <v>120762.78673409522</v>
      </c>
      <c r="MS26" s="206">
        <v>133626.17897494487</v>
      </c>
      <c r="MT26" s="206">
        <v>143370.05192262551</v>
      </c>
      <c r="MU26" s="206">
        <v>158631.2139696051</v>
      </c>
      <c r="MV26" s="206">
        <v>180225.49530907959</v>
      </c>
      <c r="MW26" s="206">
        <v>187418.20303350457</v>
      </c>
      <c r="MX26" s="206">
        <v>172537.93339353218</v>
      </c>
      <c r="MY26" s="120"/>
      <c r="MZ26" s="206">
        <v>0</v>
      </c>
      <c r="NA26" s="206">
        <v>0</v>
      </c>
      <c r="NB26" s="206">
        <v>0</v>
      </c>
      <c r="NC26" s="206">
        <v>0</v>
      </c>
      <c r="ND26" s="206">
        <v>0</v>
      </c>
      <c r="NE26" s="206">
        <v>0</v>
      </c>
      <c r="NF26" s="206">
        <v>0</v>
      </c>
      <c r="NG26" s="206">
        <v>0</v>
      </c>
      <c r="NH26" s="206">
        <v>0</v>
      </c>
      <c r="NI26" s="206">
        <v>0</v>
      </c>
      <c r="NJ26" s="206">
        <v>0</v>
      </c>
      <c r="NK26" s="206">
        <v>0</v>
      </c>
      <c r="NL26" s="206">
        <v>0</v>
      </c>
      <c r="NM26" s="206">
        <v>0</v>
      </c>
      <c r="NN26" s="206">
        <v>0</v>
      </c>
      <c r="NO26" s="206">
        <v>0</v>
      </c>
      <c r="NP26" s="206">
        <v>0</v>
      </c>
      <c r="NQ26" s="206">
        <v>0</v>
      </c>
      <c r="NR26" s="206">
        <v>0</v>
      </c>
      <c r="NS26" s="206">
        <v>0</v>
      </c>
      <c r="NT26" s="206">
        <v>0</v>
      </c>
      <c r="NU26" s="206">
        <v>0</v>
      </c>
      <c r="NV26" s="206">
        <v>0</v>
      </c>
      <c r="NW26" s="206">
        <v>0</v>
      </c>
      <c r="NX26" s="206">
        <v>0</v>
      </c>
      <c r="NY26" s="206">
        <v>0</v>
      </c>
      <c r="NZ26" s="206">
        <v>0</v>
      </c>
      <c r="OA26" s="206">
        <v>0</v>
      </c>
      <c r="OB26" s="206">
        <v>0</v>
      </c>
      <c r="OC26" s="206">
        <v>0</v>
      </c>
      <c r="OD26" s="206">
        <v>0</v>
      </c>
      <c r="OE26" s="206">
        <v>0</v>
      </c>
      <c r="OF26" s="206">
        <v>0</v>
      </c>
      <c r="OG26" s="206">
        <v>0</v>
      </c>
      <c r="OH26" s="206">
        <v>0</v>
      </c>
      <c r="OI26" s="120"/>
      <c r="OJ26" s="206">
        <v>2820.2693333333332</v>
      </c>
      <c r="OK26" s="206">
        <v>2882.5949285714282</v>
      </c>
      <c r="OL26" s="206">
        <v>2750.2793095238094</v>
      </c>
      <c r="OM26" s="206">
        <v>2453.8072142857145</v>
      </c>
      <c r="ON26" s="206">
        <v>2309.5678571428571</v>
      </c>
      <c r="OO26" s="206">
        <v>2527.2808809523817</v>
      </c>
      <c r="OP26" s="206">
        <v>2788.3088333333335</v>
      </c>
      <c r="OQ26" s="206">
        <v>3092.0296190476188</v>
      </c>
      <c r="OR26" s="206">
        <v>3376.4302857142852</v>
      </c>
      <c r="OS26" s="206">
        <v>3610.8605714285718</v>
      </c>
      <c r="OT26" s="206">
        <v>3658.0566190476193</v>
      </c>
      <c r="OU26" s="206">
        <v>3692.8970000000004</v>
      </c>
      <c r="OV26" s="206">
        <v>4077.6580962220287</v>
      </c>
      <c r="OW26" s="206">
        <v>4171.8777002386623</v>
      </c>
      <c r="OX26" s="206">
        <v>4140.9250000000002</v>
      </c>
      <c r="OY26" s="206">
        <v>4873.1149999999998</v>
      </c>
      <c r="OZ26" s="206">
        <v>5085.5450000000001</v>
      </c>
      <c r="PA26" s="206">
        <v>5185.3858434521408</v>
      </c>
      <c r="PB26" s="206">
        <v>5947.6749999999984</v>
      </c>
      <c r="PC26" s="206">
        <v>6302.8456595481375</v>
      </c>
      <c r="PD26" s="206">
        <v>6317.2532583604607</v>
      </c>
      <c r="PE26" s="206">
        <v>7434.5580000000009</v>
      </c>
      <c r="PF26" s="206">
        <v>7790</v>
      </c>
      <c r="PG26" s="206">
        <v>8389</v>
      </c>
      <c r="PH26" s="206">
        <v>8513.0000000000018</v>
      </c>
      <c r="PI26" s="206">
        <v>8856.5</v>
      </c>
      <c r="PJ26" s="206">
        <v>8933.0139999999992</v>
      </c>
      <c r="PK26" s="206">
        <v>8523.623643717714</v>
      </c>
      <c r="PL26" s="206">
        <v>8108.7341630239998</v>
      </c>
      <c r="PM26" s="206">
        <v>7690.5397261899989</v>
      </c>
      <c r="PN26" s="206">
        <v>7773.8119905020012</v>
      </c>
      <c r="PO26" s="206">
        <v>7845.0867808677458</v>
      </c>
      <c r="PP26" s="206">
        <v>7793.8119905020003</v>
      </c>
      <c r="PQ26" s="206">
        <v>7793.8119905020003</v>
      </c>
      <c r="PR26" s="206">
        <v>7437.2614190734284</v>
      </c>
      <c r="PS26" s="120"/>
      <c r="PT26" s="206">
        <v>22367.977726279711</v>
      </c>
      <c r="PU26" s="206">
        <v>23139.791340435277</v>
      </c>
      <c r="PV26" s="206">
        <v>23862.723547674283</v>
      </c>
      <c r="PW26" s="206">
        <v>25608.288454285594</v>
      </c>
      <c r="PX26" s="206">
        <v>26961.701143351558</v>
      </c>
      <c r="PY26" s="206">
        <v>28353.183793546388</v>
      </c>
      <c r="PZ26" s="206">
        <v>28491.903407602134</v>
      </c>
      <c r="QA26" s="206">
        <v>28656.358558670676</v>
      </c>
      <c r="QB26" s="206">
        <v>30493.859165603692</v>
      </c>
      <c r="QC26" s="206">
        <v>30826.828298749078</v>
      </c>
      <c r="QD26" s="206">
        <v>32171.911385227791</v>
      </c>
      <c r="QE26" s="206">
        <v>33717.94042280435</v>
      </c>
      <c r="QF26" s="206">
        <v>36463.514711344142</v>
      </c>
      <c r="QG26" s="206">
        <v>36002.563112270887</v>
      </c>
      <c r="QH26" s="206">
        <v>37125.099432828261</v>
      </c>
      <c r="QI26" s="206">
        <v>42533.114675966972</v>
      </c>
      <c r="QJ26" s="206">
        <v>43977.933408570992</v>
      </c>
      <c r="QK26" s="206">
        <v>45552.466055923454</v>
      </c>
      <c r="QL26" s="206">
        <v>46285.138328864101</v>
      </c>
      <c r="QM26" s="206">
        <v>47078.220059148058</v>
      </c>
      <c r="QN26" s="206">
        <v>48509.662862953825</v>
      </c>
      <c r="QO26" s="206">
        <v>48670.797634849136</v>
      </c>
      <c r="QP26" s="206">
        <v>49166.106999999996</v>
      </c>
      <c r="QQ26" s="206">
        <v>48517.33127689267</v>
      </c>
      <c r="QR26" s="206">
        <v>43139.718688687564</v>
      </c>
      <c r="QS26" s="206">
        <v>38546.486373797867</v>
      </c>
      <c r="QT26" s="206">
        <v>34548.505678408561</v>
      </c>
      <c r="QU26" s="206">
        <v>33820.201319047621</v>
      </c>
      <c r="QV26" s="206">
        <v>33130.485214285713</v>
      </c>
      <c r="QW26" s="206">
        <v>31626.64796445004</v>
      </c>
      <c r="QX26" s="206">
        <v>30896.114999999998</v>
      </c>
      <c r="QY26" s="206">
        <v>28716.240570850201</v>
      </c>
      <c r="QZ26" s="206">
        <v>27786.384238095241</v>
      </c>
      <c r="RA26" s="206">
        <v>26972.926344785716</v>
      </c>
      <c r="RB26" s="206">
        <v>25538.495080390094</v>
      </c>
      <c r="RC26" s="120"/>
      <c r="RD26" s="206">
        <v>5628.4689999999991</v>
      </c>
      <c r="RE26" s="206">
        <v>5804.6980000000003</v>
      </c>
      <c r="RF26" s="206">
        <v>6008.8369999999995</v>
      </c>
      <c r="RG26" s="206">
        <v>6241.2669999999998</v>
      </c>
      <c r="RH26" s="206">
        <v>6424.2400000000007</v>
      </c>
      <c r="RI26" s="206">
        <v>5976.8092528697825</v>
      </c>
      <c r="RJ26" s="206">
        <v>6314.3166407858262</v>
      </c>
      <c r="RK26" s="206">
        <v>6342.8643135915318</v>
      </c>
      <c r="RL26" s="206">
        <v>5936.6469999999999</v>
      </c>
      <c r="RM26" s="206">
        <v>5155.1449999999995</v>
      </c>
      <c r="RN26" s="206">
        <v>4637.9577003147469</v>
      </c>
      <c r="RO26" s="206">
        <v>4224.8168888585351</v>
      </c>
      <c r="RP26" s="206">
        <v>4964.7849999999989</v>
      </c>
      <c r="RQ26" s="206">
        <v>4899.9874015705873</v>
      </c>
      <c r="RR26" s="206">
        <v>4478.363278372296</v>
      </c>
      <c r="RS26" s="206">
        <v>5155.7056728555572</v>
      </c>
      <c r="RT26" s="206">
        <v>5154.295957051806</v>
      </c>
      <c r="RU26" s="206">
        <v>6025.7661503149056</v>
      </c>
      <c r="RV26" s="206">
        <v>6357.0364001899306</v>
      </c>
      <c r="RW26" s="206">
        <v>6237.7842866641085</v>
      </c>
      <c r="RX26" s="206">
        <v>6590.6973799999996</v>
      </c>
      <c r="RY26" s="206">
        <v>6598.466550000001</v>
      </c>
      <c r="RZ26" s="206">
        <v>6798.015916201909</v>
      </c>
      <c r="SA26" s="206">
        <v>6741.7375902666472</v>
      </c>
      <c r="SB26" s="206">
        <v>6588.3630499781439</v>
      </c>
      <c r="SC26" s="206">
        <v>5986.7525405000006</v>
      </c>
      <c r="SD26" s="206">
        <v>6275.8505404999996</v>
      </c>
      <c r="SE26" s="206">
        <v>6120.7034340185255</v>
      </c>
      <c r="SF26" s="206">
        <v>5918.5062380952395</v>
      </c>
      <c r="SG26" s="206">
        <v>6078.2946868514582</v>
      </c>
      <c r="SH26" s="206">
        <v>6388.9821138859106</v>
      </c>
      <c r="SI26" s="206">
        <v>6927.9824024450536</v>
      </c>
      <c r="SJ26" s="206">
        <v>6626.7154245059683</v>
      </c>
      <c r="SK26" s="206">
        <v>6887.2211472476874</v>
      </c>
      <c r="SL26" s="206">
        <v>6468.6513271825916</v>
      </c>
      <c r="SM26" s="120"/>
      <c r="SN26" s="206">
        <v>5802.9329054787577</v>
      </c>
      <c r="SO26" s="206">
        <v>6149.489949206547</v>
      </c>
      <c r="SP26" s="206">
        <v>6466.8128288999551</v>
      </c>
      <c r="SQ26" s="206">
        <v>7532.7237536782177</v>
      </c>
      <c r="SR26" s="206">
        <v>8188.0384626181349</v>
      </c>
      <c r="SS26" s="206">
        <v>8856.4274654015844</v>
      </c>
      <c r="ST26" s="206">
        <v>9087.0308354010467</v>
      </c>
      <c r="SU26" s="206">
        <v>9539.1072785499273</v>
      </c>
      <c r="SV26" s="206">
        <v>9896.9635970521722</v>
      </c>
      <c r="SW26" s="206">
        <v>10132.893537729789</v>
      </c>
      <c r="SX26" s="206">
        <v>10789.267907475634</v>
      </c>
      <c r="SY26" s="206">
        <v>10524.960867886814</v>
      </c>
      <c r="SZ26" s="206">
        <v>11391.004598316184</v>
      </c>
      <c r="TA26" s="206">
        <v>11986.981899251838</v>
      </c>
      <c r="TB26" s="206">
        <v>12726.449364636685</v>
      </c>
      <c r="TC26" s="206">
        <v>12952.633917009873</v>
      </c>
      <c r="TD26" s="206">
        <v>13324.876012816387</v>
      </c>
      <c r="TE26" s="206">
        <v>15230.677571537199</v>
      </c>
      <c r="TF26" s="206">
        <v>16600.680024242934</v>
      </c>
      <c r="TG26" s="206">
        <v>18128.459955844595</v>
      </c>
      <c r="TH26" s="206">
        <v>18354.971084017714</v>
      </c>
      <c r="TI26" s="206">
        <v>20701.807545313488</v>
      </c>
      <c r="TJ26" s="206">
        <v>21424.224423052732</v>
      </c>
      <c r="TK26" s="206">
        <v>21516.826933009437</v>
      </c>
      <c r="TL26" s="206">
        <v>19255.184132650553</v>
      </c>
      <c r="TM26" s="206">
        <v>21841.824826980326</v>
      </c>
      <c r="TN26" s="206">
        <f>TN27+TN28</f>
        <v>19628.178005992027</v>
      </c>
      <c r="TO26" s="206">
        <f t="shared" ref="TO26:TV26" si="54">TO27+TO28</f>
        <v>19721.106765171618</v>
      </c>
      <c r="TP26" s="206">
        <f t="shared" si="54"/>
        <v>23346.067118590381</v>
      </c>
      <c r="TQ26" s="206">
        <f t="shared" si="54"/>
        <v>26006.970546467361</v>
      </c>
      <c r="TR26" s="206">
        <f t="shared" si="54"/>
        <v>28995.750608294784</v>
      </c>
      <c r="TS26" s="206">
        <f t="shared" si="54"/>
        <v>29644.742443954921</v>
      </c>
      <c r="TT26" s="206">
        <f t="shared" si="54"/>
        <v>33339.627904887719</v>
      </c>
      <c r="TU26" s="206">
        <f t="shared" si="54"/>
        <v>34736.845454859547</v>
      </c>
      <c r="TV26" s="206">
        <f t="shared" si="54"/>
        <v>34416.944202666971</v>
      </c>
      <c r="TW26" s="120"/>
      <c r="TX26" s="206">
        <v>7300.5259009611455</v>
      </c>
      <c r="TY26" s="206">
        <v>8148.1758604778761</v>
      </c>
      <c r="TZ26" s="206">
        <v>8088.2057199958572</v>
      </c>
      <c r="UA26" s="206">
        <v>6540.2252974313078</v>
      </c>
      <c r="UB26" s="206">
        <v>5516.6228749957454</v>
      </c>
      <c r="UC26" s="206">
        <v>4206.3964750857604</v>
      </c>
      <c r="UD26" s="206">
        <v>3563.0067495195394</v>
      </c>
      <c r="UE26" s="206">
        <v>3432.4195803814719</v>
      </c>
      <c r="UF26" s="206">
        <v>2990.7689100101111</v>
      </c>
      <c r="UG26" s="206">
        <v>1896.3614200260074</v>
      </c>
      <c r="UH26" s="206">
        <v>1342.1603278619527</v>
      </c>
      <c r="UI26" s="206">
        <v>841.79532913250966</v>
      </c>
      <c r="UJ26" s="206">
        <v>955.59379485871659</v>
      </c>
      <c r="UK26" s="206">
        <v>1025.5789135871887</v>
      </c>
      <c r="UL26" s="206">
        <v>680.65092672494404</v>
      </c>
      <c r="UM26" s="206">
        <v>495.95061302442076</v>
      </c>
      <c r="UN26" s="206">
        <v>1000.7279737008205</v>
      </c>
      <c r="UO26" s="206">
        <v>736.97043999206028</v>
      </c>
      <c r="UP26" s="206">
        <v>777.49030922203281</v>
      </c>
      <c r="UQ26" s="206">
        <v>326.36299727158939</v>
      </c>
      <c r="UR26" s="206">
        <v>638.04942054129083</v>
      </c>
      <c r="US26" s="206">
        <v>412.85788563497573</v>
      </c>
      <c r="UT26" s="206">
        <v>732.54420680083285</v>
      </c>
      <c r="UU26" s="206">
        <v>544.00243549793288</v>
      </c>
      <c r="UV26" s="206">
        <v>449.40880541103019</v>
      </c>
      <c r="UW26" s="206">
        <v>900.38068424982623</v>
      </c>
      <c r="UX26" s="206">
        <v>899.11868424982629</v>
      </c>
      <c r="UY26" s="206">
        <v>1088.7921729568739</v>
      </c>
      <c r="UZ26" s="206">
        <v>492.20237401261454</v>
      </c>
      <c r="VA26" s="206">
        <v>289.18139339640476</v>
      </c>
      <c r="VB26" s="206">
        <v>384.04730360819855</v>
      </c>
      <c r="VC26" s="206">
        <v>679.02201025262525</v>
      </c>
      <c r="VD26" s="206">
        <v>687.17783324346965</v>
      </c>
      <c r="VE26" s="206">
        <v>703.17783324346965</v>
      </c>
      <c r="VF26" s="206">
        <v>185.6600743160509</v>
      </c>
      <c r="VG26" s="120"/>
      <c r="VH26" s="206">
        <v>137.6</v>
      </c>
      <c r="VI26" s="206">
        <v>136.76</v>
      </c>
      <c r="VJ26" s="206">
        <v>141.6</v>
      </c>
      <c r="VK26" s="206">
        <v>146.52000000000001</v>
      </c>
      <c r="VL26" s="206">
        <v>151.20000000000002</v>
      </c>
      <c r="VM26" s="206">
        <v>151.83999999999995</v>
      </c>
      <c r="VN26" s="206">
        <v>154.28</v>
      </c>
      <c r="VO26" s="206">
        <v>157.67999999999998</v>
      </c>
      <c r="VP26" s="206">
        <v>161.04</v>
      </c>
      <c r="VQ26" s="206">
        <v>164.64000000000001</v>
      </c>
      <c r="VR26" s="206">
        <v>167.88000000000002</v>
      </c>
      <c r="VS26" s="206">
        <v>167.87999999999997</v>
      </c>
      <c r="VT26" s="206">
        <v>171.4</v>
      </c>
      <c r="VU26" s="206">
        <v>174.91999999999993</v>
      </c>
      <c r="VV26" s="206">
        <v>178.12</v>
      </c>
      <c r="VW26" s="206">
        <v>184.54094488188977</v>
      </c>
      <c r="VX26" s="206">
        <v>184.59999999999997</v>
      </c>
      <c r="VY26" s="206">
        <v>556.66877691926311</v>
      </c>
      <c r="VZ26" s="206">
        <v>509</v>
      </c>
      <c r="WA26" s="206">
        <v>558.41076349090963</v>
      </c>
      <c r="WB26" s="206">
        <v>798.8</v>
      </c>
      <c r="WC26" s="206">
        <v>642.10000000000014</v>
      </c>
      <c r="WD26" s="206">
        <v>754</v>
      </c>
      <c r="WE26" s="206">
        <v>729.8</v>
      </c>
      <c r="WF26" s="206">
        <v>611.4</v>
      </c>
      <c r="WG26" s="206">
        <v>620.20000000000005</v>
      </c>
      <c r="WH26" s="206">
        <v>600.96991571357751</v>
      </c>
      <c r="WI26" s="206">
        <v>682.70000000000016</v>
      </c>
      <c r="WJ26" s="206">
        <v>669.38436037277631</v>
      </c>
      <c r="WK26" s="206">
        <v>631.90942570945992</v>
      </c>
      <c r="WL26" s="206">
        <v>660.37704098353788</v>
      </c>
      <c r="WM26" s="206">
        <v>671.1351013292292</v>
      </c>
      <c r="WN26" s="206">
        <v>657.86181816653936</v>
      </c>
      <c r="WO26" s="206">
        <v>657.86181816653936</v>
      </c>
      <c r="WP26" s="206">
        <v>657.86181816653936</v>
      </c>
      <c r="WQ26" s="120"/>
      <c r="WR26" s="206">
        <v>0</v>
      </c>
      <c r="WS26" s="206">
        <v>0</v>
      </c>
      <c r="WT26" s="206">
        <v>0</v>
      </c>
      <c r="WU26" s="206">
        <v>0</v>
      </c>
      <c r="WV26" s="206">
        <v>0</v>
      </c>
      <c r="WW26" s="206">
        <v>0</v>
      </c>
      <c r="WX26" s="206">
        <v>0</v>
      </c>
      <c r="WY26" s="206">
        <v>0</v>
      </c>
      <c r="WZ26" s="206">
        <v>0</v>
      </c>
      <c r="XA26" s="206">
        <v>0</v>
      </c>
      <c r="XB26" s="206">
        <v>0</v>
      </c>
      <c r="XC26" s="206">
        <v>0</v>
      </c>
      <c r="XD26" s="206">
        <v>0</v>
      </c>
      <c r="XE26" s="206">
        <v>0</v>
      </c>
      <c r="XF26" s="206">
        <v>0</v>
      </c>
      <c r="XG26" s="206">
        <v>0</v>
      </c>
      <c r="XH26" s="206">
        <v>0</v>
      </c>
      <c r="XI26" s="206">
        <v>0</v>
      </c>
      <c r="XJ26" s="206">
        <v>0</v>
      </c>
      <c r="XK26" s="206">
        <v>0</v>
      </c>
      <c r="XL26" s="206">
        <v>0</v>
      </c>
      <c r="XM26" s="206">
        <v>0</v>
      </c>
      <c r="XN26" s="206">
        <v>0</v>
      </c>
      <c r="XO26" s="206">
        <v>0</v>
      </c>
      <c r="XP26" s="206">
        <v>0</v>
      </c>
      <c r="XQ26" s="206">
        <v>0</v>
      </c>
      <c r="XR26" s="206">
        <v>0</v>
      </c>
      <c r="XS26" s="206">
        <v>0</v>
      </c>
      <c r="XT26" s="206">
        <v>0</v>
      </c>
      <c r="XU26" s="206">
        <v>0</v>
      </c>
      <c r="XV26" s="206">
        <v>172.3</v>
      </c>
      <c r="XW26" s="206">
        <v>1536</v>
      </c>
      <c r="XX26" s="206">
        <v>1705</v>
      </c>
      <c r="XY26" s="206">
        <v>1602</v>
      </c>
      <c r="XZ26" s="206">
        <v>2100.6996838095238</v>
      </c>
      <c r="YA26" s="120"/>
      <c r="YB26" s="206">
        <v>0</v>
      </c>
      <c r="YC26" s="206">
        <v>0</v>
      </c>
      <c r="YD26" s="206">
        <v>0</v>
      </c>
      <c r="YE26" s="206">
        <v>0</v>
      </c>
      <c r="YF26" s="206">
        <v>0</v>
      </c>
      <c r="YG26" s="206">
        <v>0</v>
      </c>
      <c r="YH26" s="206">
        <v>0</v>
      </c>
      <c r="YI26" s="206">
        <v>0</v>
      </c>
      <c r="YJ26" s="206">
        <v>0</v>
      </c>
      <c r="YK26" s="206">
        <v>0</v>
      </c>
      <c r="YL26" s="206">
        <v>0</v>
      </c>
      <c r="YM26" s="206">
        <v>0</v>
      </c>
      <c r="YN26" s="206">
        <v>0</v>
      </c>
      <c r="YO26" s="206">
        <v>0</v>
      </c>
      <c r="YP26" s="206">
        <v>0</v>
      </c>
      <c r="YQ26" s="206">
        <v>0</v>
      </c>
      <c r="YR26" s="206">
        <v>0</v>
      </c>
      <c r="YS26" s="206">
        <v>0</v>
      </c>
      <c r="YT26" s="206">
        <v>0</v>
      </c>
      <c r="YU26" s="206">
        <v>0</v>
      </c>
      <c r="YV26" s="206">
        <v>0</v>
      </c>
      <c r="YW26" s="206">
        <v>0</v>
      </c>
      <c r="YX26" s="206">
        <v>0</v>
      </c>
      <c r="YY26" s="206">
        <v>0</v>
      </c>
      <c r="YZ26" s="206">
        <v>0</v>
      </c>
      <c r="ZA26" s="206">
        <v>0</v>
      </c>
      <c r="ZB26" s="206">
        <v>0</v>
      </c>
      <c r="ZC26" s="206">
        <v>0</v>
      </c>
      <c r="ZD26" s="206">
        <v>0</v>
      </c>
      <c r="ZE26" s="206">
        <v>0</v>
      </c>
      <c r="ZF26" s="206">
        <v>0</v>
      </c>
      <c r="ZG26" s="206">
        <v>0</v>
      </c>
      <c r="ZH26" s="206">
        <v>0</v>
      </c>
      <c r="ZI26" s="206">
        <v>795.23555733253909</v>
      </c>
      <c r="ZJ26" s="206">
        <v>1565.9343122843459</v>
      </c>
      <c r="ZK26" s="120"/>
      <c r="ZL26" s="206">
        <v>272.89999999999992</v>
      </c>
      <c r="ZM26" s="206">
        <v>235.40000000000003</v>
      </c>
      <c r="ZN26" s="206">
        <v>245.5</v>
      </c>
      <c r="ZO26" s="206">
        <v>194.80000000000007</v>
      </c>
      <c r="ZP26" s="206">
        <v>184.8</v>
      </c>
      <c r="ZQ26" s="206">
        <v>194.19999999999993</v>
      </c>
      <c r="ZR26" s="206">
        <v>279.89999999999986</v>
      </c>
      <c r="ZS26" s="206">
        <v>325.39999999999992</v>
      </c>
      <c r="ZT26" s="206">
        <v>293.29999999999984</v>
      </c>
      <c r="ZU26" s="206">
        <v>308.00000000000006</v>
      </c>
      <c r="ZV26" s="206">
        <v>276.89999999999998</v>
      </c>
      <c r="ZW26" s="206">
        <v>333.50000000000011</v>
      </c>
      <c r="ZX26" s="206">
        <v>244.99999999999972</v>
      </c>
      <c r="ZY26" s="206">
        <v>421.69999999999993</v>
      </c>
      <c r="ZZ26" s="206">
        <v>458.29999999999995</v>
      </c>
      <c r="AAA26" s="206">
        <v>554.5999999999998</v>
      </c>
      <c r="AAB26" s="206">
        <v>606.68588200093313</v>
      </c>
      <c r="AAC26" s="206">
        <v>549.73304625623803</v>
      </c>
      <c r="AAD26" s="206">
        <v>396.22531501700053</v>
      </c>
      <c r="AAE26" s="206">
        <v>349.05231204832444</v>
      </c>
      <c r="AAF26" s="206">
        <v>437.51498776667182</v>
      </c>
      <c r="AAG26" s="206">
        <v>429.56933440622913</v>
      </c>
      <c r="AAH26" s="206">
        <v>368.75760000000008</v>
      </c>
      <c r="AAI26" s="206">
        <v>342.27759999999989</v>
      </c>
      <c r="AAJ26" s="206">
        <v>342.34380726643593</v>
      </c>
      <c r="AAK26" s="206">
        <v>371.86115200000012</v>
      </c>
      <c r="AAL26" s="206">
        <v>459.09007019999996</v>
      </c>
      <c r="AAM26" s="206">
        <v>406.0652399999999</v>
      </c>
      <c r="AAN26" s="206">
        <v>342.51096000000001</v>
      </c>
      <c r="AAO26" s="206">
        <v>391.97599999999983</v>
      </c>
      <c r="AAP26" s="206">
        <v>383.70865999999995</v>
      </c>
      <c r="AAQ26" s="206">
        <v>577.61421440000004</v>
      </c>
      <c r="AAR26" s="206">
        <v>577.61421440000004</v>
      </c>
      <c r="AAS26" s="206">
        <v>577.61421440000004</v>
      </c>
      <c r="AAT26" s="206">
        <v>201.11367745280006</v>
      </c>
      <c r="AAU26" s="120"/>
      <c r="AAV26" s="206">
        <v>25.350495846298802</v>
      </c>
      <c r="AAW26" s="206">
        <v>25.655241963888702</v>
      </c>
      <c r="AAX26" s="206">
        <v>25.963670397235159</v>
      </c>
      <c r="AAY26" s="206">
        <v>26.275825912420391</v>
      </c>
      <c r="AAZ26" s="206">
        <v>39.353744196378983</v>
      </c>
      <c r="ABA26" s="206">
        <v>26.911499999999997</v>
      </c>
      <c r="ABB26" s="206">
        <v>27.950999999999997</v>
      </c>
      <c r="ABC26" s="206">
        <v>29.838000000000001</v>
      </c>
      <c r="ABD26" s="206">
        <v>28.673999999999999</v>
      </c>
      <c r="ABE26" s="206">
        <v>23.758500000000002</v>
      </c>
      <c r="ABF26" s="206">
        <v>37.537500000000001</v>
      </c>
      <c r="ABG26" s="206">
        <v>37.304000000000002</v>
      </c>
      <c r="ABH26" s="206">
        <v>40.956437681076117</v>
      </c>
      <c r="ABI26" s="206">
        <v>38.259899717032084</v>
      </c>
      <c r="ABJ26" s="206">
        <v>38.195999999999998</v>
      </c>
      <c r="ABK26" s="206">
        <v>39.465499999999999</v>
      </c>
      <c r="ABL26" s="206">
        <v>39.427500000000002</v>
      </c>
      <c r="ABM26" s="206">
        <v>39.915999999999997</v>
      </c>
      <c r="ABN26" s="206">
        <v>40.516499999999994</v>
      </c>
      <c r="ABO26" s="206">
        <v>40.476499999999994</v>
      </c>
      <c r="ABP26" s="206">
        <v>41.09</v>
      </c>
      <c r="ABQ26" s="206">
        <v>41.122999999999998</v>
      </c>
      <c r="ABR26" s="206">
        <v>41.09</v>
      </c>
      <c r="ABS26" s="206">
        <v>41.106999999999999</v>
      </c>
      <c r="ABT26" s="206">
        <v>77</v>
      </c>
      <c r="ABU26" s="206">
        <v>41.122999999999998</v>
      </c>
      <c r="ABV26" s="206">
        <v>41.122999999999998</v>
      </c>
      <c r="ABW26" s="206">
        <v>43</v>
      </c>
      <c r="ABX26" s="206">
        <v>39.999999999999993</v>
      </c>
      <c r="ABY26" s="206">
        <v>45</v>
      </c>
      <c r="ABZ26" s="206">
        <v>52</v>
      </c>
      <c r="ACA26" s="206">
        <v>57.790394225430312</v>
      </c>
      <c r="ACB26" s="206">
        <v>59</v>
      </c>
      <c r="ACC26" s="206">
        <v>59</v>
      </c>
      <c r="ACD26" s="206">
        <v>43.932519689999992</v>
      </c>
      <c r="ACE26" s="120"/>
      <c r="ACF26" s="206">
        <v>10662.987999999999</v>
      </c>
      <c r="ACG26" s="206">
        <v>11558.640000000001</v>
      </c>
      <c r="ACH26" s="206">
        <v>11942.793</v>
      </c>
      <c r="ACI26" s="206">
        <v>13237.413</v>
      </c>
      <c r="ACJ26" s="206">
        <v>14474.031000000001</v>
      </c>
      <c r="ACK26" s="206">
        <v>15536.476000000002</v>
      </c>
      <c r="ACL26" s="206">
        <v>16018.483511</v>
      </c>
      <c r="ACM26" s="206">
        <v>17011.922327</v>
      </c>
      <c r="ACN26" s="206">
        <v>17902.128994999999</v>
      </c>
      <c r="ACO26" s="206">
        <v>19257.399019</v>
      </c>
      <c r="ACP26" s="206">
        <v>19440.838037000001</v>
      </c>
      <c r="ACQ26" s="206">
        <v>21151.319164</v>
      </c>
      <c r="ACR26" s="206">
        <v>22444.637248000003</v>
      </c>
      <c r="ACS26" s="206">
        <v>23231.576186000002</v>
      </c>
      <c r="ACT26" s="206">
        <v>24852.948494</v>
      </c>
      <c r="ACU26" s="206">
        <v>26815.518170939678</v>
      </c>
      <c r="ACV26" s="206">
        <v>27977.36651347889</v>
      </c>
      <c r="ACW26" s="206">
        <v>25873.412643</v>
      </c>
      <c r="ACX26" s="206">
        <v>27769.504850461683</v>
      </c>
      <c r="ACY26" s="206">
        <v>30246.242724000003</v>
      </c>
      <c r="ACZ26" s="206">
        <v>31790.574917999998</v>
      </c>
      <c r="ADA26" s="206">
        <v>32653.225004</v>
      </c>
      <c r="ADB26" s="206">
        <v>33302.016525999999</v>
      </c>
      <c r="ADC26" s="206">
        <v>34250.58937077695</v>
      </c>
      <c r="ADD26" s="206">
        <v>33146.013719440496</v>
      </c>
      <c r="ADE26" s="206">
        <v>35583.182464474092</v>
      </c>
      <c r="ADF26" s="206">
        <v>34870.287843042715</v>
      </c>
      <c r="ADG26" s="206">
        <v>35794.152277764828</v>
      </c>
      <c r="ADH26" s="206">
        <v>37413.786785866774</v>
      </c>
      <c r="ADI26" s="206">
        <v>39402.371253638812</v>
      </c>
      <c r="ADJ26" s="206">
        <v>40330.066450052109</v>
      </c>
      <c r="ADK26" s="206">
        <v>42417.931891927677</v>
      </c>
      <c r="ADL26" s="206">
        <v>44006.335369546243</v>
      </c>
      <c r="ADM26" s="206">
        <v>45116.38570872775</v>
      </c>
      <c r="ADN26" s="206">
        <v>47610.697701150813</v>
      </c>
      <c r="ADO26" s="120"/>
      <c r="ADP26" s="206">
        <v>0</v>
      </c>
      <c r="ADQ26" s="206">
        <v>0</v>
      </c>
      <c r="ADR26" s="206">
        <v>0</v>
      </c>
      <c r="ADS26" s="206">
        <v>0</v>
      </c>
      <c r="ADT26" s="206">
        <v>0</v>
      </c>
      <c r="ADU26" s="206">
        <v>0</v>
      </c>
      <c r="ADV26" s="206">
        <v>0</v>
      </c>
      <c r="ADW26" s="206">
        <v>0</v>
      </c>
      <c r="ADX26" s="206">
        <v>0</v>
      </c>
      <c r="ADY26" s="206">
        <v>0</v>
      </c>
      <c r="ADZ26" s="206">
        <v>0</v>
      </c>
      <c r="AEA26" s="206">
        <v>0</v>
      </c>
      <c r="AEB26" s="206">
        <v>0</v>
      </c>
      <c r="AEC26" s="206">
        <v>0</v>
      </c>
      <c r="AED26" s="206">
        <v>0</v>
      </c>
      <c r="AEE26" s="206">
        <v>0</v>
      </c>
      <c r="AEF26" s="206">
        <v>0</v>
      </c>
      <c r="AEG26" s="206">
        <v>0</v>
      </c>
      <c r="AEH26" s="206">
        <v>0</v>
      </c>
      <c r="AEI26" s="206">
        <v>0</v>
      </c>
      <c r="AEJ26" s="206">
        <v>0</v>
      </c>
      <c r="AEK26" s="206">
        <v>0</v>
      </c>
      <c r="AEL26" s="206">
        <v>0</v>
      </c>
      <c r="AEM26" s="206">
        <v>0</v>
      </c>
      <c r="AEN26" s="206">
        <v>0</v>
      </c>
      <c r="AEO26" s="206">
        <v>0</v>
      </c>
      <c r="AEP26" s="206">
        <v>0</v>
      </c>
      <c r="AEQ26" s="206">
        <v>0</v>
      </c>
      <c r="AER26" s="206">
        <v>0</v>
      </c>
      <c r="AES26" s="206">
        <v>0</v>
      </c>
      <c r="AET26" s="206">
        <v>0</v>
      </c>
      <c r="AEU26" s="206">
        <v>0</v>
      </c>
      <c r="AEV26" s="206">
        <v>0</v>
      </c>
      <c r="AEW26" s="206">
        <v>0</v>
      </c>
      <c r="AEX26" s="206">
        <v>0</v>
      </c>
      <c r="AEY26" s="120"/>
      <c r="AEZ26" s="206">
        <v>2162.8019999999997</v>
      </c>
      <c r="AFA26" s="206">
        <v>2380.3789999999995</v>
      </c>
      <c r="AFB26" s="206">
        <v>2132.4339999999997</v>
      </c>
      <c r="AFC26" s="206">
        <v>2464.5940000000001</v>
      </c>
      <c r="AFD26" s="206">
        <v>3292.1150000000002</v>
      </c>
      <c r="AFE26" s="206">
        <v>3821.3729999999996</v>
      </c>
      <c r="AFF26" s="206">
        <v>3329.8910000000001</v>
      </c>
      <c r="AFG26" s="206">
        <v>2494.4169999999999</v>
      </c>
      <c r="AFH26" s="206">
        <v>2717.2779999999998</v>
      </c>
      <c r="AFI26" s="206">
        <v>2906.8850000000002</v>
      </c>
      <c r="AFJ26" s="206">
        <v>2687.7</v>
      </c>
      <c r="AFK26" s="206">
        <v>9364.3000000000011</v>
      </c>
      <c r="AFL26" s="206">
        <v>9158.9387078906311</v>
      </c>
      <c r="AFM26" s="206">
        <v>9089.0658694942285</v>
      </c>
      <c r="AFN26" s="206">
        <v>8895.8799999999992</v>
      </c>
      <c r="AFO26" s="206">
        <v>7822.5</v>
      </c>
      <c r="AFP26" s="206">
        <v>8059.2937681159419</v>
      </c>
      <c r="AFQ26" s="206">
        <v>7184.02</v>
      </c>
      <c r="AFR26" s="206">
        <v>8831.8850000000002</v>
      </c>
      <c r="AFS26" s="206">
        <v>10395.57</v>
      </c>
      <c r="AFT26" s="206">
        <v>9302.2000000000007</v>
      </c>
      <c r="AFU26" s="206">
        <v>10191.188</v>
      </c>
      <c r="AFV26" s="206">
        <v>11770.7</v>
      </c>
      <c r="AFW26" s="206">
        <v>11949.2</v>
      </c>
      <c r="AFX26" s="206">
        <v>12299.130900720746</v>
      </c>
      <c r="AFY26" s="206">
        <v>12546.168400720744</v>
      </c>
      <c r="AFZ26" s="206">
        <v>11000.516600720744</v>
      </c>
      <c r="AGA26" s="206">
        <v>10505.880100000002</v>
      </c>
      <c r="AGB26" s="206">
        <v>12482.168400720744</v>
      </c>
      <c r="AGC26" s="206">
        <v>8046.1684007207432</v>
      </c>
      <c r="AGD26" s="206">
        <v>9968</v>
      </c>
      <c r="AGE26" s="206">
        <v>8967</v>
      </c>
      <c r="AGF26" s="206">
        <v>9962</v>
      </c>
      <c r="AGG26" s="206">
        <v>7962</v>
      </c>
      <c r="AGH26" s="206">
        <v>5598.7578838999998</v>
      </c>
    </row>
    <row r="27" spans="1:866" ht="16.5" x14ac:dyDescent="0.25">
      <c r="A27" s="123">
        <v>23</v>
      </c>
      <c r="B27" s="408"/>
      <c r="C27" s="217" t="s">
        <v>330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120"/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  <c r="AU27" s="216">
        <v>0</v>
      </c>
      <c r="AV27" s="216">
        <v>0</v>
      </c>
      <c r="AW27" s="216">
        <v>0</v>
      </c>
      <c r="AX27" s="216">
        <v>0</v>
      </c>
      <c r="AY27" s="216">
        <v>0</v>
      </c>
      <c r="AZ27" s="216">
        <v>0</v>
      </c>
      <c r="BA27" s="216">
        <v>0</v>
      </c>
      <c r="BB27" s="216">
        <v>0</v>
      </c>
      <c r="BC27" s="216">
        <v>0</v>
      </c>
      <c r="BD27" s="216">
        <v>0</v>
      </c>
      <c r="BE27" s="216">
        <v>0</v>
      </c>
      <c r="BF27" s="216">
        <v>0</v>
      </c>
      <c r="BG27" s="216">
        <v>0</v>
      </c>
      <c r="BH27" s="216">
        <v>0</v>
      </c>
      <c r="BI27" s="216">
        <v>0</v>
      </c>
      <c r="BJ27" s="216">
        <v>0</v>
      </c>
      <c r="BK27" s="216">
        <v>0</v>
      </c>
      <c r="BL27" s="216">
        <v>0</v>
      </c>
      <c r="BM27" s="216">
        <v>0</v>
      </c>
      <c r="BN27" s="216">
        <v>0</v>
      </c>
      <c r="BO27" s="216">
        <v>0</v>
      </c>
      <c r="BP27" s="216">
        <v>0</v>
      </c>
      <c r="BQ27" s="216">
        <v>0</v>
      </c>
      <c r="BR27" s="216">
        <v>0</v>
      </c>
      <c r="BS27" s="216">
        <v>0</v>
      </c>
      <c r="BT27" s="216">
        <v>0</v>
      </c>
      <c r="BU27" s="216">
        <v>0</v>
      </c>
      <c r="BV27" s="216">
        <v>0</v>
      </c>
      <c r="BW27" s="120"/>
      <c r="BX27" s="216">
        <v>0</v>
      </c>
      <c r="BY27" s="216">
        <v>0</v>
      </c>
      <c r="BZ27" s="216">
        <v>0</v>
      </c>
      <c r="CA27" s="216">
        <v>0</v>
      </c>
      <c r="CB27" s="216">
        <v>0</v>
      </c>
      <c r="CC27" s="216">
        <v>0</v>
      </c>
      <c r="CD27" s="216">
        <v>0</v>
      </c>
      <c r="CE27" s="216">
        <v>0</v>
      </c>
      <c r="CF27" s="216">
        <v>0</v>
      </c>
      <c r="CG27" s="216">
        <v>0</v>
      </c>
      <c r="CH27" s="216">
        <v>0</v>
      </c>
      <c r="CI27" s="216">
        <v>0</v>
      </c>
      <c r="CJ27" s="216">
        <v>0</v>
      </c>
      <c r="CK27" s="216">
        <v>0</v>
      </c>
      <c r="CL27" s="216">
        <v>0</v>
      </c>
      <c r="CM27" s="216">
        <v>0</v>
      </c>
      <c r="CN27" s="216">
        <v>0</v>
      </c>
      <c r="CO27" s="216">
        <v>0</v>
      </c>
      <c r="CP27" s="216">
        <v>0</v>
      </c>
      <c r="CQ27" s="216">
        <v>0</v>
      </c>
      <c r="CR27" s="216">
        <v>0</v>
      </c>
      <c r="CS27" s="216">
        <v>0</v>
      </c>
      <c r="CT27" s="216">
        <v>0</v>
      </c>
      <c r="CU27" s="216">
        <v>0</v>
      </c>
      <c r="CV27" s="216">
        <v>0</v>
      </c>
      <c r="CW27" s="216">
        <v>0</v>
      </c>
      <c r="CX27" s="216">
        <v>0</v>
      </c>
      <c r="CY27" s="216">
        <v>0</v>
      </c>
      <c r="CZ27" s="216">
        <v>0</v>
      </c>
      <c r="DA27" s="216">
        <v>0</v>
      </c>
      <c r="DB27" s="216">
        <v>0</v>
      </c>
      <c r="DC27" s="216">
        <v>0</v>
      </c>
      <c r="DD27" s="216">
        <v>0</v>
      </c>
      <c r="DE27" s="216">
        <v>0</v>
      </c>
      <c r="DF27" s="216">
        <v>0</v>
      </c>
      <c r="DG27" s="120"/>
      <c r="DH27" s="216">
        <v>0</v>
      </c>
      <c r="DI27" s="216">
        <v>0</v>
      </c>
      <c r="DJ27" s="216">
        <v>0</v>
      </c>
      <c r="DK27" s="216">
        <v>0</v>
      </c>
      <c r="DL27" s="216">
        <v>0</v>
      </c>
      <c r="DM27" s="216">
        <v>0</v>
      </c>
      <c r="DN27" s="216">
        <v>0</v>
      </c>
      <c r="DO27" s="216">
        <v>0</v>
      </c>
      <c r="DP27" s="216">
        <v>0</v>
      </c>
      <c r="DQ27" s="216">
        <v>0</v>
      </c>
      <c r="DR27" s="216">
        <v>0</v>
      </c>
      <c r="DS27" s="216">
        <v>0</v>
      </c>
      <c r="DT27" s="216">
        <v>0</v>
      </c>
      <c r="DU27" s="216">
        <v>0</v>
      </c>
      <c r="DV27" s="216">
        <v>0</v>
      </c>
      <c r="DW27" s="216">
        <v>0</v>
      </c>
      <c r="DX27" s="216">
        <v>0</v>
      </c>
      <c r="DY27" s="216">
        <v>0</v>
      </c>
      <c r="DZ27" s="216">
        <v>0</v>
      </c>
      <c r="EA27" s="216">
        <v>0</v>
      </c>
      <c r="EB27" s="216">
        <v>0</v>
      </c>
      <c r="EC27" s="216">
        <v>0</v>
      </c>
      <c r="ED27" s="216">
        <v>0</v>
      </c>
      <c r="EE27" s="216">
        <v>0</v>
      </c>
      <c r="EF27" s="216">
        <v>0</v>
      </c>
      <c r="EG27" s="216">
        <v>0</v>
      </c>
      <c r="EH27" s="216">
        <v>0</v>
      </c>
      <c r="EI27" s="216">
        <v>0</v>
      </c>
      <c r="EJ27" s="216">
        <v>0</v>
      </c>
      <c r="EK27" s="216">
        <v>0</v>
      </c>
      <c r="EL27" s="216">
        <v>0</v>
      </c>
      <c r="EM27" s="216">
        <v>0</v>
      </c>
      <c r="EN27" s="216">
        <v>0</v>
      </c>
      <c r="EO27" s="216">
        <v>0</v>
      </c>
      <c r="EP27" s="216">
        <v>0</v>
      </c>
      <c r="EQ27" s="120"/>
      <c r="ER27" s="216">
        <v>0</v>
      </c>
      <c r="ES27" s="216">
        <v>0</v>
      </c>
      <c r="ET27" s="216">
        <v>0</v>
      </c>
      <c r="EU27" s="216">
        <v>0</v>
      </c>
      <c r="EV27" s="216">
        <v>0</v>
      </c>
      <c r="EW27" s="216">
        <v>0</v>
      </c>
      <c r="EX27" s="216">
        <v>0</v>
      </c>
      <c r="EY27" s="216">
        <v>0</v>
      </c>
      <c r="EZ27" s="216">
        <v>0</v>
      </c>
      <c r="FA27" s="216">
        <v>0</v>
      </c>
      <c r="FB27" s="216">
        <v>0</v>
      </c>
      <c r="FC27" s="216">
        <v>0</v>
      </c>
      <c r="FD27" s="216">
        <v>0</v>
      </c>
      <c r="FE27" s="216">
        <v>0</v>
      </c>
      <c r="FF27" s="216">
        <v>0</v>
      </c>
      <c r="FG27" s="216">
        <v>0</v>
      </c>
      <c r="FH27" s="216">
        <v>0</v>
      </c>
      <c r="FI27" s="216">
        <v>0</v>
      </c>
      <c r="FJ27" s="216">
        <v>0</v>
      </c>
      <c r="FK27" s="216">
        <v>0</v>
      </c>
      <c r="FL27" s="216">
        <v>0</v>
      </c>
      <c r="FM27" s="216">
        <v>0</v>
      </c>
      <c r="FN27" s="216">
        <v>0</v>
      </c>
      <c r="FO27" s="216">
        <v>0</v>
      </c>
      <c r="FP27" s="216">
        <v>0</v>
      </c>
      <c r="FQ27" s="216">
        <v>0</v>
      </c>
      <c r="FR27" s="216">
        <v>0</v>
      </c>
      <c r="FS27" s="216">
        <v>0</v>
      </c>
      <c r="FT27" s="216">
        <v>0</v>
      </c>
      <c r="FU27" s="216">
        <v>0</v>
      </c>
      <c r="FV27" s="216">
        <v>0</v>
      </c>
      <c r="FW27" s="216">
        <v>0</v>
      </c>
      <c r="FX27" s="216">
        <v>0</v>
      </c>
      <c r="FY27" s="216">
        <v>0</v>
      </c>
      <c r="FZ27" s="216">
        <v>0</v>
      </c>
      <c r="GA27" s="120"/>
      <c r="GB27" s="216">
        <v>0</v>
      </c>
      <c r="GC27" s="216">
        <v>0</v>
      </c>
      <c r="GD27" s="216">
        <v>0</v>
      </c>
      <c r="GE27" s="216">
        <v>0</v>
      </c>
      <c r="GF27" s="216">
        <v>0</v>
      </c>
      <c r="GG27" s="216">
        <v>0</v>
      </c>
      <c r="GH27" s="216">
        <v>0</v>
      </c>
      <c r="GI27" s="216">
        <v>0</v>
      </c>
      <c r="GJ27" s="216">
        <v>0</v>
      </c>
      <c r="GK27" s="216">
        <v>0</v>
      </c>
      <c r="GL27" s="216">
        <v>0</v>
      </c>
      <c r="GM27" s="216">
        <v>0</v>
      </c>
      <c r="GN27" s="216">
        <v>0</v>
      </c>
      <c r="GO27" s="216">
        <v>0</v>
      </c>
      <c r="GP27" s="216">
        <v>0</v>
      </c>
      <c r="GQ27" s="216">
        <v>0</v>
      </c>
      <c r="GR27" s="216">
        <v>0</v>
      </c>
      <c r="GS27" s="216">
        <v>0</v>
      </c>
      <c r="GT27" s="216">
        <v>0</v>
      </c>
      <c r="GU27" s="216">
        <v>0</v>
      </c>
      <c r="GV27" s="216">
        <v>0</v>
      </c>
      <c r="GW27" s="216">
        <v>0</v>
      </c>
      <c r="GX27" s="216">
        <v>0</v>
      </c>
      <c r="GY27" s="216">
        <v>0</v>
      </c>
      <c r="GZ27" s="216">
        <v>0</v>
      </c>
      <c r="HA27" s="216">
        <v>0</v>
      </c>
      <c r="HB27" s="216">
        <v>0</v>
      </c>
      <c r="HC27" s="216">
        <v>0</v>
      </c>
      <c r="HD27" s="216">
        <v>0</v>
      </c>
      <c r="HE27" s="216">
        <v>0</v>
      </c>
      <c r="HF27" s="216">
        <v>0</v>
      </c>
      <c r="HG27" s="216">
        <v>0</v>
      </c>
      <c r="HH27" s="216">
        <v>0</v>
      </c>
      <c r="HI27" s="216">
        <v>0</v>
      </c>
      <c r="HJ27" s="216">
        <v>0</v>
      </c>
      <c r="HK27" s="120"/>
      <c r="HL27" s="216">
        <v>0</v>
      </c>
      <c r="HM27" s="216">
        <v>0</v>
      </c>
      <c r="HN27" s="216">
        <v>0</v>
      </c>
      <c r="HO27" s="216">
        <v>0</v>
      </c>
      <c r="HP27" s="216">
        <v>0</v>
      </c>
      <c r="HQ27" s="216">
        <v>0</v>
      </c>
      <c r="HR27" s="216">
        <v>0</v>
      </c>
      <c r="HS27" s="216">
        <v>0</v>
      </c>
      <c r="HT27" s="216">
        <v>0</v>
      </c>
      <c r="HU27" s="216">
        <v>0</v>
      </c>
      <c r="HV27" s="216">
        <v>0</v>
      </c>
      <c r="HW27" s="216">
        <v>0</v>
      </c>
      <c r="HX27" s="216">
        <v>0</v>
      </c>
      <c r="HY27" s="216">
        <v>0</v>
      </c>
      <c r="HZ27" s="216">
        <v>0</v>
      </c>
      <c r="IA27" s="216">
        <v>0</v>
      </c>
      <c r="IB27" s="216">
        <v>0</v>
      </c>
      <c r="IC27" s="216">
        <v>0</v>
      </c>
      <c r="ID27" s="216">
        <v>0</v>
      </c>
      <c r="IE27" s="216">
        <v>0</v>
      </c>
      <c r="IF27" s="216">
        <v>0</v>
      </c>
      <c r="IG27" s="216">
        <v>0</v>
      </c>
      <c r="IH27" s="216">
        <v>0</v>
      </c>
      <c r="II27" s="216">
        <v>0</v>
      </c>
      <c r="IJ27" s="216">
        <v>0</v>
      </c>
      <c r="IK27" s="216">
        <v>0</v>
      </c>
      <c r="IL27" s="216">
        <v>0</v>
      </c>
      <c r="IM27" s="216">
        <v>0</v>
      </c>
      <c r="IN27" s="216">
        <v>0</v>
      </c>
      <c r="IO27" s="216">
        <v>0</v>
      </c>
      <c r="IP27" s="216">
        <v>0</v>
      </c>
      <c r="IQ27" s="216">
        <v>0</v>
      </c>
      <c r="IR27" s="216">
        <v>0</v>
      </c>
      <c r="IS27" s="216">
        <v>0</v>
      </c>
      <c r="IT27" s="216">
        <v>0</v>
      </c>
      <c r="IU27" s="120"/>
      <c r="IV27" s="216">
        <v>0</v>
      </c>
      <c r="IW27" s="216">
        <v>0</v>
      </c>
      <c r="IX27" s="216">
        <v>0</v>
      </c>
      <c r="IY27" s="216">
        <v>0</v>
      </c>
      <c r="IZ27" s="216">
        <v>0</v>
      </c>
      <c r="JA27" s="216">
        <v>0</v>
      </c>
      <c r="JB27" s="216">
        <v>0</v>
      </c>
      <c r="JC27" s="216">
        <v>0</v>
      </c>
      <c r="JD27" s="216">
        <v>0</v>
      </c>
      <c r="JE27" s="216">
        <v>0</v>
      </c>
      <c r="JF27" s="216">
        <v>0</v>
      </c>
      <c r="JG27" s="216">
        <v>0</v>
      </c>
      <c r="JH27" s="216">
        <v>0</v>
      </c>
      <c r="JI27" s="216">
        <v>0</v>
      </c>
      <c r="JJ27" s="216">
        <v>0</v>
      </c>
      <c r="JK27" s="216">
        <v>0</v>
      </c>
      <c r="JL27" s="216">
        <v>0</v>
      </c>
      <c r="JM27" s="216">
        <v>0</v>
      </c>
      <c r="JN27" s="216">
        <v>0</v>
      </c>
      <c r="JO27" s="216">
        <v>0</v>
      </c>
      <c r="JP27" s="216">
        <v>0</v>
      </c>
      <c r="JQ27" s="216">
        <v>0</v>
      </c>
      <c r="JR27" s="216">
        <v>0</v>
      </c>
      <c r="JS27" s="216">
        <v>0</v>
      </c>
      <c r="JT27" s="216">
        <v>0</v>
      </c>
      <c r="JU27" s="216">
        <v>0</v>
      </c>
      <c r="JV27" s="216">
        <v>0</v>
      </c>
      <c r="JW27" s="216">
        <v>0</v>
      </c>
      <c r="JX27" s="216">
        <v>0</v>
      </c>
      <c r="JY27" s="216">
        <v>0</v>
      </c>
      <c r="JZ27" s="216">
        <v>0</v>
      </c>
      <c r="KA27" s="216">
        <v>0</v>
      </c>
      <c r="KB27" s="216">
        <v>0</v>
      </c>
      <c r="KC27" s="216">
        <v>0</v>
      </c>
      <c r="KD27" s="216">
        <v>0</v>
      </c>
      <c r="KE27" s="120"/>
      <c r="KF27" s="216">
        <v>0</v>
      </c>
      <c r="KG27" s="216">
        <v>0</v>
      </c>
      <c r="KH27" s="216">
        <v>0</v>
      </c>
      <c r="KI27" s="216">
        <v>0</v>
      </c>
      <c r="KJ27" s="216">
        <v>0</v>
      </c>
      <c r="KK27" s="216">
        <v>0</v>
      </c>
      <c r="KL27" s="216">
        <v>0</v>
      </c>
      <c r="KM27" s="216">
        <v>0</v>
      </c>
      <c r="KN27" s="216">
        <v>0</v>
      </c>
      <c r="KO27" s="216">
        <v>0</v>
      </c>
      <c r="KP27" s="216">
        <v>0</v>
      </c>
      <c r="KQ27" s="216">
        <v>0</v>
      </c>
      <c r="KR27" s="216">
        <v>0</v>
      </c>
      <c r="KS27" s="216">
        <v>0</v>
      </c>
      <c r="KT27" s="216">
        <v>0</v>
      </c>
      <c r="KU27" s="216">
        <v>0</v>
      </c>
      <c r="KV27" s="216">
        <v>0</v>
      </c>
      <c r="KW27" s="216">
        <v>0</v>
      </c>
      <c r="KX27" s="216">
        <v>0</v>
      </c>
      <c r="KY27" s="216">
        <v>0</v>
      </c>
      <c r="KZ27" s="216">
        <v>0</v>
      </c>
      <c r="LA27" s="216">
        <v>0</v>
      </c>
      <c r="LB27" s="216">
        <v>0</v>
      </c>
      <c r="LC27" s="216">
        <v>0</v>
      </c>
      <c r="LD27" s="216">
        <v>0</v>
      </c>
      <c r="LE27" s="216">
        <v>0</v>
      </c>
      <c r="LF27" s="216">
        <v>0</v>
      </c>
      <c r="LG27" s="216">
        <v>0</v>
      </c>
      <c r="LH27" s="216">
        <v>0</v>
      </c>
      <c r="LI27" s="216">
        <v>0</v>
      </c>
      <c r="LJ27" s="216">
        <v>0</v>
      </c>
      <c r="LK27" s="216">
        <v>0</v>
      </c>
      <c r="LL27" s="216">
        <v>0</v>
      </c>
      <c r="LM27" s="216">
        <v>0</v>
      </c>
      <c r="LN27" s="216">
        <v>0</v>
      </c>
      <c r="LO27" s="120"/>
      <c r="LP27" s="216">
        <v>0</v>
      </c>
      <c r="LQ27" s="216">
        <v>0</v>
      </c>
      <c r="LR27" s="216">
        <v>0</v>
      </c>
      <c r="LS27" s="216">
        <v>0</v>
      </c>
      <c r="LT27" s="216">
        <v>0</v>
      </c>
      <c r="LU27" s="216">
        <v>0</v>
      </c>
      <c r="LV27" s="216">
        <v>0</v>
      </c>
      <c r="LW27" s="216">
        <v>0</v>
      </c>
      <c r="LX27" s="216">
        <v>0</v>
      </c>
      <c r="LY27" s="216">
        <v>0</v>
      </c>
      <c r="LZ27" s="216">
        <v>0</v>
      </c>
      <c r="MA27" s="216">
        <v>0</v>
      </c>
      <c r="MB27" s="216">
        <v>0</v>
      </c>
      <c r="MC27" s="216">
        <v>0</v>
      </c>
      <c r="MD27" s="216">
        <v>0</v>
      </c>
      <c r="ME27" s="216">
        <v>0</v>
      </c>
      <c r="MF27" s="216">
        <v>0</v>
      </c>
      <c r="MG27" s="216">
        <v>0</v>
      </c>
      <c r="MH27" s="216">
        <v>0</v>
      </c>
      <c r="MI27" s="216">
        <v>0</v>
      </c>
      <c r="MJ27" s="216">
        <v>0</v>
      </c>
      <c r="MK27" s="216">
        <v>0</v>
      </c>
      <c r="ML27" s="216">
        <v>0</v>
      </c>
      <c r="MM27" s="216">
        <v>0</v>
      </c>
      <c r="MN27" s="216">
        <v>0</v>
      </c>
      <c r="MO27" s="216">
        <v>0</v>
      </c>
      <c r="MP27" s="216">
        <v>0</v>
      </c>
      <c r="MQ27" s="216">
        <v>0</v>
      </c>
      <c r="MR27" s="216">
        <v>0</v>
      </c>
      <c r="MS27" s="216">
        <v>0</v>
      </c>
      <c r="MT27" s="216">
        <v>0</v>
      </c>
      <c r="MU27" s="216">
        <v>0</v>
      </c>
      <c r="MV27" s="216">
        <v>0</v>
      </c>
      <c r="MW27" s="216">
        <v>0</v>
      </c>
      <c r="MX27" s="216">
        <v>0</v>
      </c>
      <c r="MY27" s="120"/>
      <c r="MZ27" s="216">
        <v>0</v>
      </c>
      <c r="NA27" s="216">
        <v>0</v>
      </c>
      <c r="NB27" s="216">
        <v>0</v>
      </c>
      <c r="NC27" s="216">
        <v>0</v>
      </c>
      <c r="ND27" s="216">
        <v>0</v>
      </c>
      <c r="NE27" s="216">
        <v>0</v>
      </c>
      <c r="NF27" s="216">
        <v>0</v>
      </c>
      <c r="NG27" s="216">
        <v>0</v>
      </c>
      <c r="NH27" s="216">
        <v>0</v>
      </c>
      <c r="NI27" s="216">
        <v>0</v>
      </c>
      <c r="NJ27" s="216">
        <v>0</v>
      </c>
      <c r="NK27" s="216">
        <v>0</v>
      </c>
      <c r="NL27" s="216">
        <v>0</v>
      </c>
      <c r="NM27" s="216">
        <v>0</v>
      </c>
      <c r="NN27" s="216">
        <v>0</v>
      </c>
      <c r="NO27" s="216">
        <v>0</v>
      </c>
      <c r="NP27" s="216">
        <v>0</v>
      </c>
      <c r="NQ27" s="216">
        <v>0</v>
      </c>
      <c r="NR27" s="216">
        <v>0</v>
      </c>
      <c r="NS27" s="216">
        <v>0</v>
      </c>
      <c r="NT27" s="216">
        <v>0</v>
      </c>
      <c r="NU27" s="216">
        <v>0</v>
      </c>
      <c r="NV27" s="216">
        <v>0</v>
      </c>
      <c r="NW27" s="216">
        <v>0</v>
      </c>
      <c r="NX27" s="216">
        <v>0</v>
      </c>
      <c r="NY27" s="216">
        <v>0</v>
      </c>
      <c r="NZ27" s="216">
        <v>0</v>
      </c>
      <c r="OA27" s="216">
        <v>0</v>
      </c>
      <c r="OB27" s="216">
        <v>0</v>
      </c>
      <c r="OC27" s="216">
        <v>0</v>
      </c>
      <c r="OD27" s="216">
        <v>0</v>
      </c>
      <c r="OE27" s="216">
        <v>0</v>
      </c>
      <c r="OF27" s="216">
        <v>0</v>
      </c>
      <c r="OG27" s="216">
        <v>0</v>
      </c>
      <c r="OH27" s="216">
        <v>0</v>
      </c>
      <c r="OI27" s="120"/>
      <c r="OJ27" s="216">
        <v>0</v>
      </c>
      <c r="OK27" s="216">
        <v>0</v>
      </c>
      <c r="OL27" s="216">
        <v>0</v>
      </c>
      <c r="OM27" s="216">
        <v>0</v>
      </c>
      <c r="ON27" s="216">
        <v>0</v>
      </c>
      <c r="OO27" s="216">
        <v>0</v>
      </c>
      <c r="OP27" s="216">
        <v>0</v>
      </c>
      <c r="OQ27" s="216">
        <v>0</v>
      </c>
      <c r="OR27" s="216">
        <v>0</v>
      </c>
      <c r="OS27" s="216">
        <v>0</v>
      </c>
      <c r="OT27" s="216">
        <v>0</v>
      </c>
      <c r="OU27" s="216">
        <v>0</v>
      </c>
      <c r="OV27" s="216">
        <v>0</v>
      </c>
      <c r="OW27" s="216">
        <v>0</v>
      </c>
      <c r="OX27" s="216">
        <v>0</v>
      </c>
      <c r="OY27" s="216">
        <v>0</v>
      </c>
      <c r="OZ27" s="216">
        <v>0</v>
      </c>
      <c r="PA27" s="216">
        <v>0</v>
      </c>
      <c r="PB27" s="216">
        <v>0</v>
      </c>
      <c r="PC27" s="216">
        <v>0</v>
      </c>
      <c r="PD27" s="216">
        <v>0</v>
      </c>
      <c r="PE27" s="216">
        <v>0</v>
      </c>
      <c r="PF27" s="216">
        <v>0</v>
      </c>
      <c r="PG27" s="216">
        <v>0</v>
      </c>
      <c r="PH27" s="216">
        <v>0</v>
      </c>
      <c r="PI27" s="216">
        <v>0</v>
      </c>
      <c r="PJ27" s="216">
        <v>0</v>
      </c>
      <c r="PK27" s="216">
        <v>0</v>
      </c>
      <c r="PL27" s="216">
        <v>0</v>
      </c>
      <c r="PM27" s="216">
        <v>0</v>
      </c>
      <c r="PN27" s="216">
        <v>0</v>
      </c>
      <c r="PO27" s="216">
        <v>0</v>
      </c>
      <c r="PP27" s="216">
        <v>0</v>
      </c>
      <c r="PQ27" s="216">
        <v>0</v>
      </c>
      <c r="PR27" s="216">
        <v>0</v>
      </c>
      <c r="PS27" s="120"/>
      <c r="PT27" s="216">
        <v>0</v>
      </c>
      <c r="PU27" s="216">
        <v>0</v>
      </c>
      <c r="PV27" s="216">
        <v>0</v>
      </c>
      <c r="PW27" s="216">
        <v>0</v>
      </c>
      <c r="PX27" s="216">
        <v>0</v>
      </c>
      <c r="PY27" s="216">
        <v>0</v>
      </c>
      <c r="PZ27" s="216">
        <v>0</v>
      </c>
      <c r="QA27" s="216">
        <v>0</v>
      </c>
      <c r="QB27" s="216">
        <v>0</v>
      </c>
      <c r="QC27" s="216">
        <v>0</v>
      </c>
      <c r="QD27" s="216">
        <v>0</v>
      </c>
      <c r="QE27" s="216">
        <v>0</v>
      </c>
      <c r="QF27" s="216">
        <v>0</v>
      </c>
      <c r="QG27" s="216">
        <v>0</v>
      </c>
      <c r="QH27" s="216">
        <v>0</v>
      </c>
      <c r="QI27" s="216">
        <v>0</v>
      </c>
      <c r="QJ27" s="216">
        <v>0</v>
      </c>
      <c r="QK27" s="216">
        <v>0</v>
      </c>
      <c r="QL27" s="216">
        <v>0</v>
      </c>
      <c r="QM27" s="216">
        <v>0</v>
      </c>
      <c r="QN27" s="216">
        <v>0</v>
      </c>
      <c r="QO27" s="216">
        <v>0</v>
      </c>
      <c r="QP27" s="216">
        <v>0</v>
      </c>
      <c r="QQ27" s="216">
        <v>0</v>
      </c>
      <c r="QR27" s="216">
        <v>0</v>
      </c>
      <c r="QS27" s="216">
        <v>0</v>
      </c>
      <c r="QT27" s="216">
        <v>0</v>
      </c>
      <c r="QU27" s="216">
        <v>0</v>
      </c>
      <c r="QV27" s="216">
        <v>0</v>
      </c>
      <c r="QW27" s="216">
        <v>0</v>
      </c>
      <c r="QX27" s="216">
        <v>0</v>
      </c>
      <c r="QY27" s="216">
        <v>0</v>
      </c>
      <c r="QZ27" s="216">
        <v>0</v>
      </c>
      <c r="RA27" s="216">
        <v>0</v>
      </c>
      <c r="RB27" s="216">
        <v>0</v>
      </c>
      <c r="RC27" s="120"/>
      <c r="RD27" s="216">
        <v>0</v>
      </c>
      <c r="RE27" s="216">
        <v>0</v>
      </c>
      <c r="RF27" s="216">
        <v>0</v>
      </c>
      <c r="RG27" s="216">
        <v>0</v>
      </c>
      <c r="RH27" s="216">
        <v>0</v>
      </c>
      <c r="RI27" s="216">
        <v>0</v>
      </c>
      <c r="RJ27" s="216">
        <v>0</v>
      </c>
      <c r="RK27" s="216">
        <v>0</v>
      </c>
      <c r="RL27" s="216">
        <v>0</v>
      </c>
      <c r="RM27" s="216">
        <v>0</v>
      </c>
      <c r="RN27" s="216">
        <v>0</v>
      </c>
      <c r="RO27" s="216">
        <v>0</v>
      </c>
      <c r="RP27" s="216">
        <v>0</v>
      </c>
      <c r="RQ27" s="216">
        <v>0</v>
      </c>
      <c r="RR27" s="216">
        <v>0</v>
      </c>
      <c r="RS27" s="216">
        <v>0</v>
      </c>
      <c r="RT27" s="216">
        <v>0</v>
      </c>
      <c r="RU27" s="216">
        <v>0</v>
      </c>
      <c r="RV27" s="216">
        <v>0</v>
      </c>
      <c r="RW27" s="216">
        <v>0</v>
      </c>
      <c r="RX27" s="216">
        <v>0</v>
      </c>
      <c r="RY27" s="216">
        <v>0</v>
      </c>
      <c r="RZ27" s="216">
        <v>0</v>
      </c>
      <c r="SA27" s="216">
        <v>0</v>
      </c>
      <c r="SB27" s="216">
        <v>0</v>
      </c>
      <c r="SC27" s="216">
        <v>0</v>
      </c>
      <c r="SD27" s="216">
        <v>0</v>
      </c>
      <c r="SE27" s="216">
        <v>0</v>
      </c>
      <c r="SF27" s="216">
        <v>0</v>
      </c>
      <c r="SG27" s="216">
        <v>0</v>
      </c>
      <c r="SH27" s="216">
        <v>0</v>
      </c>
      <c r="SI27" s="216">
        <v>0</v>
      </c>
      <c r="SJ27" s="216">
        <v>0</v>
      </c>
      <c r="SK27" s="216">
        <v>0</v>
      </c>
      <c r="SL27" s="216">
        <v>0</v>
      </c>
      <c r="SM27" s="120"/>
      <c r="SN27" s="216">
        <v>0</v>
      </c>
      <c r="SO27" s="216">
        <v>0</v>
      </c>
      <c r="SP27" s="216">
        <v>0</v>
      </c>
      <c r="SQ27" s="216">
        <v>0</v>
      </c>
      <c r="SR27" s="216">
        <v>0</v>
      </c>
      <c r="SS27" s="216">
        <v>0</v>
      </c>
      <c r="ST27" s="216">
        <v>0</v>
      </c>
      <c r="SU27" s="216">
        <v>0</v>
      </c>
      <c r="SV27" s="216">
        <v>0</v>
      </c>
      <c r="SW27" s="216">
        <v>0</v>
      </c>
      <c r="SX27" s="216">
        <v>0</v>
      </c>
      <c r="SY27" s="216">
        <v>0</v>
      </c>
      <c r="SZ27" s="216">
        <v>0</v>
      </c>
      <c r="TA27" s="216">
        <v>0</v>
      </c>
      <c r="TB27" s="216">
        <v>0</v>
      </c>
      <c r="TC27" s="216">
        <v>0</v>
      </c>
      <c r="TD27" s="216">
        <v>0</v>
      </c>
      <c r="TE27" s="216">
        <v>0</v>
      </c>
      <c r="TF27" s="216">
        <v>0</v>
      </c>
      <c r="TG27" s="216">
        <v>0</v>
      </c>
      <c r="TH27" s="216">
        <v>0</v>
      </c>
      <c r="TI27" s="216">
        <v>0</v>
      </c>
      <c r="TJ27" s="216">
        <v>0</v>
      </c>
      <c r="TK27" s="216">
        <v>0</v>
      </c>
      <c r="TL27" s="216">
        <v>0</v>
      </c>
      <c r="TM27" s="216">
        <v>0</v>
      </c>
      <c r="TN27" s="216">
        <v>0</v>
      </c>
      <c r="TO27" s="216">
        <v>0</v>
      </c>
      <c r="TP27" s="216">
        <v>0</v>
      </c>
      <c r="TQ27" s="216">
        <v>0</v>
      </c>
      <c r="TR27" s="216">
        <v>0</v>
      </c>
      <c r="TS27" s="216">
        <v>0</v>
      </c>
      <c r="TT27" s="216">
        <v>0</v>
      </c>
      <c r="TU27" s="216">
        <v>0</v>
      </c>
      <c r="TV27" s="216">
        <v>0</v>
      </c>
      <c r="TW27" s="120"/>
      <c r="TX27" s="216">
        <v>0</v>
      </c>
      <c r="TY27" s="216">
        <v>0</v>
      </c>
      <c r="TZ27" s="216">
        <v>0</v>
      </c>
      <c r="UA27" s="216">
        <v>0</v>
      </c>
      <c r="UB27" s="216">
        <v>0</v>
      </c>
      <c r="UC27" s="216">
        <v>0</v>
      </c>
      <c r="UD27" s="216">
        <v>0</v>
      </c>
      <c r="UE27" s="216">
        <v>0</v>
      </c>
      <c r="UF27" s="216">
        <v>0</v>
      </c>
      <c r="UG27" s="216">
        <v>0</v>
      </c>
      <c r="UH27" s="216">
        <v>0</v>
      </c>
      <c r="UI27" s="216">
        <v>0</v>
      </c>
      <c r="UJ27" s="216">
        <v>0</v>
      </c>
      <c r="UK27" s="216">
        <v>0</v>
      </c>
      <c r="UL27" s="216">
        <v>0</v>
      </c>
      <c r="UM27" s="216">
        <v>0</v>
      </c>
      <c r="UN27" s="216">
        <v>0</v>
      </c>
      <c r="UO27" s="216">
        <v>0</v>
      </c>
      <c r="UP27" s="216">
        <v>0</v>
      </c>
      <c r="UQ27" s="216">
        <v>0</v>
      </c>
      <c r="UR27" s="216">
        <v>0</v>
      </c>
      <c r="US27" s="216">
        <v>0</v>
      </c>
      <c r="UT27" s="216">
        <v>0</v>
      </c>
      <c r="UU27" s="216">
        <v>0</v>
      </c>
      <c r="UV27" s="216">
        <v>0</v>
      </c>
      <c r="UW27" s="216">
        <v>0</v>
      </c>
      <c r="UX27" s="216">
        <v>0</v>
      </c>
      <c r="UY27" s="216">
        <v>0</v>
      </c>
      <c r="UZ27" s="216">
        <v>0</v>
      </c>
      <c r="VA27" s="216">
        <v>0</v>
      </c>
      <c r="VB27" s="216">
        <v>0</v>
      </c>
      <c r="VC27" s="216">
        <v>0</v>
      </c>
      <c r="VD27" s="216">
        <v>0</v>
      </c>
      <c r="VE27" s="216">
        <v>0</v>
      </c>
      <c r="VF27" s="216">
        <v>0</v>
      </c>
      <c r="VG27" s="120"/>
      <c r="VH27" s="216">
        <v>0</v>
      </c>
      <c r="VI27" s="216">
        <v>0</v>
      </c>
      <c r="VJ27" s="216">
        <v>0</v>
      </c>
      <c r="VK27" s="216">
        <v>0</v>
      </c>
      <c r="VL27" s="216">
        <v>0</v>
      </c>
      <c r="VM27" s="216">
        <v>0</v>
      </c>
      <c r="VN27" s="216">
        <v>0</v>
      </c>
      <c r="VO27" s="216">
        <v>0</v>
      </c>
      <c r="VP27" s="216">
        <v>0</v>
      </c>
      <c r="VQ27" s="216">
        <v>0</v>
      </c>
      <c r="VR27" s="216">
        <v>0</v>
      </c>
      <c r="VS27" s="216">
        <v>0</v>
      </c>
      <c r="VT27" s="216">
        <v>0</v>
      </c>
      <c r="VU27" s="216">
        <v>0</v>
      </c>
      <c r="VV27" s="216">
        <v>0</v>
      </c>
      <c r="VW27" s="216">
        <v>0</v>
      </c>
      <c r="VX27" s="216">
        <v>0</v>
      </c>
      <c r="VY27" s="216">
        <v>0</v>
      </c>
      <c r="VZ27" s="216">
        <v>0</v>
      </c>
      <c r="WA27" s="216">
        <v>0</v>
      </c>
      <c r="WB27" s="216">
        <v>0</v>
      </c>
      <c r="WC27" s="216">
        <v>0</v>
      </c>
      <c r="WD27" s="216">
        <v>0</v>
      </c>
      <c r="WE27" s="216">
        <v>0</v>
      </c>
      <c r="WF27" s="216">
        <v>0</v>
      </c>
      <c r="WG27" s="216">
        <v>0</v>
      </c>
      <c r="WH27" s="216">
        <v>0</v>
      </c>
      <c r="WI27" s="216">
        <v>0</v>
      </c>
      <c r="WJ27" s="216">
        <v>0</v>
      </c>
      <c r="WK27" s="216">
        <v>0</v>
      </c>
      <c r="WL27" s="216">
        <v>0</v>
      </c>
      <c r="WM27" s="216">
        <v>0</v>
      </c>
      <c r="WN27" s="216">
        <v>0</v>
      </c>
      <c r="WO27" s="216">
        <v>0</v>
      </c>
      <c r="WP27" s="216">
        <v>0</v>
      </c>
      <c r="WQ27" s="120"/>
      <c r="WR27" s="216">
        <v>0</v>
      </c>
      <c r="WS27" s="216">
        <v>0</v>
      </c>
      <c r="WT27" s="216">
        <v>0</v>
      </c>
      <c r="WU27" s="216">
        <v>0</v>
      </c>
      <c r="WV27" s="216">
        <v>0</v>
      </c>
      <c r="WW27" s="216">
        <v>0</v>
      </c>
      <c r="WX27" s="216">
        <v>0</v>
      </c>
      <c r="WY27" s="216">
        <v>0</v>
      </c>
      <c r="WZ27" s="216">
        <v>0</v>
      </c>
      <c r="XA27" s="216">
        <v>0</v>
      </c>
      <c r="XB27" s="216">
        <v>0</v>
      </c>
      <c r="XC27" s="216">
        <v>0</v>
      </c>
      <c r="XD27" s="216">
        <v>0</v>
      </c>
      <c r="XE27" s="216">
        <v>0</v>
      </c>
      <c r="XF27" s="216">
        <v>0</v>
      </c>
      <c r="XG27" s="216">
        <v>0</v>
      </c>
      <c r="XH27" s="216">
        <v>0</v>
      </c>
      <c r="XI27" s="216">
        <v>0</v>
      </c>
      <c r="XJ27" s="216">
        <v>0</v>
      </c>
      <c r="XK27" s="216">
        <v>0</v>
      </c>
      <c r="XL27" s="216">
        <v>0</v>
      </c>
      <c r="XM27" s="216">
        <v>0</v>
      </c>
      <c r="XN27" s="216">
        <v>0</v>
      </c>
      <c r="XO27" s="216">
        <v>0</v>
      </c>
      <c r="XP27" s="216">
        <v>0</v>
      </c>
      <c r="XQ27" s="216">
        <v>0</v>
      </c>
      <c r="XR27" s="216">
        <v>0</v>
      </c>
      <c r="XS27" s="216">
        <v>0</v>
      </c>
      <c r="XT27" s="216">
        <v>0</v>
      </c>
      <c r="XU27" s="216">
        <v>0</v>
      </c>
      <c r="XV27" s="216">
        <v>0</v>
      </c>
      <c r="XW27" s="216">
        <v>0</v>
      </c>
      <c r="XX27" s="216">
        <v>0</v>
      </c>
      <c r="XY27" s="216">
        <v>0</v>
      </c>
      <c r="XZ27" s="216">
        <v>0</v>
      </c>
      <c r="YA27" s="120"/>
      <c r="YB27" s="216">
        <v>0</v>
      </c>
      <c r="YC27" s="216">
        <v>0</v>
      </c>
      <c r="YD27" s="216">
        <v>0</v>
      </c>
      <c r="YE27" s="216">
        <v>0</v>
      </c>
      <c r="YF27" s="216">
        <v>0</v>
      </c>
      <c r="YG27" s="216">
        <v>0</v>
      </c>
      <c r="YH27" s="216">
        <v>0</v>
      </c>
      <c r="YI27" s="216">
        <v>0</v>
      </c>
      <c r="YJ27" s="216">
        <v>0</v>
      </c>
      <c r="YK27" s="216">
        <v>0</v>
      </c>
      <c r="YL27" s="216">
        <v>0</v>
      </c>
      <c r="YM27" s="216">
        <v>0</v>
      </c>
      <c r="YN27" s="216">
        <v>0</v>
      </c>
      <c r="YO27" s="216">
        <v>0</v>
      </c>
      <c r="YP27" s="216">
        <v>0</v>
      </c>
      <c r="YQ27" s="216">
        <v>0</v>
      </c>
      <c r="YR27" s="216">
        <v>0</v>
      </c>
      <c r="YS27" s="216">
        <v>0</v>
      </c>
      <c r="YT27" s="216">
        <v>0</v>
      </c>
      <c r="YU27" s="216">
        <v>0</v>
      </c>
      <c r="YV27" s="216">
        <v>0</v>
      </c>
      <c r="YW27" s="216">
        <v>0</v>
      </c>
      <c r="YX27" s="216">
        <v>0</v>
      </c>
      <c r="YY27" s="216">
        <v>0</v>
      </c>
      <c r="YZ27" s="216">
        <v>0</v>
      </c>
      <c r="ZA27" s="216">
        <v>0</v>
      </c>
      <c r="ZB27" s="216">
        <v>0</v>
      </c>
      <c r="ZC27" s="216">
        <v>0</v>
      </c>
      <c r="ZD27" s="216">
        <v>0</v>
      </c>
      <c r="ZE27" s="216">
        <v>0</v>
      </c>
      <c r="ZF27" s="216">
        <v>0</v>
      </c>
      <c r="ZG27" s="216">
        <v>0</v>
      </c>
      <c r="ZH27" s="216">
        <v>0</v>
      </c>
      <c r="ZI27" s="216">
        <v>0</v>
      </c>
      <c r="ZJ27" s="216">
        <v>0</v>
      </c>
      <c r="ZK27" s="120"/>
      <c r="ZL27" s="216">
        <v>0</v>
      </c>
      <c r="ZM27" s="216">
        <v>0</v>
      </c>
      <c r="ZN27" s="216">
        <v>0</v>
      </c>
      <c r="ZO27" s="216">
        <v>0</v>
      </c>
      <c r="ZP27" s="216">
        <v>0</v>
      </c>
      <c r="ZQ27" s="216">
        <v>0</v>
      </c>
      <c r="ZR27" s="216">
        <v>0</v>
      </c>
      <c r="ZS27" s="216">
        <v>0</v>
      </c>
      <c r="ZT27" s="216">
        <v>0</v>
      </c>
      <c r="ZU27" s="216">
        <v>0</v>
      </c>
      <c r="ZV27" s="216">
        <v>0</v>
      </c>
      <c r="ZW27" s="216">
        <v>0</v>
      </c>
      <c r="ZX27" s="216">
        <v>0</v>
      </c>
      <c r="ZY27" s="216">
        <v>0</v>
      </c>
      <c r="ZZ27" s="216">
        <v>0</v>
      </c>
      <c r="AAA27" s="216">
        <v>0</v>
      </c>
      <c r="AAB27" s="216">
        <v>0</v>
      </c>
      <c r="AAC27" s="216">
        <v>0</v>
      </c>
      <c r="AAD27" s="216">
        <v>0</v>
      </c>
      <c r="AAE27" s="216">
        <v>0</v>
      </c>
      <c r="AAF27" s="216">
        <v>0</v>
      </c>
      <c r="AAG27" s="216">
        <v>0</v>
      </c>
      <c r="AAH27" s="216">
        <v>0</v>
      </c>
      <c r="AAI27" s="216">
        <v>0</v>
      </c>
      <c r="AAJ27" s="216">
        <v>0</v>
      </c>
      <c r="AAK27" s="216">
        <v>0</v>
      </c>
      <c r="AAL27" s="216">
        <v>0</v>
      </c>
      <c r="AAM27" s="216">
        <v>0</v>
      </c>
      <c r="AAN27" s="216">
        <v>0</v>
      </c>
      <c r="AAO27" s="216">
        <v>0</v>
      </c>
      <c r="AAP27" s="216">
        <v>0</v>
      </c>
      <c r="AAQ27" s="216">
        <v>0</v>
      </c>
      <c r="AAR27" s="216">
        <v>0</v>
      </c>
      <c r="AAS27" s="216">
        <v>0</v>
      </c>
      <c r="AAT27" s="216">
        <v>0</v>
      </c>
      <c r="AAU27" s="120"/>
      <c r="AAV27" s="216">
        <v>0</v>
      </c>
      <c r="AAW27" s="216">
        <v>0</v>
      </c>
      <c r="AAX27" s="216">
        <v>0</v>
      </c>
      <c r="AAY27" s="216">
        <v>0</v>
      </c>
      <c r="AAZ27" s="216">
        <v>0</v>
      </c>
      <c r="ABA27" s="216">
        <v>0</v>
      </c>
      <c r="ABB27" s="216">
        <v>0</v>
      </c>
      <c r="ABC27" s="216">
        <v>0</v>
      </c>
      <c r="ABD27" s="216">
        <v>0</v>
      </c>
      <c r="ABE27" s="216">
        <v>0</v>
      </c>
      <c r="ABF27" s="216">
        <v>0</v>
      </c>
      <c r="ABG27" s="216">
        <v>0</v>
      </c>
      <c r="ABH27" s="216">
        <v>0</v>
      </c>
      <c r="ABI27" s="216">
        <v>0</v>
      </c>
      <c r="ABJ27" s="216">
        <v>0</v>
      </c>
      <c r="ABK27" s="216">
        <v>0</v>
      </c>
      <c r="ABL27" s="216">
        <v>0</v>
      </c>
      <c r="ABM27" s="216">
        <v>0</v>
      </c>
      <c r="ABN27" s="216">
        <v>0</v>
      </c>
      <c r="ABO27" s="216">
        <v>0</v>
      </c>
      <c r="ABP27" s="216">
        <v>0</v>
      </c>
      <c r="ABQ27" s="216">
        <v>0</v>
      </c>
      <c r="ABR27" s="216">
        <v>0</v>
      </c>
      <c r="ABS27" s="216">
        <v>0</v>
      </c>
      <c r="ABT27" s="216">
        <v>0</v>
      </c>
      <c r="ABU27" s="216">
        <v>0</v>
      </c>
      <c r="ABV27" s="216">
        <v>0</v>
      </c>
      <c r="ABW27" s="216">
        <v>0</v>
      </c>
      <c r="ABX27" s="216">
        <v>0</v>
      </c>
      <c r="ABY27" s="216">
        <v>0</v>
      </c>
      <c r="ABZ27" s="216">
        <v>0</v>
      </c>
      <c r="ACA27" s="216">
        <v>0</v>
      </c>
      <c r="ACB27" s="216">
        <v>0</v>
      </c>
      <c r="ACC27" s="216">
        <v>0</v>
      </c>
      <c r="ACD27" s="216">
        <v>0</v>
      </c>
      <c r="ACE27" s="120"/>
      <c r="ACF27" s="216">
        <v>0</v>
      </c>
      <c r="ACG27" s="216">
        <v>0</v>
      </c>
      <c r="ACH27" s="216">
        <v>0</v>
      </c>
      <c r="ACI27" s="216">
        <v>0</v>
      </c>
      <c r="ACJ27" s="216">
        <v>0</v>
      </c>
      <c r="ACK27" s="216">
        <v>0</v>
      </c>
      <c r="ACL27" s="216">
        <v>0</v>
      </c>
      <c r="ACM27" s="216">
        <v>0</v>
      </c>
      <c r="ACN27" s="216">
        <v>0</v>
      </c>
      <c r="ACO27" s="216">
        <v>0</v>
      </c>
      <c r="ACP27" s="216">
        <v>0</v>
      </c>
      <c r="ACQ27" s="216">
        <v>0</v>
      </c>
      <c r="ACR27" s="216">
        <v>0</v>
      </c>
      <c r="ACS27" s="216">
        <v>0</v>
      </c>
      <c r="ACT27" s="216">
        <v>0</v>
      </c>
      <c r="ACU27" s="216">
        <v>0</v>
      </c>
      <c r="ACV27" s="216">
        <v>0</v>
      </c>
      <c r="ACW27" s="216">
        <v>0</v>
      </c>
      <c r="ACX27" s="216">
        <v>0</v>
      </c>
      <c r="ACY27" s="216">
        <v>0</v>
      </c>
      <c r="ACZ27" s="216">
        <v>0</v>
      </c>
      <c r="ADA27" s="216">
        <v>0</v>
      </c>
      <c r="ADB27" s="216">
        <v>0</v>
      </c>
      <c r="ADC27" s="216">
        <v>0</v>
      </c>
      <c r="ADD27" s="216">
        <v>0</v>
      </c>
      <c r="ADE27" s="216">
        <v>0</v>
      </c>
      <c r="ADF27" s="216">
        <v>0</v>
      </c>
      <c r="ADG27" s="216">
        <v>0</v>
      </c>
      <c r="ADH27" s="216">
        <v>0</v>
      </c>
      <c r="ADI27" s="216">
        <v>0</v>
      </c>
      <c r="ADJ27" s="216">
        <v>0</v>
      </c>
      <c r="ADK27" s="216">
        <v>0</v>
      </c>
      <c r="ADL27" s="216">
        <v>0</v>
      </c>
      <c r="ADM27" s="216">
        <v>0</v>
      </c>
      <c r="ADN27" s="216">
        <v>0</v>
      </c>
      <c r="ADO27" s="120"/>
      <c r="ADP27" s="216">
        <v>0</v>
      </c>
      <c r="ADQ27" s="216">
        <v>0</v>
      </c>
      <c r="ADR27" s="216">
        <v>0</v>
      </c>
      <c r="ADS27" s="216">
        <v>0</v>
      </c>
      <c r="ADT27" s="216">
        <v>0</v>
      </c>
      <c r="ADU27" s="216">
        <v>0</v>
      </c>
      <c r="ADV27" s="216">
        <v>0</v>
      </c>
      <c r="ADW27" s="216">
        <v>0</v>
      </c>
      <c r="ADX27" s="216">
        <v>0</v>
      </c>
      <c r="ADY27" s="216">
        <v>0</v>
      </c>
      <c r="ADZ27" s="216">
        <v>0</v>
      </c>
      <c r="AEA27" s="216">
        <v>0</v>
      </c>
      <c r="AEB27" s="216">
        <v>0</v>
      </c>
      <c r="AEC27" s="216">
        <v>0</v>
      </c>
      <c r="AED27" s="216">
        <v>0</v>
      </c>
      <c r="AEE27" s="216">
        <v>0</v>
      </c>
      <c r="AEF27" s="216">
        <v>0</v>
      </c>
      <c r="AEG27" s="216">
        <v>0</v>
      </c>
      <c r="AEH27" s="216">
        <v>0</v>
      </c>
      <c r="AEI27" s="216">
        <v>0</v>
      </c>
      <c r="AEJ27" s="216">
        <v>0</v>
      </c>
      <c r="AEK27" s="216">
        <v>0</v>
      </c>
      <c r="AEL27" s="216">
        <v>0</v>
      </c>
      <c r="AEM27" s="216">
        <v>0</v>
      </c>
      <c r="AEN27" s="216">
        <v>0</v>
      </c>
      <c r="AEO27" s="216">
        <v>0</v>
      </c>
      <c r="AEP27" s="216">
        <v>0</v>
      </c>
      <c r="AEQ27" s="216">
        <v>0</v>
      </c>
      <c r="AER27" s="216">
        <v>0</v>
      </c>
      <c r="AES27" s="216">
        <v>0</v>
      </c>
      <c r="AET27" s="216">
        <v>0</v>
      </c>
      <c r="AEU27" s="216">
        <v>0</v>
      </c>
      <c r="AEV27" s="216">
        <v>0</v>
      </c>
      <c r="AEW27" s="216">
        <v>0</v>
      </c>
      <c r="AEX27" s="216">
        <v>0</v>
      </c>
      <c r="AEY27" s="120"/>
      <c r="AEZ27" s="216">
        <v>903.71646479074411</v>
      </c>
      <c r="AFA27" s="216">
        <v>1102.6305816901402</v>
      </c>
      <c r="AFB27" s="216">
        <v>969.07574124256416</v>
      </c>
      <c r="AFC27" s="216">
        <v>1356.5269378757514</v>
      </c>
      <c r="AFD27" s="216">
        <v>2092.3405680709539</v>
      </c>
      <c r="AFE27" s="216">
        <v>2218.0474418262147</v>
      </c>
      <c r="AFF27" s="216">
        <v>1859.4205771344816</v>
      </c>
      <c r="AFG27" s="216">
        <v>967.05983830224682</v>
      </c>
      <c r="AFH27" s="216">
        <v>1333.8082418924078</v>
      </c>
      <c r="AFI27" s="216">
        <v>1333.1083741433742</v>
      </c>
      <c r="AFJ27" s="216">
        <v>1160.6791513292433</v>
      </c>
      <c r="AFK27" s="216">
        <v>3536.2167567398137</v>
      </c>
      <c r="AFL27" s="216">
        <v>3503.5424575672441</v>
      </c>
      <c r="AFM27" s="216">
        <v>4080.4848086569227</v>
      </c>
      <c r="AFN27" s="216">
        <v>4349.4580618791879</v>
      </c>
      <c r="AFO27" s="216">
        <v>3068.9303264255732</v>
      </c>
      <c r="AFP27" s="216">
        <v>3096.1631903603648</v>
      </c>
      <c r="AFQ27" s="216">
        <v>4608.6140989773139</v>
      </c>
      <c r="AFR27" s="216">
        <v>7511.1101029809688</v>
      </c>
      <c r="AFS27" s="216">
        <v>8858.4795116903024</v>
      </c>
      <c r="AFT27" s="216">
        <v>6990.4714995594204</v>
      </c>
      <c r="AFU27" s="216">
        <v>7819.5463233420487</v>
      </c>
      <c r="AFV27" s="216">
        <v>9378.080716460001</v>
      </c>
      <c r="AFW27" s="216">
        <v>9596.023825428636</v>
      </c>
      <c r="AFX27" s="216">
        <v>10063.132280072041</v>
      </c>
      <c r="AFY27" s="216">
        <v>10174.526724062793</v>
      </c>
      <c r="AFZ27" s="216">
        <v>8628.8749240627931</v>
      </c>
      <c r="AGA27" s="216">
        <v>8405.8801000000021</v>
      </c>
      <c r="AGB27" s="216">
        <v>10600.526724062795</v>
      </c>
      <c r="AGC27" s="216">
        <v>5674.5267240627918</v>
      </c>
      <c r="AGD27" s="216">
        <v>7593</v>
      </c>
      <c r="AGE27" s="216">
        <v>6596</v>
      </c>
      <c r="AGF27" s="216">
        <v>7791</v>
      </c>
      <c r="AGG27" s="216">
        <v>5818</v>
      </c>
      <c r="AGH27" s="216">
        <v>3454.7578838999998</v>
      </c>
    </row>
    <row r="28" spans="1:866" ht="17.25" thickBot="1" x14ac:dyDescent="0.3">
      <c r="A28" s="123">
        <v>24</v>
      </c>
      <c r="B28" s="408"/>
      <c r="C28" s="211" t="s">
        <v>331</v>
      </c>
      <c r="D28" s="212">
        <v>11029.706981111884</v>
      </c>
      <c r="E28" s="212">
        <v>11440.953683359467</v>
      </c>
      <c r="F28" s="212">
        <v>13136.449729804359</v>
      </c>
      <c r="G28" s="212">
        <v>21851.842950367845</v>
      </c>
      <c r="H28" s="212">
        <v>22077.164112636034</v>
      </c>
      <c r="I28" s="212">
        <v>24451.898354431643</v>
      </c>
      <c r="J28" s="212">
        <v>27530.457366869919</v>
      </c>
      <c r="K28" s="212">
        <v>29456.196650986676</v>
      </c>
      <c r="L28" s="212">
        <v>27569.630086122768</v>
      </c>
      <c r="M28" s="212">
        <v>31533.095250177943</v>
      </c>
      <c r="N28" s="212">
        <v>31897.52464464205</v>
      </c>
      <c r="O28" s="212">
        <v>34590.869812920813</v>
      </c>
      <c r="P28" s="212">
        <v>34483.334753379939</v>
      </c>
      <c r="Q28" s="212">
        <v>37229.482929377409</v>
      </c>
      <c r="R28" s="212">
        <v>38312.768917945657</v>
      </c>
      <c r="S28" s="212">
        <v>41641.801725123623</v>
      </c>
      <c r="T28" s="212">
        <v>43760.970194806345</v>
      </c>
      <c r="U28" s="212">
        <v>46825.589420382945</v>
      </c>
      <c r="V28" s="212">
        <f>V29+V32+V33+V42+V47+V48+V49+V50</f>
        <v>47133.808866368483</v>
      </c>
      <c r="W28" s="212">
        <f>W29+W32+W33+W42+W47+W48+W49+W50</f>
        <v>52660.490549416972</v>
      </c>
      <c r="X28" s="212">
        <f t="shared" ref="X28:AL28" si="55">X29+X32+X33+X42+X47+X48+X49+X50</f>
        <v>55602.911913579985</v>
      </c>
      <c r="Y28" s="212">
        <f t="shared" si="55"/>
        <v>59168.741058760163</v>
      </c>
      <c r="Z28" s="212">
        <f t="shared" si="55"/>
        <v>60479.660082036804</v>
      </c>
      <c r="AA28" s="212">
        <f t="shared" si="55"/>
        <v>65279.249601939329</v>
      </c>
      <c r="AB28" s="212">
        <f t="shared" si="55"/>
        <v>70851.937563266547</v>
      </c>
      <c r="AC28" s="212">
        <f t="shared" si="55"/>
        <v>79997.655663383004</v>
      </c>
      <c r="AD28" s="212">
        <f t="shared" si="55"/>
        <v>92222.299977384275</v>
      </c>
      <c r="AE28" s="212">
        <f t="shared" si="55"/>
        <v>108748.16145803836</v>
      </c>
      <c r="AF28" s="212">
        <f t="shared" si="55"/>
        <v>120894.97758226267</v>
      </c>
      <c r="AG28" s="212">
        <f t="shared" si="55"/>
        <v>130345.31428335136</v>
      </c>
      <c r="AH28" s="212">
        <f t="shared" si="55"/>
        <v>141311.1822533051</v>
      </c>
      <c r="AI28" s="212">
        <f t="shared" si="55"/>
        <v>154897.17833710034</v>
      </c>
      <c r="AJ28" s="212">
        <f t="shared" si="55"/>
        <v>173227.77889248784</v>
      </c>
      <c r="AK28" s="212">
        <f t="shared" si="55"/>
        <v>180249.81649346539</v>
      </c>
      <c r="AL28" s="212">
        <f t="shared" si="55"/>
        <v>164488.10494831041</v>
      </c>
      <c r="AM28" s="120"/>
      <c r="AN28" s="212">
        <v>774.28318996467567</v>
      </c>
      <c r="AO28" s="212">
        <v>669.92156026896453</v>
      </c>
      <c r="AP28" s="212">
        <v>569.93573184138882</v>
      </c>
      <c r="AQ28" s="212">
        <v>524.38819491591084</v>
      </c>
      <c r="AR28" s="212">
        <v>590.84040072598282</v>
      </c>
      <c r="AS28" s="212">
        <v>881.88734493398272</v>
      </c>
      <c r="AT28" s="212">
        <v>1070.3249179049235</v>
      </c>
      <c r="AU28" s="212">
        <v>990.7857313515533</v>
      </c>
      <c r="AV28" s="212">
        <v>1516.0633987935498</v>
      </c>
      <c r="AW28" s="212">
        <v>1715.3483678518267</v>
      </c>
      <c r="AX28" s="212">
        <v>1924.8846163869177</v>
      </c>
      <c r="AY28" s="212">
        <v>2418.8017848487366</v>
      </c>
      <c r="AZ28" s="212">
        <v>2875.8113498445446</v>
      </c>
      <c r="BA28" s="212">
        <v>2822.4029229792013</v>
      </c>
      <c r="BB28" s="212">
        <v>3107.1027720861352</v>
      </c>
      <c r="BC28" s="212">
        <v>3057.1225219231119</v>
      </c>
      <c r="BD28" s="212">
        <v>2893.0406640343049</v>
      </c>
      <c r="BE28" s="212">
        <v>3325.2843778830461</v>
      </c>
      <c r="BF28" s="212">
        <v>3223.6004731059561</v>
      </c>
      <c r="BG28" s="212">
        <v>3634.9661326290893</v>
      </c>
      <c r="BH28" s="212">
        <v>3654.3256180927706</v>
      </c>
      <c r="BI28" s="212">
        <v>3876.8953696170047</v>
      </c>
      <c r="BJ28" s="212">
        <v>4199.7657814696267</v>
      </c>
      <c r="BK28" s="212">
        <v>4000.4968168473974</v>
      </c>
      <c r="BL28" s="212">
        <v>2746.4414184173629</v>
      </c>
      <c r="BM28" s="212">
        <v>1594.2697700114227</v>
      </c>
      <c r="BN28" s="212">
        <v>905.07214491858451</v>
      </c>
      <c r="BO28" s="212">
        <v>908.889336471722</v>
      </c>
      <c r="BP28" s="212">
        <v>1344.2399335958835</v>
      </c>
      <c r="BQ28" s="212">
        <v>2516.1354253618424</v>
      </c>
      <c r="BR28" s="212">
        <v>1241.7260205983587</v>
      </c>
      <c r="BS28" s="212">
        <v>1201.7442380923005</v>
      </c>
      <c r="BT28" s="212">
        <v>1194.2257227812115</v>
      </c>
      <c r="BU28" s="212">
        <v>1254.2257227812115</v>
      </c>
      <c r="BV28" s="212">
        <v>1254.1605114468894</v>
      </c>
      <c r="BW28" s="120"/>
      <c r="BX28" s="212">
        <v>1530.1027217892547</v>
      </c>
      <c r="BY28" s="212">
        <v>1617.3506200546722</v>
      </c>
      <c r="BZ28" s="212">
        <v>1651.2940360731873</v>
      </c>
      <c r="CA28" s="212">
        <v>1725.7844416377161</v>
      </c>
      <c r="CB28" s="212">
        <v>1670.5422528555198</v>
      </c>
      <c r="CC28" s="212">
        <v>1625.5298628729313</v>
      </c>
      <c r="CD28" s="212">
        <v>1642.3766031498474</v>
      </c>
      <c r="CE28" s="212">
        <v>1469.7444409225354</v>
      </c>
      <c r="CF28" s="212">
        <v>1436.3958037298898</v>
      </c>
      <c r="CG28" s="212">
        <v>1361.9175992965297</v>
      </c>
      <c r="CH28" s="212">
        <v>1506.3134485335459</v>
      </c>
      <c r="CI28" s="212">
        <v>1730.2553711284468</v>
      </c>
      <c r="CJ28" s="212">
        <v>1788.9051059388617</v>
      </c>
      <c r="CK28" s="212">
        <v>1608.5420110705468</v>
      </c>
      <c r="CL28" s="212">
        <v>1893.9097112192328</v>
      </c>
      <c r="CM28" s="212">
        <v>1842.8158409470943</v>
      </c>
      <c r="CN28" s="212">
        <v>1881.8182358463273</v>
      </c>
      <c r="CO28" s="212">
        <v>2036.6302371397107</v>
      </c>
      <c r="CP28" s="212">
        <v>2675.4221817374705</v>
      </c>
      <c r="CQ28" s="212">
        <v>2620.9975992734148</v>
      </c>
      <c r="CR28" s="212">
        <v>2218.588898551227</v>
      </c>
      <c r="CS28" s="212">
        <v>2352.7209554951401</v>
      </c>
      <c r="CT28" s="212">
        <v>2310.9739570188731</v>
      </c>
      <c r="CU28" s="212">
        <v>2037.1959130061985</v>
      </c>
      <c r="CV28" s="212">
        <v>2164.7819535196859</v>
      </c>
      <c r="CW28" s="212">
        <v>2761.7103189034356</v>
      </c>
      <c r="CX28" s="212">
        <v>2581.1902288532638</v>
      </c>
      <c r="CY28" s="212">
        <v>2292.4336595844925</v>
      </c>
      <c r="CZ28" s="212">
        <v>2340.4345559822891</v>
      </c>
      <c r="DA28" s="212">
        <v>2628.0788855615629</v>
      </c>
      <c r="DB28" s="212">
        <v>3057.0399590581442</v>
      </c>
      <c r="DC28" s="212">
        <v>2909.9531627343358</v>
      </c>
      <c r="DD28" s="212">
        <v>2881.248323582407</v>
      </c>
      <c r="DE28" s="212">
        <v>2696.2995436275883</v>
      </c>
      <c r="DF28" s="212">
        <v>3458.1534027531852</v>
      </c>
      <c r="DG28" s="120"/>
      <c r="DH28" s="212">
        <v>17498.215332197382</v>
      </c>
      <c r="DI28" s="212">
        <v>16894.406310590333</v>
      </c>
      <c r="DJ28" s="212">
        <v>16634.97168155761</v>
      </c>
      <c r="DK28" s="212">
        <v>16853.633558639322</v>
      </c>
      <c r="DL28" s="212">
        <v>16379.993339526474</v>
      </c>
      <c r="DM28" s="212">
        <v>16105.376163203297</v>
      </c>
      <c r="DN28" s="212">
        <v>15838.120989450952</v>
      </c>
      <c r="DO28" s="212">
        <v>15730.336630348154</v>
      </c>
      <c r="DP28" s="212">
        <v>15694.104566784114</v>
      </c>
      <c r="DQ28" s="212">
        <v>15393.393634846998</v>
      </c>
      <c r="DR28" s="212">
        <v>15096.897219038816</v>
      </c>
      <c r="DS28" s="212">
        <v>14886.554820440151</v>
      </c>
      <c r="DT28" s="212">
        <v>14690.006379014794</v>
      </c>
      <c r="DU28" s="212">
        <v>14556.589326874591</v>
      </c>
      <c r="DV28" s="212">
        <v>14358.962745800533</v>
      </c>
      <c r="DW28" s="212">
        <v>14058.873775317628</v>
      </c>
      <c r="DX28" s="212">
        <v>14512.255592000314</v>
      </c>
      <c r="DY28" s="212">
        <v>14392.63676335854</v>
      </c>
      <c r="DZ28" s="212">
        <v>13792.705415231771</v>
      </c>
      <c r="EA28" s="212">
        <v>13719.460201820151</v>
      </c>
      <c r="EB28" s="212">
        <v>12559.542934520874</v>
      </c>
      <c r="EC28" s="212">
        <v>12282.513401679618</v>
      </c>
      <c r="ED28" s="212">
        <v>11428.542835195451</v>
      </c>
      <c r="EE28" s="212">
        <v>10778.150605328407</v>
      </c>
      <c r="EF28" s="212">
        <v>10736.376639820797</v>
      </c>
      <c r="EG28" s="212">
        <v>10396.395624664476</v>
      </c>
      <c r="EH28" s="212">
        <v>10202.208469183806</v>
      </c>
      <c r="EI28" s="212">
        <v>10258.840753323666</v>
      </c>
      <c r="EJ28" s="212">
        <v>10391.084739027199</v>
      </c>
      <c r="EK28" s="212">
        <v>10202.375200290982</v>
      </c>
      <c r="EL28" s="212">
        <v>10005.079335898825</v>
      </c>
      <c r="EM28" s="212">
        <v>9863.9066951376535</v>
      </c>
      <c r="EN28" s="212">
        <v>9383.2072020443829</v>
      </c>
      <c r="EO28" s="212">
        <v>9233.7163065370569</v>
      </c>
      <c r="EP28" s="212">
        <v>9096.9282318066762</v>
      </c>
      <c r="EQ28" s="120"/>
      <c r="ER28" s="212">
        <v>4275.4609328571432</v>
      </c>
      <c r="ES28" s="212">
        <v>4588.5744004395601</v>
      </c>
      <c r="ET28" s="212">
        <v>4356.9128120879122</v>
      </c>
      <c r="EU28" s="212">
        <v>4743.9537452747263</v>
      </c>
      <c r="EV28" s="212">
        <v>4980.9678272527472</v>
      </c>
      <c r="EW28" s="212">
        <v>5263.5014264835163</v>
      </c>
      <c r="EX28" s="212">
        <v>4788.660770527802</v>
      </c>
      <c r="EY28" s="212">
        <v>5198.3858853814281</v>
      </c>
      <c r="EZ28" s="212">
        <v>5342.2450132016493</v>
      </c>
      <c r="FA28" s="212">
        <v>5634.1714522073635</v>
      </c>
      <c r="FB28" s="212">
        <v>6180.198269318792</v>
      </c>
      <c r="FC28" s="212">
        <v>5967.2800422167038</v>
      </c>
      <c r="FD28" s="212">
        <v>6094.827103901539</v>
      </c>
      <c r="FE28" s="212">
        <v>6074.7497507008784</v>
      </c>
      <c r="FF28" s="212">
        <v>6009.1202360727475</v>
      </c>
      <c r="FG28" s="212">
        <v>6207.6205815553849</v>
      </c>
      <c r="FH28" s="212">
        <v>5020.5903811222906</v>
      </c>
      <c r="FI28" s="212">
        <v>2323.3256418565788</v>
      </c>
      <c r="FJ28" s="212">
        <v>3160.7484200967037</v>
      </c>
      <c r="FK28" s="212">
        <v>3115.666430225494</v>
      </c>
      <c r="FL28" s="212">
        <v>3106.2670196059353</v>
      </c>
      <c r="FM28" s="212">
        <v>3065.4647912628575</v>
      </c>
      <c r="FN28" s="212">
        <v>3143.6368468129672</v>
      </c>
      <c r="FO28" s="212">
        <v>3208.0532242046147</v>
      </c>
      <c r="FP28" s="212">
        <v>3226.7174396839564</v>
      </c>
      <c r="FQ28" s="212">
        <v>3173.6033593898901</v>
      </c>
      <c r="FR28" s="212">
        <v>3544.9622697419782</v>
      </c>
      <c r="FS28" s="212">
        <v>3684.5545816508798</v>
      </c>
      <c r="FT28" s="212">
        <v>3831.7217087403296</v>
      </c>
      <c r="FU28" s="212">
        <v>4507.7402418894508</v>
      </c>
      <c r="FV28" s="212">
        <v>3365.5778393878027</v>
      </c>
      <c r="FW28" s="212">
        <v>3367.1259253948056</v>
      </c>
      <c r="FX28" s="212">
        <v>3970.6871065367782</v>
      </c>
      <c r="FY28" s="212">
        <v>3960.6496831859017</v>
      </c>
      <c r="FZ28" s="212">
        <v>3935.5285157918815</v>
      </c>
      <c r="GA28" s="120"/>
      <c r="GB28" s="212">
        <v>284.9672832</v>
      </c>
      <c r="GC28" s="212">
        <v>271.87786719999997</v>
      </c>
      <c r="GD28" s="212">
        <v>329.03779200000002</v>
      </c>
      <c r="GE28" s="212">
        <v>348.50856160000001</v>
      </c>
      <c r="GF28" s="212">
        <v>408.51816639999998</v>
      </c>
      <c r="GG28" s="212">
        <v>472.76419839999994</v>
      </c>
      <c r="GH28" s="212">
        <v>486.55604309919994</v>
      </c>
      <c r="GI28" s="212">
        <v>505.62449953440006</v>
      </c>
      <c r="GJ28" s="212">
        <v>700.53638906399999</v>
      </c>
      <c r="GK28" s="212">
        <v>740.94949179679998</v>
      </c>
      <c r="GL28" s="212">
        <v>852.8378316464001</v>
      </c>
      <c r="GM28" s="212">
        <v>889.08554814080003</v>
      </c>
      <c r="GN28" s="212">
        <v>969.0740333056001</v>
      </c>
      <c r="GO28" s="212">
        <v>868.79517737919991</v>
      </c>
      <c r="GP28" s="212">
        <v>885.79066511680003</v>
      </c>
      <c r="GQ28" s="212">
        <v>1122.1069298655998</v>
      </c>
      <c r="GR28" s="212">
        <v>1122.0141981088</v>
      </c>
      <c r="GS28" s="212">
        <v>1634.8495932495998</v>
      </c>
      <c r="GT28" s="212">
        <v>2216.4301240320001</v>
      </c>
      <c r="GU28" s="212">
        <v>2206.3456433727997</v>
      </c>
      <c r="GV28" s="212">
        <v>2193.2389371296003</v>
      </c>
      <c r="GW28" s="212">
        <v>2436.4434706117418</v>
      </c>
      <c r="GX28" s="212">
        <v>2402.4050137364147</v>
      </c>
      <c r="GY28" s="212">
        <v>2673.8552678022788</v>
      </c>
      <c r="GZ28" s="212">
        <v>2595.407986828056</v>
      </c>
      <c r="HA28" s="212">
        <v>2404.9008154501416</v>
      </c>
      <c r="HB28" s="212">
        <v>2379.2743804357415</v>
      </c>
      <c r="HC28" s="212">
        <v>2309.7898535942873</v>
      </c>
      <c r="HD28" s="212">
        <v>2370.5975177187138</v>
      </c>
      <c r="HE28" s="212">
        <v>2357.0174020649602</v>
      </c>
      <c r="HF28" s="212">
        <v>2236.9309594426845</v>
      </c>
      <c r="HG28" s="212">
        <v>2215.1092868983378</v>
      </c>
      <c r="HH28" s="212">
        <v>2189.9698599016729</v>
      </c>
      <c r="HI28" s="212">
        <v>2182.8495585006885</v>
      </c>
      <c r="HJ28" s="212">
        <v>2848.0292198403317</v>
      </c>
      <c r="HK28" s="120"/>
      <c r="HL28" s="212">
        <v>0</v>
      </c>
      <c r="HM28" s="212">
        <v>0</v>
      </c>
      <c r="HN28" s="212">
        <v>0</v>
      </c>
      <c r="HO28" s="212">
        <v>0</v>
      </c>
      <c r="HP28" s="212">
        <v>0</v>
      </c>
      <c r="HQ28" s="212">
        <v>0</v>
      </c>
      <c r="HR28" s="212">
        <v>0</v>
      </c>
      <c r="HS28" s="212">
        <v>0</v>
      </c>
      <c r="HT28" s="212">
        <v>0</v>
      </c>
      <c r="HU28" s="212">
        <v>0</v>
      </c>
      <c r="HV28" s="212">
        <v>0</v>
      </c>
      <c r="HW28" s="212">
        <v>0</v>
      </c>
      <c r="HX28" s="212">
        <v>0</v>
      </c>
      <c r="HY28" s="212">
        <v>0</v>
      </c>
      <c r="HZ28" s="212">
        <v>0</v>
      </c>
      <c r="IA28" s="212">
        <v>0</v>
      </c>
      <c r="IB28" s="212">
        <v>0</v>
      </c>
      <c r="IC28" s="212">
        <v>0</v>
      </c>
      <c r="ID28" s="212">
        <v>0</v>
      </c>
      <c r="IE28" s="212">
        <v>0</v>
      </c>
      <c r="IF28" s="212">
        <v>0</v>
      </c>
      <c r="IG28" s="212">
        <v>0</v>
      </c>
      <c r="IH28" s="212">
        <v>0</v>
      </c>
      <c r="II28" s="212">
        <v>0</v>
      </c>
      <c r="IJ28" s="212">
        <v>0</v>
      </c>
      <c r="IK28" s="212">
        <v>0</v>
      </c>
      <c r="IL28" s="212">
        <v>0</v>
      </c>
      <c r="IM28" s="212">
        <v>0</v>
      </c>
      <c r="IN28" s="212">
        <v>0</v>
      </c>
      <c r="IO28" s="212">
        <v>0</v>
      </c>
      <c r="IP28" s="212">
        <v>0</v>
      </c>
      <c r="IQ28" s="212">
        <v>0</v>
      </c>
      <c r="IR28" s="212">
        <v>0</v>
      </c>
      <c r="IS28" s="212">
        <v>0</v>
      </c>
      <c r="IT28" s="212">
        <v>0</v>
      </c>
      <c r="IU28" s="120"/>
      <c r="IV28" s="212">
        <v>0</v>
      </c>
      <c r="IW28" s="212">
        <v>0</v>
      </c>
      <c r="IX28" s="212">
        <v>0</v>
      </c>
      <c r="IY28" s="212">
        <v>0</v>
      </c>
      <c r="IZ28" s="212">
        <v>0</v>
      </c>
      <c r="JA28" s="212">
        <v>0</v>
      </c>
      <c r="JB28" s="212">
        <v>0</v>
      </c>
      <c r="JC28" s="212">
        <v>0</v>
      </c>
      <c r="JD28" s="212">
        <v>0</v>
      </c>
      <c r="JE28" s="212">
        <v>0</v>
      </c>
      <c r="JF28" s="212">
        <v>0</v>
      </c>
      <c r="JG28" s="212">
        <v>0</v>
      </c>
      <c r="JH28" s="212">
        <v>0</v>
      </c>
      <c r="JI28" s="212">
        <v>0</v>
      </c>
      <c r="JJ28" s="212">
        <v>0</v>
      </c>
      <c r="JK28" s="212">
        <v>0</v>
      </c>
      <c r="JL28" s="212">
        <v>0</v>
      </c>
      <c r="JM28" s="212">
        <v>0</v>
      </c>
      <c r="JN28" s="212">
        <v>0</v>
      </c>
      <c r="JO28" s="212">
        <v>0</v>
      </c>
      <c r="JP28" s="212">
        <v>0</v>
      </c>
      <c r="JQ28" s="212">
        <v>0</v>
      </c>
      <c r="JR28" s="212">
        <v>0</v>
      </c>
      <c r="JS28" s="212">
        <v>0</v>
      </c>
      <c r="JT28" s="212">
        <v>0</v>
      </c>
      <c r="JU28" s="212">
        <v>0</v>
      </c>
      <c r="JV28" s="212">
        <v>0</v>
      </c>
      <c r="JW28" s="212">
        <v>0</v>
      </c>
      <c r="JX28" s="212">
        <v>0</v>
      </c>
      <c r="JY28" s="212">
        <v>0</v>
      </c>
      <c r="JZ28" s="212">
        <v>0</v>
      </c>
      <c r="KA28" s="212">
        <v>0</v>
      </c>
      <c r="KB28" s="212">
        <v>0</v>
      </c>
      <c r="KC28" s="212">
        <v>0</v>
      </c>
      <c r="KD28" s="212">
        <v>0</v>
      </c>
      <c r="KE28" s="120"/>
      <c r="KF28" s="212">
        <v>0</v>
      </c>
      <c r="KG28" s="212">
        <v>0</v>
      </c>
      <c r="KH28" s="212">
        <v>0</v>
      </c>
      <c r="KI28" s="212">
        <v>0</v>
      </c>
      <c r="KJ28" s="212">
        <v>0</v>
      </c>
      <c r="KK28" s="212">
        <v>0</v>
      </c>
      <c r="KL28" s="212">
        <v>0</v>
      </c>
      <c r="KM28" s="212">
        <v>0</v>
      </c>
      <c r="KN28" s="212">
        <v>0</v>
      </c>
      <c r="KO28" s="212">
        <v>0</v>
      </c>
      <c r="KP28" s="212">
        <v>0</v>
      </c>
      <c r="KQ28" s="212">
        <v>0</v>
      </c>
      <c r="KR28" s="212">
        <v>0</v>
      </c>
      <c r="KS28" s="212">
        <v>0</v>
      </c>
      <c r="KT28" s="212">
        <v>0</v>
      </c>
      <c r="KU28" s="212">
        <v>0</v>
      </c>
      <c r="KV28" s="212">
        <v>0</v>
      </c>
      <c r="KW28" s="212">
        <v>0</v>
      </c>
      <c r="KX28" s="212">
        <v>0</v>
      </c>
      <c r="KY28" s="212">
        <v>0</v>
      </c>
      <c r="KZ28" s="212">
        <v>0</v>
      </c>
      <c r="LA28" s="212">
        <v>0</v>
      </c>
      <c r="LB28" s="212">
        <v>0</v>
      </c>
      <c r="LC28" s="212">
        <v>0</v>
      </c>
      <c r="LD28" s="212">
        <v>0</v>
      </c>
      <c r="LE28" s="212">
        <v>0</v>
      </c>
      <c r="LF28" s="212">
        <v>0</v>
      </c>
      <c r="LG28" s="212">
        <v>0</v>
      </c>
      <c r="LH28" s="212">
        <v>0</v>
      </c>
      <c r="LI28" s="212">
        <v>0</v>
      </c>
      <c r="LJ28" s="212">
        <v>0</v>
      </c>
      <c r="LK28" s="212">
        <v>0</v>
      </c>
      <c r="LL28" s="212">
        <v>0</v>
      </c>
      <c r="LM28" s="212">
        <v>0</v>
      </c>
      <c r="LN28" s="212">
        <v>0</v>
      </c>
      <c r="LO28" s="120"/>
      <c r="LP28" s="212">
        <v>27476.317819412896</v>
      </c>
      <c r="LQ28" s="212">
        <v>27840.090739714957</v>
      </c>
      <c r="LR28" s="212">
        <v>29153.226785638286</v>
      </c>
      <c r="LS28" s="212">
        <v>38525.716635171389</v>
      </c>
      <c r="LT28" s="212">
        <v>38697.887492912887</v>
      </c>
      <c r="LU28" s="212">
        <v>41515.438812366607</v>
      </c>
      <c r="LV28" s="212">
        <v>44191.294126837143</v>
      </c>
      <c r="LW28" s="212">
        <v>46234.642774522814</v>
      </c>
      <c r="LX28" s="212">
        <v>45190.627534908839</v>
      </c>
      <c r="LY28" s="212">
        <v>49449.776239582279</v>
      </c>
      <c r="LZ28" s="212">
        <v>50668.450115494765</v>
      </c>
      <c r="MA28" s="212">
        <v>53790.49849419458</v>
      </c>
      <c r="MB28" s="212">
        <v>54301.037925949109</v>
      </c>
      <c r="MC28" s="212">
        <v>56633.214936145509</v>
      </c>
      <c r="MD28" s="212">
        <v>58133.987920593165</v>
      </c>
      <c r="ME28" s="212">
        <v>61626.513699095813</v>
      </c>
      <c r="MF28" s="212">
        <v>62990.104481477276</v>
      </c>
      <c r="MG28" s="212">
        <v>64427.552405437928</v>
      </c>
      <c r="MH28" s="212">
        <v>66220.829614163551</v>
      </c>
      <c r="MI28" s="212">
        <v>72149.699699024859</v>
      </c>
      <c r="MJ28" s="212">
        <v>73999.84858215331</v>
      </c>
      <c r="MK28" s="212">
        <v>77869.387813352776</v>
      </c>
      <c r="ML28" s="212">
        <v>79081.593873367077</v>
      </c>
      <c r="MM28" s="212">
        <v>83464.343823799834</v>
      </c>
      <c r="MN28" s="212">
        <v>86880.760361715613</v>
      </c>
      <c r="MO28" s="212">
        <v>88004.277409038972</v>
      </c>
      <c r="MP28" s="212">
        <v>95597.572185999888</v>
      </c>
      <c r="MQ28" s="212">
        <v>109103.79483864961</v>
      </c>
      <c r="MR28" s="212">
        <v>120762.78673409522</v>
      </c>
      <c r="MS28" s="212">
        <v>133626.17897494487</v>
      </c>
      <c r="MT28" s="212">
        <v>143370.05192262551</v>
      </c>
      <c r="MU28" s="212">
        <v>158631.2139696051</v>
      </c>
      <c r="MV28" s="212">
        <v>180225.49530907959</v>
      </c>
      <c r="MW28" s="212">
        <v>187418.20303350457</v>
      </c>
      <c r="MX28" s="212">
        <v>172537.93339353218</v>
      </c>
      <c r="MY28" s="120"/>
      <c r="MZ28" s="212">
        <v>0</v>
      </c>
      <c r="NA28" s="212">
        <v>0</v>
      </c>
      <c r="NB28" s="212">
        <v>0</v>
      </c>
      <c r="NC28" s="212">
        <v>0</v>
      </c>
      <c r="ND28" s="212">
        <v>0</v>
      </c>
      <c r="NE28" s="212">
        <v>0</v>
      </c>
      <c r="NF28" s="212">
        <v>0</v>
      </c>
      <c r="NG28" s="212">
        <v>0</v>
      </c>
      <c r="NH28" s="212">
        <v>0</v>
      </c>
      <c r="NI28" s="212">
        <v>0</v>
      </c>
      <c r="NJ28" s="212">
        <v>0</v>
      </c>
      <c r="NK28" s="212">
        <v>0</v>
      </c>
      <c r="NL28" s="212">
        <v>0</v>
      </c>
      <c r="NM28" s="212">
        <v>0</v>
      </c>
      <c r="NN28" s="212">
        <v>0</v>
      </c>
      <c r="NO28" s="212">
        <v>0</v>
      </c>
      <c r="NP28" s="212">
        <v>0</v>
      </c>
      <c r="NQ28" s="212">
        <v>0</v>
      </c>
      <c r="NR28" s="212">
        <v>0</v>
      </c>
      <c r="NS28" s="212">
        <v>0</v>
      </c>
      <c r="NT28" s="212">
        <v>0</v>
      </c>
      <c r="NU28" s="212">
        <v>0</v>
      </c>
      <c r="NV28" s="212">
        <v>0</v>
      </c>
      <c r="NW28" s="212">
        <v>0</v>
      </c>
      <c r="NX28" s="212">
        <v>0</v>
      </c>
      <c r="NY28" s="212">
        <v>0</v>
      </c>
      <c r="NZ28" s="212">
        <v>0</v>
      </c>
      <c r="OA28" s="212">
        <v>0</v>
      </c>
      <c r="OB28" s="212">
        <v>0</v>
      </c>
      <c r="OC28" s="212">
        <v>0</v>
      </c>
      <c r="OD28" s="212">
        <v>0</v>
      </c>
      <c r="OE28" s="212">
        <v>0</v>
      </c>
      <c r="OF28" s="212">
        <v>0</v>
      </c>
      <c r="OG28" s="212">
        <v>0</v>
      </c>
      <c r="OH28" s="212">
        <v>0</v>
      </c>
      <c r="OI28" s="120"/>
      <c r="OJ28" s="212">
        <v>2820.2693333333332</v>
      </c>
      <c r="OK28" s="212">
        <v>2882.5949285714282</v>
      </c>
      <c r="OL28" s="212">
        <v>2750.2793095238094</v>
      </c>
      <c r="OM28" s="212">
        <v>2453.8072142857145</v>
      </c>
      <c r="ON28" s="212">
        <v>2309.5678571428571</v>
      </c>
      <c r="OO28" s="212">
        <v>2527.2808809523817</v>
      </c>
      <c r="OP28" s="212">
        <v>2788.3088333333335</v>
      </c>
      <c r="OQ28" s="212">
        <v>3092.0296190476188</v>
      </c>
      <c r="OR28" s="212">
        <v>3376.4302857142852</v>
      </c>
      <c r="OS28" s="212">
        <v>3610.8605714285718</v>
      </c>
      <c r="OT28" s="212">
        <v>3658.0566190476193</v>
      </c>
      <c r="OU28" s="212">
        <v>3692.8970000000004</v>
      </c>
      <c r="OV28" s="212">
        <v>4077.6580962220287</v>
      </c>
      <c r="OW28" s="212">
        <v>4171.8777002386623</v>
      </c>
      <c r="OX28" s="212">
        <v>4140.9250000000002</v>
      </c>
      <c r="OY28" s="212">
        <v>4873.1149999999998</v>
      </c>
      <c r="OZ28" s="212">
        <v>5085.5450000000001</v>
      </c>
      <c r="PA28" s="212">
        <v>5185.3858434521408</v>
      </c>
      <c r="PB28" s="212">
        <v>5947.6749999999984</v>
      </c>
      <c r="PC28" s="212">
        <v>6302.8456595481375</v>
      </c>
      <c r="PD28" s="212">
        <v>6317.2532583604607</v>
      </c>
      <c r="PE28" s="212">
        <v>7434.5580000000009</v>
      </c>
      <c r="PF28" s="212">
        <v>7790</v>
      </c>
      <c r="PG28" s="212">
        <v>8389</v>
      </c>
      <c r="PH28" s="212">
        <v>8513.0000000000018</v>
      </c>
      <c r="PI28" s="212">
        <v>8856.5</v>
      </c>
      <c r="PJ28" s="212">
        <v>8933.0139999999992</v>
      </c>
      <c r="PK28" s="212">
        <v>8523.623643717714</v>
      </c>
      <c r="PL28" s="212">
        <v>8108.7341630239998</v>
      </c>
      <c r="PM28" s="212">
        <v>7690.5397261899989</v>
      </c>
      <c r="PN28" s="212">
        <v>7773.8119905020012</v>
      </c>
      <c r="PO28" s="212">
        <v>7845.0867808677458</v>
      </c>
      <c r="PP28" s="212">
        <v>7793.8119905020003</v>
      </c>
      <c r="PQ28" s="212">
        <v>7793.8119905020003</v>
      </c>
      <c r="PR28" s="212">
        <v>7437.2614190734284</v>
      </c>
      <c r="PS28" s="120"/>
      <c r="PT28" s="212">
        <v>22367.977726279711</v>
      </c>
      <c r="PU28" s="212">
        <v>23139.791340435277</v>
      </c>
      <c r="PV28" s="212">
        <v>23862.723547674283</v>
      </c>
      <c r="PW28" s="212">
        <v>25608.288454285594</v>
      </c>
      <c r="PX28" s="212">
        <v>26961.701143351558</v>
      </c>
      <c r="PY28" s="212">
        <v>28353.183793546388</v>
      </c>
      <c r="PZ28" s="212">
        <v>28491.903407602134</v>
      </c>
      <c r="QA28" s="212">
        <v>28656.358558670676</v>
      </c>
      <c r="QB28" s="212">
        <v>30493.859165603692</v>
      </c>
      <c r="QC28" s="212">
        <v>30826.828298749078</v>
      </c>
      <c r="QD28" s="212">
        <v>32171.911385227791</v>
      </c>
      <c r="QE28" s="212">
        <v>33717.94042280435</v>
      </c>
      <c r="QF28" s="212">
        <v>36463.514711344142</v>
      </c>
      <c r="QG28" s="212">
        <v>36002.563112270887</v>
      </c>
      <c r="QH28" s="212">
        <v>37125.099432828261</v>
      </c>
      <c r="QI28" s="212">
        <v>42533.114675966972</v>
      </c>
      <c r="QJ28" s="212">
        <v>43977.933408570992</v>
      </c>
      <c r="QK28" s="212">
        <v>45552.466055923454</v>
      </c>
      <c r="QL28" s="212">
        <v>46285.138328864101</v>
      </c>
      <c r="QM28" s="212">
        <v>47078.220059148058</v>
      </c>
      <c r="QN28" s="212">
        <v>48509.662862953825</v>
      </c>
      <c r="QO28" s="212">
        <v>48670.797634849136</v>
      </c>
      <c r="QP28" s="212">
        <v>49166.106999999996</v>
      </c>
      <c r="QQ28" s="212">
        <v>48517.33127689267</v>
      </c>
      <c r="QR28" s="212">
        <v>43139.718688687564</v>
      </c>
      <c r="QS28" s="212">
        <v>38546.486373797867</v>
      </c>
      <c r="QT28" s="212">
        <v>34548.505678408561</v>
      </c>
      <c r="QU28" s="212">
        <v>33820.201319047621</v>
      </c>
      <c r="QV28" s="212">
        <v>33130.485214285713</v>
      </c>
      <c r="QW28" s="212">
        <v>31626.64796445004</v>
      </c>
      <c r="QX28" s="212">
        <v>30896.114999999998</v>
      </c>
      <c r="QY28" s="212">
        <v>28716.240570850201</v>
      </c>
      <c r="QZ28" s="212">
        <v>27786.384238095241</v>
      </c>
      <c r="RA28" s="212">
        <v>26972.926344785716</v>
      </c>
      <c r="RB28" s="212">
        <v>25538.495080390094</v>
      </c>
      <c r="RC28" s="120"/>
      <c r="RD28" s="212">
        <v>5628.4689999999991</v>
      </c>
      <c r="RE28" s="212">
        <v>5804.6980000000003</v>
      </c>
      <c r="RF28" s="212">
        <v>6008.8369999999995</v>
      </c>
      <c r="RG28" s="212">
        <v>6241.2669999999998</v>
      </c>
      <c r="RH28" s="212">
        <v>6424.2400000000007</v>
      </c>
      <c r="RI28" s="212">
        <v>5976.8092528697825</v>
      </c>
      <c r="RJ28" s="212">
        <v>6314.3166407858262</v>
      </c>
      <c r="RK28" s="212">
        <v>6342.8643135915318</v>
      </c>
      <c r="RL28" s="212">
        <v>5936.6469999999999</v>
      </c>
      <c r="RM28" s="212">
        <v>5155.1449999999995</v>
      </c>
      <c r="RN28" s="212">
        <v>4637.9577003147469</v>
      </c>
      <c r="RO28" s="212">
        <v>4224.8168888585351</v>
      </c>
      <c r="RP28" s="212">
        <v>4964.7849999999989</v>
      </c>
      <c r="RQ28" s="212">
        <v>4899.9874015705873</v>
      </c>
      <c r="RR28" s="212">
        <v>4478.363278372296</v>
      </c>
      <c r="RS28" s="212">
        <v>5155.7056728555572</v>
      </c>
      <c r="RT28" s="212">
        <v>5154.295957051806</v>
      </c>
      <c r="RU28" s="212">
        <v>6025.7661503149056</v>
      </c>
      <c r="RV28" s="212">
        <v>6357.0364001899306</v>
      </c>
      <c r="RW28" s="212">
        <v>6237.7842866641085</v>
      </c>
      <c r="RX28" s="212">
        <v>6590.6973799999996</v>
      </c>
      <c r="RY28" s="212">
        <v>6598.466550000001</v>
      </c>
      <c r="RZ28" s="212">
        <v>6798.015916201909</v>
      </c>
      <c r="SA28" s="212">
        <v>6741.7375902666472</v>
      </c>
      <c r="SB28" s="212">
        <v>6588.3630499781439</v>
      </c>
      <c r="SC28" s="212">
        <v>5986.7525405000006</v>
      </c>
      <c r="SD28" s="212">
        <v>6275.8505404999996</v>
      </c>
      <c r="SE28" s="212">
        <v>6120.7034340185255</v>
      </c>
      <c r="SF28" s="212">
        <v>5918.5062380952395</v>
      </c>
      <c r="SG28" s="212">
        <v>6078.2946868514582</v>
      </c>
      <c r="SH28" s="212">
        <v>6388.9821138859106</v>
      </c>
      <c r="SI28" s="212">
        <v>6927.9824024450536</v>
      </c>
      <c r="SJ28" s="212">
        <v>6626.7154245059683</v>
      </c>
      <c r="SK28" s="212">
        <v>6887.2211472476874</v>
      </c>
      <c r="SL28" s="212">
        <v>6468.6513271825916</v>
      </c>
      <c r="SM28" s="120"/>
      <c r="SN28" s="212">
        <v>5802.9329054787577</v>
      </c>
      <c r="SO28" s="212">
        <v>6149.489949206547</v>
      </c>
      <c r="SP28" s="212">
        <v>6466.8128288999551</v>
      </c>
      <c r="SQ28" s="212">
        <v>7532.7237536782177</v>
      </c>
      <c r="SR28" s="212">
        <v>8188.0384626181349</v>
      </c>
      <c r="SS28" s="212">
        <v>8856.4274654015844</v>
      </c>
      <c r="ST28" s="212">
        <v>9087.0308354010467</v>
      </c>
      <c r="SU28" s="212">
        <v>9539.1072785499273</v>
      </c>
      <c r="SV28" s="212">
        <v>9896.9635970521722</v>
      </c>
      <c r="SW28" s="212">
        <v>10132.893537729789</v>
      </c>
      <c r="SX28" s="212">
        <v>10789.267907475634</v>
      </c>
      <c r="SY28" s="212">
        <v>10524.960867886814</v>
      </c>
      <c r="SZ28" s="212">
        <v>11391.004598316184</v>
      </c>
      <c r="TA28" s="212">
        <v>11986.981899251838</v>
      </c>
      <c r="TB28" s="212">
        <v>12726.449364636685</v>
      </c>
      <c r="TC28" s="212">
        <v>12952.633917009873</v>
      </c>
      <c r="TD28" s="212">
        <v>13324.876012816387</v>
      </c>
      <c r="TE28" s="212">
        <v>15230.677571537199</v>
      </c>
      <c r="TF28" s="212">
        <v>16600.680024242934</v>
      </c>
      <c r="TG28" s="212">
        <v>18128.459955844595</v>
      </c>
      <c r="TH28" s="212">
        <v>18354.971084017714</v>
      </c>
      <c r="TI28" s="212">
        <v>20701.807545313488</v>
      </c>
      <c r="TJ28" s="212">
        <v>21424.224423052732</v>
      </c>
      <c r="TK28" s="212">
        <v>21516.826933009437</v>
      </c>
      <c r="TL28" s="212">
        <v>19255.184132650553</v>
      </c>
      <c r="TM28" s="212">
        <v>21841.824826980326</v>
      </c>
      <c r="TN28" s="212">
        <f>TN29+TN32+TN33+TN42+TN47+TN48+TN49+TN50</f>
        <v>19628.178005992027</v>
      </c>
      <c r="TO28" s="212">
        <f t="shared" ref="TO28:TV28" si="56">TO29+TO32+TO33+TO42+TO47+TO48+TO49+TO50</f>
        <v>19721.106765171618</v>
      </c>
      <c r="TP28" s="212">
        <f t="shared" si="56"/>
        <v>23346.067118590381</v>
      </c>
      <c r="TQ28" s="212">
        <f t="shared" si="56"/>
        <v>26006.970546467361</v>
      </c>
      <c r="TR28" s="212">
        <f t="shared" si="56"/>
        <v>28995.750608294784</v>
      </c>
      <c r="TS28" s="212">
        <f t="shared" si="56"/>
        <v>29644.742443954921</v>
      </c>
      <c r="TT28" s="212">
        <f t="shared" si="56"/>
        <v>33339.627904887719</v>
      </c>
      <c r="TU28" s="212">
        <f t="shared" si="56"/>
        <v>34736.845454859547</v>
      </c>
      <c r="TV28" s="212">
        <f t="shared" si="56"/>
        <v>34416.944202666971</v>
      </c>
      <c r="TW28" s="120"/>
      <c r="TX28" s="212">
        <v>7300.5259009611455</v>
      </c>
      <c r="TY28" s="212">
        <v>8148.1758604778761</v>
      </c>
      <c r="TZ28" s="212">
        <v>8088.2057199958572</v>
      </c>
      <c r="UA28" s="212">
        <v>6540.2252974313078</v>
      </c>
      <c r="UB28" s="212">
        <v>5516.6228749957454</v>
      </c>
      <c r="UC28" s="212">
        <v>4206.3964750857604</v>
      </c>
      <c r="UD28" s="212">
        <v>3563.0067495195394</v>
      </c>
      <c r="UE28" s="212">
        <v>3432.4195803814719</v>
      </c>
      <c r="UF28" s="212">
        <v>2990.7689100101111</v>
      </c>
      <c r="UG28" s="212">
        <v>1896.3614200260074</v>
      </c>
      <c r="UH28" s="212">
        <v>1342.1603278619527</v>
      </c>
      <c r="UI28" s="212">
        <v>841.79532913250966</v>
      </c>
      <c r="UJ28" s="212">
        <v>955.59379485871659</v>
      </c>
      <c r="UK28" s="212">
        <v>1025.5789135871887</v>
      </c>
      <c r="UL28" s="212">
        <v>680.65092672494404</v>
      </c>
      <c r="UM28" s="212">
        <v>495.95061302442076</v>
      </c>
      <c r="UN28" s="212">
        <v>1000.7279737008205</v>
      </c>
      <c r="UO28" s="212">
        <v>736.97043999206028</v>
      </c>
      <c r="UP28" s="212">
        <v>777.49030922203281</v>
      </c>
      <c r="UQ28" s="212">
        <v>326.36299727158939</v>
      </c>
      <c r="UR28" s="212">
        <v>638.04942054129083</v>
      </c>
      <c r="US28" s="212">
        <v>412.85788563497573</v>
      </c>
      <c r="UT28" s="212">
        <v>732.54420680083285</v>
      </c>
      <c r="UU28" s="212">
        <v>544.00243549793288</v>
      </c>
      <c r="UV28" s="212">
        <v>449.40880541103019</v>
      </c>
      <c r="UW28" s="212">
        <v>900.38068424982623</v>
      </c>
      <c r="UX28" s="212">
        <v>899.11868424982629</v>
      </c>
      <c r="UY28" s="212">
        <v>1088.7921729568739</v>
      </c>
      <c r="UZ28" s="212">
        <v>492.20237401261454</v>
      </c>
      <c r="VA28" s="212">
        <v>289.18139339640476</v>
      </c>
      <c r="VB28" s="212">
        <v>384.04730360819855</v>
      </c>
      <c r="VC28" s="212">
        <v>679.02201025262525</v>
      </c>
      <c r="VD28" s="212">
        <v>687.17783324346965</v>
      </c>
      <c r="VE28" s="212">
        <v>703.17783324346965</v>
      </c>
      <c r="VF28" s="212">
        <v>185.6600743160509</v>
      </c>
      <c r="VG28" s="120"/>
      <c r="VH28" s="212">
        <v>137.6</v>
      </c>
      <c r="VI28" s="212">
        <v>136.76</v>
      </c>
      <c r="VJ28" s="212">
        <v>141.6</v>
      </c>
      <c r="VK28" s="212">
        <v>146.52000000000001</v>
      </c>
      <c r="VL28" s="212">
        <v>151.20000000000002</v>
      </c>
      <c r="VM28" s="212">
        <v>151.83999999999995</v>
      </c>
      <c r="VN28" s="212">
        <v>154.28</v>
      </c>
      <c r="VO28" s="212">
        <v>157.67999999999998</v>
      </c>
      <c r="VP28" s="212">
        <v>161.04</v>
      </c>
      <c r="VQ28" s="212">
        <v>164.64000000000001</v>
      </c>
      <c r="VR28" s="212">
        <v>167.88000000000002</v>
      </c>
      <c r="VS28" s="212">
        <v>167.87999999999997</v>
      </c>
      <c r="VT28" s="212">
        <v>171.4</v>
      </c>
      <c r="VU28" s="212">
        <v>174.91999999999993</v>
      </c>
      <c r="VV28" s="212">
        <v>178.12</v>
      </c>
      <c r="VW28" s="212">
        <v>184.54094488188977</v>
      </c>
      <c r="VX28" s="212">
        <v>184.59999999999997</v>
      </c>
      <c r="VY28" s="212">
        <v>556.66877691926311</v>
      </c>
      <c r="VZ28" s="212">
        <v>509</v>
      </c>
      <c r="WA28" s="212">
        <v>558.41076349090963</v>
      </c>
      <c r="WB28" s="212">
        <v>798.8</v>
      </c>
      <c r="WC28" s="212">
        <v>642.10000000000014</v>
      </c>
      <c r="WD28" s="212">
        <v>754</v>
      </c>
      <c r="WE28" s="212">
        <v>729.8</v>
      </c>
      <c r="WF28" s="212">
        <v>611.4</v>
      </c>
      <c r="WG28" s="212">
        <v>620.20000000000005</v>
      </c>
      <c r="WH28" s="212">
        <v>600.96991571357751</v>
      </c>
      <c r="WI28" s="212">
        <v>682.70000000000016</v>
      </c>
      <c r="WJ28" s="212">
        <v>669.38436037277631</v>
      </c>
      <c r="WK28" s="212">
        <v>631.90942570945992</v>
      </c>
      <c r="WL28" s="212">
        <v>660.37704098353788</v>
      </c>
      <c r="WM28" s="212">
        <v>671.1351013292292</v>
      </c>
      <c r="WN28" s="212">
        <v>657.86181816653936</v>
      </c>
      <c r="WO28" s="212">
        <v>657.86181816653936</v>
      </c>
      <c r="WP28" s="212">
        <v>657.86181816653936</v>
      </c>
      <c r="WQ28" s="120"/>
      <c r="WR28" s="212">
        <v>0</v>
      </c>
      <c r="WS28" s="212">
        <v>0</v>
      </c>
      <c r="WT28" s="212">
        <v>0</v>
      </c>
      <c r="WU28" s="212">
        <v>0</v>
      </c>
      <c r="WV28" s="212">
        <v>0</v>
      </c>
      <c r="WW28" s="212">
        <v>0</v>
      </c>
      <c r="WX28" s="212">
        <v>0</v>
      </c>
      <c r="WY28" s="212">
        <v>0</v>
      </c>
      <c r="WZ28" s="212">
        <v>0</v>
      </c>
      <c r="XA28" s="212">
        <v>0</v>
      </c>
      <c r="XB28" s="212">
        <v>0</v>
      </c>
      <c r="XC28" s="212">
        <v>0</v>
      </c>
      <c r="XD28" s="212">
        <v>0</v>
      </c>
      <c r="XE28" s="212">
        <v>0</v>
      </c>
      <c r="XF28" s="212">
        <v>0</v>
      </c>
      <c r="XG28" s="212">
        <v>0</v>
      </c>
      <c r="XH28" s="212">
        <v>0</v>
      </c>
      <c r="XI28" s="212">
        <v>0</v>
      </c>
      <c r="XJ28" s="212">
        <v>0</v>
      </c>
      <c r="XK28" s="212">
        <v>0</v>
      </c>
      <c r="XL28" s="212">
        <v>0</v>
      </c>
      <c r="XM28" s="212">
        <v>0</v>
      </c>
      <c r="XN28" s="212">
        <v>0</v>
      </c>
      <c r="XO28" s="212">
        <v>0</v>
      </c>
      <c r="XP28" s="212">
        <v>0</v>
      </c>
      <c r="XQ28" s="212">
        <v>0</v>
      </c>
      <c r="XR28" s="212">
        <v>0</v>
      </c>
      <c r="XS28" s="212">
        <v>0</v>
      </c>
      <c r="XT28" s="212">
        <v>0</v>
      </c>
      <c r="XU28" s="212">
        <v>0</v>
      </c>
      <c r="XV28" s="212">
        <v>172.3</v>
      </c>
      <c r="XW28" s="212">
        <v>1536</v>
      </c>
      <c r="XX28" s="212">
        <v>1705</v>
      </c>
      <c r="XY28" s="212">
        <v>1602</v>
      </c>
      <c r="XZ28" s="212">
        <v>2100.6996838095238</v>
      </c>
      <c r="YA28" s="120"/>
      <c r="YB28" s="212">
        <v>0</v>
      </c>
      <c r="YC28" s="212">
        <v>0</v>
      </c>
      <c r="YD28" s="212">
        <v>0</v>
      </c>
      <c r="YE28" s="212">
        <v>0</v>
      </c>
      <c r="YF28" s="212">
        <v>0</v>
      </c>
      <c r="YG28" s="212">
        <v>0</v>
      </c>
      <c r="YH28" s="212">
        <v>0</v>
      </c>
      <c r="YI28" s="212">
        <v>0</v>
      </c>
      <c r="YJ28" s="212">
        <v>0</v>
      </c>
      <c r="YK28" s="212">
        <v>0</v>
      </c>
      <c r="YL28" s="212">
        <v>0</v>
      </c>
      <c r="YM28" s="212">
        <v>0</v>
      </c>
      <c r="YN28" s="212">
        <v>0</v>
      </c>
      <c r="YO28" s="212">
        <v>0</v>
      </c>
      <c r="YP28" s="212">
        <v>0</v>
      </c>
      <c r="YQ28" s="212">
        <v>0</v>
      </c>
      <c r="YR28" s="212">
        <v>0</v>
      </c>
      <c r="YS28" s="212">
        <v>0</v>
      </c>
      <c r="YT28" s="212">
        <v>0</v>
      </c>
      <c r="YU28" s="212">
        <v>0</v>
      </c>
      <c r="YV28" s="212">
        <v>0</v>
      </c>
      <c r="YW28" s="212">
        <v>0</v>
      </c>
      <c r="YX28" s="212">
        <v>0</v>
      </c>
      <c r="YY28" s="212">
        <v>0</v>
      </c>
      <c r="YZ28" s="212">
        <v>0</v>
      </c>
      <c r="ZA28" s="212">
        <v>0</v>
      </c>
      <c r="ZB28" s="212">
        <v>0</v>
      </c>
      <c r="ZC28" s="212">
        <v>0</v>
      </c>
      <c r="ZD28" s="212">
        <v>0</v>
      </c>
      <c r="ZE28" s="212">
        <v>0</v>
      </c>
      <c r="ZF28" s="212">
        <v>0</v>
      </c>
      <c r="ZG28" s="212">
        <v>0</v>
      </c>
      <c r="ZH28" s="212">
        <v>0</v>
      </c>
      <c r="ZI28" s="212">
        <v>795.23555733253909</v>
      </c>
      <c r="ZJ28" s="212">
        <v>1565.9343122843459</v>
      </c>
      <c r="ZK28" s="120"/>
      <c r="ZL28" s="212">
        <v>272.89999999999992</v>
      </c>
      <c r="ZM28" s="212">
        <v>235.40000000000003</v>
      </c>
      <c r="ZN28" s="212">
        <v>245.5</v>
      </c>
      <c r="ZO28" s="212">
        <v>194.80000000000007</v>
      </c>
      <c r="ZP28" s="212">
        <v>184.8</v>
      </c>
      <c r="ZQ28" s="212">
        <v>194.19999999999993</v>
      </c>
      <c r="ZR28" s="212">
        <v>279.89999999999986</v>
      </c>
      <c r="ZS28" s="212">
        <v>325.39999999999992</v>
      </c>
      <c r="ZT28" s="212">
        <v>293.29999999999984</v>
      </c>
      <c r="ZU28" s="212">
        <v>308.00000000000006</v>
      </c>
      <c r="ZV28" s="212">
        <v>276.89999999999998</v>
      </c>
      <c r="ZW28" s="212">
        <v>333.50000000000011</v>
      </c>
      <c r="ZX28" s="212">
        <v>244.99999999999972</v>
      </c>
      <c r="ZY28" s="212">
        <v>421.69999999999993</v>
      </c>
      <c r="ZZ28" s="212">
        <v>458.29999999999995</v>
      </c>
      <c r="AAA28" s="212">
        <v>554.5999999999998</v>
      </c>
      <c r="AAB28" s="212">
        <v>606.68588200093313</v>
      </c>
      <c r="AAC28" s="212">
        <v>549.73304625623803</v>
      </c>
      <c r="AAD28" s="212">
        <v>396.22531501700053</v>
      </c>
      <c r="AAE28" s="212">
        <v>349.05231204832444</v>
      </c>
      <c r="AAF28" s="212">
        <v>437.51498776667182</v>
      </c>
      <c r="AAG28" s="212">
        <v>429.56933440622913</v>
      </c>
      <c r="AAH28" s="212">
        <v>368.75760000000008</v>
      </c>
      <c r="AAI28" s="212">
        <v>342.27759999999989</v>
      </c>
      <c r="AAJ28" s="212">
        <v>342.34380726643593</v>
      </c>
      <c r="AAK28" s="212">
        <v>371.86115200000012</v>
      </c>
      <c r="AAL28" s="212">
        <v>459.09007019999996</v>
      </c>
      <c r="AAM28" s="212">
        <v>406.0652399999999</v>
      </c>
      <c r="AAN28" s="212">
        <v>342.51096000000001</v>
      </c>
      <c r="AAO28" s="212">
        <v>391.97599999999983</v>
      </c>
      <c r="AAP28" s="212">
        <v>383.70865999999995</v>
      </c>
      <c r="AAQ28" s="212">
        <v>577.61421440000004</v>
      </c>
      <c r="AAR28" s="212">
        <v>577.61421440000004</v>
      </c>
      <c r="AAS28" s="212">
        <v>577.61421440000004</v>
      </c>
      <c r="AAT28" s="212">
        <v>201.11367745280006</v>
      </c>
      <c r="AAU28" s="120"/>
      <c r="AAV28" s="212">
        <v>25.350495846298802</v>
      </c>
      <c r="AAW28" s="212">
        <v>25.655241963888702</v>
      </c>
      <c r="AAX28" s="212">
        <v>25.963670397235159</v>
      </c>
      <c r="AAY28" s="212">
        <v>26.275825912420391</v>
      </c>
      <c r="AAZ28" s="212">
        <v>39.353744196378983</v>
      </c>
      <c r="ABA28" s="212">
        <v>26.911499999999997</v>
      </c>
      <c r="ABB28" s="212">
        <v>27.950999999999997</v>
      </c>
      <c r="ABC28" s="212">
        <v>29.838000000000001</v>
      </c>
      <c r="ABD28" s="212">
        <v>28.673999999999999</v>
      </c>
      <c r="ABE28" s="212">
        <v>23.758500000000002</v>
      </c>
      <c r="ABF28" s="212">
        <v>37.537500000000001</v>
      </c>
      <c r="ABG28" s="212">
        <v>37.304000000000002</v>
      </c>
      <c r="ABH28" s="212">
        <v>40.956437681076117</v>
      </c>
      <c r="ABI28" s="212">
        <v>38.259899717032084</v>
      </c>
      <c r="ABJ28" s="212">
        <v>38.195999999999998</v>
      </c>
      <c r="ABK28" s="212">
        <v>39.465499999999999</v>
      </c>
      <c r="ABL28" s="212">
        <v>39.427500000000002</v>
      </c>
      <c r="ABM28" s="212">
        <v>39.915999999999997</v>
      </c>
      <c r="ABN28" s="212">
        <v>40.516499999999994</v>
      </c>
      <c r="ABO28" s="212">
        <v>40.476499999999994</v>
      </c>
      <c r="ABP28" s="212">
        <v>41.09</v>
      </c>
      <c r="ABQ28" s="212">
        <v>41.122999999999998</v>
      </c>
      <c r="ABR28" s="212">
        <v>41.09</v>
      </c>
      <c r="ABS28" s="212">
        <v>41.106999999999999</v>
      </c>
      <c r="ABT28" s="212">
        <v>77</v>
      </c>
      <c r="ABU28" s="212">
        <v>41.122999999999998</v>
      </c>
      <c r="ABV28" s="212">
        <v>41.122999999999998</v>
      </c>
      <c r="ABW28" s="212">
        <v>43</v>
      </c>
      <c r="ABX28" s="212">
        <v>39.999999999999993</v>
      </c>
      <c r="ABY28" s="212">
        <v>45</v>
      </c>
      <c r="ABZ28" s="212">
        <v>52</v>
      </c>
      <c r="ACA28" s="212">
        <v>57.790394225430312</v>
      </c>
      <c r="ACB28" s="212">
        <v>59</v>
      </c>
      <c r="ACC28" s="212">
        <v>59</v>
      </c>
      <c r="ACD28" s="212">
        <v>43.932519689999992</v>
      </c>
      <c r="ACE28" s="120"/>
      <c r="ACF28" s="212">
        <v>10662.987999999999</v>
      </c>
      <c r="ACG28" s="212">
        <v>11558.640000000001</v>
      </c>
      <c r="ACH28" s="212">
        <v>11942.793</v>
      </c>
      <c r="ACI28" s="212">
        <v>13237.413</v>
      </c>
      <c r="ACJ28" s="212">
        <v>14474.031000000001</v>
      </c>
      <c r="ACK28" s="212">
        <v>15536.476000000002</v>
      </c>
      <c r="ACL28" s="212">
        <v>16018.483511</v>
      </c>
      <c r="ACM28" s="212">
        <v>17011.922327</v>
      </c>
      <c r="ACN28" s="212">
        <v>17902.128994999999</v>
      </c>
      <c r="ACO28" s="212">
        <v>19257.399019</v>
      </c>
      <c r="ACP28" s="212">
        <v>19440.838037000001</v>
      </c>
      <c r="ACQ28" s="212">
        <v>21151.319164</v>
      </c>
      <c r="ACR28" s="212">
        <v>22444.637248000003</v>
      </c>
      <c r="ACS28" s="212">
        <v>23231.576186000002</v>
      </c>
      <c r="ACT28" s="212">
        <v>24852.948494</v>
      </c>
      <c r="ACU28" s="212">
        <v>26815.518170939678</v>
      </c>
      <c r="ACV28" s="212">
        <v>27977.36651347889</v>
      </c>
      <c r="ACW28" s="212">
        <v>25873.412643</v>
      </c>
      <c r="ACX28" s="212">
        <v>27769.504850461683</v>
      </c>
      <c r="ACY28" s="212">
        <v>30246.242724000003</v>
      </c>
      <c r="ACZ28" s="212">
        <v>31790.574917999998</v>
      </c>
      <c r="ADA28" s="212">
        <v>32653.225004</v>
      </c>
      <c r="ADB28" s="212">
        <v>33302.016525999999</v>
      </c>
      <c r="ADC28" s="212">
        <v>34250.58937077695</v>
      </c>
      <c r="ADD28" s="212">
        <v>33146.013719440496</v>
      </c>
      <c r="ADE28" s="212">
        <v>35583.182464474092</v>
      </c>
      <c r="ADF28" s="212">
        <v>34870.287843042715</v>
      </c>
      <c r="ADG28" s="212">
        <v>35794.152277764828</v>
      </c>
      <c r="ADH28" s="212">
        <v>37413.786785866774</v>
      </c>
      <c r="ADI28" s="212">
        <v>39402.371253638812</v>
      </c>
      <c r="ADJ28" s="212">
        <v>40330.066450052109</v>
      </c>
      <c r="ADK28" s="212">
        <v>42417.931891927677</v>
      </c>
      <c r="ADL28" s="212">
        <v>44006.335369546243</v>
      </c>
      <c r="ADM28" s="212">
        <v>45116.38570872775</v>
      </c>
      <c r="ADN28" s="212">
        <v>47610.697701150813</v>
      </c>
      <c r="ADO28" s="120"/>
      <c r="ADP28" s="212">
        <v>0</v>
      </c>
      <c r="ADQ28" s="212">
        <v>0</v>
      </c>
      <c r="ADR28" s="212">
        <v>0</v>
      </c>
      <c r="ADS28" s="212">
        <v>0</v>
      </c>
      <c r="ADT28" s="212">
        <v>0</v>
      </c>
      <c r="ADU28" s="212">
        <v>0</v>
      </c>
      <c r="ADV28" s="212">
        <v>0</v>
      </c>
      <c r="ADW28" s="212">
        <v>0</v>
      </c>
      <c r="ADX28" s="212">
        <v>0</v>
      </c>
      <c r="ADY28" s="212">
        <v>0</v>
      </c>
      <c r="ADZ28" s="212">
        <v>0</v>
      </c>
      <c r="AEA28" s="212">
        <v>0</v>
      </c>
      <c r="AEB28" s="212">
        <v>0</v>
      </c>
      <c r="AEC28" s="212">
        <v>0</v>
      </c>
      <c r="AED28" s="212">
        <v>0</v>
      </c>
      <c r="AEE28" s="212">
        <v>0</v>
      </c>
      <c r="AEF28" s="212">
        <v>0</v>
      </c>
      <c r="AEG28" s="212">
        <v>0</v>
      </c>
      <c r="AEH28" s="212">
        <v>0</v>
      </c>
      <c r="AEI28" s="212">
        <v>0</v>
      </c>
      <c r="AEJ28" s="212">
        <v>0</v>
      </c>
      <c r="AEK28" s="212">
        <v>0</v>
      </c>
      <c r="AEL28" s="212">
        <v>0</v>
      </c>
      <c r="AEM28" s="212">
        <v>0</v>
      </c>
      <c r="AEN28" s="212">
        <v>0</v>
      </c>
      <c r="AEO28" s="212">
        <v>0</v>
      </c>
      <c r="AEP28" s="212">
        <v>0</v>
      </c>
      <c r="AEQ28" s="212">
        <v>0</v>
      </c>
      <c r="AER28" s="212">
        <v>0</v>
      </c>
      <c r="AES28" s="212">
        <v>0</v>
      </c>
      <c r="AET28" s="212">
        <v>0</v>
      </c>
      <c r="AEU28" s="212">
        <v>0</v>
      </c>
      <c r="AEV28" s="212">
        <v>0</v>
      </c>
      <c r="AEW28" s="212">
        <v>0</v>
      </c>
      <c r="AEX28" s="212">
        <v>0</v>
      </c>
      <c r="AEY28" s="120"/>
      <c r="AEZ28" s="212">
        <v>1259.0855352092556</v>
      </c>
      <c r="AFA28" s="212">
        <v>1277.7484183098593</v>
      </c>
      <c r="AFB28" s="212">
        <v>1163.3582587574356</v>
      </c>
      <c r="AFC28" s="212">
        <v>1108.0670621242487</v>
      </c>
      <c r="AFD28" s="212">
        <v>1199.7744319290464</v>
      </c>
      <c r="AFE28" s="212">
        <v>1603.3255581737851</v>
      </c>
      <c r="AFF28" s="212">
        <v>1470.4704228655185</v>
      </c>
      <c r="AFG28" s="212">
        <v>1527.3571616977531</v>
      </c>
      <c r="AFH28" s="212">
        <v>1383.469758107592</v>
      </c>
      <c r="AFI28" s="212">
        <v>1573.776625856626</v>
      </c>
      <c r="AFJ28" s="212">
        <v>1527.0208486707565</v>
      </c>
      <c r="AFK28" s="212">
        <v>5828.0832432601874</v>
      </c>
      <c r="AFL28" s="212">
        <v>5655.396250323387</v>
      </c>
      <c r="AFM28" s="212">
        <v>5008.5810608373058</v>
      </c>
      <c r="AFN28" s="212">
        <v>4546.4219381208113</v>
      </c>
      <c r="AFO28" s="212">
        <v>4753.5696735744268</v>
      </c>
      <c r="AFP28" s="212">
        <v>4963.1305777555772</v>
      </c>
      <c r="AFQ28" s="212">
        <v>2575.405901022687</v>
      </c>
      <c r="AFR28" s="212">
        <v>1320.7748970190314</v>
      </c>
      <c r="AFS28" s="212">
        <v>1537.0904883096971</v>
      </c>
      <c r="AFT28" s="212">
        <v>2311.7285004405799</v>
      </c>
      <c r="AFU28" s="212">
        <v>2371.6416766579514</v>
      </c>
      <c r="AFV28" s="212">
        <v>2392.6192835400002</v>
      </c>
      <c r="AFW28" s="212">
        <v>2353.1761745713648</v>
      </c>
      <c r="AFX28" s="212">
        <v>2235.9986206487047</v>
      </c>
      <c r="AFY28" s="212">
        <v>2371.6416766579514</v>
      </c>
      <c r="AFZ28" s="212">
        <v>2371.6416766579514</v>
      </c>
      <c r="AGA28" s="212">
        <v>2100</v>
      </c>
      <c r="AGB28" s="212">
        <v>1881.64167665795</v>
      </c>
      <c r="AGC28" s="212">
        <v>2371.6416766579514</v>
      </c>
      <c r="AGD28" s="212">
        <v>2375</v>
      </c>
      <c r="AGE28" s="212">
        <v>2371</v>
      </c>
      <c r="AGF28" s="212">
        <v>2171</v>
      </c>
      <c r="AGG28" s="212">
        <v>2144</v>
      </c>
      <c r="AGH28" s="212">
        <v>2144</v>
      </c>
    </row>
    <row r="29" spans="1:866" ht="17.25" thickBot="1" x14ac:dyDescent="0.3">
      <c r="A29" s="123">
        <v>25</v>
      </c>
      <c r="B29" s="408"/>
      <c r="C29" s="218" t="s">
        <v>332</v>
      </c>
      <c r="D29" s="219">
        <f>D30</f>
        <v>11.15973475515556</v>
      </c>
      <c r="E29" s="219">
        <f t="shared" ref="E29:AH29" si="57">E30</f>
        <v>15.032513974377286</v>
      </c>
      <c r="F29" s="219">
        <f t="shared" si="57"/>
        <v>20.247215339520146</v>
      </c>
      <c r="G29" s="219">
        <f t="shared" si="57"/>
        <v>29.414149067931397</v>
      </c>
      <c r="H29" s="219">
        <f t="shared" si="57"/>
        <v>33.993437880193355</v>
      </c>
      <c r="I29" s="219">
        <f t="shared" si="57"/>
        <v>56.524984075126028</v>
      </c>
      <c r="J29" s="219">
        <f t="shared" si="57"/>
        <v>150.02727793741886</v>
      </c>
      <c r="K29" s="219">
        <f t="shared" si="57"/>
        <v>229.86777554680964</v>
      </c>
      <c r="L29" s="219">
        <f t="shared" si="57"/>
        <v>316.36053555575376</v>
      </c>
      <c r="M29" s="219">
        <f t="shared" si="57"/>
        <v>440.88965112366407</v>
      </c>
      <c r="N29" s="219">
        <f t="shared" si="57"/>
        <v>651.17773246375361</v>
      </c>
      <c r="O29" s="219">
        <f t="shared" si="57"/>
        <v>987.14689365222796</v>
      </c>
      <c r="P29" s="219">
        <f t="shared" si="57"/>
        <v>1301.8903852010319</v>
      </c>
      <c r="Q29" s="219">
        <f t="shared" si="57"/>
        <v>1805.6352844193691</v>
      </c>
      <c r="R29" s="219">
        <f t="shared" si="57"/>
        <v>2094.297336094784</v>
      </c>
      <c r="S29" s="219">
        <f t="shared" si="57"/>
        <v>2753.8474427005103</v>
      </c>
      <c r="T29" s="219">
        <f t="shared" si="57"/>
        <v>3759.2402719342895</v>
      </c>
      <c r="U29" s="219">
        <f t="shared" si="57"/>
        <v>4498.259869942528</v>
      </c>
      <c r="V29" s="219">
        <f t="shared" si="57"/>
        <v>5552.6254347578924</v>
      </c>
      <c r="W29" s="219">
        <f t="shared" si="57"/>
        <v>6714.9630288750623</v>
      </c>
      <c r="X29" s="219">
        <f t="shared" si="57"/>
        <v>8033.6833715011853</v>
      </c>
      <c r="Y29" s="219">
        <f t="shared" si="57"/>
        <v>9544.9572639999114</v>
      </c>
      <c r="Z29" s="219">
        <f t="shared" si="57"/>
        <v>10270.749224869891</v>
      </c>
      <c r="AA29" s="219">
        <f t="shared" si="57"/>
        <v>15612.1</v>
      </c>
      <c r="AB29" s="219">
        <f t="shared" si="57"/>
        <v>18256.79</v>
      </c>
      <c r="AC29" s="219">
        <f t="shared" si="57"/>
        <v>20079.349999999999</v>
      </c>
      <c r="AD29" s="219">
        <f t="shared" si="57"/>
        <v>22244.799999999999</v>
      </c>
      <c r="AE29" s="219">
        <f t="shared" si="57"/>
        <v>25388.11</v>
      </c>
      <c r="AF29" s="219">
        <f t="shared" si="57"/>
        <v>27343.700015302315</v>
      </c>
      <c r="AG29" s="219">
        <f t="shared" si="57"/>
        <v>29449.924808378557</v>
      </c>
      <c r="AH29" s="219">
        <f t="shared" si="57"/>
        <v>31718.3874433155</v>
      </c>
      <c r="AI29" s="219">
        <f t="shared" ref="AI29" si="58">AI30</f>
        <v>33382.127727475301</v>
      </c>
      <c r="AJ29" s="219">
        <f t="shared" ref="AJ29" si="59">AJ30</f>
        <v>35341.029863396601</v>
      </c>
      <c r="AK29" s="219">
        <f t="shared" ref="AK29" si="60">AK30</f>
        <v>37836.198714627499</v>
      </c>
      <c r="AL29" s="219">
        <f t="shared" ref="AL29" si="61">AL30</f>
        <v>38309.579943297198</v>
      </c>
      <c r="AM29" s="120"/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 s="219">
        <v>0</v>
      </c>
      <c r="AV29" s="219">
        <v>0</v>
      </c>
      <c r="AW29" s="219">
        <v>0</v>
      </c>
      <c r="AX29" s="219">
        <v>0</v>
      </c>
      <c r="AY29" s="219">
        <v>0</v>
      </c>
      <c r="AZ29" s="219">
        <v>0</v>
      </c>
      <c r="BA29" s="219">
        <v>0</v>
      </c>
      <c r="BB29" s="219">
        <v>0</v>
      </c>
      <c r="BC29" s="219">
        <v>0</v>
      </c>
      <c r="BD29" s="219">
        <v>0</v>
      </c>
      <c r="BE29" s="219">
        <v>0</v>
      </c>
      <c r="BF29" s="219">
        <v>0</v>
      </c>
      <c r="BG29" s="219">
        <v>0</v>
      </c>
      <c r="BH29" s="219">
        <v>0</v>
      </c>
      <c r="BI29" s="219">
        <v>0</v>
      </c>
      <c r="BJ29" s="219">
        <v>0</v>
      </c>
      <c r="BK29" s="219">
        <v>0</v>
      </c>
      <c r="BL29" s="219">
        <v>0</v>
      </c>
      <c r="BM29" s="219">
        <v>0</v>
      </c>
      <c r="BN29" s="219">
        <v>0</v>
      </c>
      <c r="BO29" s="219">
        <v>0</v>
      </c>
      <c r="BP29" s="219">
        <v>0</v>
      </c>
      <c r="BQ29" s="219">
        <v>0</v>
      </c>
      <c r="BR29" s="219">
        <v>0</v>
      </c>
      <c r="BS29" s="219">
        <v>0</v>
      </c>
      <c r="BT29" s="219">
        <v>0</v>
      </c>
      <c r="BU29" s="219">
        <v>0</v>
      </c>
      <c r="BV29" s="219">
        <v>0</v>
      </c>
      <c r="BW29" s="120"/>
      <c r="BX29" s="219">
        <v>239.5</v>
      </c>
      <c r="BY29" s="219">
        <v>242</v>
      </c>
      <c r="BZ29" s="219">
        <v>244.7</v>
      </c>
      <c r="CA29" s="219">
        <v>247.39999999999998</v>
      </c>
      <c r="CB29" s="219">
        <v>250.10000000000002</v>
      </c>
      <c r="CC29" s="219">
        <v>247.28807960048425</v>
      </c>
      <c r="CD29" s="219">
        <v>247.40759463487336</v>
      </c>
      <c r="CE29" s="219">
        <v>215.99478944386738</v>
      </c>
      <c r="CF29" s="219">
        <v>196.33503880288134</v>
      </c>
      <c r="CG29" s="219">
        <v>185.89783224654553</v>
      </c>
      <c r="CH29" s="219">
        <v>204.18059402973893</v>
      </c>
      <c r="CI29" s="219">
        <v>216.08547476411565</v>
      </c>
      <c r="CJ29" s="219">
        <v>214.79133232667223</v>
      </c>
      <c r="CK29" s="219">
        <v>196.72279943445767</v>
      </c>
      <c r="CL29" s="219">
        <v>214.54605732484072</v>
      </c>
      <c r="CM29" s="219">
        <v>189.21901199314678</v>
      </c>
      <c r="CN29" s="219">
        <v>172.8708098202631</v>
      </c>
      <c r="CO29" s="219">
        <v>202.97062937062935</v>
      </c>
      <c r="CP29" s="219">
        <v>260.30286424617151</v>
      </c>
      <c r="CQ29" s="219">
        <v>242.42313869378344</v>
      </c>
      <c r="CR29" s="219">
        <v>204.07262911816449</v>
      </c>
      <c r="CS29" s="219">
        <v>215.75888295146103</v>
      </c>
      <c r="CT29" s="219">
        <v>125.00000000000001</v>
      </c>
      <c r="CU29" s="219">
        <v>116</v>
      </c>
      <c r="CV29" s="219">
        <v>95</v>
      </c>
      <c r="CW29" s="219">
        <v>109</v>
      </c>
      <c r="CX29" s="219">
        <v>114</v>
      </c>
      <c r="CY29" s="219">
        <v>102</v>
      </c>
      <c r="CZ29" s="219">
        <v>101</v>
      </c>
      <c r="DA29" s="219">
        <v>100</v>
      </c>
      <c r="DB29" s="219">
        <v>98</v>
      </c>
      <c r="DC29" s="219">
        <v>96</v>
      </c>
      <c r="DD29" s="219">
        <v>96</v>
      </c>
      <c r="DE29" s="219">
        <v>93</v>
      </c>
      <c r="DF29" s="219">
        <v>289.27539021946114</v>
      </c>
      <c r="DG29" s="120"/>
      <c r="DH29" s="219">
        <v>16562.85562170744</v>
      </c>
      <c r="DI29" s="219">
        <v>15990.791702198041</v>
      </c>
      <c r="DJ29" s="219">
        <v>15744.707997726171</v>
      </c>
      <c r="DK29" s="219">
        <v>15738.472817264124</v>
      </c>
      <c r="DL29" s="219">
        <v>15503.60860648386</v>
      </c>
      <c r="DM29" s="219">
        <v>15242.876537958775</v>
      </c>
      <c r="DN29" s="219">
        <v>14991.1495641655</v>
      </c>
      <c r="DO29" s="219">
        <v>14889.109064001937</v>
      </c>
      <c r="DP29" s="219">
        <v>14788.508340820583</v>
      </c>
      <c r="DQ29" s="219">
        <v>14497.171136153227</v>
      </c>
      <c r="DR29" s="219">
        <v>14206.575671484332</v>
      </c>
      <c r="DS29" s="219">
        <v>14001.837656324156</v>
      </c>
      <c r="DT29" s="219">
        <v>13810.550375847375</v>
      </c>
      <c r="DU29" s="219">
        <v>13656.618496107421</v>
      </c>
      <c r="DV29" s="219">
        <v>13460.619611646429</v>
      </c>
      <c r="DW29" s="219">
        <v>13188.96746685355</v>
      </c>
      <c r="DX29" s="219">
        <v>12972.961065151894</v>
      </c>
      <c r="DY29" s="219">
        <v>12785.035829027285</v>
      </c>
      <c r="DZ29" s="219">
        <v>12405.41641523177</v>
      </c>
      <c r="EA29" s="219">
        <v>12019.062201820152</v>
      </c>
      <c r="EB29" s="219">
        <v>11002.905934520873</v>
      </c>
      <c r="EC29" s="219">
        <v>10927.706401679618</v>
      </c>
      <c r="ED29" s="219">
        <v>10013.676835195451</v>
      </c>
      <c r="EE29" s="219">
        <v>9442.3006053284062</v>
      </c>
      <c r="EF29" s="219">
        <v>9405.7036398207965</v>
      </c>
      <c r="EG29" s="219">
        <v>9226.1016246644758</v>
      </c>
      <c r="EH29" s="219">
        <v>9123.9964691838068</v>
      </c>
      <c r="EI29" s="219">
        <v>9125.1777533236673</v>
      </c>
      <c r="EJ29" s="219">
        <v>9159.5077390271999</v>
      </c>
      <c r="EK29" s="219">
        <v>8479.1207616555148</v>
      </c>
      <c r="EL29" s="219">
        <v>8811.3013358988246</v>
      </c>
      <c r="EM29" s="219">
        <v>8662.828695137654</v>
      </c>
      <c r="EN29" s="219">
        <v>8433.1702020443827</v>
      </c>
      <c r="EO29" s="219">
        <v>8283.6793065370566</v>
      </c>
      <c r="EP29" s="219">
        <v>8146.8912318066759</v>
      </c>
      <c r="EQ29" s="120"/>
      <c r="ER29" s="219">
        <v>0</v>
      </c>
      <c r="ES29" s="219">
        <v>0</v>
      </c>
      <c r="ET29" s="219">
        <v>0</v>
      </c>
      <c r="EU29" s="219">
        <v>0</v>
      </c>
      <c r="EV29" s="219">
        <v>0</v>
      </c>
      <c r="EW29" s="219">
        <v>0</v>
      </c>
      <c r="EX29" s="219">
        <v>0</v>
      </c>
      <c r="EY29" s="219">
        <v>0</v>
      </c>
      <c r="EZ29" s="219">
        <v>0</v>
      </c>
      <c r="FA29" s="219">
        <v>0</v>
      </c>
      <c r="FB29" s="219">
        <v>0</v>
      </c>
      <c r="FC29" s="219">
        <v>0</v>
      </c>
      <c r="FD29" s="219">
        <v>0</v>
      </c>
      <c r="FE29" s="219">
        <v>0</v>
      </c>
      <c r="FF29" s="219">
        <v>0</v>
      </c>
      <c r="FG29" s="219">
        <v>0</v>
      </c>
      <c r="FH29" s="219">
        <v>0</v>
      </c>
      <c r="FI29" s="219">
        <v>0</v>
      </c>
      <c r="FJ29" s="219">
        <v>0</v>
      </c>
      <c r="FK29" s="219">
        <v>0</v>
      </c>
      <c r="FL29" s="219">
        <v>0</v>
      </c>
      <c r="FM29" s="219">
        <v>0</v>
      </c>
      <c r="FN29" s="219">
        <v>0</v>
      </c>
      <c r="FO29" s="219">
        <v>0</v>
      </c>
      <c r="FP29" s="219">
        <v>0</v>
      </c>
      <c r="FQ29" s="219">
        <v>0</v>
      </c>
      <c r="FR29" s="219">
        <v>0</v>
      </c>
      <c r="FS29" s="219">
        <v>0</v>
      </c>
      <c r="FT29" s="219">
        <v>0</v>
      </c>
      <c r="FU29" s="219">
        <v>0</v>
      </c>
      <c r="FV29" s="219">
        <v>0</v>
      </c>
      <c r="FW29" s="219">
        <v>0</v>
      </c>
      <c r="FX29" s="219">
        <v>0</v>
      </c>
      <c r="FY29" s="219">
        <v>0</v>
      </c>
      <c r="FZ29" s="219">
        <v>0</v>
      </c>
      <c r="GA29" s="120"/>
      <c r="GB29" s="219">
        <v>0</v>
      </c>
      <c r="GC29" s="219">
        <v>0</v>
      </c>
      <c r="GD29" s="219">
        <v>0</v>
      </c>
      <c r="GE29" s="219">
        <v>0</v>
      </c>
      <c r="GF29" s="219">
        <v>0</v>
      </c>
      <c r="GG29" s="219">
        <v>0</v>
      </c>
      <c r="GH29" s="219">
        <v>0</v>
      </c>
      <c r="GI29" s="219">
        <v>0</v>
      </c>
      <c r="GJ29" s="219">
        <v>0</v>
      </c>
      <c r="GK29" s="219">
        <v>0</v>
      </c>
      <c r="GL29" s="219">
        <v>0</v>
      </c>
      <c r="GM29" s="219">
        <v>0</v>
      </c>
      <c r="GN29" s="219">
        <v>0</v>
      </c>
      <c r="GO29" s="219">
        <v>0</v>
      </c>
      <c r="GP29" s="219">
        <v>0</v>
      </c>
      <c r="GQ29" s="219">
        <v>0</v>
      </c>
      <c r="GR29" s="219">
        <v>0</v>
      </c>
      <c r="GS29" s="219">
        <v>0</v>
      </c>
      <c r="GT29" s="219">
        <v>0</v>
      </c>
      <c r="GU29" s="219">
        <v>0</v>
      </c>
      <c r="GV29" s="219">
        <v>0</v>
      </c>
      <c r="GW29" s="219">
        <v>0</v>
      </c>
      <c r="GX29" s="219">
        <v>0</v>
      </c>
      <c r="GY29" s="219">
        <v>0</v>
      </c>
      <c r="GZ29" s="219">
        <v>0</v>
      </c>
      <c r="HA29" s="219">
        <v>0</v>
      </c>
      <c r="HB29" s="219">
        <v>0</v>
      </c>
      <c r="HC29" s="219">
        <v>0</v>
      </c>
      <c r="HD29" s="219">
        <v>0</v>
      </c>
      <c r="HE29" s="219">
        <v>0</v>
      </c>
      <c r="HF29" s="219">
        <v>0</v>
      </c>
      <c r="HG29" s="219">
        <v>0</v>
      </c>
      <c r="HH29" s="219">
        <v>0</v>
      </c>
      <c r="HI29" s="219">
        <v>0</v>
      </c>
      <c r="HJ29" s="219">
        <v>0</v>
      </c>
      <c r="HK29" s="120"/>
      <c r="HL29" s="219">
        <v>0</v>
      </c>
      <c r="HM29" s="219">
        <v>0</v>
      </c>
      <c r="HN29" s="219">
        <v>0</v>
      </c>
      <c r="HO29" s="219">
        <v>0</v>
      </c>
      <c r="HP29" s="219">
        <v>0</v>
      </c>
      <c r="HQ29" s="219">
        <v>0</v>
      </c>
      <c r="HR29" s="219">
        <v>0</v>
      </c>
      <c r="HS29" s="219">
        <v>0</v>
      </c>
      <c r="HT29" s="219">
        <v>0</v>
      </c>
      <c r="HU29" s="219">
        <v>0</v>
      </c>
      <c r="HV29" s="219">
        <v>0</v>
      </c>
      <c r="HW29" s="219">
        <v>0</v>
      </c>
      <c r="HX29" s="219">
        <v>0</v>
      </c>
      <c r="HY29" s="219">
        <v>0</v>
      </c>
      <c r="HZ29" s="219">
        <v>0</v>
      </c>
      <c r="IA29" s="219">
        <v>0</v>
      </c>
      <c r="IB29" s="219">
        <v>0</v>
      </c>
      <c r="IC29" s="219">
        <v>0</v>
      </c>
      <c r="ID29" s="219">
        <v>0</v>
      </c>
      <c r="IE29" s="219">
        <v>0</v>
      </c>
      <c r="IF29" s="219">
        <v>0</v>
      </c>
      <c r="IG29" s="219">
        <v>0</v>
      </c>
      <c r="IH29" s="219">
        <v>0</v>
      </c>
      <c r="II29" s="219">
        <v>0</v>
      </c>
      <c r="IJ29" s="219">
        <v>0</v>
      </c>
      <c r="IK29" s="219">
        <v>0</v>
      </c>
      <c r="IL29" s="219">
        <v>0</v>
      </c>
      <c r="IM29" s="219">
        <v>0</v>
      </c>
      <c r="IN29" s="219">
        <v>0</v>
      </c>
      <c r="IO29" s="219">
        <v>0</v>
      </c>
      <c r="IP29" s="219">
        <v>0</v>
      </c>
      <c r="IQ29" s="219">
        <v>0</v>
      </c>
      <c r="IR29" s="219">
        <v>0</v>
      </c>
      <c r="IS29" s="219">
        <v>0</v>
      </c>
      <c r="IT29" s="219">
        <v>0</v>
      </c>
      <c r="IU29" s="120"/>
      <c r="IV29" s="219">
        <v>0</v>
      </c>
      <c r="IW29" s="219">
        <v>0</v>
      </c>
      <c r="IX29" s="219">
        <v>0</v>
      </c>
      <c r="IY29" s="219">
        <v>0</v>
      </c>
      <c r="IZ29" s="219">
        <v>0</v>
      </c>
      <c r="JA29" s="219">
        <v>0</v>
      </c>
      <c r="JB29" s="219">
        <v>0</v>
      </c>
      <c r="JC29" s="219">
        <v>0</v>
      </c>
      <c r="JD29" s="219">
        <v>0</v>
      </c>
      <c r="JE29" s="219">
        <v>0</v>
      </c>
      <c r="JF29" s="219">
        <v>0</v>
      </c>
      <c r="JG29" s="219">
        <v>0</v>
      </c>
      <c r="JH29" s="219">
        <v>0</v>
      </c>
      <c r="JI29" s="219">
        <v>0</v>
      </c>
      <c r="JJ29" s="219">
        <v>0</v>
      </c>
      <c r="JK29" s="219">
        <v>0</v>
      </c>
      <c r="JL29" s="219">
        <v>0</v>
      </c>
      <c r="JM29" s="219">
        <v>0</v>
      </c>
      <c r="JN29" s="219">
        <v>0</v>
      </c>
      <c r="JO29" s="219">
        <v>0</v>
      </c>
      <c r="JP29" s="219">
        <v>0</v>
      </c>
      <c r="JQ29" s="219">
        <v>0</v>
      </c>
      <c r="JR29" s="219">
        <v>0</v>
      </c>
      <c r="JS29" s="219">
        <v>0</v>
      </c>
      <c r="JT29" s="219">
        <v>0</v>
      </c>
      <c r="JU29" s="219">
        <v>0</v>
      </c>
      <c r="JV29" s="219">
        <v>0</v>
      </c>
      <c r="JW29" s="219">
        <v>0</v>
      </c>
      <c r="JX29" s="219">
        <v>0</v>
      </c>
      <c r="JY29" s="219">
        <v>0</v>
      </c>
      <c r="JZ29" s="219">
        <v>0</v>
      </c>
      <c r="KA29" s="219">
        <v>0</v>
      </c>
      <c r="KB29" s="219">
        <v>0</v>
      </c>
      <c r="KC29" s="219">
        <v>0</v>
      </c>
      <c r="KD29" s="219">
        <v>0</v>
      </c>
      <c r="KE29" s="120"/>
      <c r="KF29" s="219">
        <v>0</v>
      </c>
      <c r="KG29" s="219">
        <v>0</v>
      </c>
      <c r="KH29" s="219">
        <v>0</v>
      </c>
      <c r="KI29" s="219">
        <v>0</v>
      </c>
      <c r="KJ29" s="219">
        <v>0</v>
      </c>
      <c r="KK29" s="219">
        <v>0</v>
      </c>
      <c r="KL29" s="219">
        <v>0</v>
      </c>
      <c r="KM29" s="219">
        <v>0</v>
      </c>
      <c r="KN29" s="219">
        <v>0</v>
      </c>
      <c r="KO29" s="219">
        <v>0</v>
      </c>
      <c r="KP29" s="219">
        <v>0</v>
      </c>
      <c r="KQ29" s="219">
        <v>0</v>
      </c>
      <c r="KR29" s="219">
        <v>0</v>
      </c>
      <c r="KS29" s="219">
        <v>0</v>
      </c>
      <c r="KT29" s="219">
        <v>0</v>
      </c>
      <c r="KU29" s="219">
        <v>0</v>
      </c>
      <c r="KV29" s="219">
        <v>0</v>
      </c>
      <c r="KW29" s="219">
        <v>0</v>
      </c>
      <c r="KX29" s="219">
        <v>0</v>
      </c>
      <c r="KY29" s="219">
        <v>0</v>
      </c>
      <c r="KZ29" s="219">
        <v>0</v>
      </c>
      <c r="LA29" s="219">
        <v>0</v>
      </c>
      <c r="LB29" s="219">
        <v>0</v>
      </c>
      <c r="LC29" s="219">
        <v>0</v>
      </c>
      <c r="LD29" s="219">
        <v>0</v>
      </c>
      <c r="LE29" s="219">
        <v>0</v>
      </c>
      <c r="LF29" s="219">
        <v>0</v>
      </c>
      <c r="LG29" s="219">
        <v>0</v>
      </c>
      <c r="LH29" s="219">
        <v>0</v>
      </c>
      <c r="LI29" s="219">
        <v>0</v>
      </c>
      <c r="LJ29" s="219">
        <v>0</v>
      </c>
      <c r="LK29" s="219">
        <v>0</v>
      </c>
      <c r="LL29" s="219">
        <v>0</v>
      </c>
      <c r="LM29" s="219">
        <v>0</v>
      </c>
      <c r="LN29" s="219">
        <v>0</v>
      </c>
      <c r="LO29" s="120"/>
      <c r="LP29" s="219">
        <v>8897.0967347551577</v>
      </c>
      <c r="LQ29" s="219">
        <v>8604.8305139743788</v>
      </c>
      <c r="LR29" s="219">
        <v>8484.2802153395205</v>
      </c>
      <c r="LS29" s="219">
        <v>8492.8921490679295</v>
      </c>
      <c r="LT29" s="219">
        <v>8377.5634378801933</v>
      </c>
      <c r="LU29" s="219">
        <v>8260.6359492197971</v>
      </c>
      <c r="LV29" s="219">
        <v>8221.9615844199943</v>
      </c>
      <c r="LW29" s="219">
        <v>8216.3644375377698</v>
      </c>
      <c r="LX29" s="219">
        <v>8229.8612495611433</v>
      </c>
      <c r="LY29" s="219">
        <v>8190.685219634086</v>
      </c>
      <c r="LZ29" s="219">
        <v>8265.5634715024225</v>
      </c>
      <c r="MA29" s="219">
        <v>8503.3759517714698</v>
      </c>
      <c r="MB29" s="219">
        <v>8713.9864719791185</v>
      </c>
      <c r="MC29" s="219">
        <v>9114.5356902532658</v>
      </c>
      <c r="MD29" s="219">
        <v>9315.9694449537019</v>
      </c>
      <c r="ME29" s="219">
        <v>9802.1359408975459</v>
      </c>
      <c r="MF29" s="219">
        <v>10668.899138155241</v>
      </c>
      <c r="MG29" s="219">
        <v>11332.918276014703</v>
      </c>
      <c r="MH29" s="219">
        <v>12236.458847826992</v>
      </c>
      <c r="MI29" s="219">
        <v>13168.221511675938</v>
      </c>
      <c r="MJ29" s="219">
        <v>13905.635195813151</v>
      </c>
      <c r="MK29" s="219">
        <v>15375.03131455724</v>
      </c>
      <c r="ML29" s="219">
        <v>15526.035417162278</v>
      </c>
      <c r="MM29" s="219">
        <v>16762.098492778248</v>
      </c>
      <c r="MN29" s="219">
        <v>19050.131470688189</v>
      </c>
      <c r="MO29" s="219">
        <v>19695.275825151581</v>
      </c>
      <c r="MP29" s="219">
        <v>22548.218074046978</v>
      </c>
      <c r="MQ29" s="219">
        <v>24329.469186877483</v>
      </c>
      <c r="MR29" s="219">
        <v>25532.878676515818</v>
      </c>
      <c r="MS29" s="219">
        <v>26365.887937284417</v>
      </c>
      <c r="MT29" s="219">
        <v>28343.535832064135</v>
      </c>
      <c r="MU29" s="219">
        <v>31032.985187765553</v>
      </c>
      <c r="MV29" s="219">
        <v>33389.798252697743</v>
      </c>
      <c r="MW29" s="219">
        <v>36274.970756291914</v>
      </c>
      <c r="MX29" s="219">
        <v>38828.819756550663</v>
      </c>
      <c r="MY29" s="120"/>
      <c r="MZ29" s="219">
        <v>0</v>
      </c>
      <c r="NA29" s="219">
        <v>0</v>
      </c>
      <c r="NB29" s="219">
        <v>0</v>
      </c>
      <c r="NC29" s="219">
        <v>0</v>
      </c>
      <c r="ND29" s="219">
        <v>0</v>
      </c>
      <c r="NE29" s="219">
        <v>0</v>
      </c>
      <c r="NF29" s="219">
        <v>0</v>
      </c>
      <c r="NG29" s="219">
        <v>0</v>
      </c>
      <c r="NH29" s="219">
        <v>0</v>
      </c>
      <c r="NI29" s="219">
        <v>0</v>
      </c>
      <c r="NJ29" s="219">
        <v>0</v>
      </c>
      <c r="NK29" s="219">
        <v>0</v>
      </c>
      <c r="NL29" s="219">
        <v>0</v>
      </c>
      <c r="NM29" s="219">
        <v>0</v>
      </c>
      <c r="NN29" s="219">
        <v>0</v>
      </c>
      <c r="NO29" s="219">
        <v>0</v>
      </c>
      <c r="NP29" s="219">
        <v>0</v>
      </c>
      <c r="NQ29" s="219">
        <v>0</v>
      </c>
      <c r="NR29" s="219">
        <v>0</v>
      </c>
      <c r="NS29" s="219">
        <v>0</v>
      </c>
      <c r="NT29" s="219">
        <v>0</v>
      </c>
      <c r="NU29" s="219">
        <v>0</v>
      </c>
      <c r="NV29" s="219">
        <v>0</v>
      </c>
      <c r="NW29" s="219">
        <v>0</v>
      </c>
      <c r="NX29" s="219">
        <v>0</v>
      </c>
      <c r="NY29" s="219">
        <v>0</v>
      </c>
      <c r="NZ29" s="219">
        <v>0</v>
      </c>
      <c r="OA29" s="219">
        <v>0</v>
      </c>
      <c r="OB29" s="219">
        <v>0</v>
      </c>
      <c r="OC29" s="219">
        <v>0</v>
      </c>
      <c r="OD29" s="219">
        <v>0</v>
      </c>
      <c r="OE29" s="219">
        <v>0</v>
      </c>
      <c r="OF29" s="219">
        <v>0</v>
      </c>
      <c r="OG29" s="219">
        <v>0</v>
      </c>
      <c r="OH29" s="219">
        <v>0</v>
      </c>
      <c r="OI29" s="120"/>
      <c r="OJ29" s="219">
        <v>2736.9928525069431</v>
      </c>
      <c r="OK29" s="219">
        <v>2796.779640279025</v>
      </c>
      <c r="OL29" s="219">
        <v>2660.0151300048647</v>
      </c>
      <c r="OM29" s="219">
        <v>2361.6766148909442</v>
      </c>
      <c r="ON29" s="219">
        <v>2203.8293366118714</v>
      </c>
      <c r="OO29" s="219">
        <v>2430.5982102297176</v>
      </c>
      <c r="OP29" s="219">
        <v>2703.1847439947937</v>
      </c>
      <c r="OQ29" s="219">
        <v>3007.6589270675422</v>
      </c>
      <c r="OR29" s="219">
        <v>3000.0233794468572</v>
      </c>
      <c r="OS29" s="219">
        <v>3143.155379860767</v>
      </c>
      <c r="OT29" s="219">
        <v>3188.2193568726543</v>
      </c>
      <c r="OU29" s="219">
        <v>3181.4192030639838</v>
      </c>
      <c r="OV29" s="219">
        <v>3749.5319407593506</v>
      </c>
      <c r="OW29" s="219">
        <v>3836.1293909307869</v>
      </c>
      <c r="OX29" s="219">
        <v>3655.4432860620177</v>
      </c>
      <c r="OY29" s="219">
        <v>4467.9548644380639</v>
      </c>
      <c r="OZ29" s="219">
        <v>4662.6857044809094</v>
      </c>
      <c r="PA29" s="219">
        <v>4148.0162806917197</v>
      </c>
      <c r="PB29" s="219">
        <v>4280.9864110429444</v>
      </c>
      <c r="PC29" s="219">
        <v>5227.51106317827</v>
      </c>
      <c r="PD29" s="219">
        <v>5240.7994081089073</v>
      </c>
      <c r="PE29" s="219">
        <v>6166.1286756436821</v>
      </c>
      <c r="PF29" s="219">
        <v>6460.8</v>
      </c>
      <c r="PG29" s="219">
        <v>6957.5932220795894</v>
      </c>
      <c r="PH29" s="219">
        <v>7060.4352246469844</v>
      </c>
      <c r="PI29" s="219">
        <v>7456.5</v>
      </c>
      <c r="PJ29" s="219">
        <v>7520.9189737480938</v>
      </c>
      <c r="PK29" s="219">
        <v>7028.699599620214</v>
      </c>
      <c r="PL29" s="219">
        <v>6636</v>
      </c>
      <c r="PM29" s="219">
        <v>6215.9999999999991</v>
      </c>
      <c r="PN29" s="219">
        <v>6238.0000000000009</v>
      </c>
      <c r="PO29" s="219">
        <v>6256.2747903657455</v>
      </c>
      <c r="PP29" s="219">
        <v>6190</v>
      </c>
      <c r="PQ29" s="219">
        <v>6190</v>
      </c>
      <c r="PR29" s="219">
        <v>5898.9758874138588</v>
      </c>
      <c r="PS29" s="120"/>
      <c r="PT29" s="219">
        <v>1184.1882581356913</v>
      </c>
      <c r="PU29" s="219">
        <v>1409.0488194912934</v>
      </c>
      <c r="PV29" s="219">
        <v>1470.2446710966067</v>
      </c>
      <c r="PW29" s="219">
        <v>1387.243321352762</v>
      </c>
      <c r="PX29" s="219">
        <v>1944.2542136542395</v>
      </c>
      <c r="PY29" s="219">
        <v>1787.8119483986993</v>
      </c>
      <c r="PZ29" s="219">
        <v>1779.0472054043</v>
      </c>
      <c r="QA29" s="219">
        <v>1853.9765057285554</v>
      </c>
      <c r="QB29" s="219">
        <v>1891.9912619309434</v>
      </c>
      <c r="QC29" s="219">
        <v>1784.9010220578868</v>
      </c>
      <c r="QD29" s="219">
        <v>1721.5971435698041</v>
      </c>
      <c r="QE29" s="219">
        <v>1700.6331751157124</v>
      </c>
      <c r="QF29" s="219">
        <v>1627.5963774615282</v>
      </c>
      <c r="QG29" s="219">
        <v>1717.8044957480124</v>
      </c>
      <c r="QH29" s="219">
        <v>2072.3159446254881</v>
      </c>
      <c r="QI29" s="219">
        <v>1581.8674365459917</v>
      </c>
      <c r="QJ29" s="219">
        <v>1797.0189165673637</v>
      </c>
      <c r="QK29" s="219">
        <v>1283.8701956619338</v>
      </c>
      <c r="QL29" s="219">
        <v>854.31352743872503</v>
      </c>
      <c r="QM29" s="219">
        <v>414.02119412792462</v>
      </c>
      <c r="QN29" s="219">
        <v>618.4031618768563</v>
      </c>
      <c r="QO29" s="219">
        <v>621.28147427149406</v>
      </c>
      <c r="QP29" s="219">
        <v>541.99999999999989</v>
      </c>
      <c r="QQ29" s="219">
        <v>524.94036333660961</v>
      </c>
      <c r="QR29" s="219">
        <v>466.9385244602264</v>
      </c>
      <c r="QS29" s="219">
        <v>342.94737379786471</v>
      </c>
      <c r="QT29" s="219">
        <v>374.06071056719833</v>
      </c>
      <c r="QU29" s="219">
        <v>320.99999999999994</v>
      </c>
      <c r="QV29" s="219">
        <v>311.02999999999992</v>
      </c>
      <c r="QW29" s="219">
        <v>351.99999999999989</v>
      </c>
      <c r="QX29" s="219">
        <v>349</v>
      </c>
      <c r="QY29" s="219">
        <v>342.84757085020249</v>
      </c>
      <c r="QZ29" s="219">
        <v>343.5</v>
      </c>
      <c r="RA29" s="219">
        <v>366</v>
      </c>
      <c r="RB29" s="219">
        <v>235.84253815668501</v>
      </c>
      <c r="RC29" s="120"/>
      <c r="RD29" s="219">
        <v>2613.5207323678828</v>
      </c>
      <c r="RE29" s="219">
        <v>2459.7366368047255</v>
      </c>
      <c r="RF29" s="219">
        <v>2403.5483108759236</v>
      </c>
      <c r="RG29" s="219">
        <v>2318.8970877053953</v>
      </c>
      <c r="RH29" s="219">
        <v>2184.2594188390799</v>
      </c>
      <c r="RI29" s="219">
        <v>1878.0105511886004</v>
      </c>
      <c r="RJ29" s="219">
        <v>1826.8991913831387</v>
      </c>
      <c r="RK29" s="219">
        <v>1618.5141856787748</v>
      </c>
      <c r="RL29" s="219">
        <v>1517.3727758864759</v>
      </c>
      <c r="RM29" s="219">
        <v>1279.2589854350849</v>
      </c>
      <c r="RN29" s="219">
        <v>684.12580665467613</v>
      </c>
      <c r="RO29" s="219">
        <v>587.40382646885757</v>
      </c>
      <c r="RP29" s="219">
        <v>1046.5419241332643</v>
      </c>
      <c r="RQ29" s="219">
        <v>987.40350526503653</v>
      </c>
      <c r="RR29" s="219">
        <v>936.14197004930929</v>
      </c>
      <c r="RS29" s="219">
        <v>1120.0447902346921</v>
      </c>
      <c r="RT29" s="219">
        <v>1037.5040471113887</v>
      </c>
      <c r="RU29" s="219">
        <v>1123.5120184744576</v>
      </c>
      <c r="RV29" s="219">
        <v>1062.868125866662</v>
      </c>
      <c r="RW29" s="219">
        <v>501.62170278736733</v>
      </c>
      <c r="RX29" s="219">
        <v>525.75069999999994</v>
      </c>
      <c r="RY29" s="219">
        <v>514.69599999999991</v>
      </c>
      <c r="RZ29" s="219">
        <v>520.5</v>
      </c>
      <c r="SA29" s="219">
        <v>491.55131137986314</v>
      </c>
      <c r="SB29" s="219">
        <v>484.47530234591284</v>
      </c>
      <c r="SC29" s="219">
        <v>411.75680000000006</v>
      </c>
      <c r="SD29" s="219">
        <v>411.75680000000006</v>
      </c>
      <c r="SE29" s="219">
        <v>400.99336591062303</v>
      </c>
      <c r="SF29" s="219">
        <v>330.99999999999994</v>
      </c>
      <c r="SG29" s="219">
        <v>386.97896631238507</v>
      </c>
      <c r="SH29" s="219">
        <v>387.75292424500981</v>
      </c>
      <c r="SI29" s="219">
        <v>387.99999999999994</v>
      </c>
      <c r="SJ29" s="219">
        <v>0</v>
      </c>
      <c r="SK29" s="219">
        <v>0</v>
      </c>
      <c r="SL29" s="219">
        <v>0</v>
      </c>
      <c r="SM29" s="120"/>
      <c r="SN29" s="219">
        <v>0</v>
      </c>
      <c r="SO29" s="219">
        <v>0</v>
      </c>
      <c r="SP29" s="219">
        <v>0</v>
      </c>
      <c r="SQ29" s="219">
        <v>0</v>
      </c>
      <c r="SR29" s="219">
        <v>0</v>
      </c>
      <c r="SS29" s="219">
        <v>0</v>
      </c>
      <c r="ST29" s="219">
        <v>0</v>
      </c>
      <c r="SU29" s="219">
        <v>0</v>
      </c>
      <c r="SV29" s="219">
        <v>0</v>
      </c>
      <c r="SW29" s="219">
        <v>0</v>
      </c>
      <c r="SX29" s="219">
        <v>0</v>
      </c>
      <c r="SY29" s="219">
        <v>0</v>
      </c>
      <c r="SZ29" s="219">
        <v>0</v>
      </c>
      <c r="TA29" s="219">
        <v>0</v>
      </c>
      <c r="TB29" s="219">
        <v>0</v>
      </c>
      <c r="TC29" s="219">
        <v>0</v>
      </c>
      <c r="TD29" s="219">
        <v>0</v>
      </c>
      <c r="TE29" s="219">
        <v>0</v>
      </c>
      <c r="TF29" s="219">
        <v>0</v>
      </c>
      <c r="TG29" s="219">
        <v>0</v>
      </c>
      <c r="TH29" s="219">
        <v>0</v>
      </c>
      <c r="TI29" s="219">
        <v>0</v>
      </c>
      <c r="TJ29" s="219">
        <v>0</v>
      </c>
      <c r="TK29" s="219">
        <v>0</v>
      </c>
      <c r="TL29" s="219">
        <v>0</v>
      </c>
      <c r="TM29" s="219">
        <v>0</v>
      </c>
      <c r="TN29" s="219">
        <v>0</v>
      </c>
      <c r="TO29" s="219">
        <v>0</v>
      </c>
      <c r="TP29" s="219">
        <v>0</v>
      </c>
      <c r="TQ29" s="219">
        <v>0</v>
      </c>
      <c r="TR29" s="219">
        <v>0</v>
      </c>
      <c r="TS29" s="219">
        <v>0</v>
      </c>
      <c r="TT29" s="219">
        <v>0</v>
      </c>
      <c r="TU29" s="219">
        <v>0</v>
      </c>
      <c r="TV29" s="219">
        <v>0</v>
      </c>
      <c r="TW29" s="120"/>
      <c r="TX29" s="219">
        <v>0</v>
      </c>
      <c r="TY29" s="219">
        <v>0</v>
      </c>
      <c r="TZ29" s="219">
        <v>0</v>
      </c>
      <c r="UA29" s="219">
        <v>0</v>
      </c>
      <c r="UB29" s="219">
        <v>0</v>
      </c>
      <c r="UC29" s="219">
        <v>0</v>
      </c>
      <c r="UD29" s="219">
        <v>0</v>
      </c>
      <c r="UE29" s="219">
        <v>0</v>
      </c>
      <c r="UF29" s="219">
        <v>0</v>
      </c>
      <c r="UG29" s="219">
        <v>0</v>
      </c>
      <c r="UH29" s="219">
        <v>0</v>
      </c>
      <c r="UI29" s="219">
        <v>0</v>
      </c>
      <c r="UJ29" s="219">
        <v>0</v>
      </c>
      <c r="UK29" s="219">
        <v>0</v>
      </c>
      <c r="UL29" s="219">
        <v>0</v>
      </c>
      <c r="UM29" s="219">
        <v>0</v>
      </c>
      <c r="UN29" s="219">
        <v>0</v>
      </c>
      <c r="UO29" s="219">
        <v>0</v>
      </c>
      <c r="UP29" s="219">
        <v>0</v>
      </c>
      <c r="UQ29" s="219">
        <v>0</v>
      </c>
      <c r="UR29" s="219">
        <v>0</v>
      </c>
      <c r="US29" s="219">
        <v>0</v>
      </c>
      <c r="UT29" s="219">
        <v>0</v>
      </c>
      <c r="UU29" s="219">
        <v>0</v>
      </c>
      <c r="UV29" s="219">
        <v>0</v>
      </c>
      <c r="UW29" s="219">
        <v>0</v>
      </c>
      <c r="UX29" s="219">
        <v>0</v>
      </c>
      <c r="UY29" s="219">
        <v>0</v>
      </c>
      <c r="UZ29" s="219">
        <v>0</v>
      </c>
      <c r="VA29" s="219">
        <v>0</v>
      </c>
      <c r="VB29" s="219">
        <v>0</v>
      </c>
      <c r="VC29" s="219">
        <v>0</v>
      </c>
      <c r="VD29" s="219">
        <v>0</v>
      </c>
      <c r="VE29" s="219">
        <v>0</v>
      </c>
      <c r="VF29" s="219">
        <v>0</v>
      </c>
      <c r="VG29" s="120"/>
      <c r="VH29" s="219">
        <v>132.7244094488189</v>
      </c>
      <c r="VI29" s="219">
        <v>131.91417322834644</v>
      </c>
      <c r="VJ29" s="219">
        <v>136.58267716535431</v>
      </c>
      <c r="VK29" s="219">
        <v>141.32834645669291</v>
      </c>
      <c r="VL29" s="219">
        <v>145.84251968503938</v>
      </c>
      <c r="VM29" s="219">
        <v>146.459842519685</v>
      </c>
      <c r="VN29" s="219">
        <v>148.81338582677165</v>
      </c>
      <c r="VO29" s="219">
        <v>152.09291338582676</v>
      </c>
      <c r="VP29" s="219">
        <v>155.33385826771652</v>
      </c>
      <c r="VQ29" s="219">
        <v>158.80629921259845</v>
      </c>
      <c r="VR29" s="219">
        <v>161.93149606299215</v>
      </c>
      <c r="VS29" s="219">
        <v>161.9314960629921</v>
      </c>
      <c r="VT29" s="219">
        <v>165.32677165354332</v>
      </c>
      <c r="VU29" s="219">
        <v>168.72204724409443</v>
      </c>
      <c r="VV29" s="219">
        <v>171.80866141732284</v>
      </c>
      <c r="VW29" s="219">
        <v>178</v>
      </c>
      <c r="VX29" s="219">
        <v>178.05905511811019</v>
      </c>
      <c r="VY29" s="219">
        <v>525.60814699800324</v>
      </c>
      <c r="VZ29" s="219">
        <v>490.96456692913387</v>
      </c>
      <c r="WA29" s="219">
        <v>527.54500150938566</v>
      </c>
      <c r="WB29" s="219">
        <v>770.49606299212599</v>
      </c>
      <c r="WC29" s="219">
        <v>619.34842519685049</v>
      </c>
      <c r="WD29" s="219">
        <v>727.28346456692918</v>
      </c>
      <c r="WE29" s="219">
        <v>703.94094488188978</v>
      </c>
      <c r="WF29" s="219">
        <v>589.73622047244089</v>
      </c>
      <c r="WG29" s="219">
        <v>598.22440944881896</v>
      </c>
      <c r="WH29" s="219">
        <v>585.27306531987676</v>
      </c>
      <c r="WI29" s="219">
        <v>658.50984251968521</v>
      </c>
      <c r="WJ29" s="219">
        <v>649.54184068773691</v>
      </c>
      <c r="WK29" s="219">
        <v>613.53737846536546</v>
      </c>
      <c r="WL29" s="219">
        <v>643.47546618038825</v>
      </c>
      <c r="WM29" s="219">
        <v>654.30439266781184</v>
      </c>
      <c r="WN29" s="219">
        <v>642.86181816653936</v>
      </c>
      <c r="WO29" s="219">
        <v>642.86181816653936</v>
      </c>
      <c r="WP29" s="219">
        <v>642.86181816653936</v>
      </c>
      <c r="WQ29" s="120"/>
      <c r="WR29" s="219">
        <v>0</v>
      </c>
      <c r="WS29" s="219">
        <v>0</v>
      </c>
      <c r="WT29" s="219">
        <v>0</v>
      </c>
      <c r="WU29" s="219">
        <v>0</v>
      </c>
      <c r="WV29" s="219">
        <v>0</v>
      </c>
      <c r="WW29" s="219">
        <v>0</v>
      </c>
      <c r="WX29" s="219">
        <v>0</v>
      </c>
      <c r="WY29" s="219">
        <v>0</v>
      </c>
      <c r="WZ29" s="219">
        <v>0</v>
      </c>
      <c r="XA29" s="219">
        <v>0</v>
      </c>
      <c r="XB29" s="219">
        <v>0</v>
      </c>
      <c r="XC29" s="219">
        <v>0</v>
      </c>
      <c r="XD29" s="219">
        <v>0</v>
      </c>
      <c r="XE29" s="219">
        <v>0</v>
      </c>
      <c r="XF29" s="219">
        <v>0</v>
      </c>
      <c r="XG29" s="219">
        <v>0</v>
      </c>
      <c r="XH29" s="219">
        <v>0</v>
      </c>
      <c r="XI29" s="219">
        <v>0</v>
      </c>
      <c r="XJ29" s="219">
        <v>0</v>
      </c>
      <c r="XK29" s="219">
        <v>0</v>
      </c>
      <c r="XL29" s="219">
        <v>0</v>
      </c>
      <c r="XM29" s="219">
        <v>0</v>
      </c>
      <c r="XN29" s="219">
        <v>0</v>
      </c>
      <c r="XO29" s="219">
        <v>0</v>
      </c>
      <c r="XP29" s="219">
        <v>0</v>
      </c>
      <c r="XQ29" s="219">
        <v>0</v>
      </c>
      <c r="XR29" s="219">
        <v>0</v>
      </c>
      <c r="XS29" s="219">
        <v>0</v>
      </c>
      <c r="XT29" s="219">
        <v>0</v>
      </c>
      <c r="XU29" s="219">
        <v>0</v>
      </c>
      <c r="XV29" s="219">
        <v>0</v>
      </c>
      <c r="XW29" s="219">
        <v>0</v>
      </c>
      <c r="XX29" s="219">
        <v>0</v>
      </c>
      <c r="XY29" s="219">
        <v>0</v>
      </c>
      <c r="XZ29" s="219">
        <v>0</v>
      </c>
      <c r="YA29" s="120"/>
      <c r="YB29" s="219">
        <v>0</v>
      </c>
      <c r="YC29" s="219">
        <v>0</v>
      </c>
      <c r="YD29" s="219">
        <v>0</v>
      </c>
      <c r="YE29" s="219">
        <v>0</v>
      </c>
      <c r="YF29" s="219">
        <v>0</v>
      </c>
      <c r="YG29" s="219">
        <v>0</v>
      </c>
      <c r="YH29" s="219">
        <v>0</v>
      </c>
      <c r="YI29" s="219">
        <v>0</v>
      </c>
      <c r="YJ29" s="219">
        <v>0</v>
      </c>
      <c r="YK29" s="219">
        <v>0</v>
      </c>
      <c r="YL29" s="219">
        <v>0</v>
      </c>
      <c r="YM29" s="219">
        <v>0</v>
      </c>
      <c r="YN29" s="219">
        <v>0</v>
      </c>
      <c r="YO29" s="219">
        <v>0</v>
      </c>
      <c r="YP29" s="219">
        <v>0</v>
      </c>
      <c r="YQ29" s="219">
        <v>0</v>
      </c>
      <c r="YR29" s="219">
        <v>0</v>
      </c>
      <c r="YS29" s="219">
        <v>0</v>
      </c>
      <c r="YT29" s="219">
        <v>0</v>
      </c>
      <c r="YU29" s="219">
        <v>0</v>
      </c>
      <c r="YV29" s="219">
        <v>0</v>
      </c>
      <c r="YW29" s="219">
        <v>0</v>
      </c>
      <c r="YX29" s="219">
        <v>0</v>
      </c>
      <c r="YY29" s="219">
        <v>0</v>
      </c>
      <c r="YZ29" s="219">
        <v>0</v>
      </c>
      <c r="ZA29" s="219">
        <v>0</v>
      </c>
      <c r="ZB29" s="219">
        <v>0</v>
      </c>
      <c r="ZC29" s="219">
        <v>0</v>
      </c>
      <c r="ZD29" s="219">
        <v>0</v>
      </c>
      <c r="ZE29" s="219">
        <v>0</v>
      </c>
      <c r="ZF29" s="219">
        <v>0</v>
      </c>
      <c r="ZG29" s="219">
        <v>0</v>
      </c>
      <c r="ZH29" s="219">
        <v>0</v>
      </c>
      <c r="ZI29" s="219">
        <v>0</v>
      </c>
      <c r="ZJ29" s="219">
        <v>0</v>
      </c>
      <c r="ZK29" s="120"/>
      <c r="ZL29" s="219">
        <v>0</v>
      </c>
      <c r="ZM29" s="219">
        <v>0</v>
      </c>
      <c r="ZN29" s="219">
        <v>0</v>
      </c>
      <c r="ZO29" s="219">
        <v>0</v>
      </c>
      <c r="ZP29" s="219">
        <v>0</v>
      </c>
      <c r="ZQ29" s="219">
        <v>0</v>
      </c>
      <c r="ZR29" s="219">
        <v>0</v>
      </c>
      <c r="ZS29" s="219">
        <v>0</v>
      </c>
      <c r="ZT29" s="219">
        <v>0</v>
      </c>
      <c r="ZU29" s="219">
        <v>0</v>
      </c>
      <c r="ZV29" s="219">
        <v>0</v>
      </c>
      <c r="ZW29" s="219">
        <v>0</v>
      </c>
      <c r="ZX29" s="219">
        <v>0</v>
      </c>
      <c r="ZY29" s="219">
        <v>0</v>
      </c>
      <c r="ZZ29" s="219">
        <v>0</v>
      </c>
      <c r="AAA29" s="219">
        <v>0</v>
      </c>
      <c r="AAB29" s="219">
        <v>0</v>
      </c>
      <c r="AAC29" s="219">
        <v>0</v>
      </c>
      <c r="AAD29" s="219">
        <v>0</v>
      </c>
      <c r="AAE29" s="219">
        <v>0</v>
      </c>
      <c r="AAF29" s="219">
        <v>0</v>
      </c>
      <c r="AAG29" s="219">
        <v>0</v>
      </c>
      <c r="AAH29" s="219">
        <v>0</v>
      </c>
      <c r="AAI29" s="219">
        <v>0</v>
      </c>
      <c r="AAJ29" s="219">
        <v>0</v>
      </c>
      <c r="AAK29" s="219">
        <v>0</v>
      </c>
      <c r="AAL29" s="219">
        <v>0</v>
      </c>
      <c r="AAM29" s="219">
        <v>0</v>
      </c>
      <c r="AAN29" s="219">
        <v>0</v>
      </c>
      <c r="AAO29" s="219">
        <v>0</v>
      </c>
      <c r="AAP29" s="219">
        <v>0</v>
      </c>
      <c r="AAQ29" s="219">
        <v>0</v>
      </c>
      <c r="AAR29" s="219">
        <v>0</v>
      </c>
      <c r="AAS29" s="219">
        <v>0</v>
      </c>
      <c r="AAT29" s="219">
        <v>0</v>
      </c>
      <c r="AAU29" s="120"/>
      <c r="AAV29" s="219">
        <v>0</v>
      </c>
      <c r="AAW29" s="219">
        <v>0</v>
      </c>
      <c r="AAX29" s="219">
        <v>0</v>
      </c>
      <c r="AAY29" s="219">
        <v>0</v>
      </c>
      <c r="AAZ29" s="219">
        <v>0</v>
      </c>
      <c r="ABA29" s="219">
        <v>0</v>
      </c>
      <c r="ABB29" s="219">
        <v>0</v>
      </c>
      <c r="ABC29" s="219">
        <v>0</v>
      </c>
      <c r="ABD29" s="219">
        <v>0</v>
      </c>
      <c r="ABE29" s="219">
        <v>0</v>
      </c>
      <c r="ABF29" s="219">
        <v>0</v>
      </c>
      <c r="ABG29" s="219">
        <v>0</v>
      </c>
      <c r="ABH29" s="219">
        <v>0</v>
      </c>
      <c r="ABI29" s="219">
        <v>0</v>
      </c>
      <c r="ABJ29" s="219">
        <v>0</v>
      </c>
      <c r="ABK29" s="219">
        <v>0</v>
      </c>
      <c r="ABL29" s="219">
        <v>0</v>
      </c>
      <c r="ABM29" s="219">
        <v>0</v>
      </c>
      <c r="ABN29" s="219">
        <v>0</v>
      </c>
      <c r="ABO29" s="219">
        <v>0</v>
      </c>
      <c r="ABP29" s="219">
        <v>0</v>
      </c>
      <c r="ABQ29" s="219">
        <v>0</v>
      </c>
      <c r="ABR29" s="219">
        <v>0</v>
      </c>
      <c r="ABS29" s="219">
        <v>0</v>
      </c>
      <c r="ABT29" s="219">
        <v>0</v>
      </c>
      <c r="ABU29" s="219">
        <v>0</v>
      </c>
      <c r="ABV29" s="219">
        <v>0</v>
      </c>
      <c r="ABW29" s="219">
        <v>0</v>
      </c>
      <c r="ABX29" s="219">
        <v>0</v>
      </c>
      <c r="ABY29" s="219">
        <v>0</v>
      </c>
      <c r="ABZ29" s="219">
        <v>0</v>
      </c>
      <c r="ACA29" s="219">
        <v>0</v>
      </c>
      <c r="ACB29" s="219">
        <v>0</v>
      </c>
      <c r="ACC29" s="219">
        <v>0</v>
      </c>
      <c r="ACD29" s="219">
        <v>0</v>
      </c>
      <c r="ACE29" s="120"/>
      <c r="ACF29" s="219">
        <v>4207</v>
      </c>
      <c r="ACG29" s="219">
        <v>4655</v>
      </c>
      <c r="ACH29" s="219">
        <v>4876.5</v>
      </c>
      <c r="ACI29" s="219">
        <v>5682.3</v>
      </c>
      <c r="ACJ29" s="219">
        <v>6408.6</v>
      </c>
      <c r="ACK29" s="219">
        <v>7149.2</v>
      </c>
      <c r="ACL29" s="219">
        <v>7201.6</v>
      </c>
      <c r="ACM29" s="219">
        <v>7900.9</v>
      </c>
      <c r="ACN29" s="219">
        <v>8247.9</v>
      </c>
      <c r="ACO29" s="219">
        <v>8744.7000000000007</v>
      </c>
      <c r="ACP29" s="219">
        <v>9266.5</v>
      </c>
      <c r="ACQ29" s="219">
        <v>9819.6</v>
      </c>
      <c r="ACR29" s="219">
        <v>10378.1</v>
      </c>
      <c r="ACS29" s="219">
        <v>11053.1</v>
      </c>
      <c r="ACT29" s="219">
        <v>11815.8</v>
      </c>
      <c r="ACU29" s="219">
        <v>12485.7</v>
      </c>
      <c r="ACV29" s="219">
        <v>12950.6</v>
      </c>
      <c r="ACW29" s="219">
        <v>11663.5</v>
      </c>
      <c r="ACX29" s="219">
        <v>13191.9</v>
      </c>
      <c r="ACY29" s="219">
        <v>14064.4</v>
      </c>
      <c r="ACZ29" s="219">
        <v>14609.999999999998</v>
      </c>
      <c r="ADA29" s="219">
        <v>14681.999999999996</v>
      </c>
      <c r="ADB29" s="219">
        <v>14658</v>
      </c>
      <c r="ADC29" s="219">
        <v>14450</v>
      </c>
      <c r="ADD29" s="219">
        <v>14503.999999999998</v>
      </c>
      <c r="ADE29" s="219">
        <v>14486.74418604651</v>
      </c>
      <c r="ADF29" s="219">
        <v>14469.999999999998</v>
      </c>
      <c r="ADG29" s="219">
        <v>14402.7</v>
      </c>
      <c r="ADH29" s="219">
        <v>15162.314999999999</v>
      </c>
      <c r="ADI29" s="219">
        <v>15792.000000000002</v>
      </c>
      <c r="ADJ29" s="219">
        <v>16254.28656185108</v>
      </c>
      <c r="ADK29" s="219">
        <v>16904.158024325145</v>
      </c>
      <c r="ADL29" s="219">
        <v>17618.591765054847</v>
      </c>
      <c r="ADM29" s="219">
        <v>18323.295435657092</v>
      </c>
      <c r="ADN29" s="219">
        <v>19075.896999999997</v>
      </c>
      <c r="ADO29" s="120"/>
      <c r="ADP29" s="219">
        <v>0</v>
      </c>
      <c r="ADQ29" s="219">
        <v>0</v>
      </c>
      <c r="ADR29" s="219">
        <v>0</v>
      </c>
      <c r="ADS29" s="219">
        <v>0</v>
      </c>
      <c r="ADT29" s="219">
        <v>0</v>
      </c>
      <c r="ADU29" s="219">
        <v>0</v>
      </c>
      <c r="ADV29" s="219">
        <v>0</v>
      </c>
      <c r="ADW29" s="219">
        <v>0</v>
      </c>
      <c r="ADX29" s="219">
        <v>0</v>
      </c>
      <c r="ADY29" s="219">
        <v>0</v>
      </c>
      <c r="ADZ29" s="219">
        <v>0</v>
      </c>
      <c r="AEA29" s="219">
        <v>0</v>
      </c>
      <c r="AEB29" s="219">
        <v>0</v>
      </c>
      <c r="AEC29" s="219">
        <v>0</v>
      </c>
      <c r="AED29" s="219">
        <v>0</v>
      </c>
      <c r="AEE29" s="219">
        <v>0</v>
      </c>
      <c r="AEF29" s="219">
        <v>0</v>
      </c>
      <c r="AEG29" s="219">
        <v>0</v>
      </c>
      <c r="AEH29" s="219">
        <v>0</v>
      </c>
      <c r="AEI29" s="219">
        <v>0</v>
      </c>
      <c r="AEJ29" s="219">
        <v>0</v>
      </c>
      <c r="AEK29" s="219">
        <v>0</v>
      </c>
      <c r="AEL29" s="219">
        <v>0</v>
      </c>
      <c r="AEM29" s="219">
        <v>0</v>
      </c>
      <c r="AEN29" s="219">
        <v>0</v>
      </c>
      <c r="AEO29" s="219">
        <v>0</v>
      </c>
      <c r="AEP29" s="219">
        <v>0</v>
      </c>
      <c r="AEQ29" s="219">
        <v>0</v>
      </c>
      <c r="AER29" s="219">
        <v>0</v>
      </c>
      <c r="AES29" s="219">
        <v>0</v>
      </c>
      <c r="AET29" s="219">
        <v>0</v>
      </c>
      <c r="AEU29" s="219">
        <v>0</v>
      </c>
      <c r="AEV29" s="219">
        <v>0</v>
      </c>
      <c r="AEW29" s="219">
        <v>0</v>
      </c>
      <c r="AEX29" s="219">
        <v>0</v>
      </c>
      <c r="AEY29" s="120"/>
      <c r="AEZ29" s="219">
        <v>0</v>
      </c>
      <c r="AFA29" s="219">
        <v>0</v>
      </c>
      <c r="AFB29" s="219">
        <v>0</v>
      </c>
      <c r="AFC29" s="219">
        <v>0</v>
      </c>
      <c r="AFD29" s="219">
        <v>0</v>
      </c>
      <c r="AFE29" s="219">
        <v>0</v>
      </c>
      <c r="AFF29" s="219">
        <v>0</v>
      </c>
      <c r="AFG29" s="219">
        <v>0</v>
      </c>
      <c r="AFH29" s="219">
        <v>0</v>
      </c>
      <c r="AFI29" s="219">
        <v>0</v>
      </c>
      <c r="AFJ29" s="219">
        <v>0</v>
      </c>
      <c r="AFK29" s="219">
        <v>0</v>
      </c>
      <c r="AFL29" s="219">
        <v>0</v>
      </c>
      <c r="AFM29" s="219">
        <v>0</v>
      </c>
      <c r="AFN29" s="219">
        <v>0</v>
      </c>
      <c r="AFO29" s="219">
        <v>0</v>
      </c>
      <c r="AFP29" s="219">
        <v>0</v>
      </c>
      <c r="AFQ29" s="219">
        <v>0</v>
      </c>
      <c r="AFR29" s="219">
        <v>0</v>
      </c>
      <c r="AFS29" s="219">
        <v>0</v>
      </c>
      <c r="AFT29" s="219">
        <v>0</v>
      </c>
      <c r="AFU29" s="219">
        <v>0</v>
      </c>
      <c r="AFV29" s="219">
        <v>0</v>
      </c>
      <c r="AFW29" s="219">
        <v>0</v>
      </c>
      <c r="AFX29" s="219">
        <v>0</v>
      </c>
      <c r="AFY29" s="219">
        <v>0</v>
      </c>
      <c r="AFZ29" s="219">
        <v>0</v>
      </c>
      <c r="AGA29" s="219">
        <v>0</v>
      </c>
      <c r="AGB29" s="219">
        <v>0</v>
      </c>
      <c r="AGC29" s="219">
        <v>0</v>
      </c>
      <c r="AGD29" s="219">
        <v>0</v>
      </c>
      <c r="AGE29" s="219">
        <v>0</v>
      </c>
      <c r="AGF29" s="219">
        <v>0</v>
      </c>
      <c r="AGG29" s="219">
        <v>0</v>
      </c>
      <c r="AGH29" s="219">
        <v>0</v>
      </c>
    </row>
    <row r="30" spans="1:866" ht="16.5" x14ac:dyDescent="0.25">
      <c r="A30" s="123">
        <v>26</v>
      </c>
      <c r="B30" s="408"/>
      <c r="C30" s="220" t="s">
        <v>134</v>
      </c>
      <c r="D30" s="221">
        <v>11.15973475515556</v>
      </c>
      <c r="E30" s="221">
        <v>15.032513974377286</v>
      </c>
      <c r="F30" s="221">
        <v>20.247215339520146</v>
      </c>
      <c r="G30" s="221">
        <v>29.414149067931397</v>
      </c>
      <c r="H30" s="221">
        <v>33.993437880193355</v>
      </c>
      <c r="I30" s="221">
        <v>56.524984075126028</v>
      </c>
      <c r="J30" s="221">
        <v>150.02727793741886</v>
      </c>
      <c r="K30" s="221">
        <v>229.86777554680964</v>
      </c>
      <c r="L30" s="221">
        <v>316.36053555575376</v>
      </c>
      <c r="M30" s="221">
        <v>440.88965112366407</v>
      </c>
      <c r="N30" s="221">
        <v>651.17773246375361</v>
      </c>
      <c r="O30" s="221">
        <v>987.14689365222796</v>
      </c>
      <c r="P30" s="221">
        <v>1301.8903852010319</v>
      </c>
      <c r="Q30" s="221">
        <v>1805.6352844193691</v>
      </c>
      <c r="R30" s="221">
        <v>2094.297336094784</v>
      </c>
      <c r="S30" s="221">
        <v>2753.8474427005103</v>
      </c>
      <c r="T30" s="221">
        <v>3759.2402719342895</v>
      </c>
      <c r="U30" s="221">
        <v>4498.259869942528</v>
      </c>
      <c r="V30" s="322">
        <v>5552.6254347578924</v>
      </c>
      <c r="W30" s="322">
        <v>6714.9630288750623</v>
      </c>
      <c r="X30" s="322">
        <v>8033.6833715011853</v>
      </c>
      <c r="Y30" s="322">
        <v>9544.9572639999114</v>
      </c>
      <c r="Z30" s="322">
        <v>10270.749224869891</v>
      </c>
      <c r="AA30" s="322">
        <v>15612.1</v>
      </c>
      <c r="AB30" s="322">
        <v>18256.79</v>
      </c>
      <c r="AC30" s="323">
        <v>20079.349999999999</v>
      </c>
      <c r="AD30" s="323">
        <v>22244.799999999999</v>
      </c>
      <c r="AE30" s="323">
        <v>25388.11</v>
      </c>
      <c r="AF30" s="323">
        <v>27343.700015302315</v>
      </c>
      <c r="AG30" s="323">
        <v>29449.924808378557</v>
      </c>
      <c r="AH30" s="323">
        <v>31718.3874433155</v>
      </c>
      <c r="AI30" s="322">
        <v>33382.127727475301</v>
      </c>
      <c r="AJ30" s="221">
        <v>35341.029863396601</v>
      </c>
      <c r="AK30" s="221">
        <v>37836.198714627499</v>
      </c>
      <c r="AL30" s="221">
        <v>38309.579943297198</v>
      </c>
      <c r="AM30" s="120"/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221">
        <v>0</v>
      </c>
      <c r="BK30" s="221">
        <v>0</v>
      </c>
      <c r="BL30" s="221">
        <v>0</v>
      </c>
      <c r="BM30" s="221">
        <v>0</v>
      </c>
      <c r="BN30" s="221">
        <v>0</v>
      </c>
      <c r="BO30" s="221">
        <v>0</v>
      </c>
      <c r="BP30" s="221">
        <v>0</v>
      </c>
      <c r="BQ30" s="221">
        <v>0</v>
      </c>
      <c r="BR30" s="221">
        <v>0</v>
      </c>
      <c r="BS30" s="221">
        <v>0</v>
      </c>
      <c r="BT30" s="221">
        <v>0</v>
      </c>
      <c r="BU30" s="221">
        <v>0</v>
      </c>
      <c r="BV30" s="221">
        <v>0</v>
      </c>
      <c r="BW30" s="120"/>
      <c r="BX30" s="221">
        <v>84.4</v>
      </c>
      <c r="BY30" s="221">
        <v>85.300000000000011</v>
      </c>
      <c r="BZ30" s="221">
        <v>86.199999999999989</v>
      </c>
      <c r="CA30" s="221">
        <v>87.199999999999989</v>
      </c>
      <c r="CB30" s="221">
        <v>88.100000000000023</v>
      </c>
      <c r="CC30" s="221">
        <v>87.12284654963679</v>
      </c>
      <c r="CD30" s="221">
        <v>87.21214505712868</v>
      </c>
      <c r="CE30" s="221">
        <v>76.12590501369084</v>
      </c>
      <c r="CF30" s="221">
        <v>69.153229593664179</v>
      </c>
      <c r="CG30" s="221">
        <v>65.481068545256946</v>
      </c>
      <c r="CH30" s="221">
        <v>71.937690550207861</v>
      </c>
      <c r="CI30" s="221">
        <v>76.166525760071892</v>
      </c>
      <c r="CJ30" s="221">
        <v>75.614110390027633</v>
      </c>
      <c r="CK30" s="221">
        <v>68.852979802060176</v>
      </c>
      <c r="CL30" s="221">
        <v>101.25339108280251</v>
      </c>
      <c r="CM30" s="221">
        <v>89.342167332952613</v>
      </c>
      <c r="CN30" s="221">
        <v>81.602852193995403</v>
      </c>
      <c r="CO30" s="221">
        <v>68.101987486197999</v>
      </c>
      <c r="CP30" s="221">
        <v>87.33846102996543</v>
      </c>
      <c r="CQ30" s="221">
        <v>81.339342588045753</v>
      </c>
      <c r="CR30" s="221">
        <v>68.471737401489406</v>
      </c>
      <c r="CS30" s="221">
        <v>72.392783095556013</v>
      </c>
      <c r="CT30" s="221">
        <v>41.940789473684205</v>
      </c>
      <c r="CU30" s="221">
        <v>38.921052631578945</v>
      </c>
      <c r="CV30" s="221">
        <v>31.875</v>
      </c>
      <c r="CW30" s="221">
        <v>36.57236842105263</v>
      </c>
      <c r="CX30" s="221">
        <v>38.25</v>
      </c>
      <c r="CY30" s="221">
        <v>34.223684210526315</v>
      </c>
      <c r="CZ30" s="221">
        <v>33.888157894736835</v>
      </c>
      <c r="DA30" s="221">
        <v>33.55263157894737</v>
      </c>
      <c r="DB30" s="221">
        <v>32.881578947368425</v>
      </c>
      <c r="DC30" s="221">
        <v>32.210526315789473</v>
      </c>
      <c r="DD30" s="221">
        <v>32.210526315789473</v>
      </c>
      <c r="DE30" s="221">
        <v>31.203947368421055</v>
      </c>
      <c r="DF30" s="221">
        <v>97.059505928898147</v>
      </c>
      <c r="DG30" s="120"/>
      <c r="DH30" s="221">
        <v>1354.7160307528532</v>
      </c>
      <c r="DI30" s="221">
        <v>1307.9263170920879</v>
      </c>
      <c r="DJ30" s="221">
        <v>1287.7975071703943</v>
      </c>
      <c r="DK30" s="221">
        <v>1287.2879655412355</v>
      </c>
      <c r="DL30" s="221">
        <v>1268.0786292360665</v>
      </c>
      <c r="DM30" s="221">
        <v>1246.7525880428582</v>
      </c>
      <c r="DN30" s="221">
        <v>1225.9648220293238</v>
      </c>
      <c r="DO30" s="221">
        <v>1217.8159871028979</v>
      </c>
      <c r="DP30" s="221">
        <v>1398.2607687753055</v>
      </c>
      <c r="DQ30" s="221">
        <v>1386.7673485687806</v>
      </c>
      <c r="DR30" s="221">
        <v>1374.8218538341309</v>
      </c>
      <c r="DS30" s="221">
        <v>1365.8129279622506</v>
      </c>
      <c r="DT30" s="221">
        <v>1357.5434121236542</v>
      </c>
      <c r="DU30" s="221">
        <v>1389.3667771054879</v>
      </c>
      <c r="DV30" s="221">
        <v>1386.6658233569565</v>
      </c>
      <c r="DW30" s="221">
        <v>1342.7322246175124</v>
      </c>
      <c r="DX30" s="221">
        <v>1340.9449977753995</v>
      </c>
      <c r="DY30" s="221">
        <v>1377.8088429559689</v>
      </c>
      <c r="DZ30" s="221">
        <v>1266.1968270663731</v>
      </c>
      <c r="EA30" s="221">
        <v>1146.23849022635</v>
      </c>
      <c r="EB30" s="221">
        <v>1049.3293132785202</v>
      </c>
      <c r="EC30" s="221">
        <v>1042.157655661453</v>
      </c>
      <c r="ED30" s="221">
        <v>954.98813671592302</v>
      </c>
      <c r="EE30" s="221">
        <v>900.49691135435876</v>
      </c>
      <c r="EF30" s="221">
        <v>897.00671804427304</v>
      </c>
      <c r="EG30" s="221">
        <v>788.89549118379261</v>
      </c>
      <c r="EH30" s="221">
        <v>726.82266348975702</v>
      </c>
      <c r="EI30" s="221">
        <v>764.202898733761</v>
      </c>
      <c r="EJ30" s="221">
        <v>830.20619013187866</v>
      </c>
      <c r="EK30" s="221">
        <v>814.21787455373396</v>
      </c>
      <c r="EL30" s="221">
        <v>804.72604346254627</v>
      </c>
      <c r="EM30" s="221">
        <v>809.64702421071593</v>
      </c>
      <c r="EN30" s="221">
        <v>731.10461276979333</v>
      </c>
      <c r="EO30" s="221">
        <v>731.10461276979242</v>
      </c>
      <c r="EP30" s="221">
        <v>731.10461276979333</v>
      </c>
      <c r="EQ30" s="120"/>
      <c r="ER30" s="221">
        <v>0</v>
      </c>
      <c r="ES30" s="221">
        <v>0</v>
      </c>
      <c r="ET30" s="221">
        <v>0</v>
      </c>
      <c r="EU30" s="221">
        <v>0</v>
      </c>
      <c r="EV30" s="221">
        <v>0</v>
      </c>
      <c r="EW30" s="221">
        <v>0</v>
      </c>
      <c r="EX30" s="221">
        <v>0</v>
      </c>
      <c r="EY30" s="221">
        <v>0</v>
      </c>
      <c r="EZ30" s="221">
        <v>0</v>
      </c>
      <c r="FA30" s="221">
        <v>0</v>
      </c>
      <c r="FB30" s="221">
        <v>0</v>
      </c>
      <c r="FC30" s="221">
        <v>0</v>
      </c>
      <c r="FD30" s="221">
        <v>0</v>
      </c>
      <c r="FE30" s="221">
        <v>0</v>
      </c>
      <c r="FF30" s="221">
        <v>0</v>
      </c>
      <c r="FG30" s="221">
        <v>0</v>
      </c>
      <c r="FH30" s="221">
        <v>0</v>
      </c>
      <c r="FI30" s="221">
        <v>0</v>
      </c>
      <c r="FJ30" s="221">
        <v>0</v>
      </c>
      <c r="FK30" s="221">
        <v>0</v>
      </c>
      <c r="FL30" s="221">
        <v>0</v>
      </c>
      <c r="FM30" s="221">
        <v>0</v>
      </c>
      <c r="FN30" s="221">
        <v>0</v>
      </c>
      <c r="FO30" s="221">
        <v>0</v>
      </c>
      <c r="FP30" s="221">
        <v>0</v>
      </c>
      <c r="FQ30" s="221">
        <v>0</v>
      </c>
      <c r="FR30" s="221">
        <v>0</v>
      </c>
      <c r="FS30" s="221">
        <v>0</v>
      </c>
      <c r="FT30" s="221">
        <v>0</v>
      </c>
      <c r="FU30" s="221">
        <v>0</v>
      </c>
      <c r="FV30" s="221">
        <v>0</v>
      </c>
      <c r="FW30" s="221">
        <v>0</v>
      </c>
      <c r="FX30" s="221">
        <v>0</v>
      </c>
      <c r="FY30" s="221">
        <v>0</v>
      </c>
      <c r="FZ30" s="221">
        <v>0</v>
      </c>
      <c r="GA30" s="120"/>
      <c r="GB30" s="221">
        <v>0</v>
      </c>
      <c r="GC30" s="221">
        <v>0</v>
      </c>
      <c r="GD30" s="221">
        <v>0</v>
      </c>
      <c r="GE30" s="221">
        <v>0</v>
      </c>
      <c r="GF30" s="221">
        <v>0</v>
      </c>
      <c r="GG30" s="221">
        <v>0</v>
      </c>
      <c r="GH30" s="221">
        <v>0</v>
      </c>
      <c r="GI30" s="221">
        <v>0</v>
      </c>
      <c r="GJ30" s="221">
        <v>0</v>
      </c>
      <c r="GK30" s="221">
        <v>0</v>
      </c>
      <c r="GL30" s="221">
        <v>0</v>
      </c>
      <c r="GM30" s="221">
        <v>0</v>
      </c>
      <c r="GN30" s="221">
        <v>0</v>
      </c>
      <c r="GO30" s="221">
        <v>0</v>
      </c>
      <c r="GP30" s="221">
        <v>0</v>
      </c>
      <c r="GQ30" s="221">
        <v>0</v>
      </c>
      <c r="GR30" s="221">
        <v>0</v>
      </c>
      <c r="GS30" s="221">
        <v>0</v>
      </c>
      <c r="GT30" s="221">
        <v>0</v>
      </c>
      <c r="GU30" s="221">
        <v>0</v>
      </c>
      <c r="GV30" s="221">
        <v>0</v>
      </c>
      <c r="GW30" s="221">
        <v>0</v>
      </c>
      <c r="GX30" s="221">
        <v>0</v>
      </c>
      <c r="GY30" s="221">
        <v>0</v>
      </c>
      <c r="GZ30" s="221">
        <v>0</v>
      </c>
      <c r="HA30" s="221">
        <v>0</v>
      </c>
      <c r="HB30" s="221">
        <v>0</v>
      </c>
      <c r="HC30" s="221">
        <v>0</v>
      </c>
      <c r="HD30" s="221">
        <v>0</v>
      </c>
      <c r="HE30" s="221">
        <v>0</v>
      </c>
      <c r="HF30" s="221">
        <v>0</v>
      </c>
      <c r="HG30" s="221">
        <v>0</v>
      </c>
      <c r="HH30" s="221">
        <v>0</v>
      </c>
      <c r="HI30" s="221">
        <v>0</v>
      </c>
      <c r="HJ30" s="221">
        <v>0</v>
      </c>
      <c r="HK30" s="120"/>
      <c r="HL30" s="221">
        <v>0</v>
      </c>
      <c r="HM30" s="221">
        <v>0</v>
      </c>
      <c r="HN30" s="221">
        <v>0</v>
      </c>
      <c r="HO30" s="221">
        <v>0</v>
      </c>
      <c r="HP30" s="221">
        <v>0</v>
      </c>
      <c r="HQ30" s="221">
        <v>0</v>
      </c>
      <c r="HR30" s="221">
        <v>0</v>
      </c>
      <c r="HS30" s="221">
        <v>0</v>
      </c>
      <c r="HT30" s="221">
        <v>0</v>
      </c>
      <c r="HU30" s="221">
        <v>0</v>
      </c>
      <c r="HV30" s="221">
        <v>0</v>
      </c>
      <c r="HW30" s="221">
        <v>0</v>
      </c>
      <c r="HX30" s="221">
        <v>0</v>
      </c>
      <c r="HY30" s="221">
        <v>0</v>
      </c>
      <c r="HZ30" s="221">
        <v>0</v>
      </c>
      <c r="IA30" s="221">
        <v>0</v>
      </c>
      <c r="IB30" s="221">
        <v>0</v>
      </c>
      <c r="IC30" s="221">
        <v>0</v>
      </c>
      <c r="ID30" s="221">
        <v>0</v>
      </c>
      <c r="IE30" s="221">
        <v>0</v>
      </c>
      <c r="IF30" s="221">
        <v>0</v>
      </c>
      <c r="IG30" s="221">
        <v>0</v>
      </c>
      <c r="IH30" s="221">
        <v>0</v>
      </c>
      <c r="II30" s="221">
        <v>0</v>
      </c>
      <c r="IJ30" s="221">
        <v>0</v>
      </c>
      <c r="IK30" s="221">
        <v>0</v>
      </c>
      <c r="IL30" s="221">
        <v>0</v>
      </c>
      <c r="IM30" s="221">
        <v>0</v>
      </c>
      <c r="IN30" s="221">
        <v>0</v>
      </c>
      <c r="IO30" s="221">
        <v>0</v>
      </c>
      <c r="IP30" s="221">
        <v>0</v>
      </c>
      <c r="IQ30" s="221">
        <v>0</v>
      </c>
      <c r="IR30" s="221">
        <v>0</v>
      </c>
      <c r="IS30" s="221">
        <v>0</v>
      </c>
      <c r="IT30" s="221">
        <v>0</v>
      </c>
      <c r="IU30" s="120"/>
      <c r="IV30" s="221">
        <v>0</v>
      </c>
      <c r="IW30" s="221">
        <v>0</v>
      </c>
      <c r="IX30" s="221">
        <v>0</v>
      </c>
      <c r="IY30" s="221">
        <v>0</v>
      </c>
      <c r="IZ30" s="221">
        <v>0</v>
      </c>
      <c r="JA30" s="221">
        <v>0</v>
      </c>
      <c r="JB30" s="221">
        <v>0</v>
      </c>
      <c r="JC30" s="221">
        <v>0</v>
      </c>
      <c r="JD30" s="221">
        <v>0</v>
      </c>
      <c r="JE30" s="221">
        <v>0</v>
      </c>
      <c r="JF30" s="221">
        <v>0</v>
      </c>
      <c r="JG30" s="221">
        <v>0</v>
      </c>
      <c r="JH30" s="221">
        <v>0</v>
      </c>
      <c r="JI30" s="221">
        <v>0</v>
      </c>
      <c r="JJ30" s="221">
        <v>0</v>
      </c>
      <c r="JK30" s="221">
        <v>0</v>
      </c>
      <c r="JL30" s="221">
        <v>0</v>
      </c>
      <c r="JM30" s="221">
        <v>0</v>
      </c>
      <c r="JN30" s="221">
        <v>0</v>
      </c>
      <c r="JO30" s="221">
        <v>0</v>
      </c>
      <c r="JP30" s="221">
        <v>0</v>
      </c>
      <c r="JQ30" s="221">
        <v>0</v>
      </c>
      <c r="JR30" s="221">
        <v>0</v>
      </c>
      <c r="JS30" s="221">
        <v>0</v>
      </c>
      <c r="JT30" s="221">
        <v>0</v>
      </c>
      <c r="JU30" s="221">
        <v>0</v>
      </c>
      <c r="JV30" s="221">
        <v>0</v>
      </c>
      <c r="JW30" s="221">
        <v>0</v>
      </c>
      <c r="JX30" s="221">
        <v>0</v>
      </c>
      <c r="JY30" s="221">
        <v>0</v>
      </c>
      <c r="JZ30" s="221">
        <v>0</v>
      </c>
      <c r="KA30" s="221">
        <v>0</v>
      </c>
      <c r="KB30" s="221">
        <v>0</v>
      </c>
      <c r="KC30" s="221">
        <v>0</v>
      </c>
      <c r="KD30" s="221">
        <v>0</v>
      </c>
      <c r="KE30" s="120"/>
      <c r="KF30" s="221">
        <v>0</v>
      </c>
      <c r="KG30" s="221">
        <v>0</v>
      </c>
      <c r="KH30" s="221">
        <v>0</v>
      </c>
      <c r="KI30" s="221">
        <v>0</v>
      </c>
      <c r="KJ30" s="221">
        <v>0</v>
      </c>
      <c r="KK30" s="221">
        <v>0</v>
      </c>
      <c r="KL30" s="221">
        <v>0</v>
      </c>
      <c r="KM30" s="221">
        <v>0</v>
      </c>
      <c r="KN30" s="221">
        <v>0</v>
      </c>
      <c r="KO30" s="221">
        <v>0</v>
      </c>
      <c r="KP30" s="221">
        <v>0</v>
      </c>
      <c r="KQ30" s="221">
        <v>0</v>
      </c>
      <c r="KR30" s="221">
        <v>0</v>
      </c>
      <c r="KS30" s="221">
        <v>0</v>
      </c>
      <c r="KT30" s="221">
        <v>0</v>
      </c>
      <c r="KU30" s="221">
        <v>0</v>
      </c>
      <c r="KV30" s="221">
        <v>0</v>
      </c>
      <c r="KW30" s="221">
        <v>0</v>
      </c>
      <c r="KX30" s="221">
        <v>0</v>
      </c>
      <c r="KY30" s="221">
        <v>0</v>
      </c>
      <c r="KZ30" s="221">
        <v>0</v>
      </c>
      <c r="LA30" s="221">
        <v>0</v>
      </c>
      <c r="LB30" s="221">
        <v>0</v>
      </c>
      <c r="LC30" s="221">
        <v>0</v>
      </c>
      <c r="LD30" s="221">
        <v>0</v>
      </c>
      <c r="LE30" s="221">
        <v>0</v>
      </c>
      <c r="LF30" s="221">
        <v>0</v>
      </c>
      <c r="LG30" s="221">
        <v>0</v>
      </c>
      <c r="LH30" s="221">
        <v>0</v>
      </c>
      <c r="LI30" s="221">
        <v>0</v>
      </c>
      <c r="LJ30" s="221">
        <v>0</v>
      </c>
      <c r="LK30" s="221">
        <v>0</v>
      </c>
      <c r="LL30" s="221">
        <v>0</v>
      </c>
      <c r="LM30" s="221">
        <v>0</v>
      </c>
      <c r="LN30" s="221">
        <v>0</v>
      </c>
      <c r="LO30" s="120"/>
      <c r="LP30" s="221">
        <v>802.7727347551571</v>
      </c>
      <c r="LQ30" s="221">
        <v>783.11951397437758</v>
      </c>
      <c r="LR30" s="221">
        <v>778.72621533952065</v>
      </c>
      <c r="LS30" s="221">
        <v>788.62714906793042</v>
      </c>
      <c r="LT30" s="221">
        <v>784.07843788019397</v>
      </c>
      <c r="LU30" s="221">
        <v>793.9647161689486</v>
      </c>
      <c r="LV30" s="221">
        <v>875.81913484224947</v>
      </c>
      <c r="LW30" s="221">
        <v>939.56355310759534</v>
      </c>
      <c r="LX30" s="221">
        <v>1112.4638223184756</v>
      </c>
      <c r="LY30" s="221">
        <v>1226.1418763747508</v>
      </c>
      <c r="LZ30" s="221">
        <v>1434.6598106103129</v>
      </c>
      <c r="MA30" s="221">
        <v>1766.9742319443453</v>
      </c>
      <c r="MB30" s="221">
        <v>2073.8686736312607</v>
      </c>
      <c r="MC30" s="221">
        <v>2582.6965567497646</v>
      </c>
      <c r="MD30" s="221">
        <v>2899.6162947131807</v>
      </c>
      <c r="ME30" s="221">
        <v>3518.0763050204264</v>
      </c>
      <c r="MF30" s="221">
        <v>4505.2788998181868</v>
      </c>
      <c r="MG30" s="221">
        <v>5243.0457548174772</v>
      </c>
      <c r="MH30" s="221">
        <v>6248.4005623694138</v>
      </c>
      <c r="MI30" s="221">
        <v>7331.1125553200545</v>
      </c>
      <c r="MJ30" s="221">
        <v>8573.8908886186582</v>
      </c>
      <c r="MK30" s="221">
        <v>10071.034922733385</v>
      </c>
      <c r="ML30" s="221">
        <v>10713.998129246866</v>
      </c>
      <c r="MM30" s="221">
        <v>12225.874987661147</v>
      </c>
      <c r="MN30" s="221">
        <v>14545.144900041327</v>
      </c>
      <c r="MO30" s="221">
        <v>15218.307518017687</v>
      </c>
      <c r="MP30" s="221">
        <v>18088.825787518428</v>
      </c>
      <c r="MQ30" s="221">
        <v>19896.947805988948</v>
      </c>
      <c r="MR30" s="221">
        <v>21117.556432688689</v>
      </c>
      <c r="MS30" s="221">
        <v>22037.052485740904</v>
      </c>
      <c r="MT30" s="221">
        <v>24098.682319855154</v>
      </c>
      <c r="MU30" s="221">
        <v>26869.537894313147</v>
      </c>
      <c r="MV30" s="221">
        <v>29305.239268697333</v>
      </c>
      <c r="MW30" s="221">
        <v>32270.445094167968</v>
      </c>
      <c r="MX30" s="221">
        <v>34765.282810757337</v>
      </c>
      <c r="MY30" s="120"/>
      <c r="MZ30" s="221">
        <v>0</v>
      </c>
      <c r="NA30" s="221">
        <v>0</v>
      </c>
      <c r="NB30" s="221">
        <v>0</v>
      </c>
      <c r="NC30" s="221">
        <v>0</v>
      </c>
      <c r="ND30" s="221">
        <v>0</v>
      </c>
      <c r="NE30" s="221">
        <v>0</v>
      </c>
      <c r="NF30" s="221">
        <v>0</v>
      </c>
      <c r="NG30" s="221">
        <v>0</v>
      </c>
      <c r="NH30" s="221">
        <v>0</v>
      </c>
      <c r="NI30" s="221">
        <v>0</v>
      </c>
      <c r="NJ30" s="221">
        <v>0</v>
      </c>
      <c r="NK30" s="221">
        <v>0</v>
      </c>
      <c r="NL30" s="221">
        <v>0</v>
      </c>
      <c r="NM30" s="221">
        <v>0</v>
      </c>
      <c r="NN30" s="221">
        <v>0</v>
      </c>
      <c r="NO30" s="221">
        <v>0</v>
      </c>
      <c r="NP30" s="221">
        <v>0</v>
      </c>
      <c r="NQ30" s="221">
        <v>0</v>
      </c>
      <c r="NR30" s="221">
        <v>0</v>
      </c>
      <c r="NS30" s="221">
        <v>0</v>
      </c>
      <c r="NT30" s="221">
        <v>0</v>
      </c>
      <c r="NU30" s="221">
        <v>0</v>
      </c>
      <c r="NV30" s="221">
        <v>0</v>
      </c>
      <c r="NW30" s="221">
        <v>0</v>
      </c>
      <c r="NX30" s="221">
        <v>0</v>
      </c>
      <c r="NY30" s="221">
        <v>0</v>
      </c>
      <c r="NZ30" s="221">
        <v>0</v>
      </c>
      <c r="OA30" s="221">
        <v>0</v>
      </c>
      <c r="OB30" s="221">
        <v>0</v>
      </c>
      <c r="OC30" s="221">
        <v>0</v>
      </c>
      <c r="OD30" s="221">
        <v>0</v>
      </c>
      <c r="OE30" s="221">
        <v>0</v>
      </c>
      <c r="OF30" s="221">
        <v>0</v>
      </c>
      <c r="OG30" s="221">
        <v>0</v>
      </c>
      <c r="OH30" s="221">
        <v>0</v>
      </c>
      <c r="OI30" s="120"/>
      <c r="OJ30" s="221">
        <v>2463.2523412756418</v>
      </c>
      <c r="OK30" s="221">
        <v>2517.1119167389857</v>
      </c>
      <c r="OL30" s="221">
        <v>2394.0450679380087</v>
      </c>
      <c r="OM30" s="221">
        <v>2125.5400786043479</v>
      </c>
      <c r="ON30" s="221">
        <v>1983.4565117958591</v>
      </c>
      <c r="OO30" s="221">
        <v>2187.5487185519082</v>
      </c>
      <c r="OP30" s="221">
        <v>2431.8764546030056</v>
      </c>
      <c r="OQ30" s="221">
        <v>2706.8409536867262</v>
      </c>
      <c r="OR30" s="221">
        <v>2700.0117589644092</v>
      </c>
      <c r="OS30" s="221">
        <v>2828.8221926221781</v>
      </c>
      <c r="OT30" s="221">
        <v>2869.3885696921302</v>
      </c>
      <c r="OU30" s="221">
        <v>2863.3028822469214</v>
      </c>
      <c r="OV30" s="221">
        <v>3387.2360037803182</v>
      </c>
      <c r="OW30" s="221">
        <v>3449.6661183770875</v>
      </c>
      <c r="OX30" s="221">
        <v>3289.8989574558159</v>
      </c>
      <c r="OY30" s="221">
        <v>4021.1593779942577</v>
      </c>
      <c r="OZ30" s="221">
        <v>4196.4171340328185</v>
      </c>
      <c r="PA30" s="221">
        <v>3733.2146526225479</v>
      </c>
      <c r="PB30" s="221">
        <v>3852.8877699386499</v>
      </c>
      <c r="PC30" s="221">
        <v>4704.7599568604428</v>
      </c>
      <c r="PD30" s="221">
        <v>4716.7194672980168</v>
      </c>
      <c r="PE30" s="221">
        <v>5549.5158080793144</v>
      </c>
      <c r="PF30" s="221">
        <v>5814.72</v>
      </c>
      <c r="PG30" s="221">
        <v>6167.4140563168212</v>
      </c>
      <c r="PH30" s="221">
        <v>6164.2054921238068</v>
      </c>
      <c r="PI30" s="221">
        <v>6411.8332620646752</v>
      </c>
      <c r="PJ30" s="221">
        <v>6369.7101521326986</v>
      </c>
      <c r="PK30" s="221">
        <v>5863.0730594405786</v>
      </c>
      <c r="PL30" s="221">
        <v>5452.0303374064242</v>
      </c>
      <c r="PM30" s="221">
        <v>5029.9591154847994</v>
      </c>
      <c r="PN30" s="221">
        <v>4971.648115920847</v>
      </c>
      <c r="PO30" s="221">
        <v>4911.027777967327</v>
      </c>
      <c r="PP30" s="221">
        <v>4785.7365422153198</v>
      </c>
      <c r="PQ30" s="221">
        <v>4713.5742167950029</v>
      </c>
      <c r="PR30" s="221">
        <v>4424.2319155603946</v>
      </c>
      <c r="PS30" s="120"/>
      <c r="PT30" s="221">
        <v>1184.1882581356913</v>
      </c>
      <c r="PU30" s="221">
        <v>1409.0488194912934</v>
      </c>
      <c r="PV30" s="221">
        <v>1470.2446710966067</v>
      </c>
      <c r="PW30" s="221">
        <v>1387.243321352762</v>
      </c>
      <c r="PX30" s="221">
        <v>1944.2542136542395</v>
      </c>
      <c r="PY30" s="221">
        <v>1787.8119483986993</v>
      </c>
      <c r="PZ30" s="221">
        <v>1779.0472054043</v>
      </c>
      <c r="QA30" s="221">
        <v>1853.9765057285554</v>
      </c>
      <c r="QB30" s="221">
        <v>1891.9912619309434</v>
      </c>
      <c r="QC30" s="221">
        <v>1784.9010220578868</v>
      </c>
      <c r="QD30" s="221">
        <v>1721.5971435698041</v>
      </c>
      <c r="QE30" s="221">
        <v>1700.6331751157124</v>
      </c>
      <c r="QF30" s="221">
        <v>1627.5963774615282</v>
      </c>
      <c r="QG30" s="221">
        <v>1717.8044957480124</v>
      </c>
      <c r="QH30" s="221">
        <v>2072.3159446254881</v>
      </c>
      <c r="QI30" s="221">
        <v>1581.8674365459917</v>
      </c>
      <c r="QJ30" s="221">
        <v>1797.0189165673637</v>
      </c>
      <c r="QK30" s="221">
        <v>1033.333582581346</v>
      </c>
      <c r="QL30" s="221">
        <v>687.60133301545966</v>
      </c>
      <c r="QM30" s="221">
        <v>333.22839430215146</v>
      </c>
      <c r="QN30" s="221">
        <v>497.72691733246569</v>
      </c>
      <c r="QO30" s="221">
        <v>500.04355095211747</v>
      </c>
      <c r="QP30" s="221">
        <v>436.23319838056671</v>
      </c>
      <c r="QQ30" s="221">
        <v>422.5026082239595</v>
      </c>
      <c r="QR30" s="221">
        <v>375.81934681252233</v>
      </c>
      <c r="QS30" s="221">
        <v>276.02404012556883</v>
      </c>
      <c r="QT30" s="221">
        <v>301.06586745246568</v>
      </c>
      <c r="QU30" s="221">
        <v>258.35951417004043</v>
      </c>
      <c r="QV30" s="221">
        <v>250.33507692307685</v>
      </c>
      <c r="QW30" s="221">
        <v>283.3101214574898</v>
      </c>
      <c r="QX30" s="221">
        <v>280.89554655870444</v>
      </c>
      <c r="QY30" s="221">
        <v>275.66396761133609</v>
      </c>
      <c r="QZ30" s="221">
        <v>275.66396761133603</v>
      </c>
      <c r="RA30" s="221">
        <v>293.77327935222672</v>
      </c>
      <c r="RB30" s="221">
        <v>189.81982423299183</v>
      </c>
      <c r="RC30" s="120"/>
      <c r="RD30" s="221">
        <v>1575.8979137965318</v>
      </c>
      <c r="RE30" s="221">
        <v>1475.8623669221574</v>
      </c>
      <c r="RF30" s="221">
        <v>1442.1086922855839</v>
      </c>
      <c r="RG30" s="221">
        <v>1391.2979222247382</v>
      </c>
      <c r="RH30" s="221">
        <v>1310.5147743610164</v>
      </c>
      <c r="RI30" s="221">
        <v>1126.8270102325259</v>
      </c>
      <c r="RJ30" s="221">
        <v>1096.1599751187327</v>
      </c>
      <c r="RK30" s="221">
        <v>971.12883428754708</v>
      </c>
      <c r="RL30" s="221">
        <v>910.38272185201822</v>
      </c>
      <c r="RM30" s="221">
        <v>767.57557203065869</v>
      </c>
      <c r="RN30" s="221">
        <v>410.515051708633</v>
      </c>
      <c r="RO30" s="221">
        <v>352.40229562074461</v>
      </c>
      <c r="RP30" s="221">
        <v>627.94488566254017</v>
      </c>
      <c r="RQ30" s="221">
        <v>592.44210315902183</v>
      </c>
      <c r="RR30" s="221">
        <v>632.11375699713699</v>
      </c>
      <c r="RS30" s="221">
        <v>671.78541083525192</v>
      </c>
      <c r="RT30" s="221">
        <v>622.32238418056659</v>
      </c>
      <c r="RU30" s="221">
        <v>674.1072138967794</v>
      </c>
      <c r="RV30" s="221">
        <v>637.72087818031287</v>
      </c>
      <c r="RW30" s="221">
        <v>300.97302292795916</v>
      </c>
      <c r="RX30" s="221">
        <v>315.45042131593254</v>
      </c>
      <c r="RY30" s="221">
        <v>308.81760128826312</v>
      </c>
      <c r="RZ30" s="221">
        <v>312.30000130279035</v>
      </c>
      <c r="SA30" s="221">
        <v>294.93078805825087</v>
      </c>
      <c r="SB30" s="221">
        <v>290.68518262016971</v>
      </c>
      <c r="SC30" s="221">
        <v>247.05408103061058</v>
      </c>
      <c r="SD30" s="221">
        <v>247.05408103061058</v>
      </c>
      <c r="SE30" s="221">
        <v>240.5960205500439</v>
      </c>
      <c r="SF30" s="221">
        <v>198.60000082847949</v>
      </c>
      <c r="SG30" s="221">
        <v>232.18738075602363</v>
      </c>
      <c r="SH30" s="303">
        <v>268.62009590701604</v>
      </c>
      <c r="SI30" s="221">
        <v>232.99999999999994</v>
      </c>
      <c r="SJ30" s="221">
        <v>0</v>
      </c>
      <c r="SK30" s="221">
        <v>0</v>
      </c>
      <c r="SL30" s="221">
        <v>0</v>
      </c>
      <c r="SM30" s="120"/>
      <c r="SN30" s="221">
        <v>0</v>
      </c>
      <c r="SO30" s="221">
        <v>0</v>
      </c>
      <c r="SP30" s="221">
        <v>0</v>
      </c>
      <c r="SQ30" s="221">
        <v>0</v>
      </c>
      <c r="SR30" s="221">
        <v>0</v>
      </c>
      <c r="SS30" s="221">
        <v>0</v>
      </c>
      <c r="ST30" s="221">
        <v>0</v>
      </c>
      <c r="SU30" s="221">
        <v>0</v>
      </c>
      <c r="SV30" s="221">
        <v>0</v>
      </c>
      <c r="SW30" s="221">
        <v>0</v>
      </c>
      <c r="SX30" s="221">
        <v>0</v>
      </c>
      <c r="SY30" s="221">
        <v>0</v>
      </c>
      <c r="SZ30" s="221">
        <v>0</v>
      </c>
      <c r="TA30" s="221">
        <v>0</v>
      </c>
      <c r="TB30" s="221">
        <v>0</v>
      </c>
      <c r="TC30" s="221">
        <v>0</v>
      </c>
      <c r="TD30" s="221">
        <v>0</v>
      </c>
      <c r="TE30" s="221">
        <v>0</v>
      </c>
      <c r="TF30" s="221">
        <v>0</v>
      </c>
      <c r="TG30" s="221">
        <v>0</v>
      </c>
      <c r="TH30" s="221">
        <v>0</v>
      </c>
      <c r="TI30" s="221">
        <v>0</v>
      </c>
      <c r="TJ30" s="221">
        <v>0</v>
      </c>
      <c r="TK30" s="221">
        <v>0</v>
      </c>
      <c r="TL30" s="221">
        <v>0</v>
      </c>
      <c r="TM30" s="221">
        <v>0</v>
      </c>
      <c r="TN30" s="221">
        <v>0</v>
      </c>
      <c r="TO30" s="221">
        <v>0</v>
      </c>
      <c r="TP30" s="221">
        <v>0</v>
      </c>
      <c r="TQ30" s="221">
        <v>0</v>
      </c>
      <c r="TR30" s="221">
        <v>0</v>
      </c>
      <c r="TS30" s="221">
        <v>0</v>
      </c>
      <c r="TT30" s="221">
        <v>0</v>
      </c>
      <c r="TU30" s="221">
        <v>0</v>
      </c>
      <c r="TV30" s="221">
        <v>0</v>
      </c>
      <c r="TW30" s="120"/>
      <c r="TX30" s="221">
        <v>0</v>
      </c>
      <c r="TY30" s="221">
        <v>0</v>
      </c>
      <c r="TZ30" s="221">
        <v>0</v>
      </c>
      <c r="UA30" s="221">
        <v>0</v>
      </c>
      <c r="UB30" s="221">
        <v>0</v>
      </c>
      <c r="UC30" s="221">
        <v>0</v>
      </c>
      <c r="UD30" s="221">
        <v>0</v>
      </c>
      <c r="UE30" s="221">
        <v>0</v>
      </c>
      <c r="UF30" s="221">
        <v>0</v>
      </c>
      <c r="UG30" s="221">
        <v>0</v>
      </c>
      <c r="UH30" s="221">
        <v>0</v>
      </c>
      <c r="UI30" s="221">
        <v>0</v>
      </c>
      <c r="UJ30" s="221">
        <v>0</v>
      </c>
      <c r="UK30" s="221">
        <v>0</v>
      </c>
      <c r="UL30" s="221">
        <v>0</v>
      </c>
      <c r="UM30" s="221">
        <v>0</v>
      </c>
      <c r="UN30" s="221">
        <v>0</v>
      </c>
      <c r="UO30" s="221">
        <v>0</v>
      </c>
      <c r="UP30" s="221">
        <v>0</v>
      </c>
      <c r="UQ30" s="221">
        <v>0</v>
      </c>
      <c r="UR30" s="221">
        <v>0</v>
      </c>
      <c r="US30" s="221">
        <v>0</v>
      </c>
      <c r="UT30" s="221">
        <v>0</v>
      </c>
      <c r="UU30" s="221">
        <v>0</v>
      </c>
      <c r="UV30" s="221">
        <v>0</v>
      </c>
      <c r="UW30" s="221">
        <v>0</v>
      </c>
      <c r="UX30" s="221">
        <v>0</v>
      </c>
      <c r="UY30" s="221">
        <v>0</v>
      </c>
      <c r="UZ30" s="221">
        <v>0</v>
      </c>
      <c r="VA30" s="221">
        <v>0</v>
      </c>
      <c r="VB30" s="221">
        <v>0</v>
      </c>
      <c r="VC30" s="221">
        <v>0</v>
      </c>
      <c r="VD30" s="221">
        <v>0</v>
      </c>
      <c r="VE30" s="221">
        <v>0</v>
      </c>
      <c r="VF30" s="221">
        <v>0</v>
      </c>
      <c r="VG30" s="120"/>
      <c r="VH30" s="221">
        <v>7.2230971128609127</v>
      </c>
      <c r="VI30" s="221">
        <v>7.1102674931591139</v>
      </c>
      <c r="VJ30" s="221">
        <v>7.4737443045337386</v>
      </c>
      <c r="VK30" s="221">
        <v>7.6545075359635462</v>
      </c>
      <c r="VL30" s="221">
        <v>7.9990157480314963</v>
      </c>
      <c r="VM30" s="221">
        <v>7.9558432973655897</v>
      </c>
      <c r="VN30" s="221">
        <v>8.0439668014471408</v>
      </c>
      <c r="VO30" s="221">
        <v>8.2659192057514588</v>
      </c>
      <c r="VP30" s="221">
        <v>8.4460490311051615</v>
      </c>
      <c r="VQ30" s="221">
        <v>15.153415150303545</v>
      </c>
      <c r="VR30" s="221">
        <v>8.7926604197099891</v>
      </c>
      <c r="VS30" s="221">
        <v>8.7869804065189498</v>
      </c>
      <c r="VT30" s="221">
        <v>8.8754372150849576</v>
      </c>
      <c r="VU30" s="221">
        <v>9.2188335092133968</v>
      </c>
      <c r="VV30" s="221">
        <v>9.3713815318539844</v>
      </c>
      <c r="VW30" s="221">
        <v>9.7509960159362379</v>
      </c>
      <c r="VX30" s="221">
        <v>9.7566605544169818</v>
      </c>
      <c r="VY30" s="221">
        <v>64.069685459541688</v>
      </c>
      <c r="VZ30" s="221">
        <v>37.202224388440243</v>
      </c>
      <c r="WA30" s="221">
        <v>66.006539970924109</v>
      </c>
      <c r="WB30" s="221">
        <v>58.383372969520792</v>
      </c>
      <c r="WC30" s="221">
        <v>46.930350255044232</v>
      </c>
      <c r="WD30" s="221">
        <v>55.108992512542159</v>
      </c>
      <c r="WE30" s="221">
        <v>53.340242354977818</v>
      </c>
      <c r="WF30" s="221">
        <v>44.686522575819936</v>
      </c>
      <c r="WG30" s="221">
        <v>45.329704451297857</v>
      </c>
      <c r="WH30" s="221">
        <v>32.378360322355661</v>
      </c>
      <c r="WI30" s="221">
        <v>49.897757544181104</v>
      </c>
      <c r="WJ30" s="221">
        <v>40.929755712232804</v>
      </c>
      <c r="WK30" s="221">
        <v>4.9252934898613603</v>
      </c>
      <c r="WL30" s="221">
        <v>34.863381204884149</v>
      </c>
      <c r="WM30" s="221">
        <v>45.692307692307736</v>
      </c>
      <c r="WN30" s="221">
        <v>34.249733191035261</v>
      </c>
      <c r="WO30" s="221">
        <v>34.249733191035261</v>
      </c>
      <c r="WP30" s="221">
        <v>34.249733191035261</v>
      </c>
      <c r="WQ30" s="120"/>
      <c r="WR30" s="221">
        <v>0</v>
      </c>
      <c r="WS30" s="221">
        <v>0</v>
      </c>
      <c r="WT30" s="221">
        <v>0</v>
      </c>
      <c r="WU30" s="221">
        <v>0</v>
      </c>
      <c r="WV30" s="221">
        <v>0</v>
      </c>
      <c r="WW30" s="221">
        <v>0</v>
      </c>
      <c r="WX30" s="221">
        <v>0</v>
      </c>
      <c r="WY30" s="221">
        <v>0</v>
      </c>
      <c r="WZ30" s="221">
        <v>0</v>
      </c>
      <c r="XA30" s="221">
        <v>0</v>
      </c>
      <c r="XB30" s="221">
        <v>0</v>
      </c>
      <c r="XC30" s="221">
        <v>0</v>
      </c>
      <c r="XD30" s="221">
        <v>0</v>
      </c>
      <c r="XE30" s="221">
        <v>0</v>
      </c>
      <c r="XF30" s="221">
        <v>0</v>
      </c>
      <c r="XG30" s="221">
        <v>0</v>
      </c>
      <c r="XH30" s="221">
        <v>0</v>
      </c>
      <c r="XI30" s="221">
        <v>0</v>
      </c>
      <c r="XJ30" s="221">
        <v>0</v>
      </c>
      <c r="XK30" s="221">
        <v>0</v>
      </c>
      <c r="XL30" s="221">
        <v>0</v>
      </c>
      <c r="XM30" s="221">
        <v>0</v>
      </c>
      <c r="XN30" s="221">
        <v>0</v>
      </c>
      <c r="XO30" s="221">
        <v>0</v>
      </c>
      <c r="XP30" s="221">
        <v>0</v>
      </c>
      <c r="XQ30" s="221">
        <v>0</v>
      </c>
      <c r="XR30" s="221">
        <v>0</v>
      </c>
      <c r="XS30" s="221">
        <v>0</v>
      </c>
      <c r="XT30" s="221">
        <v>0</v>
      </c>
      <c r="XU30" s="221">
        <v>0</v>
      </c>
      <c r="XV30" s="221">
        <v>0</v>
      </c>
      <c r="XW30" s="221">
        <v>0</v>
      </c>
      <c r="XX30" s="221">
        <v>0</v>
      </c>
      <c r="XY30" s="221">
        <v>0</v>
      </c>
      <c r="XZ30" s="221">
        <v>0</v>
      </c>
      <c r="YA30" s="120"/>
      <c r="YB30" s="221">
        <v>0</v>
      </c>
      <c r="YC30" s="221">
        <v>0</v>
      </c>
      <c r="YD30" s="221">
        <v>0</v>
      </c>
      <c r="YE30" s="221">
        <v>0</v>
      </c>
      <c r="YF30" s="221">
        <v>0</v>
      </c>
      <c r="YG30" s="221">
        <v>0</v>
      </c>
      <c r="YH30" s="221">
        <v>0</v>
      </c>
      <c r="YI30" s="221">
        <v>0</v>
      </c>
      <c r="YJ30" s="221">
        <v>0</v>
      </c>
      <c r="YK30" s="221">
        <v>0</v>
      </c>
      <c r="YL30" s="221">
        <v>0</v>
      </c>
      <c r="YM30" s="221">
        <v>0</v>
      </c>
      <c r="YN30" s="221">
        <v>0</v>
      </c>
      <c r="YO30" s="221">
        <v>0</v>
      </c>
      <c r="YP30" s="221">
        <v>0</v>
      </c>
      <c r="YQ30" s="221">
        <v>0</v>
      </c>
      <c r="YR30" s="221">
        <v>0</v>
      </c>
      <c r="YS30" s="221">
        <v>0</v>
      </c>
      <c r="YT30" s="221">
        <v>0</v>
      </c>
      <c r="YU30" s="221">
        <v>0</v>
      </c>
      <c r="YV30" s="221">
        <v>0</v>
      </c>
      <c r="YW30" s="221">
        <v>0</v>
      </c>
      <c r="YX30" s="221">
        <v>0</v>
      </c>
      <c r="YY30" s="221">
        <v>0</v>
      </c>
      <c r="YZ30" s="221">
        <v>0</v>
      </c>
      <c r="ZA30" s="221">
        <v>0</v>
      </c>
      <c r="ZB30" s="221">
        <v>0</v>
      </c>
      <c r="ZC30" s="221">
        <v>0</v>
      </c>
      <c r="ZD30" s="221">
        <v>0</v>
      </c>
      <c r="ZE30" s="221">
        <v>0</v>
      </c>
      <c r="ZF30" s="221">
        <v>0</v>
      </c>
      <c r="ZG30" s="221">
        <v>0</v>
      </c>
      <c r="ZH30" s="221">
        <v>0</v>
      </c>
      <c r="ZI30" s="221">
        <v>0</v>
      </c>
      <c r="ZJ30" s="221">
        <v>0</v>
      </c>
      <c r="ZK30" s="120"/>
      <c r="ZL30" s="221">
        <v>0</v>
      </c>
      <c r="ZM30" s="221">
        <v>0</v>
      </c>
      <c r="ZN30" s="221">
        <v>0</v>
      </c>
      <c r="ZO30" s="221">
        <v>0</v>
      </c>
      <c r="ZP30" s="221">
        <v>0</v>
      </c>
      <c r="ZQ30" s="221">
        <v>0</v>
      </c>
      <c r="ZR30" s="221">
        <v>0</v>
      </c>
      <c r="ZS30" s="221">
        <v>0</v>
      </c>
      <c r="ZT30" s="221">
        <v>0</v>
      </c>
      <c r="ZU30" s="221">
        <v>0</v>
      </c>
      <c r="ZV30" s="221">
        <v>0</v>
      </c>
      <c r="ZW30" s="221">
        <v>0</v>
      </c>
      <c r="ZX30" s="221">
        <v>0</v>
      </c>
      <c r="ZY30" s="221">
        <v>0</v>
      </c>
      <c r="ZZ30" s="221">
        <v>0</v>
      </c>
      <c r="AAA30" s="221">
        <v>0</v>
      </c>
      <c r="AAB30" s="221">
        <v>0</v>
      </c>
      <c r="AAC30" s="221">
        <v>0</v>
      </c>
      <c r="AAD30" s="221">
        <v>0</v>
      </c>
      <c r="AAE30" s="221">
        <v>0</v>
      </c>
      <c r="AAF30" s="221">
        <v>0</v>
      </c>
      <c r="AAG30" s="221">
        <v>0</v>
      </c>
      <c r="AAH30" s="221">
        <v>0</v>
      </c>
      <c r="AAI30" s="221">
        <v>0</v>
      </c>
      <c r="AAJ30" s="221">
        <v>0</v>
      </c>
      <c r="AAK30" s="221">
        <v>0</v>
      </c>
      <c r="AAL30" s="221">
        <v>0</v>
      </c>
      <c r="AAM30" s="221">
        <v>0</v>
      </c>
      <c r="AAN30" s="221">
        <v>0</v>
      </c>
      <c r="AAO30" s="221">
        <v>0</v>
      </c>
      <c r="AAP30" s="221">
        <v>0</v>
      </c>
      <c r="AAQ30" s="221">
        <v>0</v>
      </c>
      <c r="AAR30" s="221">
        <v>0</v>
      </c>
      <c r="AAS30" s="221">
        <v>0</v>
      </c>
      <c r="AAT30" s="221">
        <v>0</v>
      </c>
      <c r="AAU30" s="120"/>
      <c r="AAV30" s="221">
        <v>0</v>
      </c>
      <c r="AAW30" s="221">
        <v>0</v>
      </c>
      <c r="AAX30" s="221">
        <v>0</v>
      </c>
      <c r="AAY30" s="221">
        <v>0</v>
      </c>
      <c r="AAZ30" s="221">
        <v>0</v>
      </c>
      <c r="ABA30" s="221">
        <v>0</v>
      </c>
      <c r="ABB30" s="221">
        <v>0</v>
      </c>
      <c r="ABC30" s="221">
        <v>0</v>
      </c>
      <c r="ABD30" s="221">
        <v>0</v>
      </c>
      <c r="ABE30" s="221">
        <v>0</v>
      </c>
      <c r="ABF30" s="221">
        <v>0</v>
      </c>
      <c r="ABG30" s="221">
        <v>0</v>
      </c>
      <c r="ABH30" s="221">
        <v>0</v>
      </c>
      <c r="ABI30" s="221">
        <v>0</v>
      </c>
      <c r="ABJ30" s="221">
        <v>0</v>
      </c>
      <c r="ABK30" s="221">
        <v>0</v>
      </c>
      <c r="ABL30" s="221">
        <v>0</v>
      </c>
      <c r="ABM30" s="221">
        <v>0</v>
      </c>
      <c r="ABN30" s="221">
        <v>0</v>
      </c>
      <c r="ABO30" s="221">
        <v>0</v>
      </c>
      <c r="ABP30" s="221">
        <v>0</v>
      </c>
      <c r="ABQ30" s="221">
        <v>0</v>
      </c>
      <c r="ABR30" s="221">
        <v>0</v>
      </c>
      <c r="ABS30" s="221">
        <v>0</v>
      </c>
      <c r="ABT30" s="221">
        <v>0</v>
      </c>
      <c r="ABU30" s="221">
        <v>0</v>
      </c>
      <c r="ABV30" s="221">
        <v>0</v>
      </c>
      <c r="ABW30" s="221">
        <v>0</v>
      </c>
      <c r="ABX30" s="221">
        <v>0</v>
      </c>
      <c r="ABY30" s="221">
        <v>0</v>
      </c>
      <c r="ABZ30" s="221">
        <v>0</v>
      </c>
      <c r="ACA30" s="221">
        <v>0</v>
      </c>
      <c r="ACB30" s="221">
        <v>0</v>
      </c>
      <c r="ACC30" s="221">
        <v>0</v>
      </c>
      <c r="ACD30" s="221">
        <v>0</v>
      </c>
      <c r="ACE30" s="120"/>
      <c r="ACF30" s="221">
        <v>3870.44</v>
      </c>
      <c r="ACG30" s="221">
        <v>4279.0956090706113</v>
      </c>
      <c r="ACH30" s="221">
        <v>4479.0031710721551</v>
      </c>
      <c r="ACI30" s="221">
        <v>5214.7615582685921</v>
      </c>
      <c r="ACJ30" s="221">
        <v>5876.3397199820001</v>
      </c>
      <c r="ACK30" s="221">
        <v>6549.8423322256413</v>
      </c>
      <c r="ACL30" s="221">
        <v>6592.1678783284597</v>
      </c>
      <c r="ACM30" s="221">
        <v>7225.9981214639483</v>
      </c>
      <c r="ACN30" s="221">
        <v>7536.727122773952</v>
      </c>
      <c r="ACO30" s="221">
        <v>7983.5952371357262</v>
      </c>
      <c r="ACP30" s="221">
        <v>8452.3902027011118</v>
      </c>
      <c r="ACQ30" s="221">
        <v>8948.7792381774379</v>
      </c>
      <c r="ACR30" s="221">
        <v>9449.0896443425281</v>
      </c>
      <c r="ACS30" s="221">
        <v>10054.355203553294</v>
      </c>
      <c r="ACT30" s="221">
        <v>10738.091549843677</v>
      </c>
      <c r="ACU30" s="221">
        <v>11336.174051983937</v>
      </c>
      <c r="ACV30" s="221">
        <v>11747.051767664729</v>
      </c>
      <c r="ACW30" s="221">
        <v>10569.366715705988</v>
      </c>
      <c r="ACX30" s="221">
        <v>11942.744763142658</v>
      </c>
      <c r="ACY30" s="221">
        <v>12720.094429020051</v>
      </c>
      <c r="ACZ30" s="221">
        <v>13200.403764413601</v>
      </c>
      <c r="ADA30" s="221">
        <v>13252.12701338644</v>
      </c>
      <c r="ADB30" s="221">
        <v>13217.030841704012</v>
      </c>
      <c r="ADC30" s="303">
        <v>12802.565533479217</v>
      </c>
      <c r="ADD30" s="303">
        <v>12653.865105914139</v>
      </c>
      <c r="ADE30" s="303">
        <v>12355.489291092483</v>
      </c>
      <c r="ADF30" s="303">
        <v>12115.927527781547</v>
      </c>
      <c r="ADG30" s="303">
        <v>12055.942763459047</v>
      </c>
      <c r="ADH30" s="303">
        <v>12681.219350429836</v>
      </c>
      <c r="ADI30" s="303">
        <v>13243.874840177608</v>
      </c>
      <c r="ADJ30" s="303">
        <v>13405.178837602951</v>
      </c>
      <c r="ADK30" s="303">
        <v>13822.184413071906</v>
      </c>
      <c r="ADL30" s="303">
        <v>14661.275168047418</v>
      </c>
      <c r="ADM30" s="303">
        <v>15916.645330299551</v>
      </c>
      <c r="ADN30" s="303">
        <v>16280.442314946562</v>
      </c>
      <c r="ADO30" s="120"/>
      <c r="ADP30" s="221">
        <v>0</v>
      </c>
      <c r="ADQ30" s="221">
        <v>0</v>
      </c>
      <c r="ADR30" s="221">
        <v>0</v>
      </c>
      <c r="ADS30" s="221">
        <v>0</v>
      </c>
      <c r="ADT30" s="221">
        <v>0</v>
      </c>
      <c r="ADU30" s="221">
        <v>0</v>
      </c>
      <c r="ADV30" s="221">
        <v>0</v>
      </c>
      <c r="ADW30" s="221">
        <v>0</v>
      </c>
      <c r="ADX30" s="221">
        <v>0</v>
      </c>
      <c r="ADY30" s="221">
        <v>0</v>
      </c>
      <c r="ADZ30" s="221">
        <v>0</v>
      </c>
      <c r="AEA30" s="221">
        <v>0</v>
      </c>
      <c r="AEB30" s="221">
        <v>0</v>
      </c>
      <c r="AEC30" s="221">
        <v>0</v>
      </c>
      <c r="AED30" s="221">
        <v>0</v>
      </c>
      <c r="AEE30" s="221">
        <v>0</v>
      </c>
      <c r="AEF30" s="221">
        <v>0</v>
      </c>
      <c r="AEG30" s="221">
        <v>0</v>
      </c>
      <c r="AEH30" s="221">
        <v>0</v>
      </c>
      <c r="AEI30" s="221">
        <v>0</v>
      </c>
      <c r="AEJ30" s="221">
        <v>0</v>
      </c>
      <c r="AEK30" s="221">
        <v>0</v>
      </c>
      <c r="AEL30" s="221">
        <v>0</v>
      </c>
      <c r="AEM30" s="221">
        <v>0</v>
      </c>
      <c r="AEN30" s="221">
        <v>0</v>
      </c>
      <c r="AEO30" s="221">
        <v>0</v>
      </c>
      <c r="AEP30" s="221">
        <v>0</v>
      </c>
      <c r="AEQ30" s="221">
        <v>0</v>
      </c>
      <c r="AER30" s="221">
        <v>0</v>
      </c>
      <c r="AES30" s="221">
        <v>0</v>
      </c>
      <c r="AET30" s="221">
        <v>0</v>
      </c>
      <c r="AEU30" s="221">
        <v>0</v>
      </c>
      <c r="AEV30" s="221">
        <v>0</v>
      </c>
      <c r="AEW30" s="221">
        <v>0</v>
      </c>
      <c r="AEX30" s="221">
        <v>0</v>
      </c>
      <c r="AEY30" s="120"/>
      <c r="AEZ30" s="221">
        <v>0</v>
      </c>
      <c r="AFA30" s="221">
        <v>0</v>
      </c>
      <c r="AFB30" s="221">
        <v>0</v>
      </c>
      <c r="AFC30" s="221">
        <v>0</v>
      </c>
      <c r="AFD30" s="221">
        <v>0</v>
      </c>
      <c r="AFE30" s="221">
        <v>0</v>
      </c>
      <c r="AFF30" s="221">
        <v>0</v>
      </c>
      <c r="AFG30" s="221">
        <v>0</v>
      </c>
      <c r="AFH30" s="221">
        <v>0</v>
      </c>
      <c r="AFI30" s="221">
        <v>0</v>
      </c>
      <c r="AFJ30" s="221">
        <v>0</v>
      </c>
      <c r="AFK30" s="221">
        <v>0</v>
      </c>
      <c r="AFL30" s="221">
        <v>0</v>
      </c>
      <c r="AFM30" s="221">
        <v>0</v>
      </c>
      <c r="AFN30" s="221">
        <v>0</v>
      </c>
      <c r="AFO30" s="221">
        <v>0</v>
      </c>
      <c r="AFP30" s="221">
        <v>0</v>
      </c>
      <c r="AFQ30" s="221">
        <v>0</v>
      </c>
      <c r="AFR30" s="221">
        <v>0</v>
      </c>
      <c r="AFS30" s="221">
        <v>0</v>
      </c>
      <c r="AFT30" s="221">
        <v>0</v>
      </c>
      <c r="AFU30" s="221">
        <v>0</v>
      </c>
      <c r="AFV30" s="221">
        <v>0</v>
      </c>
      <c r="AFW30" s="221">
        <v>0</v>
      </c>
      <c r="AFX30" s="221">
        <v>0</v>
      </c>
      <c r="AFY30" s="221">
        <v>0</v>
      </c>
      <c r="AFZ30" s="221">
        <v>0</v>
      </c>
      <c r="AGA30" s="221">
        <v>0</v>
      </c>
      <c r="AGB30" s="221">
        <v>0</v>
      </c>
      <c r="AGC30" s="221">
        <v>0</v>
      </c>
      <c r="AGD30" s="221">
        <v>0</v>
      </c>
      <c r="AGE30" s="221">
        <v>0</v>
      </c>
      <c r="AGF30" s="221">
        <v>0</v>
      </c>
      <c r="AGG30" s="221">
        <v>0</v>
      </c>
      <c r="AGH30" s="221">
        <v>0</v>
      </c>
    </row>
    <row r="31" spans="1:866" ht="16.5" x14ac:dyDescent="0.25">
      <c r="A31" s="123">
        <v>27</v>
      </c>
      <c r="B31" s="408"/>
      <c r="C31" s="222" t="s">
        <v>135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120"/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202">
        <v>0</v>
      </c>
      <c r="BD31" s="202">
        <v>0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O31" s="202">
        <v>0</v>
      </c>
      <c r="BP31" s="202">
        <v>0</v>
      </c>
      <c r="BQ31" s="202">
        <v>0</v>
      </c>
      <c r="BR31" s="202">
        <v>0</v>
      </c>
      <c r="BS31" s="202">
        <v>0</v>
      </c>
      <c r="BT31" s="202">
        <v>0</v>
      </c>
      <c r="BU31" s="202">
        <v>0</v>
      </c>
      <c r="BV31" s="202">
        <v>0</v>
      </c>
      <c r="BW31" s="120"/>
      <c r="BX31" s="202">
        <v>155.1</v>
      </c>
      <c r="BY31" s="202">
        <v>156.69999999999999</v>
      </c>
      <c r="BZ31" s="202">
        <v>158.5</v>
      </c>
      <c r="CA31" s="202">
        <v>160.19999999999999</v>
      </c>
      <c r="CB31" s="202">
        <v>162</v>
      </c>
      <c r="CC31" s="202">
        <v>160.16523305084746</v>
      </c>
      <c r="CD31" s="202">
        <v>160.19544957774468</v>
      </c>
      <c r="CE31" s="202">
        <v>139.86888443017654</v>
      </c>
      <c r="CF31" s="202">
        <v>127.18180920921716</v>
      </c>
      <c r="CG31" s="202">
        <v>120.41676370128859</v>
      </c>
      <c r="CH31" s="202">
        <v>132.24290347953107</v>
      </c>
      <c r="CI31" s="202">
        <v>139.91894900404375</v>
      </c>
      <c r="CJ31" s="202">
        <v>139.1772219366446</v>
      </c>
      <c r="CK31" s="202">
        <v>127.86981963239749</v>
      </c>
      <c r="CL31" s="202">
        <v>113.29266624203821</v>
      </c>
      <c r="CM31" s="202">
        <v>99.876844660194166</v>
      </c>
      <c r="CN31" s="202">
        <v>91.267957626267702</v>
      </c>
      <c r="CO31" s="202">
        <v>134.86864188443136</v>
      </c>
      <c r="CP31" s="202">
        <v>172.96440321620608</v>
      </c>
      <c r="CQ31" s="202">
        <v>161.08379610573769</v>
      </c>
      <c r="CR31" s="202">
        <v>135.60089171667508</v>
      </c>
      <c r="CS31" s="202">
        <v>143.36609985590502</v>
      </c>
      <c r="CT31" s="202">
        <v>83.059210526315809</v>
      </c>
      <c r="CU31" s="202">
        <v>77.078947368421055</v>
      </c>
      <c r="CV31" s="202">
        <v>63.125</v>
      </c>
      <c r="CW31" s="202">
        <v>72.42763157894737</v>
      </c>
      <c r="CX31" s="202">
        <v>75.75</v>
      </c>
      <c r="CY31" s="202">
        <v>67.776315789473685</v>
      </c>
      <c r="CZ31" s="202">
        <v>67.111842105263165</v>
      </c>
      <c r="DA31" s="202">
        <v>66.44736842105263</v>
      </c>
      <c r="DB31" s="202">
        <v>65.118421052631575</v>
      </c>
      <c r="DC31" s="202">
        <v>63.789473684210527</v>
      </c>
      <c r="DD31" s="202">
        <v>63.789473684210527</v>
      </c>
      <c r="DE31" s="202">
        <v>61.796052631578945</v>
      </c>
      <c r="DF31" s="202">
        <v>192.215884290563</v>
      </c>
      <c r="DG31" s="120"/>
      <c r="DH31" s="202">
        <v>15208.139590954588</v>
      </c>
      <c r="DI31" s="202">
        <v>14682.865385105953</v>
      </c>
      <c r="DJ31" s="202">
        <v>14456.910490555776</v>
      </c>
      <c r="DK31" s="202">
        <v>14451.184851722888</v>
      </c>
      <c r="DL31" s="202">
        <v>14235.529977247794</v>
      </c>
      <c r="DM31" s="202">
        <v>13996.123949915916</v>
      </c>
      <c r="DN31" s="202">
        <v>13765.184742136176</v>
      </c>
      <c r="DO31" s="202">
        <v>13671.293076899039</v>
      </c>
      <c r="DP31" s="202">
        <v>13390.247572045277</v>
      </c>
      <c r="DQ31" s="202">
        <v>13110.403787584446</v>
      </c>
      <c r="DR31" s="202">
        <v>12831.7538176502</v>
      </c>
      <c r="DS31" s="202">
        <v>12636.024728361906</v>
      </c>
      <c r="DT31" s="202">
        <v>12453.006963723721</v>
      </c>
      <c r="DU31" s="202">
        <v>12267.251719001933</v>
      </c>
      <c r="DV31" s="202">
        <v>12073.953788289473</v>
      </c>
      <c r="DW31" s="202">
        <v>11846.235242236038</v>
      </c>
      <c r="DX31" s="202">
        <v>11632.016067376495</v>
      </c>
      <c r="DY31" s="202">
        <v>11407.226986071317</v>
      </c>
      <c r="DZ31" s="202">
        <v>11139.219588165397</v>
      </c>
      <c r="EA31" s="202">
        <v>10872.823711593803</v>
      </c>
      <c r="EB31" s="202">
        <v>9953.5766212423532</v>
      </c>
      <c r="EC31" s="202">
        <v>9885.5487460181648</v>
      </c>
      <c r="ED31" s="202">
        <v>9058.6886984795274</v>
      </c>
      <c r="EE31" s="202">
        <v>8541.8036939740468</v>
      </c>
      <c r="EF31" s="202">
        <v>8508.6969217765236</v>
      </c>
      <c r="EG31" s="202">
        <v>8437.206133480684</v>
      </c>
      <c r="EH31" s="202">
        <v>8397.1738056940503</v>
      </c>
      <c r="EI31" s="202">
        <v>8360.9748545899056</v>
      </c>
      <c r="EJ31" s="202">
        <v>8329.3015488953206</v>
      </c>
      <c r="EK31" s="202">
        <v>8164.9028871017799</v>
      </c>
      <c r="EL31" s="202">
        <v>8006.5752924362787</v>
      </c>
      <c r="EM31" s="202">
        <v>7853.1816709269378</v>
      </c>
      <c r="EN31" s="202">
        <v>7702.065589274589</v>
      </c>
      <c r="EO31" s="202">
        <v>7552.5746937672639</v>
      </c>
      <c r="EP31" s="202">
        <v>7415.7866190368823</v>
      </c>
      <c r="EQ31" s="120"/>
      <c r="ER31" s="202">
        <v>0</v>
      </c>
      <c r="ES31" s="202">
        <v>0</v>
      </c>
      <c r="ET31" s="202">
        <v>0</v>
      </c>
      <c r="EU31" s="202">
        <v>0</v>
      </c>
      <c r="EV31" s="202">
        <v>0</v>
      </c>
      <c r="EW31" s="202">
        <v>0</v>
      </c>
      <c r="EX31" s="202">
        <v>0</v>
      </c>
      <c r="EY31" s="202">
        <v>0</v>
      </c>
      <c r="EZ31" s="202">
        <v>0</v>
      </c>
      <c r="FA31" s="202">
        <v>0</v>
      </c>
      <c r="FB31" s="202">
        <v>0</v>
      </c>
      <c r="FC31" s="202">
        <v>0</v>
      </c>
      <c r="FD31" s="202">
        <v>0</v>
      </c>
      <c r="FE31" s="202">
        <v>0</v>
      </c>
      <c r="FF31" s="202">
        <v>0</v>
      </c>
      <c r="FG31" s="202">
        <v>0</v>
      </c>
      <c r="FH31" s="202">
        <v>0</v>
      </c>
      <c r="FI31" s="202">
        <v>0</v>
      </c>
      <c r="FJ31" s="202">
        <v>0</v>
      </c>
      <c r="FK31" s="202">
        <v>0</v>
      </c>
      <c r="FL31" s="202">
        <v>0</v>
      </c>
      <c r="FM31" s="202">
        <v>0</v>
      </c>
      <c r="FN31" s="202">
        <v>0</v>
      </c>
      <c r="FO31" s="202">
        <v>0</v>
      </c>
      <c r="FP31" s="202">
        <v>0</v>
      </c>
      <c r="FQ31" s="202">
        <v>0</v>
      </c>
      <c r="FR31" s="202">
        <v>0</v>
      </c>
      <c r="FS31" s="202">
        <v>0</v>
      </c>
      <c r="FT31" s="202">
        <v>0</v>
      </c>
      <c r="FU31" s="202">
        <v>0</v>
      </c>
      <c r="FV31" s="202">
        <v>0</v>
      </c>
      <c r="FW31" s="202">
        <v>0</v>
      </c>
      <c r="FX31" s="202">
        <v>0</v>
      </c>
      <c r="FY31" s="202">
        <v>0</v>
      </c>
      <c r="FZ31" s="202">
        <v>0</v>
      </c>
      <c r="GA31" s="120"/>
      <c r="GB31" s="202">
        <v>0</v>
      </c>
      <c r="GC31" s="202">
        <v>0</v>
      </c>
      <c r="GD31" s="202">
        <v>0</v>
      </c>
      <c r="GE31" s="202">
        <v>0</v>
      </c>
      <c r="GF31" s="202">
        <v>0</v>
      </c>
      <c r="GG31" s="202">
        <v>0</v>
      </c>
      <c r="GH31" s="202">
        <v>0</v>
      </c>
      <c r="GI31" s="202">
        <v>0</v>
      </c>
      <c r="GJ31" s="202">
        <v>0</v>
      </c>
      <c r="GK31" s="202">
        <v>0</v>
      </c>
      <c r="GL31" s="202">
        <v>0</v>
      </c>
      <c r="GM31" s="202">
        <v>0</v>
      </c>
      <c r="GN31" s="202">
        <v>0</v>
      </c>
      <c r="GO31" s="202">
        <v>0</v>
      </c>
      <c r="GP31" s="202">
        <v>0</v>
      </c>
      <c r="GQ31" s="202">
        <v>0</v>
      </c>
      <c r="GR31" s="202">
        <v>0</v>
      </c>
      <c r="GS31" s="202">
        <v>0</v>
      </c>
      <c r="GT31" s="202">
        <v>0</v>
      </c>
      <c r="GU31" s="202">
        <v>0</v>
      </c>
      <c r="GV31" s="202">
        <v>0</v>
      </c>
      <c r="GW31" s="202">
        <v>0</v>
      </c>
      <c r="GX31" s="202">
        <v>0</v>
      </c>
      <c r="GY31" s="202">
        <v>0</v>
      </c>
      <c r="GZ31" s="202">
        <v>0</v>
      </c>
      <c r="HA31" s="202">
        <v>0</v>
      </c>
      <c r="HB31" s="202">
        <v>0</v>
      </c>
      <c r="HC31" s="202">
        <v>0</v>
      </c>
      <c r="HD31" s="202">
        <v>0</v>
      </c>
      <c r="HE31" s="202">
        <v>0</v>
      </c>
      <c r="HF31" s="202">
        <v>0</v>
      </c>
      <c r="HG31" s="202">
        <v>0</v>
      </c>
      <c r="HH31" s="202">
        <v>0</v>
      </c>
      <c r="HI31" s="202">
        <v>0</v>
      </c>
      <c r="HJ31" s="202">
        <v>0</v>
      </c>
      <c r="HK31" s="120"/>
      <c r="HL31" s="202">
        <v>0</v>
      </c>
      <c r="HM31" s="202">
        <v>0</v>
      </c>
      <c r="HN31" s="202">
        <v>0</v>
      </c>
      <c r="HO31" s="202">
        <v>0</v>
      </c>
      <c r="HP31" s="202">
        <v>0</v>
      </c>
      <c r="HQ31" s="202">
        <v>0</v>
      </c>
      <c r="HR31" s="202">
        <v>0</v>
      </c>
      <c r="HS31" s="202">
        <v>0</v>
      </c>
      <c r="HT31" s="202">
        <v>0</v>
      </c>
      <c r="HU31" s="202">
        <v>0</v>
      </c>
      <c r="HV31" s="202">
        <v>0</v>
      </c>
      <c r="HW31" s="202">
        <v>0</v>
      </c>
      <c r="HX31" s="202">
        <v>0</v>
      </c>
      <c r="HY31" s="202">
        <v>0</v>
      </c>
      <c r="HZ31" s="202">
        <v>0</v>
      </c>
      <c r="IA31" s="202">
        <v>0</v>
      </c>
      <c r="IB31" s="202">
        <v>0</v>
      </c>
      <c r="IC31" s="202">
        <v>0</v>
      </c>
      <c r="ID31" s="202">
        <v>0</v>
      </c>
      <c r="IE31" s="202">
        <v>0</v>
      </c>
      <c r="IF31" s="202">
        <v>0</v>
      </c>
      <c r="IG31" s="202">
        <v>0</v>
      </c>
      <c r="IH31" s="202">
        <v>0</v>
      </c>
      <c r="II31" s="202">
        <v>0</v>
      </c>
      <c r="IJ31" s="202">
        <v>0</v>
      </c>
      <c r="IK31" s="202">
        <v>0</v>
      </c>
      <c r="IL31" s="202">
        <v>0</v>
      </c>
      <c r="IM31" s="202">
        <v>0</v>
      </c>
      <c r="IN31" s="202">
        <v>0</v>
      </c>
      <c r="IO31" s="202">
        <v>0</v>
      </c>
      <c r="IP31" s="202">
        <v>0</v>
      </c>
      <c r="IQ31" s="202">
        <v>0</v>
      </c>
      <c r="IR31" s="202">
        <v>0</v>
      </c>
      <c r="IS31" s="202">
        <v>0</v>
      </c>
      <c r="IT31" s="202">
        <v>0</v>
      </c>
      <c r="IU31" s="120"/>
      <c r="IV31" s="202">
        <v>0</v>
      </c>
      <c r="IW31" s="202">
        <v>0</v>
      </c>
      <c r="IX31" s="202">
        <v>0</v>
      </c>
      <c r="IY31" s="202">
        <v>0</v>
      </c>
      <c r="IZ31" s="202">
        <v>0</v>
      </c>
      <c r="JA31" s="202">
        <v>0</v>
      </c>
      <c r="JB31" s="202">
        <v>0</v>
      </c>
      <c r="JC31" s="202">
        <v>0</v>
      </c>
      <c r="JD31" s="202">
        <v>0</v>
      </c>
      <c r="JE31" s="202">
        <v>0</v>
      </c>
      <c r="JF31" s="202">
        <v>0</v>
      </c>
      <c r="JG31" s="202">
        <v>0</v>
      </c>
      <c r="JH31" s="202">
        <v>0</v>
      </c>
      <c r="JI31" s="202">
        <v>0</v>
      </c>
      <c r="JJ31" s="202">
        <v>0</v>
      </c>
      <c r="JK31" s="202">
        <v>0</v>
      </c>
      <c r="JL31" s="202">
        <v>0</v>
      </c>
      <c r="JM31" s="202">
        <v>0</v>
      </c>
      <c r="JN31" s="202">
        <v>0</v>
      </c>
      <c r="JO31" s="202">
        <v>0</v>
      </c>
      <c r="JP31" s="202">
        <v>0</v>
      </c>
      <c r="JQ31" s="202">
        <v>0</v>
      </c>
      <c r="JR31" s="202">
        <v>0</v>
      </c>
      <c r="JS31" s="202">
        <v>0</v>
      </c>
      <c r="JT31" s="202">
        <v>0</v>
      </c>
      <c r="JU31" s="202">
        <v>0</v>
      </c>
      <c r="JV31" s="202">
        <v>0</v>
      </c>
      <c r="JW31" s="202">
        <v>0</v>
      </c>
      <c r="JX31" s="202">
        <v>0</v>
      </c>
      <c r="JY31" s="202">
        <v>0</v>
      </c>
      <c r="JZ31" s="202">
        <v>0</v>
      </c>
      <c r="KA31" s="202">
        <v>0</v>
      </c>
      <c r="KB31" s="202">
        <v>0</v>
      </c>
      <c r="KC31" s="202">
        <v>0</v>
      </c>
      <c r="KD31" s="202">
        <v>0</v>
      </c>
      <c r="KE31" s="120"/>
      <c r="KF31" s="202">
        <v>0</v>
      </c>
      <c r="KG31" s="202">
        <v>0</v>
      </c>
      <c r="KH31" s="202">
        <v>0</v>
      </c>
      <c r="KI31" s="202">
        <v>0</v>
      </c>
      <c r="KJ31" s="202">
        <v>0</v>
      </c>
      <c r="KK31" s="202">
        <v>0</v>
      </c>
      <c r="KL31" s="202">
        <v>0</v>
      </c>
      <c r="KM31" s="202">
        <v>0</v>
      </c>
      <c r="KN31" s="202">
        <v>0</v>
      </c>
      <c r="KO31" s="202">
        <v>0</v>
      </c>
      <c r="KP31" s="202">
        <v>0</v>
      </c>
      <c r="KQ31" s="202">
        <v>0</v>
      </c>
      <c r="KR31" s="202">
        <v>0</v>
      </c>
      <c r="KS31" s="202">
        <v>0</v>
      </c>
      <c r="KT31" s="202">
        <v>0</v>
      </c>
      <c r="KU31" s="202">
        <v>0</v>
      </c>
      <c r="KV31" s="202">
        <v>0</v>
      </c>
      <c r="KW31" s="202">
        <v>0</v>
      </c>
      <c r="KX31" s="202">
        <v>0</v>
      </c>
      <c r="KY31" s="202">
        <v>0</v>
      </c>
      <c r="KZ31" s="202">
        <v>0</v>
      </c>
      <c r="LA31" s="202">
        <v>0</v>
      </c>
      <c r="LB31" s="202">
        <v>0</v>
      </c>
      <c r="LC31" s="202">
        <v>0</v>
      </c>
      <c r="LD31" s="202">
        <v>0</v>
      </c>
      <c r="LE31" s="202">
        <v>0</v>
      </c>
      <c r="LF31" s="202">
        <v>0</v>
      </c>
      <c r="LG31" s="202">
        <v>0</v>
      </c>
      <c r="LH31" s="202">
        <v>0</v>
      </c>
      <c r="LI31" s="202">
        <v>0</v>
      </c>
      <c r="LJ31" s="202">
        <v>0</v>
      </c>
      <c r="LK31" s="202">
        <v>0</v>
      </c>
      <c r="LL31" s="202">
        <v>0</v>
      </c>
      <c r="LM31" s="202">
        <v>0</v>
      </c>
      <c r="LN31" s="202">
        <v>0</v>
      </c>
      <c r="LO31" s="120"/>
      <c r="LP31" s="202">
        <v>8094.3240000000005</v>
      </c>
      <c r="LQ31" s="202">
        <v>7821.7110000000002</v>
      </c>
      <c r="LR31" s="202">
        <v>7705.5540000000001</v>
      </c>
      <c r="LS31" s="202">
        <v>7704.2649999999985</v>
      </c>
      <c r="LT31" s="202">
        <v>7593.4849999999988</v>
      </c>
      <c r="LU31" s="202">
        <v>7466.6712330508481</v>
      </c>
      <c r="LV31" s="202">
        <v>7346.1424495777446</v>
      </c>
      <c r="LW31" s="202">
        <v>7276.8008844301758</v>
      </c>
      <c r="LX31" s="202">
        <v>7117.3974272426667</v>
      </c>
      <c r="LY31" s="202">
        <v>6964.5433432593354</v>
      </c>
      <c r="LZ31" s="202">
        <v>6830.9036608921106</v>
      </c>
      <c r="MA31" s="202">
        <v>6736.4017198271249</v>
      </c>
      <c r="MB31" s="202">
        <v>6640.1177983478574</v>
      </c>
      <c r="MC31" s="202">
        <v>6531.8391335035003</v>
      </c>
      <c r="MD31" s="202">
        <v>6416.3531502405212</v>
      </c>
      <c r="ME31" s="202">
        <v>6284.059635877119</v>
      </c>
      <c r="MF31" s="202">
        <v>6163.6202383370537</v>
      </c>
      <c r="MG31" s="202">
        <v>6089.872521197226</v>
      </c>
      <c r="MH31" s="202">
        <v>5988.0582854575787</v>
      </c>
      <c r="MI31" s="202">
        <v>5837.1089563558835</v>
      </c>
      <c r="MJ31" s="202">
        <v>5331.7443071944936</v>
      </c>
      <c r="MK31" s="202">
        <v>5303.9963918238554</v>
      </c>
      <c r="ML31" s="202">
        <v>4812.037287915412</v>
      </c>
      <c r="MM31" s="202">
        <v>4536.2235051171019</v>
      </c>
      <c r="MN31" s="202">
        <v>4504.9865706468636</v>
      </c>
      <c r="MO31" s="202">
        <v>4476.9683071338941</v>
      </c>
      <c r="MP31" s="202">
        <v>4459.3922865285504</v>
      </c>
      <c r="MQ31" s="202">
        <v>4432.5213808885346</v>
      </c>
      <c r="MR31" s="202">
        <v>4415.3222438271323</v>
      </c>
      <c r="MS31" s="202">
        <v>4328.835451543514</v>
      </c>
      <c r="MT31" s="202">
        <v>4244.8535122089852</v>
      </c>
      <c r="MU31" s="202">
        <v>4163.4472934524056</v>
      </c>
      <c r="MV31" s="202">
        <v>4084.558984000415</v>
      </c>
      <c r="MW31" s="202">
        <v>4004.5256621239409</v>
      </c>
      <c r="MX31" s="202">
        <v>4063.5369457933234</v>
      </c>
      <c r="MY31" s="120"/>
      <c r="MZ31" s="202">
        <v>0</v>
      </c>
      <c r="NA31" s="202">
        <v>0</v>
      </c>
      <c r="NB31" s="202">
        <v>0</v>
      </c>
      <c r="NC31" s="202">
        <v>0</v>
      </c>
      <c r="ND31" s="202">
        <v>0</v>
      </c>
      <c r="NE31" s="202">
        <v>0</v>
      </c>
      <c r="NF31" s="202">
        <v>0</v>
      </c>
      <c r="NG31" s="202">
        <v>0</v>
      </c>
      <c r="NH31" s="202">
        <v>0</v>
      </c>
      <c r="NI31" s="202">
        <v>0</v>
      </c>
      <c r="NJ31" s="202">
        <v>0</v>
      </c>
      <c r="NK31" s="202">
        <v>0</v>
      </c>
      <c r="NL31" s="202">
        <v>0</v>
      </c>
      <c r="NM31" s="202">
        <v>0</v>
      </c>
      <c r="NN31" s="202">
        <v>0</v>
      </c>
      <c r="NO31" s="202">
        <v>0</v>
      </c>
      <c r="NP31" s="202">
        <v>0</v>
      </c>
      <c r="NQ31" s="202">
        <v>0</v>
      </c>
      <c r="NR31" s="202">
        <v>0</v>
      </c>
      <c r="NS31" s="202">
        <v>0</v>
      </c>
      <c r="NT31" s="202">
        <v>0</v>
      </c>
      <c r="NU31" s="202">
        <v>0</v>
      </c>
      <c r="NV31" s="202">
        <v>0</v>
      </c>
      <c r="NW31" s="202">
        <v>0</v>
      </c>
      <c r="NX31" s="202">
        <v>0</v>
      </c>
      <c r="NY31" s="202">
        <v>0</v>
      </c>
      <c r="NZ31" s="202">
        <v>0</v>
      </c>
      <c r="OA31" s="202">
        <v>0</v>
      </c>
      <c r="OB31" s="202">
        <v>0</v>
      </c>
      <c r="OC31" s="202">
        <v>0</v>
      </c>
      <c r="OD31" s="202">
        <v>0</v>
      </c>
      <c r="OE31" s="202">
        <v>0</v>
      </c>
      <c r="OF31" s="202">
        <v>0</v>
      </c>
      <c r="OG31" s="202">
        <v>0</v>
      </c>
      <c r="OH31" s="202">
        <v>0</v>
      </c>
      <c r="OI31" s="120"/>
      <c r="OJ31" s="202">
        <v>273.74051123130141</v>
      </c>
      <c r="OK31" s="202">
        <v>279.66772354003922</v>
      </c>
      <c r="OL31" s="202">
        <v>265.97006206685603</v>
      </c>
      <c r="OM31" s="202">
        <v>236.13653628659617</v>
      </c>
      <c r="ON31" s="202">
        <v>220.3728248160123</v>
      </c>
      <c r="OO31" s="202">
        <v>243.04949167780921</v>
      </c>
      <c r="OP31" s="202">
        <v>271.30828939178798</v>
      </c>
      <c r="OQ31" s="202">
        <v>300.817973380816</v>
      </c>
      <c r="OR31" s="202">
        <v>300.01162048244817</v>
      </c>
      <c r="OS31" s="202">
        <v>314.33318723858878</v>
      </c>
      <c r="OT31" s="202">
        <v>318.83078718052423</v>
      </c>
      <c r="OU31" s="202">
        <v>318.11632081706244</v>
      </c>
      <c r="OV31" s="202">
        <v>362.29593697903226</v>
      </c>
      <c r="OW31" s="202">
        <v>386.46327255369937</v>
      </c>
      <c r="OX31" s="202">
        <v>365.54432860620182</v>
      </c>
      <c r="OY31" s="202">
        <v>446.79548644380611</v>
      </c>
      <c r="OZ31" s="202">
        <v>466.26857044809094</v>
      </c>
      <c r="PA31" s="202">
        <v>414.80162806917178</v>
      </c>
      <c r="PB31" s="202">
        <v>428.09864110429436</v>
      </c>
      <c r="PC31" s="202">
        <v>522.75110631782718</v>
      </c>
      <c r="PD31" s="202">
        <v>524.07994081089021</v>
      </c>
      <c r="PE31" s="202">
        <v>616.61286756436789</v>
      </c>
      <c r="PF31" s="202">
        <v>646.07999999999981</v>
      </c>
      <c r="PG31" s="202">
        <v>790.17916576276843</v>
      </c>
      <c r="PH31" s="202">
        <v>896.22973252317797</v>
      </c>
      <c r="PI31" s="202">
        <v>1044.6667379353246</v>
      </c>
      <c r="PJ31" s="202">
        <v>1151.208821615395</v>
      </c>
      <c r="PK31" s="202">
        <v>1165.6265401796354</v>
      </c>
      <c r="PL31" s="202">
        <v>1183.969662593576</v>
      </c>
      <c r="PM31" s="202">
        <v>1186.0408845151994</v>
      </c>
      <c r="PN31" s="202">
        <v>1266.3518840791537</v>
      </c>
      <c r="PO31" s="202">
        <v>1345.247012398419</v>
      </c>
      <c r="PP31" s="202">
        <v>1404.2634577846807</v>
      </c>
      <c r="PQ31" s="202">
        <v>1476.4257832049973</v>
      </c>
      <c r="PR31" s="202">
        <v>1474.7439718534647</v>
      </c>
      <c r="PS31" s="120"/>
      <c r="PT31" s="202">
        <v>0</v>
      </c>
      <c r="PU31" s="202">
        <v>0</v>
      </c>
      <c r="PV31" s="202">
        <v>0</v>
      </c>
      <c r="PW31" s="202">
        <v>0</v>
      </c>
      <c r="PX31" s="202">
        <v>0</v>
      </c>
      <c r="PY31" s="202">
        <v>0</v>
      </c>
      <c r="PZ31" s="202">
        <v>0</v>
      </c>
      <c r="QA31" s="202">
        <v>0</v>
      </c>
      <c r="QB31" s="202">
        <v>0</v>
      </c>
      <c r="QC31" s="202">
        <v>0</v>
      </c>
      <c r="QD31" s="202">
        <v>0</v>
      </c>
      <c r="QE31" s="202">
        <v>0</v>
      </c>
      <c r="QF31" s="202">
        <v>0</v>
      </c>
      <c r="QG31" s="202">
        <v>0</v>
      </c>
      <c r="QH31" s="202">
        <v>0</v>
      </c>
      <c r="QI31" s="202">
        <v>0</v>
      </c>
      <c r="QJ31" s="202">
        <v>0</v>
      </c>
      <c r="QK31" s="202">
        <v>250.53661308058793</v>
      </c>
      <c r="QL31" s="202">
        <v>166.71219442326537</v>
      </c>
      <c r="QM31" s="202">
        <v>80.792799825773145</v>
      </c>
      <c r="QN31" s="202">
        <v>120.6762445443906</v>
      </c>
      <c r="QO31" s="202">
        <v>121.23792331937656</v>
      </c>
      <c r="QP31" s="202">
        <v>105.7668016194332</v>
      </c>
      <c r="QQ31" s="202">
        <v>102.43775511265012</v>
      </c>
      <c r="QR31" s="202">
        <v>91.119177647704092</v>
      </c>
      <c r="QS31" s="202">
        <v>66.923333672295868</v>
      </c>
      <c r="QT31" s="202">
        <v>72.994843114732632</v>
      </c>
      <c r="QU31" s="202">
        <v>62.640485829959509</v>
      </c>
      <c r="QV31" s="202">
        <v>60.694923076923068</v>
      </c>
      <c r="QW31" s="202">
        <v>68.689878542510115</v>
      </c>
      <c r="QX31" s="202">
        <v>68.104453441295547</v>
      </c>
      <c r="QY31" s="202">
        <v>67.183603238866397</v>
      </c>
      <c r="QZ31" s="202">
        <v>67.836032388663966</v>
      </c>
      <c r="RA31" s="202">
        <v>72.226720647773277</v>
      </c>
      <c r="RB31" s="202">
        <v>46.022713923693182</v>
      </c>
      <c r="RC31" s="120"/>
      <c r="RD31" s="202">
        <v>1037.622818571351</v>
      </c>
      <c r="RE31" s="202">
        <v>983.87426988256811</v>
      </c>
      <c r="RF31" s="202">
        <v>961.43961859033982</v>
      </c>
      <c r="RG31" s="202">
        <v>927.59916548065712</v>
      </c>
      <c r="RH31" s="202">
        <v>873.74464447806361</v>
      </c>
      <c r="RI31" s="202">
        <v>751.18354095607458</v>
      </c>
      <c r="RJ31" s="202">
        <v>730.73921626440585</v>
      </c>
      <c r="RK31" s="202">
        <v>647.38535139122769</v>
      </c>
      <c r="RL31" s="202">
        <v>606.99005403445767</v>
      </c>
      <c r="RM31" s="202">
        <v>511.68341340442623</v>
      </c>
      <c r="RN31" s="202">
        <v>273.61075494604313</v>
      </c>
      <c r="RO31" s="202">
        <v>235.00153084811296</v>
      </c>
      <c r="RP31" s="202">
        <v>418.59703847072404</v>
      </c>
      <c r="RQ31" s="202">
        <v>394.96140210601476</v>
      </c>
      <c r="RR31" s="202">
        <v>304.02821305217236</v>
      </c>
      <c r="RS31" s="202">
        <v>448.25937939944021</v>
      </c>
      <c r="RT31" s="202">
        <v>415.18166293082209</v>
      </c>
      <c r="RU31" s="202">
        <v>449.40480457767819</v>
      </c>
      <c r="RV31" s="202">
        <v>425.14724768634915</v>
      </c>
      <c r="RW31" s="202">
        <v>200.64867985940816</v>
      </c>
      <c r="RX31" s="202">
        <v>210.30027868406737</v>
      </c>
      <c r="RY31" s="202">
        <v>205.87839871173679</v>
      </c>
      <c r="RZ31" s="202">
        <v>208.19999869720965</v>
      </c>
      <c r="SA31" s="202">
        <v>196.62052332161227</v>
      </c>
      <c r="SB31" s="202">
        <v>193.79011972574315</v>
      </c>
      <c r="SC31" s="202">
        <v>164.70271896938948</v>
      </c>
      <c r="SD31" s="202">
        <v>164.70271896938948</v>
      </c>
      <c r="SE31" s="202">
        <v>160.39734536057912</v>
      </c>
      <c r="SF31" s="202">
        <v>132.39999917152045</v>
      </c>
      <c r="SG31" s="202">
        <v>154.79158555636144</v>
      </c>
      <c r="SH31" s="304">
        <v>140.53885267292654</v>
      </c>
      <c r="SI31" s="202">
        <v>155</v>
      </c>
      <c r="SJ31" s="202">
        <v>0</v>
      </c>
      <c r="SK31" s="202">
        <v>0</v>
      </c>
      <c r="SL31" s="202">
        <v>0</v>
      </c>
      <c r="SM31" s="120"/>
      <c r="SN31" s="202">
        <v>0</v>
      </c>
      <c r="SO31" s="202">
        <v>0</v>
      </c>
      <c r="SP31" s="202">
        <v>0</v>
      </c>
      <c r="SQ31" s="202">
        <v>0</v>
      </c>
      <c r="SR31" s="202">
        <v>0</v>
      </c>
      <c r="SS31" s="202">
        <v>0</v>
      </c>
      <c r="ST31" s="202">
        <v>0</v>
      </c>
      <c r="SU31" s="202">
        <v>0</v>
      </c>
      <c r="SV31" s="202">
        <v>0</v>
      </c>
      <c r="SW31" s="202">
        <v>0</v>
      </c>
      <c r="SX31" s="202">
        <v>0</v>
      </c>
      <c r="SY31" s="202">
        <v>0</v>
      </c>
      <c r="SZ31" s="202">
        <v>0</v>
      </c>
      <c r="TA31" s="202">
        <v>0</v>
      </c>
      <c r="TB31" s="202">
        <v>0</v>
      </c>
      <c r="TC31" s="202">
        <v>0</v>
      </c>
      <c r="TD31" s="202">
        <v>0</v>
      </c>
      <c r="TE31" s="202">
        <v>0</v>
      </c>
      <c r="TF31" s="202">
        <v>0</v>
      </c>
      <c r="TG31" s="202">
        <v>0</v>
      </c>
      <c r="TH31" s="202">
        <v>0</v>
      </c>
      <c r="TI31" s="202">
        <v>0</v>
      </c>
      <c r="TJ31" s="202">
        <v>0</v>
      </c>
      <c r="TK31" s="202">
        <v>0</v>
      </c>
      <c r="TL31" s="202">
        <v>0</v>
      </c>
      <c r="TM31" s="202">
        <v>0</v>
      </c>
      <c r="TN31" s="202">
        <v>0</v>
      </c>
      <c r="TO31" s="202">
        <v>0</v>
      </c>
      <c r="TP31" s="202">
        <v>0</v>
      </c>
      <c r="TQ31" s="202">
        <v>0</v>
      </c>
      <c r="TR31" s="202">
        <v>0</v>
      </c>
      <c r="TS31" s="202">
        <v>0</v>
      </c>
      <c r="TT31" s="202">
        <v>0</v>
      </c>
      <c r="TU31" s="202">
        <v>0</v>
      </c>
      <c r="TV31" s="202">
        <v>0</v>
      </c>
      <c r="TW31" s="120"/>
      <c r="TX31" s="202">
        <v>0</v>
      </c>
      <c r="TY31" s="202">
        <v>0</v>
      </c>
      <c r="TZ31" s="202">
        <v>0</v>
      </c>
      <c r="UA31" s="202">
        <v>0</v>
      </c>
      <c r="UB31" s="202">
        <v>0</v>
      </c>
      <c r="UC31" s="202">
        <v>0</v>
      </c>
      <c r="UD31" s="202">
        <v>0</v>
      </c>
      <c r="UE31" s="202">
        <v>0</v>
      </c>
      <c r="UF31" s="202">
        <v>0</v>
      </c>
      <c r="UG31" s="202">
        <v>0</v>
      </c>
      <c r="UH31" s="202">
        <v>0</v>
      </c>
      <c r="UI31" s="202">
        <v>0</v>
      </c>
      <c r="UJ31" s="202">
        <v>0</v>
      </c>
      <c r="UK31" s="202">
        <v>0</v>
      </c>
      <c r="UL31" s="202">
        <v>0</v>
      </c>
      <c r="UM31" s="202">
        <v>0</v>
      </c>
      <c r="UN31" s="202">
        <v>0</v>
      </c>
      <c r="UO31" s="202">
        <v>0</v>
      </c>
      <c r="UP31" s="202">
        <v>0</v>
      </c>
      <c r="UQ31" s="202">
        <v>0</v>
      </c>
      <c r="UR31" s="202">
        <v>0</v>
      </c>
      <c r="US31" s="202">
        <v>0</v>
      </c>
      <c r="UT31" s="202">
        <v>0</v>
      </c>
      <c r="UU31" s="202">
        <v>0</v>
      </c>
      <c r="UV31" s="202">
        <v>0</v>
      </c>
      <c r="UW31" s="202">
        <v>0</v>
      </c>
      <c r="UX31" s="202">
        <v>0</v>
      </c>
      <c r="UY31" s="202">
        <v>0</v>
      </c>
      <c r="UZ31" s="202">
        <v>0</v>
      </c>
      <c r="VA31" s="202">
        <v>0</v>
      </c>
      <c r="VB31" s="202">
        <v>0</v>
      </c>
      <c r="VC31" s="202">
        <v>0</v>
      </c>
      <c r="VD31" s="202">
        <v>0</v>
      </c>
      <c r="VE31" s="202">
        <v>0</v>
      </c>
      <c r="VF31" s="202">
        <v>0</v>
      </c>
      <c r="VG31" s="120"/>
      <c r="VH31" s="202">
        <v>125.50131233595799</v>
      </c>
      <c r="VI31" s="202">
        <v>124.80390573518733</v>
      </c>
      <c r="VJ31" s="202">
        <v>129.10893286082057</v>
      </c>
      <c r="VK31" s="202">
        <v>133.67383892072937</v>
      </c>
      <c r="VL31" s="202">
        <v>137.84350393700788</v>
      </c>
      <c r="VM31" s="202">
        <v>138.50399922231941</v>
      </c>
      <c r="VN31" s="202">
        <v>140.76941902532451</v>
      </c>
      <c r="VO31" s="202">
        <v>143.8269941800753</v>
      </c>
      <c r="VP31" s="202">
        <v>146.88780923661136</v>
      </c>
      <c r="VQ31" s="202">
        <v>143.6528840622949</v>
      </c>
      <c r="VR31" s="202">
        <v>153.13883564328216</v>
      </c>
      <c r="VS31" s="202">
        <v>153.14451565647315</v>
      </c>
      <c r="VT31" s="202">
        <v>156.45133443845836</v>
      </c>
      <c r="VU31" s="202">
        <v>159.50321373488103</v>
      </c>
      <c r="VV31" s="202">
        <v>162.43727988546885</v>
      </c>
      <c r="VW31" s="202">
        <v>168.24900398406376</v>
      </c>
      <c r="VX31" s="202">
        <v>168.30239456369321</v>
      </c>
      <c r="VY31" s="202">
        <v>461.53846153846155</v>
      </c>
      <c r="VZ31" s="202">
        <v>453.76234254069362</v>
      </c>
      <c r="WA31" s="202">
        <v>461.53846153846155</v>
      </c>
      <c r="WB31" s="202">
        <v>712.11269002260519</v>
      </c>
      <c r="WC31" s="202">
        <v>572.41807494180625</v>
      </c>
      <c r="WD31" s="202">
        <v>672.17447205438702</v>
      </c>
      <c r="WE31" s="202">
        <v>650.60070252691196</v>
      </c>
      <c r="WF31" s="202">
        <v>545.04969789662096</v>
      </c>
      <c r="WG31" s="202">
        <v>552.8947049975211</v>
      </c>
      <c r="WH31" s="202">
        <v>552.8947049975211</v>
      </c>
      <c r="WI31" s="202">
        <v>608.6120849755041</v>
      </c>
      <c r="WJ31" s="202">
        <v>608.6120849755041</v>
      </c>
      <c r="WK31" s="202">
        <v>608.6120849755041</v>
      </c>
      <c r="WL31" s="202">
        <v>608.6120849755041</v>
      </c>
      <c r="WM31" s="202">
        <v>608.6120849755041</v>
      </c>
      <c r="WN31" s="202">
        <v>608.6120849755041</v>
      </c>
      <c r="WO31" s="202">
        <v>608.6120849755041</v>
      </c>
      <c r="WP31" s="202">
        <v>608.6120849755041</v>
      </c>
      <c r="WQ31" s="120"/>
      <c r="WR31" s="202">
        <v>0</v>
      </c>
      <c r="WS31" s="202">
        <v>0</v>
      </c>
      <c r="WT31" s="202">
        <v>0</v>
      </c>
      <c r="WU31" s="202">
        <v>0</v>
      </c>
      <c r="WV31" s="202">
        <v>0</v>
      </c>
      <c r="WW31" s="202">
        <v>0</v>
      </c>
      <c r="WX31" s="202">
        <v>0</v>
      </c>
      <c r="WY31" s="202">
        <v>0</v>
      </c>
      <c r="WZ31" s="202">
        <v>0</v>
      </c>
      <c r="XA31" s="202">
        <v>0</v>
      </c>
      <c r="XB31" s="202">
        <v>0</v>
      </c>
      <c r="XC31" s="202">
        <v>0</v>
      </c>
      <c r="XD31" s="202">
        <v>0</v>
      </c>
      <c r="XE31" s="202">
        <v>0</v>
      </c>
      <c r="XF31" s="202">
        <v>0</v>
      </c>
      <c r="XG31" s="202">
        <v>0</v>
      </c>
      <c r="XH31" s="202">
        <v>0</v>
      </c>
      <c r="XI31" s="202">
        <v>0</v>
      </c>
      <c r="XJ31" s="202">
        <v>0</v>
      </c>
      <c r="XK31" s="202">
        <v>0</v>
      </c>
      <c r="XL31" s="202">
        <v>0</v>
      </c>
      <c r="XM31" s="202">
        <v>0</v>
      </c>
      <c r="XN31" s="202">
        <v>0</v>
      </c>
      <c r="XO31" s="202">
        <v>0</v>
      </c>
      <c r="XP31" s="202">
        <v>0</v>
      </c>
      <c r="XQ31" s="202">
        <v>0</v>
      </c>
      <c r="XR31" s="202">
        <v>0</v>
      </c>
      <c r="XS31" s="202">
        <v>0</v>
      </c>
      <c r="XT31" s="202">
        <v>0</v>
      </c>
      <c r="XU31" s="202">
        <v>0</v>
      </c>
      <c r="XV31" s="202">
        <v>0</v>
      </c>
      <c r="XW31" s="202">
        <v>0</v>
      </c>
      <c r="XX31" s="202">
        <v>0</v>
      </c>
      <c r="XY31" s="202">
        <v>0</v>
      </c>
      <c r="XZ31" s="202">
        <v>0</v>
      </c>
      <c r="YA31" s="120"/>
      <c r="YB31" s="202">
        <v>0</v>
      </c>
      <c r="YC31" s="202">
        <v>0</v>
      </c>
      <c r="YD31" s="202">
        <v>0</v>
      </c>
      <c r="YE31" s="202">
        <v>0</v>
      </c>
      <c r="YF31" s="202">
        <v>0</v>
      </c>
      <c r="YG31" s="202">
        <v>0</v>
      </c>
      <c r="YH31" s="202">
        <v>0</v>
      </c>
      <c r="YI31" s="202">
        <v>0</v>
      </c>
      <c r="YJ31" s="202">
        <v>0</v>
      </c>
      <c r="YK31" s="202">
        <v>0</v>
      </c>
      <c r="YL31" s="202">
        <v>0</v>
      </c>
      <c r="YM31" s="202">
        <v>0</v>
      </c>
      <c r="YN31" s="202">
        <v>0</v>
      </c>
      <c r="YO31" s="202">
        <v>0</v>
      </c>
      <c r="YP31" s="202">
        <v>0</v>
      </c>
      <c r="YQ31" s="202">
        <v>0</v>
      </c>
      <c r="YR31" s="202">
        <v>0</v>
      </c>
      <c r="YS31" s="202">
        <v>0</v>
      </c>
      <c r="YT31" s="202">
        <v>0</v>
      </c>
      <c r="YU31" s="202">
        <v>0</v>
      </c>
      <c r="YV31" s="202">
        <v>0</v>
      </c>
      <c r="YW31" s="202">
        <v>0</v>
      </c>
      <c r="YX31" s="202">
        <v>0</v>
      </c>
      <c r="YY31" s="202">
        <v>0</v>
      </c>
      <c r="YZ31" s="202">
        <v>0</v>
      </c>
      <c r="ZA31" s="202">
        <v>0</v>
      </c>
      <c r="ZB31" s="202">
        <v>0</v>
      </c>
      <c r="ZC31" s="202">
        <v>0</v>
      </c>
      <c r="ZD31" s="202">
        <v>0</v>
      </c>
      <c r="ZE31" s="202">
        <v>0</v>
      </c>
      <c r="ZF31" s="202">
        <v>0</v>
      </c>
      <c r="ZG31" s="202">
        <v>0</v>
      </c>
      <c r="ZH31" s="202">
        <v>0</v>
      </c>
      <c r="ZI31" s="202">
        <v>0</v>
      </c>
      <c r="ZJ31" s="202">
        <v>0</v>
      </c>
      <c r="ZK31" s="120"/>
      <c r="ZL31" s="202">
        <v>0</v>
      </c>
      <c r="ZM31" s="202">
        <v>0</v>
      </c>
      <c r="ZN31" s="202">
        <v>0</v>
      </c>
      <c r="ZO31" s="202">
        <v>0</v>
      </c>
      <c r="ZP31" s="202">
        <v>0</v>
      </c>
      <c r="ZQ31" s="202">
        <v>0</v>
      </c>
      <c r="ZR31" s="202">
        <v>0</v>
      </c>
      <c r="ZS31" s="202">
        <v>0</v>
      </c>
      <c r="ZT31" s="202">
        <v>0</v>
      </c>
      <c r="ZU31" s="202">
        <v>0</v>
      </c>
      <c r="ZV31" s="202">
        <v>0</v>
      </c>
      <c r="ZW31" s="202">
        <v>0</v>
      </c>
      <c r="ZX31" s="202">
        <v>0</v>
      </c>
      <c r="ZY31" s="202">
        <v>0</v>
      </c>
      <c r="ZZ31" s="202">
        <v>0</v>
      </c>
      <c r="AAA31" s="202">
        <v>0</v>
      </c>
      <c r="AAB31" s="202">
        <v>0</v>
      </c>
      <c r="AAC31" s="202">
        <v>0</v>
      </c>
      <c r="AAD31" s="202">
        <v>0</v>
      </c>
      <c r="AAE31" s="202">
        <v>0</v>
      </c>
      <c r="AAF31" s="202">
        <v>0</v>
      </c>
      <c r="AAG31" s="202">
        <v>0</v>
      </c>
      <c r="AAH31" s="202">
        <v>0</v>
      </c>
      <c r="AAI31" s="202">
        <v>0</v>
      </c>
      <c r="AAJ31" s="202">
        <v>0</v>
      </c>
      <c r="AAK31" s="202">
        <v>0</v>
      </c>
      <c r="AAL31" s="202">
        <v>0</v>
      </c>
      <c r="AAM31" s="202">
        <v>0</v>
      </c>
      <c r="AAN31" s="202">
        <v>0</v>
      </c>
      <c r="AAO31" s="202">
        <v>0</v>
      </c>
      <c r="AAP31" s="202">
        <v>0</v>
      </c>
      <c r="AAQ31" s="202">
        <v>0</v>
      </c>
      <c r="AAR31" s="202">
        <v>0</v>
      </c>
      <c r="AAS31" s="202">
        <v>0</v>
      </c>
      <c r="AAT31" s="202">
        <v>0</v>
      </c>
      <c r="AAU31" s="120"/>
      <c r="AAV31" s="202">
        <v>0</v>
      </c>
      <c r="AAW31" s="202">
        <v>0</v>
      </c>
      <c r="AAX31" s="202">
        <v>0</v>
      </c>
      <c r="AAY31" s="202">
        <v>0</v>
      </c>
      <c r="AAZ31" s="202">
        <v>0</v>
      </c>
      <c r="ABA31" s="202">
        <v>0</v>
      </c>
      <c r="ABB31" s="202">
        <v>0</v>
      </c>
      <c r="ABC31" s="202">
        <v>0</v>
      </c>
      <c r="ABD31" s="202">
        <v>0</v>
      </c>
      <c r="ABE31" s="202">
        <v>0</v>
      </c>
      <c r="ABF31" s="202">
        <v>0</v>
      </c>
      <c r="ABG31" s="202">
        <v>0</v>
      </c>
      <c r="ABH31" s="202">
        <v>0</v>
      </c>
      <c r="ABI31" s="202">
        <v>0</v>
      </c>
      <c r="ABJ31" s="202">
        <v>0</v>
      </c>
      <c r="ABK31" s="202">
        <v>0</v>
      </c>
      <c r="ABL31" s="202">
        <v>0</v>
      </c>
      <c r="ABM31" s="202">
        <v>0</v>
      </c>
      <c r="ABN31" s="202">
        <v>0</v>
      </c>
      <c r="ABO31" s="202">
        <v>0</v>
      </c>
      <c r="ABP31" s="202">
        <v>0</v>
      </c>
      <c r="ABQ31" s="202">
        <v>0</v>
      </c>
      <c r="ABR31" s="202">
        <v>0</v>
      </c>
      <c r="ABS31" s="202">
        <v>0</v>
      </c>
      <c r="ABT31" s="202">
        <v>0</v>
      </c>
      <c r="ABU31" s="202">
        <v>0</v>
      </c>
      <c r="ABV31" s="202">
        <v>0</v>
      </c>
      <c r="ABW31" s="202">
        <v>0</v>
      </c>
      <c r="ABX31" s="202">
        <v>0</v>
      </c>
      <c r="ABY31" s="202">
        <v>0</v>
      </c>
      <c r="ABZ31" s="202">
        <v>0</v>
      </c>
      <c r="ACA31" s="202">
        <v>0</v>
      </c>
      <c r="ACB31" s="202">
        <v>0</v>
      </c>
      <c r="ACC31" s="202">
        <v>0</v>
      </c>
      <c r="ACD31" s="202">
        <v>0</v>
      </c>
      <c r="ACE31" s="120"/>
      <c r="ACF31" s="202">
        <v>336.56</v>
      </c>
      <c r="ACG31" s="202">
        <v>375.90439092938868</v>
      </c>
      <c r="ACH31" s="202">
        <v>397.49682892784494</v>
      </c>
      <c r="ACI31" s="202">
        <v>467.53844173140806</v>
      </c>
      <c r="ACJ31" s="202">
        <v>532.26028001800023</v>
      </c>
      <c r="ACK31" s="202">
        <v>599.35766777435856</v>
      </c>
      <c r="ACL31" s="202">
        <v>609.4321216715407</v>
      </c>
      <c r="ACM31" s="202">
        <v>674.9018785360513</v>
      </c>
      <c r="ACN31" s="202">
        <v>711.1728772260476</v>
      </c>
      <c r="ACO31" s="202">
        <v>761.10476286427456</v>
      </c>
      <c r="ACP31" s="202">
        <v>814.10979729888822</v>
      </c>
      <c r="ACQ31" s="202">
        <v>870.82076182256242</v>
      </c>
      <c r="ACR31" s="202">
        <v>929.01035565747225</v>
      </c>
      <c r="ACS31" s="202">
        <v>998.74479644670646</v>
      </c>
      <c r="ACT31" s="202">
        <v>1077.7084501563222</v>
      </c>
      <c r="ACU31" s="202">
        <v>1149.5259480160639</v>
      </c>
      <c r="ACV31" s="202">
        <v>1203.5482323352717</v>
      </c>
      <c r="ACW31" s="202">
        <v>1094.1332842940119</v>
      </c>
      <c r="ACX31" s="202">
        <v>1249.1552368573412</v>
      </c>
      <c r="ACY31" s="202">
        <v>1344.3055709799482</v>
      </c>
      <c r="ACZ31" s="202">
        <v>1409.5962355863976</v>
      </c>
      <c r="ADA31" s="202">
        <v>1429.8729866135563</v>
      </c>
      <c r="ADB31" s="202">
        <v>1440.9691582959877</v>
      </c>
      <c r="ADC31" s="304">
        <v>1647.4344665207827</v>
      </c>
      <c r="ADD31" s="304">
        <v>1850.1348940858588</v>
      </c>
      <c r="ADE31" s="304">
        <v>2131.2548949540269</v>
      </c>
      <c r="ADF31" s="304">
        <v>2354.0724722184514</v>
      </c>
      <c r="ADG31" s="304">
        <v>2346.7572365409542</v>
      </c>
      <c r="ADH31" s="304">
        <v>2481.095649570163</v>
      </c>
      <c r="ADI31" s="304">
        <v>2548.1251598223935</v>
      </c>
      <c r="ADJ31" s="304">
        <v>2849.1077242481297</v>
      </c>
      <c r="ADK31" s="304">
        <v>3022.5939405869194</v>
      </c>
      <c r="ADL31" s="304">
        <v>3040.704744771625</v>
      </c>
      <c r="ADM31" s="304">
        <v>2802.1844748092044</v>
      </c>
      <c r="ADN31" s="304">
        <v>2880.3094315387571</v>
      </c>
      <c r="ADO31" s="120"/>
      <c r="ADP31" s="202">
        <v>0</v>
      </c>
      <c r="ADQ31" s="202">
        <v>0</v>
      </c>
      <c r="ADR31" s="202">
        <v>0</v>
      </c>
      <c r="ADS31" s="202">
        <v>0</v>
      </c>
      <c r="ADT31" s="202">
        <v>0</v>
      </c>
      <c r="ADU31" s="202">
        <v>0</v>
      </c>
      <c r="ADV31" s="202">
        <v>0</v>
      </c>
      <c r="ADW31" s="202">
        <v>0</v>
      </c>
      <c r="ADX31" s="202">
        <v>0</v>
      </c>
      <c r="ADY31" s="202">
        <v>0</v>
      </c>
      <c r="ADZ31" s="202">
        <v>0</v>
      </c>
      <c r="AEA31" s="202">
        <v>0</v>
      </c>
      <c r="AEB31" s="202">
        <v>0</v>
      </c>
      <c r="AEC31" s="202">
        <v>0</v>
      </c>
      <c r="AED31" s="202">
        <v>0</v>
      </c>
      <c r="AEE31" s="202">
        <v>0</v>
      </c>
      <c r="AEF31" s="202">
        <v>0</v>
      </c>
      <c r="AEG31" s="202">
        <v>0</v>
      </c>
      <c r="AEH31" s="202">
        <v>0</v>
      </c>
      <c r="AEI31" s="202">
        <v>0</v>
      </c>
      <c r="AEJ31" s="202">
        <v>0</v>
      </c>
      <c r="AEK31" s="202">
        <v>0</v>
      </c>
      <c r="AEL31" s="202">
        <v>0</v>
      </c>
      <c r="AEM31" s="202">
        <v>0</v>
      </c>
      <c r="AEN31" s="202">
        <v>0</v>
      </c>
      <c r="AEO31" s="202">
        <v>0</v>
      </c>
      <c r="AEP31" s="202">
        <v>0</v>
      </c>
      <c r="AEQ31" s="202">
        <v>0</v>
      </c>
      <c r="AER31" s="202">
        <v>0</v>
      </c>
      <c r="AES31" s="202">
        <v>0</v>
      </c>
      <c r="AET31" s="202">
        <v>0</v>
      </c>
      <c r="AEU31" s="202">
        <v>0</v>
      </c>
      <c r="AEV31" s="202">
        <v>0</v>
      </c>
      <c r="AEW31" s="202">
        <v>0</v>
      </c>
      <c r="AEX31" s="202">
        <v>0</v>
      </c>
      <c r="AEY31" s="120"/>
      <c r="AEZ31" s="202">
        <v>0</v>
      </c>
      <c r="AFA31" s="202">
        <v>0</v>
      </c>
      <c r="AFB31" s="202">
        <v>0</v>
      </c>
      <c r="AFC31" s="202">
        <v>0</v>
      </c>
      <c r="AFD31" s="202">
        <v>0</v>
      </c>
      <c r="AFE31" s="202">
        <v>0</v>
      </c>
      <c r="AFF31" s="202">
        <v>0</v>
      </c>
      <c r="AFG31" s="202">
        <v>0</v>
      </c>
      <c r="AFH31" s="202">
        <v>0</v>
      </c>
      <c r="AFI31" s="202">
        <v>0</v>
      </c>
      <c r="AFJ31" s="202">
        <v>0</v>
      </c>
      <c r="AFK31" s="202">
        <v>0</v>
      </c>
      <c r="AFL31" s="202">
        <v>0</v>
      </c>
      <c r="AFM31" s="202">
        <v>0</v>
      </c>
      <c r="AFN31" s="202">
        <v>0</v>
      </c>
      <c r="AFO31" s="202">
        <v>0</v>
      </c>
      <c r="AFP31" s="202">
        <v>0</v>
      </c>
      <c r="AFQ31" s="202">
        <v>0</v>
      </c>
      <c r="AFR31" s="202">
        <v>0</v>
      </c>
      <c r="AFS31" s="202">
        <v>0</v>
      </c>
      <c r="AFT31" s="202">
        <v>0</v>
      </c>
      <c r="AFU31" s="202">
        <v>0</v>
      </c>
      <c r="AFV31" s="202">
        <v>0</v>
      </c>
      <c r="AFW31" s="202">
        <v>0</v>
      </c>
      <c r="AFX31" s="202">
        <v>0</v>
      </c>
      <c r="AFY31" s="202">
        <v>0</v>
      </c>
      <c r="AFZ31" s="202">
        <v>0</v>
      </c>
      <c r="AGA31" s="202">
        <v>0</v>
      </c>
      <c r="AGB31" s="202">
        <v>0</v>
      </c>
      <c r="AGC31" s="202">
        <v>0</v>
      </c>
      <c r="AGD31" s="202">
        <v>0</v>
      </c>
      <c r="AGE31" s="202">
        <v>0</v>
      </c>
      <c r="AGF31" s="202">
        <v>0</v>
      </c>
      <c r="AGG31" s="202">
        <v>0</v>
      </c>
      <c r="AGH31" s="202">
        <v>0</v>
      </c>
    </row>
    <row r="32" spans="1:866" ht="16.5" x14ac:dyDescent="0.25">
      <c r="A32" s="123">
        <v>28</v>
      </c>
      <c r="B32" s="408"/>
      <c r="C32" s="217" t="s">
        <v>333</v>
      </c>
      <c r="D32" s="216">
        <v>16.739602132733339</v>
      </c>
      <c r="E32" s="216">
        <v>21.86720294378981</v>
      </c>
      <c r="F32" s="216">
        <v>28.55147083706526</v>
      </c>
      <c r="G32" s="216">
        <v>40.192467836193394</v>
      </c>
      <c r="H32" s="216">
        <v>44.990855155359235</v>
      </c>
      <c r="I32" s="216">
        <v>71.744130380687992</v>
      </c>
      <c r="J32" s="216">
        <v>184.27301021487924</v>
      </c>
      <c r="K32" s="216">
        <v>273.08835190609557</v>
      </c>
      <c r="L32" s="216">
        <v>363.34440727518887</v>
      </c>
      <c r="M32" s="216">
        <v>489.2641921705067</v>
      </c>
      <c r="N32" s="216">
        <v>697.82187993989498</v>
      </c>
      <c r="O32" s="216">
        <v>1020.9382938157268</v>
      </c>
      <c r="P32" s="216">
        <v>1298.6494367587668</v>
      </c>
      <c r="Q32" s="216">
        <v>1736.0384230522948</v>
      </c>
      <c r="R32" s="216">
        <v>1939.4340963696222</v>
      </c>
      <c r="S32" s="216">
        <v>2454.4928623125261</v>
      </c>
      <c r="T32" s="216">
        <v>3222.2979523758081</v>
      </c>
      <c r="U32" s="216">
        <v>3705.0265539507227</v>
      </c>
      <c r="V32" s="216">
        <v>4283.0355267629548</v>
      </c>
      <c r="W32" s="216">
        <v>4576.7366270178418</v>
      </c>
      <c r="X32" s="216">
        <v>4913.7304333050124</v>
      </c>
      <c r="Y32" s="216">
        <v>4770.3595683942222</v>
      </c>
      <c r="Z32" s="216">
        <v>7481.8975828377224</v>
      </c>
      <c r="AA32" s="216">
        <v>6176.9</v>
      </c>
      <c r="AB32" s="216">
        <v>7443.1108847102514</v>
      </c>
      <c r="AC32" s="216">
        <v>6225.2805619115024</v>
      </c>
      <c r="AD32" s="216">
        <v>8386.579214291869</v>
      </c>
      <c r="AE32" s="216">
        <v>7693.52712829347</v>
      </c>
      <c r="AF32" s="216">
        <v>7236.661715771228</v>
      </c>
      <c r="AG32" s="216">
        <v>6500.3529253113447</v>
      </c>
      <c r="AH32" s="216">
        <v>6935.3445986888037</v>
      </c>
      <c r="AI32" s="216">
        <v>8302.5957634022998</v>
      </c>
      <c r="AJ32" s="216">
        <v>9990.0460899392056</v>
      </c>
      <c r="AK32" s="216">
        <v>11284.686805926802</v>
      </c>
      <c r="AL32" s="216">
        <v>11474.927271400302</v>
      </c>
      <c r="AM32" s="120"/>
      <c r="AN32" s="216">
        <v>16.597999999999999</v>
      </c>
      <c r="AO32" s="216">
        <v>17.104365999999999</v>
      </c>
      <c r="AP32" s="216">
        <v>17.625599999999999</v>
      </c>
      <c r="AQ32" s="216">
        <v>18.162873099999999</v>
      </c>
      <c r="AR32" s="216">
        <v>18.7164438</v>
      </c>
      <c r="AS32" s="216">
        <v>19.286886200000001</v>
      </c>
      <c r="AT32" s="216">
        <v>19.874714699999998</v>
      </c>
      <c r="AU32" s="216">
        <v>20.480459100000001</v>
      </c>
      <c r="AV32" s="216">
        <v>21.104665499999999</v>
      </c>
      <c r="AW32" s="216">
        <v>21.7478965</v>
      </c>
      <c r="AX32" s="216">
        <v>22.420833000000002</v>
      </c>
      <c r="AY32" s="216">
        <v>23.093769500000001</v>
      </c>
      <c r="AZ32" s="216">
        <v>23.7976247</v>
      </c>
      <c r="BA32" s="216">
        <v>24.522932099999998</v>
      </c>
      <c r="BB32" s="216">
        <v>25.270345599999999</v>
      </c>
      <c r="BC32" s="216">
        <v>26.834205999999998</v>
      </c>
      <c r="BD32" s="216">
        <v>26.834205999999998</v>
      </c>
      <c r="BE32" s="216">
        <v>27.652062799999999</v>
      </c>
      <c r="BF32" s="216">
        <v>28.494846299999999</v>
      </c>
      <c r="BG32" s="216">
        <v>29.363316300000001</v>
      </c>
      <c r="BH32" s="216">
        <v>30.258255699999999</v>
      </c>
      <c r="BI32" s="216">
        <v>31.180471099999998</v>
      </c>
      <c r="BJ32" s="216">
        <v>32.130794000000002</v>
      </c>
      <c r="BK32" s="216">
        <v>33.1100809</v>
      </c>
      <c r="BL32" s="216">
        <v>34.119214700000001</v>
      </c>
      <c r="BM32" s="216">
        <v>35.159104999999997</v>
      </c>
      <c r="BN32" s="216">
        <v>36.230689300000002</v>
      </c>
      <c r="BO32" s="216">
        <v>37.334933399999997</v>
      </c>
      <c r="BP32" s="216">
        <v>38.472832799999999</v>
      </c>
      <c r="BQ32" s="216">
        <v>39.663282350000003</v>
      </c>
      <c r="BR32" s="216">
        <v>40.8537319</v>
      </c>
      <c r="BS32" s="216">
        <v>49</v>
      </c>
      <c r="BT32" s="216">
        <v>49</v>
      </c>
      <c r="BU32" s="216">
        <v>49</v>
      </c>
      <c r="BV32" s="216">
        <v>49</v>
      </c>
      <c r="BW32" s="120"/>
      <c r="BX32" s="216">
        <v>0</v>
      </c>
      <c r="BY32" s="216">
        <v>0</v>
      </c>
      <c r="BZ32" s="216">
        <v>0</v>
      </c>
      <c r="CA32" s="216">
        <v>0</v>
      </c>
      <c r="CB32" s="216">
        <v>0</v>
      </c>
      <c r="CC32" s="216">
        <v>0</v>
      </c>
      <c r="CD32" s="216">
        <v>0</v>
      </c>
      <c r="CE32" s="216">
        <v>0</v>
      </c>
      <c r="CF32" s="216">
        <v>0</v>
      </c>
      <c r="CG32" s="216">
        <v>0</v>
      </c>
      <c r="CH32" s="216">
        <v>0</v>
      </c>
      <c r="CI32" s="216">
        <v>0</v>
      </c>
      <c r="CJ32" s="216">
        <v>0</v>
      </c>
      <c r="CK32" s="216">
        <v>0</v>
      </c>
      <c r="CL32" s="216">
        <v>0</v>
      </c>
      <c r="CM32" s="216">
        <v>0</v>
      </c>
      <c r="CN32" s="216">
        <v>0</v>
      </c>
      <c r="CO32" s="216">
        <v>0</v>
      </c>
      <c r="CP32" s="216">
        <v>0</v>
      </c>
      <c r="CQ32" s="216">
        <v>0</v>
      </c>
      <c r="CR32" s="216">
        <v>0</v>
      </c>
      <c r="CS32" s="216">
        <v>0</v>
      </c>
      <c r="CT32" s="216">
        <v>0</v>
      </c>
      <c r="CU32" s="216">
        <v>0</v>
      </c>
      <c r="CV32" s="216">
        <v>0</v>
      </c>
      <c r="CW32" s="216">
        <v>0</v>
      </c>
      <c r="CX32" s="216">
        <v>0</v>
      </c>
      <c r="CY32" s="216">
        <v>0</v>
      </c>
      <c r="CZ32" s="216">
        <v>0</v>
      </c>
      <c r="DA32" s="216">
        <v>0</v>
      </c>
      <c r="DB32" s="216">
        <v>0</v>
      </c>
      <c r="DC32" s="216">
        <v>0</v>
      </c>
      <c r="DD32" s="216">
        <v>0</v>
      </c>
      <c r="DE32" s="216">
        <v>0</v>
      </c>
      <c r="DF32" s="216">
        <v>0</v>
      </c>
      <c r="DG32" s="120"/>
      <c r="DH32" s="216">
        <v>0</v>
      </c>
      <c r="DI32" s="216">
        <v>0</v>
      </c>
      <c r="DJ32" s="216">
        <v>0</v>
      </c>
      <c r="DK32" s="216">
        <v>0</v>
      </c>
      <c r="DL32" s="216">
        <v>0</v>
      </c>
      <c r="DM32" s="216">
        <v>0</v>
      </c>
      <c r="DN32" s="216">
        <v>0</v>
      </c>
      <c r="DO32" s="216">
        <v>0</v>
      </c>
      <c r="DP32" s="216">
        <v>0</v>
      </c>
      <c r="DQ32" s="216">
        <v>0</v>
      </c>
      <c r="DR32" s="216">
        <v>0</v>
      </c>
      <c r="DS32" s="216">
        <v>0</v>
      </c>
      <c r="DT32" s="216">
        <v>0</v>
      </c>
      <c r="DU32" s="216">
        <v>0</v>
      </c>
      <c r="DV32" s="216">
        <v>0</v>
      </c>
      <c r="DW32" s="216">
        <v>0</v>
      </c>
      <c r="DX32" s="216">
        <v>0</v>
      </c>
      <c r="DY32" s="216">
        <v>0</v>
      </c>
      <c r="DZ32" s="216">
        <v>0</v>
      </c>
      <c r="EA32" s="216">
        <v>0</v>
      </c>
      <c r="EB32" s="216">
        <v>0</v>
      </c>
      <c r="EC32" s="216">
        <v>0</v>
      </c>
      <c r="ED32" s="216">
        <v>0</v>
      </c>
      <c r="EE32" s="216">
        <v>0</v>
      </c>
      <c r="EF32" s="216">
        <v>0</v>
      </c>
      <c r="EG32" s="216">
        <v>0</v>
      </c>
      <c r="EH32" s="216">
        <v>0</v>
      </c>
      <c r="EI32" s="216">
        <v>0</v>
      </c>
      <c r="EJ32" s="216">
        <v>0</v>
      </c>
      <c r="EK32" s="216">
        <v>0</v>
      </c>
      <c r="EL32" s="216">
        <v>0</v>
      </c>
      <c r="EM32" s="216">
        <v>0</v>
      </c>
      <c r="EN32" s="216">
        <v>0</v>
      </c>
      <c r="EO32" s="216">
        <v>0</v>
      </c>
      <c r="EP32" s="216">
        <v>0</v>
      </c>
      <c r="EQ32" s="120"/>
      <c r="ER32" s="216">
        <v>0</v>
      </c>
      <c r="ES32" s="216">
        <v>0</v>
      </c>
      <c r="ET32" s="216">
        <v>0</v>
      </c>
      <c r="EU32" s="216">
        <v>0</v>
      </c>
      <c r="EV32" s="216">
        <v>0</v>
      </c>
      <c r="EW32" s="216">
        <v>0</v>
      </c>
      <c r="EX32" s="216">
        <v>0</v>
      </c>
      <c r="EY32" s="216">
        <v>0</v>
      </c>
      <c r="EZ32" s="216">
        <v>0</v>
      </c>
      <c r="FA32" s="216">
        <v>0</v>
      </c>
      <c r="FB32" s="216">
        <v>0</v>
      </c>
      <c r="FC32" s="216">
        <v>0</v>
      </c>
      <c r="FD32" s="216">
        <v>0</v>
      </c>
      <c r="FE32" s="216">
        <v>0</v>
      </c>
      <c r="FF32" s="216">
        <v>0</v>
      </c>
      <c r="FG32" s="216">
        <v>0</v>
      </c>
      <c r="FH32" s="216">
        <v>0</v>
      </c>
      <c r="FI32" s="216">
        <v>0</v>
      </c>
      <c r="FJ32" s="216">
        <v>0</v>
      </c>
      <c r="FK32" s="216">
        <v>0</v>
      </c>
      <c r="FL32" s="216">
        <v>0</v>
      </c>
      <c r="FM32" s="216">
        <v>0</v>
      </c>
      <c r="FN32" s="216">
        <v>0</v>
      </c>
      <c r="FO32" s="216">
        <v>0</v>
      </c>
      <c r="FP32" s="216">
        <v>0</v>
      </c>
      <c r="FQ32" s="216">
        <v>0</v>
      </c>
      <c r="FR32" s="216">
        <v>0</v>
      </c>
      <c r="FS32" s="216">
        <v>0</v>
      </c>
      <c r="FT32" s="216">
        <v>0</v>
      </c>
      <c r="FU32" s="216">
        <v>0</v>
      </c>
      <c r="FV32" s="216">
        <v>0</v>
      </c>
      <c r="FW32" s="216">
        <v>0</v>
      </c>
      <c r="FX32" s="216">
        <v>0</v>
      </c>
      <c r="FY32" s="216">
        <v>0</v>
      </c>
      <c r="FZ32" s="216">
        <v>0</v>
      </c>
      <c r="GA32" s="120"/>
      <c r="GB32" s="216">
        <v>0</v>
      </c>
      <c r="GC32" s="216">
        <v>0</v>
      </c>
      <c r="GD32" s="216">
        <v>0</v>
      </c>
      <c r="GE32" s="216">
        <v>0</v>
      </c>
      <c r="GF32" s="216">
        <v>0</v>
      </c>
      <c r="GG32" s="216">
        <v>0</v>
      </c>
      <c r="GH32" s="216">
        <v>0</v>
      </c>
      <c r="GI32" s="216">
        <v>0</v>
      </c>
      <c r="GJ32" s="216">
        <v>0</v>
      </c>
      <c r="GK32" s="216">
        <v>0</v>
      </c>
      <c r="GL32" s="216">
        <v>0</v>
      </c>
      <c r="GM32" s="216">
        <v>0</v>
      </c>
      <c r="GN32" s="216">
        <v>0</v>
      </c>
      <c r="GO32" s="216">
        <v>0</v>
      </c>
      <c r="GP32" s="216">
        <v>0</v>
      </c>
      <c r="GQ32" s="216">
        <v>0</v>
      </c>
      <c r="GR32" s="216">
        <v>0</v>
      </c>
      <c r="GS32" s="216">
        <v>0</v>
      </c>
      <c r="GT32" s="216">
        <v>0</v>
      </c>
      <c r="GU32" s="216">
        <v>0</v>
      </c>
      <c r="GV32" s="216">
        <v>0</v>
      </c>
      <c r="GW32" s="216">
        <v>0</v>
      </c>
      <c r="GX32" s="216">
        <v>0</v>
      </c>
      <c r="GY32" s="216">
        <v>0</v>
      </c>
      <c r="GZ32" s="216">
        <v>0</v>
      </c>
      <c r="HA32" s="216">
        <v>0</v>
      </c>
      <c r="HB32" s="216">
        <v>0</v>
      </c>
      <c r="HC32" s="216">
        <v>0</v>
      </c>
      <c r="HD32" s="216">
        <v>0</v>
      </c>
      <c r="HE32" s="216">
        <v>0</v>
      </c>
      <c r="HF32" s="216">
        <v>0</v>
      </c>
      <c r="HG32" s="216">
        <v>0</v>
      </c>
      <c r="HH32" s="216">
        <v>0</v>
      </c>
      <c r="HI32" s="216">
        <v>0</v>
      </c>
      <c r="HJ32" s="216">
        <v>0</v>
      </c>
      <c r="HK32" s="120"/>
      <c r="HL32" s="216">
        <v>0</v>
      </c>
      <c r="HM32" s="216">
        <v>0</v>
      </c>
      <c r="HN32" s="216">
        <v>0</v>
      </c>
      <c r="HO32" s="216">
        <v>0</v>
      </c>
      <c r="HP32" s="216">
        <v>0</v>
      </c>
      <c r="HQ32" s="216">
        <v>0</v>
      </c>
      <c r="HR32" s="216">
        <v>0</v>
      </c>
      <c r="HS32" s="216">
        <v>0</v>
      </c>
      <c r="HT32" s="216">
        <v>0</v>
      </c>
      <c r="HU32" s="216">
        <v>0</v>
      </c>
      <c r="HV32" s="216">
        <v>0</v>
      </c>
      <c r="HW32" s="216">
        <v>0</v>
      </c>
      <c r="HX32" s="216">
        <v>0</v>
      </c>
      <c r="HY32" s="216">
        <v>0</v>
      </c>
      <c r="HZ32" s="216">
        <v>0</v>
      </c>
      <c r="IA32" s="216">
        <v>0</v>
      </c>
      <c r="IB32" s="216">
        <v>0</v>
      </c>
      <c r="IC32" s="216">
        <v>0</v>
      </c>
      <c r="ID32" s="216">
        <v>0</v>
      </c>
      <c r="IE32" s="216">
        <v>0</v>
      </c>
      <c r="IF32" s="216">
        <v>0</v>
      </c>
      <c r="IG32" s="216">
        <v>0</v>
      </c>
      <c r="IH32" s="216">
        <v>0</v>
      </c>
      <c r="II32" s="216">
        <v>0</v>
      </c>
      <c r="IJ32" s="216">
        <v>0</v>
      </c>
      <c r="IK32" s="216">
        <v>0</v>
      </c>
      <c r="IL32" s="216">
        <v>0</v>
      </c>
      <c r="IM32" s="216">
        <v>0</v>
      </c>
      <c r="IN32" s="216">
        <v>0</v>
      </c>
      <c r="IO32" s="216">
        <v>0</v>
      </c>
      <c r="IP32" s="216">
        <v>0</v>
      </c>
      <c r="IQ32" s="216">
        <v>0</v>
      </c>
      <c r="IR32" s="216">
        <v>0</v>
      </c>
      <c r="IS32" s="216">
        <v>0</v>
      </c>
      <c r="IT32" s="216">
        <v>0</v>
      </c>
      <c r="IU32" s="120"/>
      <c r="IV32" s="216">
        <v>0</v>
      </c>
      <c r="IW32" s="216">
        <v>0</v>
      </c>
      <c r="IX32" s="216">
        <v>0</v>
      </c>
      <c r="IY32" s="216">
        <v>0</v>
      </c>
      <c r="IZ32" s="216">
        <v>0</v>
      </c>
      <c r="JA32" s="216">
        <v>0</v>
      </c>
      <c r="JB32" s="216">
        <v>0</v>
      </c>
      <c r="JC32" s="216">
        <v>0</v>
      </c>
      <c r="JD32" s="216">
        <v>0</v>
      </c>
      <c r="JE32" s="216">
        <v>0</v>
      </c>
      <c r="JF32" s="216">
        <v>0</v>
      </c>
      <c r="JG32" s="216">
        <v>0</v>
      </c>
      <c r="JH32" s="216">
        <v>0</v>
      </c>
      <c r="JI32" s="216">
        <v>0</v>
      </c>
      <c r="JJ32" s="216">
        <v>0</v>
      </c>
      <c r="JK32" s="216">
        <v>0</v>
      </c>
      <c r="JL32" s="216">
        <v>0</v>
      </c>
      <c r="JM32" s="216">
        <v>0</v>
      </c>
      <c r="JN32" s="216">
        <v>0</v>
      </c>
      <c r="JO32" s="216">
        <v>0</v>
      </c>
      <c r="JP32" s="216">
        <v>0</v>
      </c>
      <c r="JQ32" s="216">
        <v>0</v>
      </c>
      <c r="JR32" s="216">
        <v>0</v>
      </c>
      <c r="JS32" s="216">
        <v>0</v>
      </c>
      <c r="JT32" s="216">
        <v>0</v>
      </c>
      <c r="JU32" s="216">
        <v>0</v>
      </c>
      <c r="JV32" s="216">
        <v>0</v>
      </c>
      <c r="JW32" s="216">
        <v>0</v>
      </c>
      <c r="JX32" s="216">
        <v>0</v>
      </c>
      <c r="JY32" s="216">
        <v>0</v>
      </c>
      <c r="JZ32" s="216">
        <v>0</v>
      </c>
      <c r="KA32" s="216">
        <v>0</v>
      </c>
      <c r="KB32" s="216">
        <v>0</v>
      </c>
      <c r="KC32" s="216">
        <v>0</v>
      </c>
      <c r="KD32" s="216">
        <v>0</v>
      </c>
      <c r="KE32" s="120"/>
      <c r="KF32" s="216">
        <v>0</v>
      </c>
      <c r="KG32" s="216">
        <v>0</v>
      </c>
      <c r="KH32" s="216">
        <v>0</v>
      </c>
      <c r="KI32" s="216">
        <v>0</v>
      </c>
      <c r="KJ32" s="216">
        <v>0</v>
      </c>
      <c r="KK32" s="216">
        <v>0</v>
      </c>
      <c r="KL32" s="216">
        <v>0</v>
      </c>
      <c r="KM32" s="216">
        <v>0</v>
      </c>
      <c r="KN32" s="216">
        <v>0</v>
      </c>
      <c r="KO32" s="216">
        <v>0</v>
      </c>
      <c r="KP32" s="216">
        <v>0</v>
      </c>
      <c r="KQ32" s="216">
        <v>0</v>
      </c>
      <c r="KR32" s="216">
        <v>0</v>
      </c>
      <c r="KS32" s="216">
        <v>0</v>
      </c>
      <c r="KT32" s="216">
        <v>0</v>
      </c>
      <c r="KU32" s="216">
        <v>0</v>
      </c>
      <c r="KV32" s="216">
        <v>0</v>
      </c>
      <c r="KW32" s="216">
        <v>0</v>
      </c>
      <c r="KX32" s="216">
        <v>0</v>
      </c>
      <c r="KY32" s="216">
        <v>0</v>
      </c>
      <c r="KZ32" s="216">
        <v>0</v>
      </c>
      <c r="LA32" s="216">
        <v>0</v>
      </c>
      <c r="LB32" s="216">
        <v>0</v>
      </c>
      <c r="LC32" s="216">
        <v>0</v>
      </c>
      <c r="LD32" s="216">
        <v>0</v>
      </c>
      <c r="LE32" s="216">
        <v>0</v>
      </c>
      <c r="LF32" s="216">
        <v>0</v>
      </c>
      <c r="LG32" s="216">
        <v>0</v>
      </c>
      <c r="LH32" s="216">
        <v>0</v>
      </c>
      <c r="LI32" s="216">
        <v>0</v>
      </c>
      <c r="LJ32" s="216">
        <v>0</v>
      </c>
      <c r="LK32" s="216">
        <v>0</v>
      </c>
      <c r="LL32" s="216">
        <v>0</v>
      </c>
      <c r="LM32" s="216">
        <v>0</v>
      </c>
      <c r="LN32" s="216">
        <v>0</v>
      </c>
      <c r="LO32" s="120"/>
      <c r="LP32" s="216">
        <v>33.337602132733338</v>
      </c>
      <c r="LQ32" s="216">
        <v>38.971568943789805</v>
      </c>
      <c r="LR32" s="216">
        <v>46.177070837065259</v>
      </c>
      <c r="LS32" s="216">
        <v>58.355340936193393</v>
      </c>
      <c r="LT32" s="216">
        <v>63.707298955359235</v>
      </c>
      <c r="LU32" s="216">
        <v>91.031016580688004</v>
      </c>
      <c r="LV32" s="216">
        <v>204.14772491487926</v>
      </c>
      <c r="LW32" s="216">
        <v>293.56881100609559</v>
      </c>
      <c r="LX32" s="216">
        <v>384.44907277518894</v>
      </c>
      <c r="LY32" s="216">
        <v>511.01208867050673</v>
      </c>
      <c r="LZ32" s="216">
        <v>720.24271293989489</v>
      </c>
      <c r="MA32" s="216">
        <v>1044.0320633157266</v>
      </c>
      <c r="MB32" s="216">
        <v>1322.4470614587667</v>
      </c>
      <c r="MC32" s="216">
        <v>1760.5613551522949</v>
      </c>
      <c r="MD32" s="216">
        <v>1964.7044419696222</v>
      </c>
      <c r="ME32" s="216">
        <v>2481.3270683125261</v>
      </c>
      <c r="MF32" s="216">
        <v>3249.1321583758086</v>
      </c>
      <c r="MG32" s="216">
        <v>3732.6786167507225</v>
      </c>
      <c r="MH32" s="216">
        <v>4311.5303730629539</v>
      </c>
      <c r="MI32" s="216">
        <v>4606.0999433178422</v>
      </c>
      <c r="MJ32" s="216">
        <v>4943.9886890050129</v>
      </c>
      <c r="MK32" s="216">
        <v>4801.5400394942226</v>
      </c>
      <c r="ML32" s="216">
        <v>7514.028376837724</v>
      </c>
      <c r="MM32" s="216">
        <v>10105.65458812175</v>
      </c>
      <c r="MN32" s="216">
        <v>11554.788744011812</v>
      </c>
      <c r="MO32" s="216">
        <v>11428.726761749505</v>
      </c>
      <c r="MP32" s="216">
        <v>12827.573799919055</v>
      </c>
      <c r="MQ32" s="216">
        <v>13469.168695832397</v>
      </c>
      <c r="MR32" s="216">
        <v>13771.203585561261</v>
      </c>
      <c r="MS32" s="216">
        <v>13941.747479258342</v>
      </c>
      <c r="MT32" s="216">
        <v>15125.349853036199</v>
      </c>
      <c r="MU32" s="216">
        <v>19767.967984429943</v>
      </c>
      <c r="MV32" s="216">
        <v>20099.083641228717</v>
      </c>
      <c r="MW32" s="216">
        <v>20163.070928312674</v>
      </c>
      <c r="MX32" s="216">
        <v>17391.690951571785</v>
      </c>
      <c r="MY32" s="120"/>
      <c r="MZ32" s="216">
        <v>0</v>
      </c>
      <c r="NA32" s="216">
        <v>0</v>
      </c>
      <c r="NB32" s="216">
        <v>0</v>
      </c>
      <c r="NC32" s="216">
        <v>0</v>
      </c>
      <c r="ND32" s="216">
        <v>0</v>
      </c>
      <c r="NE32" s="216">
        <v>0</v>
      </c>
      <c r="NF32" s="216">
        <v>0</v>
      </c>
      <c r="NG32" s="216">
        <v>0</v>
      </c>
      <c r="NH32" s="216">
        <v>0</v>
      </c>
      <c r="NI32" s="216">
        <v>0</v>
      </c>
      <c r="NJ32" s="216">
        <v>0</v>
      </c>
      <c r="NK32" s="216">
        <v>0</v>
      </c>
      <c r="NL32" s="216">
        <v>0</v>
      </c>
      <c r="NM32" s="216">
        <v>0</v>
      </c>
      <c r="NN32" s="216">
        <v>0</v>
      </c>
      <c r="NO32" s="216">
        <v>0</v>
      </c>
      <c r="NP32" s="216">
        <v>0</v>
      </c>
      <c r="NQ32" s="216">
        <v>0</v>
      </c>
      <c r="NR32" s="216">
        <v>0</v>
      </c>
      <c r="NS32" s="216">
        <v>0</v>
      </c>
      <c r="NT32" s="216">
        <v>0</v>
      </c>
      <c r="NU32" s="216">
        <v>0</v>
      </c>
      <c r="NV32" s="216">
        <v>0</v>
      </c>
      <c r="NW32" s="216">
        <v>0</v>
      </c>
      <c r="NX32" s="216">
        <v>0</v>
      </c>
      <c r="NY32" s="216">
        <v>0</v>
      </c>
      <c r="NZ32" s="216">
        <v>0</v>
      </c>
      <c r="OA32" s="216">
        <v>0</v>
      </c>
      <c r="OB32" s="216">
        <v>0</v>
      </c>
      <c r="OC32" s="216">
        <v>0</v>
      </c>
      <c r="OD32" s="216">
        <v>0</v>
      </c>
      <c r="OE32" s="216">
        <v>0</v>
      </c>
      <c r="OF32" s="216">
        <v>0</v>
      </c>
      <c r="OG32" s="216">
        <v>0</v>
      </c>
      <c r="OH32" s="216">
        <v>0</v>
      </c>
      <c r="OI32" s="120"/>
      <c r="OJ32" s="216">
        <v>0</v>
      </c>
      <c r="OK32" s="216">
        <v>0</v>
      </c>
      <c r="OL32" s="216">
        <v>0</v>
      </c>
      <c r="OM32" s="216">
        <v>0</v>
      </c>
      <c r="ON32" s="216">
        <v>0</v>
      </c>
      <c r="OO32" s="216">
        <v>0</v>
      </c>
      <c r="OP32" s="216">
        <v>0</v>
      </c>
      <c r="OQ32" s="216">
        <v>0</v>
      </c>
      <c r="OR32" s="216">
        <v>293.79232018160531</v>
      </c>
      <c r="OS32" s="216">
        <v>380.517884158561</v>
      </c>
      <c r="OT32" s="216">
        <v>381.41084451995522</v>
      </c>
      <c r="OU32" s="216">
        <v>423.15955872634424</v>
      </c>
      <c r="OV32" s="216">
        <v>282.50227817041963</v>
      </c>
      <c r="OW32" s="216">
        <v>289.13248782816225</v>
      </c>
      <c r="OX32" s="216">
        <v>294.23399777754258</v>
      </c>
      <c r="OY32" s="216">
        <v>321.30977696882695</v>
      </c>
      <c r="OZ32" s="216">
        <v>335.29853532265702</v>
      </c>
      <c r="PA32" s="216">
        <v>664.59774788533412</v>
      </c>
      <c r="PB32" s="216">
        <v>713.28113496932508</v>
      </c>
      <c r="PC32" s="216">
        <v>494.8</v>
      </c>
      <c r="PD32" s="216">
        <v>493</v>
      </c>
      <c r="PE32" s="216">
        <v>581.95933441846694</v>
      </c>
      <c r="PF32" s="216">
        <v>609.79999999999995</v>
      </c>
      <c r="PG32" s="216">
        <v>656.68962772785608</v>
      </c>
      <c r="PH32" s="216">
        <v>666.39632862644396</v>
      </c>
      <c r="PI32" s="216">
        <v>690</v>
      </c>
      <c r="PJ32" s="216">
        <v>695.96112008129614</v>
      </c>
      <c r="PK32" s="216">
        <v>650.41275715656775</v>
      </c>
      <c r="PL32" s="216">
        <v>614</v>
      </c>
      <c r="PM32" s="216">
        <v>592</v>
      </c>
      <c r="PN32" s="216">
        <v>599</v>
      </c>
      <c r="PO32" s="216">
        <v>615</v>
      </c>
      <c r="PP32" s="216">
        <v>628</v>
      </c>
      <c r="PQ32" s="216">
        <v>628</v>
      </c>
      <c r="PR32" s="216">
        <v>556.74544949900644</v>
      </c>
      <c r="PS32" s="120"/>
      <c r="PT32" s="216">
        <v>0</v>
      </c>
      <c r="PU32" s="216">
        <v>0</v>
      </c>
      <c r="PV32" s="216">
        <v>0</v>
      </c>
      <c r="PW32" s="216">
        <v>0</v>
      </c>
      <c r="PX32" s="216">
        <v>0</v>
      </c>
      <c r="PY32" s="216">
        <v>0</v>
      </c>
      <c r="PZ32" s="216">
        <v>0</v>
      </c>
      <c r="QA32" s="216">
        <v>0</v>
      </c>
      <c r="QB32" s="216">
        <v>0</v>
      </c>
      <c r="QC32" s="216">
        <v>0</v>
      </c>
      <c r="QD32" s="216">
        <v>0</v>
      </c>
      <c r="QE32" s="216">
        <v>0</v>
      </c>
      <c r="QF32" s="216">
        <v>0</v>
      </c>
      <c r="QG32" s="216">
        <v>0</v>
      </c>
      <c r="QH32" s="216">
        <v>0</v>
      </c>
      <c r="QI32" s="216">
        <v>0</v>
      </c>
      <c r="QJ32" s="216">
        <v>0</v>
      </c>
      <c r="QK32" s="216">
        <v>0</v>
      </c>
      <c r="QL32" s="216">
        <v>0</v>
      </c>
      <c r="QM32" s="216">
        <v>0</v>
      </c>
      <c r="QN32" s="216">
        <v>0</v>
      </c>
      <c r="QO32" s="216">
        <v>0</v>
      </c>
      <c r="QP32" s="216">
        <v>0</v>
      </c>
      <c r="QQ32" s="216">
        <v>0</v>
      </c>
      <c r="QR32" s="216">
        <v>0</v>
      </c>
      <c r="QS32" s="216">
        <v>0</v>
      </c>
      <c r="QT32" s="216">
        <v>0</v>
      </c>
      <c r="QU32" s="216">
        <v>0</v>
      </c>
      <c r="QV32" s="216">
        <v>0</v>
      </c>
      <c r="QW32" s="216">
        <v>0</v>
      </c>
      <c r="QX32" s="216">
        <v>0</v>
      </c>
      <c r="QY32" s="216">
        <v>0</v>
      </c>
      <c r="QZ32" s="216">
        <v>0</v>
      </c>
      <c r="RA32" s="216">
        <v>0</v>
      </c>
      <c r="RB32" s="216">
        <v>0</v>
      </c>
      <c r="RC32" s="120"/>
      <c r="RD32" s="216">
        <v>84.359578745638288</v>
      </c>
      <c r="RE32" s="216">
        <v>86.94133970888123</v>
      </c>
      <c r="RF32" s="216">
        <v>90.004954268034965</v>
      </c>
      <c r="RG32" s="216">
        <v>144.78613061198087</v>
      </c>
      <c r="RH32" s="216">
        <v>109.5502057170157</v>
      </c>
      <c r="RI32" s="216">
        <v>20.886314559274197</v>
      </c>
      <c r="RJ32" s="216">
        <v>54.935875561246817</v>
      </c>
      <c r="RK32" s="216">
        <v>94.501393312484964</v>
      </c>
      <c r="RL32" s="216">
        <v>95.501133290750246</v>
      </c>
      <c r="RM32" s="216">
        <v>98.683963381883032</v>
      </c>
      <c r="RN32" s="216">
        <v>93.8</v>
      </c>
      <c r="RO32" s="216">
        <v>89</v>
      </c>
      <c r="RP32" s="216">
        <v>85.731988317477999</v>
      </c>
      <c r="RQ32" s="216">
        <v>90.251802605746917</v>
      </c>
      <c r="RR32" s="216">
        <v>73.022999999999996</v>
      </c>
      <c r="RS32" s="216">
        <v>55.795270964108859</v>
      </c>
      <c r="RT32" s="216">
        <v>55.72364469951841</v>
      </c>
      <c r="RU32" s="216">
        <v>61.197009937018905</v>
      </c>
      <c r="RV32" s="216">
        <v>69.622531451958551</v>
      </c>
      <c r="RW32" s="216">
        <v>0</v>
      </c>
      <c r="RX32" s="216">
        <v>0</v>
      </c>
      <c r="RY32" s="216">
        <v>0</v>
      </c>
      <c r="RZ32" s="216">
        <v>0</v>
      </c>
      <c r="SA32" s="216">
        <v>0</v>
      </c>
      <c r="SB32" s="216">
        <v>0</v>
      </c>
      <c r="SC32" s="216">
        <v>0</v>
      </c>
      <c r="SD32" s="216">
        <v>0</v>
      </c>
      <c r="SE32" s="216">
        <v>0</v>
      </c>
      <c r="SF32" s="216">
        <v>0</v>
      </c>
      <c r="SG32" s="216">
        <v>0</v>
      </c>
      <c r="SH32" s="216">
        <v>0</v>
      </c>
      <c r="SI32" s="216">
        <v>0</v>
      </c>
      <c r="SJ32" s="216">
        <v>0</v>
      </c>
      <c r="SK32" s="216">
        <v>0</v>
      </c>
      <c r="SL32" s="216">
        <v>0</v>
      </c>
      <c r="SM32" s="120"/>
      <c r="SN32" s="216">
        <v>444.48725835461971</v>
      </c>
      <c r="SO32" s="216">
        <v>482.4068255376684</v>
      </c>
      <c r="SP32" s="216">
        <v>496.09988598135999</v>
      </c>
      <c r="SQ32" s="216">
        <v>531.81078749141068</v>
      </c>
      <c r="SR32" s="216">
        <v>513.52852018695421</v>
      </c>
      <c r="SS32" s="216">
        <v>492.54482335759911</v>
      </c>
      <c r="ST32" s="216">
        <v>554.83189355575428</v>
      </c>
      <c r="SU32" s="216">
        <v>740.53951367781156</v>
      </c>
      <c r="SV32" s="216">
        <v>625.46227828524479</v>
      </c>
      <c r="SW32" s="216">
        <v>708.89398466044338</v>
      </c>
      <c r="SX32" s="216">
        <v>958.52173913043487</v>
      </c>
      <c r="SY32" s="216">
        <v>753.2260075086524</v>
      </c>
      <c r="SZ32" s="216">
        <v>967.74356547207083</v>
      </c>
      <c r="TA32" s="216">
        <v>1019.0518617031007</v>
      </c>
      <c r="TB32" s="216">
        <v>1606.2126789245692</v>
      </c>
      <c r="TC32" s="216">
        <v>1418.1075382734425</v>
      </c>
      <c r="TD32" s="216">
        <v>1498.1595064414632</v>
      </c>
      <c r="TE32" s="216">
        <v>1800.58719560707</v>
      </c>
      <c r="TF32" s="216">
        <v>1504.0151954466965</v>
      </c>
      <c r="TG32" s="216">
        <v>1904.4523585755101</v>
      </c>
      <c r="TH32" s="216">
        <v>2125.2375000000002</v>
      </c>
      <c r="TI32" s="216">
        <v>2383.0588239479116</v>
      </c>
      <c r="TJ32" s="216">
        <v>2419</v>
      </c>
      <c r="TK32" s="216">
        <v>2453.5483437883381</v>
      </c>
      <c r="TL32" s="216">
        <v>2190.1522186986413</v>
      </c>
      <c r="TM32" s="216">
        <v>1806.4470591583299</v>
      </c>
      <c r="TN32" s="216">
        <v>1808.0410958982579</v>
      </c>
      <c r="TO32" s="216">
        <v>1809.635132638186</v>
      </c>
      <c r="TP32" s="216">
        <v>2103</v>
      </c>
      <c r="TQ32" s="216">
        <v>547.57478243022092</v>
      </c>
      <c r="TR32" s="216">
        <v>561.063547686996</v>
      </c>
      <c r="TS32" s="216">
        <v>594.98547701463804</v>
      </c>
      <c r="TT32" s="216">
        <v>598</v>
      </c>
      <c r="TU32" s="216">
        <v>630.23843897026757</v>
      </c>
      <c r="TV32" s="216">
        <v>724.45789664344181</v>
      </c>
      <c r="TW32" s="120">
        <v>7127.4503926472789</v>
      </c>
      <c r="TX32" s="216">
        <v>7968.8989519401148</v>
      </c>
      <c r="TY32" s="216">
        <v>8316.4155966015151</v>
      </c>
      <c r="TZ32" s="216">
        <v>9042.8672651766319</v>
      </c>
      <c r="UA32" s="216">
        <v>9160.5137468309495</v>
      </c>
      <c r="UB32" s="216">
        <v>9671.6130681762515</v>
      </c>
      <c r="UC32" s="216">
        <v>16.597768947900985</v>
      </c>
      <c r="UD32" s="216">
        <v>67.376521460602177</v>
      </c>
      <c r="UE32" s="216">
        <v>138.89393732970029</v>
      </c>
      <c r="UF32" s="216">
        <v>126.71663296258846</v>
      </c>
      <c r="UG32" s="216">
        <v>49.188686605981793</v>
      </c>
      <c r="UH32" s="216">
        <v>84.974642255892249</v>
      </c>
      <c r="UI32" s="216">
        <v>52.796158081487825</v>
      </c>
      <c r="UJ32" s="216">
        <v>86.009087014179329</v>
      </c>
      <c r="UK32" s="216">
        <v>103.05179359430605</v>
      </c>
      <c r="UL32" s="216">
        <v>80.016000000000005</v>
      </c>
      <c r="UM32" s="216">
        <v>56.979539762053854</v>
      </c>
      <c r="UN32" s="216">
        <v>104.24109720176732</v>
      </c>
      <c r="UO32" s="216">
        <v>19.963317073170735</v>
      </c>
      <c r="UP32" s="216">
        <v>4.6000306138326161</v>
      </c>
      <c r="UQ32" s="216">
        <v>5.5330299539170511</v>
      </c>
      <c r="UR32" s="216">
        <v>15.400213740458016</v>
      </c>
      <c r="US32" s="216">
        <v>8.3157435114503837</v>
      </c>
      <c r="UT32" s="216">
        <v>112</v>
      </c>
      <c r="UU32" s="216">
        <v>86.083246618106145</v>
      </c>
      <c r="UV32" s="216">
        <v>52.372528616024972</v>
      </c>
      <c r="UW32" s="216">
        <v>9</v>
      </c>
      <c r="UX32" s="216">
        <v>9</v>
      </c>
      <c r="UY32" s="216">
        <v>9.0787152187213209</v>
      </c>
      <c r="UZ32" s="216">
        <v>4</v>
      </c>
      <c r="VA32" s="216">
        <v>8.997516253587472</v>
      </c>
      <c r="VB32" s="216">
        <v>32.956018835814582</v>
      </c>
      <c r="VC32" s="216">
        <v>9</v>
      </c>
      <c r="VD32" s="216">
        <v>9</v>
      </c>
      <c r="VE32" s="216">
        <v>9</v>
      </c>
      <c r="VF32" s="216">
        <v>0.69401203817090618</v>
      </c>
      <c r="VG32" s="120"/>
      <c r="VH32" s="216">
        <v>0</v>
      </c>
      <c r="VI32" s="216">
        <v>0</v>
      </c>
      <c r="VJ32" s="216">
        <v>0</v>
      </c>
      <c r="VK32" s="216">
        <v>0</v>
      </c>
      <c r="VL32" s="216">
        <v>0</v>
      </c>
      <c r="VM32" s="216">
        <v>0</v>
      </c>
      <c r="VN32" s="216">
        <v>0</v>
      </c>
      <c r="VO32" s="216">
        <v>0</v>
      </c>
      <c r="VP32" s="216">
        <v>0</v>
      </c>
      <c r="VQ32" s="216">
        <v>0</v>
      </c>
      <c r="VR32" s="216">
        <v>0</v>
      </c>
      <c r="VS32" s="216">
        <v>0</v>
      </c>
      <c r="VT32" s="216">
        <v>0</v>
      </c>
      <c r="VU32" s="216">
        <v>0</v>
      </c>
      <c r="VV32" s="216">
        <v>0</v>
      </c>
      <c r="VW32" s="216">
        <v>0</v>
      </c>
      <c r="VX32" s="216">
        <v>0</v>
      </c>
      <c r="VY32" s="216">
        <v>0</v>
      </c>
      <c r="VZ32" s="216">
        <v>0</v>
      </c>
      <c r="WA32" s="216">
        <v>0</v>
      </c>
      <c r="WB32" s="216">
        <v>0</v>
      </c>
      <c r="WC32" s="216">
        <v>0</v>
      </c>
      <c r="WD32" s="216">
        <v>0</v>
      </c>
      <c r="WE32" s="216">
        <v>0</v>
      </c>
      <c r="WF32" s="216">
        <v>0</v>
      </c>
      <c r="WG32" s="216">
        <v>0</v>
      </c>
      <c r="WH32" s="216">
        <v>0</v>
      </c>
      <c r="WI32" s="216">
        <v>0</v>
      </c>
      <c r="WJ32" s="216">
        <v>0</v>
      </c>
      <c r="WK32" s="216">
        <v>0</v>
      </c>
      <c r="WL32" s="216">
        <v>0</v>
      </c>
      <c r="WM32" s="216">
        <v>0</v>
      </c>
      <c r="WN32" s="216">
        <v>0</v>
      </c>
      <c r="WO32" s="216">
        <v>0</v>
      </c>
      <c r="WP32" s="216">
        <v>0</v>
      </c>
      <c r="WQ32" s="120"/>
      <c r="WR32" s="216">
        <v>0</v>
      </c>
      <c r="WS32" s="216">
        <v>0</v>
      </c>
      <c r="WT32" s="216">
        <v>0</v>
      </c>
      <c r="WU32" s="216">
        <v>0</v>
      </c>
      <c r="WV32" s="216">
        <v>0</v>
      </c>
      <c r="WW32" s="216">
        <v>0</v>
      </c>
      <c r="WX32" s="216">
        <v>0</v>
      </c>
      <c r="WY32" s="216">
        <v>0</v>
      </c>
      <c r="WZ32" s="216">
        <v>0</v>
      </c>
      <c r="XA32" s="216">
        <v>0</v>
      </c>
      <c r="XB32" s="216">
        <v>0</v>
      </c>
      <c r="XC32" s="216">
        <v>0</v>
      </c>
      <c r="XD32" s="216">
        <v>0</v>
      </c>
      <c r="XE32" s="216">
        <v>0</v>
      </c>
      <c r="XF32" s="216">
        <v>0</v>
      </c>
      <c r="XG32" s="216">
        <v>0</v>
      </c>
      <c r="XH32" s="216">
        <v>0</v>
      </c>
      <c r="XI32" s="216">
        <v>0</v>
      </c>
      <c r="XJ32" s="216">
        <v>0</v>
      </c>
      <c r="XK32" s="216">
        <v>0</v>
      </c>
      <c r="XL32" s="216">
        <v>0</v>
      </c>
      <c r="XM32" s="216">
        <v>0</v>
      </c>
      <c r="XN32" s="216">
        <v>0</v>
      </c>
      <c r="XO32" s="216">
        <v>0</v>
      </c>
      <c r="XP32" s="216">
        <v>0</v>
      </c>
      <c r="XQ32" s="216">
        <v>0</v>
      </c>
      <c r="XR32" s="216">
        <v>0</v>
      </c>
      <c r="XS32" s="216">
        <v>0</v>
      </c>
      <c r="XT32" s="216">
        <v>0</v>
      </c>
      <c r="XU32" s="216">
        <v>0</v>
      </c>
      <c r="XV32" s="216">
        <v>0</v>
      </c>
      <c r="XW32" s="216">
        <v>0</v>
      </c>
      <c r="XX32" s="216">
        <v>0</v>
      </c>
      <c r="XY32" s="216">
        <v>0</v>
      </c>
      <c r="XZ32" s="216">
        <v>0</v>
      </c>
      <c r="YA32" s="120"/>
      <c r="YB32" s="216">
        <v>0</v>
      </c>
      <c r="YC32" s="216">
        <v>0</v>
      </c>
      <c r="YD32" s="216">
        <v>0</v>
      </c>
      <c r="YE32" s="216">
        <v>0</v>
      </c>
      <c r="YF32" s="216">
        <v>0</v>
      </c>
      <c r="YG32" s="216">
        <v>0</v>
      </c>
      <c r="YH32" s="216">
        <v>0</v>
      </c>
      <c r="YI32" s="216">
        <v>0</v>
      </c>
      <c r="YJ32" s="216">
        <v>0</v>
      </c>
      <c r="YK32" s="216">
        <v>0</v>
      </c>
      <c r="YL32" s="216">
        <v>0</v>
      </c>
      <c r="YM32" s="216">
        <v>0</v>
      </c>
      <c r="YN32" s="216">
        <v>0</v>
      </c>
      <c r="YO32" s="216">
        <v>0</v>
      </c>
      <c r="YP32" s="216">
        <v>0</v>
      </c>
      <c r="YQ32" s="216">
        <v>0</v>
      </c>
      <c r="YR32" s="216">
        <v>0</v>
      </c>
      <c r="YS32" s="216">
        <v>0</v>
      </c>
      <c r="YT32" s="216">
        <v>0</v>
      </c>
      <c r="YU32" s="216">
        <v>0</v>
      </c>
      <c r="YV32" s="216">
        <v>0</v>
      </c>
      <c r="YW32" s="216">
        <v>0</v>
      </c>
      <c r="YX32" s="216">
        <v>0</v>
      </c>
      <c r="YY32" s="216">
        <v>0</v>
      </c>
      <c r="YZ32" s="216">
        <v>0</v>
      </c>
      <c r="ZA32" s="216">
        <v>0</v>
      </c>
      <c r="ZB32" s="216">
        <v>0</v>
      </c>
      <c r="ZC32" s="216">
        <v>0</v>
      </c>
      <c r="ZD32" s="216">
        <v>0</v>
      </c>
      <c r="ZE32" s="216">
        <v>0</v>
      </c>
      <c r="ZF32" s="216">
        <v>0</v>
      </c>
      <c r="ZG32" s="216">
        <v>0</v>
      </c>
      <c r="ZH32" s="216">
        <v>0</v>
      </c>
      <c r="ZI32" s="216">
        <v>0</v>
      </c>
      <c r="ZJ32" s="216">
        <v>31.288747722885773</v>
      </c>
      <c r="ZK32" s="120"/>
      <c r="ZL32" s="216">
        <v>0</v>
      </c>
      <c r="ZM32" s="216">
        <v>0</v>
      </c>
      <c r="ZN32" s="216">
        <v>0</v>
      </c>
      <c r="ZO32" s="216">
        <v>0</v>
      </c>
      <c r="ZP32" s="216">
        <v>0</v>
      </c>
      <c r="ZQ32" s="216">
        <v>0</v>
      </c>
      <c r="ZR32" s="216">
        <v>0</v>
      </c>
      <c r="ZS32" s="216">
        <v>0</v>
      </c>
      <c r="ZT32" s="216">
        <v>0</v>
      </c>
      <c r="ZU32" s="216">
        <v>0</v>
      </c>
      <c r="ZV32" s="216">
        <v>0</v>
      </c>
      <c r="ZW32" s="216">
        <v>0</v>
      </c>
      <c r="ZX32" s="216">
        <v>0</v>
      </c>
      <c r="ZY32" s="216">
        <v>0</v>
      </c>
      <c r="ZZ32" s="216">
        <v>0</v>
      </c>
      <c r="AAA32" s="216">
        <v>0</v>
      </c>
      <c r="AAB32" s="216">
        <v>0</v>
      </c>
      <c r="AAC32" s="216">
        <v>0</v>
      </c>
      <c r="AAD32" s="216">
        <v>0</v>
      </c>
      <c r="AAE32" s="216">
        <v>0</v>
      </c>
      <c r="AAF32" s="216">
        <v>0</v>
      </c>
      <c r="AAG32" s="216">
        <v>0</v>
      </c>
      <c r="AAH32" s="216">
        <v>0</v>
      </c>
      <c r="AAI32" s="216">
        <v>0</v>
      </c>
      <c r="AAJ32" s="216">
        <v>0</v>
      </c>
      <c r="AAK32" s="216">
        <v>0</v>
      </c>
      <c r="AAL32" s="216">
        <v>0</v>
      </c>
      <c r="AAM32" s="216">
        <v>0</v>
      </c>
      <c r="AAN32" s="216">
        <v>0</v>
      </c>
      <c r="AAO32" s="216">
        <v>0</v>
      </c>
      <c r="AAP32" s="216">
        <v>0</v>
      </c>
      <c r="AAQ32" s="216">
        <v>0</v>
      </c>
      <c r="AAR32" s="216">
        <v>0</v>
      </c>
      <c r="AAS32" s="216">
        <v>0</v>
      </c>
      <c r="AAT32" s="216">
        <v>0</v>
      </c>
      <c r="AAU32" s="120"/>
      <c r="AAV32" s="216">
        <v>0</v>
      </c>
      <c r="AAW32" s="216">
        <v>0</v>
      </c>
      <c r="AAX32" s="216">
        <v>0</v>
      </c>
      <c r="AAY32" s="216">
        <v>0</v>
      </c>
      <c r="AAZ32" s="216">
        <v>0</v>
      </c>
      <c r="ABA32" s="216">
        <v>0</v>
      </c>
      <c r="ABB32" s="216">
        <v>0</v>
      </c>
      <c r="ABC32" s="216">
        <v>0</v>
      </c>
      <c r="ABD32" s="216">
        <v>0</v>
      </c>
      <c r="ABE32" s="216">
        <v>0</v>
      </c>
      <c r="ABF32" s="216">
        <v>0</v>
      </c>
      <c r="ABG32" s="216">
        <v>0</v>
      </c>
      <c r="ABH32" s="216">
        <v>0</v>
      </c>
      <c r="ABI32" s="216">
        <v>0</v>
      </c>
      <c r="ABJ32" s="216">
        <v>0</v>
      </c>
      <c r="ABK32" s="216">
        <v>0</v>
      </c>
      <c r="ABL32" s="216">
        <v>0</v>
      </c>
      <c r="ABM32" s="216">
        <v>0</v>
      </c>
      <c r="ABN32" s="216">
        <v>0</v>
      </c>
      <c r="ABO32" s="216">
        <v>0</v>
      </c>
      <c r="ABP32" s="216">
        <v>0</v>
      </c>
      <c r="ABQ32" s="216">
        <v>0</v>
      </c>
      <c r="ABR32" s="216">
        <v>0</v>
      </c>
      <c r="ABS32" s="216">
        <v>0</v>
      </c>
      <c r="ABT32" s="216">
        <v>0</v>
      </c>
      <c r="ABU32" s="216">
        <v>0</v>
      </c>
      <c r="ABV32" s="216">
        <v>0</v>
      </c>
      <c r="ABW32" s="216">
        <v>0</v>
      </c>
      <c r="ABX32" s="216">
        <v>0</v>
      </c>
      <c r="ABY32" s="216">
        <v>0</v>
      </c>
      <c r="ABZ32" s="216">
        <v>0</v>
      </c>
      <c r="ACA32" s="216">
        <v>0</v>
      </c>
      <c r="ACB32" s="216">
        <v>0</v>
      </c>
      <c r="ACC32" s="216">
        <v>0</v>
      </c>
      <c r="ACD32" s="216">
        <v>0</v>
      </c>
      <c r="ACE32" s="120"/>
      <c r="ACF32" s="216">
        <v>2226</v>
      </c>
      <c r="ACG32" s="216">
        <v>2429</v>
      </c>
      <c r="ACH32" s="216">
        <v>2574.9</v>
      </c>
      <c r="ACI32" s="216">
        <v>2795.8</v>
      </c>
      <c r="ACJ32" s="216">
        <v>2976.3</v>
      </c>
      <c r="ACK32" s="216">
        <v>3303.7</v>
      </c>
      <c r="ACL32" s="216">
        <v>3366.3</v>
      </c>
      <c r="ACM32" s="216">
        <v>3515.8</v>
      </c>
      <c r="ACN32" s="216">
        <v>3741.6</v>
      </c>
      <c r="ACO32" s="216">
        <v>3796.8</v>
      </c>
      <c r="ACP32" s="216">
        <v>3962.6</v>
      </c>
      <c r="ACQ32" s="216">
        <v>4082.7</v>
      </c>
      <c r="ACR32" s="216">
        <v>4377.1000000000004</v>
      </c>
      <c r="ACS32" s="216">
        <v>4474.5</v>
      </c>
      <c r="ACT32" s="216">
        <v>4847.7</v>
      </c>
      <c r="ACU32" s="216">
        <v>5140.1000000000004</v>
      </c>
      <c r="ACV32" s="216">
        <v>5421.9</v>
      </c>
      <c r="ACW32" s="216">
        <v>4978</v>
      </c>
      <c r="ACX32" s="216">
        <v>5418.52</v>
      </c>
      <c r="ACY32" s="216">
        <v>6207.5</v>
      </c>
      <c r="ACZ32" s="216">
        <v>6369.4</v>
      </c>
      <c r="ADA32" s="216">
        <v>6600.1</v>
      </c>
      <c r="ADB32" s="216">
        <v>6795.2</v>
      </c>
      <c r="ADC32" s="216">
        <v>7792.7</v>
      </c>
      <c r="ADD32" s="216">
        <v>7514.2</v>
      </c>
      <c r="ADE32" s="216">
        <v>9102</v>
      </c>
      <c r="ADF32" s="216">
        <v>7794</v>
      </c>
      <c r="ADG32" s="216">
        <v>8188</v>
      </c>
      <c r="ADH32" s="216">
        <v>8422.3649999999998</v>
      </c>
      <c r="ADI32" s="216">
        <v>9073</v>
      </c>
      <c r="ADJ32" s="216">
        <v>9178.7402543448661</v>
      </c>
      <c r="ADK32" s="216">
        <v>9591.7835657903888</v>
      </c>
      <c r="ADL32" s="216">
        <v>9879.537072764102</v>
      </c>
      <c r="ADM32" s="216">
        <v>10077.127814219382</v>
      </c>
      <c r="ADN32" s="216">
        <v>11141.614</v>
      </c>
      <c r="ADO32" s="120"/>
      <c r="ADP32" s="216">
        <v>0</v>
      </c>
      <c r="ADQ32" s="216">
        <v>0</v>
      </c>
      <c r="ADR32" s="216">
        <v>0</v>
      </c>
      <c r="ADS32" s="216">
        <v>0</v>
      </c>
      <c r="ADT32" s="216">
        <v>0</v>
      </c>
      <c r="ADU32" s="216">
        <v>0</v>
      </c>
      <c r="ADV32" s="216">
        <v>0</v>
      </c>
      <c r="ADW32" s="216">
        <v>0</v>
      </c>
      <c r="ADX32" s="216">
        <v>0</v>
      </c>
      <c r="ADY32" s="216">
        <v>0</v>
      </c>
      <c r="ADZ32" s="216">
        <v>0</v>
      </c>
      <c r="AEA32" s="216">
        <v>0</v>
      </c>
      <c r="AEB32" s="216">
        <v>0</v>
      </c>
      <c r="AEC32" s="216">
        <v>0</v>
      </c>
      <c r="AED32" s="216">
        <v>0</v>
      </c>
      <c r="AEE32" s="216">
        <v>0</v>
      </c>
      <c r="AEF32" s="216">
        <v>0</v>
      </c>
      <c r="AEG32" s="216">
        <v>0</v>
      </c>
      <c r="AEH32" s="216">
        <v>0</v>
      </c>
      <c r="AEI32" s="216">
        <v>0</v>
      </c>
      <c r="AEJ32" s="216">
        <v>0</v>
      </c>
      <c r="AEK32" s="216">
        <v>0</v>
      </c>
      <c r="AEL32" s="216">
        <v>0</v>
      </c>
      <c r="AEM32" s="216">
        <v>0</v>
      </c>
      <c r="AEN32" s="216">
        <v>0</v>
      </c>
      <c r="AEO32" s="216">
        <v>0</v>
      </c>
      <c r="AEP32" s="216">
        <v>0</v>
      </c>
      <c r="AEQ32" s="216">
        <v>0</v>
      </c>
      <c r="AER32" s="216">
        <v>0</v>
      </c>
      <c r="AES32" s="216">
        <v>0</v>
      </c>
      <c r="AET32" s="216">
        <v>0</v>
      </c>
      <c r="AEU32" s="216">
        <v>0</v>
      </c>
      <c r="AEV32" s="216">
        <v>0</v>
      </c>
      <c r="AEW32" s="216">
        <v>0</v>
      </c>
      <c r="AEX32" s="216">
        <v>0</v>
      </c>
      <c r="AEY32" s="120"/>
      <c r="AEZ32" s="216">
        <v>0</v>
      </c>
      <c r="AFA32" s="216">
        <v>0</v>
      </c>
      <c r="AFB32" s="216">
        <v>0</v>
      </c>
      <c r="AFC32" s="216">
        <v>0</v>
      </c>
      <c r="AFD32" s="216">
        <v>0</v>
      </c>
      <c r="AFE32" s="216">
        <v>0</v>
      </c>
      <c r="AFF32" s="216">
        <v>0</v>
      </c>
      <c r="AFG32" s="216">
        <v>0</v>
      </c>
      <c r="AFH32" s="216">
        <v>0</v>
      </c>
      <c r="AFI32" s="216">
        <v>0</v>
      </c>
      <c r="AFJ32" s="216">
        <v>0</v>
      </c>
      <c r="AFK32" s="216">
        <v>0</v>
      </c>
      <c r="AFL32" s="216">
        <v>0</v>
      </c>
      <c r="AFM32" s="216">
        <v>0</v>
      </c>
      <c r="AFN32" s="216">
        <v>0</v>
      </c>
      <c r="AFO32" s="216">
        <v>0</v>
      </c>
      <c r="AFP32" s="216">
        <v>0</v>
      </c>
      <c r="AFQ32" s="216">
        <v>0</v>
      </c>
      <c r="AFR32" s="216">
        <v>0</v>
      </c>
      <c r="AFS32" s="216">
        <v>0</v>
      </c>
      <c r="AFT32" s="216">
        <v>0</v>
      </c>
      <c r="AFU32" s="216">
        <v>0</v>
      </c>
      <c r="AFV32" s="216">
        <v>0</v>
      </c>
      <c r="AFW32" s="216">
        <v>0</v>
      </c>
      <c r="AFX32" s="216">
        <v>0</v>
      </c>
      <c r="AFY32" s="216">
        <v>0</v>
      </c>
      <c r="AFZ32" s="216">
        <v>0</v>
      </c>
      <c r="AGA32" s="216">
        <v>0</v>
      </c>
      <c r="AGB32" s="216">
        <v>0</v>
      </c>
      <c r="AGC32" s="216">
        <v>0</v>
      </c>
      <c r="AGD32" s="216">
        <v>0</v>
      </c>
      <c r="AGE32" s="216">
        <v>0</v>
      </c>
      <c r="AGF32" s="216">
        <v>0</v>
      </c>
      <c r="AGG32" s="216">
        <v>0</v>
      </c>
      <c r="AGH32" s="216">
        <v>0</v>
      </c>
    </row>
    <row r="33" spans="1:866" ht="16.5" x14ac:dyDescent="0.25">
      <c r="A33" s="123">
        <v>29</v>
      </c>
      <c r="B33" s="408"/>
      <c r="C33" s="217" t="s">
        <v>334</v>
      </c>
      <c r="D33" s="216">
        <v>11001.807644223994</v>
      </c>
      <c r="E33" s="216">
        <v>11404.053966441299</v>
      </c>
      <c r="F33" s="216">
        <v>13087.651043627773</v>
      </c>
      <c r="G33" s="216">
        <v>21782.236333463719</v>
      </c>
      <c r="H33" s="216">
        <v>21998.179819600482</v>
      </c>
      <c r="I33" s="216">
        <v>24324.164354431643</v>
      </c>
      <c r="J33" s="216">
        <v>27197.577366869918</v>
      </c>
      <c r="K33" s="216">
        <v>28955.416650986677</v>
      </c>
      <c r="L33" s="216">
        <v>26892.920086122769</v>
      </c>
      <c r="M33" s="216">
        <v>30607.115250177943</v>
      </c>
      <c r="N33" s="216">
        <f>SUM(N34:N41)</f>
        <v>30554.689644642051</v>
      </c>
      <c r="O33" s="216">
        <f t="shared" ref="O33:AL33" si="62">SUM(O34:O41)</f>
        <v>32592.129812920815</v>
      </c>
      <c r="P33" s="216">
        <f t="shared" si="62"/>
        <v>31783.794753379942</v>
      </c>
      <c r="Q33" s="216">
        <f t="shared" si="62"/>
        <v>33583.390929377405</v>
      </c>
      <c r="R33" s="216">
        <f t="shared" si="62"/>
        <v>34006.863917945659</v>
      </c>
      <c r="S33" s="216">
        <f t="shared" si="62"/>
        <v>35837.57172512362</v>
      </c>
      <c r="T33" s="216">
        <f t="shared" si="62"/>
        <v>35859.08519480635</v>
      </c>
      <c r="U33" s="216">
        <f t="shared" si="62"/>
        <v>37343.993420382947</v>
      </c>
      <c r="V33" s="216">
        <f t="shared" si="62"/>
        <v>35752.372904847638</v>
      </c>
      <c r="W33" s="216">
        <f t="shared" si="62"/>
        <v>39748.55589352407</v>
      </c>
      <c r="X33" s="216">
        <f t="shared" si="62"/>
        <v>40864.078108773785</v>
      </c>
      <c r="Y33" s="216">
        <f t="shared" si="62"/>
        <v>42802.72622636603</v>
      </c>
      <c r="Z33" s="216">
        <f t="shared" si="62"/>
        <v>40569.133274329193</v>
      </c>
      <c r="AA33" s="216">
        <f t="shared" si="62"/>
        <v>41288.204601939331</v>
      </c>
      <c r="AB33" s="216">
        <f t="shared" si="62"/>
        <v>42852.672678556293</v>
      </c>
      <c r="AC33" s="216">
        <f t="shared" si="62"/>
        <v>51081.499101471498</v>
      </c>
      <c r="AD33" s="216">
        <f t="shared" si="62"/>
        <v>58463.523314856531</v>
      </c>
      <c r="AE33" s="216">
        <f t="shared" si="62"/>
        <v>71858.663142115693</v>
      </c>
      <c r="AF33" s="216">
        <f t="shared" si="62"/>
        <v>81530.579933450601</v>
      </c>
      <c r="AG33" s="216">
        <f t="shared" si="62"/>
        <v>86030.028277089441</v>
      </c>
      <c r="AH33" s="216">
        <f t="shared" si="62"/>
        <v>90491.730248146428</v>
      </c>
      <c r="AI33" s="216">
        <f t="shared" si="62"/>
        <v>95040.593156064409</v>
      </c>
      <c r="AJ33" s="216">
        <f t="shared" si="62"/>
        <v>100817.31267318653</v>
      </c>
      <c r="AK33" s="216">
        <f t="shared" si="62"/>
        <v>102472.6521712106</v>
      </c>
      <c r="AL33" s="216">
        <f t="shared" si="62"/>
        <v>86828.547733612926</v>
      </c>
      <c r="AM33" s="120"/>
      <c r="AN33" s="216">
        <v>750.98518996467567</v>
      </c>
      <c r="AO33" s="216">
        <v>647.61719426896445</v>
      </c>
      <c r="AP33" s="216">
        <v>548.71013184138883</v>
      </c>
      <c r="AQ33" s="216">
        <v>503.32532181591091</v>
      </c>
      <c r="AR33" s="216">
        <v>567.7695709610706</v>
      </c>
      <c r="AS33" s="216">
        <v>853.63200635303031</v>
      </c>
      <c r="AT33" s="216">
        <v>1038.0415951962066</v>
      </c>
      <c r="AU33" s="216">
        <v>958.83498160578404</v>
      </c>
      <c r="AV33" s="216">
        <v>1479.4997332935498</v>
      </c>
      <c r="AW33" s="216">
        <v>1678.5657094964238</v>
      </c>
      <c r="AX33" s="216">
        <v>1888.0103611567883</v>
      </c>
      <c r="AY33" s="216">
        <v>2380.8449263237721</v>
      </c>
      <c r="AZ33" s="216">
        <v>2833.1221729447475</v>
      </c>
      <c r="BA33" s="216">
        <v>2778.8884160840958</v>
      </c>
      <c r="BB33" s="216">
        <v>3063.1810231903851</v>
      </c>
      <c r="BC33" s="216">
        <v>2994.2829006788688</v>
      </c>
      <c r="BD33" s="216">
        <v>2829.6702427972245</v>
      </c>
      <c r="BE33" s="216">
        <v>3255.1729512293132</v>
      </c>
      <c r="BF33" s="216">
        <v>3154.5615910971273</v>
      </c>
      <c r="BG33" s="216">
        <v>3563.3023089562867</v>
      </c>
      <c r="BH33" s="216">
        <v>3581.8487998521628</v>
      </c>
      <c r="BI33" s="216">
        <v>3801.3384447968788</v>
      </c>
      <c r="BJ33" s="216">
        <v>4119.0759874696269</v>
      </c>
      <c r="BK33" s="216">
        <v>3926.1346945518999</v>
      </c>
      <c r="BL33" s="216">
        <v>2681.1872561806563</v>
      </c>
      <c r="BM33" s="216">
        <v>1474.5582112912969</v>
      </c>
      <c r="BN33" s="216">
        <v>650.2034556185846</v>
      </c>
      <c r="BO33" s="216">
        <v>667.48640307172207</v>
      </c>
      <c r="BP33" s="216">
        <v>752.83210079588366</v>
      </c>
      <c r="BQ33" s="216">
        <v>1797.284309990828</v>
      </c>
      <c r="BR33" s="216">
        <v>714.43162265632964</v>
      </c>
      <c r="BS33" s="216">
        <v>658.99931059230062</v>
      </c>
      <c r="BT33" s="216">
        <v>651.48079528121173</v>
      </c>
      <c r="BU33" s="216">
        <v>651.48079528121173</v>
      </c>
      <c r="BV33" s="216">
        <v>651.41558394688946</v>
      </c>
      <c r="BW33" s="120"/>
      <c r="BX33" s="216">
        <v>1276.4027217892547</v>
      </c>
      <c r="BY33" s="216">
        <v>1362.0506200546722</v>
      </c>
      <c r="BZ33" s="216">
        <v>1395.7940360731873</v>
      </c>
      <c r="CA33" s="216">
        <v>1468.9844416377159</v>
      </c>
      <c r="CB33" s="216">
        <v>1410.0878668906073</v>
      </c>
      <c r="CC33" s="216">
        <v>1362.4286628123987</v>
      </c>
      <c r="CD33" s="216">
        <v>1375.7847621555366</v>
      </c>
      <c r="CE33" s="216">
        <v>1236.4618790087086</v>
      </c>
      <c r="CF33" s="216">
        <v>1223.8691061535774</v>
      </c>
      <c r="CG33" s="216">
        <v>1163.2544337942786</v>
      </c>
      <c r="CH33" s="216">
        <v>1289.5303234726823</v>
      </c>
      <c r="CI33" s="216">
        <v>1502.0708938931616</v>
      </c>
      <c r="CJ33" s="216">
        <v>1562.0319503775945</v>
      </c>
      <c r="CK33" s="216">
        <v>1400.5941160325074</v>
      </c>
      <c r="CL33" s="216">
        <v>1667.3239118561753</v>
      </c>
      <c r="CM33" s="216">
        <v>1643.8434594508064</v>
      </c>
      <c r="CN33" s="216">
        <v>1701.5194260260641</v>
      </c>
      <c r="CO33" s="216">
        <v>1825.1532371397109</v>
      </c>
      <c r="CP33" s="216">
        <v>2408.375317491299</v>
      </c>
      <c r="CQ33" s="216">
        <v>2372.1484605796313</v>
      </c>
      <c r="CR33" s="216">
        <v>2008.3932694330624</v>
      </c>
      <c r="CS33" s="216">
        <v>2131.1280725436791</v>
      </c>
      <c r="CT33" s="216">
        <v>2180.4149570188729</v>
      </c>
      <c r="CU33" s="216">
        <v>1915.8989130061984</v>
      </c>
      <c r="CV33" s="216">
        <v>2064.7339535196861</v>
      </c>
      <c r="CW33" s="216">
        <v>2647.9003189034356</v>
      </c>
      <c r="CX33" s="216">
        <v>2462.6072288532637</v>
      </c>
      <c r="CY33" s="216">
        <v>2186.0666595844923</v>
      </c>
      <c r="CZ33" s="216">
        <v>2235.2735559822891</v>
      </c>
      <c r="DA33" s="216">
        <v>2522.6948612553401</v>
      </c>
      <c r="DB33" s="216">
        <v>2955.2718431161152</v>
      </c>
      <c r="DC33" s="216">
        <v>2810.3531627343359</v>
      </c>
      <c r="DD33" s="216">
        <v>2781.6483235824071</v>
      </c>
      <c r="DE33" s="216">
        <v>2599.6995436275884</v>
      </c>
      <c r="DF33" s="216">
        <v>3163.3748849664908</v>
      </c>
      <c r="DG33" s="120"/>
      <c r="DH33" s="216">
        <v>22.643345876209491</v>
      </c>
      <c r="DI33" s="216">
        <v>22.243608392293687</v>
      </c>
      <c r="DJ33" s="216">
        <v>22.455683831438918</v>
      </c>
      <c r="DK33" s="216">
        <v>21.751357716489963</v>
      </c>
      <c r="DL33" s="216">
        <v>21.865733042613158</v>
      </c>
      <c r="DM33" s="216">
        <v>22.351625244523177</v>
      </c>
      <c r="DN33" s="216">
        <v>20.685425285452638</v>
      </c>
      <c r="DO33" s="216">
        <v>20.577566346216393</v>
      </c>
      <c r="DP33" s="216">
        <v>30.006225963530877</v>
      </c>
      <c r="DQ33" s="216">
        <v>28.516498693770917</v>
      </c>
      <c r="DR33" s="216">
        <v>29.409547554484281</v>
      </c>
      <c r="DS33" s="216">
        <v>29.44616411599398</v>
      </c>
      <c r="DT33" s="216">
        <v>29.363003167417485</v>
      </c>
      <c r="DU33" s="216">
        <v>29.95083076716962</v>
      </c>
      <c r="DV33" s="216">
        <v>30.014134154103186</v>
      </c>
      <c r="DW33" s="216">
        <v>29.08930846407716</v>
      </c>
      <c r="DX33" s="216">
        <v>29.065042115594331</v>
      </c>
      <c r="DY33" s="216">
        <v>46.24449981250001</v>
      </c>
      <c r="DZ33" s="216">
        <v>42.288999999999994</v>
      </c>
      <c r="EA33" s="216">
        <v>38.283000000000001</v>
      </c>
      <c r="EB33" s="216">
        <v>35.046000000000006</v>
      </c>
      <c r="EC33" s="216">
        <v>34.806999999999995</v>
      </c>
      <c r="ED33" s="216">
        <v>30.074999999999996</v>
      </c>
      <c r="EE33" s="216">
        <v>30.074999999999996</v>
      </c>
      <c r="EF33" s="216">
        <v>29.958999999999993</v>
      </c>
      <c r="EG33" s="216">
        <v>26.347999999999992</v>
      </c>
      <c r="EH33" s="216">
        <v>24.274999999999995</v>
      </c>
      <c r="EI33" s="216">
        <v>25.522999999999996</v>
      </c>
      <c r="EJ33" s="216">
        <v>27.727999999999998</v>
      </c>
      <c r="EK33" s="216">
        <v>177.2544386354671</v>
      </c>
      <c r="EL33" s="216">
        <v>26.876999999999995</v>
      </c>
      <c r="EM33" s="216">
        <v>27.040999999999997</v>
      </c>
      <c r="EN33" s="216">
        <v>28.999999999999993</v>
      </c>
      <c r="EO33" s="216">
        <v>28.999999999999993</v>
      </c>
      <c r="EP33" s="216">
        <v>28.999999999999993</v>
      </c>
      <c r="EQ33" s="120"/>
      <c r="ER33" s="216">
        <v>2249.7673270094388</v>
      </c>
      <c r="ES33" s="216">
        <v>2215.8591378206138</v>
      </c>
      <c r="ET33" s="216">
        <v>2104.9473568222784</v>
      </c>
      <c r="EU33" s="216">
        <v>2416.3777813011943</v>
      </c>
      <c r="EV33" s="216">
        <v>2650.7379273767101</v>
      </c>
      <c r="EW33" s="216">
        <v>2947.3629583189909</v>
      </c>
      <c r="EX33" s="216">
        <v>2623.8872620658854</v>
      </c>
      <c r="EY33" s="216">
        <v>2780.5134246705329</v>
      </c>
      <c r="EZ33" s="216">
        <v>3503.0710907215894</v>
      </c>
      <c r="FA33" s="216">
        <v>3312.1236249801195</v>
      </c>
      <c r="FB33" s="216">
        <v>3984.025374373563</v>
      </c>
      <c r="FC33" s="216">
        <v>3520.0845204940856</v>
      </c>
      <c r="FD33" s="216">
        <v>3894.7390621023565</v>
      </c>
      <c r="FE33" s="216">
        <v>3245.5186760721617</v>
      </c>
      <c r="FF33" s="216">
        <v>3138.9837674509572</v>
      </c>
      <c r="FG33" s="216">
        <v>3748.7792524041843</v>
      </c>
      <c r="FH33" s="216">
        <v>4180.8923811222903</v>
      </c>
      <c r="FI33" s="216">
        <v>1455.2007054768133</v>
      </c>
      <c r="FJ33" s="216">
        <v>2099.7484200967037</v>
      </c>
      <c r="FK33" s="216">
        <v>2051.9180202254943</v>
      </c>
      <c r="FL33" s="216">
        <v>2029.3007896059348</v>
      </c>
      <c r="FM33" s="216">
        <v>1991.1020712628574</v>
      </c>
      <c r="FN33" s="216">
        <v>2036.8017768129669</v>
      </c>
      <c r="FO33" s="216">
        <v>2083.9949342046148</v>
      </c>
      <c r="FP33" s="216">
        <v>2109.2680596839559</v>
      </c>
      <c r="FQ33" s="216">
        <v>2056.5259093898903</v>
      </c>
      <c r="FR33" s="216">
        <v>2312.0715397419781</v>
      </c>
      <c r="FS33" s="216">
        <v>2399.4935166508794</v>
      </c>
      <c r="FT33" s="216">
        <v>2494.4903087403295</v>
      </c>
      <c r="FU33" s="216">
        <v>3170.5088418894507</v>
      </c>
      <c r="FV33" s="216">
        <v>2143.9680323878024</v>
      </c>
      <c r="FW33" s="216">
        <v>2126.7595621460746</v>
      </c>
      <c r="FX33" s="216">
        <v>2671.3207432880481</v>
      </c>
      <c r="FY33" s="216">
        <v>2661.2833199371717</v>
      </c>
      <c r="FZ33" s="216">
        <v>2636.1621525431515</v>
      </c>
      <c r="GA33" s="120"/>
      <c r="GB33" s="216">
        <v>164.96728320000003</v>
      </c>
      <c r="GC33" s="216">
        <v>139.86686719999994</v>
      </c>
      <c r="GD33" s="216">
        <v>183.81379200000003</v>
      </c>
      <c r="GE33" s="216">
        <v>188.74956160000005</v>
      </c>
      <c r="GF33" s="216">
        <v>232.76816639999998</v>
      </c>
      <c r="GG33" s="216">
        <v>279.42319839999993</v>
      </c>
      <c r="GH33" s="216">
        <v>273.86404309919993</v>
      </c>
      <c r="GI33" s="216">
        <v>271.64349953440006</v>
      </c>
      <c r="GJ33" s="216">
        <v>443.13638906400001</v>
      </c>
      <c r="GK33" s="216">
        <v>465.44949179679992</v>
      </c>
      <c r="GL33" s="216">
        <v>557.8378316464001</v>
      </c>
      <c r="GM33" s="216">
        <v>573.28554814079996</v>
      </c>
      <c r="GN33" s="216">
        <v>630.87403330560005</v>
      </c>
      <c r="GO33" s="216">
        <v>442.69517737919989</v>
      </c>
      <c r="GP33" s="216">
        <v>443.09066511679998</v>
      </c>
      <c r="GQ33" s="216">
        <v>631.60692986559991</v>
      </c>
      <c r="GR33" s="216">
        <v>595.81419810879993</v>
      </c>
      <c r="GS33" s="216">
        <v>1082.8495932495998</v>
      </c>
      <c r="GT33" s="216">
        <v>1508.0543325135991</v>
      </c>
      <c r="GU33" s="216">
        <v>1215.1456433727999</v>
      </c>
      <c r="GV33" s="216">
        <v>1202.0389371296001</v>
      </c>
      <c r="GW33" s="216">
        <v>1346.9508050886056</v>
      </c>
      <c r="GX33" s="216">
        <v>1334.7050137364145</v>
      </c>
      <c r="GY33" s="216">
        <v>1516.6782752110898</v>
      </c>
      <c r="GZ33" s="216">
        <v>1457.6083116735999</v>
      </c>
      <c r="HA33" s="216">
        <v>1315.4081499270055</v>
      </c>
      <c r="HB33" s="216">
        <v>1289.7817149126054</v>
      </c>
      <c r="HC33" s="216">
        <v>1225.482637710305</v>
      </c>
      <c r="HD33" s="216">
        <v>1297.1048521955777</v>
      </c>
      <c r="HE33" s="216">
        <v>1293.524736541824</v>
      </c>
      <c r="HF33" s="216">
        <v>1174.9309594426845</v>
      </c>
      <c r="HG33" s="216">
        <v>1123.1092868983376</v>
      </c>
      <c r="HH33" s="216">
        <v>1095.9698599016726</v>
      </c>
      <c r="HI33" s="216">
        <v>1088.8495585006888</v>
      </c>
      <c r="HJ33" s="216">
        <v>1530.7161521850953</v>
      </c>
      <c r="HK33" s="120"/>
      <c r="HL33" s="216">
        <v>0</v>
      </c>
      <c r="HM33" s="216">
        <v>0</v>
      </c>
      <c r="HN33" s="216">
        <v>0</v>
      </c>
      <c r="HO33" s="216">
        <v>0</v>
      </c>
      <c r="HP33" s="216">
        <v>0</v>
      </c>
      <c r="HQ33" s="216">
        <v>0</v>
      </c>
      <c r="HR33" s="216">
        <v>0</v>
      </c>
      <c r="HS33" s="216">
        <v>0</v>
      </c>
      <c r="HT33" s="216">
        <v>0</v>
      </c>
      <c r="HU33" s="216">
        <v>0</v>
      </c>
      <c r="HV33" s="216">
        <v>0</v>
      </c>
      <c r="HW33" s="216">
        <v>0</v>
      </c>
      <c r="HX33" s="216">
        <v>0</v>
      </c>
      <c r="HY33" s="216">
        <v>0</v>
      </c>
      <c r="HZ33" s="216">
        <v>0</v>
      </c>
      <c r="IA33" s="216">
        <v>0</v>
      </c>
      <c r="IB33" s="216">
        <v>0</v>
      </c>
      <c r="IC33" s="216">
        <v>0</v>
      </c>
      <c r="ID33" s="216">
        <v>0</v>
      </c>
      <c r="IE33" s="216">
        <v>0</v>
      </c>
      <c r="IF33" s="216">
        <v>0</v>
      </c>
      <c r="IG33" s="216">
        <v>0</v>
      </c>
      <c r="IH33" s="216">
        <v>0</v>
      </c>
      <c r="II33" s="216">
        <v>0</v>
      </c>
      <c r="IJ33" s="216">
        <v>0</v>
      </c>
      <c r="IK33" s="216">
        <v>0</v>
      </c>
      <c r="IL33" s="216">
        <v>0</v>
      </c>
      <c r="IM33" s="216">
        <v>0</v>
      </c>
      <c r="IN33" s="216">
        <v>0</v>
      </c>
      <c r="IO33" s="216">
        <v>0</v>
      </c>
      <c r="IP33" s="216">
        <v>0</v>
      </c>
      <c r="IQ33" s="216">
        <v>0</v>
      </c>
      <c r="IR33" s="216">
        <v>0</v>
      </c>
      <c r="IS33" s="216">
        <v>0</v>
      </c>
      <c r="IT33" s="216">
        <v>0</v>
      </c>
      <c r="IU33" s="120"/>
      <c r="IV33" s="216">
        <v>0</v>
      </c>
      <c r="IW33" s="216">
        <v>0</v>
      </c>
      <c r="IX33" s="216">
        <v>0</v>
      </c>
      <c r="IY33" s="216">
        <v>0</v>
      </c>
      <c r="IZ33" s="216">
        <v>0</v>
      </c>
      <c r="JA33" s="216">
        <v>0</v>
      </c>
      <c r="JB33" s="216">
        <v>0</v>
      </c>
      <c r="JC33" s="216">
        <v>0</v>
      </c>
      <c r="JD33" s="216">
        <v>0</v>
      </c>
      <c r="JE33" s="216">
        <v>0</v>
      </c>
      <c r="JF33" s="216">
        <v>0</v>
      </c>
      <c r="JG33" s="216">
        <v>0</v>
      </c>
      <c r="JH33" s="216">
        <v>0</v>
      </c>
      <c r="JI33" s="216">
        <v>0</v>
      </c>
      <c r="JJ33" s="216">
        <v>0</v>
      </c>
      <c r="JK33" s="216">
        <v>0</v>
      </c>
      <c r="JL33" s="216">
        <v>0</v>
      </c>
      <c r="JM33" s="216">
        <v>0</v>
      </c>
      <c r="JN33" s="216">
        <v>0</v>
      </c>
      <c r="JO33" s="216">
        <v>0</v>
      </c>
      <c r="JP33" s="216">
        <v>0</v>
      </c>
      <c r="JQ33" s="216">
        <v>0</v>
      </c>
      <c r="JR33" s="216">
        <v>0</v>
      </c>
      <c r="JS33" s="216">
        <v>0</v>
      </c>
      <c r="JT33" s="216">
        <v>0</v>
      </c>
      <c r="JU33" s="216">
        <v>0</v>
      </c>
      <c r="JV33" s="216">
        <v>0</v>
      </c>
      <c r="JW33" s="216">
        <v>0</v>
      </c>
      <c r="JX33" s="216">
        <v>0</v>
      </c>
      <c r="JY33" s="216">
        <v>0</v>
      </c>
      <c r="JZ33" s="216">
        <v>0</v>
      </c>
      <c r="KA33" s="216">
        <v>0</v>
      </c>
      <c r="KB33" s="216">
        <v>0</v>
      </c>
      <c r="KC33" s="216">
        <v>0</v>
      </c>
      <c r="KD33" s="216">
        <v>0</v>
      </c>
      <c r="KE33" s="120"/>
      <c r="KF33" s="216">
        <v>0</v>
      </c>
      <c r="KG33" s="216">
        <v>0</v>
      </c>
      <c r="KH33" s="216">
        <v>0</v>
      </c>
      <c r="KI33" s="216">
        <v>0</v>
      </c>
      <c r="KJ33" s="216">
        <v>0</v>
      </c>
      <c r="KK33" s="216">
        <v>0</v>
      </c>
      <c r="KL33" s="216">
        <v>0</v>
      </c>
      <c r="KM33" s="216">
        <v>0</v>
      </c>
      <c r="KN33" s="216">
        <v>0</v>
      </c>
      <c r="KO33" s="216">
        <v>0</v>
      </c>
      <c r="KP33" s="216">
        <v>0</v>
      </c>
      <c r="KQ33" s="216">
        <v>0</v>
      </c>
      <c r="KR33" s="216">
        <v>0</v>
      </c>
      <c r="KS33" s="216">
        <v>0</v>
      </c>
      <c r="KT33" s="216">
        <v>0</v>
      </c>
      <c r="KU33" s="216">
        <v>0</v>
      </c>
      <c r="KV33" s="216">
        <v>0</v>
      </c>
      <c r="KW33" s="216">
        <v>0</v>
      </c>
      <c r="KX33" s="216">
        <v>0</v>
      </c>
      <c r="KY33" s="216">
        <v>0</v>
      </c>
      <c r="KZ33" s="216">
        <v>0</v>
      </c>
      <c r="LA33" s="216">
        <v>0</v>
      </c>
      <c r="LB33" s="216">
        <v>0</v>
      </c>
      <c r="LC33" s="216">
        <v>0</v>
      </c>
      <c r="LD33" s="216">
        <v>0</v>
      </c>
      <c r="LE33" s="216">
        <v>0</v>
      </c>
      <c r="LF33" s="216">
        <v>0</v>
      </c>
      <c r="LG33" s="216">
        <v>0</v>
      </c>
      <c r="LH33" s="216">
        <v>0</v>
      </c>
      <c r="LI33" s="216">
        <v>0</v>
      </c>
      <c r="LJ33" s="216">
        <v>0</v>
      </c>
      <c r="LK33" s="216">
        <v>0</v>
      </c>
      <c r="LL33" s="216">
        <v>0</v>
      </c>
      <c r="LM33" s="216">
        <v>0</v>
      </c>
      <c r="LN33" s="216">
        <v>0</v>
      </c>
      <c r="LO33" s="120"/>
      <c r="LP33" s="216">
        <v>15466.573512063573</v>
      </c>
      <c r="LQ33" s="216">
        <v>15791.691394177842</v>
      </c>
      <c r="LR33" s="216">
        <v>17343.372044196069</v>
      </c>
      <c r="LS33" s="216">
        <v>26381.424797535034</v>
      </c>
      <c r="LT33" s="216">
        <v>26881.409084271487</v>
      </c>
      <c r="LU33" s="216">
        <v>29789.362805560584</v>
      </c>
      <c r="LV33" s="216">
        <v>32529.840454672198</v>
      </c>
      <c r="LW33" s="216">
        <v>34223.44800215232</v>
      </c>
      <c r="LX33" s="216">
        <v>33572.502631319017</v>
      </c>
      <c r="LY33" s="216">
        <v>37255.025008939338</v>
      </c>
      <c r="LZ33" s="216">
        <v>38303.503082845964</v>
      </c>
      <c r="MA33" s="216">
        <v>40597.861865888626</v>
      </c>
      <c r="MB33" s="216">
        <v>40733.92497527766</v>
      </c>
      <c r="MC33" s="216">
        <v>41481.038145712548</v>
      </c>
      <c r="MD33" s="216">
        <v>42349.457419714076</v>
      </c>
      <c r="ME33" s="216">
        <v>44885.173575987159</v>
      </c>
      <c r="MF33" s="216">
        <v>45196.046484976323</v>
      </c>
      <c r="MG33" s="216">
        <v>45008.614407290879</v>
      </c>
      <c r="MH33" s="216">
        <v>44965.401566046363</v>
      </c>
      <c r="MI33" s="216">
        <v>48989.353326658282</v>
      </c>
      <c r="MJ33" s="216">
        <v>49720.705904794544</v>
      </c>
      <c r="MK33" s="216">
        <v>52108.052620058057</v>
      </c>
      <c r="ML33" s="216">
        <v>50270.206009367073</v>
      </c>
      <c r="MM33" s="216">
        <v>50760.986418913133</v>
      </c>
      <c r="MN33" s="216">
        <v>50384.330144324449</v>
      </c>
      <c r="MO33" s="216">
        <v>50828.870252894623</v>
      </c>
      <c r="MP33" s="216">
        <v>53494.841468274841</v>
      </c>
      <c r="MQ33" s="216">
        <v>63811.352487426557</v>
      </c>
      <c r="MR33" s="216">
        <v>72502.999488756497</v>
      </c>
      <c r="MS33" s="216">
        <v>80322.239362979715</v>
      </c>
      <c r="MT33" s="216">
        <v>83794.726685386719</v>
      </c>
      <c r="MU33" s="216">
        <v>85654.650816502544</v>
      </c>
      <c r="MV33" s="216">
        <v>95845.474858438887</v>
      </c>
      <c r="MW33" s="216">
        <v>98452.134256450765</v>
      </c>
      <c r="MX33" s="216">
        <v>84345.408199438549</v>
      </c>
      <c r="MY33" s="120"/>
      <c r="MZ33" s="216">
        <v>0</v>
      </c>
      <c r="NA33" s="216">
        <v>0</v>
      </c>
      <c r="NB33" s="216">
        <v>0</v>
      </c>
      <c r="NC33" s="216">
        <v>0</v>
      </c>
      <c r="ND33" s="216">
        <v>0</v>
      </c>
      <c r="NE33" s="216">
        <v>0</v>
      </c>
      <c r="NF33" s="216">
        <v>0</v>
      </c>
      <c r="NG33" s="216">
        <v>0</v>
      </c>
      <c r="NH33" s="216">
        <v>0</v>
      </c>
      <c r="NI33" s="216">
        <v>0</v>
      </c>
      <c r="NJ33" s="216">
        <v>0</v>
      </c>
      <c r="NK33" s="216">
        <v>0</v>
      </c>
      <c r="NL33" s="216">
        <v>0</v>
      </c>
      <c r="NM33" s="216">
        <v>0</v>
      </c>
      <c r="NN33" s="216">
        <v>0</v>
      </c>
      <c r="NO33" s="216">
        <v>0</v>
      </c>
      <c r="NP33" s="216">
        <v>0</v>
      </c>
      <c r="NQ33" s="216">
        <v>0</v>
      </c>
      <c r="NR33" s="216">
        <v>0</v>
      </c>
      <c r="NS33" s="216">
        <v>0</v>
      </c>
      <c r="NT33" s="216">
        <v>0</v>
      </c>
      <c r="NU33" s="216">
        <v>0</v>
      </c>
      <c r="NV33" s="216">
        <v>0</v>
      </c>
      <c r="NW33" s="216">
        <v>0</v>
      </c>
      <c r="NX33" s="216">
        <v>0</v>
      </c>
      <c r="NY33" s="216">
        <v>0</v>
      </c>
      <c r="NZ33" s="216">
        <v>0</v>
      </c>
      <c r="OA33" s="216">
        <v>0</v>
      </c>
      <c r="OB33" s="216">
        <v>0</v>
      </c>
      <c r="OC33" s="216">
        <v>0</v>
      </c>
      <c r="OD33" s="216">
        <v>0</v>
      </c>
      <c r="OE33" s="216">
        <v>0</v>
      </c>
      <c r="OF33" s="216">
        <v>0</v>
      </c>
      <c r="OG33" s="216">
        <v>0</v>
      </c>
      <c r="OH33" s="216">
        <v>0</v>
      </c>
      <c r="OI33" s="120"/>
      <c r="OJ33" s="216">
        <v>83.2764808263899</v>
      </c>
      <c r="OK33" s="216">
        <v>85.815288292403167</v>
      </c>
      <c r="OL33" s="216">
        <v>90.264179518944857</v>
      </c>
      <c r="OM33" s="216">
        <v>92.130599394770385</v>
      </c>
      <c r="ON33" s="216">
        <v>105.73852053098562</v>
      </c>
      <c r="OO33" s="216">
        <v>96.682670722664355</v>
      </c>
      <c r="OP33" s="216">
        <v>85.124089338539818</v>
      </c>
      <c r="OQ33" s="216">
        <v>84.370691980076529</v>
      </c>
      <c r="OR33" s="216">
        <v>82.61458608582268</v>
      </c>
      <c r="OS33" s="216">
        <v>87.187307409243573</v>
      </c>
      <c r="OT33" s="216">
        <v>88.426417655009345</v>
      </c>
      <c r="OU33" s="216">
        <v>88.318238209672558</v>
      </c>
      <c r="OV33" s="216">
        <v>45.623877292258562</v>
      </c>
      <c r="OW33" s="216">
        <v>46.615821479713595</v>
      </c>
      <c r="OX33" s="216">
        <v>72.92305217483333</v>
      </c>
      <c r="OY33" s="216">
        <v>83.850358593109121</v>
      </c>
      <c r="OZ33" s="216">
        <v>87.560760196434231</v>
      </c>
      <c r="PA33" s="216">
        <v>372.77181487508722</v>
      </c>
      <c r="PB33" s="216">
        <v>397.27809815950917</v>
      </c>
      <c r="PC33" s="216">
        <v>579.83467522370995</v>
      </c>
      <c r="PD33" s="216">
        <v>581.30329920094698</v>
      </c>
      <c r="PE33" s="216">
        <v>683.93973196211903</v>
      </c>
      <c r="PF33" s="216">
        <v>716.7</v>
      </c>
      <c r="PG33" s="216">
        <v>771.80953786906286</v>
      </c>
      <c r="PH33" s="216">
        <v>783.21785622593075</v>
      </c>
      <c r="PI33" s="216">
        <v>710</v>
      </c>
      <c r="PJ33" s="216">
        <v>716.13390617060907</v>
      </c>
      <c r="PK33" s="216">
        <v>844.51128694093211</v>
      </c>
      <c r="PL33" s="216">
        <v>858.73416302399994</v>
      </c>
      <c r="PM33" s="216">
        <v>882.53972619000001</v>
      </c>
      <c r="PN33" s="216">
        <v>936.81199050200007</v>
      </c>
      <c r="PO33" s="216">
        <v>973.81199050200007</v>
      </c>
      <c r="PP33" s="216">
        <v>975.81199050200007</v>
      </c>
      <c r="PQ33" s="216">
        <v>975.81199050200007</v>
      </c>
      <c r="PR33" s="216">
        <v>979.11944977143753</v>
      </c>
      <c r="PS33" s="120"/>
      <c r="PT33" s="216">
        <v>0</v>
      </c>
      <c r="PU33" s="216">
        <v>0</v>
      </c>
      <c r="PV33" s="216">
        <v>0</v>
      </c>
      <c r="PW33" s="216">
        <v>0</v>
      </c>
      <c r="PX33" s="216">
        <v>0</v>
      </c>
      <c r="PY33" s="216">
        <v>0</v>
      </c>
      <c r="PZ33" s="216">
        <v>0</v>
      </c>
      <c r="QA33" s="216">
        <v>0</v>
      </c>
      <c r="QB33" s="216">
        <v>0</v>
      </c>
      <c r="QC33" s="216">
        <v>0</v>
      </c>
      <c r="QD33" s="216">
        <v>0</v>
      </c>
      <c r="QE33" s="216">
        <v>0</v>
      </c>
      <c r="QF33" s="216">
        <v>0</v>
      </c>
      <c r="QG33" s="216">
        <v>0</v>
      </c>
      <c r="QH33" s="216">
        <v>0</v>
      </c>
      <c r="QI33" s="216">
        <v>0</v>
      </c>
      <c r="QJ33" s="216">
        <v>0</v>
      </c>
      <c r="QK33" s="216">
        <v>0</v>
      </c>
      <c r="QL33" s="216">
        <v>0</v>
      </c>
      <c r="QM33" s="216">
        <v>0</v>
      </c>
      <c r="QN33" s="216">
        <v>0</v>
      </c>
      <c r="QO33" s="216">
        <v>0</v>
      </c>
      <c r="QP33" s="216">
        <v>0</v>
      </c>
      <c r="QQ33" s="216">
        <v>0</v>
      </c>
      <c r="QR33" s="216">
        <v>0</v>
      </c>
      <c r="QS33" s="216">
        <v>0</v>
      </c>
      <c r="QT33" s="216">
        <v>0</v>
      </c>
      <c r="QU33" s="216">
        <v>0</v>
      </c>
      <c r="QV33" s="216">
        <v>0</v>
      </c>
      <c r="QW33" s="216">
        <v>0</v>
      </c>
      <c r="QX33" s="216">
        <v>0</v>
      </c>
      <c r="QY33" s="216">
        <v>0</v>
      </c>
      <c r="QZ33" s="216">
        <v>0</v>
      </c>
      <c r="RA33" s="216">
        <v>0</v>
      </c>
      <c r="RB33" s="216">
        <v>0</v>
      </c>
      <c r="RC33" s="120"/>
      <c r="RD33" s="216">
        <v>540.57002117119544</v>
      </c>
      <c r="RE33" s="216">
        <v>557.64035848393212</v>
      </c>
      <c r="RF33" s="216">
        <v>577.08367196402298</v>
      </c>
      <c r="RG33" s="216">
        <v>577.56831276685216</v>
      </c>
      <c r="RH33" s="216">
        <v>657.21876937654281</v>
      </c>
      <c r="RI33" s="216">
        <v>609.64679671728095</v>
      </c>
      <c r="RJ33" s="216">
        <v>535.10345232036047</v>
      </c>
      <c r="RK33" s="216">
        <v>417.83018170154759</v>
      </c>
      <c r="RL33" s="216">
        <v>360.73195725580905</v>
      </c>
      <c r="RM33" s="216">
        <v>406.40810360104274</v>
      </c>
      <c r="RN33" s="216">
        <v>437.82015175359703</v>
      </c>
      <c r="RO33" s="216">
        <v>420.89268908128099</v>
      </c>
      <c r="RP33" s="216">
        <v>513.13424183019526</v>
      </c>
      <c r="RQ33" s="216">
        <v>532.48314206674991</v>
      </c>
      <c r="RR33" s="216">
        <v>467.30119797941211</v>
      </c>
      <c r="RS33" s="216">
        <v>617.81247759908581</v>
      </c>
      <c r="RT33" s="216">
        <v>626.19731738616679</v>
      </c>
      <c r="RU33" s="216">
        <v>694.22900489853043</v>
      </c>
      <c r="RV33" s="216">
        <v>722.62711717692946</v>
      </c>
      <c r="RW33" s="216">
        <v>686.52680124025039</v>
      </c>
      <c r="RX33" s="216">
        <v>720.15700000000004</v>
      </c>
      <c r="RY33" s="216">
        <v>705.01535000000001</v>
      </c>
      <c r="RZ33" s="216">
        <v>712.55191620190931</v>
      </c>
      <c r="SA33" s="216">
        <v>672.96727087279612</v>
      </c>
      <c r="SB33" s="216">
        <v>663.27973189567228</v>
      </c>
      <c r="SC33" s="216">
        <v>585.16274049999981</v>
      </c>
      <c r="SD33" s="216">
        <v>585.16274049999981</v>
      </c>
      <c r="SE33" s="216">
        <v>573.99050382218866</v>
      </c>
      <c r="SF33" s="216">
        <v>549</v>
      </c>
      <c r="SG33" s="216">
        <v>549.95004926017589</v>
      </c>
      <c r="SH33" s="216">
        <v>551.04994935869638</v>
      </c>
      <c r="SI33" s="216">
        <v>583.43931973828558</v>
      </c>
      <c r="SJ33" s="216">
        <v>586.44185307739781</v>
      </c>
      <c r="SK33" s="216">
        <v>656.55395681911739</v>
      </c>
      <c r="SL33" s="216">
        <v>199.10682718259142</v>
      </c>
      <c r="SM33" s="120"/>
      <c r="SN33" s="216">
        <v>417.40124029836522</v>
      </c>
      <c r="SO33" s="216">
        <v>451.54930780712982</v>
      </c>
      <c r="SP33" s="216">
        <v>463.83582502580339</v>
      </c>
      <c r="SQ33" s="216">
        <v>473.18630829309342</v>
      </c>
      <c r="SR33" s="216">
        <v>577.3734344179926</v>
      </c>
      <c r="SS33" s="216">
        <v>573.18087952182952</v>
      </c>
      <c r="ST33" s="216">
        <v>547.3412095225608</v>
      </c>
      <c r="SU33" s="216">
        <v>526.02142811932924</v>
      </c>
      <c r="SV33" s="216">
        <v>500.85879303110153</v>
      </c>
      <c r="SW33" s="216">
        <v>586.01859527761485</v>
      </c>
      <c r="SX33" s="216">
        <v>601.73043087438987</v>
      </c>
      <c r="SY33" s="216">
        <v>592.90483652254784</v>
      </c>
      <c r="SZ33" s="216">
        <v>584.56763997792643</v>
      </c>
      <c r="TA33" s="216">
        <v>607.56944356721544</v>
      </c>
      <c r="TB33" s="216">
        <v>595.47046784790939</v>
      </c>
      <c r="TC33" s="216">
        <v>1454.3389620520459</v>
      </c>
      <c r="TD33" s="216">
        <v>1544.2425004783552</v>
      </c>
      <c r="TE33" s="216">
        <v>1869.1508554161619</v>
      </c>
      <c r="TF33" s="216">
        <v>1535.6368313434762</v>
      </c>
      <c r="TG33" s="216">
        <v>2074.7837494600153</v>
      </c>
      <c r="TH33" s="216">
        <v>2292.7522193226691</v>
      </c>
      <c r="TI33" s="216">
        <v>2585.1971056855787</v>
      </c>
      <c r="TJ33" s="216">
        <v>2621.375482750384</v>
      </c>
      <c r="TK33" s="216">
        <v>2661.2065102782876</v>
      </c>
      <c r="TL33" s="216">
        <v>2377.6003508096105</v>
      </c>
      <c r="TM33" s="216">
        <v>2235.1930563103251</v>
      </c>
      <c r="TN33" s="216">
        <v>1606.358644028616</v>
      </c>
      <c r="TO33" s="216">
        <v>2206.1621346703919</v>
      </c>
      <c r="TP33" s="216">
        <v>2543.069629101165</v>
      </c>
      <c r="TQ33" s="216">
        <v>2392.8404764293555</v>
      </c>
      <c r="TR33" s="216">
        <v>2311.3124865579111</v>
      </c>
      <c r="TS33" s="216">
        <v>1912.1968450209542</v>
      </c>
      <c r="TT33" s="216">
        <v>2604.6781932248196</v>
      </c>
      <c r="TU33" s="216">
        <v>2752.6491851282149</v>
      </c>
      <c r="TV33" s="216">
        <v>771.7607876231732</v>
      </c>
      <c r="TW33" s="120"/>
      <c r="TX33" s="216">
        <v>6377.2312630396418</v>
      </c>
      <c r="TY33" s="216">
        <v>7372.6144298398758</v>
      </c>
      <c r="TZ33" s="216">
        <v>7427.5067106416755</v>
      </c>
      <c r="UA33" s="216">
        <v>6019.5121035305519</v>
      </c>
      <c r="UB33" s="216">
        <v>4731.1025130466087</v>
      </c>
      <c r="UC33" s="216">
        <v>3768.418612848292</v>
      </c>
      <c r="UD33" s="216">
        <v>3166.7374029468292</v>
      </c>
      <c r="UE33" s="216">
        <v>2907.8116444141692</v>
      </c>
      <c r="UF33" s="216">
        <v>2549.13367239636</v>
      </c>
      <c r="UG33" s="216">
        <v>1626.8746840052011</v>
      </c>
      <c r="UH33" s="216">
        <v>1039.6335496632996</v>
      </c>
      <c r="UI33" s="216">
        <v>653.72185549981657</v>
      </c>
      <c r="UJ33" s="216">
        <v>370.38623798837085</v>
      </c>
      <c r="UK33" s="216">
        <v>579.67560142348759</v>
      </c>
      <c r="UL33" s="216">
        <v>456.7113244194685</v>
      </c>
      <c r="UM33" s="216">
        <v>321.94754790231684</v>
      </c>
      <c r="UN33" s="216">
        <v>704.35206269724381</v>
      </c>
      <c r="UO33" s="216">
        <v>360.92673267498708</v>
      </c>
      <c r="UP33" s="216">
        <v>205.20545997854865</v>
      </c>
      <c r="UQ33" s="216">
        <v>222.20197883840967</v>
      </c>
      <c r="UR33" s="216">
        <v>366.90779250520478</v>
      </c>
      <c r="US33" s="216">
        <v>262.41623927827897</v>
      </c>
      <c r="UT33" s="216">
        <v>365.67779250520476</v>
      </c>
      <c r="UU33" s="216">
        <v>260.3884864864865</v>
      </c>
      <c r="UV33" s="216">
        <v>273.93775858480751</v>
      </c>
      <c r="UW33" s="216">
        <v>620.91468424982622</v>
      </c>
      <c r="UX33" s="216">
        <v>620.3776842498263</v>
      </c>
      <c r="UY33" s="216">
        <v>800.34800117651275</v>
      </c>
      <c r="UZ33" s="216">
        <v>289.0407772126145</v>
      </c>
      <c r="VA33" s="216">
        <v>177.21520118139688</v>
      </c>
      <c r="VB33" s="216">
        <v>189.72072431332657</v>
      </c>
      <c r="VC33" s="216">
        <v>189.84417700915563</v>
      </c>
      <c r="VD33" s="216">
        <v>193</v>
      </c>
      <c r="VE33" s="216">
        <v>198</v>
      </c>
      <c r="VF33" s="216">
        <v>158.65075574276381</v>
      </c>
      <c r="VG33" s="120"/>
      <c r="VH33" s="216">
        <v>4.8755905511811024</v>
      </c>
      <c r="VI33" s="216">
        <v>4.8458267716535426</v>
      </c>
      <c r="VJ33" s="216">
        <v>5.0173228346456691</v>
      </c>
      <c r="VK33" s="216">
        <v>5.1916535433070869</v>
      </c>
      <c r="VL33" s="216">
        <v>5.3574803149606307</v>
      </c>
      <c r="VM33" s="216">
        <v>5.3801574803149617</v>
      </c>
      <c r="VN33" s="216">
        <v>5.4666141732283462</v>
      </c>
      <c r="VO33" s="216">
        <v>5.5870866141732289</v>
      </c>
      <c r="VP33" s="216">
        <v>5.7061417322834638</v>
      </c>
      <c r="VQ33" s="216">
        <v>5.8337007874015745</v>
      </c>
      <c r="VR33" s="216">
        <v>5.9485039370078727</v>
      </c>
      <c r="VS33" s="216">
        <v>5.9485039370078727</v>
      </c>
      <c r="VT33" s="216">
        <v>6.073228346456693</v>
      </c>
      <c r="VU33" s="216">
        <v>6.1979527559055105</v>
      </c>
      <c r="VV33" s="216">
        <v>6.3113385826771653</v>
      </c>
      <c r="VW33" s="216">
        <v>6.5409448818897653</v>
      </c>
      <c r="VX33" s="216">
        <v>6.5409448818897635</v>
      </c>
      <c r="VY33" s="216">
        <v>31.060629921259842</v>
      </c>
      <c r="VZ33" s="216">
        <v>18.035433070866141</v>
      </c>
      <c r="WA33" s="216">
        <v>30.865761981523967</v>
      </c>
      <c r="WB33" s="216">
        <v>28.303937007874012</v>
      </c>
      <c r="WC33" s="216">
        <v>22.751574803149602</v>
      </c>
      <c r="WD33" s="216">
        <v>26.716535433070867</v>
      </c>
      <c r="WE33" s="216">
        <v>25.859055118110234</v>
      </c>
      <c r="WF33" s="216">
        <v>21.663779527559054</v>
      </c>
      <c r="WG33" s="216">
        <v>21.975590551181103</v>
      </c>
      <c r="WH33" s="216">
        <v>15.696850393700787</v>
      </c>
      <c r="WI33" s="216">
        <v>24.190157480314959</v>
      </c>
      <c r="WJ33" s="216">
        <v>19.84251968503937</v>
      </c>
      <c r="WK33" s="216">
        <v>18.372047244094489</v>
      </c>
      <c r="WL33" s="216">
        <v>16.901574803149607</v>
      </c>
      <c r="WM33" s="216">
        <v>16.830708661417322</v>
      </c>
      <c r="WN33" s="216">
        <v>15</v>
      </c>
      <c r="WO33" s="216">
        <v>15</v>
      </c>
      <c r="WP33" s="216">
        <v>15</v>
      </c>
      <c r="WQ33" s="120"/>
      <c r="WR33" s="216">
        <v>0</v>
      </c>
      <c r="WS33" s="216">
        <v>0</v>
      </c>
      <c r="WT33" s="216">
        <v>0</v>
      </c>
      <c r="WU33" s="216">
        <v>0</v>
      </c>
      <c r="WV33" s="216">
        <v>0</v>
      </c>
      <c r="WW33" s="216">
        <v>0</v>
      </c>
      <c r="WX33" s="216">
        <v>0</v>
      </c>
      <c r="WY33" s="216">
        <v>0</v>
      </c>
      <c r="WZ33" s="216">
        <v>0</v>
      </c>
      <c r="XA33" s="216">
        <v>0</v>
      </c>
      <c r="XB33" s="216">
        <v>0</v>
      </c>
      <c r="XC33" s="216">
        <v>0</v>
      </c>
      <c r="XD33" s="216">
        <v>0</v>
      </c>
      <c r="XE33" s="216">
        <v>0</v>
      </c>
      <c r="XF33" s="216">
        <v>0</v>
      </c>
      <c r="XG33" s="216">
        <v>0</v>
      </c>
      <c r="XH33" s="216">
        <v>0</v>
      </c>
      <c r="XI33" s="216">
        <v>0</v>
      </c>
      <c r="XJ33" s="216">
        <v>0</v>
      </c>
      <c r="XK33" s="216">
        <v>0</v>
      </c>
      <c r="XL33" s="216">
        <v>0</v>
      </c>
      <c r="XM33" s="216">
        <v>0</v>
      </c>
      <c r="XN33" s="216">
        <v>0</v>
      </c>
      <c r="XO33" s="216">
        <v>0</v>
      </c>
      <c r="XP33" s="216">
        <v>0</v>
      </c>
      <c r="XQ33" s="216">
        <v>0</v>
      </c>
      <c r="XR33" s="216">
        <v>0</v>
      </c>
      <c r="XS33" s="216">
        <v>0</v>
      </c>
      <c r="XT33" s="216">
        <v>0</v>
      </c>
      <c r="XU33" s="216">
        <v>0</v>
      </c>
      <c r="XV33" s="216">
        <v>0</v>
      </c>
      <c r="XW33" s="216">
        <v>0</v>
      </c>
      <c r="XX33" s="216">
        <v>0</v>
      </c>
      <c r="XY33" s="216">
        <v>0</v>
      </c>
      <c r="XZ33" s="216">
        <v>0</v>
      </c>
      <c r="YA33" s="120"/>
      <c r="YB33" s="216">
        <v>0</v>
      </c>
      <c r="YC33" s="216">
        <v>0</v>
      </c>
      <c r="YD33" s="216">
        <v>0</v>
      </c>
      <c r="YE33" s="216">
        <v>0</v>
      </c>
      <c r="YF33" s="216">
        <v>0</v>
      </c>
      <c r="YG33" s="216">
        <v>0</v>
      </c>
      <c r="YH33" s="216">
        <v>0</v>
      </c>
      <c r="YI33" s="216">
        <v>0</v>
      </c>
      <c r="YJ33" s="216">
        <v>0</v>
      </c>
      <c r="YK33" s="216">
        <v>0</v>
      </c>
      <c r="YL33" s="216">
        <v>0</v>
      </c>
      <c r="YM33" s="216">
        <v>0</v>
      </c>
      <c r="YN33" s="216">
        <v>0</v>
      </c>
      <c r="YO33" s="216">
        <v>0</v>
      </c>
      <c r="YP33" s="216">
        <v>0</v>
      </c>
      <c r="YQ33" s="216">
        <v>0</v>
      </c>
      <c r="YR33" s="216">
        <v>0</v>
      </c>
      <c r="YS33" s="216">
        <v>0</v>
      </c>
      <c r="YT33" s="216">
        <v>0</v>
      </c>
      <c r="YU33" s="216">
        <v>0</v>
      </c>
      <c r="YV33" s="216">
        <v>0</v>
      </c>
      <c r="YW33" s="216">
        <v>0</v>
      </c>
      <c r="YX33" s="216">
        <v>0</v>
      </c>
      <c r="YY33" s="216">
        <v>0</v>
      </c>
      <c r="YZ33" s="216">
        <v>0</v>
      </c>
      <c r="ZA33" s="216">
        <v>0</v>
      </c>
      <c r="ZB33" s="216">
        <v>0</v>
      </c>
      <c r="ZC33" s="216">
        <v>0</v>
      </c>
      <c r="ZD33" s="216">
        <v>0</v>
      </c>
      <c r="ZE33" s="216">
        <v>0</v>
      </c>
      <c r="ZF33" s="216">
        <v>0</v>
      </c>
      <c r="ZG33" s="216">
        <v>0</v>
      </c>
      <c r="ZH33" s="216">
        <v>0</v>
      </c>
      <c r="ZI33" s="216">
        <v>0</v>
      </c>
      <c r="ZJ33" s="216">
        <v>49.125713226831266</v>
      </c>
      <c r="ZK33" s="120"/>
      <c r="ZL33" s="216">
        <v>272.89999999999992</v>
      </c>
      <c r="ZM33" s="216">
        <v>235.40000000000003</v>
      </c>
      <c r="ZN33" s="216">
        <v>245.5</v>
      </c>
      <c r="ZO33" s="216">
        <v>194.80000000000007</v>
      </c>
      <c r="ZP33" s="216">
        <v>184.8</v>
      </c>
      <c r="ZQ33" s="216">
        <v>194.19999999999993</v>
      </c>
      <c r="ZR33" s="216">
        <v>279.89999999999986</v>
      </c>
      <c r="ZS33" s="216">
        <v>325.39999999999992</v>
      </c>
      <c r="ZT33" s="216">
        <v>293.29999999999984</v>
      </c>
      <c r="ZU33" s="216">
        <v>308.00000000000006</v>
      </c>
      <c r="ZV33" s="216">
        <v>276.89999999999998</v>
      </c>
      <c r="ZW33" s="216">
        <v>333.50000000000011</v>
      </c>
      <c r="ZX33" s="216">
        <v>244.99999999999972</v>
      </c>
      <c r="ZY33" s="216">
        <v>421.69999999999993</v>
      </c>
      <c r="ZZ33" s="216">
        <v>458.29999999999995</v>
      </c>
      <c r="AAA33" s="216">
        <v>554.5999999999998</v>
      </c>
      <c r="AAB33" s="216">
        <v>606.68588200093313</v>
      </c>
      <c r="AAC33" s="216">
        <v>549.73304625623803</v>
      </c>
      <c r="AAD33" s="216">
        <v>396.22531501700053</v>
      </c>
      <c r="AAE33" s="216">
        <v>349.05231204832444</v>
      </c>
      <c r="AAF33" s="216">
        <v>437.51498776667182</v>
      </c>
      <c r="AAG33" s="216">
        <v>429.56933440622913</v>
      </c>
      <c r="AAH33" s="216">
        <v>368.75760000000008</v>
      </c>
      <c r="AAI33" s="216">
        <v>342.27759999999989</v>
      </c>
      <c r="AAJ33" s="216">
        <v>342.34380726643593</v>
      </c>
      <c r="AAK33" s="216">
        <v>371.86115200000012</v>
      </c>
      <c r="AAL33" s="216">
        <v>459.09007019999996</v>
      </c>
      <c r="AAM33" s="216">
        <v>406.0652399999999</v>
      </c>
      <c r="AAN33" s="216">
        <v>342.51096000000001</v>
      </c>
      <c r="AAO33" s="216">
        <v>391.97599999999983</v>
      </c>
      <c r="AAP33" s="216">
        <v>383.70865999999995</v>
      </c>
      <c r="AAQ33" s="216">
        <v>577.61421440000004</v>
      </c>
      <c r="AAR33" s="216">
        <v>577.61421440000004</v>
      </c>
      <c r="AAS33" s="216">
        <v>577.61421440000004</v>
      </c>
      <c r="AAT33" s="216">
        <v>201.11367745280006</v>
      </c>
      <c r="AAU33" s="120"/>
      <c r="AAV33" s="216">
        <v>25.350495846298802</v>
      </c>
      <c r="AAW33" s="216">
        <v>25.655241963888702</v>
      </c>
      <c r="AAX33" s="216">
        <v>25.963670397235159</v>
      </c>
      <c r="AAY33" s="216">
        <v>26.275825912420391</v>
      </c>
      <c r="AAZ33" s="216">
        <v>39.353744196378983</v>
      </c>
      <c r="ABA33" s="216">
        <v>26.911499999999997</v>
      </c>
      <c r="ABB33" s="216">
        <v>27.950999999999997</v>
      </c>
      <c r="ABC33" s="216">
        <v>29.838000000000001</v>
      </c>
      <c r="ABD33" s="216">
        <v>28.673999999999999</v>
      </c>
      <c r="ABE33" s="216">
        <v>23.758500000000002</v>
      </c>
      <c r="ABF33" s="216">
        <v>37.537500000000001</v>
      </c>
      <c r="ABG33" s="216">
        <v>37.304000000000002</v>
      </c>
      <c r="ABH33" s="216">
        <v>40.956437681076117</v>
      </c>
      <c r="ABI33" s="216">
        <v>38.259899717032084</v>
      </c>
      <c r="ABJ33" s="216">
        <v>38.195999999999998</v>
      </c>
      <c r="ABK33" s="216">
        <v>39.465499999999999</v>
      </c>
      <c r="ABL33" s="216">
        <v>39.427500000000002</v>
      </c>
      <c r="ABM33" s="216">
        <v>39.915999999999997</v>
      </c>
      <c r="ABN33" s="216">
        <v>40.516499999999994</v>
      </c>
      <c r="ABO33" s="216">
        <v>40.476499999999994</v>
      </c>
      <c r="ABP33" s="216">
        <v>41.09</v>
      </c>
      <c r="ABQ33" s="216">
        <v>41.122999999999998</v>
      </c>
      <c r="ABR33" s="216">
        <v>41.09</v>
      </c>
      <c r="ABS33" s="216">
        <v>41.106999999999999</v>
      </c>
      <c r="ABT33" s="216">
        <v>77</v>
      </c>
      <c r="ABU33" s="216">
        <v>41.122999999999998</v>
      </c>
      <c r="ABV33" s="216">
        <v>41.122999999999998</v>
      </c>
      <c r="ABW33" s="216">
        <v>43</v>
      </c>
      <c r="ABX33" s="216">
        <v>39.999999999999993</v>
      </c>
      <c r="ABY33" s="216">
        <v>45</v>
      </c>
      <c r="ABZ33" s="216">
        <v>52</v>
      </c>
      <c r="ACA33" s="216">
        <v>57.790394225430312</v>
      </c>
      <c r="ACB33" s="216">
        <v>59</v>
      </c>
      <c r="ACC33" s="216">
        <v>59</v>
      </c>
      <c r="ACD33" s="216">
        <v>43.932519689999992</v>
      </c>
      <c r="ACE33" s="120"/>
      <c r="ACF33" s="216">
        <v>4203.6929999999993</v>
      </c>
      <c r="ACG33" s="216">
        <v>4450.228000000001</v>
      </c>
      <c r="ACH33" s="216">
        <v>4459.83</v>
      </c>
      <c r="ACI33" s="216">
        <v>4724.8339999999989</v>
      </c>
      <c r="ACJ33" s="216">
        <v>5052.6359999999995</v>
      </c>
      <c r="ACK33" s="216">
        <v>5050.697000000001</v>
      </c>
      <c r="ACL33" s="216">
        <v>5409.7719110000007</v>
      </c>
      <c r="ACM33" s="216">
        <v>5555.9943270000003</v>
      </c>
      <c r="ACN33" s="216">
        <v>5868.6289949999991</v>
      </c>
      <c r="ACO33" s="216">
        <v>6675.1990190000006</v>
      </c>
      <c r="ACP33" s="216">
        <v>6169.7380370000001</v>
      </c>
      <c r="ACQ33" s="216">
        <v>7204.8191640000005</v>
      </c>
      <c r="ACR33" s="216">
        <v>7580.0372480000015</v>
      </c>
      <c r="ACS33" s="216">
        <v>7598.5761860000002</v>
      </c>
      <c r="ACT33" s="216">
        <v>8072.1464940000005</v>
      </c>
      <c r="ACU33" s="216">
        <v>8320.323298000003</v>
      </c>
      <c r="ACV33" s="216">
        <v>8757.3068540000004</v>
      </c>
      <c r="ACW33" s="216">
        <v>8095.6516430000011</v>
      </c>
      <c r="ACX33" s="216">
        <v>7965.3385599999983</v>
      </c>
      <c r="ACY33" s="216">
        <v>8743.4537239999991</v>
      </c>
      <c r="ACZ33" s="216">
        <v>9550.398917999999</v>
      </c>
      <c r="ADA33" s="216">
        <v>10010.511004</v>
      </c>
      <c r="ADB33" s="216">
        <v>10523.245126</v>
      </c>
      <c r="ADC33" s="216">
        <v>10462.050494000001</v>
      </c>
      <c r="ADD33" s="216">
        <v>9855.9031880000002</v>
      </c>
      <c r="ADE33" s="216">
        <v>10607.909776</v>
      </c>
      <c r="ADF33" s="216">
        <v>11093.258923999998</v>
      </c>
      <c r="ADG33" s="216">
        <v>11713.825051000003</v>
      </c>
      <c r="ADH33" s="216">
        <v>12224.453669</v>
      </c>
      <c r="ADI33" s="216">
        <v>12775.313778000003</v>
      </c>
      <c r="ADJ33" s="216">
        <v>13124.495472999999</v>
      </c>
      <c r="ADK33" s="216">
        <v>14053.527907000002</v>
      </c>
      <c r="ADL33" s="216">
        <v>14567.871211</v>
      </c>
      <c r="ADM33" s="216">
        <v>14713.549923110009</v>
      </c>
      <c r="ADN33" s="216">
        <v>15078.147408413974</v>
      </c>
      <c r="ADO33" s="120"/>
      <c r="ADP33" s="216">
        <v>0</v>
      </c>
      <c r="ADQ33" s="216">
        <v>0</v>
      </c>
      <c r="ADR33" s="216">
        <v>0</v>
      </c>
      <c r="ADS33" s="216">
        <v>0</v>
      </c>
      <c r="ADT33" s="216">
        <v>0</v>
      </c>
      <c r="ADU33" s="216">
        <v>0</v>
      </c>
      <c r="ADV33" s="216">
        <v>0</v>
      </c>
      <c r="ADW33" s="216">
        <v>0</v>
      </c>
      <c r="ADX33" s="216">
        <v>0</v>
      </c>
      <c r="ADY33" s="216">
        <v>0</v>
      </c>
      <c r="ADZ33" s="216">
        <v>0</v>
      </c>
      <c r="AEA33" s="216">
        <v>0</v>
      </c>
      <c r="AEB33" s="216">
        <v>0</v>
      </c>
      <c r="AEC33" s="216">
        <v>0</v>
      </c>
      <c r="AED33" s="216">
        <v>0</v>
      </c>
      <c r="AEE33" s="216">
        <v>0</v>
      </c>
      <c r="AEF33" s="216">
        <v>0</v>
      </c>
      <c r="AEG33" s="216">
        <v>0</v>
      </c>
      <c r="AEH33" s="216">
        <v>0</v>
      </c>
      <c r="AEI33" s="216">
        <v>0</v>
      </c>
      <c r="AEJ33" s="216">
        <v>0</v>
      </c>
      <c r="AEK33" s="216">
        <v>0</v>
      </c>
      <c r="AEL33" s="216">
        <v>0</v>
      </c>
      <c r="AEM33" s="216">
        <v>0</v>
      </c>
      <c r="AEN33" s="216">
        <v>0</v>
      </c>
      <c r="AEO33" s="216">
        <v>0</v>
      </c>
      <c r="AEP33" s="216">
        <v>0</v>
      </c>
      <c r="AEQ33" s="216">
        <v>0</v>
      </c>
      <c r="AER33" s="216">
        <v>0</v>
      </c>
      <c r="AES33" s="216">
        <v>0</v>
      </c>
      <c r="AET33" s="216">
        <v>0</v>
      </c>
      <c r="AEU33" s="216">
        <v>0</v>
      </c>
      <c r="AEV33" s="216">
        <v>0</v>
      </c>
      <c r="AEW33" s="216">
        <v>0</v>
      </c>
      <c r="AEX33" s="216">
        <v>0</v>
      </c>
      <c r="AEY33" s="120"/>
      <c r="AEZ33" s="216">
        <v>0</v>
      </c>
      <c r="AFA33" s="216">
        <v>0</v>
      </c>
      <c r="AFB33" s="216">
        <v>0</v>
      </c>
      <c r="AFC33" s="216">
        <v>0</v>
      </c>
      <c r="AFD33" s="216">
        <v>0</v>
      </c>
      <c r="AFE33" s="216">
        <v>0</v>
      </c>
      <c r="AFF33" s="216">
        <v>0</v>
      </c>
      <c r="AFG33" s="216">
        <v>0</v>
      </c>
      <c r="AFH33" s="216">
        <v>0</v>
      </c>
      <c r="AFI33" s="216">
        <v>0</v>
      </c>
      <c r="AFJ33" s="216">
        <v>0</v>
      </c>
      <c r="AFK33" s="216">
        <v>0</v>
      </c>
      <c r="AFL33" s="216">
        <v>0</v>
      </c>
      <c r="AFM33" s="216">
        <v>0</v>
      </c>
      <c r="AFN33" s="216">
        <v>0</v>
      </c>
      <c r="AFO33" s="216">
        <v>0</v>
      </c>
      <c r="AFP33" s="216">
        <v>0</v>
      </c>
      <c r="AFQ33" s="216">
        <v>0</v>
      </c>
      <c r="AFR33" s="216">
        <v>0</v>
      </c>
      <c r="AFS33" s="216">
        <v>0</v>
      </c>
      <c r="AFT33" s="216">
        <v>0</v>
      </c>
      <c r="AFU33" s="216">
        <v>0</v>
      </c>
      <c r="AFV33" s="216">
        <v>0</v>
      </c>
      <c r="AFW33" s="216">
        <v>0</v>
      </c>
      <c r="AFX33" s="216">
        <v>0</v>
      </c>
      <c r="AFY33" s="216">
        <v>0</v>
      </c>
      <c r="AFZ33" s="216">
        <v>0</v>
      </c>
      <c r="AGA33" s="216">
        <v>0</v>
      </c>
      <c r="AGB33" s="216">
        <v>0</v>
      </c>
      <c r="AGC33" s="216">
        <v>0</v>
      </c>
      <c r="AGD33" s="216">
        <v>0</v>
      </c>
      <c r="AGE33" s="216">
        <v>0</v>
      </c>
      <c r="AGF33" s="216">
        <v>0</v>
      </c>
      <c r="AGG33" s="216">
        <v>0</v>
      </c>
      <c r="AGH33" s="216">
        <v>0</v>
      </c>
    </row>
    <row r="34" spans="1:866" ht="16.5" x14ac:dyDescent="0.25">
      <c r="A34" s="123">
        <v>30</v>
      </c>
      <c r="B34" s="408"/>
      <c r="C34" s="220" t="s">
        <v>335</v>
      </c>
      <c r="D34" s="221">
        <v>176.19581217369253</v>
      </c>
      <c r="E34" s="221">
        <v>194.89850480625384</v>
      </c>
      <c r="F34" s="221">
        <v>221.994023180368</v>
      </c>
      <c r="G34" s="221">
        <v>386.30878387722288</v>
      </c>
      <c r="H34" s="221">
        <v>442.99701624406856</v>
      </c>
      <c r="I34" s="221">
        <v>868.62007913735806</v>
      </c>
      <c r="J34" s="221">
        <v>1125.1590357884206</v>
      </c>
      <c r="K34" s="221">
        <v>1221.4136299268373</v>
      </c>
      <c r="L34" s="221">
        <v>1441.3108302222658</v>
      </c>
      <c r="M34" s="221">
        <v>1560.6350129640232</v>
      </c>
      <c r="N34" s="221">
        <v>2155.3562422994282</v>
      </c>
      <c r="O34" s="221">
        <v>2413.0984031310495</v>
      </c>
      <c r="P34" s="221">
        <v>2266.2743641394909</v>
      </c>
      <c r="Q34" s="221">
        <v>2384.684706712434</v>
      </c>
      <c r="R34" s="221">
        <v>2424.7760466035365</v>
      </c>
      <c r="S34" s="221">
        <v>2527.3056388237342</v>
      </c>
      <c r="T34" s="221">
        <v>2535.3022628327426</v>
      </c>
      <c r="U34" s="221">
        <v>2507.5111088861745</v>
      </c>
      <c r="V34" s="221">
        <v>2418.2637595000247</v>
      </c>
      <c r="W34" s="221">
        <v>2670.0077117085812</v>
      </c>
      <c r="X34" s="221">
        <v>2752.635843222622</v>
      </c>
      <c r="Y34" s="221">
        <v>2877.1772385041127</v>
      </c>
      <c r="Z34" s="221">
        <v>2730.8407558778263</v>
      </c>
      <c r="AA34" s="221">
        <v>3254.8497736168983</v>
      </c>
      <c r="AB34" s="221">
        <v>3850.9406147418208</v>
      </c>
      <c r="AC34" s="221">
        <v>4613.056910470028</v>
      </c>
      <c r="AD34" s="221">
        <v>5745.0394535544037</v>
      </c>
      <c r="AE34" s="221">
        <v>7841.089661209634</v>
      </c>
      <c r="AF34" s="221">
        <v>9978.6721672190906</v>
      </c>
      <c r="AG34" s="221">
        <v>11977.596165240147</v>
      </c>
      <c r="AH34" s="221">
        <v>14029.950817767607</v>
      </c>
      <c r="AI34" s="221">
        <v>15768.905778383352</v>
      </c>
      <c r="AJ34" s="221">
        <v>17431.560587360276</v>
      </c>
      <c r="AK34" s="221">
        <v>17952.501294778274</v>
      </c>
      <c r="AL34" s="221">
        <v>15450.104955665203</v>
      </c>
      <c r="AM34" s="120"/>
      <c r="AN34" s="221">
        <v>118.01683048019127</v>
      </c>
      <c r="AO34" s="221">
        <v>91.550822471307157</v>
      </c>
      <c r="AP34" s="221">
        <v>65.526620931298396</v>
      </c>
      <c r="AQ34" s="221">
        <v>53.396470320502758</v>
      </c>
      <c r="AR34" s="221">
        <v>76.92980904984266</v>
      </c>
      <c r="AS34" s="221">
        <v>157.45009576103996</v>
      </c>
      <c r="AT34" s="221">
        <v>214.41325329823687</v>
      </c>
      <c r="AU34" s="221">
        <v>197.99720210490307</v>
      </c>
      <c r="AV34" s="221">
        <v>299.34794090373879</v>
      </c>
      <c r="AW34" s="221">
        <v>361.05318617704552</v>
      </c>
      <c r="AX34" s="221">
        <v>407.20929084482816</v>
      </c>
      <c r="AY34" s="221">
        <v>577.12772732279063</v>
      </c>
      <c r="AZ34" s="221">
        <v>679.74142402465748</v>
      </c>
      <c r="BA34" s="221">
        <v>668.49562099630248</v>
      </c>
      <c r="BB34" s="221">
        <v>737.78569716107461</v>
      </c>
      <c r="BC34" s="221">
        <v>722.05653253508785</v>
      </c>
      <c r="BD34" s="221">
        <v>689.28848493578607</v>
      </c>
      <c r="BE34" s="221">
        <v>789.89517007979396</v>
      </c>
      <c r="BF34" s="221">
        <v>765.13726489062424</v>
      </c>
      <c r="BG34" s="221">
        <v>864.22812831738065</v>
      </c>
      <c r="BH34" s="221">
        <v>868.32237309835205</v>
      </c>
      <c r="BI34" s="221">
        <v>921.21441658753247</v>
      </c>
      <c r="BJ34" s="221">
        <v>997.90585347915828</v>
      </c>
      <c r="BK34" s="221">
        <v>1177.5664511693903</v>
      </c>
      <c r="BL34" s="221">
        <v>700.81658863066457</v>
      </c>
      <c r="BM34" s="221">
        <v>383.60448364567134</v>
      </c>
      <c r="BN34" s="221">
        <v>169.95766484708005</v>
      </c>
      <c r="BO34" s="221">
        <v>173.74136871089388</v>
      </c>
      <c r="BP34" s="221">
        <v>212.75299021156121</v>
      </c>
      <c r="BQ34" s="221">
        <v>479.64794264418902</v>
      </c>
      <c r="BR34" s="221">
        <v>103.53767619162355</v>
      </c>
      <c r="BS34" s="221">
        <v>125.48170835190895</v>
      </c>
      <c r="BT34" s="221">
        <v>125.26058521417157</v>
      </c>
      <c r="BU34" s="221">
        <v>125.26058521417157</v>
      </c>
      <c r="BV34" s="221">
        <v>125.24804699361471</v>
      </c>
      <c r="BW34" s="120"/>
      <c r="BX34" s="221">
        <v>109.7</v>
      </c>
      <c r="BY34" s="221">
        <v>114.7</v>
      </c>
      <c r="BZ34" s="221">
        <v>119.8</v>
      </c>
      <c r="CA34" s="221">
        <v>125.2</v>
      </c>
      <c r="CB34" s="221">
        <v>130.80000000000001</v>
      </c>
      <c r="CC34" s="221">
        <v>137.48004741727198</v>
      </c>
      <c r="CD34" s="221">
        <v>145.57942970690513</v>
      </c>
      <c r="CE34" s="221">
        <v>133.05412000755359</v>
      </c>
      <c r="CF34" s="221">
        <v>128.1328590877755</v>
      </c>
      <c r="CG34" s="221">
        <v>123.08759198893122</v>
      </c>
      <c r="CH34" s="221">
        <v>139.90250196350917</v>
      </c>
      <c r="CI34" s="221">
        <v>160.31989129451793</v>
      </c>
      <c r="CJ34" s="221">
        <v>165.44984859977151</v>
      </c>
      <c r="CK34" s="221">
        <v>148.92416879429624</v>
      </c>
      <c r="CL34" s="221">
        <v>177.87298873226356</v>
      </c>
      <c r="CM34" s="221">
        <v>175.72109602490508</v>
      </c>
      <c r="CN34" s="221">
        <v>183.00997379136385</v>
      </c>
      <c r="CO34" s="221">
        <v>184.65143601204011</v>
      </c>
      <c r="CP34" s="221">
        <v>244.91334290749086</v>
      </c>
      <c r="CQ34" s="221">
        <v>241.58560430398344</v>
      </c>
      <c r="CR34" s="221">
        <v>205.46462484383176</v>
      </c>
      <c r="CS34" s="221">
        <v>217.92763468708625</v>
      </c>
      <c r="CT34" s="221">
        <v>223.12308934165983</v>
      </c>
      <c r="CU34" s="221">
        <v>191.12964639762703</v>
      </c>
      <c r="CV34" s="221">
        <v>200.60094975607069</v>
      </c>
      <c r="CW34" s="221">
        <v>247.67319751255431</v>
      </c>
      <c r="CX34" s="221">
        <v>229.90729321156297</v>
      </c>
      <c r="CY34" s="221">
        <v>252.34799999999998</v>
      </c>
      <c r="CZ34" s="221">
        <v>265.79000000000002</v>
      </c>
      <c r="DA34" s="221">
        <v>299.86900000000003</v>
      </c>
      <c r="DB34" s="221">
        <v>303.99899999999997</v>
      </c>
      <c r="DC34" s="221">
        <v>412.63900000000001</v>
      </c>
      <c r="DD34" s="221">
        <v>429.14456000000001</v>
      </c>
      <c r="DE34" s="221">
        <v>446.31034240000002</v>
      </c>
      <c r="DF34" s="221">
        <v>274.14552605995647</v>
      </c>
      <c r="DG34" s="120"/>
      <c r="DH34" s="221">
        <v>5.3865228075564433</v>
      </c>
      <c r="DI34" s="221">
        <v>5.1204890729599279</v>
      </c>
      <c r="DJ34" s="221">
        <v>4.3947172253494555</v>
      </c>
      <c r="DK34" s="221">
        <v>3.9027081870251452</v>
      </c>
      <c r="DL34" s="221">
        <v>4.2237144269686961</v>
      </c>
      <c r="DM34" s="221">
        <v>5.7169999999999996</v>
      </c>
      <c r="DN34" s="221">
        <v>4.1926415094339626</v>
      </c>
      <c r="DO34" s="221">
        <v>4.1021933085501869</v>
      </c>
      <c r="DP34" s="221">
        <v>5.3831767509324493</v>
      </c>
      <c r="DQ34" s="221">
        <v>5.3842340191035998</v>
      </c>
      <c r="DR34" s="221">
        <v>5.3834426031937328</v>
      </c>
      <c r="DS34" s="221">
        <v>5.1907058823529422</v>
      </c>
      <c r="DT34" s="221">
        <v>5.3241277955271569</v>
      </c>
      <c r="DU34" s="221">
        <v>5.2965745341614907</v>
      </c>
      <c r="DV34" s="221">
        <v>5.2863074534161489</v>
      </c>
      <c r="DW34" s="221">
        <v>5.2576363636363634</v>
      </c>
      <c r="DX34" s="221">
        <v>5.1982200000000001</v>
      </c>
      <c r="DY34" s="221">
        <v>8.4121171874999998</v>
      </c>
      <c r="DZ34" s="221">
        <v>7.7309578124999998</v>
      </c>
      <c r="EA34" s="221">
        <v>6.9986109374999996</v>
      </c>
      <c r="EB34" s="221">
        <v>6.4068468749999994</v>
      </c>
      <c r="EC34" s="221">
        <v>6.3631546874999998</v>
      </c>
      <c r="ED34" s="221">
        <v>5.4980859375</v>
      </c>
      <c r="EE34" s="221">
        <v>5.4980859375</v>
      </c>
      <c r="EF34" s="221">
        <v>26.502236586396826</v>
      </c>
      <c r="EG34" s="221">
        <v>23.30788509557674</v>
      </c>
      <c r="EH34" s="221">
        <v>21.474074339423311</v>
      </c>
      <c r="EI34" s="221">
        <v>22.578076183938258</v>
      </c>
      <c r="EJ34" s="221">
        <v>24.528656365953847</v>
      </c>
      <c r="EK34" s="221">
        <v>23.333333333333332</v>
      </c>
      <c r="EL34" s="221">
        <v>23.775847415887963</v>
      </c>
      <c r="EM34" s="221">
        <v>23.92092458135307</v>
      </c>
      <c r="EN34" s="221">
        <v>25.653889015171</v>
      </c>
      <c r="EO34" s="221">
        <v>25.653889015171</v>
      </c>
      <c r="EP34" s="221">
        <v>25.653889015171</v>
      </c>
      <c r="EQ34" s="120"/>
      <c r="ER34" s="221">
        <v>2249.7673270094388</v>
      </c>
      <c r="ES34" s="221">
        <v>2215.8591378206138</v>
      </c>
      <c r="ET34" s="221">
        <v>2104.9473568222784</v>
      </c>
      <c r="EU34" s="221">
        <v>2217.9007063073213</v>
      </c>
      <c r="EV34" s="221">
        <v>2455.9084299036481</v>
      </c>
      <c r="EW34" s="221">
        <v>2754.3178520811043</v>
      </c>
      <c r="EX34" s="221">
        <v>2443.6383450819349</v>
      </c>
      <c r="EY34" s="221">
        <v>2592.4326947897189</v>
      </c>
      <c r="EZ34" s="221">
        <v>3303.8229183907461</v>
      </c>
      <c r="FA34" s="221">
        <v>3076.4395203158201</v>
      </c>
      <c r="FB34" s="221">
        <v>3775.1306914515621</v>
      </c>
      <c r="FC34" s="221">
        <v>3315.4755788008606</v>
      </c>
      <c r="FD34" s="221">
        <v>3684.8919108074906</v>
      </c>
      <c r="FE34" s="221">
        <v>3066.4093947649967</v>
      </c>
      <c r="FF34" s="221">
        <v>2963.3865317616678</v>
      </c>
      <c r="FG34" s="221">
        <v>3585.5933260115476</v>
      </c>
      <c r="FH34" s="221">
        <v>4000.3432867877459</v>
      </c>
      <c r="FI34" s="221">
        <v>1378.5355228399897</v>
      </c>
      <c r="FJ34" s="221">
        <v>1998.877567582432</v>
      </c>
      <c r="FK34" s="221">
        <v>1950.8269375480511</v>
      </c>
      <c r="FL34" s="221">
        <v>1926.9535793311441</v>
      </c>
      <c r="FM34" s="221">
        <v>1889.0022800602715</v>
      </c>
      <c r="FN34" s="221">
        <v>1931.6160444350792</v>
      </c>
      <c r="FO34" s="221">
        <v>1977.1724295029107</v>
      </c>
      <c r="FP34" s="221">
        <v>2003.0736187809255</v>
      </c>
      <c r="FQ34" s="221">
        <v>1950.3668140686034</v>
      </c>
      <c r="FR34" s="221">
        <v>2194.9063740439319</v>
      </c>
      <c r="FS34" s="221">
        <v>2277.3704533905752</v>
      </c>
      <c r="FT34" s="221">
        <v>2367.4093479177673</v>
      </c>
      <c r="FU34" s="221">
        <v>3016.2361765915607</v>
      </c>
      <c r="FV34" s="221">
        <v>2027.874925372947</v>
      </c>
      <c r="FW34" s="221">
        <v>2008.8839654366072</v>
      </c>
      <c r="FX34" s="221">
        <v>2531.3558242093027</v>
      </c>
      <c r="FY34" s="221">
        <v>2521.3184008584262</v>
      </c>
      <c r="FZ34" s="221">
        <v>2496.1972334644061</v>
      </c>
      <c r="GA34" s="120"/>
      <c r="GB34" s="221">
        <v>0.5</v>
      </c>
      <c r="GC34" s="221">
        <v>0.5</v>
      </c>
      <c r="GD34" s="221">
        <v>0.5</v>
      </c>
      <c r="GE34" s="221">
        <v>0.5</v>
      </c>
      <c r="GF34" s="221">
        <v>0.5</v>
      </c>
      <c r="GG34" s="221">
        <v>0.5</v>
      </c>
      <c r="GH34" s="221">
        <v>0.5</v>
      </c>
      <c r="GI34" s="221">
        <v>0.5</v>
      </c>
      <c r="GJ34" s="221">
        <v>0.6</v>
      </c>
      <c r="GK34" s="221">
        <v>0.5</v>
      </c>
      <c r="GL34" s="221">
        <v>0.5</v>
      </c>
      <c r="GM34" s="221">
        <v>0.5</v>
      </c>
      <c r="GN34" s="221">
        <v>0.5</v>
      </c>
      <c r="GO34" s="221">
        <v>0.5</v>
      </c>
      <c r="GP34" s="221">
        <v>0.51504917644270642</v>
      </c>
      <c r="GQ34" s="221">
        <v>0.51</v>
      </c>
      <c r="GR34" s="221">
        <v>0.5</v>
      </c>
      <c r="GS34" s="221">
        <v>0.79661841411240697</v>
      </c>
      <c r="GT34" s="221">
        <v>1.0172664757858756</v>
      </c>
      <c r="GU34" s="221">
        <v>0.88444001640977554</v>
      </c>
      <c r="GV34" s="221">
        <v>0.9</v>
      </c>
      <c r="GW34" s="221">
        <v>0.9892487883079325</v>
      </c>
      <c r="GX34" s="221">
        <v>0.99706916764361087</v>
      </c>
      <c r="GY34" s="221">
        <v>1.0913479969318767</v>
      </c>
      <c r="GZ34" s="221">
        <v>1.0433100861513216</v>
      </c>
      <c r="HA34" s="221">
        <v>0.9892487883079325</v>
      </c>
      <c r="HB34" s="221">
        <v>0.9892487883079325</v>
      </c>
      <c r="HC34" s="221">
        <v>0.9892487883079325</v>
      </c>
      <c r="HD34" s="221">
        <v>0.98107015179042378</v>
      </c>
      <c r="HE34" s="221">
        <v>0.97658981860741312</v>
      </c>
      <c r="HF34" s="221">
        <v>0.97579558108187314</v>
      </c>
      <c r="HG34" s="221">
        <v>0.95469729824767047</v>
      </c>
      <c r="HH34" s="221">
        <v>0.95364238410596036</v>
      </c>
      <c r="HI34" s="221">
        <v>0.95364238410596036</v>
      </c>
      <c r="HJ34" s="221">
        <v>1.1961075069508804</v>
      </c>
      <c r="HK34" s="120"/>
      <c r="HL34" s="221">
        <v>0</v>
      </c>
      <c r="HM34" s="221">
        <v>0</v>
      </c>
      <c r="HN34" s="221">
        <v>0</v>
      </c>
      <c r="HO34" s="221">
        <v>0</v>
      </c>
      <c r="HP34" s="221">
        <v>0</v>
      </c>
      <c r="HQ34" s="221">
        <v>0</v>
      </c>
      <c r="HR34" s="221">
        <v>0</v>
      </c>
      <c r="HS34" s="221">
        <v>0</v>
      </c>
      <c r="HT34" s="221">
        <v>0</v>
      </c>
      <c r="HU34" s="221">
        <v>0</v>
      </c>
      <c r="HV34" s="221">
        <v>0</v>
      </c>
      <c r="HW34" s="221">
        <v>0</v>
      </c>
      <c r="HX34" s="221">
        <v>0</v>
      </c>
      <c r="HY34" s="221">
        <v>0</v>
      </c>
      <c r="HZ34" s="221">
        <v>0</v>
      </c>
      <c r="IA34" s="221">
        <v>0</v>
      </c>
      <c r="IB34" s="221">
        <v>0</v>
      </c>
      <c r="IC34" s="221">
        <v>0</v>
      </c>
      <c r="ID34" s="221">
        <v>0</v>
      </c>
      <c r="IE34" s="221">
        <v>0</v>
      </c>
      <c r="IF34" s="221">
        <v>0</v>
      </c>
      <c r="IG34" s="221">
        <v>0</v>
      </c>
      <c r="IH34" s="221">
        <v>0</v>
      </c>
      <c r="II34" s="221">
        <v>0</v>
      </c>
      <c r="IJ34" s="221">
        <v>0</v>
      </c>
      <c r="IK34" s="221">
        <v>0</v>
      </c>
      <c r="IL34" s="221">
        <v>0</v>
      </c>
      <c r="IM34" s="221">
        <v>0</v>
      </c>
      <c r="IN34" s="221">
        <v>0</v>
      </c>
      <c r="IO34" s="221">
        <v>0</v>
      </c>
      <c r="IP34" s="221">
        <v>0</v>
      </c>
      <c r="IQ34" s="221">
        <v>0</v>
      </c>
      <c r="IR34" s="221">
        <v>0</v>
      </c>
      <c r="IS34" s="221">
        <v>0</v>
      </c>
      <c r="IT34" s="221">
        <v>0</v>
      </c>
      <c r="IU34" s="120"/>
      <c r="IV34" s="221">
        <v>0</v>
      </c>
      <c r="IW34" s="221">
        <v>0</v>
      </c>
      <c r="IX34" s="221">
        <v>0</v>
      </c>
      <c r="IY34" s="221">
        <v>0</v>
      </c>
      <c r="IZ34" s="221">
        <v>0</v>
      </c>
      <c r="JA34" s="221">
        <v>0</v>
      </c>
      <c r="JB34" s="221">
        <v>0</v>
      </c>
      <c r="JC34" s="221">
        <v>0</v>
      </c>
      <c r="JD34" s="221">
        <v>0</v>
      </c>
      <c r="JE34" s="221">
        <v>0</v>
      </c>
      <c r="JF34" s="221">
        <v>0</v>
      </c>
      <c r="JG34" s="221">
        <v>0</v>
      </c>
      <c r="JH34" s="221">
        <v>0</v>
      </c>
      <c r="JI34" s="221">
        <v>0</v>
      </c>
      <c r="JJ34" s="221">
        <v>0</v>
      </c>
      <c r="JK34" s="221">
        <v>0</v>
      </c>
      <c r="JL34" s="221">
        <v>0</v>
      </c>
      <c r="JM34" s="221">
        <v>0</v>
      </c>
      <c r="JN34" s="221">
        <v>0</v>
      </c>
      <c r="JO34" s="221">
        <v>0</v>
      </c>
      <c r="JP34" s="221">
        <v>0</v>
      </c>
      <c r="JQ34" s="221">
        <v>0</v>
      </c>
      <c r="JR34" s="221">
        <v>0</v>
      </c>
      <c r="JS34" s="221">
        <v>0</v>
      </c>
      <c r="JT34" s="221">
        <v>0</v>
      </c>
      <c r="JU34" s="221">
        <v>0</v>
      </c>
      <c r="JV34" s="221">
        <v>0</v>
      </c>
      <c r="JW34" s="221">
        <v>0</v>
      </c>
      <c r="JX34" s="221">
        <v>0</v>
      </c>
      <c r="JY34" s="221">
        <v>0</v>
      </c>
      <c r="JZ34" s="221">
        <v>0</v>
      </c>
      <c r="KA34" s="221">
        <v>0</v>
      </c>
      <c r="KB34" s="221">
        <v>0</v>
      </c>
      <c r="KC34" s="221">
        <v>0</v>
      </c>
      <c r="KD34" s="221">
        <v>0</v>
      </c>
      <c r="KE34" s="120"/>
      <c r="KF34" s="221">
        <v>0</v>
      </c>
      <c r="KG34" s="221">
        <v>0</v>
      </c>
      <c r="KH34" s="221">
        <v>0</v>
      </c>
      <c r="KI34" s="221">
        <v>0</v>
      </c>
      <c r="KJ34" s="221">
        <v>0</v>
      </c>
      <c r="KK34" s="221">
        <v>0</v>
      </c>
      <c r="KL34" s="221">
        <v>0</v>
      </c>
      <c r="KM34" s="221">
        <v>0</v>
      </c>
      <c r="KN34" s="221">
        <v>0</v>
      </c>
      <c r="KO34" s="221">
        <v>0</v>
      </c>
      <c r="KP34" s="221">
        <v>0</v>
      </c>
      <c r="KQ34" s="221">
        <v>0</v>
      </c>
      <c r="KR34" s="221">
        <v>0</v>
      </c>
      <c r="KS34" s="221">
        <v>0</v>
      </c>
      <c r="KT34" s="221">
        <v>0</v>
      </c>
      <c r="KU34" s="221">
        <v>0</v>
      </c>
      <c r="KV34" s="221">
        <v>0</v>
      </c>
      <c r="KW34" s="221">
        <v>0</v>
      </c>
      <c r="KX34" s="221">
        <v>0</v>
      </c>
      <c r="KY34" s="221">
        <v>0</v>
      </c>
      <c r="KZ34" s="221">
        <v>0</v>
      </c>
      <c r="LA34" s="221">
        <v>0</v>
      </c>
      <c r="LB34" s="221">
        <v>0</v>
      </c>
      <c r="LC34" s="221">
        <v>0</v>
      </c>
      <c r="LD34" s="221">
        <v>0</v>
      </c>
      <c r="LE34" s="221">
        <v>0</v>
      </c>
      <c r="LF34" s="221">
        <v>0</v>
      </c>
      <c r="LG34" s="221">
        <v>0</v>
      </c>
      <c r="LH34" s="221">
        <v>0</v>
      </c>
      <c r="LI34" s="221">
        <v>0</v>
      </c>
      <c r="LJ34" s="221">
        <v>0</v>
      </c>
      <c r="LK34" s="221">
        <v>0</v>
      </c>
      <c r="LL34" s="221">
        <v>0</v>
      </c>
      <c r="LM34" s="221">
        <v>0</v>
      </c>
      <c r="LN34" s="221">
        <v>0</v>
      </c>
      <c r="LO34" s="120"/>
      <c r="LP34" s="221">
        <v>2659.566492470879</v>
      </c>
      <c r="LQ34" s="221">
        <v>2622.6289541711349</v>
      </c>
      <c r="LR34" s="221">
        <v>2517.1627181592944</v>
      </c>
      <c r="LS34" s="221">
        <v>2787.208668692072</v>
      </c>
      <c r="LT34" s="221">
        <v>3111.3589696245281</v>
      </c>
      <c r="LU34" s="221">
        <v>3924.0850743967744</v>
      </c>
      <c r="LV34" s="221">
        <v>3933.4827053849313</v>
      </c>
      <c r="LW34" s="221">
        <v>4149.4998401375633</v>
      </c>
      <c r="LX34" s="221">
        <v>5178.5977253554593</v>
      </c>
      <c r="LY34" s="221">
        <v>5127.0995454649237</v>
      </c>
      <c r="LZ34" s="221">
        <v>6483.4821691625211</v>
      </c>
      <c r="MA34" s="221">
        <v>6471.712306431572</v>
      </c>
      <c r="MB34" s="221">
        <v>6802.1816753669373</v>
      </c>
      <c r="MC34" s="221">
        <v>6274.3104658021912</v>
      </c>
      <c r="MD34" s="221">
        <v>6309.6226208884009</v>
      </c>
      <c r="ME34" s="221">
        <v>7016.4442297589103</v>
      </c>
      <c r="MF34" s="221">
        <v>7413.6422283476386</v>
      </c>
      <c r="MG34" s="221">
        <v>4869.8019734196105</v>
      </c>
      <c r="MH34" s="221">
        <v>5435.9401591688575</v>
      </c>
      <c r="MI34" s="221">
        <v>5734.5314328319064</v>
      </c>
      <c r="MJ34" s="221">
        <v>5760.6832673709496</v>
      </c>
      <c r="MK34" s="221">
        <v>5912.6739733148106</v>
      </c>
      <c r="ML34" s="221">
        <v>5889.9808982388677</v>
      </c>
      <c r="MM34" s="221">
        <v>6607.3077346212585</v>
      </c>
      <c r="MN34" s="221">
        <v>6782.9773185820295</v>
      </c>
      <c r="MO34" s="221">
        <v>7218.9985395807416</v>
      </c>
      <c r="MP34" s="221">
        <v>8362.2741087847098</v>
      </c>
      <c r="MQ34" s="221">
        <v>10568.116808283348</v>
      </c>
      <c r="MR34" s="221">
        <v>12850.134231866165</v>
      </c>
      <c r="MS34" s="221">
        <v>15797.659207627839</v>
      </c>
      <c r="MT34" s="221">
        <v>16490.114062329147</v>
      </c>
      <c r="MU34" s="221">
        <v>18340.786074051466</v>
      </c>
      <c r="MV34" s="221">
        <v>20543.929088183027</v>
      </c>
      <c r="MW34" s="221">
        <v>21071.998154650148</v>
      </c>
      <c r="MX34" s="221">
        <v>18372.545758705302</v>
      </c>
      <c r="MY34" s="120"/>
      <c r="MZ34" s="221">
        <v>0</v>
      </c>
      <c r="NA34" s="221">
        <v>0</v>
      </c>
      <c r="NB34" s="221">
        <v>0</v>
      </c>
      <c r="NC34" s="221">
        <v>0</v>
      </c>
      <c r="ND34" s="221">
        <v>0</v>
      </c>
      <c r="NE34" s="221">
        <v>0</v>
      </c>
      <c r="NF34" s="221">
        <v>0</v>
      </c>
      <c r="NG34" s="221">
        <v>0</v>
      </c>
      <c r="NH34" s="221">
        <v>0</v>
      </c>
      <c r="NI34" s="221">
        <v>0</v>
      </c>
      <c r="NJ34" s="221">
        <v>0</v>
      </c>
      <c r="NK34" s="221">
        <v>0</v>
      </c>
      <c r="NL34" s="221">
        <v>0</v>
      </c>
      <c r="NM34" s="221">
        <v>0</v>
      </c>
      <c r="NN34" s="221">
        <v>0</v>
      </c>
      <c r="NO34" s="221">
        <v>0</v>
      </c>
      <c r="NP34" s="221">
        <v>0</v>
      </c>
      <c r="NQ34" s="221">
        <v>0</v>
      </c>
      <c r="NR34" s="221">
        <v>0</v>
      </c>
      <c r="NS34" s="221">
        <v>0</v>
      </c>
      <c r="NT34" s="221">
        <v>0</v>
      </c>
      <c r="NU34" s="221">
        <v>0</v>
      </c>
      <c r="NV34" s="221">
        <v>0</v>
      </c>
      <c r="NW34" s="221">
        <v>0</v>
      </c>
      <c r="NX34" s="221">
        <v>0</v>
      </c>
      <c r="NY34" s="221">
        <v>0</v>
      </c>
      <c r="NZ34" s="221">
        <v>0</v>
      </c>
      <c r="OA34" s="221">
        <v>0</v>
      </c>
      <c r="OB34" s="221">
        <v>0</v>
      </c>
      <c r="OC34" s="221">
        <v>0</v>
      </c>
      <c r="OD34" s="221">
        <v>0</v>
      </c>
      <c r="OE34" s="221">
        <v>0</v>
      </c>
      <c r="OF34" s="221">
        <v>0</v>
      </c>
      <c r="OG34" s="221">
        <v>0</v>
      </c>
      <c r="OH34" s="221">
        <v>0</v>
      </c>
      <c r="OI34" s="120"/>
      <c r="OJ34" s="221">
        <v>19.273145933830335</v>
      </c>
      <c r="OK34" s="221">
        <v>20.583380604741095</v>
      </c>
      <c r="OL34" s="221">
        <v>21.491471314034488</v>
      </c>
      <c r="OM34" s="221">
        <v>22.513896473722042</v>
      </c>
      <c r="ON34" s="221">
        <v>21.936194029850746</v>
      </c>
      <c r="OO34" s="221">
        <v>26.44312361645521</v>
      </c>
      <c r="OP34" s="221">
        <v>26.131115796947103</v>
      </c>
      <c r="OQ34" s="221">
        <v>24.269594112787448</v>
      </c>
      <c r="OR34" s="221">
        <v>24.134598182375164</v>
      </c>
      <c r="OS34" s="221">
        <v>26.032647455189128</v>
      </c>
      <c r="OT34" s="221">
        <v>26.465964843691488</v>
      </c>
      <c r="OU34" s="221">
        <v>26.538137278462003</v>
      </c>
      <c r="OV34" s="221">
        <v>20.116857287092909</v>
      </c>
      <c r="OW34" s="221">
        <v>20.591037708830545</v>
      </c>
      <c r="OX34" s="221">
        <v>21.924577778054463</v>
      </c>
      <c r="OY34" s="221">
        <v>24.185681501230523</v>
      </c>
      <c r="OZ34" s="221">
        <v>25.375569678920797</v>
      </c>
      <c r="PA34" s="221">
        <v>106.66898160894003</v>
      </c>
      <c r="PB34" s="221">
        <v>113.68147605368615</v>
      </c>
      <c r="PC34" s="221">
        <v>165.9202006149236</v>
      </c>
      <c r="PD34" s="221">
        <v>166.34044865344779</v>
      </c>
      <c r="PE34" s="221">
        <v>195.70995386208941</v>
      </c>
      <c r="PF34" s="221">
        <v>205.08433327971693</v>
      </c>
      <c r="PG34" s="221">
        <v>220.85397585154621</v>
      </c>
      <c r="PH34" s="221">
        <v>224.11847615022211</v>
      </c>
      <c r="PI34" s="221">
        <v>203.16712240630528</v>
      </c>
      <c r="PJ34" s="221">
        <v>204.92234503418265</v>
      </c>
      <c r="PK34" s="221">
        <v>191.51085253311726</v>
      </c>
      <c r="PL34" s="221">
        <v>180.84735402927458</v>
      </c>
      <c r="PM34" s="221">
        <v>171.11822422390222</v>
      </c>
      <c r="PN34" s="221">
        <v>175.1243364967026</v>
      </c>
      <c r="PO34" s="221">
        <v>185.71191893196075</v>
      </c>
      <c r="PP34" s="221">
        <v>186.28422068521795</v>
      </c>
      <c r="PQ34" s="221">
        <v>186.28422068521795</v>
      </c>
      <c r="PR34" s="221">
        <v>187.23065305458087</v>
      </c>
      <c r="PS34" s="120"/>
      <c r="PT34" s="221">
        <v>0</v>
      </c>
      <c r="PU34" s="221">
        <v>0</v>
      </c>
      <c r="PV34" s="221">
        <v>0</v>
      </c>
      <c r="PW34" s="221">
        <v>0</v>
      </c>
      <c r="PX34" s="221">
        <v>0</v>
      </c>
      <c r="PY34" s="221">
        <v>0</v>
      </c>
      <c r="PZ34" s="221">
        <v>0</v>
      </c>
      <c r="QA34" s="221">
        <v>0</v>
      </c>
      <c r="QB34" s="221">
        <v>0</v>
      </c>
      <c r="QC34" s="221">
        <v>0</v>
      </c>
      <c r="QD34" s="221">
        <v>0</v>
      </c>
      <c r="QE34" s="221">
        <v>0</v>
      </c>
      <c r="QF34" s="221">
        <v>0</v>
      </c>
      <c r="QG34" s="221">
        <v>0</v>
      </c>
      <c r="QH34" s="221">
        <v>0</v>
      </c>
      <c r="QI34" s="221">
        <v>0</v>
      </c>
      <c r="QJ34" s="221">
        <v>0</v>
      </c>
      <c r="QK34" s="221">
        <v>0</v>
      </c>
      <c r="QL34" s="221">
        <v>0</v>
      </c>
      <c r="QM34" s="221">
        <v>0</v>
      </c>
      <c r="QN34" s="221">
        <v>0</v>
      </c>
      <c r="QO34" s="221">
        <v>0</v>
      </c>
      <c r="QP34" s="221">
        <v>0</v>
      </c>
      <c r="QQ34" s="221">
        <v>0</v>
      </c>
      <c r="QR34" s="221">
        <v>0</v>
      </c>
      <c r="QS34" s="221">
        <v>0</v>
      </c>
      <c r="QT34" s="221">
        <v>0</v>
      </c>
      <c r="QU34" s="221">
        <v>0</v>
      </c>
      <c r="QV34" s="221">
        <v>0</v>
      </c>
      <c r="QW34" s="221">
        <v>0</v>
      </c>
      <c r="QX34" s="221">
        <v>0</v>
      </c>
      <c r="QY34" s="221">
        <v>0</v>
      </c>
      <c r="QZ34" s="221">
        <v>0</v>
      </c>
      <c r="RA34" s="221">
        <v>0</v>
      </c>
      <c r="RB34" s="221">
        <v>0</v>
      </c>
      <c r="RC34" s="120"/>
      <c r="RD34" s="221">
        <v>24.088217063513579</v>
      </c>
      <c r="RE34" s="221">
        <v>24.767579776387031</v>
      </c>
      <c r="RF34" s="221">
        <v>25.672213562359456</v>
      </c>
      <c r="RG34" s="221">
        <v>25.710629043213867</v>
      </c>
      <c r="RH34" s="221">
        <v>36.789248188550047</v>
      </c>
      <c r="RI34" s="221">
        <v>25.332411222882069</v>
      </c>
      <c r="RJ34" s="221">
        <v>22.506317734589018</v>
      </c>
      <c r="RK34" s="221">
        <v>19.713193873787183</v>
      </c>
      <c r="RL34" s="221">
        <v>10.850075164865514</v>
      </c>
      <c r="RM34" s="221">
        <v>10.594904044067196</v>
      </c>
      <c r="RN34" s="221">
        <v>12.958426933453236</v>
      </c>
      <c r="RO34" s="221">
        <v>12.400080776666387</v>
      </c>
      <c r="RP34" s="221">
        <v>28.906182482187621</v>
      </c>
      <c r="RQ34" s="221">
        <v>30.441689095127611</v>
      </c>
      <c r="RR34" s="221">
        <v>26.289392683610682</v>
      </c>
      <c r="RS34" s="221">
        <v>27.595806350100212</v>
      </c>
      <c r="RT34" s="221">
        <v>28.356943586992404</v>
      </c>
      <c r="RU34" s="221">
        <v>40.876697413828211</v>
      </c>
      <c r="RV34" s="221">
        <v>42.548798456189147</v>
      </c>
      <c r="RW34" s="221">
        <v>40.423186186066687</v>
      </c>
      <c r="RX34" s="221">
        <v>42.403356200527703</v>
      </c>
      <c r="RY34" s="221">
        <v>41.511805082627411</v>
      </c>
      <c r="RZ34" s="221">
        <v>41.955563459187552</v>
      </c>
      <c r="SA34" s="221">
        <v>39.624791397037292</v>
      </c>
      <c r="SB34" s="221">
        <v>39.054382214104301</v>
      </c>
      <c r="SC34" s="221">
        <v>34.454798218580748</v>
      </c>
      <c r="SD34" s="221">
        <v>34.454798218580748</v>
      </c>
      <c r="SE34" s="221">
        <v>33.796968979392858</v>
      </c>
      <c r="SF34" s="221">
        <v>32.325510345785304</v>
      </c>
      <c r="SG34" s="221">
        <v>32.381449921721234</v>
      </c>
      <c r="SH34" s="221">
        <v>32.446212821564679</v>
      </c>
      <c r="SI34" s="221">
        <v>34.976823132947196</v>
      </c>
      <c r="SJ34" s="221">
        <v>35.156823132947224</v>
      </c>
      <c r="SK34" s="221">
        <v>39.36</v>
      </c>
      <c r="SL34" s="221">
        <v>11.936330040374539</v>
      </c>
      <c r="SM34" s="120"/>
      <c r="SN34" s="221">
        <v>107.1937876543583</v>
      </c>
      <c r="SO34" s="221">
        <v>116.34210115350487</v>
      </c>
      <c r="SP34" s="221">
        <v>119.65752447195719</v>
      </c>
      <c r="SQ34" s="221">
        <v>121.47859291335517</v>
      </c>
      <c r="SR34" s="221">
        <v>121.66519728022607</v>
      </c>
      <c r="SS34" s="221">
        <v>144.06529693091494</v>
      </c>
      <c r="ST34" s="221">
        <v>150.71799115171171</v>
      </c>
      <c r="SU34" s="221">
        <v>132.88570162107396</v>
      </c>
      <c r="SV34" s="221">
        <v>150.11094678845876</v>
      </c>
      <c r="SW34" s="221">
        <v>136.60871396526559</v>
      </c>
      <c r="SX34" s="221">
        <v>131.24898203361704</v>
      </c>
      <c r="SY34" s="221">
        <v>131.27502884182945</v>
      </c>
      <c r="SZ34" s="221">
        <v>143.71258081669168</v>
      </c>
      <c r="TA34" s="221">
        <v>152.1522346191264</v>
      </c>
      <c r="TB34" s="221">
        <v>152.75847814631732</v>
      </c>
      <c r="TC34" s="221">
        <v>595.60316606421452</v>
      </c>
      <c r="TD34" s="221">
        <v>631.91334768248203</v>
      </c>
      <c r="TE34" s="221">
        <v>681.05502247020945</v>
      </c>
      <c r="TF34" s="221">
        <v>564.11464331115201</v>
      </c>
      <c r="TG34" s="221">
        <v>755.1342343779213</v>
      </c>
      <c r="TH34" s="221">
        <v>837.1137164514123</v>
      </c>
      <c r="TI34" s="221">
        <v>944.90896163252364</v>
      </c>
      <c r="TJ34" s="221">
        <v>959.33214464480068</v>
      </c>
      <c r="TK34" s="221">
        <v>973.03059287164592</v>
      </c>
      <c r="TL34" s="221">
        <v>868.57270093526756</v>
      </c>
      <c r="TM34" s="221">
        <v>821.45542992814387</v>
      </c>
      <c r="TN34" s="221">
        <v>603.51471061537404</v>
      </c>
      <c r="TO34" s="221">
        <v>822.90515980412374</v>
      </c>
      <c r="TP34" s="221">
        <v>943.31303957455646</v>
      </c>
      <c r="TQ34" s="221">
        <v>892.04917466675886</v>
      </c>
      <c r="TR34" s="221">
        <v>860.19027557151742</v>
      </c>
      <c r="TS34" s="221">
        <v>1643.1049980508774</v>
      </c>
      <c r="TT34" s="221">
        <v>969.08978520616074</v>
      </c>
      <c r="TU34" s="221">
        <v>1021.3650477368552</v>
      </c>
      <c r="TV34" s="221">
        <v>329.43665297855688</v>
      </c>
      <c r="TW34" s="120"/>
      <c r="TX34" s="221">
        <v>1045.9493214928941</v>
      </c>
      <c r="TY34" s="221">
        <v>1335.5430737766249</v>
      </c>
      <c r="TZ34" s="221">
        <v>1454.1780918849886</v>
      </c>
      <c r="UA34" s="221">
        <v>1268.8182716325539</v>
      </c>
      <c r="UB34" s="221">
        <v>1110.7468238258054</v>
      </c>
      <c r="UC34" s="221">
        <v>1017.2061255213603</v>
      </c>
      <c r="UD34" s="221">
        <v>967.59839846252396</v>
      </c>
      <c r="UE34" s="221">
        <v>865.64921662125357</v>
      </c>
      <c r="UF34" s="221">
        <v>1100.6650657229527</v>
      </c>
      <c r="UG34" s="221">
        <v>609.60338101430409</v>
      </c>
      <c r="UH34" s="221">
        <v>350.55592382154884</v>
      </c>
      <c r="UI34" s="221">
        <v>210.67105102165664</v>
      </c>
      <c r="UJ34" s="221">
        <v>169.64103845761497</v>
      </c>
      <c r="UK34" s="221">
        <v>203.38659074733096</v>
      </c>
      <c r="UL34" s="221">
        <v>156.30163421803454</v>
      </c>
      <c r="UM34" s="221">
        <v>205.22210707576704</v>
      </c>
      <c r="UN34" s="221">
        <v>477.46983904902157</v>
      </c>
      <c r="UO34" s="221">
        <v>108.82864818996106</v>
      </c>
      <c r="UP34" s="221">
        <v>110.11499999999998</v>
      </c>
      <c r="UQ34" s="221">
        <v>110.75800000000001</v>
      </c>
      <c r="UR34" s="221">
        <v>111.40154614850799</v>
      </c>
      <c r="US34" s="221">
        <v>111.40199999999999</v>
      </c>
      <c r="UT34" s="221">
        <v>111.40154614850799</v>
      </c>
      <c r="UU34" s="221">
        <v>85.622</v>
      </c>
      <c r="UV34" s="221">
        <v>138.96</v>
      </c>
      <c r="UW34" s="221">
        <v>194.29788712838302</v>
      </c>
      <c r="UX34" s="221">
        <v>194.29788712838302</v>
      </c>
      <c r="UY34" s="221">
        <v>252.52763721709681</v>
      </c>
      <c r="UZ34" s="221">
        <v>87.73363852153274</v>
      </c>
      <c r="VA34" s="221">
        <v>55.646920126602147</v>
      </c>
      <c r="VB34" s="221">
        <v>56.002204136995601</v>
      </c>
      <c r="VC34" s="221">
        <v>37.753103382502545</v>
      </c>
      <c r="VD34" s="221">
        <v>18.226687012546627</v>
      </c>
      <c r="VE34" s="221">
        <v>18.69888097660224</v>
      </c>
      <c r="VF34" s="221">
        <v>14.982785850918862</v>
      </c>
      <c r="VG34" s="120"/>
      <c r="VH34" s="221">
        <v>0</v>
      </c>
      <c r="VI34" s="221">
        <v>0</v>
      </c>
      <c r="VJ34" s="221">
        <v>0</v>
      </c>
      <c r="VK34" s="221">
        <v>0</v>
      </c>
      <c r="VL34" s="221">
        <v>0</v>
      </c>
      <c r="VM34" s="221">
        <v>0</v>
      </c>
      <c r="VN34" s="221">
        <v>0</v>
      </c>
      <c r="VO34" s="221">
        <v>0</v>
      </c>
      <c r="VP34" s="221">
        <v>0</v>
      </c>
      <c r="VQ34" s="221">
        <v>0</v>
      </c>
      <c r="VR34" s="221">
        <v>0</v>
      </c>
      <c r="VS34" s="221">
        <v>0</v>
      </c>
      <c r="VT34" s="221">
        <v>0</v>
      </c>
      <c r="VU34" s="221">
        <v>0</v>
      </c>
      <c r="VV34" s="221">
        <v>0</v>
      </c>
      <c r="VW34" s="221">
        <v>0</v>
      </c>
      <c r="VX34" s="221">
        <v>0</v>
      </c>
      <c r="VY34" s="221">
        <v>0</v>
      </c>
      <c r="VZ34" s="221">
        <v>0</v>
      </c>
      <c r="WA34" s="221">
        <v>0</v>
      </c>
      <c r="WB34" s="221">
        <v>0</v>
      </c>
      <c r="WC34" s="221">
        <v>0</v>
      </c>
      <c r="WD34" s="221">
        <v>0</v>
      </c>
      <c r="WE34" s="221">
        <v>0</v>
      </c>
      <c r="WF34" s="221">
        <v>0</v>
      </c>
      <c r="WG34" s="221">
        <v>0</v>
      </c>
      <c r="WH34" s="221">
        <v>0</v>
      </c>
      <c r="WI34" s="221">
        <v>0</v>
      </c>
      <c r="WJ34" s="221">
        <v>0</v>
      </c>
      <c r="WK34" s="221">
        <v>0</v>
      </c>
      <c r="WL34" s="221">
        <v>0</v>
      </c>
      <c r="WM34" s="221">
        <v>0</v>
      </c>
      <c r="WN34" s="221">
        <v>0</v>
      </c>
      <c r="WO34" s="221">
        <v>0</v>
      </c>
      <c r="WP34" s="221">
        <v>0</v>
      </c>
      <c r="WQ34" s="120"/>
      <c r="WR34" s="221">
        <v>0</v>
      </c>
      <c r="WS34" s="221">
        <v>0</v>
      </c>
      <c r="WT34" s="221">
        <v>0</v>
      </c>
      <c r="WU34" s="221">
        <v>0</v>
      </c>
      <c r="WV34" s="221">
        <v>0</v>
      </c>
      <c r="WW34" s="221">
        <v>0</v>
      </c>
      <c r="WX34" s="221">
        <v>0</v>
      </c>
      <c r="WY34" s="221">
        <v>0</v>
      </c>
      <c r="WZ34" s="221">
        <v>0</v>
      </c>
      <c r="XA34" s="221">
        <v>0</v>
      </c>
      <c r="XB34" s="221">
        <v>0</v>
      </c>
      <c r="XC34" s="221">
        <v>0</v>
      </c>
      <c r="XD34" s="221">
        <v>0</v>
      </c>
      <c r="XE34" s="221">
        <v>0</v>
      </c>
      <c r="XF34" s="221">
        <v>0</v>
      </c>
      <c r="XG34" s="221">
        <v>0</v>
      </c>
      <c r="XH34" s="221">
        <v>0</v>
      </c>
      <c r="XI34" s="221">
        <v>0</v>
      </c>
      <c r="XJ34" s="221">
        <v>0</v>
      </c>
      <c r="XK34" s="221">
        <v>0</v>
      </c>
      <c r="XL34" s="221">
        <v>0</v>
      </c>
      <c r="XM34" s="221">
        <v>0</v>
      </c>
      <c r="XN34" s="221">
        <v>0</v>
      </c>
      <c r="XO34" s="221">
        <v>0</v>
      </c>
      <c r="XP34" s="221">
        <v>0</v>
      </c>
      <c r="XQ34" s="221">
        <v>0</v>
      </c>
      <c r="XR34" s="221">
        <v>0</v>
      </c>
      <c r="XS34" s="221">
        <v>0</v>
      </c>
      <c r="XT34" s="221">
        <v>0</v>
      </c>
      <c r="XU34" s="221">
        <v>0</v>
      </c>
      <c r="XV34" s="221">
        <v>0</v>
      </c>
      <c r="XW34" s="221">
        <v>0</v>
      </c>
      <c r="XX34" s="221">
        <v>0</v>
      </c>
      <c r="XY34" s="221">
        <v>0</v>
      </c>
      <c r="XZ34" s="221">
        <v>0</v>
      </c>
      <c r="YA34" s="120"/>
      <c r="YB34" s="221">
        <v>0</v>
      </c>
      <c r="YC34" s="221">
        <v>0</v>
      </c>
      <c r="YD34" s="221">
        <v>0</v>
      </c>
      <c r="YE34" s="221">
        <v>0</v>
      </c>
      <c r="YF34" s="221">
        <v>0</v>
      </c>
      <c r="YG34" s="221">
        <v>0</v>
      </c>
      <c r="YH34" s="221">
        <v>0</v>
      </c>
      <c r="YI34" s="221">
        <v>0</v>
      </c>
      <c r="YJ34" s="221">
        <v>0</v>
      </c>
      <c r="YK34" s="221">
        <v>0</v>
      </c>
      <c r="YL34" s="221">
        <v>0</v>
      </c>
      <c r="YM34" s="221">
        <v>0</v>
      </c>
      <c r="YN34" s="221">
        <v>0</v>
      </c>
      <c r="YO34" s="221">
        <v>0</v>
      </c>
      <c r="YP34" s="221">
        <v>0</v>
      </c>
      <c r="YQ34" s="221">
        <v>0</v>
      </c>
      <c r="YR34" s="221">
        <v>0</v>
      </c>
      <c r="YS34" s="221">
        <v>0</v>
      </c>
      <c r="YT34" s="221">
        <v>0</v>
      </c>
      <c r="YU34" s="221">
        <v>0</v>
      </c>
      <c r="YV34" s="221">
        <v>0</v>
      </c>
      <c r="YW34" s="221">
        <v>0</v>
      </c>
      <c r="YX34" s="221">
        <v>0</v>
      </c>
      <c r="YY34" s="221">
        <v>0</v>
      </c>
      <c r="YZ34" s="221">
        <v>0</v>
      </c>
      <c r="ZA34" s="221">
        <v>0</v>
      </c>
      <c r="ZB34" s="221">
        <v>0</v>
      </c>
      <c r="ZC34" s="221">
        <v>0</v>
      </c>
      <c r="ZD34" s="221">
        <v>0</v>
      </c>
      <c r="ZE34" s="221">
        <v>0</v>
      </c>
      <c r="ZF34" s="221">
        <v>0</v>
      </c>
      <c r="ZG34" s="221">
        <v>0</v>
      </c>
      <c r="ZH34" s="221">
        <v>0</v>
      </c>
      <c r="ZI34" s="221">
        <v>0</v>
      </c>
      <c r="ZJ34" s="221">
        <v>20.969982927577504</v>
      </c>
      <c r="ZK34" s="120"/>
      <c r="ZL34" s="221">
        <v>0</v>
      </c>
      <c r="ZM34" s="221">
        <v>0</v>
      </c>
      <c r="ZN34" s="221">
        <v>0</v>
      </c>
      <c r="ZO34" s="221">
        <v>0</v>
      </c>
      <c r="ZP34" s="221">
        <v>0</v>
      </c>
      <c r="ZQ34" s="221">
        <v>0</v>
      </c>
      <c r="ZR34" s="221">
        <v>0</v>
      </c>
      <c r="ZS34" s="221">
        <v>0</v>
      </c>
      <c r="ZT34" s="221">
        <v>0</v>
      </c>
      <c r="ZU34" s="221">
        <v>0</v>
      </c>
      <c r="ZV34" s="221">
        <v>0</v>
      </c>
      <c r="ZW34" s="221">
        <v>0</v>
      </c>
      <c r="ZX34" s="221">
        <v>0</v>
      </c>
      <c r="ZY34" s="221">
        <v>0</v>
      </c>
      <c r="ZZ34" s="221">
        <v>0</v>
      </c>
      <c r="AAA34" s="221">
        <v>0</v>
      </c>
      <c r="AAB34" s="221">
        <v>0</v>
      </c>
      <c r="AAC34" s="221">
        <v>0</v>
      </c>
      <c r="AAD34" s="221">
        <v>0</v>
      </c>
      <c r="AAE34" s="221">
        <v>0</v>
      </c>
      <c r="AAF34" s="221">
        <v>0</v>
      </c>
      <c r="AAG34" s="221">
        <v>0</v>
      </c>
      <c r="AAH34" s="221">
        <v>0</v>
      </c>
      <c r="AAI34" s="221">
        <v>0</v>
      </c>
      <c r="AAJ34" s="221">
        <v>0</v>
      </c>
      <c r="AAK34" s="221">
        <v>0</v>
      </c>
      <c r="AAL34" s="221">
        <v>0</v>
      </c>
      <c r="AAM34" s="221">
        <v>0</v>
      </c>
      <c r="AAN34" s="221">
        <v>0</v>
      </c>
      <c r="AAO34" s="221">
        <v>0</v>
      </c>
      <c r="AAP34" s="221">
        <v>0</v>
      </c>
      <c r="AAQ34" s="221">
        <v>0</v>
      </c>
      <c r="AAR34" s="221">
        <v>0</v>
      </c>
      <c r="AAS34" s="221">
        <v>0</v>
      </c>
      <c r="AAT34" s="221">
        <v>0</v>
      </c>
      <c r="AAU34" s="120"/>
      <c r="AAV34" s="221">
        <v>0</v>
      </c>
      <c r="AAW34" s="221">
        <v>0</v>
      </c>
      <c r="AAX34" s="221">
        <v>0</v>
      </c>
      <c r="AAY34" s="221">
        <v>0</v>
      </c>
      <c r="AAZ34" s="221">
        <v>0</v>
      </c>
      <c r="ABA34" s="221">
        <v>0</v>
      </c>
      <c r="ABB34" s="221">
        <v>0</v>
      </c>
      <c r="ABC34" s="221">
        <v>0</v>
      </c>
      <c r="ABD34" s="221">
        <v>0</v>
      </c>
      <c r="ABE34" s="221">
        <v>0</v>
      </c>
      <c r="ABF34" s="221">
        <v>0</v>
      </c>
      <c r="ABG34" s="221">
        <v>0</v>
      </c>
      <c r="ABH34" s="221">
        <v>0</v>
      </c>
      <c r="ABI34" s="221">
        <v>0</v>
      </c>
      <c r="ABJ34" s="221">
        <v>0</v>
      </c>
      <c r="ABK34" s="221">
        <v>0</v>
      </c>
      <c r="ABL34" s="221">
        <v>0</v>
      </c>
      <c r="ABM34" s="221">
        <v>0</v>
      </c>
      <c r="ABN34" s="221">
        <v>0</v>
      </c>
      <c r="ABO34" s="221">
        <v>0</v>
      </c>
      <c r="ABP34" s="221">
        <v>0</v>
      </c>
      <c r="ABQ34" s="221">
        <v>0</v>
      </c>
      <c r="ABR34" s="221">
        <v>0</v>
      </c>
      <c r="ABS34" s="221">
        <v>0</v>
      </c>
      <c r="ABT34" s="221">
        <v>0</v>
      </c>
      <c r="ABU34" s="221">
        <v>0</v>
      </c>
      <c r="ABV34" s="221">
        <v>0</v>
      </c>
      <c r="ABW34" s="221">
        <v>0</v>
      </c>
      <c r="ABX34" s="221">
        <v>0</v>
      </c>
      <c r="ABY34" s="221">
        <v>0</v>
      </c>
      <c r="ABZ34" s="221">
        <v>0</v>
      </c>
      <c r="ACA34" s="221">
        <v>0</v>
      </c>
      <c r="ACB34" s="221">
        <v>0</v>
      </c>
      <c r="ACC34" s="221">
        <v>0</v>
      </c>
      <c r="ACD34" s="221">
        <v>0</v>
      </c>
      <c r="ACE34" s="120"/>
      <c r="ACF34" s="221">
        <v>798.70167000000004</v>
      </c>
      <c r="ACG34" s="221">
        <v>845.54331999999999</v>
      </c>
      <c r="ACH34" s="221">
        <v>847.36770000000001</v>
      </c>
      <c r="ACI34" s="221">
        <v>897.71846000000005</v>
      </c>
      <c r="ACJ34" s="221">
        <v>960.00084000000004</v>
      </c>
      <c r="ACK34" s="221">
        <v>959.63243000000011</v>
      </c>
      <c r="ACL34" s="221">
        <v>1027.8566630900002</v>
      </c>
      <c r="ACM34" s="221">
        <v>1055.6389221299999</v>
      </c>
      <c r="ACN34" s="221">
        <v>1115.0395090500001</v>
      </c>
      <c r="ACO34" s="221">
        <v>1268.2878136100001</v>
      </c>
      <c r="ACP34" s="221">
        <v>1172.2502270299999</v>
      </c>
      <c r="ACQ34" s="221">
        <v>1368.9156411600002</v>
      </c>
      <c r="ACR34" s="221">
        <v>1440.2070771199999</v>
      </c>
      <c r="ACS34" s="221">
        <v>1443.7294753399999</v>
      </c>
      <c r="ACT34" s="221">
        <v>1533.7078338600002</v>
      </c>
      <c r="ACU34" s="221">
        <v>1580.8614266200002</v>
      </c>
      <c r="ACV34" s="221">
        <v>1663.88830226</v>
      </c>
      <c r="ACW34" s="221">
        <v>1538.17381217</v>
      </c>
      <c r="ACX34" s="221">
        <v>1513.4143263999997</v>
      </c>
      <c r="ACY34" s="221">
        <v>1661.2562075599999</v>
      </c>
      <c r="ACZ34" s="221">
        <v>1814.5757944199997</v>
      </c>
      <c r="ADA34" s="221">
        <v>1901.99709076</v>
      </c>
      <c r="ADB34" s="221">
        <v>1999.41657394</v>
      </c>
      <c r="ADC34" s="221">
        <v>1987.7895938600004</v>
      </c>
      <c r="ADD34" s="221">
        <v>1872.6216057199997</v>
      </c>
      <c r="ADE34" s="221">
        <v>2015.5028574400003</v>
      </c>
      <c r="ADF34" s="221">
        <v>2107.7191955599997</v>
      </c>
      <c r="ADG34" s="221">
        <v>2225.6267596900002</v>
      </c>
      <c r="ADH34" s="221">
        <v>2322.6461971100002</v>
      </c>
      <c r="ADI34" s="221">
        <v>2427.3096178200003</v>
      </c>
      <c r="ADJ34" s="221">
        <v>2493.6541398700001</v>
      </c>
      <c r="ADK34" s="221">
        <v>2670.1703023300001</v>
      </c>
      <c r="ADL34" s="221">
        <v>2767.8955300900002</v>
      </c>
      <c r="ADM34" s="221">
        <v>2795.5744853909018</v>
      </c>
      <c r="ADN34" s="221">
        <v>2864.8480075986554</v>
      </c>
      <c r="ADO34" s="120"/>
      <c r="ADP34" s="221">
        <v>0</v>
      </c>
      <c r="ADQ34" s="221">
        <v>0</v>
      </c>
      <c r="ADR34" s="221">
        <v>0</v>
      </c>
      <c r="ADS34" s="221">
        <v>0</v>
      </c>
      <c r="ADT34" s="221">
        <v>0</v>
      </c>
      <c r="ADU34" s="221">
        <v>0</v>
      </c>
      <c r="ADV34" s="221">
        <v>0</v>
      </c>
      <c r="ADW34" s="221">
        <v>0</v>
      </c>
      <c r="ADX34" s="221">
        <v>0</v>
      </c>
      <c r="ADY34" s="221">
        <v>0</v>
      </c>
      <c r="ADZ34" s="221">
        <v>0</v>
      </c>
      <c r="AEA34" s="221">
        <v>0</v>
      </c>
      <c r="AEB34" s="221">
        <v>0</v>
      </c>
      <c r="AEC34" s="221">
        <v>0</v>
      </c>
      <c r="AED34" s="221">
        <v>0</v>
      </c>
      <c r="AEE34" s="221">
        <v>0</v>
      </c>
      <c r="AEF34" s="221">
        <v>0</v>
      </c>
      <c r="AEG34" s="221">
        <v>0</v>
      </c>
      <c r="AEH34" s="221">
        <v>0</v>
      </c>
      <c r="AEI34" s="221">
        <v>0</v>
      </c>
      <c r="AEJ34" s="221">
        <v>0</v>
      </c>
      <c r="AEK34" s="221">
        <v>0</v>
      </c>
      <c r="AEL34" s="221">
        <v>0</v>
      </c>
      <c r="AEM34" s="221">
        <v>0</v>
      </c>
      <c r="AEN34" s="221">
        <v>0</v>
      </c>
      <c r="AEO34" s="221">
        <v>0</v>
      </c>
      <c r="AEP34" s="221">
        <v>0</v>
      </c>
      <c r="AEQ34" s="221">
        <v>0</v>
      </c>
      <c r="AER34" s="221">
        <v>0</v>
      </c>
      <c r="AES34" s="221">
        <v>0</v>
      </c>
      <c r="AET34" s="221">
        <v>0</v>
      </c>
      <c r="AEU34" s="221">
        <v>0</v>
      </c>
      <c r="AEV34" s="221">
        <v>0</v>
      </c>
      <c r="AEW34" s="221">
        <v>0</v>
      </c>
      <c r="AEX34" s="221">
        <v>0</v>
      </c>
      <c r="AEY34" s="120"/>
      <c r="AEZ34" s="221">
        <v>0</v>
      </c>
      <c r="AFA34" s="221">
        <v>0</v>
      </c>
      <c r="AFB34" s="221">
        <v>0</v>
      </c>
      <c r="AFC34" s="221">
        <v>0</v>
      </c>
      <c r="AFD34" s="221">
        <v>0</v>
      </c>
      <c r="AFE34" s="221">
        <v>0</v>
      </c>
      <c r="AFF34" s="221">
        <v>0</v>
      </c>
      <c r="AFG34" s="221">
        <v>0</v>
      </c>
      <c r="AFH34" s="221">
        <v>0</v>
      </c>
      <c r="AFI34" s="221">
        <v>0</v>
      </c>
      <c r="AFJ34" s="221">
        <v>0</v>
      </c>
      <c r="AFK34" s="221">
        <v>0</v>
      </c>
      <c r="AFL34" s="221">
        <v>0</v>
      </c>
      <c r="AFM34" s="221">
        <v>0</v>
      </c>
      <c r="AFN34" s="221">
        <v>0</v>
      </c>
      <c r="AFO34" s="221">
        <v>0</v>
      </c>
      <c r="AFP34" s="221">
        <v>0</v>
      </c>
      <c r="AFQ34" s="221">
        <v>0</v>
      </c>
      <c r="AFR34" s="221">
        <v>0</v>
      </c>
      <c r="AFS34" s="221">
        <v>0</v>
      </c>
      <c r="AFT34" s="221">
        <v>0</v>
      </c>
      <c r="AFU34" s="221">
        <v>0</v>
      </c>
      <c r="AFV34" s="221">
        <v>0</v>
      </c>
      <c r="AFW34" s="221">
        <v>0</v>
      </c>
      <c r="AFX34" s="221">
        <v>0</v>
      </c>
      <c r="AFY34" s="221">
        <v>0</v>
      </c>
      <c r="AFZ34" s="221">
        <v>0</v>
      </c>
      <c r="AGA34" s="221">
        <v>0</v>
      </c>
      <c r="AGB34" s="221">
        <v>0</v>
      </c>
      <c r="AGC34" s="221">
        <v>0</v>
      </c>
      <c r="AGD34" s="221">
        <v>0</v>
      </c>
      <c r="AGE34" s="221">
        <v>0</v>
      </c>
      <c r="AGF34" s="221">
        <v>0</v>
      </c>
      <c r="AGG34" s="221">
        <v>0</v>
      </c>
      <c r="AGH34" s="221">
        <v>0</v>
      </c>
    </row>
    <row r="35" spans="1:866" ht="16.5" x14ac:dyDescent="0.25">
      <c r="A35" s="123">
        <v>31</v>
      </c>
      <c r="B35" s="408"/>
      <c r="C35" s="222" t="s">
        <v>336</v>
      </c>
      <c r="D35" s="202">
        <v>94.397756351853431</v>
      </c>
      <c r="E35" s="202">
        <v>97.399252786706654</v>
      </c>
      <c r="F35" s="202">
        <v>96.197410044826142</v>
      </c>
      <c r="G35" s="202">
        <v>168.78959706507663</v>
      </c>
      <c r="H35" s="202">
        <v>57.252333513308926</v>
      </c>
      <c r="I35" s="202">
        <v>115.36975665786308</v>
      </c>
      <c r="J35" s="202">
        <v>112.32729431599802</v>
      </c>
      <c r="K35" s="202">
        <v>145.06227264009681</v>
      </c>
      <c r="L35" s="202">
        <v>92.700327009533822</v>
      </c>
      <c r="M35" s="202">
        <v>141.72655672506463</v>
      </c>
      <c r="N35" s="202">
        <v>354.97994811534119</v>
      </c>
      <c r="O35" s="202">
        <v>251.67692973669608</v>
      </c>
      <c r="P35" s="202">
        <v>373.22245059754908</v>
      </c>
      <c r="Q35" s="202">
        <v>392.30287263976101</v>
      </c>
      <c r="R35" s="202">
        <v>399.46653725263468</v>
      </c>
      <c r="S35" s="202">
        <v>416.91583989542448</v>
      </c>
      <c r="T35" s="202">
        <v>418.78954153849156</v>
      </c>
      <c r="U35" s="202">
        <v>413.06187807743765</v>
      </c>
      <c r="V35" s="202">
        <v>398.36017740690636</v>
      </c>
      <c r="W35" s="202">
        <v>439.82991579625809</v>
      </c>
      <c r="X35" s="202">
        <v>453.44123383360073</v>
      </c>
      <c r="Y35" s="202">
        <v>473.9569166758626</v>
      </c>
      <c r="Z35" s="202">
        <v>449.85093280578121</v>
      </c>
      <c r="AA35" s="202">
        <v>531.41284201835253</v>
      </c>
      <c r="AB35" s="202">
        <v>631.94788420704674</v>
      </c>
      <c r="AC35" s="202">
        <v>770.25541736442199</v>
      </c>
      <c r="AD35" s="202">
        <v>986.29409715226438</v>
      </c>
      <c r="AE35" s="202">
        <v>1396.1947129648274</v>
      </c>
      <c r="AF35" s="202">
        <v>1856.1283625912833</v>
      </c>
      <c r="AG35" s="202">
        <v>2340.9179618404528</v>
      </c>
      <c r="AH35" s="202">
        <v>2894.4456677924131</v>
      </c>
      <c r="AI35" s="202">
        <v>3446.6476745873674</v>
      </c>
      <c r="AJ35" s="202">
        <v>3810.0581363872921</v>
      </c>
      <c r="AK35" s="202">
        <v>3923.9214001453579</v>
      </c>
      <c r="AL35" s="202">
        <v>3376.966611759005</v>
      </c>
      <c r="AM35" s="120"/>
      <c r="AN35" s="202">
        <v>68.482665976205524</v>
      </c>
      <c r="AO35" s="202">
        <v>53.132579169110571</v>
      </c>
      <c r="AP35" s="202">
        <v>37.977400896065916</v>
      </c>
      <c r="AQ35" s="202">
        <v>30.953495939564846</v>
      </c>
      <c r="AR35" s="202">
        <v>44.698571277781014</v>
      </c>
      <c r="AS35" s="202">
        <v>91.509067502974403</v>
      </c>
      <c r="AT35" s="202">
        <v>124.58481910245391</v>
      </c>
      <c r="AU35" s="202">
        <v>115.07046810278337</v>
      </c>
      <c r="AV35" s="202">
        <v>174.42543633741994</v>
      </c>
      <c r="AW35" s="202">
        <v>196.30611960214225</v>
      </c>
      <c r="AX35" s="202">
        <v>223.21951010830395</v>
      </c>
      <c r="AY35" s="202">
        <v>282.34119836643805</v>
      </c>
      <c r="AZ35" s="202">
        <v>316.80475277958652</v>
      </c>
      <c r="BA35" s="202">
        <v>312.71978219298268</v>
      </c>
      <c r="BB35" s="202">
        <v>342.94622909804963</v>
      </c>
      <c r="BC35" s="202">
        <v>337.18741957348595</v>
      </c>
      <c r="BD35" s="202">
        <v>224.38826813520765</v>
      </c>
      <c r="BE35" s="202">
        <v>254.52375151423541</v>
      </c>
      <c r="BF35" s="202">
        <v>246.51816195734517</v>
      </c>
      <c r="BG35" s="202">
        <v>278.90475254234116</v>
      </c>
      <c r="BH35" s="202">
        <v>280.30865272014745</v>
      </c>
      <c r="BI35" s="202">
        <v>297.62536680414399</v>
      </c>
      <c r="BJ35" s="202">
        <v>322.70158818314457</v>
      </c>
      <c r="BK35" s="202">
        <v>308.5448156766098</v>
      </c>
      <c r="BL35" s="202">
        <v>209.01224389206874</v>
      </c>
      <c r="BM35" s="202">
        <v>112.96559245080938</v>
      </c>
      <c r="BN35" s="202">
        <v>45.349251430168962</v>
      </c>
      <c r="BO35" s="202">
        <v>80.892636639435182</v>
      </c>
      <c r="BP35" s="202">
        <v>91.664258845443072</v>
      </c>
      <c r="BQ35" s="202">
        <v>218.65917970586827</v>
      </c>
      <c r="BR35" s="202">
        <v>76.714091215414371</v>
      </c>
      <c r="BS35" s="202">
        <v>75.818866689774524</v>
      </c>
      <c r="BT35" s="202">
        <v>75.653419499450862</v>
      </c>
      <c r="BU35" s="202">
        <v>75.653419499450862</v>
      </c>
      <c r="BV35" s="202">
        <v>75.645846812017339</v>
      </c>
      <c r="BW35" s="120"/>
      <c r="BX35" s="202">
        <v>219.96388984863745</v>
      </c>
      <c r="BY35" s="202">
        <v>252.56284424206473</v>
      </c>
      <c r="BZ35" s="202">
        <v>225.97123968882579</v>
      </c>
      <c r="CA35" s="202">
        <v>244.5873851794517</v>
      </c>
      <c r="CB35" s="202">
        <v>207.32090185977884</v>
      </c>
      <c r="CC35" s="202">
        <v>179.68760578325171</v>
      </c>
      <c r="CD35" s="202">
        <v>146.80517188520326</v>
      </c>
      <c r="CE35" s="202">
        <v>131.95791802572549</v>
      </c>
      <c r="CF35" s="202">
        <v>131.81423469165691</v>
      </c>
      <c r="CG35" s="202">
        <v>125.54405236261762</v>
      </c>
      <c r="CH35" s="202">
        <v>138.48747542620683</v>
      </c>
      <c r="CI35" s="202">
        <v>161.40642987565289</v>
      </c>
      <c r="CJ35" s="202">
        <v>167.72212616848512</v>
      </c>
      <c r="CK35" s="202">
        <v>150.78181617247486</v>
      </c>
      <c r="CL35" s="202">
        <v>179.23547030339421</v>
      </c>
      <c r="CM35" s="202">
        <v>176.99517087661721</v>
      </c>
      <c r="CN35" s="202">
        <v>183.39976918409087</v>
      </c>
      <c r="CO35" s="202">
        <v>217.31035398059583</v>
      </c>
      <c r="CP35" s="202">
        <v>287.19393844693491</v>
      </c>
      <c r="CQ35" s="202">
        <v>287.62009364285086</v>
      </c>
      <c r="CR35" s="202">
        <v>241.95037507978623</v>
      </c>
      <c r="CS35" s="202">
        <v>259.69339718787216</v>
      </c>
      <c r="CT35" s="202">
        <v>264.25488037117941</v>
      </c>
      <c r="CU35" s="202">
        <v>232.62815965378138</v>
      </c>
      <c r="CV35" s="202">
        <v>250.06503689936804</v>
      </c>
      <c r="CW35" s="202">
        <v>315.35561627150645</v>
      </c>
      <c r="CX35" s="202">
        <v>271.03500323158079</v>
      </c>
      <c r="CY35" s="202">
        <v>192.91488050157335</v>
      </c>
      <c r="CZ35" s="202">
        <v>224.53889386691705</v>
      </c>
      <c r="DA35" s="202">
        <v>263.1425896916864</v>
      </c>
      <c r="DB35" s="202">
        <v>219.34227785616855</v>
      </c>
      <c r="DC35" s="202">
        <v>285.89765375632197</v>
      </c>
      <c r="DD35" s="202">
        <v>288.28747295857784</v>
      </c>
      <c r="DE35" s="202">
        <v>302.87931996981985</v>
      </c>
      <c r="DF35" s="202">
        <v>284.50037391734219</v>
      </c>
      <c r="DG35" s="120"/>
      <c r="DH35" s="202">
        <v>9.9750422362156352E-2</v>
      </c>
      <c r="DI35" s="202">
        <v>9.9739433570548347E-2</v>
      </c>
      <c r="DJ35" s="202">
        <v>9.970483703190014E-2</v>
      </c>
      <c r="DK35" s="202">
        <v>9.9672687662598611E-2</v>
      </c>
      <c r="DL35" s="202">
        <v>1.9159999999999999</v>
      </c>
      <c r="DM35" s="202">
        <v>9.9731250455022957E-2</v>
      </c>
      <c r="DN35" s="202">
        <v>9.9726566524489496E-2</v>
      </c>
      <c r="DO35" s="202">
        <v>9.9727600453661691E-2</v>
      </c>
      <c r="DP35" s="202">
        <v>9.9688458350600889E-2</v>
      </c>
      <c r="DQ35" s="202">
        <v>9.9708037390807414E-2</v>
      </c>
      <c r="DR35" s="202">
        <v>9.9693381540624695E-2</v>
      </c>
      <c r="DS35" s="202">
        <v>9.9697973672533663E-2</v>
      </c>
      <c r="DT35" s="202">
        <v>0</v>
      </c>
      <c r="DU35" s="202">
        <v>0</v>
      </c>
      <c r="DV35" s="202">
        <v>0</v>
      </c>
      <c r="DW35" s="202">
        <v>0</v>
      </c>
      <c r="DX35" s="202">
        <v>0</v>
      </c>
      <c r="DY35" s="202">
        <v>0</v>
      </c>
      <c r="DZ35" s="202">
        <v>0</v>
      </c>
      <c r="EA35" s="202">
        <v>0</v>
      </c>
      <c r="EB35" s="202">
        <v>0</v>
      </c>
      <c r="EC35" s="202">
        <v>0</v>
      </c>
      <c r="ED35" s="202">
        <v>0</v>
      </c>
      <c r="EE35" s="202">
        <v>0</v>
      </c>
      <c r="EF35" s="202">
        <v>0</v>
      </c>
      <c r="EG35" s="202">
        <v>0</v>
      </c>
      <c r="EH35" s="202">
        <v>0</v>
      </c>
      <c r="EI35" s="202">
        <v>0</v>
      </c>
      <c r="EJ35" s="202">
        <v>0</v>
      </c>
      <c r="EK35" s="202">
        <v>0</v>
      </c>
      <c r="EL35" s="202">
        <v>0</v>
      </c>
      <c r="EM35" s="202">
        <v>0</v>
      </c>
      <c r="EN35" s="202">
        <v>0</v>
      </c>
      <c r="EO35" s="202">
        <v>0</v>
      </c>
      <c r="EP35" s="202">
        <v>0</v>
      </c>
      <c r="EQ35" s="120"/>
      <c r="ER35" s="202">
        <v>0</v>
      </c>
      <c r="ES35" s="202">
        <v>0</v>
      </c>
      <c r="ET35" s="202">
        <v>0</v>
      </c>
      <c r="EU35" s="202">
        <v>0</v>
      </c>
      <c r="EV35" s="202">
        <v>0</v>
      </c>
      <c r="EW35" s="202">
        <v>0</v>
      </c>
      <c r="EX35" s="202">
        <v>0</v>
      </c>
      <c r="EY35" s="202">
        <v>0</v>
      </c>
      <c r="EZ35" s="202">
        <v>0</v>
      </c>
      <c r="FA35" s="202">
        <v>0</v>
      </c>
      <c r="FB35" s="202">
        <v>0</v>
      </c>
      <c r="FC35" s="202">
        <v>0</v>
      </c>
      <c r="FD35" s="202">
        <v>0</v>
      </c>
      <c r="FE35" s="202">
        <v>0</v>
      </c>
      <c r="FF35" s="202">
        <v>0</v>
      </c>
      <c r="FG35" s="202">
        <v>0</v>
      </c>
      <c r="FH35" s="202">
        <v>0</v>
      </c>
      <c r="FI35" s="202">
        <v>0</v>
      </c>
      <c r="FJ35" s="202">
        <v>0</v>
      </c>
      <c r="FK35" s="202">
        <v>0</v>
      </c>
      <c r="FL35" s="202">
        <v>0</v>
      </c>
      <c r="FM35" s="202">
        <v>0</v>
      </c>
      <c r="FN35" s="202">
        <v>0</v>
      </c>
      <c r="FO35" s="202">
        <v>0</v>
      </c>
      <c r="FP35" s="202">
        <v>0</v>
      </c>
      <c r="FQ35" s="202">
        <v>0</v>
      </c>
      <c r="FR35" s="202">
        <v>0</v>
      </c>
      <c r="FS35" s="202">
        <v>0</v>
      </c>
      <c r="FT35" s="202">
        <v>0</v>
      </c>
      <c r="FU35" s="202">
        <v>0</v>
      </c>
      <c r="FV35" s="202">
        <v>0</v>
      </c>
      <c r="FW35" s="202">
        <v>0</v>
      </c>
      <c r="FX35" s="202">
        <v>0</v>
      </c>
      <c r="FY35" s="202">
        <v>0</v>
      </c>
      <c r="FZ35" s="202">
        <v>0</v>
      </c>
      <c r="GA35" s="120"/>
      <c r="GB35" s="202">
        <v>9.1999999999999993</v>
      </c>
      <c r="GC35" s="202">
        <v>9.8000000000000007</v>
      </c>
      <c r="GD35" s="202">
        <v>10</v>
      </c>
      <c r="GE35" s="202">
        <v>11.4</v>
      </c>
      <c r="GF35" s="202">
        <v>7.3</v>
      </c>
      <c r="GG35" s="202">
        <v>6.8</v>
      </c>
      <c r="GH35" s="202">
        <v>5.9</v>
      </c>
      <c r="GI35" s="202">
        <v>4.5</v>
      </c>
      <c r="GJ35" s="202">
        <v>4.8</v>
      </c>
      <c r="GK35" s="202">
        <v>5.0999999999999996</v>
      </c>
      <c r="GL35" s="202">
        <v>5.5</v>
      </c>
      <c r="GM35" s="202">
        <v>5.5</v>
      </c>
      <c r="GN35" s="202">
        <v>5.9</v>
      </c>
      <c r="GO35" s="202">
        <v>7.1</v>
      </c>
      <c r="GP35" s="202">
        <v>7.313698305486434</v>
      </c>
      <c r="GQ35" s="202">
        <v>7.41</v>
      </c>
      <c r="GR35" s="202">
        <v>7.4</v>
      </c>
      <c r="GS35" s="202">
        <v>11.064144640450095</v>
      </c>
      <c r="GT35" s="202">
        <v>14.128701052581604</v>
      </c>
      <c r="GU35" s="202">
        <v>12.283889116802436</v>
      </c>
      <c r="GV35" s="202">
        <v>12.5</v>
      </c>
      <c r="GW35" s="202">
        <v>13.739566504276837</v>
      </c>
      <c r="GX35" s="202">
        <v>13.848182883939037</v>
      </c>
      <c r="GY35" s="202">
        <v>15.157611068498285</v>
      </c>
      <c r="GZ35" s="202">
        <v>14.490417863212798</v>
      </c>
      <c r="HA35" s="202">
        <v>13.739566504276837</v>
      </c>
      <c r="HB35" s="202">
        <v>13.739566504276837</v>
      </c>
      <c r="HC35" s="202">
        <v>13.739566504276837</v>
      </c>
      <c r="HD35" s="202">
        <v>13.625974330422551</v>
      </c>
      <c r="HE35" s="202">
        <v>13.563747480658513</v>
      </c>
      <c r="HF35" s="202">
        <v>13.552716403914902</v>
      </c>
      <c r="HG35" s="202">
        <v>13.25968469788431</v>
      </c>
      <c r="HH35" s="202">
        <v>13.24503311258278</v>
      </c>
      <c r="HI35" s="202">
        <v>13.24503311258278</v>
      </c>
      <c r="HJ35" s="202">
        <v>16.61260426320667</v>
      </c>
      <c r="HK35" s="120"/>
      <c r="HL35" s="202">
        <v>0</v>
      </c>
      <c r="HM35" s="202">
        <v>0</v>
      </c>
      <c r="HN35" s="202">
        <v>0</v>
      </c>
      <c r="HO35" s="202">
        <v>0</v>
      </c>
      <c r="HP35" s="202">
        <v>0</v>
      </c>
      <c r="HQ35" s="202">
        <v>0</v>
      </c>
      <c r="HR35" s="202">
        <v>0</v>
      </c>
      <c r="HS35" s="202">
        <v>0</v>
      </c>
      <c r="HT35" s="202">
        <v>0</v>
      </c>
      <c r="HU35" s="202">
        <v>0</v>
      </c>
      <c r="HV35" s="202">
        <v>0</v>
      </c>
      <c r="HW35" s="202">
        <v>0</v>
      </c>
      <c r="HX35" s="202">
        <v>0</v>
      </c>
      <c r="HY35" s="202">
        <v>0</v>
      </c>
      <c r="HZ35" s="202">
        <v>0</v>
      </c>
      <c r="IA35" s="202">
        <v>0</v>
      </c>
      <c r="IB35" s="202">
        <v>0</v>
      </c>
      <c r="IC35" s="202">
        <v>0</v>
      </c>
      <c r="ID35" s="202">
        <v>0</v>
      </c>
      <c r="IE35" s="202">
        <v>0</v>
      </c>
      <c r="IF35" s="202">
        <v>0</v>
      </c>
      <c r="IG35" s="202">
        <v>0</v>
      </c>
      <c r="IH35" s="202">
        <v>0</v>
      </c>
      <c r="II35" s="202">
        <v>0</v>
      </c>
      <c r="IJ35" s="202">
        <v>0</v>
      </c>
      <c r="IK35" s="202">
        <v>0</v>
      </c>
      <c r="IL35" s="202">
        <v>0</v>
      </c>
      <c r="IM35" s="202">
        <v>0</v>
      </c>
      <c r="IN35" s="202">
        <v>0</v>
      </c>
      <c r="IO35" s="202">
        <v>0</v>
      </c>
      <c r="IP35" s="202">
        <v>0</v>
      </c>
      <c r="IQ35" s="202">
        <v>0</v>
      </c>
      <c r="IR35" s="202">
        <v>0</v>
      </c>
      <c r="IS35" s="202">
        <v>0</v>
      </c>
      <c r="IT35" s="202">
        <v>0</v>
      </c>
      <c r="IU35" s="120"/>
      <c r="IV35" s="202">
        <v>0</v>
      </c>
      <c r="IW35" s="202">
        <v>0</v>
      </c>
      <c r="IX35" s="202">
        <v>0</v>
      </c>
      <c r="IY35" s="202">
        <v>0</v>
      </c>
      <c r="IZ35" s="202">
        <v>0</v>
      </c>
      <c r="JA35" s="202">
        <v>0</v>
      </c>
      <c r="JB35" s="202">
        <v>0</v>
      </c>
      <c r="JC35" s="202">
        <v>0</v>
      </c>
      <c r="JD35" s="202">
        <v>0</v>
      </c>
      <c r="JE35" s="202">
        <v>0</v>
      </c>
      <c r="JF35" s="202">
        <v>0</v>
      </c>
      <c r="JG35" s="202">
        <v>0</v>
      </c>
      <c r="JH35" s="202">
        <v>0</v>
      </c>
      <c r="JI35" s="202">
        <v>0</v>
      </c>
      <c r="JJ35" s="202">
        <v>0</v>
      </c>
      <c r="JK35" s="202">
        <v>0</v>
      </c>
      <c r="JL35" s="202">
        <v>0</v>
      </c>
      <c r="JM35" s="202">
        <v>0</v>
      </c>
      <c r="JN35" s="202">
        <v>0</v>
      </c>
      <c r="JO35" s="202">
        <v>0</v>
      </c>
      <c r="JP35" s="202">
        <v>0</v>
      </c>
      <c r="JQ35" s="202">
        <v>0</v>
      </c>
      <c r="JR35" s="202">
        <v>0</v>
      </c>
      <c r="JS35" s="202">
        <v>0</v>
      </c>
      <c r="JT35" s="202">
        <v>0</v>
      </c>
      <c r="JU35" s="202">
        <v>0</v>
      </c>
      <c r="JV35" s="202">
        <v>0</v>
      </c>
      <c r="JW35" s="202">
        <v>0</v>
      </c>
      <c r="JX35" s="202">
        <v>0</v>
      </c>
      <c r="JY35" s="202">
        <v>0</v>
      </c>
      <c r="JZ35" s="202">
        <v>0</v>
      </c>
      <c r="KA35" s="202">
        <v>0</v>
      </c>
      <c r="KB35" s="202">
        <v>0</v>
      </c>
      <c r="KC35" s="202">
        <v>0</v>
      </c>
      <c r="KD35" s="202">
        <v>0</v>
      </c>
      <c r="KE35" s="120"/>
      <c r="KF35" s="202">
        <v>0</v>
      </c>
      <c r="KG35" s="202">
        <v>0</v>
      </c>
      <c r="KH35" s="202">
        <v>0</v>
      </c>
      <c r="KI35" s="202">
        <v>0</v>
      </c>
      <c r="KJ35" s="202">
        <v>0</v>
      </c>
      <c r="KK35" s="202">
        <v>0</v>
      </c>
      <c r="KL35" s="202">
        <v>0</v>
      </c>
      <c r="KM35" s="202">
        <v>0</v>
      </c>
      <c r="KN35" s="202">
        <v>0</v>
      </c>
      <c r="KO35" s="202">
        <v>0</v>
      </c>
      <c r="KP35" s="202">
        <v>0</v>
      </c>
      <c r="KQ35" s="202">
        <v>0</v>
      </c>
      <c r="KR35" s="202">
        <v>0</v>
      </c>
      <c r="KS35" s="202">
        <v>0</v>
      </c>
      <c r="KT35" s="202">
        <v>0</v>
      </c>
      <c r="KU35" s="202">
        <v>0</v>
      </c>
      <c r="KV35" s="202">
        <v>0</v>
      </c>
      <c r="KW35" s="202">
        <v>0</v>
      </c>
      <c r="KX35" s="202">
        <v>0</v>
      </c>
      <c r="KY35" s="202">
        <v>0</v>
      </c>
      <c r="KZ35" s="202">
        <v>0</v>
      </c>
      <c r="LA35" s="202">
        <v>0</v>
      </c>
      <c r="LB35" s="202">
        <v>0</v>
      </c>
      <c r="LC35" s="202">
        <v>0</v>
      </c>
      <c r="LD35" s="202">
        <v>0</v>
      </c>
      <c r="LE35" s="202">
        <v>0</v>
      </c>
      <c r="LF35" s="202">
        <v>0</v>
      </c>
      <c r="LG35" s="202">
        <v>0</v>
      </c>
      <c r="LH35" s="202">
        <v>0</v>
      </c>
      <c r="LI35" s="202">
        <v>0</v>
      </c>
      <c r="LJ35" s="202">
        <v>0</v>
      </c>
      <c r="LK35" s="202">
        <v>0</v>
      </c>
      <c r="LL35" s="202">
        <v>0</v>
      </c>
      <c r="LM35" s="202">
        <v>0</v>
      </c>
      <c r="LN35" s="202">
        <v>0</v>
      </c>
      <c r="LO35" s="120"/>
      <c r="LP35" s="202">
        <v>392.14406259905854</v>
      </c>
      <c r="LQ35" s="202">
        <v>412.99441563145251</v>
      </c>
      <c r="LR35" s="202">
        <v>370.2457554667497</v>
      </c>
      <c r="LS35" s="202">
        <v>455.83015087175573</v>
      </c>
      <c r="LT35" s="202">
        <v>318.48780665086878</v>
      </c>
      <c r="LU35" s="202">
        <v>393.46616119454427</v>
      </c>
      <c r="LV35" s="202">
        <v>389.7170118701797</v>
      </c>
      <c r="LW35" s="202">
        <v>396.6903863690593</v>
      </c>
      <c r="LX35" s="202">
        <v>403.83968649696129</v>
      </c>
      <c r="LY35" s="202">
        <v>468.77643672721535</v>
      </c>
      <c r="LZ35" s="202">
        <v>722.28662703139264</v>
      </c>
      <c r="MA35" s="202">
        <v>701.0242559524595</v>
      </c>
      <c r="MB35" s="202">
        <v>863.64932954562073</v>
      </c>
      <c r="MC35" s="202">
        <v>862.90447100521862</v>
      </c>
      <c r="MD35" s="202">
        <v>928.96193495956493</v>
      </c>
      <c r="ME35" s="202">
        <v>938.50843034552759</v>
      </c>
      <c r="MF35" s="202">
        <v>833.97757885779004</v>
      </c>
      <c r="MG35" s="202">
        <v>895.96012821271904</v>
      </c>
      <c r="MH35" s="202">
        <v>946.20097886376811</v>
      </c>
      <c r="MI35" s="202">
        <v>1018.6386510982526</v>
      </c>
      <c r="MJ35" s="202">
        <v>988.20026163353441</v>
      </c>
      <c r="MK35" s="202">
        <v>1045.0152471721556</v>
      </c>
      <c r="ML35" s="202">
        <v>1050.6555842440443</v>
      </c>
      <c r="MM35" s="202">
        <v>1087.7434284172418</v>
      </c>
      <c r="MN35" s="202">
        <v>1105.5155828616964</v>
      </c>
      <c r="MO35" s="202">
        <v>1212.3161925910147</v>
      </c>
      <c r="MP35" s="202">
        <v>1316.417918318291</v>
      </c>
      <c r="MQ35" s="202">
        <v>1683.7417966101129</v>
      </c>
      <c r="MR35" s="202">
        <v>2185.957489634066</v>
      </c>
      <c r="MS35" s="202">
        <v>2836.2834787186657</v>
      </c>
      <c r="MT35" s="202">
        <v>3204.0547532679111</v>
      </c>
      <c r="MU35" s="202">
        <v>3821.6238797313486</v>
      </c>
      <c r="MV35" s="202">
        <v>4187.2440619579038</v>
      </c>
      <c r="MW35" s="202">
        <v>4315.6991727272116</v>
      </c>
      <c r="MX35" s="202">
        <v>3753.7254367515711</v>
      </c>
      <c r="MY35" s="120"/>
      <c r="MZ35" s="202">
        <v>0</v>
      </c>
      <c r="NA35" s="202">
        <v>0</v>
      </c>
      <c r="NB35" s="202">
        <v>0</v>
      </c>
      <c r="NC35" s="202">
        <v>0</v>
      </c>
      <c r="ND35" s="202">
        <v>0</v>
      </c>
      <c r="NE35" s="202">
        <v>0</v>
      </c>
      <c r="NF35" s="202">
        <v>0</v>
      </c>
      <c r="NG35" s="202">
        <v>0</v>
      </c>
      <c r="NH35" s="202">
        <v>0</v>
      </c>
      <c r="NI35" s="202">
        <v>0</v>
      </c>
      <c r="NJ35" s="202">
        <v>0</v>
      </c>
      <c r="NK35" s="202">
        <v>0</v>
      </c>
      <c r="NL35" s="202">
        <v>0</v>
      </c>
      <c r="NM35" s="202">
        <v>0</v>
      </c>
      <c r="NN35" s="202">
        <v>0</v>
      </c>
      <c r="NO35" s="202">
        <v>0</v>
      </c>
      <c r="NP35" s="202">
        <v>0</v>
      </c>
      <c r="NQ35" s="202">
        <v>0</v>
      </c>
      <c r="NR35" s="202">
        <v>0</v>
      </c>
      <c r="NS35" s="202">
        <v>0</v>
      </c>
      <c r="NT35" s="202">
        <v>0</v>
      </c>
      <c r="NU35" s="202">
        <v>0</v>
      </c>
      <c r="NV35" s="202">
        <v>0</v>
      </c>
      <c r="NW35" s="202">
        <v>0</v>
      </c>
      <c r="NX35" s="202">
        <v>0</v>
      </c>
      <c r="NY35" s="202">
        <v>0</v>
      </c>
      <c r="NZ35" s="202">
        <v>0</v>
      </c>
      <c r="OA35" s="202">
        <v>0</v>
      </c>
      <c r="OB35" s="202">
        <v>0</v>
      </c>
      <c r="OC35" s="202">
        <v>0</v>
      </c>
      <c r="OD35" s="202">
        <v>0</v>
      </c>
      <c r="OE35" s="202">
        <v>0</v>
      </c>
      <c r="OF35" s="202">
        <v>0</v>
      </c>
      <c r="OG35" s="202">
        <v>0</v>
      </c>
      <c r="OH35" s="202">
        <v>0</v>
      </c>
      <c r="OI35" s="120"/>
      <c r="OJ35" s="202">
        <v>11.027949812405593</v>
      </c>
      <c r="OK35" s="202">
        <v>11.264536649360799</v>
      </c>
      <c r="OL35" s="202">
        <v>11.951354779511862</v>
      </c>
      <c r="OM35" s="202">
        <v>13.383837074240294</v>
      </c>
      <c r="ON35" s="202">
        <v>13.04041027580989</v>
      </c>
      <c r="OO35" s="202">
        <v>9.2964106464100364</v>
      </c>
      <c r="OP35" s="202">
        <v>8.9083349307774249</v>
      </c>
      <c r="OQ35" s="202">
        <v>6.6663262799072829</v>
      </c>
      <c r="OR35" s="202">
        <v>6.5906018113409104</v>
      </c>
      <c r="OS35" s="202">
        <v>7.0597010047970521</v>
      </c>
      <c r="OT35" s="202">
        <v>7.1697095395953525</v>
      </c>
      <c r="OU35" s="202">
        <v>7.2531886452388106</v>
      </c>
      <c r="OV35" s="202">
        <v>5.3901627180727427</v>
      </c>
      <c r="OW35" s="202">
        <v>5.5290749403341275</v>
      </c>
      <c r="OX35" s="202">
        <v>5.9918100759900401</v>
      </c>
      <c r="OY35" s="202">
        <v>6.7959766201804763</v>
      </c>
      <c r="OZ35" s="202">
        <v>7.1212073011991173</v>
      </c>
      <c r="PA35" s="202">
        <v>26.142594705732346</v>
      </c>
      <c r="PB35" s="202">
        <v>27.861227408323305</v>
      </c>
      <c r="PC35" s="202">
        <v>40.663972719565308</v>
      </c>
      <c r="PD35" s="202">
        <v>40.766967741935488</v>
      </c>
      <c r="PE35" s="202">
        <v>47.964890322580651</v>
      </c>
      <c r="PF35" s="202">
        <v>50.262377352420778</v>
      </c>
      <c r="PG35" s="202">
        <v>54.127225110328361</v>
      </c>
      <c r="PH35" s="202">
        <v>54.927293761381016</v>
      </c>
      <c r="PI35" s="202">
        <v>49.792504423355318</v>
      </c>
      <c r="PJ35" s="202">
        <v>50.222677029175735</v>
      </c>
      <c r="PK35" s="202">
        <v>46.935768243079892</v>
      </c>
      <c r="PL35" s="202">
        <v>44.322341965578246</v>
      </c>
      <c r="PM35" s="202">
        <v>41.937912176290816</v>
      </c>
      <c r="PN35" s="202">
        <v>42.919736207173877</v>
      </c>
      <c r="PO35" s="202">
        <v>45.514556860221973</v>
      </c>
      <c r="PP35" s="202">
        <v>45.654817436062409</v>
      </c>
      <c r="PQ35" s="202">
        <v>45.654817436062409</v>
      </c>
      <c r="PR35" s="202">
        <v>45.886770506912448</v>
      </c>
      <c r="PS35" s="120"/>
      <c r="PT35" s="202">
        <v>0</v>
      </c>
      <c r="PU35" s="202">
        <v>0</v>
      </c>
      <c r="PV35" s="202">
        <v>0</v>
      </c>
      <c r="PW35" s="202">
        <v>0</v>
      </c>
      <c r="PX35" s="202">
        <v>0</v>
      </c>
      <c r="PY35" s="202">
        <v>0</v>
      </c>
      <c r="PZ35" s="202">
        <v>0</v>
      </c>
      <c r="QA35" s="202">
        <v>0</v>
      </c>
      <c r="QB35" s="202">
        <v>0</v>
      </c>
      <c r="QC35" s="202">
        <v>0</v>
      </c>
      <c r="QD35" s="202">
        <v>0</v>
      </c>
      <c r="QE35" s="202">
        <v>0</v>
      </c>
      <c r="QF35" s="202">
        <v>0</v>
      </c>
      <c r="QG35" s="202">
        <v>0</v>
      </c>
      <c r="QH35" s="202">
        <v>0</v>
      </c>
      <c r="QI35" s="202">
        <v>0</v>
      </c>
      <c r="QJ35" s="202">
        <v>0</v>
      </c>
      <c r="QK35" s="202">
        <v>0</v>
      </c>
      <c r="QL35" s="202">
        <v>0</v>
      </c>
      <c r="QM35" s="202">
        <v>0</v>
      </c>
      <c r="QN35" s="202">
        <v>0</v>
      </c>
      <c r="QO35" s="202">
        <v>0</v>
      </c>
      <c r="QP35" s="202">
        <v>0</v>
      </c>
      <c r="QQ35" s="202">
        <v>0</v>
      </c>
      <c r="QR35" s="202">
        <v>0</v>
      </c>
      <c r="QS35" s="202">
        <v>0</v>
      </c>
      <c r="QT35" s="202">
        <v>0</v>
      </c>
      <c r="QU35" s="202">
        <v>0</v>
      </c>
      <c r="QV35" s="202">
        <v>0</v>
      </c>
      <c r="QW35" s="202">
        <v>0</v>
      </c>
      <c r="QX35" s="202">
        <v>0</v>
      </c>
      <c r="QY35" s="202">
        <v>0</v>
      </c>
      <c r="QZ35" s="202">
        <v>0</v>
      </c>
      <c r="RA35" s="202">
        <v>0</v>
      </c>
      <c r="RB35" s="202">
        <v>0</v>
      </c>
      <c r="RC35" s="120"/>
      <c r="RD35" s="202">
        <v>34.65857391838874</v>
      </c>
      <c r="RE35" s="202">
        <v>35.775393010336828</v>
      </c>
      <c r="RF35" s="202">
        <v>37.03698794569646</v>
      </c>
      <c r="RG35" s="202">
        <v>40.532050491654807</v>
      </c>
      <c r="RH35" s="202">
        <v>40.979134787801577</v>
      </c>
      <c r="RI35" s="202">
        <v>28.330941530896688</v>
      </c>
      <c r="RJ35" s="202">
        <v>28.337500056732527</v>
      </c>
      <c r="RK35" s="202">
        <v>19.611579472375915</v>
      </c>
      <c r="RL35" s="202">
        <v>17.093986344646613</v>
      </c>
      <c r="RM35" s="202">
        <v>29.83182747534941</v>
      </c>
      <c r="RN35" s="202">
        <v>28.93567468525179</v>
      </c>
      <c r="RO35" s="202">
        <v>27.85417849037573</v>
      </c>
      <c r="RP35" s="202">
        <v>40.251612466663993</v>
      </c>
      <c r="RQ35" s="202">
        <v>41.610905407817235</v>
      </c>
      <c r="RR35" s="202">
        <v>36.276654065978754</v>
      </c>
      <c r="RS35" s="202">
        <v>35.529600675754018</v>
      </c>
      <c r="RT35" s="202">
        <v>36.462912819858118</v>
      </c>
      <c r="RU35" s="202">
        <v>49.167725662859404</v>
      </c>
      <c r="RV35" s="202">
        <v>51.178979275133166</v>
      </c>
      <c r="RW35" s="202">
        <v>48.622228667202855</v>
      </c>
      <c r="RX35" s="202">
        <v>51.004036939313984</v>
      </c>
      <c r="RY35" s="202">
        <v>49.931652339952777</v>
      </c>
      <c r="RZ35" s="202">
        <v>50.465418311758604</v>
      </c>
      <c r="SA35" s="202">
        <v>47.661895312474101</v>
      </c>
      <c r="SB35" s="202">
        <v>46.975789927342447</v>
      </c>
      <c r="SC35" s="202">
        <v>41.443271442160807</v>
      </c>
      <c r="SD35" s="202">
        <v>41.443271442160807</v>
      </c>
      <c r="SE35" s="202">
        <v>40.652014574269714</v>
      </c>
      <c r="SF35" s="202">
        <v>38.882099708373836</v>
      </c>
      <c r="SG35" s="202">
        <v>38.949385519051482</v>
      </c>
      <c r="SH35" s="202">
        <v>39.027284290089597</v>
      </c>
      <c r="SI35" s="202">
        <v>41.873224857792984</v>
      </c>
      <c r="SJ35" s="202">
        <v>42.088715568477454</v>
      </c>
      <c r="SK35" s="202">
        <v>47.120635402997443</v>
      </c>
      <c r="SL35" s="202">
        <v>14.289823574246302</v>
      </c>
      <c r="SM35" s="120"/>
      <c r="SN35" s="202">
        <v>1.7307861832499645</v>
      </c>
      <c r="SO35" s="202">
        <v>1.9115216914413817</v>
      </c>
      <c r="SP35" s="202">
        <v>1.88800121870019</v>
      </c>
      <c r="SQ35" s="202">
        <v>2.6367343516022865</v>
      </c>
      <c r="SR35" s="202">
        <v>3.5964759026487734</v>
      </c>
      <c r="SS35" s="202">
        <v>2.7801436169514671</v>
      </c>
      <c r="ST35" s="202">
        <v>2.0413288435015535</v>
      </c>
      <c r="SU35" s="202">
        <v>2.3839923250034634</v>
      </c>
      <c r="SV35" s="202">
        <v>1.5799488371335404</v>
      </c>
      <c r="SW35" s="202">
        <v>2.4666321842996259</v>
      </c>
      <c r="SX35" s="202">
        <v>1.5888969326489177</v>
      </c>
      <c r="SY35" s="202">
        <v>2.2835378188239721</v>
      </c>
      <c r="SZ35" s="202">
        <v>1.1833993401241851</v>
      </c>
      <c r="TA35" s="202">
        <v>1.9196590635743727</v>
      </c>
      <c r="TB35" s="202">
        <v>1.3489090821169682</v>
      </c>
      <c r="TC35" s="202">
        <v>2.0005700676286118</v>
      </c>
      <c r="TD35" s="202">
        <v>2.3581172922016549</v>
      </c>
      <c r="TE35" s="202">
        <v>2.0914044750179941</v>
      </c>
      <c r="TF35" s="202">
        <v>1.388034816091404</v>
      </c>
      <c r="TG35" s="202">
        <v>2.3825014103517281</v>
      </c>
      <c r="TH35" s="202">
        <v>2.6800317381981289</v>
      </c>
      <c r="TI35" s="202">
        <v>3.2354826655746862</v>
      </c>
      <c r="TJ35" s="202">
        <v>3.1865065656627425</v>
      </c>
      <c r="TK35" s="202">
        <v>3.2897945597710536</v>
      </c>
      <c r="TL35" s="202">
        <v>2.7953420547536716</v>
      </c>
      <c r="TM35" s="202">
        <v>2.2920844809738288</v>
      </c>
      <c r="TN35" s="202">
        <v>0.78221411435241817</v>
      </c>
      <c r="TO35" s="202">
        <v>1.99901995979001</v>
      </c>
      <c r="TP35" s="202">
        <v>2.6203687391450536</v>
      </c>
      <c r="TQ35" s="202">
        <v>2.1458771215107006</v>
      </c>
      <c r="TR35" s="202">
        <v>1.849126285899628</v>
      </c>
      <c r="TS35" s="202">
        <v>1.9565371002730518</v>
      </c>
      <c r="TT35" s="202">
        <v>2.1428479684654143</v>
      </c>
      <c r="TU35" s="202">
        <v>2.4333799807561864</v>
      </c>
      <c r="TV35" s="202">
        <v>2.401165579866583</v>
      </c>
      <c r="TW35" s="120"/>
      <c r="TX35" s="202">
        <v>1160.6165587831456</v>
      </c>
      <c r="TY35" s="202">
        <v>1269.0872449743101</v>
      </c>
      <c r="TZ35" s="202">
        <v>1202.0331538434984</v>
      </c>
      <c r="UA35" s="202">
        <v>942.01515490437293</v>
      </c>
      <c r="UB35" s="202">
        <v>474.16633075400409</v>
      </c>
      <c r="UC35" s="202">
        <v>415.17004368321028</v>
      </c>
      <c r="UD35" s="202">
        <v>427.63222293401674</v>
      </c>
      <c r="UE35" s="202">
        <v>373.0633174386922</v>
      </c>
      <c r="UF35" s="202">
        <v>330.80662285136509</v>
      </c>
      <c r="UG35" s="202">
        <v>174.61283051582134</v>
      </c>
      <c r="UH35" s="202">
        <v>195.81113215488216</v>
      </c>
      <c r="UI35" s="202">
        <v>116.27480729230392</v>
      </c>
      <c r="UJ35" s="202">
        <v>14.803071508721818</v>
      </c>
      <c r="UK35" s="202">
        <v>17.07826334519573</v>
      </c>
      <c r="UL35" s="202">
        <v>13.647866715287869</v>
      </c>
      <c r="UM35" s="202">
        <v>18.865494677520346</v>
      </c>
      <c r="UN35" s="202">
        <v>44.138122238586163</v>
      </c>
      <c r="UO35" s="202">
        <v>49.529734858447284</v>
      </c>
      <c r="UP35" s="202">
        <v>11.479973603019456</v>
      </c>
      <c r="UQ35" s="202">
        <v>18.223030235196497</v>
      </c>
      <c r="UR35" s="202">
        <v>50.700703678001389</v>
      </c>
      <c r="US35" s="202">
        <v>27.377155586398338</v>
      </c>
      <c r="UT35" s="202">
        <v>50.700703678001389</v>
      </c>
      <c r="UU35" s="202">
        <v>38.986486486486491</v>
      </c>
      <c r="UV35" s="202">
        <v>23.707921436004167</v>
      </c>
      <c r="UW35" s="202">
        <v>88.428212544066582</v>
      </c>
      <c r="UX35" s="202">
        <v>88.428212544066568</v>
      </c>
      <c r="UY35" s="202">
        <v>114.92954404763739</v>
      </c>
      <c r="UZ35" s="202">
        <v>39.92904374364192</v>
      </c>
      <c r="VA35" s="202">
        <v>25.325842463363809</v>
      </c>
      <c r="VB35" s="202">
        <v>25.487538148524926</v>
      </c>
      <c r="VC35" s="202">
        <v>7.0112906281790446</v>
      </c>
      <c r="VD35" s="202">
        <v>8.2952695829094623</v>
      </c>
      <c r="VE35" s="202">
        <v>8.510172939979654</v>
      </c>
      <c r="VF35" s="202">
        <v>6.8189160021686384</v>
      </c>
      <c r="VG35" s="120"/>
      <c r="VH35" s="202">
        <v>0</v>
      </c>
      <c r="VI35" s="202">
        <v>0</v>
      </c>
      <c r="VJ35" s="202">
        <v>0</v>
      </c>
      <c r="VK35" s="202">
        <v>0</v>
      </c>
      <c r="VL35" s="202">
        <v>0</v>
      </c>
      <c r="VM35" s="202">
        <v>0</v>
      </c>
      <c r="VN35" s="202">
        <v>0</v>
      </c>
      <c r="VO35" s="202">
        <v>0</v>
      </c>
      <c r="VP35" s="202">
        <v>0</v>
      </c>
      <c r="VQ35" s="202">
        <v>0</v>
      </c>
      <c r="VR35" s="202">
        <v>0</v>
      </c>
      <c r="VS35" s="202">
        <v>0</v>
      </c>
      <c r="VT35" s="202">
        <v>0</v>
      </c>
      <c r="VU35" s="202">
        <v>0</v>
      </c>
      <c r="VV35" s="202">
        <v>0</v>
      </c>
      <c r="VW35" s="202">
        <v>0</v>
      </c>
      <c r="VX35" s="202">
        <v>0</v>
      </c>
      <c r="VY35" s="202">
        <v>0</v>
      </c>
      <c r="VZ35" s="202">
        <v>0</v>
      </c>
      <c r="WA35" s="202">
        <v>0</v>
      </c>
      <c r="WB35" s="202">
        <v>0</v>
      </c>
      <c r="WC35" s="202">
        <v>0</v>
      </c>
      <c r="WD35" s="202">
        <v>0</v>
      </c>
      <c r="WE35" s="202">
        <v>0</v>
      </c>
      <c r="WF35" s="202">
        <v>0</v>
      </c>
      <c r="WG35" s="202">
        <v>0</v>
      </c>
      <c r="WH35" s="202">
        <v>0</v>
      </c>
      <c r="WI35" s="202">
        <v>0</v>
      </c>
      <c r="WJ35" s="202">
        <v>0</v>
      </c>
      <c r="WK35" s="202">
        <v>0</v>
      </c>
      <c r="WL35" s="202">
        <v>0</v>
      </c>
      <c r="WM35" s="202">
        <v>0</v>
      </c>
      <c r="WN35" s="202">
        <v>0</v>
      </c>
      <c r="WO35" s="202">
        <v>0</v>
      </c>
      <c r="WP35" s="202">
        <v>0</v>
      </c>
      <c r="WQ35" s="120"/>
      <c r="WR35" s="202">
        <v>0</v>
      </c>
      <c r="WS35" s="202">
        <v>0</v>
      </c>
      <c r="WT35" s="202">
        <v>0</v>
      </c>
      <c r="WU35" s="202">
        <v>0</v>
      </c>
      <c r="WV35" s="202">
        <v>0</v>
      </c>
      <c r="WW35" s="202">
        <v>0</v>
      </c>
      <c r="WX35" s="202">
        <v>0</v>
      </c>
      <c r="WY35" s="202">
        <v>0</v>
      </c>
      <c r="WZ35" s="202">
        <v>0</v>
      </c>
      <c r="XA35" s="202">
        <v>0</v>
      </c>
      <c r="XB35" s="202">
        <v>0</v>
      </c>
      <c r="XC35" s="202">
        <v>0</v>
      </c>
      <c r="XD35" s="202">
        <v>0</v>
      </c>
      <c r="XE35" s="202">
        <v>0</v>
      </c>
      <c r="XF35" s="202">
        <v>0</v>
      </c>
      <c r="XG35" s="202">
        <v>0</v>
      </c>
      <c r="XH35" s="202">
        <v>0</v>
      </c>
      <c r="XI35" s="202">
        <v>0</v>
      </c>
      <c r="XJ35" s="202">
        <v>0</v>
      </c>
      <c r="XK35" s="202">
        <v>0</v>
      </c>
      <c r="XL35" s="202">
        <v>0</v>
      </c>
      <c r="XM35" s="202">
        <v>0</v>
      </c>
      <c r="XN35" s="202">
        <v>0</v>
      </c>
      <c r="XO35" s="202">
        <v>0</v>
      </c>
      <c r="XP35" s="202">
        <v>0</v>
      </c>
      <c r="XQ35" s="202">
        <v>0</v>
      </c>
      <c r="XR35" s="202">
        <v>0</v>
      </c>
      <c r="XS35" s="202">
        <v>0</v>
      </c>
      <c r="XT35" s="202">
        <v>0</v>
      </c>
      <c r="XU35" s="202">
        <v>0</v>
      </c>
      <c r="XV35" s="202">
        <v>0</v>
      </c>
      <c r="XW35" s="202">
        <v>0</v>
      </c>
      <c r="XX35" s="202">
        <v>0</v>
      </c>
      <c r="XY35" s="202">
        <v>0</v>
      </c>
      <c r="XZ35" s="202">
        <v>0</v>
      </c>
      <c r="YA35" s="120"/>
      <c r="YB35" s="202">
        <v>0</v>
      </c>
      <c r="YC35" s="202">
        <v>0</v>
      </c>
      <c r="YD35" s="202">
        <v>0</v>
      </c>
      <c r="YE35" s="202">
        <v>0</v>
      </c>
      <c r="YF35" s="202">
        <v>0</v>
      </c>
      <c r="YG35" s="202">
        <v>0</v>
      </c>
      <c r="YH35" s="202">
        <v>0</v>
      </c>
      <c r="YI35" s="202">
        <v>0</v>
      </c>
      <c r="YJ35" s="202">
        <v>0</v>
      </c>
      <c r="YK35" s="202">
        <v>0</v>
      </c>
      <c r="YL35" s="202">
        <v>0</v>
      </c>
      <c r="YM35" s="202">
        <v>0</v>
      </c>
      <c r="YN35" s="202">
        <v>0</v>
      </c>
      <c r="YO35" s="202">
        <v>0</v>
      </c>
      <c r="YP35" s="202">
        <v>0</v>
      </c>
      <c r="YQ35" s="202">
        <v>0</v>
      </c>
      <c r="YR35" s="202">
        <v>0</v>
      </c>
      <c r="YS35" s="202">
        <v>0</v>
      </c>
      <c r="YT35" s="202">
        <v>0</v>
      </c>
      <c r="YU35" s="202">
        <v>0</v>
      </c>
      <c r="YV35" s="202">
        <v>0</v>
      </c>
      <c r="YW35" s="202">
        <v>0</v>
      </c>
      <c r="YX35" s="202">
        <v>0</v>
      </c>
      <c r="YY35" s="202">
        <v>0</v>
      </c>
      <c r="YZ35" s="202">
        <v>0</v>
      </c>
      <c r="ZA35" s="202">
        <v>0</v>
      </c>
      <c r="ZB35" s="202">
        <v>0</v>
      </c>
      <c r="ZC35" s="202">
        <v>0</v>
      </c>
      <c r="ZD35" s="202">
        <v>0</v>
      </c>
      <c r="ZE35" s="202">
        <v>0</v>
      </c>
      <c r="ZF35" s="202">
        <v>0</v>
      </c>
      <c r="ZG35" s="202">
        <v>0</v>
      </c>
      <c r="ZH35" s="202">
        <v>0</v>
      </c>
      <c r="ZI35" s="202">
        <v>0</v>
      </c>
      <c r="ZJ35" s="202">
        <v>0.15284395576762502</v>
      </c>
      <c r="ZK35" s="120"/>
      <c r="ZL35" s="202">
        <v>0</v>
      </c>
      <c r="ZM35" s="202">
        <v>0</v>
      </c>
      <c r="ZN35" s="202">
        <v>0</v>
      </c>
      <c r="ZO35" s="202">
        <v>0</v>
      </c>
      <c r="ZP35" s="202">
        <v>0</v>
      </c>
      <c r="ZQ35" s="202">
        <v>0</v>
      </c>
      <c r="ZR35" s="202">
        <v>0</v>
      </c>
      <c r="ZS35" s="202">
        <v>0</v>
      </c>
      <c r="ZT35" s="202">
        <v>0</v>
      </c>
      <c r="ZU35" s="202">
        <v>0</v>
      </c>
      <c r="ZV35" s="202">
        <v>0</v>
      </c>
      <c r="ZW35" s="202">
        <v>0</v>
      </c>
      <c r="ZX35" s="202">
        <v>0</v>
      </c>
      <c r="ZY35" s="202">
        <v>0</v>
      </c>
      <c r="ZZ35" s="202">
        <v>0</v>
      </c>
      <c r="AAA35" s="202">
        <v>0</v>
      </c>
      <c r="AAB35" s="202">
        <v>0</v>
      </c>
      <c r="AAC35" s="202">
        <v>0</v>
      </c>
      <c r="AAD35" s="202">
        <v>0</v>
      </c>
      <c r="AAE35" s="202">
        <v>0</v>
      </c>
      <c r="AAF35" s="202">
        <v>0</v>
      </c>
      <c r="AAG35" s="202">
        <v>0</v>
      </c>
      <c r="AAH35" s="202">
        <v>0</v>
      </c>
      <c r="AAI35" s="202">
        <v>0</v>
      </c>
      <c r="AAJ35" s="202">
        <v>0</v>
      </c>
      <c r="AAK35" s="202">
        <v>0</v>
      </c>
      <c r="AAL35" s="202">
        <v>0</v>
      </c>
      <c r="AAM35" s="202">
        <v>0</v>
      </c>
      <c r="AAN35" s="202">
        <v>0</v>
      </c>
      <c r="AAO35" s="202">
        <v>0</v>
      </c>
      <c r="AAP35" s="202">
        <v>0</v>
      </c>
      <c r="AAQ35" s="202">
        <v>0</v>
      </c>
      <c r="AAR35" s="202">
        <v>0</v>
      </c>
      <c r="AAS35" s="202">
        <v>0</v>
      </c>
      <c r="AAT35" s="202">
        <v>0</v>
      </c>
      <c r="AAU35" s="120"/>
      <c r="AAV35" s="202">
        <v>0</v>
      </c>
      <c r="AAW35" s="202">
        <v>0</v>
      </c>
      <c r="AAX35" s="202">
        <v>0</v>
      </c>
      <c r="AAY35" s="202">
        <v>0</v>
      </c>
      <c r="AAZ35" s="202">
        <v>0</v>
      </c>
      <c r="ABA35" s="202">
        <v>0</v>
      </c>
      <c r="ABB35" s="202">
        <v>0</v>
      </c>
      <c r="ABC35" s="202">
        <v>0</v>
      </c>
      <c r="ABD35" s="202">
        <v>0</v>
      </c>
      <c r="ABE35" s="202">
        <v>0</v>
      </c>
      <c r="ABF35" s="202">
        <v>0</v>
      </c>
      <c r="ABG35" s="202">
        <v>0</v>
      </c>
      <c r="ABH35" s="202">
        <v>0</v>
      </c>
      <c r="ABI35" s="202">
        <v>0</v>
      </c>
      <c r="ABJ35" s="202">
        <v>0</v>
      </c>
      <c r="ABK35" s="202">
        <v>0</v>
      </c>
      <c r="ABL35" s="202">
        <v>0</v>
      </c>
      <c r="ABM35" s="202">
        <v>0</v>
      </c>
      <c r="ABN35" s="202">
        <v>0</v>
      </c>
      <c r="ABO35" s="202">
        <v>0</v>
      </c>
      <c r="ABP35" s="202">
        <v>0</v>
      </c>
      <c r="ABQ35" s="202">
        <v>0</v>
      </c>
      <c r="ABR35" s="202">
        <v>0</v>
      </c>
      <c r="ABS35" s="202">
        <v>0</v>
      </c>
      <c r="ABT35" s="202">
        <v>0</v>
      </c>
      <c r="ABU35" s="202">
        <v>0</v>
      </c>
      <c r="ABV35" s="202">
        <v>0</v>
      </c>
      <c r="ABW35" s="202">
        <v>0</v>
      </c>
      <c r="ABX35" s="202">
        <v>0</v>
      </c>
      <c r="ABY35" s="202">
        <v>0</v>
      </c>
      <c r="ABZ35" s="202">
        <v>0</v>
      </c>
      <c r="ACA35" s="202">
        <v>0</v>
      </c>
      <c r="ACB35" s="202">
        <v>0</v>
      </c>
      <c r="ACC35" s="202">
        <v>0</v>
      </c>
      <c r="ACD35" s="202">
        <v>0</v>
      </c>
      <c r="ACE35" s="120"/>
      <c r="ACF35" s="202">
        <v>543.70149489789992</v>
      </c>
      <c r="ACG35" s="202">
        <v>531.42157782051868</v>
      </c>
      <c r="ACH35" s="202">
        <v>539.28196119562313</v>
      </c>
      <c r="ACI35" s="202">
        <v>518.97389494265519</v>
      </c>
      <c r="ACJ35" s="202">
        <v>503.83564634895504</v>
      </c>
      <c r="ACK35" s="202">
        <v>504.26860530939979</v>
      </c>
      <c r="ACL35" s="202">
        <v>539.98508621652149</v>
      </c>
      <c r="ACM35" s="202">
        <v>557.04250914650731</v>
      </c>
      <c r="ACN35" s="202">
        <v>581.37324654676263</v>
      </c>
      <c r="ACO35" s="202">
        <v>653.96949789888401</v>
      </c>
      <c r="ACP35" s="202">
        <v>608.06144793305521</v>
      </c>
      <c r="ACQ35" s="202">
        <v>710.05765176076386</v>
      </c>
      <c r="ACR35" s="202">
        <v>753.64126617919294</v>
      </c>
      <c r="ACS35" s="202">
        <v>762.23420648224555</v>
      </c>
      <c r="ACT35" s="202">
        <v>790.31765018752492</v>
      </c>
      <c r="ACU35" s="202">
        <v>808.60368064082968</v>
      </c>
      <c r="ACV35" s="202">
        <v>850.78436918886621</v>
      </c>
      <c r="ACW35" s="202">
        <v>830.3785436028578</v>
      </c>
      <c r="ACX35" s="202">
        <v>817.01220907591414</v>
      </c>
      <c r="ACY35" s="202">
        <v>896.82420755738315</v>
      </c>
      <c r="ACZ35" s="202">
        <v>979.59332911913293</v>
      </c>
      <c r="ADA35" s="202">
        <v>1026.7874551407376</v>
      </c>
      <c r="ADB35" s="202">
        <v>1079.3790724999149</v>
      </c>
      <c r="ADC35" s="202">
        <v>1073.1022819909742</v>
      </c>
      <c r="ADD35" s="202">
        <v>1010.9291871789846</v>
      </c>
      <c r="ADE35" s="202">
        <v>1088.0632046565197</v>
      </c>
      <c r="ADF35" s="202">
        <v>1137.8459196778119</v>
      </c>
      <c r="ADG35" s="202">
        <v>1201.4979664149134</v>
      </c>
      <c r="ADH35" s="202">
        <v>1253.8736202640275</v>
      </c>
      <c r="ADI35" s="202">
        <v>1310.3758556876389</v>
      </c>
      <c r="ADJ35" s="202">
        <v>1346.1917479879933</v>
      </c>
      <c r="ADK35" s="202">
        <v>1441.4834716841062</v>
      </c>
      <c r="ADL35" s="202">
        <v>1494.2401443426559</v>
      </c>
      <c r="ADM35" s="202">
        <v>1509.1825457860834</v>
      </c>
      <c r="ADN35" s="202">
        <v>1546.5796500833949</v>
      </c>
      <c r="ADO35" s="120"/>
      <c r="ADP35" s="202">
        <v>0</v>
      </c>
      <c r="ADQ35" s="202">
        <v>0</v>
      </c>
      <c r="ADR35" s="202">
        <v>0</v>
      </c>
      <c r="ADS35" s="202">
        <v>0</v>
      </c>
      <c r="ADT35" s="202">
        <v>0</v>
      </c>
      <c r="ADU35" s="202">
        <v>0</v>
      </c>
      <c r="ADV35" s="202">
        <v>0</v>
      </c>
      <c r="ADW35" s="202">
        <v>0</v>
      </c>
      <c r="ADX35" s="202">
        <v>0</v>
      </c>
      <c r="ADY35" s="202">
        <v>0</v>
      </c>
      <c r="ADZ35" s="202">
        <v>0</v>
      </c>
      <c r="AEA35" s="202">
        <v>0</v>
      </c>
      <c r="AEB35" s="202">
        <v>0</v>
      </c>
      <c r="AEC35" s="202">
        <v>0</v>
      </c>
      <c r="AED35" s="202">
        <v>0</v>
      </c>
      <c r="AEE35" s="202">
        <v>0</v>
      </c>
      <c r="AEF35" s="202">
        <v>0</v>
      </c>
      <c r="AEG35" s="202">
        <v>0</v>
      </c>
      <c r="AEH35" s="202">
        <v>0</v>
      </c>
      <c r="AEI35" s="202">
        <v>0</v>
      </c>
      <c r="AEJ35" s="202">
        <v>0</v>
      </c>
      <c r="AEK35" s="202">
        <v>0</v>
      </c>
      <c r="AEL35" s="202">
        <v>0</v>
      </c>
      <c r="AEM35" s="202">
        <v>0</v>
      </c>
      <c r="AEN35" s="202">
        <v>0</v>
      </c>
      <c r="AEO35" s="202">
        <v>0</v>
      </c>
      <c r="AEP35" s="202">
        <v>0</v>
      </c>
      <c r="AEQ35" s="202">
        <v>0</v>
      </c>
      <c r="AER35" s="202">
        <v>0</v>
      </c>
      <c r="AES35" s="202">
        <v>0</v>
      </c>
      <c r="AET35" s="202">
        <v>0</v>
      </c>
      <c r="AEU35" s="202">
        <v>0</v>
      </c>
      <c r="AEV35" s="202">
        <v>0</v>
      </c>
      <c r="AEW35" s="202">
        <v>0</v>
      </c>
      <c r="AEX35" s="202">
        <v>0</v>
      </c>
      <c r="AEY35" s="120"/>
      <c r="AEZ35" s="202">
        <v>0</v>
      </c>
      <c r="AFA35" s="202">
        <v>0</v>
      </c>
      <c r="AFB35" s="202">
        <v>0</v>
      </c>
      <c r="AFC35" s="202">
        <v>0</v>
      </c>
      <c r="AFD35" s="202">
        <v>0</v>
      </c>
      <c r="AFE35" s="202">
        <v>0</v>
      </c>
      <c r="AFF35" s="202">
        <v>0</v>
      </c>
      <c r="AFG35" s="202">
        <v>0</v>
      </c>
      <c r="AFH35" s="202">
        <v>0</v>
      </c>
      <c r="AFI35" s="202">
        <v>0</v>
      </c>
      <c r="AFJ35" s="202">
        <v>0</v>
      </c>
      <c r="AFK35" s="202">
        <v>0</v>
      </c>
      <c r="AFL35" s="202">
        <v>0</v>
      </c>
      <c r="AFM35" s="202">
        <v>0</v>
      </c>
      <c r="AFN35" s="202">
        <v>0</v>
      </c>
      <c r="AFO35" s="202">
        <v>0</v>
      </c>
      <c r="AFP35" s="202">
        <v>0</v>
      </c>
      <c r="AFQ35" s="202">
        <v>0</v>
      </c>
      <c r="AFR35" s="202">
        <v>0</v>
      </c>
      <c r="AFS35" s="202">
        <v>0</v>
      </c>
      <c r="AFT35" s="202">
        <v>0</v>
      </c>
      <c r="AFU35" s="202">
        <v>0</v>
      </c>
      <c r="AFV35" s="202">
        <v>0</v>
      </c>
      <c r="AFW35" s="202">
        <v>0</v>
      </c>
      <c r="AFX35" s="202">
        <v>0</v>
      </c>
      <c r="AFY35" s="202">
        <v>0</v>
      </c>
      <c r="AFZ35" s="202">
        <v>0</v>
      </c>
      <c r="AGA35" s="202">
        <v>0</v>
      </c>
      <c r="AGB35" s="202">
        <v>0</v>
      </c>
      <c r="AGC35" s="202">
        <v>0</v>
      </c>
      <c r="AGD35" s="202">
        <v>0</v>
      </c>
      <c r="AGE35" s="202">
        <v>0</v>
      </c>
      <c r="AGF35" s="202">
        <v>0</v>
      </c>
      <c r="AGG35" s="202">
        <v>0</v>
      </c>
      <c r="AGH35" s="202">
        <v>0</v>
      </c>
    </row>
    <row r="36" spans="1:866" ht="16.5" x14ac:dyDescent="0.25">
      <c r="A36" s="123">
        <v>32</v>
      </c>
      <c r="B36" s="408"/>
      <c r="C36" s="222" t="s">
        <v>337</v>
      </c>
      <c r="D36" s="202">
        <v>440.5895280574855</v>
      </c>
      <c r="E36" s="202">
        <v>519.59601383955624</v>
      </c>
      <c r="F36" s="202">
        <v>591.88406450657578</v>
      </c>
      <c r="G36" s="202">
        <v>964.55923234641091</v>
      </c>
      <c r="H36" s="202">
        <v>862.28060722107375</v>
      </c>
      <c r="I36" s="202">
        <v>1119.2441409555488</v>
      </c>
      <c r="J36" s="202">
        <v>937.70238510621846</v>
      </c>
      <c r="K36" s="202">
        <v>885.46867675737315</v>
      </c>
      <c r="L36" s="202">
        <v>858.78402392036639</v>
      </c>
      <c r="M36" s="202">
        <v>925.05602635231526</v>
      </c>
      <c r="N36" s="202">
        <v>1645.8251701518118</v>
      </c>
      <c r="O36" s="202">
        <v>1738.6264545651582</v>
      </c>
      <c r="P36" s="202">
        <v>1730.5290708554951</v>
      </c>
      <c r="Q36" s="202">
        <v>1820.9835453225708</v>
      </c>
      <c r="R36" s="202">
        <v>1851.782378806761</v>
      </c>
      <c r="S36" s="202">
        <v>1929.6089474003629</v>
      </c>
      <c r="T36" s="202">
        <v>1935.6717829026297</v>
      </c>
      <c r="U36" s="202">
        <v>1893.904023321579</v>
      </c>
      <c r="V36" s="202">
        <v>1826.4961807504258</v>
      </c>
      <c r="W36" s="202">
        <v>2016.6364685621288</v>
      </c>
      <c r="X36" s="202">
        <v>2079.0448663392776</v>
      </c>
      <c r="Y36" s="202">
        <v>2173.1100326940023</v>
      </c>
      <c r="Z36" s="202">
        <v>2062.5832030331121</v>
      </c>
      <c r="AA36" s="202">
        <v>2350.4328707404338</v>
      </c>
      <c r="AB36" s="202">
        <v>2658.7991260716699</v>
      </c>
      <c r="AC36" s="202">
        <v>3045.1544217524729</v>
      </c>
      <c r="AD36" s="202">
        <v>3625.8958596123239</v>
      </c>
      <c r="AE36" s="202">
        <v>4731.5184006751078</v>
      </c>
      <c r="AF36" s="202">
        <v>5757.0323621043062</v>
      </c>
      <c r="AG36" s="202">
        <v>6606.8946955341244</v>
      </c>
      <c r="AH36" s="202">
        <v>7399.2153865452365</v>
      </c>
      <c r="AI36" s="202">
        <v>7951.2037359614769</v>
      </c>
      <c r="AJ36" s="202">
        <v>8789.5692709293016</v>
      </c>
      <c r="AK36" s="202">
        <v>9052.2448019553412</v>
      </c>
      <c r="AL36" s="202">
        <v>7790.4538191156917</v>
      </c>
      <c r="AM36" s="120"/>
      <c r="AN36" s="202">
        <v>131.63378290886916</v>
      </c>
      <c r="AO36" s="202">
        <v>113.42469834256082</v>
      </c>
      <c r="AP36" s="202">
        <v>95.046706425809205</v>
      </c>
      <c r="AQ36" s="202">
        <v>87.106787497160852</v>
      </c>
      <c r="AR36" s="202">
        <v>99.073643713048739</v>
      </c>
      <c r="AS36" s="202">
        <v>150.12726836075245</v>
      </c>
      <c r="AT36" s="202">
        <v>176.66346506627505</v>
      </c>
      <c r="AU36" s="202">
        <v>163.27216513372457</v>
      </c>
      <c r="AV36" s="202">
        <v>251.56104118502142</v>
      </c>
      <c r="AW36" s="202">
        <v>246.11634272633322</v>
      </c>
      <c r="AX36" s="202">
        <v>281.22643724129364</v>
      </c>
      <c r="AY36" s="202">
        <v>308.16910246900119</v>
      </c>
      <c r="AZ36" s="202">
        <v>423.807299990204</v>
      </c>
      <c r="BA36" s="202">
        <v>356.70790596569293</v>
      </c>
      <c r="BB36" s="202">
        <v>304.5209682142696</v>
      </c>
      <c r="BC36" s="202">
        <v>294.7643609587484</v>
      </c>
      <c r="BD36" s="202">
        <v>278.53114568144736</v>
      </c>
      <c r="BE36" s="202">
        <v>321.53203317221363</v>
      </c>
      <c r="BF36" s="202">
        <v>311.5143866765157</v>
      </c>
      <c r="BG36" s="202">
        <v>351.53551846704966</v>
      </c>
      <c r="BH36" s="202">
        <v>353.19490680279046</v>
      </c>
      <c r="BI36" s="202">
        <v>374.5797250554894</v>
      </c>
      <c r="BJ36" s="202">
        <v>405.59409549295663</v>
      </c>
      <c r="BK36" s="202">
        <v>388.60009651832473</v>
      </c>
      <c r="BL36" s="202">
        <v>264.77246970248433</v>
      </c>
      <c r="BM36" s="202">
        <v>145.7687759493644</v>
      </c>
      <c r="BN36" s="202">
        <v>65.246743766586235</v>
      </c>
      <c r="BO36" s="202">
        <v>67.07261656207119</v>
      </c>
      <c r="BP36" s="202">
        <v>67.122309708865089</v>
      </c>
      <c r="BQ36" s="202">
        <v>161.0249425527989</v>
      </c>
      <c r="BR36" s="202">
        <v>104.68521203981493</v>
      </c>
      <c r="BS36" s="202">
        <v>99.474929996581295</v>
      </c>
      <c r="BT36" s="202">
        <v>99.235956324775159</v>
      </c>
      <c r="BU36" s="202">
        <v>99.235956324775159</v>
      </c>
      <c r="BV36" s="202">
        <v>99.226023093939261</v>
      </c>
      <c r="BW36" s="120"/>
      <c r="BX36" s="202">
        <v>145.82404057637982</v>
      </c>
      <c r="BY36" s="202">
        <v>135.26685400360185</v>
      </c>
      <c r="BZ36" s="202">
        <v>153.1029900701283</v>
      </c>
      <c r="CA36" s="202">
        <v>155.14628807910282</v>
      </c>
      <c r="CB36" s="202">
        <v>148.81624989046142</v>
      </c>
      <c r="CC36" s="202">
        <v>143.70046806995762</v>
      </c>
      <c r="CD36" s="202">
        <v>145.01081915056946</v>
      </c>
      <c r="CE36" s="202">
        <v>130.62691978085022</v>
      </c>
      <c r="CF36" s="202">
        <v>130.06666859482758</v>
      </c>
      <c r="CG36" s="202">
        <v>123.48415204988949</v>
      </c>
      <c r="CH36" s="202">
        <v>136.30394154912736</v>
      </c>
      <c r="CI36" s="202">
        <v>159.18025757276698</v>
      </c>
      <c r="CJ36" s="202">
        <v>165.69480337611529</v>
      </c>
      <c r="CK36" s="202">
        <v>148.44262288513085</v>
      </c>
      <c r="CL36" s="202">
        <v>176.59804297936287</v>
      </c>
      <c r="CM36" s="202">
        <v>174.0534472893433</v>
      </c>
      <c r="CN36" s="202">
        <v>180.07551524517717</v>
      </c>
      <c r="CO36" s="202">
        <v>193.55183162327472</v>
      </c>
      <c r="CP36" s="202">
        <v>255.33908447129394</v>
      </c>
      <c r="CQ36" s="202">
        <v>251.44333472184778</v>
      </c>
      <c r="CR36" s="202">
        <v>212.75687224256632</v>
      </c>
      <c r="CS36" s="202">
        <v>225.76841616394657</v>
      </c>
      <c r="CT36" s="202">
        <v>230.96987290904832</v>
      </c>
      <c r="CU36" s="202">
        <v>202.81017416313625</v>
      </c>
      <c r="CV36" s="202">
        <v>218.5921573334688</v>
      </c>
      <c r="CW36" s="202">
        <v>280.38745404060592</v>
      </c>
      <c r="CX36" s="202">
        <v>260.80035173020792</v>
      </c>
      <c r="CY36" s="202">
        <v>231.36132987249763</v>
      </c>
      <c r="CZ36" s="202">
        <v>236.77774018033182</v>
      </c>
      <c r="DA36" s="202">
        <v>267.41980724763073</v>
      </c>
      <c r="DB36" s="202">
        <v>313.44781138273555</v>
      </c>
      <c r="DC36" s="202">
        <v>297.18011726163172</v>
      </c>
      <c r="DD36" s="202">
        <v>294.5117220560806</v>
      </c>
      <c r="DE36" s="202">
        <v>274.89937858819604</v>
      </c>
      <c r="DF36" s="202">
        <v>335.2295336749691</v>
      </c>
      <c r="DG36" s="120"/>
      <c r="DH36" s="202">
        <v>0</v>
      </c>
      <c r="DI36" s="202">
        <v>0</v>
      </c>
      <c r="DJ36" s="202">
        <v>0</v>
      </c>
      <c r="DK36" s="202">
        <v>0</v>
      </c>
      <c r="DL36" s="202">
        <v>0</v>
      </c>
      <c r="DM36" s="202">
        <v>0</v>
      </c>
      <c r="DN36" s="202">
        <v>0</v>
      </c>
      <c r="DO36" s="202">
        <v>0</v>
      </c>
      <c r="DP36" s="202">
        <v>0</v>
      </c>
      <c r="DQ36" s="202">
        <v>0</v>
      </c>
      <c r="DR36" s="202">
        <v>0</v>
      </c>
      <c r="DS36" s="202">
        <v>0</v>
      </c>
      <c r="DT36" s="202">
        <v>0</v>
      </c>
      <c r="DU36" s="202">
        <v>0</v>
      </c>
      <c r="DV36" s="202">
        <v>0</v>
      </c>
      <c r="DW36" s="202">
        <v>0</v>
      </c>
      <c r="DX36" s="202">
        <v>0</v>
      </c>
      <c r="DY36" s="202">
        <v>0</v>
      </c>
      <c r="DZ36" s="202">
        <v>0</v>
      </c>
      <c r="EA36" s="202">
        <v>0</v>
      </c>
      <c r="EB36" s="202">
        <v>0</v>
      </c>
      <c r="EC36" s="202">
        <v>0</v>
      </c>
      <c r="ED36" s="202">
        <v>0</v>
      </c>
      <c r="EE36" s="202">
        <v>0</v>
      </c>
      <c r="EF36" s="202">
        <v>0</v>
      </c>
      <c r="EG36" s="202">
        <v>0</v>
      </c>
      <c r="EH36" s="202">
        <v>0</v>
      </c>
      <c r="EI36" s="202">
        <v>0</v>
      </c>
      <c r="EJ36" s="202">
        <v>0</v>
      </c>
      <c r="EK36" s="202">
        <v>0</v>
      </c>
      <c r="EL36" s="202">
        <v>0</v>
      </c>
      <c r="EM36" s="202">
        <v>0</v>
      </c>
      <c r="EN36" s="202">
        <v>0</v>
      </c>
      <c r="EO36" s="202">
        <v>0</v>
      </c>
      <c r="EP36" s="202">
        <v>0</v>
      </c>
      <c r="EQ36" s="120"/>
      <c r="ER36" s="202">
        <v>0</v>
      </c>
      <c r="ES36" s="202">
        <v>0</v>
      </c>
      <c r="ET36" s="202">
        <v>0</v>
      </c>
      <c r="EU36" s="202">
        <v>198.47707499387309</v>
      </c>
      <c r="EV36" s="202">
        <v>194.82949747306191</v>
      </c>
      <c r="EW36" s="202">
        <v>193.04510623788676</v>
      </c>
      <c r="EX36" s="202">
        <v>180.24891698395058</v>
      </c>
      <c r="EY36" s="202">
        <v>188.08072988081423</v>
      </c>
      <c r="EZ36" s="202">
        <v>199.2481723308434</v>
      </c>
      <c r="FA36" s="202">
        <v>235.68410466429953</v>
      </c>
      <c r="FB36" s="202">
        <v>208.89468292200081</v>
      </c>
      <c r="FC36" s="202">
        <v>204.60894169322481</v>
      </c>
      <c r="FD36" s="202">
        <v>209.84715129486599</v>
      </c>
      <c r="FE36" s="202">
        <v>179.10928130716522</v>
      </c>
      <c r="FF36" s="202">
        <v>175.59723568928942</v>
      </c>
      <c r="FG36" s="202">
        <v>163.1859263926365</v>
      </c>
      <c r="FH36" s="202">
        <v>180.54909433454449</v>
      </c>
      <c r="FI36" s="202">
        <v>76.665182636823602</v>
      </c>
      <c r="FJ36" s="202">
        <v>100.87085251427185</v>
      </c>
      <c r="FK36" s="202">
        <v>101.09108267744317</v>
      </c>
      <c r="FL36" s="202">
        <v>102.34721027479071</v>
      </c>
      <c r="FM36" s="202">
        <v>102.09979120258586</v>
      </c>
      <c r="FN36" s="202">
        <v>105.1857323778877</v>
      </c>
      <c r="FO36" s="202">
        <v>106.82250470170422</v>
      </c>
      <c r="FP36" s="202">
        <v>106.19444090303044</v>
      </c>
      <c r="FQ36" s="202">
        <v>106.1590953212869</v>
      </c>
      <c r="FR36" s="202">
        <v>117.16516569804625</v>
      </c>
      <c r="FS36" s="202">
        <v>122.12306326030435</v>
      </c>
      <c r="FT36" s="202">
        <v>127.08096082256243</v>
      </c>
      <c r="FU36" s="202">
        <v>154.27266529788974</v>
      </c>
      <c r="FV36" s="202">
        <v>116.09310701485552</v>
      </c>
      <c r="FW36" s="202">
        <v>117.87559670946719</v>
      </c>
      <c r="FX36" s="202">
        <v>139.96491907874557</v>
      </c>
      <c r="FY36" s="202">
        <v>139.96491907874557</v>
      </c>
      <c r="FZ36" s="202">
        <v>139.96491907874557</v>
      </c>
      <c r="GA36" s="120"/>
      <c r="GB36" s="202">
        <v>131.16728320000004</v>
      </c>
      <c r="GC36" s="202">
        <v>104.06686719999993</v>
      </c>
      <c r="GD36" s="202">
        <v>144.11379200000005</v>
      </c>
      <c r="GE36" s="202">
        <v>133.44956160000004</v>
      </c>
      <c r="GF36" s="202">
        <v>168.16816639999996</v>
      </c>
      <c r="GG36" s="202">
        <v>213.12319839999992</v>
      </c>
      <c r="GH36" s="202">
        <v>203.26404309919991</v>
      </c>
      <c r="GI36" s="202">
        <v>204.74349953440009</v>
      </c>
      <c r="GJ36" s="202">
        <v>371.13638906400001</v>
      </c>
      <c r="GK36" s="202">
        <v>387.3494917967999</v>
      </c>
      <c r="GL36" s="202">
        <v>472.93783164640013</v>
      </c>
      <c r="GM36" s="202">
        <v>481.38554814079993</v>
      </c>
      <c r="GN36" s="202">
        <v>530.97403330560007</v>
      </c>
      <c r="GO36" s="202">
        <v>361.69517737919989</v>
      </c>
      <c r="GP36" s="202">
        <v>359.65269853308149</v>
      </c>
      <c r="GQ36" s="202">
        <v>548.4869298655999</v>
      </c>
      <c r="GR36" s="202">
        <v>513.6141981088</v>
      </c>
      <c r="GS36" s="202">
        <v>932.64276561084932</v>
      </c>
      <c r="GT36" s="202">
        <v>1316.2430870237513</v>
      </c>
      <c r="GU36" s="202">
        <v>1048.37956472309</v>
      </c>
      <c r="GV36" s="202">
        <v>1032.3389371296</v>
      </c>
      <c r="GW36" s="202">
        <v>1160.4224502265431</v>
      </c>
      <c r="GX36" s="202">
        <v>1146.702082904058</v>
      </c>
      <c r="GY36" s="202">
        <v>1310.8985473451571</v>
      </c>
      <c r="GZ36" s="202">
        <v>1260.8863987626228</v>
      </c>
      <c r="HA36" s="202">
        <v>1128.879795064943</v>
      </c>
      <c r="HB36" s="202">
        <v>1103.2533600505431</v>
      </c>
      <c r="HC36" s="202">
        <v>1038.9542828482427</v>
      </c>
      <c r="HD36" s="202">
        <v>1112.118624685761</v>
      </c>
      <c r="HE36" s="202">
        <v>1109.3833007444041</v>
      </c>
      <c r="HF36" s="202">
        <v>990.93928154313596</v>
      </c>
      <c r="HG36" s="202">
        <v>943.0958074398601</v>
      </c>
      <c r="HH36" s="202">
        <v>916.15529036524867</v>
      </c>
      <c r="HI36" s="202">
        <v>909.03498896426481</v>
      </c>
      <c r="HJ36" s="202">
        <v>1305.1834367078015</v>
      </c>
      <c r="HK36" s="120"/>
      <c r="HL36" s="202">
        <v>0</v>
      </c>
      <c r="HM36" s="202">
        <v>0</v>
      </c>
      <c r="HN36" s="202">
        <v>0</v>
      </c>
      <c r="HO36" s="202">
        <v>0</v>
      </c>
      <c r="HP36" s="202">
        <v>0</v>
      </c>
      <c r="HQ36" s="202">
        <v>0</v>
      </c>
      <c r="HR36" s="202">
        <v>0</v>
      </c>
      <c r="HS36" s="202">
        <v>0</v>
      </c>
      <c r="HT36" s="202">
        <v>0</v>
      </c>
      <c r="HU36" s="202">
        <v>0</v>
      </c>
      <c r="HV36" s="202">
        <v>0</v>
      </c>
      <c r="HW36" s="202">
        <v>0</v>
      </c>
      <c r="HX36" s="202">
        <v>0</v>
      </c>
      <c r="HY36" s="202">
        <v>0</v>
      </c>
      <c r="HZ36" s="202">
        <v>0</v>
      </c>
      <c r="IA36" s="202">
        <v>0</v>
      </c>
      <c r="IB36" s="202">
        <v>0</v>
      </c>
      <c r="IC36" s="202">
        <v>0</v>
      </c>
      <c r="ID36" s="202">
        <v>0</v>
      </c>
      <c r="IE36" s="202">
        <v>0</v>
      </c>
      <c r="IF36" s="202">
        <v>0</v>
      </c>
      <c r="IG36" s="202">
        <v>0</v>
      </c>
      <c r="IH36" s="202">
        <v>0</v>
      </c>
      <c r="II36" s="202">
        <v>0</v>
      </c>
      <c r="IJ36" s="202">
        <v>0</v>
      </c>
      <c r="IK36" s="202">
        <v>0</v>
      </c>
      <c r="IL36" s="202">
        <v>0</v>
      </c>
      <c r="IM36" s="202">
        <v>0</v>
      </c>
      <c r="IN36" s="202">
        <v>0</v>
      </c>
      <c r="IO36" s="202">
        <v>0</v>
      </c>
      <c r="IP36" s="202">
        <v>0</v>
      </c>
      <c r="IQ36" s="202">
        <v>0</v>
      </c>
      <c r="IR36" s="202">
        <v>0</v>
      </c>
      <c r="IS36" s="202">
        <v>0</v>
      </c>
      <c r="IT36" s="202">
        <v>0</v>
      </c>
      <c r="IU36" s="120"/>
      <c r="IV36" s="202">
        <v>0</v>
      </c>
      <c r="IW36" s="202">
        <v>0</v>
      </c>
      <c r="IX36" s="202">
        <v>0</v>
      </c>
      <c r="IY36" s="202">
        <v>0</v>
      </c>
      <c r="IZ36" s="202">
        <v>0</v>
      </c>
      <c r="JA36" s="202">
        <v>0</v>
      </c>
      <c r="JB36" s="202">
        <v>0</v>
      </c>
      <c r="JC36" s="202">
        <v>0</v>
      </c>
      <c r="JD36" s="202">
        <v>0</v>
      </c>
      <c r="JE36" s="202">
        <v>0</v>
      </c>
      <c r="JF36" s="202">
        <v>0</v>
      </c>
      <c r="JG36" s="202">
        <v>0</v>
      </c>
      <c r="JH36" s="202">
        <v>0</v>
      </c>
      <c r="JI36" s="202">
        <v>0</v>
      </c>
      <c r="JJ36" s="202">
        <v>0</v>
      </c>
      <c r="JK36" s="202">
        <v>0</v>
      </c>
      <c r="JL36" s="202">
        <v>0</v>
      </c>
      <c r="JM36" s="202">
        <v>0</v>
      </c>
      <c r="JN36" s="202">
        <v>0</v>
      </c>
      <c r="JO36" s="202">
        <v>0</v>
      </c>
      <c r="JP36" s="202">
        <v>0</v>
      </c>
      <c r="JQ36" s="202">
        <v>0</v>
      </c>
      <c r="JR36" s="202">
        <v>0</v>
      </c>
      <c r="JS36" s="202">
        <v>0</v>
      </c>
      <c r="JT36" s="202">
        <v>0</v>
      </c>
      <c r="JU36" s="202">
        <v>0</v>
      </c>
      <c r="JV36" s="202">
        <v>0</v>
      </c>
      <c r="JW36" s="202">
        <v>0</v>
      </c>
      <c r="JX36" s="202">
        <v>0</v>
      </c>
      <c r="JY36" s="202">
        <v>0</v>
      </c>
      <c r="JZ36" s="202">
        <v>0</v>
      </c>
      <c r="KA36" s="202">
        <v>0</v>
      </c>
      <c r="KB36" s="202">
        <v>0</v>
      </c>
      <c r="KC36" s="202">
        <v>0</v>
      </c>
      <c r="KD36" s="202">
        <v>0</v>
      </c>
      <c r="KE36" s="120"/>
      <c r="KF36" s="202">
        <v>0</v>
      </c>
      <c r="KG36" s="202">
        <v>0</v>
      </c>
      <c r="KH36" s="202">
        <v>0</v>
      </c>
      <c r="KI36" s="202">
        <v>0</v>
      </c>
      <c r="KJ36" s="202">
        <v>0</v>
      </c>
      <c r="KK36" s="202">
        <v>0</v>
      </c>
      <c r="KL36" s="202">
        <v>0</v>
      </c>
      <c r="KM36" s="202">
        <v>0</v>
      </c>
      <c r="KN36" s="202">
        <v>0</v>
      </c>
      <c r="KO36" s="202">
        <v>0</v>
      </c>
      <c r="KP36" s="202">
        <v>0</v>
      </c>
      <c r="KQ36" s="202">
        <v>0</v>
      </c>
      <c r="KR36" s="202">
        <v>0</v>
      </c>
      <c r="KS36" s="202">
        <v>0</v>
      </c>
      <c r="KT36" s="202">
        <v>0</v>
      </c>
      <c r="KU36" s="202">
        <v>0</v>
      </c>
      <c r="KV36" s="202">
        <v>0</v>
      </c>
      <c r="KW36" s="202">
        <v>0</v>
      </c>
      <c r="KX36" s="202">
        <v>0</v>
      </c>
      <c r="KY36" s="202">
        <v>0</v>
      </c>
      <c r="KZ36" s="202">
        <v>0</v>
      </c>
      <c r="LA36" s="202">
        <v>0</v>
      </c>
      <c r="LB36" s="202">
        <v>0</v>
      </c>
      <c r="LC36" s="202">
        <v>0</v>
      </c>
      <c r="LD36" s="202">
        <v>0</v>
      </c>
      <c r="LE36" s="202">
        <v>0</v>
      </c>
      <c r="LF36" s="202">
        <v>0</v>
      </c>
      <c r="LG36" s="202">
        <v>0</v>
      </c>
      <c r="LH36" s="202">
        <v>0</v>
      </c>
      <c r="LI36" s="202">
        <v>0</v>
      </c>
      <c r="LJ36" s="202">
        <v>0</v>
      </c>
      <c r="LK36" s="202">
        <v>0</v>
      </c>
      <c r="LL36" s="202">
        <v>0</v>
      </c>
      <c r="LM36" s="202">
        <v>0</v>
      </c>
      <c r="LN36" s="202">
        <v>0</v>
      </c>
      <c r="LO36" s="120"/>
      <c r="LP36" s="202">
        <v>849.21463474273457</v>
      </c>
      <c r="LQ36" s="202">
        <v>872.35443338571872</v>
      </c>
      <c r="LR36" s="202">
        <v>984.1475530025134</v>
      </c>
      <c r="LS36" s="202">
        <v>1538.7389445165477</v>
      </c>
      <c r="LT36" s="202">
        <v>1473.168164697646</v>
      </c>
      <c r="LU36" s="202">
        <v>1819.2401820241455</v>
      </c>
      <c r="LV36" s="202">
        <v>1642.8896294062133</v>
      </c>
      <c r="LW36" s="202">
        <v>1572.1919910871623</v>
      </c>
      <c r="LX36" s="202">
        <v>1810.7962950950589</v>
      </c>
      <c r="LY36" s="202">
        <v>1917.6901175896371</v>
      </c>
      <c r="LZ36" s="202">
        <v>2745.1880635106336</v>
      </c>
      <c r="MA36" s="202">
        <v>2891.9703044409512</v>
      </c>
      <c r="MB36" s="202">
        <v>3060.8523588222806</v>
      </c>
      <c r="MC36" s="202">
        <v>2866.9385328597591</v>
      </c>
      <c r="MD36" s="202">
        <v>2868.1513242227647</v>
      </c>
      <c r="ME36" s="202">
        <v>3110.0996119066913</v>
      </c>
      <c r="MF36" s="202">
        <v>3088.4417362725985</v>
      </c>
      <c r="MG36" s="202">
        <v>3418.2958363647399</v>
      </c>
      <c r="MH36" s="202">
        <v>3810.4635914362589</v>
      </c>
      <c r="MI36" s="202">
        <v>3769.0859691515593</v>
      </c>
      <c r="MJ36" s="202">
        <v>3779.6827927890245</v>
      </c>
      <c r="MK36" s="202">
        <v>4035.9804153425675</v>
      </c>
      <c r="ML36" s="202">
        <v>3951.0349867170626</v>
      </c>
      <c r="MM36" s="202">
        <v>4359.5641934687555</v>
      </c>
      <c r="MN36" s="202">
        <v>4509.2445927732761</v>
      </c>
      <c r="MO36" s="202">
        <v>4706.3495421286725</v>
      </c>
      <c r="MP36" s="202">
        <v>5172.3614808577076</v>
      </c>
      <c r="MQ36" s="202">
        <v>6191.0296932182237</v>
      </c>
      <c r="MR36" s="202">
        <v>7300.1319975018268</v>
      </c>
      <c r="MS36" s="202">
        <v>8298.995411376849</v>
      </c>
      <c r="MT36" s="202">
        <v>8924.380798525779</v>
      </c>
      <c r="MU36" s="202">
        <v>9408.8301873690179</v>
      </c>
      <c r="MV36" s="202">
        <v>10239.437158754152</v>
      </c>
      <c r="MW36" s="202">
        <v>10475.380044911322</v>
      </c>
      <c r="MX36" s="202">
        <v>9670.057731671146</v>
      </c>
      <c r="MY36" s="120"/>
      <c r="MZ36" s="202">
        <v>0</v>
      </c>
      <c r="NA36" s="202">
        <v>0</v>
      </c>
      <c r="NB36" s="202">
        <v>0</v>
      </c>
      <c r="NC36" s="202">
        <v>0</v>
      </c>
      <c r="ND36" s="202">
        <v>0</v>
      </c>
      <c r="NE36" s="202">
        <v>0</v>
      </c>
      <c r="NF36" s="202">
        <v>0</v>
      </c>
      <c r="NG36" s="202">
        <v>0</v>
      </c>
      <c r="NH36" s="202">
        <v>0</v>
      </c>
      <c r="NI36" s="202">
        <v>0</v>
      </c>
      <c r="NJ36" s="202">
        <v>0</v>
      </c>
      <c r="NK36" s="202">
        <v>0</v>
      </c>
      <c r="NL36" s="202">
        <v>0</v>
      </c>
      <c r="NM36" s="202">
        <v>0</v>
      </c>
      <c r="NN36" s="202">
        <v>0</v>
      </c>
      <c r="NO36" s="202">
        <v>0</v>
      </c>
      <c r="NP36" s="202">
        <v>0</v>
      </c>
      <c r="NQ36" s="202">
        <v>0</v>
      </c>
      <c r="NR36" s="202">
        <v>0</v>
      </c>
      <c r="NS36" s="202">
        <v>0</v>
      </c>
      <c r="NT36" s="202">
        <v>0</v>
      </c>
      <c r="NU36" s="202">
        <v>0</v>
      </c>
      <c r="NV36" s="202">
        <v>0</v>
      </c>
      <c r="NW36" s="202">
        <v>0</v>
      </c>
      <c r="NX36" s="202">
        <v>0</v>
      </c>
      <c r="NY36" s="202">
        <v>0</v>
      </c>
      <c r="NZ36" s="202">
        <v>0</v>
      </c>
      <c r="OA36" s="202">
        <v>0</v>
      </c>
      <c r="OB36" s="202">
        <v>0</v>
      </c>
      <c r="OC36" s="202">
        <v>0</v>
      </c>
      <c r="OD36" s="202">
        <v>0</v>
      </c>
      <c r="OE36" s="202">
        <v>0</v>
      </c>
      <c r="OF36" s="202">
        <v>0</v>
      </c>
      <c r="OG36" s="202">
        <v>0</v>
      </c>
      <c r="OH36" s="202">
        <v>0</v>
      </c>
      <c r="OI36" s="120"/>
      <c r="OJ36" s="202">
        <v>4.7409877698192266</v>
      </c>
      <c r="OK36" s="202">
        <v>4.7106244170054241</v>
      </c>
      <c r="OL36" s="202">
        <v>4.8224764899784702</v>
      </c>
      <c r="OM36" s="202">
        <v>4.7725310497290963</v>
      </c>
      <c r="ON36" s="202">
        <v>4.6500687805213561</v>
      </c>
      <c r="OO36" s="202">
        <v>4.7514987748317949</v>
      </c>
      <c r="OP36" s="202">
        <v>4.553148964619572</v>
      </c>
      <c r="OQ36" s="202">
        <v>4.7914220136833592</v>
      </c>
      <c r="OR36" s="202">
        <v>4.2699673707279135</v>
      </c>
      <c r="OS36" s="202">
        <v>4.0593280777583045</v>
      </c>
      <c r="OT36" s="202">
        <v>4.0716868990294586</v>
      </c>
      <c r="OU36" s="202">
        <v>3.9252550315410026</v>
      </c>
      <c r="OV36" s="202">
        <v>3.1763458874357222</v>
      </c>
      <c r="OW36" s="202">
        <v>3.2411818615751775</v>
      </c>
      <c r="OX36" s="202">
        <v>3.2682600414491128</v>
      </c>
      <c r="OY36" s="202">
        <v>4.7971599671862188</v>
      </c>
      <c r="OZ36" s="202">
        <v>5.0149347191543079</v>
      </c>
      <c r="PA36" s="202">
        <v>20.866107700905637</v>
      </c>
      <c r="PB36" s="202">
        <v>22.237860408478234</v>
      </c>
      <c r="PC36" s="202">
        <v>32.456565381671396</v>
      </c>
      <c r="PD36" s="202">
        <v>32.538772417875116</v>
      </c>
      <c r="PE36" s="202">
        <v>38.28390328499556</v>
      </c>
      <c r="PF36" s="202">
        <v>40.117677336335852</v>
      </c>
      <c r="PG36" s="202">
        <v>43.202464078885939</v>
      </c>
      <c r="PH36" s="202">
        <v>43.841050983854572</v>
      </c>
      <c r="PI36" s="202">
        <v>39.742641145246907</v>
      </c>
      <c r="PJ36" s="202">
        <v>40.08598992236962</v>
      </c>
      <c r="PK36" s="202">
        <v>37.462493918788532</v>
      </c>
      <c r="PL36" s="202">
        <v>35.376548174360622</v>
      </c>
      <c r="PM36" s="202">
        <v>33.473379443461475</v>
      </c>
      <c r="PN36" s="202">
        <v>34.257037156184651</v>
      </c>
      <c r="PO36" s="202">
        <v>36.328132539810198</v>
      </c>
      <c r="PP36" s="202">
        <v>36.440083641627794</v>
      </c>
      <c r="PQ36" s="202">
        <v>36.440083641627794</v>
      </c>
      <c r="PR36" s="202">
        <v>36.625220496342969</v>
      </c>
      <c r="PS36" s="120"/>
      <c r="PT36" s="202">
        <v>0</v>
      </c>
      <c r="PU36" s="202">
        <v>0</v>
      </c>
      <c r="PV36" s="202">
        <v>0</v>
      </c>
      <c r="PW36" s="202">
        <v>0</v>
      </c>
      <c r="PX36" s="202">
        <v>0</v>
      </c>
      <c r="PY36" s="202">
        <v>0</v>
      </c>
      <c r="PZ36" s="202">
        <v>0</v>
      </c>
      <c r="QA36" s="202">
        <v>0</v>
      </c>
      <c r="QB36" s="202">
        <v>0</v>
      </c>
      <c r="QC36" s="202">
        <v>0</v>
      </c>
      <c r="QD36" s="202">
        <v>0</v>
      </c>
      <c r="QE36" s="202">
        <v>0</v>
      </c>
      <c r="QF36" s="202">
        <v>0</v>
      </c>
      <c r="QG36" s="202">
        <v>0</v>
      </c>
      <c r="QH36" s="202">
        <v>0</v>
      </c>
      <c r="QI36" s="202">
        <v>0</v>
      </c>
      <c r="QJ36" s="202">
        <v>0</v>
      </c>
      <c r="QK36" s="202">
        <v>0</v>
      </c>
      <c r="QL36" s="202">
        <v>0</v>
      </c>
      <c r="QM36" s="202">
        <v>0</v>
      </c>
      <c r="QN36" s="202">
        <v>0</v>
      </c>
      <c r="QO36" s="202">
        <v>0</v>
      </c>
      <c r="QP36" s="202">
        <v>0</v>
      </c>
      <c r="QQ36" s="202">
        <v>0</v>
      </c>
      <c r="QR36" s="202">
        <v>0</v>
      </c>
      <c r="QS36" s="202">
        <v>0</v>
      </c>
      <c r="QT36" s="202">
        <v>0</v>
      </c>
      <c r="QU36" s="202">
        <v>0</v>
      </c>
      <c r="QV36" s="202">
        <v>0</v>
      </c>
      <c r="QW36" s="202">
        <v>0</v>
      </c>
      <c r="QX36" s="202">
        <v>0</v>
      </c>
      <c r="QY36" s="202">
        <v>0</v>
      </c>
      <c r="QZ36" s="202">
        <v>0</v>
      </c>
      <c r="RA36" s="202">
        <v>0</v>
      </c>
      <c r="RB36" s="202">
        <v>0</v>
      </c>
      <c r="RC36" s="120"/>
      <c r="RD36" s="202">
        <v>1.6262087469038704</v>
      </c>
      <c r="RE36" s="202">
        <v>1.6307871457703396</v>
      </c>
      <c r="RF36" s="202">
        <v>1.725010397470794</v>
      </c>
      <c r="RG36" s="202">
        <v>2.1173459212058483</v>
      </c>
      <c r="RH36" s="202">
        <v>1.5328853411895853</v>
      </c>
      <c r="RI36" s="202">
        <v>1.0339759682809009</v>
      </c>
      <c r="RJ36" s="202">
        <v>0.51150722124065939</v>
      </c>
      <c r="RK36" s="202">
        <v>0.40645760564509664</v>
      </c>
      <c r="RL36" s="202">
        <v>0.30707759900562775</v>
      </c>
      <c r="RM36" s="202">
        <v>1.4126538725422926</v>
      </c>
      <c r="RN36" s="202">
        <v>5.2427223471223012</v>
      </c>
      <c r="RO36" s="202">
        <v>5.0000325712364466</v>
      </c>
      <c r="RP36" s="202">
        <v>4.5381719937905469</v>
      </c>
      <c r="RQ36" s="202">
        <v>4.7809063001963246</v>
      </c>
      <c r="RR36" s="202">
        <v>4.1287828253106538</v>
      </c>
      <c r="RS36" s="202">
        <v>12.07316527816884</v>
      </c>
      <c r="RT36" s="202">
        <v>9.1822483995975404</v>
      </c>
      <c r="RU36" s="202">
        <v>12.436542373546791</v>
      </c>
      <c r="RV36" s="202">
        <v>12.945271228416036</v>
      </c>
      <c r="RW36" s="202">
        <v>12.298563721704252</v>
      </c>
      <c r="RX36" s="202">
        <v>12.901021108179419</v>
      </c>
      <c r="RY36" s="202">
        <v>12.629770885988057</v>
      </c>
      <c r="RZ36" s="202">
        <v>12.76478227885659</v>
      </c>
      <c r="SA36" s="202">
        <v>12.055655873155214</v>
      </c>
      <c r="SB36" s="202">
        <v>11.882111569857205</v>
      </c>
      <c r="SC36" s="202">
        <v>10.482709835370086</v>
      </c>
      <c r="SD36" s="202">
        <v>10.482709835370086</v>
      </c>
      <c r="SE36" s="202">
        <v>10.28256839231528</v>
      </c>
      <c r="SF36" s="202">
        <v>9.8348840438827931</v>
      </c>
      <c r="SG36" s="202">
        <v>9.8519033959953752</v>
      </c>
      <c r="SH36" s="202">
        <v>9.8716072027873665</v>
      </c>
      <c r="SI36" s="202">
        <v>11.658941044315732</v>
      </c>
      <c r="SJ36" s="202">
        <v>11.718941044315741</v>
      </c>
      <c r="SK36" s="202">
        <v>13.12</v>
      </c>
      <c r="SL36" s="202">
        <v>3.9787766801248465</v>
      </c>
      <c r="SM36" s="120"/>
      <c r="SN36" s="202">
        <v>13.02451036108886</v>
      </c>
      <c r="SO36" s="202">
        <v>14.111575611611102</v>
      </c>
      <c r="SP36" s="202">
        <v>14.523076848839134</v>
      </c>
      <c r="SQ36" s="202">
        <v>13.677739819268515</v>
      </c>
      <c r="SR36" s="202">
        <v>14.701211338027319</v>
      </c>
      <c r="SS36" s="202">
        <v>9.3469727204824906</v>
      </c>
      <c r="ST36" s="202">
        <v>12.164653184611481</v>
      </c>
      <c r="SU36" s="202">
        <v>9.5653020516717344</v>
      </c>
      <c r="SV36" s="202">
        <v>6.9387221497269351</v>
      </c>
      <c r="SW36" s="202">
        <v>7.2544642419849348</v>
      </c>
      <c r="SX36" s="202">
        <v>9.9978965244408435</v>
      </c>
      <c r="SY36" s="202">
        <v>10.000904362448917</v>
      </c>
      <c r="SZ36" s="202">
        <v>9.068283563193166</v>
      </c>
      <c r="TA36" s="202">
        <v>9.611767509541588</v>
      </c>
      <c r="TB36" s="202">
        <v>9.7015721544178284</v>
      </c>
      <c r="TC36" s="202">
        <v>27.500146183287267</v>
      </c>
      <c r="TD36" s="202">
        <v>29.136619366654664</v>
      </c>
      <c r="TE36" s="202">
        <v>33.37470063613403</v>
      </c>
      <c r="TF36" s="202">
        <v>27.644106164407233</v>
      </c>
      <c r="TG36" s="202">
        <v>37.004908826675283</v>
      </c>
      <c r="TH36" s="202">
        <v>41.022265108087574</v>
      </c>
      <c r="TI36" s="202">
        <v>46.30470767031921</v>
      </c>
      <c r="TJ36" s="202">
        <v>47.011507267081562</v>
      </c>
      <c r="TK36" s="202">
        <v>47.682791662125481</v>
      </c>
      <c r="TL36" s="202">
        <v>42.563894131917849</v>
      </c>
      <c r="TM36" s="202">
        <v>40.254939990517123</v>
      </c>
      <c r="TN36" s="202">
        <v>29.574883279231994</v>
      </c>
      <c r="TO36" s="202">
        <v>40.325983150053041</v>
      </c>
      <c r="TP36" s="202">
        <v>46.226500448926032</v>
      </c>
      <c r="TQ36" s="202">
        <v>43.714344913322748</v>
      </c>
      <c r="TR36" s="202">
        <v>42.153118309275506</v>
      </c>
      <c r="TS36" s="202">
        <v>79.710144927536234</v>
      </c>
      <c r="TT36" s="202">
        <v>47.489674701291527</v>
      </c>
      <c r="TU36" s="202">
        <v>50.051393182287761</v>
      </c>
      <c r="TV36" s="202">
        <v>16.143849335183841</v>
      </c>
      <c r="TW36" s="120"/>
      <c r="TX36" s="202">
        <v>701.54146828581111</v>
      </c>
      <c r="TY36" s="202">
        <v>811.63745198782863</v>
      </c>
      <c r="TZ36" s="202">
        <v>816.19346933140025</v>
      </c>
      <c r="UA36" s="202">
        <v>638.22270066733768</v>
      </c>
      <c r="UB36" s="202">
        <v>452.0614000359908</v>
      </c>
      <c r="UC36" s="202">
        <v>327.21315925861933</v>
      </c>
      <c r="UD36" s="202">
        <v>298.96095451633568</v>
      </c>
      <c r="UE36" s="202">
        <v>354.21907356948236</v>
      </c>
      <c r="UF36" s="202">
        <v>402.75480283114263</v>
      </c>
      <c r="UG36" s="202">
        <v>347.82427394885121</v>
      </c>
      <c r="UH36" s="202">
        <v>193.53756313131314</v>
      </c>
      <c r="UI36" s="202">
        <v>124.28667563930014</v>
      </c>
      <c r="UJ36" s="202">
        <v>49.163485667652751</v>
      </c>
      <c r="UK36" s="202">
        <v>208.62651245551604</v>
      </c>
      <c r="UL36" s="202">
        <v>160.94041733109958</v>
      </c>
      <c r="UM36" s="202">
        <v>54.010857858484655</v>
      </c>
      <c r="UN36" s="202">
        <v>125.70644540290344</v>
      </c>
      <c r="UO36" s="202">
        <v>142.14154678311792</v>
      </c>
      <c r="UP36" s="202">
        <v>32.945486375529214</v>
      </c>
      <c r="UQ36" s="202">
        <v>52.296861917575754</v>
      </c>
      <c r="UR36" s="202">
        <v>145.50201943095075</v>
      </c>
      <c r="US36" s="202">
        <v>78.567576682859141</v>
      </c>
      <c r="UT36" s="202">
        <v>145.50201943095075</v>
      </c>
      <c r="UU36" s="202">
        <v>106.77</v>
      </c>
      <c r="UV36" s="202">
        <v>68.037526014568172</v>
      </c>
      <c r="UW36" s="202">
        <v>253.77327268563488</v>
      </c>
      <c r="UX36" s="202">
        <v>253.77327268563488</v>
      </c>
      <c r="UY36" s="202">
        <v>329.82738972250974</v>
      </c>
      <c r="UZ36" s="202">
        <v>114.58926754832146</v>
      </c>
      <c r="VA36" s="202">
        <v>72.680672158174247</v>
      </c>
      <c r="VB36" s="202">
        <v>73.144710071210582</v>
      </c>
      <c r="VC36" s="202">
        <v>3.5056453140895214</v>
      </c>
      <c r="VD36" s="202">
        <v>23.805951169888104</v>
      </c>
      <c r="VE36" s="202">
        <v>24.422685656154631</v>
      </c>
      <c r="VF36" s="202">
        <v>19.569078467762068</v>
      </c>
      <c r="VG36" s="120"/>
      <c r="VH36" s="202">
        <v>0</v>
      </c>
      <c r="VI36" s="202">
        <v>0</v>
      </c>
      <c r="VJ36" s="202">
        <v>0</v>
      </c>
      <c r="VK36" s="202">
        <v>0</v>
      </c>
      <c r="VL36" s="202">
        <v>0</v>
      </c>
      <c r="VM36" s="202">
        <v>0</v>
      </c>
      <c r="VN36" s="202">
        <v>0</v>
      </c>
      <c r="VO36" s="202">
        <v>0</v>
      </c>
      <c r="VP36" s="202">
        <v>0</v>
      </c>
      <c r="VQ36" s="202">
        <v>0</v>
      </c>
      <c r="VR36" s="202">
        <v>0</v>
      </c>
      <c r="VS36" s="202">
        <v>0</v>
      </c>
      <c r="VT36" s="202">
        <v>0</v>
      </c>
      <c r="VU36" s="202">
        <v>0</v>
      </c>
      <c r="VV36" s="202">
        <v>0</v>
      </c>
      <c r="VW36" s="202">
        <v>0</v>
      </c>
      <c r="VX36" s="202">
        <v>0</v>
      </c>
      <c r="VY36" s="202">
        <v>0</v>
      </c>
      <c r="VZ36" s="202">
        <v>0</v>
      </c>
      <c r="WA36" s="202">
        <v>0</v>
      </c>
      <c r="WB36" s="202">
        <v>0</v>
      </c>
      <c r="WC36" s="202">
        <v>0</v>
      </c>
      <c r="WD36" s="202">
        <v>0</v>
      </c>
      <c r="WE36" s="202">
        <v>0</v>
      </c>
      <c r="WF36" s="202">
        <v>0</v>
      </c>
      <c r="WG36" s="202">
        <v>0</v>
      </c>
      <c r="WH36" s="202">
        <v>0</v>
      </c>
      <c r="WI36" s="202">
        <v>0</v>
      </c>
      <c r="WJ36" s="202">
        <v>0</v>
      </c>
      <c r="WK36" s="202">
        <v>0</v>
      </c>
      <c r="WL36" s="202">
        <v>0</v>
      </c>
      <c r="WM36" s="202">
        <v>0</v>
      </c>
      <c r="WN36" s="202">
        <v>0</v>
      </c>
      <c r="WO36" s="202">
        <v>0</v>
      </c>
      <c r="WP36" s="202">
        <v>0</v>
      </c>
      <c r="WQ36" s="120"/>
      <c r="WR36" s="202">
        <v>0</v>
      </c>
      <c r="WS36" s="202">
        <v>0</v>
      </c>
      <c r="WT36" s="202">
        <v>0</v>
      </c>
      <c r="WU36" s="202">
        <v>0</v>
      </c>
      <c r="WV36" s="202">
        <v>0</v>
      </c>
      <c r="WW36" s="202">
        <v>0</v>
      </c>
      <c r="WX36" s="202">
        <v>0</v>
      </c>
      <c r="WY36" s="202">
        <v>0</v>
      </c>
      <c r="WZ36" s="202">
        <v>0</v>
      </c>
      <c r="XA36" s="202">
        <v>0</v>
      </c>
      <c r="XB36" s="202">
        <v>0</v>
      </c>
      <c r="XC36" s="202">
        <v>0</v>
      </c>
      <c r="XD36" s="202">
        <v>0</v>
      </c>
      <c r="XE36" s="202">
        <v>0</v>
      </c>
      <c r="XF36" s="202">
        <v>0</v>
      </c>
      <c r="XG36" s="202">
        <v>0</v>
      </c>
      <c r="XH36" s="202">
        <v>0</v>
      </c>
      <c r="XI36" s="202">
        <v>0</v>
      </c>
      <c r="XJ36" s="202">
        <v>0</v>
      </c>
      <c r="XK36" s="202">
        <v>0</v>
      </c>
      <c r="XL36" s="202">
        <v>0</v>
      </c>
      <c r="XM36" s="202">
        <v>0</v>
      </c>
      <c r="XN36" s="202">
        <v>0</v>
      </c>
      <c r="XO36" s="202">
        <v>0</v>
      </c>
      <c r="XP36" s="202">
        <v>0</v>
      </c>
      <c r="XQ36" s="202">
        <v>0</v>
      </c>
      <c r="XR36" s="202">
        <v>0</v>
      </c>
      <c r="XS36" s="202">
        <v>0</v>
      </c>
      <c r="XT36" s="202">
        <v>0</v>
      </c>
      <c r="XU36" s="202">
        <v>0</v>
      </c>
      <c r="XV36" s="202">
        <v>0</v>
      </c>
      <c r="XW36" s="202">
        <v>0</v>
      </c>
      <c r="XX36" s="202">
        <v>0</v>
      </c>
      <c r="XY36" s="202">
        <v>0</v>
      </c>
      <c r="XZ36" s="202">
        <v>0</v>
      </c>
      <c r="YA36" s="120"/>
      <c r="YB36" s="202">
        <v>0</v>
      </c>
      <c r="YC36" s="202">
        <v>0</v>
      </c>
      <c r="YD36" s="202">
        <v>0</v>
      </c>
      <c r="YE36" s="202">
        <v>0</v>
      </c>
      <c r="YF36" s="202">
        <v>0</v>
      </c>
      <c r="YG36" s="202">
        <v>0</v>
      </c>
      <c r="YH36" s="202">
        <v>0</v>
      </c>
      <c r="YI36" s="202">
        <v>0</v>
      </c>
      <c r="YJ36" s="202">
        <v>0</v>
      </c>
      <c r="YK36" s="202">
        <v>0</v>
      </c>
      <c r="YL36" s="202">
        <v>0</v>
      </c>
      <c r="YM36" s="202">
        <v>0</v>
      </c>
      <c r="YN36" s="202">
        <v>0</v>
      </c>
      <c r="YO36" s="202">
        <v>0</v>
      </c>
      <c r="YP36" s="202">
        <v>0</v>
      </c>
      <c r="YQ36" s="202">
        <v>0</v>
      </c>
      <c r="YR36" s="202">
        <v>0</v>
      </c>
      <c r="YS36" s="202">
        <v>0</v>
      </c>
      <c r="YT36" s="202">
        <v>0</v>
      </c>
      <c r="YU36" s="202">
        <v>0</v>
      </c>
      <c r="YV36" s="202">
        <v>0</v>
      </c>
      <c r="YW36" s="202">
        <v>0</v>
      </c>
      <c r="YX36" s="202">
        <v>0</v>
      </c>
      <c r="YY36" s="202">
        <v>0</v>
      </c>
      <c r="YZ36" s="202">
        <v>0</v>
      </c>
      <c r="ZA36" s="202">
        <v>0</v>
      </c>
      <c r="ZB36" s="202">
        <v>0</v>
      </c>
      <c r="ZC36" s="202">
        <v>0</v>
      </c>
      <c r="ZD36" s="202">
        <v>0</v>
      </c>
      <c r="ZE36" s="202">
        <v>0</v>
      </c>
      <c r="ZF36" s="202">
        <v>0</v>
      </c>
      <c r="ZG36" s="202">
        <v>0</v>
      </c>
      <c r="ZH36" s="202">
        <v>0</v>
      </c>
      <c r="ZI36" s="202">
        <v>0</v>
      </c>
      <c r="ZJ36" s="202">
        <v>1.0276216744049547</v>
      </c>
      <c r="ZK36" s="120"/>
      <c r="ZL36" s="202">
        <v>0</v>
      </c>
      <c r="ZM36" s="202">
        <v>0</v>
      </c>
      <c r="ZN36" s="202">
        <v>0</v>
      </c>
      <c r="ZO36" s="202">
        <v>0</v>
      </c>
      <c r="ZP36" s="202">
        <v>0</v>
      </c>
      <c r="ZQ36" s="202">
        <v>0</v>
      </c>
      <c r="ZR36" s="202">
        <v>0</v>
      </c>
      <c r="ZS36" s="202">
        <v>0</v>
      </c>
      <c r="ZT36" s="202">
        <v>0</v>
      </c>
      <c r="ZU36" s="202">
        <v>0</v>
      </c>
      <c r="ZV36" s="202">
        <v>0</v>
      </c>
      <c r="ZW36" s="202">
        <v>0</v>
      </c>
      <c r="ZX36" s="202">
        <v>0</v>
      </c>
      <c r="ZY36" s="202">
        <v>0</v>
      </c>
      <c r="ZZ36" s="202">
        <v>0</v>
      </c>
      <c r="AAA36" s="202">
        <v>0</v>
      </c>
      <c r="AAB36" s="202">
        <v>0</v>
      </c>
      <c r="AAC36" s="202">
        <v>0</v>
      </c>
      <c r="AAD36" s="202">
        <v>0</v>
      </c>
      <c r="AAE36" s="202">
        <v>0</v>
      </c>
      <c r="AAF36" s="202">
        <v>0</v>
      </c>
      <c r="AAG36" s="202">
        <v>0</v>
      </c>
      <c r="AAH36" s="202">
        <v>0</v>
      </c>
      <c r="AAI36" s="202">
        <v>0</v>
      </c>
      <c r="AAJ36" s="202">
        <v>0</v>
      </c>
      <c r="AAK36" s="202">
        <v>0</v>
      </c>
      <c r="AAL36" s="202">
        <v>0</v>
      </c>
      <c r="AAM36" s="202">
        <v>0</v>
      </c>
      <c r="AAN36" s="202">
        <v>0</v>
      </c>
      <c r="AAO36" s="202">
        <v>0</v>
      </c>
      <c r="AAP36" s="202">
        <v>0</v>
      </c>
      <c r="AAQ36" s="202">
        <v>0</v>
      </c>
      <c r="AAR36" s="202">
        <v>0</v>
      </c>
      <c r="AAS36" s="202">
        <v>0</v>
      </c>
      <c r="AAT36" s="202">
        <v>0</v>
      </c>
      <c r="AAU36" s="120"/>
      <c r="AAV36" s="202">
        <v>0</v>
      </c>
      <c r="AAW36" s="202">
        <v>0</v>
      </c>
      <c r="AAX36" s="202">
        <v>0</v>
      </c>
      <c r="AAY36" s="202">
        <v>0</v>
      </c>
      <c r="AAZ36" s="202">
        <v>0</v>
      </c>
      <c r="ABA36" s="202">
        <v>0</v>
      </c>
      <c r="ABB36" s="202">
        <v>0</v>
      </c>
      <c r="ABC36" s="202">
        <v>0</v>
      </c>
      <c r="ABD36" s="202">
        <v>0</v>
      </c>
      <c r="ABE36" s="202">
        <v>0</v>
      </c>
      <c r="ABF36" s="202">
        <v>0</v>
      </c>
      <c r="ABG36" s="202">
        <v>0</v>
      </c>
      <c r="ABH36" s="202">
        <v>0</v>
      </c>
      <c r="ABI36" s="202">
        <v>0</v>
      </c>
      <c r="ABJ36" s="202">
        <v>0</v>
      </c>
      <c r="ABK36" s="202">
        <v>0</v>
      </c>
      <c r="ABL36" s="202">
        <v>0</v>
      </c>
      <c r="ABM36" s="202">
        <v>0</v>
      </c>
      <c r="ABN36" s="202">
        <v>0</v>
      </c>
      <c r="ABO36" s="202">
        <v>0</v>
      </c>
      <c r="ABP36" s="202">
        <v>0</v>
      </c>
      <c r="ABQ36" s="202">
        <v>0</v>
      </c>
      <c r="ABR36" s="202">
        <v>0</v>
      </c>
      <c r="ABS36" s="202">
        <v>0</v>
      </c>
      <c r="ABT36" s="202">
        <v>0</v>
      </c>
      <c r="ABU36" s="202">
        <v>0</v>
      </c>
      <c r="ABV36" s="202">
        <v>0</v>
      </c>
      <c r="ABW36" s="202">
        <v>0</v>
      </c>
      <c r="ABX36" s="202">
        <v>0</v>
      </c>
      <c r="ABY36" s="202">
        <v>0</v>
      </c>
      <c r="ABZ36" s="202">
        <v>0</v>
      </c>
      <c r="ACA36" s="202">
        <v>0</v>
      </c>
      <c r="ACB36" s="202">
        <v>0</v>
      </c>
      <c r="ACC36" s="202">
        <v>0</v>
      </c>
      <c r="ACD36" s="202">
        <v>0</v>
      </c>
      <c r="ACE36" s="120"/>
      <c r="ACF36" s="202">
        <v>504.44315999999998</v>
      </c>
      <c r="ACG36" s="202">
        <v>534.02736000000004</v>
      </c>
      <c r="ACH36" s="202">
        <v>535.17959999999994</v>
      </c>
      <c r="ACI36" s="202">
        <v>566.98007999999993</v>
      </c>
      <c r="ACJ36" s="202">
        <v>606.31632000000002</v>
      </c>
      <c r="ACK36" s="202">
        <v>555.57667000000004</v>
      </c>
      <c r="ACL36" s="202">
        <v>595.0749102100001</v>
      </c>
      <c r="ACM36" s="202">
        <v>611.15937596999993</v>
      </c>
      <c r="ACN36" s="202">
        <v>645.54918945000009</v>
      </c>
      <c r="ACO36" s="202">
        <v>734.27189209000005</v>
      </c>
      <c r="ACP36" s="202">
        <v>678.67118406999998</v>
      </c>
      <c r="ACQ36" s="202">
        <v>792.53010804000007</v>
      </c>
      <c r="ACR36" s="202">
        <v>833.80409727999995</v>
      </c>
      <c r="ACS36" s="202">
        <v>835.84338045999993</v>
      </c>
      <c r="ACT36" s="202">
        <v>887.9361143399999</v>
      </c>
      <c r="ACU36" s="202">
        <v>915.23556278000012</v>
      </c>
      <c r="ACV36" s="202">
        <v>963.30375393999998</v>
      </c>
      <c r="ACW36" s="202">
        <v>890.52168073000007</v>
      </c>
      <c r="ACX36" s="202">
        <v>876.18724159999988</v>
      </c>
      <c r="ACY36" s="202">
        <v>961.7799096399998</v>
      </c>
      <c r="ACZ36" s="202">
        <v>1050.5438809799998</v>
      </c>
      <c r="ADA36" s="202">
        <v>1101.15621044</v>
      </c>
      <c r="ADB36" s="202">
        <v>1157.55696386</v>
      </c>
      <c r="ADC36" s="202">
        <v>1150.8255543400003</v>
      </c>
      <c r="ADD36" s="202">
        <v>1084.14935068</v>
      </c>
      <c r="ADE36" s="202">
        <v>1166.8700753600001</v>
      </c>
      <c r="ADF36" s="202">
        <v>1220.2584816399999</v>
      </c>
      <c r="ADG36" s="202">
        <v>1288.5207556100002</v>
      </c>
      <c r="ADH36" s="202">
        <v>1344.6899035900003</v>
      </c>
      <c r="ADI36" s="202">
        <v>1405.2845155800001</v>
      </c>
      <c r="ADJ36" s="202">
        <v>1443.69450203</v>
      </c>
      <c r="ADK36" s="202">
        <v>1545.8880697699999</v>
      </c>
      <c r="ADL36" s="202">
        <v>1602.46583321</v>
      </c>
      <c r="ADM36" s="202">
        <v>1618.4904915421009</v>
      </c>
      <c r="ADN36" s="202">
        <v>1658.5962149255372</v>
      </c>
      <c r="ADO36" s="120"/>
      <c r="ADP36" s="202">
        <v>0</v>
      </c>
      <c r="ADQ36" s="202">
        <v>0</v>
      </c>
      <c r="ADR36" s="202">
        <v>0</v>
      </c>
      <c r="ADS36" s="202">
        <v>0</v>
      </c>
      <c r="ADT36" s="202">
        <v>0</v>
      </c>
      <c r="ADU36" s="202">
        <v>0</v>
      </c>
      <c r="ADV36" s="202">
        <v>0</v>
      </c>
      <c r="ADW36" s="202">
        <v>0</v>
      </c>
      <c r="ADX36" s="202">
        <v>0</v>
      </c>
      <c r="ADY36" s="202">
        <v>0</v>
      </c>
      <c r="ADZ36" s="202">
        <v>0</v>
      </c>
      <c r="AEA36" s="202">
        <v>0</v>
      </c>
      <c r="AEB36" s="202">
        <v>0</v>
      </c>
      <c r="AEC36" s="202">
        <v>0</v>
      </c>
      <c r="AED36" s="202">
        <v>0</v>
      </c>
      <c r="AEE36" s="202">
        <v>0</v>
      </c>
      <c r="AEF36" s="202">
        <v>0</v>
      </c>
      <c r="AEG36" s="202">
        <v>0</v>
      </c>
      <c r="AEH36" s="202">
        <v>0</v>
      </c>
      <c r="AEI36" s="202">
        <v>0</v>
      </c>
      <c r="AEJ36" s="202">
        <v>0</v>
      </c>
      <c r="AEK36" s="202">
        <v>0</v>
      </c>
      <c r="AEL36" s="202">
        <v>0</v>
      </c>
      <c r="AEM36" s="202">
        <v>0</v>
      </c>
      <c r="AEN36" s="202">
        <v>0</v>
      </c>
      <c r="AEO36" s="202">
        <v>0</v>
      </c>
      <c r="AEP36" s="202">
        <v>0</v>
      </c>
      <c r="AEQ36" s="202">
        <v>0</v>
      </c>
      <c r="AER36" s="202">
        <v>0</v>
      </c>
      <c r="AES36" s="202">
        <v>0</v>
      </c>
      <c r="AET36" s="202">
        <v>0</v>
      </c>
      <c r="AEU36" s="202">
        <v>0</v>
      </c>
      <c r="AEV36" s="202">
        <v>0</v>
      </c>
      <c r="AEW36" s="202">
        <v>0</v>
      </c>
      <c r="AEX36" s="202">
        <v>0</v>
      </c>
      <c r="AEY36" s="120"/>
      <c r="AEZ36" s="202">
        <v>0</v>
      </c>
      <c r="AFA36" s="202">
        <v>0</v>
      </c>
      <c r="AFB36" s="202">
        <v>0</v>
      </c>
      <c r="AFC36" s="202">
        <v>0</v>
      </c>
      <c r="AFD36" s="202">
        <v>0</v>
      </c>
      <c r="AFE36" s="202">
        <v>0</v>
      </c>
      <c r="AFF36" s="202">
        <v>0</v>
      </c>
      <c r="AFG36" s="202">
        <v>0</v>
      </c>
      <c r="AFH36" s="202">
        <v>0</v>
      </c>
      <c r="AFI36" s="202">
        <v>0</v>
      </c>
      <c r="AFJ36" s="202">
        <v>0</v>
      </c>
      <c r="AFK36" s="202">
        <v>0</v>
      </c>
      <c r="AFL36" s="202">
        <v>0</v>
      </c>
      <c r="AFM36" s="202">
        <v>0</v>
      </c>
      <c r="AFN36" s="202">
        <v>0</v>
      </c>
      <c r="AFO36" s="202">
        <v>0</v>
      </c>
      <c r="AFP36" s="202">
        <v>0</v>
      </c>
      <c r="AFQ36" s="202">
        <v>0</v>
      </c>
      <c r="AFR36" s="202">
        <v>0</v>
      </c>
      <c r="AFS36" s="202">
        <v>0</v>
      </c>
      <c r="AFT36" s="202">
        <v>0</v>
      </c>
      <c r="AFU36" s="202">
        <v>0</v>
      </c>
      <c r="AFV36" s="202">
        <v>0</v>
      </c>
      <c r="AFW36" s="202">
        <v>0</v>
      </c>
      <c r="AFX36" s="202">
        <v>0</v>
      </c>
      <c r="AFY36" s="202">
        <v>0</v>
      </c>
      <c r="AFZ36" s="202">
        <v>0</v>
      </c>
      <c r="AGA36" s="202">
        <v>0</v>
      </c>
      <c r="AGB36" s="202">
        <v>0</v>
      </c>
      <c r="AGC36" s="202">
        <v>0</v>
      </c>
      <c r="AGD36" s="202">
        <v>0</v>
      </c>
      <c r="AGE36" s="202">
        <v>0</v>
      </c>
      <c r="AGF36" s="202">
        <v>0</v>
      </c>
      <c r="AGG36" s="202">
        <v>0</v>
      </c>
      <c r="AGH36" s="202">
        <v>0</v>
      </c>
    </row>
    <row r="37" spans="1:866" ht="16.5" x14ac:dyDescent="0.25">
      <c r="A37" s="123">
        <v>33</v>
      </c>
      <c r="B37" s="408"/>
      <c r="C37" s="222" t="s">
        <v>338</v>
      </c>
      <c r="D37" s="202">
        <v>3977.574596364253</v>
      </c>
      <c r="E37" s="202">
        <v>4226.9090270085389</v>
      </c>
      <c r="F37" s="202">
        <v>5004.3686725534235</v>
      </c>
      <c r="G37" s="202">
        <v>8831.1902548035796</v>
      </c>
      <c r="H37" s="202">
        <v>9862.1022517471374</v>
      </c>
      <c r="I37" s="202">
        <v>10945.702308271068</v>
      </c>
      <c r="J37" s="202">
        <v>12733.342565209132</v>
      </c>
      <c r="K37" s="202">
        <v>12267.688331931058</v>
      </c>
      <c r="L37" s="202">
        <v>13351.612610766873</v>
      </c>
      <c r="M37" s="202">
        <v>14585.067248900634</v>
      </c>
      <c r="N37" s="202">
        <v>12490.971907316598</v>
      </c>
      <c r="O37" s="202">
        <v>12640.400797271974</v>
      </c>
      <c r="P37" s="202">
        <v>12799.644772910231</v>
      </c>
      <c r="Q37" s="202">
        <v>13616.507033794083</v>
      </c>
      <c r="R37" s="202">
        <v>13706.327025843313</v>
      </c>
      <c r="S37" s="202">
        <v>14688.557743114567</v>
      </c>
      <c r="T37" s="202">
        <v>14643.024966519213</v>
      </c>
      <c r="U37" s="202">
        <v>15056.098787638415</v>
      </c>
      <c r="V37" s="202">
        <v>14257.749142298304</v>
      </c>
      <c r="W37" s="202">
        <v>16048.702437467224</v>
      </c>
      <c r="X37" s="202">
        <v>16463.372867735274</v>
      </c>
      <c r="Y37" s="202">
        <v>17348.909369680514</v>
      </c>
      <c r="Z37" s="202">
        <v>16203.705639455997</v>
      </c>
      <c r="AA37" s="202">
        <v>16389.031606244622</v>
      </c>
      <c r="AB37" s="202">
        <v>16395.873544327544</v>
      </c>
      <c r="AC37" s="202">
        <v>16226.699689767454</v>
      </c>
      <c r="AD37" s="202">
        <v>16539.47636017323</v>
      </c>
      <c r="AE37" s="202">
        <v>19772.792145149488</v>
      </c>
      <c r="AF37" s="202">
        <v>21536.546085085512</v>
      </c>
      <c r="AG37" s="202">
        <v>21558.984962166691</v>
      </c>
      <c r="AH37" s="202">
        <v>21104.73498841167</v>
      </c>
      <c r="AI37" s="202">
        <v>18620.854207828685</v>
      </c>
      <c r="AJ37" s="202">
        <v>21995.149528968235</v>
      </c>
      <c r="AK37" s="202">
        <v>22815.915537897868</v>
      </c>
      <c r="AL37" s="202">
        <v>17502.809314368405</v>
      </c>
      <c r="AM37" s="120"/>
      <c r="AN37" s="202">
        <v>85.284347731367262</v>
      </c>
      <c r="AO37" s="202">
        <v>73.531265207406491</v>
      </c>
      <c r="AP37" s="202">
        <v>61.766255897100557</v>
      </c>
      <c r="AQ37" s="202">
        <v>56.669204983897274</v>
      </c>
      <c r="AR37" s="202">
        <v>64.30503269111864</v>
      </c>
      <c r="AS37" s="202">
        <v>97.177757605439908</v>
      </c>
      <c r="AT37" s="202">
        <v>88.255565455460356</v>
      </c>
      <c r="AU37" s="202">
        <v>81.543011257629402</v>
      </c>
      <c r="AV37" s="202">
        <v>126.05610749378062</v>
      </c>
      <c r="AW37" s="202">
        <v>139.02603654887383</v>
      </c>
      <c r="AX37" s="202">
        <v>158.65785632682361</v>
      </c>
      <c r="AY37" s="202">
        <v>199.45520313824846</v>
      </c>
      <c r="AZ37" s="202">
        <v>239.64145996883929</v>
      </c>
      <c r="BA37" s="202">
        <v>232.12807211683563</v>
      </c>
      <c r="BB37" s="202">
        <v>256.52084988360622</v>
      </c>
      <c r="BC37" s="202">
        <v>248.35202426458895</v>
      </c>
      <c r="BD37" s="202">
        <v>234.69436279656392</v>
      </c>
      <c r="BE37" s="202">
        <v>270.82162203957785</v>
      </c>
      <c r="BF37" s="202">
        <v>262.38655804845388</v>
      </c>
      <c r="BG37" s="202">
        <v>296.16303327707743</v>
      </c>
      <c r="BH37" s="202">
        <v>297.58142923061854</v>
      </c>
      <c r="BI37" s="202">
        <v>315.64130506938073</v>
      </c>
      <c r="BJ37" s="202">
        <v>341.82674605471573</v>
      </c>
      <c r="BK37" s="202">
        <v>327.38176545428894</v>
      </c>
      <c r="BL37" s="202">
        <v>223.02620315910335</v>
      </c>
      <c r="BM37" s="202">
        <v>122.66343603101932</v>
      </c>
      <c r="BN37" s="202">
        <v>54.178299987597491</v>
      </c>
      <c r="BO37" s="202">
        <v>40.043810513574599</v>
      </c>
      <c r="BP37" s="202">
        <v>33.654225048218677</v>
      </c>
      <c r="BQ37" s="202">
        <v>94.327540236281749</v>
      </c>
      <c r="BR37" s="202">
        <v>31.032492912118123</v>
      </c>
      <c r="BS37" s="202">
        <v>26.730722866106916</v>
      </c>
      <c r="BT37" s="202">
        <v>36.911104978454468</v>
      </c>
      <c r="BU37" s="202">
        <v>36.911104978454468</v>
      </c>
      <c r="BV37" s="202">
        <v>36.907410284114455</v>
      </c>
      <c r="BW37" s="120"/>
      <c r="BX37" s="202">
        <v>107.09940840968437</v>
      </c>
      <c r="BY37" s="202">
        <v>106.31419926378848</v>
      </c>
      <c r="BZ37" s="202">
        <v>105.47686572474738</v>
      </c>
      <c r="CA37" s="202">
        <v>105.44584342842262</v>
      </c>
      <c r="CB37" s="202">
        <v>104.43711880480326</v>
      </c>
      <c r="CC37" s="202">
        <v>101.8256068463634</v>
      </c>
      <c r="CD37" s="202">
        <v>100.01985654748128</v>
      </c>
      <c r="CE37" s="202">
        <v>74.986235945261825</v>
      </c>
      <c r="CF37" s="202">
        <v>81.816512602892217</v>
      </c>
      <c r="CG37" s="202">
        <v>76.612188280628999</v>
      </c>
      <c r="CH37" s="202">
        <v>76.46243459175966</v>
      </c>
      <c r="CI37" s="202">
        <v>81.47176302035092</v>
      </c>
      <c r="CJ37" s="202">
        <v>83.160364480240773</v>
      </c>
      <c r="CK37" s="202">
        <v>75.672649486956161</v>
      </c>
      <c r="CL37" s="202">
        <v>86.174078016609073</v>
      </c>
      <c r="CM37" s="202">
        <v>85.203054387563668</v>
      </c>
      <c r="CN37" s="202">
        <v>88.057077841899385</v>
      </c>
      <c r="CO37" s="202">
        <v>127.55942967525434</v>
      </c>
      <c r="CP37" s="202">
        <v>160.85002937741484</v>
      </c>
      <c r="CQ37" s="202">
        <v>161.010996552835</v>
      </c>
      <c r="CR37" s="202">
        <v>142.48922046063822</v>
      </c>
      <c r="CS37" s="202">
        <v>150.72186485907085</v>
      </c>
      <c r="CT37" s="202">
        <v>155.14292427102777</v>
      </c>
      <c r="CU37" s="202">
        <v>139.88950270160836</v>
      </c>
      <c r="CV37" s="202">
        <v>146.93217820417661</v>
      </c>
      <c r="CW37" s="202">
        <v>181.71345045023386</v>
      </c>
      <c r="CX37" s="202">
        <v>168.57477477150329</v>
      </c>
      <c r="CY37" s="202">
        <v>157.41410701006652</v>
      </c>
      <c r="CZ37" s="202">
        <v>136.07999984433297</v>
      </c>
      <c r="DA37" s="202">
        <v>130.08645484010594</v>
      </c>
      <c r="DB37" s="202">
        <v>138.64343145840607</v>
      </c>
      <c r="DC37" s="202">
        <v>131.16002631018731</v>
      </c>
      <c r="DD37" s="202">
        <v>80.000950311601386</v>
      </c>
      <c r="DE37" s="202">
        <v>84.76438870690437</v>
      </c>
      <c r="DF37" s="202">
        <v>201.39685148594785</v>
      </c>
      <c r="DG37" s="120"/>
      <c r="DH37" s="202">
        <v>0</v>
      </c>
      <c r="DI37" s="202">
        <v>0</v>
      </c>
      <c r="DJ37" s="202">
        <v>0</v>
      </c>
      <c r="DK37" s="202">
        <v>0</v>
      </c>
      <c r="DL37" s="202">
        <v>0</v>
      </c>
      <c r="DM37" s="202">
        <v>0</v>
      </c>
      <c r="DN37" s="202">
        <v>0</v>
      </c>
      <c r="DO37" s="202">
        <v>0</v>
      </c>
      <c r="DP37" s="202">
        <v>0</v>
      </c>
      <c r="DQ37" s="202">
        <v>0</v>
      </c>
      <c r="DR37" s="202">
        <v>0</v>
      </c>
      <c r="DS37" s="202">
        <v>0</v>
      </c>
      <c r="DT37" s="202">
        <v>0</v>
      </c>
      <c r="DU37" s="202">
        <v>0</v>
      </c>
      <c r="DV37" s="202">
        <v>0</v>
      </c>
      <c r="DW37" s="202">
        <v>0</v>
      </c>
      <c r="DX37" s="202">
        <v>0</v>
      </c>
      <c r="DY37" s="202">
        <v>0</v>
      </c>
      <c r="DZ37" s="202">
        <v>0</v>
      </c>
      <c r="EA37" s="202">
        <v>0</v>
      </c>
      <c r="EB37" s="202">
        <v>0</v>
      </c>
      <c r="EC37" s="202">
        <v>0</v>
      </c>
      <c r="ED37" s="202">
        <v>0</v>
      </c>
      <c r="EE37" s="202">
        <v>0</v>
      </c>
      <c r="EF37" s="202">
        <v>0</v>
      </c>
      <c r="EG37" s="202">
        <v>0</v>
      </c>
      <c r="EH37" s="202">
        <v>0</v>
      </c>
      <c r="EI37" s="202">
        <v>0</v>
      </c>
      <c r="EJ37" s="202">
        <v>0</v>
      </c>
      <c r="EK37" s="202">
        <v>0</v>
      </c>
      <c r="EL37" s="202">
        <v>0</v>
      </c>
      <c r="EM37" s="202">
        <v>0</v>
      </c>
      <c r="EN37" s="202">
        <v>0</v>
      </c>
      <c r="EO37" s="202">
        <v>0</v>
      </c>
      <c r="EP37" s="202">
        <v>0</v>
      </c>
      <c r="EQ37" s="120"/>
      <c r="ER37" s="202">
        <v>0</v>
      </c>
      <c r="ES37" s="202">
        <v>0</v>
      </c>
      <c r="ET37" s="202">
        <v>0</v>
      </c>
      <c r="EU37" s="202">
        <v>0</v>
      </c>
      <c r="EV37" s="202">
        <v>0</v>
      </c>
      <c r="EW37" s="202">
        <v>0</v>
      </c>
      <c r="EX37" s="202">
        <v>0</v>
      </c>
      <c r="EY37" s="202">
        <v>0</v>
      </c>
      <c r="EZ37" s="202">
        <v>0</v>
      </c>
      <c r="FA37" s="202">
        <v>0</v>
      </c>
      <c r="FB37" s="202">
        <v>0</v>
      </c>
      <c r="FC37" s="202">
        <v>0</v>
      </c>
      <c r="FD37" s="202">
        <v>0</v>
      </c>
      <c r="FE37" s="202">
        <v>0</v>
      </c>
      <c r="FF37" s="202">
        <v>0</v>
      </c>
      <c r="FG37" s="202">
        <v>0</v>
      </c>
      <c r="FH37" s="202">
        <v>0</v>
      </c>
      <c r="FI37" s="202">
        <v>0</v>
      </c>
      <c r="FJ37" s="202">
        <v>0</v>
      </c>
      <c r="FK37" s="202">
        <v>0</v>
      </c>
      <c r="FL37" s="202">
        <v>0</v>
      </c>
      <c r="FM37" s="202">
        <v>0</v>
      </c>
      <c r="FN37" s="202">
        <v>0</v>
      </c>
      <c r="FO37" s="202">
        <v>0</v>
      </c>
      <c r="FP37" s="202">
        <v>0</v>
      </c>
      <c r="FQ37" s="202">
        <v>0</v>
      </c>
      <c r="FR37" s="202">
        <v>0</v>
      </c>
      <c r="FS37" s="202">
        <v>0</v>
      </c>
      <c r="FT37" s="202">
        <v>0</v>
      </c>
      <c r="FU37" s="202">
        <v>0</v>
      </c>
      <c r="FV37" s="202">
        <v>0</v>
      </c>
      <c r="FW37" s="202">
        <v>0</v>
      </c>
      <c r="FX37" s="202">
        <v>0</v>
      </c>
      <c r="FY37" s="202">
        <v>0</v>
      </c>
      <c r="FZ37" s="202">
        <v>0</v>
      </c>
      <c r="GA37" s="120"/>
      <c r="GB37" s="202">
        <v>24.1</v>
      </c>
      <c r="GC37" s="202">
        <v>25.5</v>
      </c>
      <c r="GD37" s="202">
        <v>29.2</v>
      </c>
      <c r="GE37" s="202">
        <v>43.4</v>
      </c>
      <c r="GF37" s="202">
        <v>56.8</v>
      </c>
      <c r="GG37" s="202">
        <v>59</v>
      </c>
      <c r="GH37" s="202">
        <v>64.2</v>
      </c>
      <c r="GI37" s="202">
        <v>61.9</v>
      </c>
      <c r="GJ37" s="202">
        <v>66.599999999999994</v>
      </c>
      <c r="GK37" s="202">
        <v>72.5</v>
      </c>
      <c r="GL37" s="202">
        <v>78.900000000000006</v>
      </c>
      <c r="GM37" s="202">
        <v>85.9</v>
      </c>
      <c r="GN37" s="202">
        <v>93.5</v>
      </c>
      <c r="GO37" s="202">
        <v>73.400000000000006</v>
      </c>
      <c r="GP37" s="202">
        <v>75.609219101789336</v>
      </c>
      <c r="GQ37" s="202">
        <v>75.2</v>
      </c>
      <c r="GR37" s="202">
        <v>74.3</v>
      </c>
      <c r="GS37" s="202">
        <v>138.34606458418801</v>
      </c>
      <c r="GT37" s="202">
        <v>176.6652779614804</v>
      </c>
      <c r="GU37" s="202">
        <v>153.59774951649769</v>
      </c>
      <c r="GV37" s="202">
        <v>156.30000000000001</v>
      </c>
      <c r="GW37" s="202">
        <v>171.79953956947759</v>
      </c>
      <c r="GX37" s="202">
        <v>173.15767878077372</v>
      </c>
      <c r="GY37" s="202">
        <v>189.53076880050259</v>
      </c>
      <c r="GZ37" s="202">
        <v>181.18818496161285</v>
      </c>
      <c r="HA37" s="202">
        <v>171.79953956947759</v>
      </c>
      <c r="HB37" s="202">
        <v>171.79953956947759</v>
      </c>
      <c r="HC37" s="202">
        <v>171.79953956947759</v>
      </c>
      <c r="HD37" s="202">
        <v>170.37918302760357</v>
      </c>
      <c r="HE37" s="202">
        <v>169.60109849815407</v>
      </c>
      <c r="HF37" s="202">
        <v>169.46316591455195</v>
      </c>
      <c r="HG37" s="202">
        <v>165.79909746234543</v>
      </c>
      <c r="HH37" s="202">
        <v>165.61589403973508</v>
      </c>
      <c r="HI37" s="202">
        <v>165.61589403973508</v>
      </c>
      <c r="HJ37" s="202">
        <v>207.72400370713623</v>
      </c>
      <c r="HK37" s="120"/>
      <c r="HL37" s="202">
        <v>0</v>
      </c>
      <c r="HM37" s="202">
        <v>0</v>
      </c>
      <c r="HN37" s="202">
        <v>0</v>
      </c>
      <c r="HO37" s="202">
        <v>0</v>
      </c>
      <c r="HP37" s="202">
        <v>0</v>
      </c>
      <c r="HQ37" s="202">
        <v>0</v>
      </c>
      <c r="HR37" s="202">
        <v>0</v>
      </c>
      <c r="HS37" s="202">
        <v>0</v>
      </c>
      <c r="HT37" s="202">
        <v>0</v>
      </c>
      <c r="HU37" s="202">
        <v>0</v>
      </c>
      <c r="HV37" s="202">
        <v>0</v>
      </c>
      <c r="HW37" s="202">
        <v>0</v>
      </c>
      <c r="HX37" s="202">
        <v>0</v>
      </c>
      <c r="HY37" s="202">
        <v>0</v>
      </c>
      <c r="HZ37" s="202">
        <v>0</v>
      </c>
      <c r="IA37" s="202">
        <v>0</v>
      </c>
      <c r="IB37" s="202">
        <v>0</v>
      </c>
      <c r="IC37" s="202">
        <v>0</v>
      </c>
      <c r="ID37" s="202">
        <v>0</v>
      </c>
      <c r="IE37" s="202">
        <v>0</v>
      </c>
      <c r="IF37" s="202">
        <v>0</v>
      </c>
      <c r="IG37" s="202">
        <v>0</v>
      </c>
      <c r="IH37" s="202">
        <v>0</v>
      </c>
      <c r="II37" s="202">
        <v>0</v>
      </c>
      <c r="IJ37" s="202">
        <v>0</v>
      </c>
      <c r="IK37" s="202">
        <v>0</v>
      </c>
      <c r="IL37" s="202">
        <v>0</v>
      </c>
      <c r="IM37" s="202">
        <v>0</v>
      </c>
      <c r="IN37" s="202">
        <v>0</v>
      </c>
      <c r="IO37" s="202">
        <v>0</v>
      </c>
      <c r="IP37" s="202">
        <v>0</v>
      </c>
      <c r="IQ37" s="202">
        <v>0</v>
      </c>
      <c r="IR37" s="202">
        <v>0</v>
      </c>
      <c r="IS37" s="202">
        <v>0</v>
      </c>
      <c r="IT37" s="202">
        <v>0</v>
      </c>
      <c r="IU37" s="120"/>
      <c r="IV37" s="202">
        <v>0</v>
      </c>
      <c r="IW37" s="202">
        <v>0</v>
      </c>
      <c r="IX37" s="20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  <c r="JJ37" s="202">
        <v>0</v>
      </c>
      <c r="JK37" s="202">
        <v>0</v>
      </c>
      <c r="JL37" s="202">
        <v>0</v>
      </c>
      <c r="JM37" s="202">
        <v>0</v>
      </c>
      <c r="JN37" s="202">
        <v>0</v>
      </c>
      <c r="JO37" s="202">
        <v>0</v>
      </c>
      <c r="JP37" s="202">
        <v>0</v>
      </c>
      <c r="JQ37" s="202">
        <v>0</v>
      </c>
      <c r="JR37" s="202">
        <v>0</v>
      </c>
      <c r="JS37" s="202">
        <v>0</v>
      </c>
      <c r="JT37" s="202">
        <v>0</v>
      </c>
      <c r="JU37" s="202">
        <v>0</v>
      </c>
      <c r="JV37" s="202">
        <v>0</v>
      </c>
      <c r="JW37" s="202">
        <v>0</v>
      </c>
      <c r="JX37" s="202">
        <v>0</v>
      </c>
      <c r="JY37" s="202">
        <v>0</v>
      </c>
      <c r="JZ37" s="202">
        <v>0</v>
      </c>
      <c r="KA37" s="202">
        <v>0</v>
      </c>
      <c r="KB37" s="202">
        <v>0</v>
      </c>
      <c r="KC37" s="202">
        <v>0</v>
      </c>
      <c r="KD37" s="202">
        <v>0</v>
      </c>
      <c r="KE37" s="120"/>
      <c r="KF37" s="202">
        <v>0</v>
      </c>
      <c r="KG37" s="202">
        <v>0</v>
      </c>
      <c r="KH37" s="202">
        <v>0</v>
      </c>
      <c r="KI37" s="202">
        <v>0</v>
      </c>
      <c r="KJ37" s="202">
        <v>0</v>
      </c>
      <c r="KK37" s="202">
        <v>0</v>
      </c>
      <c r="KL37" s="202">
        <v>0</v>
      </c>
      <c r="KM37" s="202">
        <v>0</v>
      </c>
      <c r="KN37" s="202">
        <v>0</v>
      </c>
      <c r="KO37" s="202">
        <v>0</v>
      </c>
      <c r="KP37" s="202">
        <v>0</v>
      </c>
      <c r="KQ37" s="202">
        <v>0</v>
      </c>
      <c r="KR37" s="202">
        <v>0</v>
      </c>
      <c r="KS37" s="202">
        <v>0</v>
      </c>
      <c r="KT37" s="202">
        <v>0</v>
      </c>
      <c r="KU37" s="202">
        <v>0</v>
      </c>
      <c r="KV37" s="202">
        <v>0</v>
      </c>
      <c r="KW37" s="202">
        <v>0</v>
      </c>
      <c r="KX37" s="202">
        <v>0</v>
      </c>
      <c r="KY37" s="202">
        <v>0</v>
      </c>
      <c r="KZ37" s="202">
        <v>0</v>
      </c>
      <c r="LA37" s="202">
        <v>0</v>
      </c>
      <c r="LB37" s="202">
        <v>0</v>
      </c>
      <c r="LC37" s="202">
        <v>0</v>
      </c>
      <c r="LD37" s="202">
        <v>0</v>
      </c>
      <c r="LE37" s="202">
        <v>0</v>
      </c>
      <c r="LF37" s="202">
        <v>0</v>
      </c>
      <c r="LG37" s="202">
        <v>0</v>
      </c>
      <c r="LH37" s="202">
        <v>0</v>
      </c>
      <c r="LI37" s="202">
        <v>0</v>
      </c>
      <c r="LJ37" s="202">
        <v>0</v>
      </c>
      <c r="LK37" s="202">
        <v>0</v>
      </c>
      <c r="LL37" s="202">
        <v>0</v>
      </c>
      <c r="LM37" s="202">
        <v>0</v>
      </c>
      <c r="LN37" s="202">
        <v>0</v>
      </c>
      <c r="LO37" s="120"/>
      <c r="LP37" s="202">
        <v>4194.0583525053053</v>
      </c>
      <c r="LQ37" s="202">
        <v>4432.2544914797336</v>
      </c>
      <c r="LR37" s="202">
        <v>5200.8117941752716</v>
      </c>
      <c r="LS37" s="202">
        <v>9036.7053032158983</v>
      </c>
      <c r="LT37" s="202">
        <v>10087.644403243057</v>
      </c>
      <c r="LU37" s="202">
        <v>11203.70567272287</v>
      </c>
      <c r="LV37" s="202">
        <v>12985.817987212075</v>
      </c>
      <c r="LW37" s="202">
        <v>12486.117579133948</v>
      </c>
      <c r="LX37" s="202">
        <v>13626.085230863548</v>
      </c>
      <c r="LY37" s="202">
        <v>14873.205473730137</v>
      </c>
      <c r="LZ37" s="202">
        <v>12804.992198235181</v>
      </c>
      <c r="MA37" s="202">
        <v>13007.227763430572</v>
      </c>
      <c r="MB37" s="202">
        <v>13215.946597359311</v>
      </c>
      <c r="MC37" s="202">
        <v>13997.707755397874</v>
      </c>
      <c r="MD37" s="202">
        <v>14124.631172845317</v>
      </c>
      <c r="ME37" s="202">
        <v>15097.31282176672</v>
      </c>
      <c r="MF37" s="202">
        <v>15040.076407157676</v>
      </c>
      <c r="MG37" s="202">
        <v>15592.825903937435</v>
      </c>
      <c r="MH37" s="202">
        <v>14857.651007685652</v>
      </c>
      <c r="MI37" s="202">
        <v>16659.474216813636</v>
      </c>
      <c r="MJ37" s="202">
        <v>17059.743517426527</v>
      </c>
      <c r="MK37" s="202">
        <v>17987.072079178444</v>
      </c>
      <c r="ML37" s="202">
        <v>16873.832988562517</v>
      </c>
      <c r="MM37" s="202">
        <v>17045.833643201018</v>
      </c>
      <c r="MN37" s="202">
        <v>16947.020110652436</v>
      </c>
      <c r="MO37" s="202">
        <v>16702.876115818188</v>
      </c>
      <c r="MP37" s="202">
        <v>16934.028974501809</v>
      </c>
      <c r="MQ37" s="202">
        <v>20142.049602242609</v>
      </c>
      <c r="MR37" s="202">
        <v>21876.659493005667</v>
      </c>
      <c r="MS37" s="202">
        <v>21953.000055741235</v>
      </c>
      <c r="MT37" s="202">
        <v>21443.87407869675</v>
      </c>
      <c r="MU37" s="202">
        <v>18944.544054467326</v>
      </c>
      <c r="MV37" s="202">
        <v>22277.677478298028</v>
      </c>
      <c r="MW37" s="202">
        <v>23103.206925622966</v>
      </c>
      <c r="MX37" s="202">
        <v>17948.837579845604</v>
      </c>
      <c r="MY37" s="120"/>
      <c r="MZ37" s="202">
        <v>0</v>
      </c>
      <c r="NA37" s="202">
        <v>0</v>
      </c>
      <c r="NB37" s="202">
        <v>0</v>
      </c>
      <c r="NC37" s="202">
        <v>0</v>
      </c>
      <c r="ND37" s="202">
        <v>0</v>
      </c>
      <c r="NE37" s="202">
        <v>0</v>
      </c>
      <c r="NF37" s="202">
        <v>0</v>
      </c>
      <c r="NG37" s="202">
        <v>0</v>
      </c>
      <c r="NH37" s="202">
        <v>0</v>
      </c>
      <c r="NI37" s="202">
        <v>0</v>
      </c>
      <c r="NJ37" s="202">
        <v>0</v>
      </c>
      <c r="NK37" s="202">
        <v>0</v>
      </c>
      <c r="NL37" s="202">
        <v>0</v>
      </c>
      <c r="NM37" s="202">
        <v>0</v>
      </c>
      <c r="NN37" s="202">
        <v>0</v>
      </c>
      <c r="NO37" s="202">
        <v>0</v>
      </c>
      <c r="NP37" s="202">
        <v>0</v>
      </c>
      <c r="NQ37" s="202">
        <v>0</v>
      </c>
      <c r="NR37" s="202">
        <v>0</v>
      </c>
      <c r="NS37" s="202">
        <v>0</v>
      </c>
      <c r="NT37" s="202">
        <v>0</v>
      </c>
      <c r="NU37" s="202">
        <v>0</v>
      </c>
      <c r="NV37" s="202">
        <v>0</v>
      </c>
      <c r="NW37" s="202">
        <v>0</v>
      </c>
      <c r="NX37" s="202">
        <v>0</v>
      </c>
      <c r="NY37" s="202">
        <v>0</v>
      </c>
      <c r="NZ37" s="202">
        <v>0</v>
      </c>
      <c r="OA37" s="202">
        <v>0</v>
      </c>
      <c r="OB37" s="202">
        <v>0</v>
      </c>
      <c r="OC37" s="202">
        <v>0</v>
      </c>
      <c r="OD37" s="202">
        <v>0</v>
      </c>
      <c r="OE37" s="202">
        <v>0</v>
      </c>
      <c r="OF37" s="202">
        <v>0</v>
      </c>
      <c r="OG37" s="202">
        <v>0</v>
      </c>
      <c r="OH37" s="202">
        <v>0</v>
      </c>
      <c r="OI37" s="120"/>
      <c r="OJ37" s="202">
        <v>6.4930919456219849</v>
      </c>
      <c r="OK37" s="202">
        <v>6.4515073537248213</v>
      </c>
      <c r="OL37" s="202">
        <v>6.6046960623618185</v>
      </c>
      <c r="OM37" s="202">
        <v>6.5362925246289798</v>
      </c>
      <c r="ON37" s="202">
        <v>6.3685724602792488</v>
      </c>
      <c r="OO37" s="202">
        <v>6.5074874524870232</v>
      </c>
      <c r="OP37" s="202">
        <v>6.2358344515441964</v>
      </c>
      <c r="OQ37" s="202">
        <v>6.5621649317837312</v>
      </c>
      <c r="OR37" s="202">
        <v>5.8479987903447519</v>
      </c>
      <c r="OS37" s="202">
        <v>5.5595145412776787</v>
      </c>
      <c r="OT37" s="202">
        <v>5.5764407530186064</v>
      </c>
      <c r="OU37" s="202">
        <v>5.3758927605887648</v>
      </c>
      <c r="OV37" s="202">
        <v>4.2351278499142975</v>
      </c>
      <c r="OW37" s="202">
        <v>4.2897995226730297</v>
      </c>
      <c r="OX37" s="202">
        <v>4.4257688061290068</v>
      </c>
      <c r="OY37" s="202">
        <v>5.9964499589827742</v>
      </c>
      <c r="OZ37" s="202">
        <v>6.2185190517513407</v>
      </c>
      <c r="PA37" s="202">
        <v>35.676247362180611</v>
      </c>
      <c r="PB37" s="202">
        <v>38.021629146679736</v>
      </c>
      <c r="PC37" s="202">
        <v>55.493265523259993</v>
      </c>
      <c r="PD37" s="202">
        <v>55.633820656999113</v>
      </c>
      <c r="PE37" s="202">
        <v>65.456673720035511</v>
      </c>
      <c r="PF37" s="202">
        <v>68.59200579057422</v>
      </c>
      <c r="PG37" s="202">
        <v>73.866281973957271</v>
      </c>
      <c r="PH37" s="202">
        <v>74.958118779866297</v>
      </c>
      <c r="PI37" s="202">
        <v>67.950780119028465</v>
      </c>
      <c r="PJ37" s="202">
        <v>68.537827597154958</v>
      </c>
      <c r="PK37" s="202">
        <v>64.052252533560861</v>
      </c>
      <c r="PL37" s="202">
        <v>60.485764838346462</v>
      </c>
      <c r="PM37" s="202">
        <v>57.231783818562</v>
      </c>
      <c r="PN37" s="202">
        <v>58.571658356120309</v>
      </c>
      <c r="PO37" s="202">
        <v>62.112755348238693</v>
      </c>
      <c r="PP37" s="202">
        <v>62.304165996461307</v>
      </c>
      <c r="PQ37" s="202">
        <v>62.304165996461307</v>
      </c>
      <c r="PR37" s="202">
        <v>62.62070745782777</v>
      </c>
      <c r="PS37" s="120"/>
      <c r="PT37" s="202">
        <v>0</v>
      </c>
      <c r="PU37" s="202">
        <v>0</v>
      </c>
      <c r="PV37" s="202">
        <v>0</v>
      </c>
      <c r="PW37" s="202">
        <v>0</v>
      </c>
      <c r="PX37" s="202">
        <v>0</v>
      </c>
      <c r="PY37" s="202">
        <v>0</v>
      </c>
      <c r="PZ37" s="202">
        <v>0</v>
      </c>
      <c r="QA37" s="202">
        <v>0</v>
      </c>
      <c r="QB37" s="202">
        <v>0</v>
      </c>
      <c r="QC37" s="202">
        <v>0</v>
      </c>
      <c r="QD37" s="202">
        <v>0</v>
      </c>
      <c r="QE37" s="202">
        <v>0</v>
      </c>
      <c r="QF37" s="202">
        <v>0</v>
      </c>
      <c r="QG37" s="202">
        <v>0</v>
      </c>
      <c r="QH37" s="202">
        <v>0</v>
      </c>
      <c r="QI37" s="202">
        <v>0</v>
      </c>
      <c r="QJ37" s="202">
        <v>0</v>
      </c>
      <c r="QK37" s="202">
        <v>0</v>
      </c>
      <c r="QL37" s="202">
        <v>0</v>
      </c>
      <c r="QM37" s="202">
        <v>0</v>
      </c>
      <c r="QN37" s="202">
        <v>0</v>
      </c>
      <c r="QO37" s="202">
        <v>0</v>
      </c>
      <c r="QP37" s="202">
        <v>0</v>
      </c>
      <c r="QQ37" s="202">
        <v>0</v>
      </c>
      <c r="QR37" s="202">
        <v>0</v>
      </c>
      <c r="QS37" s="202">
        <v>0</v>
      </c>
      <c r="QT37" s="202">
        <v>0</v>
      </c>
      <c r="QU37" s="202">
        <v>0</v>
      </c>
      <c r="QV37" s="202">
        <v>0</v>
      </c>
      <c r="QW37" s="202">
        <v>0</v>
      </c>
      <c r="QX37" s="202">
        <v>0</v>
      </c>
      <c r="QY37" s="202">
        <v>0</v>
      </c>
      <c r="QZ37" s="202">
        <v>0</v>
      </c>
      <c r="RA37" s="202">
        <v>0</v>
      </c>
      <c r="RB37" s="202">
        <v>0</v>
      </c>
      <c r="RC37" s="120"/>
      <c r="RD37" s="202">
        <v>95.946316067328368</v>
      </c>
      <c r="RE37" s="202">
        <v>99.172243302158748</v>
      </c>
      <c r="RF37" s="202">
        <v>102.58738304958662</v>
      </c>
      <c r="RG37" s="202">
        <v>98.002868352956398</v>
      </c>
      <c r="RH37" s="202">
        <v>126.71852153833905</v>
      </c>
      <c r="RI37" s="202">
        <v>109.70485023460358</v>
      </c>
      <c r="RJ37" s="202">
        <v>102.91525291362066</v>
      </c>
      <c r="RK37" s="202">
        <v>56.19276398043462</v>
      </c>
      <c r="RL37" s="202">
        <v>48.518260642889182</v>
      </c>
      <c r="RM37" s="202">
        <v>40.26063536745535</v>
      </c>
      <c r="RN37" s="202">
        <v>50.646676258992805</v>
      </c>
      <c r="RO37" s="202">
        <v>48.600316592418267</v>
      </c>
      <c r="RP37" s="202">
        <v>62.449192871074281</v>
      </c>
      <c r="RQ37" s="202">
        <v>85.275757272889535</v>
      </c>
      <c r="RR37" s="202">
        <v>56.791829066517955</v>
      </c>
      <c r="RS37" s="202">
        <v>72.438991669013049</v>
      </c>
      <c r="RT37" s="202">
        <v>74.538251714380038</v>
      </c>
      <c r="RU37" s="202">
        <v>97.564192883948465</v>
      </c>
      <c r="RV37" s="202">
        <v>101.55515103222503</v>
      </c>
      <c r="RW37" s="202">
        <v>96.481755708253502</v>
      </c>
      <c r="RX37" s="202">
        <v>101.20801055408971</v>
      </c>
      <c r="RY37" s="202">
        <v>99.080063074572976</v>
      </c>
      <c r="RZ37" s="202">
        <v>100.1392222186269</v>
      </c>
      <c r="SA37" s="202">
        <v>94.576153051419197</v>
      </c>
      <c r="SB37" s="202">
        <v>93.214704718569706</v>
      </c>
      <c r="SC37" s="202">
        <v>82.236452351895551</v>
      </c>
      <c r="SD37" s="202">
        <v>82.236452351895551</v>
      </c>
      <c r="SE37" s="202">
        <v>80.666350488550876</v>
      </c>
      <c r="SF37" s="202">
        <v>77.154284127204548</v>
      </c>
      <c r="SG37" s="202">
        <v>77.287800284862939</v>
      </c>
      <c r="SH37" s="202">
        <v>77.442375885432682</v>
      </c>
      <c r="SI37" s="202">
        <v>80.965516082250602</v>
      </c>
      <c r="SJ37" s="202">
        <v>81.382186082250669</v>
      </c>
      <c r="SK37" s="202">
        <v>91.111840000000015</v>
      </c>
      <c r="SL37" s="202">
        <v>27.630614655127001</v>
      </c>
      <c r="SM37" s="120"/>
      <c r="SN37" s="202">
        <v>0</v>
      </c>
      <c r="SO37" s="202">
        <v>0</v>
      </c>
      <c r="SP37" s="202">
        <v>0</v>
      </c>
      <c r="SQ37" s="202">
        <v>0</v>
      </c>
      <c r="SR37" s="202">
        <v>0</v>
      </c>
      <c r="SS37" s="202">
        <v>0</v>
      </c>
      <c r="ST37" s="202">
        <v>0</v>
      </c>
      <c r="SU37" s="202">
        <v>0</v>
      </c>
      <c r="SV37" s="202">
        <v>0</v>
      </c>
      <c r="SW37" s="202">
        <v>0</v>
      </c>
      <c r="SX37" s="202">
        <v>0</v>
      </c>
      <c r="SY37" s="202">
        <v>0</v>
      </c>
      <c r="SZ37" s="202">
        <v>0</v>
      </c>
      <c r="TA37" s="202">
        <v>0</v>
      </c>
      <c r="TB37" s="202">
        <v>0</v>
      </c>
      <c r="TC37" s="202">
        <v>0</v>
      </c>
      <c r="TD37" s="202">
        <v>0</v>
      </c>
      <c r="TE37" s="202">
        <v>0</v>
      </c>
      <c r="TF37" s="202">
        <v>0</v>
      </c>
      <c r="TG37" s="202">
        <v>0</v>
      </c>
      <c r="TH37" s="202">
        <v>0</v>
      </c>
      <c r="TI37" s="202">
        <v>0</v>
      </c>
      <c r="TJ37" s="202">
        <v>0</v>
      </c>
      <c r="TK37" s="202">
        <v>0</v>
      </c>
      <c r="TL37" s="202">
        <v>0</v>
      </c>
      <c r="TM37" s="202">
        <v>0</v>
      </c>
      <c r="TN37" s="202">
        <v>0</v>
      </c>
      <c r="TO37" s="202">
        <v>0</v>
      </c>
      <c r="TP37" s="202">
        <v>0</v>
      </c>
      <c r="TQ37" s="202">
        <v>0</v>
      </c>
      <c r="TR37" s="202">
        <v>0</v>
      </c>
      <c r="TS37" s="202">
        <v>0</v>
      </c>
      <c r="TT37" s="202">
        <v>0</v>
      </c>
      <c r="TU37" s="202">
        <v>0</v>
      </c>
      <c r="TV37" s="202">
        <v>0</v>
      </c>
      <c r="TW37" s="120"/>
      <c r="TX37" s="202">
        <v>1989.6864066762967</v>
      </c>
      <c r="TY37" s="202">
        <v>2139.7316306679304</v>
      </c>
      <c r="TZ37" s="202">
        <v>2055.2708915812368</v>
      </c>
      <c r="UA37" s="202">
        <v>1551.9269843045149</v>
      </c>
      <c r="UB37" s="202">
        <v>1159.0040669425953</v>
      </c>
      <c r="UC37" s="202">
        <v>722.05940423011418</v>
      </c>
      <c r="UD37" s="202">
        <v>362.04445868033309</v>
      </c>
      <c r="UE37" s="202">
        <v>324.96437329700279</v>
      </c>
      <c r="UF37" s="202">
        <v>345.79044489383222</v>
      </c>
      <c r="UG37" s="202">
        <v>280.27741655830073</v>
      </c>
      <c r="UH37" s="202">
        <v>187.28524831649833</v>
      </c>
      <c r="UI37" s="202">
        <v>121.92420163954485</v>
      </c>
      <c r="UJ37" s="202">
        <v>95.08542282974598</v>
      </c>
      <c r="UK37" s="202">
        <v>113.53163701067616</v>
      </c>
      <c r="UL37" s="202">
        <v>87.256852769873248</v>
      </c>
      <c r="UM37" s="202">
        <v>10.917088290544768</v>
      </c>
      <c r="UN37" s="202">
        <v>25.355942562592045</v>
      </c>
      <c r="UO37" s="202">
        <v>28.916768280276905</v>
      </c>
      <c r="UP37" s="202">
        <v>19.777999999999999</v>
      </c>
      <c r="UQ37" s="202">
        <v>10.639086685637405</v>
      </c>
      <c r="UR37" s="202">
        <v>29.600410825815413</v>
      </c>
      <c r="US37" s="202">
        <v>15.983507009021515</v>
      </c>
      <c r="UT37" s="202">
        <v>29.600410825815409</v>
      </c>
      <c r="UU37" s="202">
        <v>3.0000000000000004</v>
      </c>
      <c r="UV37" s="202">
        <v>13.841311134235173</v>
      </c>
      <c r="UW37" s="202">
        <v>51.626727639139467</v>
      </c>
      <c r="UX37" s="202">
        <v>51.62672763913946</v>
      </c>
      <c r="UY37" s="202">
        <v>67.09890540059304</v>
      </c>
      <c r="UZ37" s="202">
        <v>23.31163106137674</v>
      </c>
      <c r="VA37" s="202">
        <v>14.785896191628575</v>
      </c>
      <c r="VB37" s="202">
        <v>14.880298406239405</v>
      </c>
      <c r="VC37" s="202">
        <v>44.764394010681585</v>
      </c>
      <c r="VD37" s="202">
        <v>4.8429976263140055</v>
      </c>
      <c r="VE37" s="202">
        <v>4.9684638860630725</v>
      </c>
      <c r="VF37" s="202">
        <v>3.9810633858814937</v>
      </c>
      <c r="VG37" s="120"/>
      <c r="VH37" s="202">
        <v>4.8755905511811024</v>
      </c>
      <c r="VI37" s="202">
        <v>4.8458267716535426</v>
      </c>
      <c r="VJ37" s="202">
        <v>5.0173228346456691</v>
      </c>
      <c r="VK37" s="202">
        <v>5.1916535433070869</v>
      </c>
      <c r="VL37" s="202">
        <v>5.3574803149606307</v>
      </c>
      <c r="VM37" s="202">
        <v>5.3801574803149617</v>
      </c>
      <c r="VN37" s="202">
        <v>5.4666141732283462</v>
      </c>
      <c r="VO37" s="202">
        <v>5.5870866141732289</v>
      </c>
      <c r="VP37" s="202">
        <v>5.7061417322834638</v>
      </c>
      <c r="VQ37" s="202">
        <v>5.8337007874015745</v>
      </c>
      <c r="VR37" s="202">
        <v>5.9485039370078727</v>
      </c>
      <c r="VS37" s="202">
        <v>5.9485039370078727</v>
      </c>
      <c r="VT37" s="202">
        <v>6.073228346456693</v>
      </c>
      <c r="VU37" s="202">
        <v>6.1979527559055105</v>
      </c>
      <c r="VV37" s="202">
        <v>6.3113385826771653</v>
      </c>
      <c r="VW37" s="202">
        <v>6.5409448818897653</v>
      </c>
      <c r="VX37" s="202">
        <v>6.5409448818897635</v>
      </c>
      <c r="VY37" s="202">
        <v>31.060629921259842</v>
      </c>
      <c r="VZ37" s="202">
        <v>18.035433070866141</v>
      </c>
      <c r="WA37" s="202">
        <v>30.865761981523967</v>
      </c>
      <c r="WB37" s="202">
        <v>28.303937007874012</v>
      </c>
      <c r="WC37" s="202">
        <v>22.751574803149602</v>
      </c>
      <c r="WD37" s="202">
        <v>26.716535433070867</v>
      </c>
      <c r="WE37" s="202">
        <v>25.859055118110234</v>
      </c>
      <c r="WF37" s="202">
        <v>21.663779527559054</v>
      </c>
      <c r="WG37" s="202">
        <v>21.975590551181103</v>
      </c>
      <c r="WH37" s="202">
        <v>15.696850393700787</v>
      </c>
      <c r="WI37" s="202">
        <v>24.190157480314959</v>
      </c>
      <c r="WJ37" s="202">
        <v>19.84251968503937</v>
      </c>
      <c r="WK37" s="202">
        <v>18.372047244094489</v>
      </c>
      <c r="WL37" s="202">
        <v>16.901574803149607</v>
      </c>
      <c r="WM37" s="202">
        <v>16.830708661417322</v>
      </c>
      <c r="WN37" s="202">
        <v>15</v>
      </c>
      <c r="WO37" s="202">
        <v>15</v>
      </c>
      <c r="WP37" s="202">
        <v>15</v>
      </c>
      <c r="WQ37" s="120"/>
      <c r="WR37" s="202">
        <v>0</v>
      </c>
      <c r="WS37" s="202">
        <v>0</v>
      </c>
      <c r="WT37" s="202">
        <v>0</v>
      </c>
      <c r="WU37" s="202">
        <v>0</v>
      </c>
      <c r="WV37" s="202">
        <v>0</v>
      </c>
      <c r="WW37" s="202">
        <v>0</v>
      </c>
      <c r="WX37" s="202">
        <v>0</v>
      </c>
      <c r="WY37" s="202">
        <v>0</v>
      </c>
      <c r="WZ37" s="202">
        <v>0</v>
      </c>
      <c r="XA37" s="202">
        <v>0</v>
      </c>
      <c r="XB37" s="202">
        <v>0</v>
      </c>
      <c r="XC37" s="202">
        <v>0</v>
      </c>
      <c r="XD37" s="202">
        <v>0</v>
      </c>
      <c r="XE37" s="202">
        <v>0</v>
      </c>
      <c r="XF37" s="202">
        <v>0</v>
      </c>
      <c r="XG37" s="202">
        <v>0</v>
      </c>
      <c r="XH37" s="202">
        <v>0</v>
      </c>
      <c r="XI37" s="202">
        <v>0</v>
      </c>
      <c r="XJ37" s="202">
        <v>0</v>
      </c>
      <c r="XK37" s="202">
        <v>0</v>
      </c>
      <c r="XL37" s="202">
        <v>0</v>
      </c>
      <c r="XM37" s="202">
        <v>0</v>
      </c>
      <c r="XN37" s="202">
        <v>0</v>
      </c>
      <c r="XO37" s="202">
        <v>0</v>
      </c>
      <c r="XP37" s="202">
        <v>0</v>
      </c>
      <c r="XQ37" s="202">
        <v>0</v>
      </c>
      <c r="XR37" s="202">
        <v>0</v>
      </c>
      <c r="XS37" s="202">
        <v>0</v>
      </c>
      <c r="XT37" s="202">
        <v>0</v>
      </c>
      <c r="XU37" s="202">
        <v>0</v>
      </c>
      <c r="XV37" s="202">
        <v>0</v>
      </c>
      <c r="XW37" s="202">
        <v>0</v>
      </c>
      <c r="XX37" s="202">
        <v>0</v>
      </c>
      <c r="XY37" s="202">
        <v>0</v>
      </c>
      <c r="XZ37" s="202">
        <v>0</v>
      </c>
      <c r="YA37" s="120"/>
      <c r="YB37" s="202">
        <v>0</v>
      </c>
      <c r="YC37" s="202">
        <v>0</v>
      </c>
      <c r="YD37" s="202">
        <v>0</v>
      </c>
      <c r="YE37" s="202">
        <v>0</v>
      </c>
      <c r="YF37" s="202">
        <v>0</v>
      </c>
      <c r="YG37" s="202">
        <v>0</v>
      </c>
      <c r="YH37" s="202">
        <v>0</v>
      </c>
      <c r="YI37" s="202">
        <v>0</v>
      </c>
      <c r="YJ37" s="202">
        <v>0</v>
      </c>
      <c r="YK37" s="202">
        <v>0</v>
      </c>
      <c r="YL37" s="202">
        <v>0</v>
      </c>
      <c r="YM37" s="202">
        <v>0</v>
      </c>
      <c r="YN37" s="202">
        <v>0</v>
      </c>
      <c r="YO37" s="202">
        <v>0</v>
      </c>
      <c r="YP37" s="202">
        <v>0</v>
      </c>
      <c r="YQ37" s="202">
        <v>0</v>
      </c>
      <c r="YR37" s="202">
        <v>0</v>
      </c>
      <c r="YS37" s="202">
        <v>0</v>
      </c>
      <c r="YT37" s="202">
        <v>0</v>
      </c>
      <c r="YU37" s="202">
        <v>0</v>
      </c>
      <c r="YV37" s="202">
        <v>0</v>
      </c>
      <c r="YW37" s="202">
        <v>0</v>
      </c>
      <c r="YX37" s="202">
        <v>0</v>
      </c>
      <c r="YY37" s="202">
        <v>0</v>
      </c>
      <c r="YZ37" s="202">
        <v>0</v>
      </c>
      <c r="ZA37" s="202">
        <v>0</v>
      </c>
      <c r="ZB37" s="202">
        <v>0</v>
      </c>
      <c r="ZC37" s="202">
        <v>0</v>
      </c>
      <c r="ZD37" s="202">
        <v>0</v>
      </c>
      <c r="ZE37" s="202">
        <v>0</v>
      </c>
      <c r="ZF37" s="202">
        <v>0</v>
      </c>
      <c r="ZG37" s="202">
        <v>0</v>
      </c>
      <c r="ZH37" s="202">
        <v>0</v>
      </c>
      <c r="ZI37" s="202">
        <v>0</v>
      </c>
      <c r="ZJ37" s="202">
        <v>0</v>
      </c>
      <c r="ZK37" s="120"/>
      <c r="ZL37" s="202">
        <v>0</v>
      </c>
      <c r="ZM37" s="202">
        <v>0</v>
      </c>
      <c r="ZN37" s="202">
        <v>0</v>
      </c>
      <c r="ZO37" s="202">
        <v>0</v>
      </c>
      <c r="ZP37" s="202">
        <v>0</v>
      </c>
      <c r="ZQ37" s="202">
        <v>0</v>
      </c>
      <c r="ZR37" s="202">
        <v>0</v>
      </c>
      <c r="ZS37" s="202">
        <v>0</v>
      </c>
      <c r="ZT37" s="202">
        <v>0</v>
      </c>
      <c r="ZU37" s="202">
        <v>0</v>
      </c>
      <c r="ZV37" s="202">
        <v>0</v>
      </c>
      <c r="ZW37" s="202">
        <v>0</v>
      </c>
      <c r="ZX37" s="202">
        <v>0</v>
      </c>
      <c r="ZY37" s="202">
        <v>0</v>
      </c>
      <c r="ZZ37" s="202">
        <v>0</v>
      </c>
      <c r="AAA37" s="202">
        <v>0</v>
      </c>
      <c r="AAB37" s="202">
        <v>0</v>
      </c>
      <c r="AAC37" s="202">
        <v>0</v>
      </c>
      <c r="AAD37" s="202">
        <v>0</v>
      </c>
      <c r="AAE37" s="202">
        <v>0</v>
      </c>
      <c r="AAF37" s="202">
        <v>0</v>
      </c>
      <c r="AAG37" s="202">
        <v>0</v>
      </c>
      <c r="AAH37" s="202">
        <v>0</v>
      </c>
      <c r="AAI37" s="202">
        <v>0</v>
      </c>
      <c r="AAJ37" s="202">
        <v>0</v>
      </c>
      <c r="AAK37" s="202">
        <v>0</v>
      </c>
      <c r="AAL37" s="202">
        <v>0</v>
      </c>
      <c r="AAM37" s="202">
        <v>0</v>
      </c>
      <c r="AAN37" s="202">
        <v>0</v>
      </c>
      <c r="AAO37" s="202">
        <v>0</v>
      </c>
      <c r="AAP37" s="202">
        <v>0</v>
      </c>
      <c r="AAQ37" s="202">
        <v>0</v>
      </c>
      <c r="AAR37" s="202">
        <v>0</v>
      </c>
      <c r="AAS37" s="202">
        <v>0</v>
      </c>
      <c r="AAT37" s="202">
        <v>0</v>
      </c>
      <c r="AAU37" s="120"/>
      <c r="AAV37" s="202">
        <v>4.4833846365724952</v>
      </c>
      <c r="AAW37" s="202">
        <v>2.7928491251828209</v>
      </c>
      <c r="AAX37" s="202">
        <v>2.7583988609246868</v>
      </c>
      <c r="AAY37" s="202">
        <v>3.7218515075268916</v>
      </c>
      <c r="AAZ37" s="202">
        <v>3.8859657244410557</v>
      </c>
      <c r="ABA37" s="202">
        <v>4.957381578947369</v>
      </c>
      <c r="ABB37" s="202">
        <v>4.1551852152721356</v>
      </c>
      <c r="ABC37" s="202">
        <v>5.9365187500000003</v>
      </c>
      <c r="ABD37" s="202">
        <v>5.2287882352941182</v>
      </c>
      <c r="ABE37" s="202">
        <v>2.0745013786764708</v>
      </c>
      <c r="ABF37" s="202">
        <v>2.8319284064665129</v>
      </c>
      <c r="ABG37" s="202">
        <v>3.2628385933273214</v>
      </c>
      <c r="ABH37" s="202">
        <v>3.1694376810761158</v>
      </c>
      <c r="ABI37" s="202">
        <v>3.0760367688249102</v>
      </c>
      <c r="ABJ37" s="202">
        <v>2.982635856573705</v>
      </c>
      <c r="ABK37" s="202">
        <v>4.496622234513274</v>
      </c>
      <c r="ABL37" s="202">
        <v>4.4897393744987975</v>
      </c>
      <c r="ABM37" s="202">
        <v>2.2828139922265405</v>
      </c>
      <c r="ABN37" s="202">
        <v>2.3171568573014989</v>
      </c>
      <c r="ABO37" s="202">
        <v>2.3148692393114931</v>
      </c>
      <c r="ABP37" s="202">
        <v>2.3499555802332037</v>
      </c>
      <c r="ABQ37" s="202">
        <v>2.3518428650749579</v>
      </c>
      <c r="ABR37" s="202">
        <v>2.3499555802332037</v>
      </c>
      <c r="ABS37" s="202">
        <v>2.3509278178789557</v>
      </c>
      <c r="ABT37" s="202">
        <v>4.4036646307606881</v>
      </c>
      <c r="ABU37" s="202">
        <v>2.3518428650749579</v>
      </c>
      <c r="ABV37" s="202">
        <v>2.3518428650749579</v>
      </c>
      <c r="ABW37" s="202">
        <v>2.4591893392559685</v>
      </c>
      <c r="ABX37" s="202">
        <v>2.2876179900055522</v>
      </c>
      <c r="ABY37" s="202">
        <v>2.573570238756246</v>
      </c>
      <c r="ABZ37" s="202">
        <v>2.9739033870072178</v>
      </c>
      <c r="ACA37" s="202">
        <v>3.1740699611327039</v>
      </c>
      <c r="ACB37" s="202">
        <v>3.37423653525819</v>
      </c>
      <c r="ACC37" s="202">
        <v>3.37423653525819</v>
      </c>
      <c r="ACD37" s="202">
        <v>2.5125205597279283</v>
      </c>
      <c r="ACE37" s="120"/>
      <c r="ACF37" s="202">
        <v>798.70167000000004</v>
      </c>
      <c r="ACG37" s="202">
        <v>845.54331999999999</v>
      </c>
      <c r="ACH37" s="202">
        <v>847.36770000000001</v>
      </c>
      <c r="ACI37" s="202">
        <v>897.71846000000005</v>
      </c>
      <c r="ACJ37" s="202">
        <v>960.00084000000004</v>
      </c>
      <c r="ACK37" s="202">
        <v>959.63243000000011</v>
      </c>
      <c r="ACL37" s="202">
        <v>1027.8566630900002</v>
      </c>
      <c r="ACM37" s="202">
        <v>1055.6389221299999</v>
      </c>
      <c r="ACN37" s="202">
        <v>1115.0395090500001</v>
      </c>
      <c r="ACO37" s="202">
        <v>1268.2878136100001</v>
      </c>
      <c r="ACP37" s="202">
        <v>1172.2502270299999</v>
      </c>
      <c r="ACQ37" s="202">
        <v>1368.9156411600002</v>
      </c>
      <c r="ACR37" s="202">
        <v>1440.2070771199999</v>
      </c>
      <c r="ACS37" s="202">
        <v>1443.7294753399999</v>
      </c>
      <c r="ACT37" s="202">
        <v>1533.7078338600002</v>
      </c>
      <c r="ACU37" s="202">
        <v>1580.8614266200002</v>
      </c>
      <c r="ACV37" s="202">
        <v>1663.88830226</v>
      </c>
      <c r="ACW37" s="202">
        <v>1538.17381217</v>
      </c>
      <c r="ACX37" s="202">
        <v>1513.4143263999997</v>
      </c>
      <c r="ACY37" s="202">
        <v>1661.2562075599999</v>
      </c>
      <c r="ACZ37" s="202">
        <v>1814.5757944199997</v>
      </c>
      <c r="ADA37" s="202">
        <v>1901.99709076</v>
      </c>
      <c r="ADB37" s="202">
        <v>1999.41657394</v>
      </c>
      <c r="ADC37" s="202">
        <v>1987.7895938600004</v>
      </c>
      <c r="ADD37" s="202">
        <v>1872.6216057199997</v>
      </c>
      <c r="ADE37" s="202">
        <v>2015.5028574400003</v>
      </c>
      <c r="ADF37" s="202">
        <v>2107.7191955599997</v>
      </c>
      <c r="ADG37" s="202">
        <v>2225.6267596900002</v>
      </c>
      <c r="ADH37" s="202">
        <v>2322.6461971100002</v>
      </c>
      <c r="ADI37" s="202">
        <v>2427.3096178200003</v>
      </c>
      <c r="ADJ37" s="202">
        <v>2493.6541398700001</v>
      </c>
      <c r="ADK37" s="202">
        <v>2670.1703023300001</v>
      </c>
      <c r="ADL37" s="202">
        <v>2767.8955300900002</v>
      </c>
      <c r="ADM37" s="202">
        <v>2795.5744853909018</v>
      </c>
      <c r="ADN37" s="202">
        <v>2864.8480075986554</v>
      </c>
      <c r="ADO37" s="120"/>
      <c r="ADP37" s="202">
        <v>0</v>
      </c>
      <c r="ADQ37" s="202">
        <v>0</v>
      </c>
      <c r="ADR37" s="202">
        <v>0</v>
      </c>
      <c r="ADS37" s="202">
        <v>0</v>
      </c>
      <c r="ADT37" s="202">
        <v>0</v>
      </c>
      <c r="ADU37" s="202">
        <v>0</v>
      </c>
      <c r="ADV37" s="202">
        <v>0</v>
      </c>
      <c r="ADW37" s="202">
        <v>0</v>
      </c>
      <c r="ADX37" s="202">
        <v>0</v>
      </c>
      <c r="ADY37" s="202">
        <v>0</v>
      </c>
      <c r="ADZ37" s="202">
        <v>0</v>
      </c>
      <c r="AEA37" s="202">
        <v>0</v>
      </c>
      <c r="AEB37" s="202">
        <v>0</v>
      </c>
      <c r="AEC37" s="202">
        <v>0</v>
      </c>
      <c r="AED37" s="202">
        <v>0</v>
      </c>
      <c r="AEE37" s="202">
        <v>0</v>
      </c>
      <c r="AEF37" s="202">
        <v>0</v>
      </c>
      <c r="AEG37" s="202">
        <v>0</v>
      </c>
      <c r="AEH37" s="202">
        <v>0</v>
      </c>
      <c r="AEI37" s="202">
        <v>0</v>
      </c>
      <c r="AEJ37" s="202">
        <v>0</v>
      </c>
      <c r="AEK37" s="202">
        <v>0</v>
      </c>
      <c r="AEL37" s="202">
        <v>0</v>
      </c>
      <c r="AEM37" s="202">
        <v>0</v>
      </c>
      <c r="AEN37" s="202">
        <v>0</v>
      </c>
      <c r="AEO37" s="202">
        <v>0</v>
      </c>
      <c r="AEP37" s="202">
        <v>0</v>
      </c>
      <c r="AEQ37" s="202">
        <v>0</v>
      </c>
      <c r="AER37" s="202">
        <v>0</v>
      </c>
      <c r="AES37" s="202">
        <v>0</v>
      </c>
      <c r="AET37" s="202">
        <v>0</v>
      </c>
      <c r="AEU37" s="202">
        <v>0</v>
      </c>
      <c r="AEV37" s="202">
        <v>0</v>
      </c>
      <c r="AEW37" s="202">
        <v>0</v>
      </c>
      <c r="AEX37" s="202">
        <v>0</v>
      </c>
      <c r="AEY37" s="120"/>
      <c r="AEZ37" s="202">
        <v>0</v>
      </c>
      <c r="AFA37" s="202">
        <v>0</v>
      </c>
      <c r="AFB37" s="202">
        <v>0</v>
      </c>
      <c r="AFC37" s="202">
        <v>0</v>
      </c>
      <c r="AFD37" s="202">
        <v>0</v>
      </c>
      <c r="AFE37" s="202">
        <v>0</v>
      </c>
      <c r="AFF37" s="202">
        <v>0</v>
      </c>
      <c r="AFG37" s="202">
        <v>0</v>
      </c>
      <c r="AFH37" s="202">
        <v>0</v>
      </c>
      <c r="AFI37" s="202">
        <v>0</v>
      </c>
      <c r="AFJ37" s="202">
        <v>0</v>
      </c>
      <c r="AFK37" s="202">
        <v>0</v>
      </c>
      <c r="AFL37" s="202">
        <v>0</v>
      </c>
      <c r="AFM37" s="202">
        <v>0</v>
      </c>
      <c r="AFN37" s="202">
        <v>0</v>
      </c>
      <c r="AFO37" s="202">
        <v>0</v>
      </c>
      <c r="AFP37" s="202">
        <v>0</v>
      </c>
      <c r="AFQ37" s="202">
        <v>0</v>
      </c>
      <c r="AFR37" s="202">
        <v>0</v>
      </c>
      <c r="AFS37" s="202">
        <v>0</v>
      </c>
      <c r="AFT37" s="202">
        <v>0</v>
      </c>
      <c r="AFU37" s="202">
        <v>0</v>
      </c>
      <c r="AFV37" s="202">
        <v>0</v>
      </c>
      <c r="AFW37" s="202">
        <v>0</v>
      </c>
      <c r="AFX37" s="202">
        <v>0</v>
      </c>
      <c r="AFY37" s="202">
        <v>0</v>
      </c>
      <c r="AFZ37" s="202">
        <v>0</v>
      </c>
      <c r="AGA37" s="202">
        <v>0</v>
      </c>
      <c r="AGB37" s="202">
        <v>0</v>
      </c>
      <c r="AGC37" s="202">
        <v>0</v>
      </c>
      <c r="AGD37" s="202">
        <v>0</v>
      </c>
      <c r="AGE37" s="202">
        <v>0</v>
      </c>
      <c r="AGF37" s="202">
        <v>0</v>
      </c>
      <c r="AGG37" s="202">
        <v>0</v>
      </c>
      <c r="AGH37" s="202">
        <v>0</v>
      </c>
    </row>
    <row r="38" spans="1:866" ht="16.5" x14ac:dyDescent="0.25">
      <c r="A38" s="123">
        <v>34</v>
      </c>
      <c r="B38" s="408"/>
      <c r="C38" s="222" t="s">
        <v>339</v>
      </c>
      <c r="D38" s="202">
        <v>5822.1616187224199</v>
      </c>
      <c r="E38" s="202">
        <v>5845.6551541606887</v>
      </c>
      <c r="F38" s="202">
        <v>6566.4232099829051</v>
      </c>
      <c r="G38" s="202">
        <v>10445.110388725987</v>
      </c>
      <c r="H38" s="202">
        <v>9986.2807871679561</v>
      </c>
      <c r="I38" s="202">
        <v>10265.348945217811</v>
      </c>
      <c r="J38" s="202">
        <v>11202.971081239964</v>
      </c>
      <c r="K38" s="202">
        <v>12772.652813189688</v>
      </c>
      <c r="L38" s="202">
        <v>9401.3496282751748</v>
      </c>
      <c r="M38" s="202">
        <v>11690.250411166751</v>
      </c>
      <c r="N38" s="202">
        <v>12113.504133584403</v>
      </c>
      <c r="O38" s="202">
        <v>13562.219717003285</v>
      </c>
      <c r="P38" s="202">
        <v>12737.248485896178</v>
      </c>
      <c r="Q38" s="202">
        <v>13403.188391269459</v>
      </c>
      <c r="R38" s="202">
        <v>13629.316624738382</v>
      </c>
      <c r="S38" s="202">
        <v>14204.575438463142</v>
      </c>
      <c r="T38" s="202">
        <v>14249.859561128547</v>
      </c>
      <c r="U38" s="202">
        <v>14797.934821971239</v>
      </c>
      <c r="V38" s="202">
        <v>14271.24664317526</v>
      </c>
      <c r="W38" s="202">
        <v>15756.899322202638</v>
      </c>
      <c r="X38" s="202">
        <v>16244.524561537739</v>
      </c>
      <c r="Y38" s="202">
        <v>16979.498553669517</v>
      </c>
      <c r="Z38" s="202">
        <v>16115.902087713199</v>
      </c>
      <c r="AA38" s="202">
        <v>15117.13577834434</v>
      </c>
      <c r="AB38" s="202">
        <v>14076.209026904064</v>
      </c>
      <c r="AC38" s="202">
        <v>13270.52239145048</v>
      </c>
      <c r="AD38" s="202">
        <v>13006.862312381018</v>
      </c>
      <c r="AE38" s="202">
        <v>13971.282304509898</v>
      </c>
      <c r="AF38" s="202">
        <v>15320.032264191679</v>
      </c>
      <c r="AG38" s="202">
        <v>15679.101292142892</v>
      </c>
      <c r="AH38" s="202">
        <v>16844.559387426081</v>
      </c>
      <c r="AI38" s="202">
        <v>17215.804840073146</v>
      </c>
      <c r="AJ38" s="202">
        <v>18958.823267433683</v>
      </c>
      <c r="AK38" s="202">
        <v>20946.403451016933</v>
      </c>
      <c r="AL38" s="202">
        <v>16289.708185166848</v>
      </c>
      <c r="AM38" s="120"/>
      <c r="AN38" s="202">
        <v>37.142912569986436</v>
      </c>
      <c r="AO38" s="202">
        <v>32.039754091373929</v>
      </c>
      <c r="AP38" s="202">
        <v>26.97235348002938</v>
      </c>
      <c r="AQ38" s="202">
        <v>24.769895634174741</v>
      </c>
      <c r="AR38" s="202">
        <v>28.044066164531841</v>
      </c>
      <c r="AS38" s="202">
        <v>42.262072909144266</v>
      </c>
      <c r="AT38" s="202">
        <v>51.152832416390751</v>
      </c>
      <c r="AU38" s="202">
        <v>47.253398995977307</v>
      </c>
      <c r="AV38" s="202">
        <v>73.197181290315015</v>
      </c>
      <c r="AW38" s="202">
        <v>80.651429179164893</v>
      </c>
      <c r="AX38" s="202">
        <v>91.951883744450484</v>
      </c>
      <c r="AY38" s="202">
        <v>115.37700977768843</v>
      </c>
      <c r="AZ38" s="202">
        <v>139.10663506915083</v>
      </c>
      <c r="BA38" s="202">
        <v>134.86670786293331</v>
      </c>
      <c r="BB38" s="202">
        <v>149.15201635150149</v>
      </c>
      <c r="BC38" s="202">
        <v>144.4307962038863</v>
      </c>
      <c r="BD38" s="202">
        <v>136.49918488252388</v>
      </c>
      <c r="BE38" s="202">
        <v>157.45562668874902</v>
      </c>
      <c r="BF38" s="202">
        <v>152.55299376358903</v>
      </c>
      <c r="BG38" s="202">
        <v>172.23001216219231</v>
      </c>
      <c r="BH38" s="202">
        <v>173.06674642499155</v>
      </c>
      <c r="BI38" s="202">
        <v>183.59467229045663</v>
      </c>
      <c r="BJ38" s="202">
        <v>198.8554213338227</v>
      </c>
      <c r="BK38" s="202">
        <v>190.37915776374851</v>
      </c>
      <c r="BL38" s="202">
        <v>129.67400539731113</v>
      </c>
      <c r="BM38" s="202">
        <v>71.24835611650002</v>
      </c>
      <c r="BN38" s="202">
        <v>31.044950346894716</v>
      </c>
      <c r="BO38" s="202">
        <v>32.423879711793617</v>
      </c>
      <c r="BP38" s="202">
        <v>36.360373473996141</v>
      </c>
      <c r="BQ38" s="202">
        <v>118.68042364924355</v>
      </c>
      <c r="BR38" s="202">
        <v>45.525076788625697</v>
      </c>
      <c r="BS38" s="202">
        <v>43.373629876267167</v>
      </c>
      <c r="BT38" s="202">
        <v>43.229130502848889</v>
      </c>
      <c r="BU38" s="202">
        <v>43.229130502848889</v>
      </c>
      <c r="BV38" s="202">
        <v>43.224803392514865</v>
      </c>
      <c r="BW38" s="120"/>
      <c r="BX38" s="202">
        <v>469.69729875003094</v>
      </c>
      <c r="BY38" s="202">
        <v>500.55041547858099</v>
      </c>
      <c r="BZ38" s="202">
        <v>512.2529915100564</v>
      </c>
      <c r="CA38" s="202">
        <v>539.08582529071111</v>
      </c>
      <c r="CB38" s="202">
        <v>516.53399677698462</v>
      </c>
      <c r="CC38" s="202">
        <v>498.6365292380541</v>
      </c>
      <c r="CD38" s="202">
        <v>526.6732970197578</v>
      </c>
      <c r="CE38" s="202">
        <v>474.26204027192995</v>
      </c>
      <c r="CF38" s="202">
        <v>470.7584338874413</v>
      </c>
      <c r="CG38" s="202">
        <v>446.68243219953251</v>
      </c>
      <c r="CH38" s="202">
        <v>493.35843649426323</v>
      </c>
      <c r="CI38" s="202">
        <v>576.22143418552344</v>
      </c>
      <c r="CJ38" s="202">
        <v>600.38932993816331</v>
      </c>
      <c r="CK38" s="202">
        <v>538.05725498160882</v>
      </c>
      <c r="CL38" s="202">
        <v>640.06723497006521</v>
      </c>
      <c r="CM38" s="202">
        <v>630.80671219130329</v>
      </c>
      <c r="CN38" s="202">
        <v>652.03221803407826</v>
      </c>
      <c r="CO38" s="202">
        <v>624.34548473269979</v>
      </c>
      <c r="CP38" s="202">
        <v>826.60900323653414</v>
      </c>
      <c r="CQ38" s="202">
        <v>814.5251659086025</v>
      </c>
      <c r="CR38" s="202">
        <v>690.73576911483428</v>
      </c>
      <c r="CS38" s="202">
        <v>732.11797042617104</v>
      </c>
      <c r="CT38" s="202">
        <v>750.01462476452798</v>
      </c>
      <c r="CU38" s="202">
        <v>660.87484954070533</v>
      </c>
      <c r="CV38" s="202">
        <v>713.13181734866691</v>
      </c>
      <c r="CW38" s="202">
        <v>908.34341005470299</v>
      </c>
      <c r="CX38" s="202">
        <v>904.73025720738542</v>
      </c>
      <c r="CY38" s="202">
        <v>751.10281506581498</v>
      </c>
      <c r="CZ38" s="202">
        <v>850.30398852733549</v>
      </c>
      <c r="DA38" s="202">
        <v>961.18391161150794</v>
      </c>
      <c r="DB38" s="202">
        <v>1329.0143452849975</v>
      </c>
      <c r="DC38" s="202">
        <v>1027.6162169083493</v>
      </c>
      <c r="DD38" s="202">
        <v>1019.7223282766039</v>
      </c>
      <c r="DE38" s="202">
        <v>933.86075342662548</v>
      </c>
      <c r="DF38" s="202">
        <v>1366.662435127342</v>
      </c>
      <c r="DG38" s="120"/>
      <c r="DH38" s="202">
        <v>0</v>
      </c>
      <c r="DI38" s="202">
        <v>0</v>
      </c>
      <c r="DJ38" s="202">
        <v>0</v>
      </c>
      <c r="DK38" s="202">
        <v>0</v>
      </c>
      <c r="DL38" s="202">
        <v>0</v>
      </c>
      <c r="DM38" s="202">
        <v>0</v>
      </c>
      <c r="DN38" s="202">
        <v>0</v>
      </c>
      <c r="DO38" s="202">
        <v>0</v>
      </c>
      <c r="DP38" s="202">
        <v>0</v>
      </c>
      <c r="DQ38" s="202">
        <v>0</v>
      </c>
      <c r="DR38" s="202">
        <v>0</v>
      </c>
      <c r="DS38" s="202">
        <v>0</v>
      </c>
      <c r="DT38" s="202">
        <v>0</v>
      </c>
      <c r="DU38" s="202">
        <v>0</v>
      </c>
      <c r="DV38" s="202">
        <v>0</v>
      </c>
      <c r="DW38" s="202">
        <v>0</v>
      </c>
      <c r="DX38" s="202">
        <v>0</v>
      </c>
      <c r="DY38" s="202">
        <v>0</v>
      </c>
      <c r="DZ38" s="202">
        <v>0</v>
      </c>
      <c r="EA38" s="202">
        <v>0</v>
      </c>
      <c r="EB38" s="202">
        <v>0</v>
      </c>
      <c r="EC38" s="202">
        <v>0</v>
      </c>
      <c r="ED38" s="202">
        <v>0</v>
      </c>
      <c r="EE38" s="202">
        <v>0</v>
      </c>
      <c r="EF38" s="202">
        <v>0</v>
      </c>
      <c r="EG38" s="202">
        <v>0</v>
      </c>
      <c r="EH38" s="202">
        <v>0</v>
      </c>
      <c r="EI38" s="202">
        <v>0</v>
      </c>
      <c r="EJ38" s="202">
        <v>0</v>
      </c>
      <c r="EK38" s="202">
        <v>0</v>
      </c>
      <c r="EL38" s="202">
        <v>0</v>
      </c>
      <c r="EM38" s="202">
        <v>0</v>
      </c>
      <c r="EN38" s="202">
        <v>0</v>
      </c>
      <c r="EO38" s="202">
        <v>0</v>
      </c>
      <c r="EP38" s="202">
        <v>0</v>
      </c>
      <c r="EQ38" s="120"/>
      <c r="ER38" s="202">
        <v>0</v>
      </c>
      <c r="ES38" s="202">
        <v>0</v>
      </c>
      <c r="ET38" s="202">
        <v>0</v>
      </c>
      <c r="EU38" s="202">
        <v>0</v>
      </c>
      <c r="EV38" s="202">
        <v>0</v>
      </c>
      <c r="EW38" s="202">
        <v>0</v>
      </c>
      <c r="EX38" s="202">
        <v>0</v>
      </c>
      <c r="EY38" s="202">
        <v>0</v>
      </c>
      <c r="EZ38" s="202">
        <v>0</v>
      </c>
      <c r="FA38" s="202">
        <v>0</v>
      </c>
      <c r="FB38" s="202">
        <v>0</v>
      </c>
      <c r="FC38" s="202">
        <v>0</v>
      </c>
      <c r="FD38" s="202">
        <v>0</v>
      </c>
      <c r="FE38" s="202">
        <v>0</v>
      </c>
      <c r="FF38" s="202">
        <v>0</v>
      </c>
      <c r="FG38" s="202">
        <v>0</v>
      </c>
      <c r="FH38" s="202">
        <v>0</v>
      </c>
      <c r="FI38" s="202">
        <v>0</v>
      </c>
      <c r="FJ38" s="202">
        <v>0</v>
      </c>
      <c r="FK38" s="202">
        <v>0</v>
      </c>
      <c r="FL38" s="202">
        <v>0</v>
      </c>
      <c r="FM38" s="202">
        <v>0</v>
      </c>
      <c r="FN38" s="202">
        <v>0</v>
      </c>
      <c r="FO38" s="202">
        <v>0</v>
      </c>
      <c r="FP38" s="202">
        <v>0</v>
      </c>
      <c r="FQ38" s="202">
        <v>0</v>
      </c>
      <c r="FR38" s="202">
        <v>0</v>
      </c>
      <c r="FS38" s="202">
        <v>0</v>
      </c>
      <c r="FT38" s="202">
        <v>0</v>
      </c>
      <c r="FU38" s="202">
        <v>0</v>
      </c>
      <c r="FV38" s="202">
        <v>0</v>
      </c>
      <c r="FW38" s="202">
        <v>0</v>
      </c>
      <c r="FX38" s="202">
        <v>0</v>
      </c>
      <c r="FY38" s="202">
        <v>0</v>
      </c>
      <c r="FZ38" s="202">
        <v>0</v>
      </c>
      <c r="GA38" s="120"/>
      <c r="GB38" s="202">
        <v>0</v>
      </c>
      <c r="GC38" s="202">
        <v>0</v>
      </c>
      <c r="GD38" s="202">
        <v>0</v>
      </c>
      <c r="GE38" s="202">
        <v>0</v>
      </c>
      <c r="GF38" s="202">
        <v>0</v>
      </c>
      <c r="GG38" s="202">
        <v>0</v>
      </c>
      <c r="GH38" s="202">
        <v>0</v>
      </c>
      <c r="GI38" s="202">
        <v>0</v>
      </c>
      <c r="GJ38" s="202">
        <v>0</v>
      </c>
      <c r="GK38" s="202">
        <v>0</v>
      </c>
      <c r="GL38" s="202">
        <v>0</v>
      </c>
      <c r="GM38" s="202">
        <v>0</v>
      </c>
      <c r="GN38" s="202">
        <v>0</v>
      </c>
      <c r="GO38" s="202">
        <v>0</v>
      </c>
      <c r="GP38" s="202">
        <v>0</v>
      </c>
      <c r="GQ38" s="202">
        <v>0</v>
      </c>
      <c r="GR38" s="202">
        <v>0</v>
      </c>
      <c r="GS38" s="202">
        <v>0</v>
      </c>
      <c r="GT38" s="202">
        <v>0</v>
      </c>
      <c r="GU38" s="202">
        <v>0</v>
      </c>
      <c r="GV38" s="202">
        <v>0</v>
      </c>
      <c r="GW38" s="202">
        <v>0</v>
      </c>
      <c r="GX38" s="202">
        <v>0</v>
      </c>
      <c r="GY38" s="202">
        <v>0</v>
      </c>
      <c r="GZ38" s="202">
        <v>0</v>
      </c>
      <c r="HA38" s="202">
        <v>0</v>
      </c>
      <c r="HB38" s="202">
        <v>0</v>
      </c>
      <c r="HC38" s="202">
        <v>0</v>
      </c>
      <c r="HD38" s="202">
        <v>0</v>
      </c>
      <c r="HE38" s="202">
        <v>0</v>
      </c>
      <c r="HF38" s="202">
        <v>0</v>
      </c>
      <c r="HG38" s="202">
        <v>0</v>
      </c>
      <c r="HH38" s="202">
        <v>0</v>
      </c>
      <c r="HI38" s="202">
        <v>0</v>
      </c>
      <c r="HJ38" s="202">
        <v>0</v>
      </c>
      <c r="HK38" s="120"/>
      <c r="HL38" s="202">
        <v>0</v>
      </c>
      <c r="HM38" s="202">
        <v>0</v>
      </c>
      <c r="HN38" s="202">
        <v>0</v>
      </c>
      <c r="HO38" s="202">
        <v>0</v>
      </c>
      <c r="HP38" s="202">
        <v>0</v>
      </c>
      <c r="HQ38" s="202">
        <v>0</v>
      </c>
      <c r="HR38" s="202">
        <v>0</v>
      </c>
      <c r="HS38" s="202">
        <v>0</v>
      </c>
      <c r="HT38" s="202">
        <v>0</v>
      </c>
      <c r="HU38" s="202">
        <v>0</v>
      </c>
      <c r="HV38" s="202">
        <v>0</v>
      </c>
      <c r="HW38" s="202">
        <v>0</v>
      </c>
      <c r="HX38" s="202">
        <v>0</v>
      </c>
      <c r="HY38" s="202">
        <v>0</v>
      </c>
      <c r="HZ38" s="202">
        <v>0</v>
      </c>
      <c r="IA38" s="202">
        <v>0</v>
      </c>
      <c r="IB38" s="202">
        <v>0</v>
      </c>
      <c r="IC38" s="202">
        <v>0</v>
      </c>
      <c r="ID38" s="202">
        <v>0</v>
      </c>
      <c r="IE38" s="202">
        <v>0</v>
      </c>
      <c r="IF38" s="202">
        <v>0</v>
      </c>
      <c r="IG38" s="202">
        <v>0</v>
      </c>
      <c r="IH38" s="202">
        <v>0</v>
      </c>
      <c r="II38" s="202">
        <v>0</v>
      </c>
      <c r="IJ38" s="202">
        <v>0</v>
      </c>
      <c r="IK38" s="202">
        <v>0</v>
      </c>
      <c r="IL38" s="202">
        <v>0</v>
      </c>
      <c r="IM38" s="202">
        <v>0</v>
      </c>
      <c r="IN38" s="202">
        <v>0</v>
      </c>
      <c r="IO38" s="202">
        <v>0</v>
      </c>
      <c r="IP38" s="202">
        <v>0</v>
      </c>
      <c r="IQ38" s="202">
        <v>0</v>
      </c>
      <c r="IR38" s="202">
        <v>0</v>
      </c>
      <c r="IS38" s="202">
        <v>0</v>
      </c>
      <c r="IT38" s="202">
        <v>0</v>
      </c>
      <c r="IU38" s="120"/>
      <c r="IV38" s="202">
        <v>0</v>
      </c>
      <c r="IW38" s="202">
        <v>0</v>
      </c>
      <c r="IX38" s="202">
        <v>0</v>
      </c>
      <c r="IY38" s="202">
        <v>0</v>
      </c>
      <c r="IZ38" s="202">
        <v>0</v>
      </c>
      <c r="JA38" s="202">
        <v>0</v>
      </c>
      <c r="JB38" s="202">
        <v>0</v>
      </c>
      <c r="JC38" s="202">
        <v>0</v>
      </c>
      <c r="JD38" s="202">
        <v>0</v>
      </c>
      <c r="JE38" s="202">
        <v>0</v>
      </c>
      <c r="JF38" s="202">
        <v>0</v>
      </c>
      <c r="JG38" s="202">
        <v>0</v>
      </c>
      <c r="JH38" s="202">
        <v>0</v>
      </c>
      <c r="JI38" s="202">
        <v>0</v>
      </c>
      <c r="JJ38" s="202">
        <v>0</v>
      </c>
      <c r="JK38" s="202">
        <v>0</v>
      </c>
      <c r="JL38" s="202">
        <v>0</v>
      </c>
      <c r="JM38" s="202">
        <v>0</v>
      </c>
      <c r="JN38" s="202">
        <v>0</v>
      </c>
      <c r="JO38" s="202">
        <v>0</v>
      </c>
      <c r="JP38" s="202">
        <v>0</v>
      </c>
      <c r="JQ38" s="202">
        <v>0</v>
      </c>
      <c r="JR38" s="202">
        <v>0</v>
      </c>
      <c r="JS38" s="202">
        <v>0</v>
      </c>
      <c r="JT38" s="202">
        <v>0</v>
      </c>
      <c r="JU38" s="202">
        <v>0</v>
      </c>
      <c r="JV38" s="202">
        <v>0</v>
      </c>
      <c r="JW38" s="202">
        <v>0</v>
      </c>
      <c r="JX38" s="202">
        <v>0</v>
      </c>
      <c r="JY38" s="202">
        <v>0</v>
      </c>
      <c r="JZ38" s="202">
        <v>0</v>
      </c>
      <c r="KA38" s="202">
        <v>0</v>
      </c>
      <c r="KB38" s="202">
        <v>0</v>
      </c>
      <c r="KC38" s="202">
        <v>0</v>
      </c>
      <c r="KD38" s="202">
        <v>0</v>
      </c>
      <c r="KE38" s="120"/>
      <c r="KF38" s="202">
        <v>0</v>
      </c>
      <c r="KG38" s="202">
        <v>0</v>
      </c>
      <c r="KH38" s="202">
        <v>0</v>
      </c>
      <c r="KI38" s="202">
        <v>0</v>
      </c>
      <c r="KJ38" s="202">
        <v>0</v>
      </c>
      <c r="KK38" s="202">
        <v>0</v>
      </c>
      <c r="KL38" s="202">
        <v>0</v>
      </c>
      <c r="KM38" s="202">
        <v>0</v>
      </c>
      <c r="KN38" s="202">
        <v>0</v>
      </c>
      <c r="KO38" s="202">
        <v>0</v>
      </c>
      <c r="KP38" s="202">
        <v>0</v>
      </c>
      <c r="KQ38" s="202">
        <v>0</v>
      </c>
      <c r="KR38" s="202">
        <v>0</v>
      </c>
      <c r="KS38" s="202">
        <v>0</v>
      </c>
      <c r="KT38" s="202">
        <v>0</v>
      </c>
      <c r="KU38" s="202">
        <v>0</v>
      </c>
      <c r="KV38" s="202">
        <v>0</v>
      </c>
      <c r="KW38" s="202">
        <v>0</v>
      </c>
      <c r="KX38" s="202">
        <v>0</v>
      </c>
      <c r="KY38" s="202">
        <v>0</v>
      </c>
      <c r="KZ38" s="202">
        <v>0</v>
      </c>
      <c r="LA38" s="202">
        <v>0</v>
      </c>
      <c r="LB38" s="202">
        <v>0</v>
      </c>
      <c r="LC38" s="202">
        <v>0</v>
      </c>
      <c r="LD38" s="202">
        <v>0</v>
      </c>
      <c r="LE38" s="202">
        <v>0</v>
      </c>
      <c r="LF38" s="202">
        <v>0</v>
      </c>
      <c r="LG38" s="202">
        <v>0</v>
      </c>
      <c r="LH38" s="202">
        <v>0</v>
      </c>
      <c r="LI38" s="202">
        <v>0</v>
      </c>
      <c r="LJ38" s="202">
        <v>0</v>
      </c>
      <c r="LK38" s="202">
        <v>0</v>
      </c>
      <c r="LL38" s="202">
        <v>0</v>
      </c>
      <c r="LM38" s="202">
        <v>0</v>
      </c>
      <c r="LN38" s="202">
        <v>0</v>
      </c>
      <c r="LO38" s="120"/>
      <c r="LP38" s="202">
        <v>6329.0018300424372</v>
      </c>
      <c r="LQ38" s="202">
        <v>6378.2453237306436</v>
      </c>
      <c r="LR38" s="202">
        <v>7105.6485549729914</v>
      </c>
      <c r="LS38" s="202">
        <v>11008.966109650873</v>
      </c>
      <c r="LT38" s="202">
        <v>10530.858850109473</v>
      </c>
      <c r="LU38" s="202">
        <v>10806.24754736501</v>
      </c>
      <c r="LV38" s="202">
        <v>11780.797210676112</v>
      </c>
      <c r="LW38" s="202">
        <v>13294.168252457595</v>
      </c>
      <c r="LX38" s="202">
        <v>9945.3052434529327</v>
      </c>
      <c r="LY38" s="202">
        <v>12217.584272545448</v>
      </c>
      <c r="LZ38" s="202">
        <v>12698.814453823117</v>
      </c>
      <c r="MA38" s="202">
        <v>14253.818160966497</v>
      </c>
      <c r="MB38" s="202">
        <v>13476.744450903492</v>
      </c>
      <c r="MC38" s="202">
        <v>14076.112354114</v>
      </c>
      <c r="MD38" s="202">
        <v>14418.535876059948</v>
      </c>
      <c r="ME38" s="202">
        <v>14979.81294685833</v>
      </c>
      <c r="MF38" s="202">
        <v>15038.390964045151</v>
      </c>
      <c r="MG38" s="202">
        <v>15579.735933392687</v>
      </c>
      <c r="MH38" s="202">
        <v>15250.408640175383</v>
      </c>
      <c r="MI38" s="202">
        <v>16743.654500273435</v>
      </c>
      <c r="MJ38" s="202">
        <v>17108.327077077567</v>
      </c>
      <c r="MK38" s="202">
        <v>17895.211196386143</v>
      </c>
      <c r="ML38" s="202">
        <v>17064.772133811552</v>
      </c>
      <c r="MM38" s="202">
        <v>15968.389785648795</v>
      </c>
      <c r="MN38" s="202">
        <v>14919.014849650042</v>
      </c>
      <c r="MO38" s="202">
        <v>14250.114157621685</v>
      </c>
      <c r="MP38" s="202">
        <v>13942.637519935299</v>
      </c>
      <c r="MQ38" s="202">
        <v>14754.808999287507</v>
      </c>
      <c r="MR38" s="202">
        <v>16206.69662619301</v>
      </c>
      <c r="MS38" s="202">
        <v>16758.965627403646</v>
      </c>
      <c r="MT38" s="202">
        <v>18219.098809499705</v>
      </c>
      <c r="MU38" s="202">
        <v>18286.794686857764</v>
      </c>
      <c r="MV38" s="202">
        <v>20021.774726213134</v>
      </c>
      <c r="MW38" s="202">
        <v>21923.493334946408</v>
      </c>
      <c r="MX38" s="202">
        <v>17699.595423686704</v>
      </c>
      <c r="MY38" s="120"/>
      <c r="MZ38" s="202">
        <v>0</v>
      </c>
      <c r="NA38" s="202">
        <v>0</v>
      </c>
      <c r="NB38" s="202">
        <v>0</v>
      </c>
      <c r="NC38" s="202">
        <v>0</v>
      </c>
      <c r="ND38" s="202">
        <v>0</v>
      </c>
      <c r="NE38" s="202">
        <v>0</v>
      </c>
      <c r="NF38" s="202">
        <v>0</v>
      </c>
      <c r="NG38" s="202">
        <v>0</v>
      </c>
      <c r="NH38" s="202">
        <v>0</v>
      </c>
      <c r="NI38" s="202">
        <v>0</v>
      </c>
      <c r="NJ38" s="202">
        <v>0</v>
      </c>
      <c r="NK38" s="202">
        <v>0</v>
      </c>
      <c r="NL38" s="202">
        <v>0</v>
      </c>
      <c r="NM38" s="202">
        <v>0</v>
      </c>
      <c r="NN38" s="202">
        <v>0</v>
      </c>
      <c r="NO38" s="202">
        <v>0</v>
      </c>
      <c r="NP38" s="202">
        <v>0</v>
      </c>
      <c r="NQ38" s="202">
        <v>0</v>
      </c>
      <c r="NR38" s="202">
        <v>0</v>
      </c>
      <c r="NS38" s="202">
        <v>0</v>
      </c>
      <c r="NT38" s="202">
        <v>0</v>
      </c>
      <c r="NU38" s="202">
        <v>0</v>
      </c>
      <c r="NV38" s="202">
        <v>0</v>
      </c>
      <c r="NW38" s="202">
        <v>0</v>
      </c>
      <c r="NX38" s="202">
        <v>0</v>
      </c>
      <c r="NY38" s="202">
        <v>0</v>
      </c>
      <c r="NZ38" s="202">
        <v>0</v>
      </c>
      <c r="OA38" s="202">
        <v>0</v>
      </c>
      <c r="OB38" s="202">
        <v>0</v>
      </c>
      <c r="OC38" s="202">
        <v>0</v>
      </c>
      <c r="OD38" s="202">
        <v>0</v>
      </c>
      <c r="OE38" s="202">
        <v>0</v>
      </c>
      <c r="OF38" s="202">
        <v>0</v>
      </c>
      <c r="OG38" s="202">
        <v>0</v>
      </c>
      <c r="OH38" s="202">
        <v>0</v>
      </c>
      <c r="OI38" s="120"/>
      <c r="OJ38" s="202">
        <v>0</v>
      </c>
      <c r="OK38" s="202">
        <v>0</v>
      </c>
      <c r="OL38" s="202">
        <v>0</v>
      </c>
      <c r="OM38" s="202">
        <v>0</v>
      </c>
      <c r="ON38" s="202">
        <v>0</v>
      </c>
      <c r="OO38" s="202">
        <v>0</v>
      </c>
      <c r="OP38" s="202">
        <v>0</v>
      </c>
      <c r="OQ38" s="202">
        <v>0</v>
      </c>
      <c r="OR38" s="202">
        <v>0</v>
      </c>
      <c r="OS38" s="202">
        <v>0</v>
      </c>
      <c r="OT38" s="202">
        <v>0</v>
      </c>
      <c r="OU38" s="202">
        <v>0</v>
      </c>
      <c r="OV38" s="202">
        <v>0</v>
      </c>
      <c r="OW38" s="202">
        <v>0</v>
      </c>
      <c r="OX38" s="202">
        <v>0</v>
      </c>
      <c r="OY38" s="202">
        <v>0</v>
      </c>
      <c r="OZ38" s="202">
        <v>0</v>
      </c>
      <c r="PA38" s="202">
        <v>0</v>
      </c>
      <c r="PB38" s="202">
        <v>0</v>
      </c>
      <c r="PC38" s="202">
        <v>0</v>
      </c>
      <c r="PD38" s="202">
        <v>0</v>
      </c>
      <c r="PE38" s="202">
        <v>0</v>
      </c>
      <c r="PF38" s="202">
        <v>0</v>
      </c>
      <c r="PG38" s="202">
        <v>0</v>
      </c>
      <c r="PH38" s="202">
        <v>0</v>
      </c>
      <c r="PI38" s="202">
        <v>0</v>
      </c>
      <c r="PJ38" s="202">
        <v>0</v>
      </c>
      <c r="PK38" s="202">
        <v>175.24598609866666</v>
      </c>
      <c r="PL38" s="202">
        <v>226.734163024</v>
      </c>
      <c r="PM38" s="202">
        <v>284.53972619000001</v>
      </c>
      <c r="PN38" s="202">
        <v>324.81199050200001</v>
      </c>
      <c r="PO38" s="202">
        <v>324.81199050200001</v>
      </c>
      <c r="PP38" s="202">
        <v>324.81199050200001</v>
      </c>
      <c r="PQ38" s="202">
        <v>324.81199050200001</v>
      </c>
      <c r="PR38" s="202">
        <v>324.81199050200001</v>
      </c>
      <c r="PS38" s="120"/>
      <c r="PT38" s="202">
        <v>0</v>
      </c>
      <c r="PU38" s="202">
        <v>0</v>
      </c>
      <c r="PV38" s="202">
        <v>0</v>
      </c>
      <c r="PW38" s="202">
        <v>0</v>
      </c>
      <c r="PX38" s="202">
        <v>0</v>
      </c>
      <c r="PY38" s="202">
        <v>0</v>
      </c>
      <c r="PZ38" s="202">
        <v>0</v>
      </c>
      <c r="QA38" s="202">
        <v>0</v>
      </c>
      <c r="QB38" s="202">
        <v>0</v>
      </c>
      <c r="QC38" s="202">
        <v>0</v>
      </c>
      <c r="QD38" s="202">
        <v>0</v>
      </c>
      <c r="QE38" s="202">
        <v>0</v>
      </c>
      <c r="QF38" s="202">
        <v>0</v>
      </c>
      <c r="QG38" s="202">
        <v>0</v>
      </c>
      <c r="QH38" s="202">
        <v>0</v>
      </c>
      <c r="QI38" s="202">
        <v>0</v>
      </c>
      <c r="QJ38" s="202">
        <v>0</v>
      </c>
      <c r="QK38" s="202">
        <v>0</v>
      </c>
      <c r="QL38" s="202">
        <v>0</v>
      </c>
      <c r="QM38" s="202">
        <v>0</v>
      </c>
      <c r="QN38" s="202">
        <v>0</v>
      </c>
      <c r="QO38" s="202">
        <v>0</v>
      </c>
      <c r="QP38" s="202">
        <v>0</v>
      </c>
      <c r="QQ38" s="202">
        <v>0</v>
      </c>
      <c r="QR38" s="202">
        <v>0</v>
      </c>
      <c r="QS38" s="202">
        <v>0</v>
      </c>
      <c r="QT38" s="202">
        <v>0</v>
      </c>
      <c r="QU38" s="202">
        <v>0</v>
      </c>
      <c r="QV38" s="202">
        <v>0</v>
      </c>
      <c r="QW38" s="202">
        <v>0</v>
      </c>
      <c r="QX38" s="202">
        <v>0</v>
      </c>
      <c r="QY38" s="202">
        <v>0</v>
      </c>
      <c r="QZ38" s="202">
        <v>0</v>
      </c>
      <c r="RA38" s="202">
        <v>0</v>
      </c>
      <c r="RB38" s="202">
        <v>0</v>
      </c>
      <c r="RC38" s="120"/>
      <c r="RD38" s="202">
        <v>0.5081902334074595</v>
      </c>
      <c r="RE38" s="202">
        <v>0.50962098305323111</v>
      </c>
      <c r="RF38" s="202">
        <v>0.60882719910733896</v>
      </c>
      <c r="RG38" s="202">
        <v>0.70578197373528262</v>
      </c>
      <c r="RH38" s="202">
        <v>0.71534649255513971</v>
      </c>
      <c r="RI38" s="202">
        <v>0.51698798414045044</v>
      </c>
      <c r="RJ38" s="202">
        <v>0</v>
      </c>
      <c r="RK38" s="202">
        <v>5.6904064790313535</v>
      </c>
      <c r="RL38" s="202">
        <v>4.6061639850844163</v>
      </c>
      <c r="RM38" s="202">
        <v>5.0451924019367596</v>
      </c>
      <c r="RN38" s="202">
        <v>3.0664979766187046</v>
      </c>
      <c r="RO38" s="202">
        <v>2.900018891317139</v>
      </c>
      <c r="RP38" s="202">
        <v>0.59193547745094122</v>
      </c>
      <c r="RQ38" s="202">
        <v>0.48784758165268605</v>
      </c>
      <c r="RR38" s="202">
        <v>0.50556524391558999</v>
      </c>
      <c r="RS38" s="202">
        <v>2.9320544246981468</v>
      </c>
      <c r="RT38" s="202">
        <v>3.1507715096658226</v>
      </c>
      <c r="RU38" s="202">
        <v>4.3383287349581829</v>
      </c>
      <c r="RV38" s="202">
        <v>4.5157922889823388</v>
      </c>
      <c r="RW38" s="202">
        <v>4.2901966471061348</v>
      </c>
      <c r="RX38" s="202">
        <v>4.5003562005277047</v>
      </c>
      <c r="RY38" s="202">
        <v>4.4057340299958341</v>
      </c>
      <c r="RZ38" s="202">
        <v>4.4528310275081129</v>
      </c>
      <c r="SA38" s="202">
        <v>4.2054613511006567</v>
      </c>
      <c r="SB38" s="202">
        <v>4.144922640647863</v>
      </c>
      <c r="SC38" s="202">
        <v>3.6567592448965422</v>
      </c>
      <c r="SD38" s="202">
        <v>3.6567592448965422</v>
      </c>
      <c r="SE38" s="202">
        <v>3.5869424624355633</v>
      </c>
      <c r="SF38" s="202">
        <v>3.4307735036800446</v>
      </c>
      <c r="SG38" s="202">
        <v>3.4367104869751315</v>
      </c>
      <c r="SH38" s="202">
        <v>3.443583907949082</v>
      </c>
      <c r="SI38" s="202">
        <v>5.8721477702653671</v>
      </c>
      <c r="SJ38" s="202">
        <v>5.902367398692749</v>
      </c>
      <c r="SK38" s="202">
        <v>6.6080254161198795</v>
      </c>
      <c r="SL38" s="202">
        <v>2.0039525478147917</v>
      </c>
      <c r="SM38" s="120"/>
      <c r="SN38" s="202">
        <v>38.970161953416664</v>
      </c>
      <c r="SO38" s="202">
        <v>42.334726834833305</v>
      </c>
      <c r="SP38" s="202">
        <v>43.463990859206966</v>
      </c>
      <c r="SQ38" s="202">
        <v>41.134536049059385</v>
      </c>
      <c r="SR38" s="202">
        <v>59.818721996111165</v>
      </c>
      <c r="SS38" s="202">
        <v>52.62752031749924</v>
      </c>
      <c r="ST38" s="202">
        <v>54.328578205849588</v>
      </c>
      <c r="SU38" s="202">
        <v>63.357269503546107</v>
      </c>
      <c r="SV38" s="202">
        <v>52.284737325407185</v>
      </c>
      <c r="SW38" s="202">
        <v>71.318535787401188</v>
      </c>
      <c r="SX38" s="202">
        <v>79.132287384936035</v>
      </c>
      <c r="SY38" s="202">
        <v>79.165053479595642</v>
      </c>
      <c r="SZ38" s="202">
        <v>66.435033930349945</v>
      </c>
      <c r="TA38" s="202">
        <v>61.760718891097007</v>
      </c>
      <c r="TB38" s="202">
        <v>70.59441865555101</v>
      </c>
      <c r="TC38" s="202">
        <v>203.70108281947697</v>
      </c>
      <c r="TD38" s="202">
        <v>216.14825430865795</v>
      </c>
      <c r="TE38" s="202">
        <v>236.87105050025045</v>
      </c>
      <c r="TF38" s="202">
        <v>196.19916710845715</v>
      </c>
      <c r="TG38" s="202">
        <v>262.63581276742525</v>
      </c>
      <c r="TH38" s="202">
        <v>291.14829031701078</v>
      </c>
      <c r="TI38" s="202">
        <v>328.63949458472285</v>
      </c>
      <c r="TJ38" s="202">
        <v>333.65588004398268</v>
      </c>
      <c r="TK38" s="202">
        <v>338.42020262389298</v>
      </c>
      <c r="TL38" s="202">
        <v>302.08973037178669</v>
      </c>
      <c r="TM38" s="202">
        <v>285.70233565045845</v>
      </c>
      <c r="TN38" s="202">
        <v>209.90251709372191</v>
      </c>
      <c r="TO38" s="202">
        <v>286.20655194332039</v>
      </c>
      <c r="TP38" s="202">
        <v>328.08443262656255</v>
      </c>
      <c r="TQ38" s="202">
        <v>310.25485185440982</v>
      </c>
      <c r="TR38" s="202">
        <v>299.17432143103804</v>
      </c>
      <c r="TS38" s="202">
        <v>120.33592087768983</v>
      </c>
      <c r="TT38" s="202">
        <v>337.04958906001792</v>
      </c>
      <c r="TU38" s="202">
        <v>355.23093409424177</v>
      </c>
      <c r="TV38" s="202">
        <v>114.57812289715633</v>
      </c>
      <c r="TW38" s="120"/>
      <c r="TX38" s="202">
        <v>382.58513882201902</v>
      </c>
      <c r="TY38" s="202">
        <v>516.45672669227315</v>
      </c>
      <c r="TZ38" s="202">
        <v>593.62296779538144</v>
      </c>
      <c r="UA38" s="202">
        <v>537.13091376803482</v>
      </c>
      <c r="UB38" s="202">
        <v>492.32765880870983</v>
      </c>
      <c r="UC38" s="202">
        <v>429.62252276709683</v>
      </c>
      <c r="UD38" s="202">
        <v>375.99676489429856</v>
      </c>
      <c r="UE38" s="202">
        <v>442.77384196185301</v>
      </c>
      <c r="UF38" s="202">
        <v>23.767441860465116</v>
      </c>
      <c r="UG38" s="202">
        <v>38.257867360208053</v>
      </c>
      <c r="UH38" s="202">
        <v>15.914983164983166</v>
      </c>
      <c r="UI38" s="202">
        <v>10.374342346751499</v>
      </c>
      <c r="UJ38" s="202">
        <v>9.6910000000000007</v>
      </c>
      <c r="UK38" s="202">
        <v>9.0530000000000008</v>
      </c>
      <c r="UL38" s="202">
        <v>8.4559999999999995</v>
      </c>
      <c r="UM38" s="202">
        <v>7.899</v>
      </c>
      <c r="UN38" s="202">
        <v>7.3787134441405424</v>
      </c>
      <c r="UO38" s="202">
        <v>7.9130345631838841</v>
      </c>
      <c r="UP38" s="202">
        <v>7.9749999999999996</v>
      </c>
      <c r="UQ38" s="202">
        <v>8.0370000000000008</v>
      </c>
      <c r="UR38" s="202">
        <v>8.1001124219292162</v>
      </c>
      <c r="US38" s="202">
        <v>8.1080000000000005</v>
      </c>
      <c r="UT38" s="202">
        <v>8.1001124219292162</v>
      </c>
      <c r="UU38" s="202">
        <v>6.226</v>
      </c>
      <c r="UV38" s="202">
        <v>10.177</v>
      </c>
      <c r="UW38" s="202">
        <v>14.127584252602354</v>
      </c>
      <c r="UX38" s="202">
        <v>14.127584252602354</v>
      </c>
      <c r="UY38" s="202">
        <v>18.361524788675798</v>
      </c>
      <c r="UZ38" s="202">
        <v>6.3791963377416083</v>
      </c>
      <c r="VA38" s="202">
        <v>4.0461405118983604</v>
      </c>
      <c r="VB38" s="202">
        <v>4.071973550356053</v>
      </c>
      <c r="VC38" s="202">
        <v>21.303536908697865</v>
      </c>
      <c r="VD38" s="202">
        <v>1.3252797558494407</v>
      </c>
      <c r="VE38" s="202">
        <v>1.3596134282807735</v>
      </c>
      <c r="VF38" s="202">
        <v>1.0894126157310842</v>
      </c>
      <c r="VG38" s="120"/>
      <c r="VH38" s="202">
        <v>0</v>
      </c>
      <c r="VI38" s="202">
        <v>0</v>
      </c>
      <c r="VJ38" s="202">
        <v>0</v>
      </c>
      <c r="VK38" s="202">
        <v>0</v>
      </c>
      <c r="VL38" s="202">
        <v>0</v>
      </c>
      <c r="VM38" s="202">
        <v>0</v>
      </c>
      <c r="VN38" s="202">
        <v>0</v>
      </c>
      <c r="VO38" s="202">
        <v>0</v>
      </c>
      <c r="VP38" s="202">
        <v>0</v>
      </c>
      <c r="VQ38" s="202">
        <v>0</v>
      </c>
      <c r="VR38" s="202">
        <v>0</v>
      </c>
      <c r="VS38" s="202">
        <v>0</v>
      </c>
      <c r="VT38" s="202">
        <v>0</v>
      </c>
      <c r="VU38" s="202">
        <v>0</v>
      </c>
      <c r="VV38" s="202">
        <v>0</v>
      </c>
      <c r="VW38" s="202">
        <v>0</v>
      </c>
      <c r="VX38" s="202">
        <v>0</v>
      </c>
      <c r="VY38" s="202">
        <v>0</v>
      </c>
      <c r="VZ38" s="202">
        <v>0</v>
      </c>
      <c r="WA38" s="202">
        <v>0</v>
      </c>
      <c r="WB38" s="202">
        <v>0</v>
      </c>
      <c r="WC38" s="202">
        <v>0</v>
      </c>
      <c r="WD38" s="202">
        <v>0</v>
      </c>
      <c r="WE38" s="202">
        <v>0</v>
      </c>
      <c r="WF38" s="202">
        <v>0</v>
      </c>
      <c r="WG38" s="202">
        <v>0</v>
      </c>
      <c r="WH38" s="202">
        <v>0</v>
      </c>
      <c r="WI38" s="202">
        <v>0</v>
      </c>
      <c r="WJ38" s="202">
        <v>0</v>
      </c>
      <c r="WK38" s="202">
        <v>0</v>
      </c>
      <c r="WL38" s="202">
        <v>0</v>
      </c>
      <c r="WM38" s="202">
        <v>0</v>
      </c>
      <c r="WN38" s="202">
        <v>0</v>
      </c>
      <c r="WO38" s="202">
        <v>0</v>
      </c>
      <c r="WP38" s="202">
        <v>0</v>
      </c>
      <c r="WQ38" s="120"/>
      <c r="WR38" s="202">
        <v>0</v>
      </c>
      <c r="WS38" s="202">
        <v>0</v>
      </c>
      <c r="WT38" s="202">
        <v>0</v>
      </c>
      <c r="WU38" s="202">
        <v>0</v>
      </c>
      <c r="WV38" s="202">
        <v>0</v>
      </c>
      <c r="WW38" s="202">
        <v>0</v>
      </c>
      <c r="WX38" s="202">
        <v>0</v>
      </c>
      <c r="WY38" s="202">
        <v>0</v>
      </c>
      <c r="WZ38" s="202">
        <v>0</v>
      </c>
      <c r="XA38" s="202">
        <v>0</v>
      </c>
      <c r="XB38" s="202">
        <v>0</v>
      </c>
      <c r="XC38" s="202">
        <v>0</v>
      </c>
      <c r="XD38" s="202">
        <v>0</v>
      </c>
      <c r="XE38" s="202">
        <v>0</v>
      </c>
      <c r="XF38" s="202">
        <v>0</v>
      </c>
      <c r="XG38" s="202">
        <v>0</v>
      </c>
      <c r="XH38" s="202">
        <v>0</v>
      </c>
      <c r="XI38" s="202">
        <v>0</v>
      </c>
      <c r="XJ38" s="202">
        <v>0</v>
      </c>
      <c r="XK38" s="202">
        <v>0</v>
      </c>
      <c r="XL38" s="202">
        <v>0</v>
      </c>
      <c r="XM38" s="202">
        <v>0</v>
      </c>
      <c r="XN38" s="202">
        <v>0</v>
      </c>
      <c r="XO38" s="202">
        <v>0</v>
      </c>
      <c r="XP38" s="202">
        <v>0</v>
      </c>
      <c r="XQ38" s="202">
        <v>0</v>
      </c>
      <c r="XR38" s="202">
        <v>0</v>
      </c>
      <c r="XS38" s="202">
        <v>0</v>
      </c>
      <c r="XT38" s="202">
        <v>0</v>
      </c>
      <c r="XU38" s="202">
        <v>0</v>
      </c>
      <c r="XV38" s="202">
        <v>0</v>
      </c>
      <c r="XW38" s="202">
        <v>0</v>
      </c>
      <c r="XX38" s="202">
        <v>0</v>
      </c>
      <c r="XY38" s="202">
        <v>0</v>
      </c>
      <c r="XZ38" s="202">
        <v>0</v>
      </c>
      <c r="YA38" s="120"/>
      <c r="YB38" s="202">
        <v>0</v>
      </c>
      <c r="YC38" s="202">
        <v>0</v>
      </c>
      <c r="YD38" s="202">
        <v>0</v>
      </c>
      <c r="YE38" s="202">
        <v>0</v>
      </c>
      <c r="YF38" s="202">
        <v>0</v>
      </c>
      <c r="YG38" s="202">
        <v>0</v>
      </c>
      <c r="YH38" s="202">
        <v>0</v>
      </c>
      <c r="YI38" s="202">
        <v>0</v>
      </c>
      <c r="YJ38" s="202">
        <v>0</v>
      </c>
      <c r="YK38" s="202">
        <v>0</v>
      </c>
      <c r="YL38" s="202">
        <v>0</v>
      </c>
      <c r="YM38" s="202">
        <v>0</v>
      </c>
      <c r="YN38" s="202">
        <v>0</v>
      </c>
      <c r="YO38" s="202">
        <v>0</v>
      </c>
      <c r="YP38" s="202">
        <v>0</v>
      </c>
      <c r="YQ38" s="202">
        <v>0</v>
      </c>
      <c r="YR38" s="202">
        <v>0</v>
      </c>
      <c r="YS38" s="202">
        <v>0</v>
      </c>
      <c r="YT38" s="202">
        <v>0</v>
      </c>
      <c r="YU38" s="202">
        <v>0</v>
      </c>
      <c r="YV38" s="202">
        <v>0</v>
      </c>
      <c r="YW38" s="202">
        <v>0</v>
      </c>
      <c r="YX38" s="202">
        <v>0</v>
      </c>
      <c r="YY38" s="202">
        <v>0</v>
      </c>
      <c r="YZ38" s="202">
        <v>0</v>
      </c>
      <c r="ZA38" s="202">
        <v>0</v>
      </c>
      <c r="ZB38" s="202">
        <v>0</v>
      </c>
      <c r="ZC38" s="202">
        <v>0</v>
      </c>
      <c r="ZD38" s="202">
        <v>0</v>
      </c>
      <c r="ZE38" s="202">
        <v>0</v>
      </c>
      <c r="ZF38" s="202">
        <v>0</v>
      </c>
      <c r="ZG38" s="202">
        <v>0</v>
      </c>
      <c r="ZH38" s="202">
        <v>0</v>
      </c>
      <c r="ZI38" s="202">
        <v>0</v>
      </c>
      <c r="ZJ38" s="202">
        <v>7.2933635626259177</v>
      </c>
      <c r="ZK38" s="120"/>
      <c r="ZL38" s="202">
        <v>0</v>
      </c>
      <c r="ZM38" s="202">
        <v>0</v>
      </c>
      <c r="ZN38" s="202">
        <v>0</v>
      </c>
      <c r="ZO38" s="202">
        <v>0</v>
      </c>
      <c r="ZP38" s="202">
        <v>0</v>
      </c>
      <c r="ZQ38" s="202">
        <v>0</v>
      </c>
      <c r="ZR38" s="202">
        <v>0</v>
      </c>
      <c r="ZS38" s="202">
        <v>0</v>
      </c>
      <c r="ZT38" s="202">
        <v>0</v>
      </c>
      <c r="ZU38" s="202">
        <v>0</v>
      </c>
      <c r="ZV38" s="202">
        <v>0</v>
      </c>
      <c r="ZW38" s="202">
        <v>0</v>
      </c>
      <c r="ZX38" s="202">
        <v>0</v>
      </c>
      <c r="ZY38" s="202">
        <v>0</v>
      </c>
      <c r="ZZ38" s="202">
        <v>0</v>
      </c>
      <c r="AAA38" s="202">
        <v>0</v>
      </c>
      <c r="AAB38" s="202">
        <v>0</v>
      </c>
      <c r="AAC38" s="202">
        <v>0</v>
      </c>
      <c r="AAD38" s="202">
        <v>0</v>
      </c>
      <c r="AAE38" s="202">
        <v>0</v>
      </c>
      <c r="AAF38" s="202">
        <v>0</v>
      </c>
      <c r="AAG38" s="202">
        <v>0</v>
      </c>
      <c r="AAH38" s="202">
        <v>0</v>
      </c>
      <c r="AAI38" s="202">
        <v>0</v>
      </c>
      <c r="AAJ38" s="202">
        <v>0</v>
      </c>
      <c r="AAK38" s="202">
        <v>0</v>
      </c>
      <c r="AAL38" s="202">
        <v>0</v>
      </c>
      <c r="AAM38" s="202">
        <v>0</v>
      </c>
      <c r="AAN38" s="202">
        <v>0</v>
      </c>
      <c r="AAO38" s="202">
        <v>0</v>
      </c>
      <c r="AAP38" s="202">
        <v>0</v>
      </c>
      <c r="AAQ38" s="202">
        <v>0</v>
      </c>
      <c r="AAR38" s="202">
        <v>0</v>
      </c>
      <c r="AAS38" s="202">
        <v>0</v>
      </c>
      <c r="AAT38" s="202">
        <v>0</v>
      </c>
      <c r="AAU38" s="120"/>
      <c r="AAV38" s="202">
        <v>0</v>
      </c>
      <c r="AAW38" s="202">
        <v>0</v>
      </c>
      <c r="AAX38" s="202">
        <v>0</v>
      </c>
      <c r="AAY38" s="202">
        <v>0</v>
      </c>
      <c r="AAZ38" s="202">
        <v>0</v>
      </c>
      <c r="ABA38" s="202">
        <v>0</v>
      </c>
      <c r="ABB38" s="202">
        <v>0</v>
      </c>
      <c r="ABC38" s="202">
        <v>0</v>
      </c>
      <c r="ABD38" s="202">
        <v>0</v>
      </c>
      <c r="ABE38" s="202">
        <v>0</v>
      </c>
      <c r="ABF38" s="202">
        <v>0</v>
      </c>
      <c r="ABG38" s="202">
        <v>0</v>
      </c>
      <c r="ABH38" s="202">
        <v>0</v>
      </c>
      <c r="ABI38" s="202">
        <v>0</v>
      </c>
      <c r="ABJ38" s="202">
        <v>0</v>
      </c>
      <c r="ABK38" s="202">
        <v>0</v>
      </c>
      <c r="ABL38" s="202">
        <v>0</v>
      </c>
      <c r="ABM38" s="202">
        <v>0</v>
      </c>
      <c r="ABN38" s="202">
        <v>0</v>
      </c>
      <c r="ABO38" s="202">
        <v>0</v>
      </c>
      <c r="ABP38" s="202">
        <v>0</v>
      </c>
      <c r="ABQ38" s="202">
        <v>0</v>
      </c>
      <c r="ABR38" s="202">
        <v>0</v>
      </c>
      <c r="ABS38" s="202">
        <v>0</v>
      </c>
      <c r="ABT38" s="202">
        <v>0</v>
      </c>
      <c r="ABU38" s="202">
        <v>0</v>
      </c>
      <c r="ABV38" s="202">
        <v>0</v>
      </c>
      <c r="ABW38" s="202">
        <v>0</v>
      </c>
      <c r="ABX38" s="202">
        <v>0</v>
      </c>
      <c r="ABY38" s="202">
        <v>0</v>
      </c>
      <c r="ABZ38" s="202">
        <v>0</v>
      </c>
      <c r="ACA38" s="202">
        <v>0</v>
      </c>
      <c r="ACB38" s="202">
        <v>0</v>
      </c>
      <c r="ACC38" s="202">
        <v>0</v>
      </c>
      <c r="ACD38" s="202">
        <v>0</v>
      </c>
      <c r="ACE38" s="120"/>
      <c r="ACF38" s="202">
        <v>456.04760021291008</v>
      </c>
      <c r="ACG38" s="202">
        <v>463.86122527299693</v>
      </c>
      <c r="ACH38" s="202">
        <v>439.39700427008273</v>
      </c>
      <c r="ACI38" s="202">
        <v>540.28953692496498</v>
      </c>
      <c r="ACJ38" s="202">
        <v>606.31632000000002</v>
      </c>
      <c r="ACK38" s="202">
        <v>606.08364000000006</v>
      </c>
      <c r="ACL38" s="202">
        <v>602.86373362988979</v>
      </c>
      <c r="ACM38" s="202">
        <v>593.13142094492139</v>
      </c>
      <c r="ACN38" s="202">
        <v>638.15965660402128</v>
      </c>
      <c r="ACO38" s="202">
        <v>701.72092159285398</v>
      </c>
      <c r="ACP38" s="202">
        <v>675.68837945391101</v>
      </c>
      <c r="ACQ38" s="202">
        <v>789.02369580137497</v>
      </c>
      <c r="ACR38" s="202">
        <v>830.11507542245965</v>
      </c>
      <c r="ACS38" s="202">
        <v>832.14533614712605</v>
      </c>
      <c r="ACT38" s="202">
        <v>884.00759474578683</v>
      </c>
      <c r="ACU38" s="202">
        <v>911.18626150298837</v>
      </c>
      <c r="ACV38" s="202">
        <v>959.04178327407533</v>
      </c>
      <c r="ACW38" s="202">
        <v>886.58172174497804</v>
      </c>
      <c r="ACX38" s="202">
        <v>872.31070285894009</v>
      </c>
      <c r="ACY38" s="202">
        <v>957.52468095933102</v>
      </c>
      <c r="ACZ38" s="202">
        <v>1045.8959314773736</v>
      </c>
      <c r="ADA38" s="202">
        <v>1096.2843354490628</v>
      </c>
      <c r="ADB38" s="202">
        <v>1152.4355535011907</v>
      </c>
      <c r="ADC38" s="202">
        <v>1145.7339259370872</v>
      </c>
      <c r="ADD38" s="202">
        <v>1079.3527195953802</v>
      </c>
      <c r="ADE38" s="202">
        <v>1161.7074607518985</v>
      </c>
      <c r="ADF38" s="202">
        <v>1214.8596592723675</v>
      </c>
      <c r="ADG38" s="202">
        <v>1282.8199186306115</v>
      </c>
      <c r="ADH38" s="202">
        <v>1338.7405559409067</v>
      </c>
      <c r="ADI38" s="202">
        <v>1399.0670775619465</v>
      </c>
      <c r="ADJ38" s="202">
        <v>1437.3071256774813</v>
      </c>
      <c r="ADK38" s="202">
        <v>1539.0485556715496</v>
      </c>
      <c r="ADL38" s="202">
        <v>1595.3760005934926</v>
      </c>
      <c r="ADM38" s="202">
        <v>1611.3297605994287</v>
      </c>
      <c r="ADN38" s="202">
        <v>1651.2580431539502</v>
      </c>
      <c r="ADO38" s="120"/>
      <c r="ADP38" s="202">
        <v>0</v>
      </c>
      <c r="ADQ38" s="202">
        <v>0</v>
      </c>
      <c r="ADR38" s="202">
        <v>0</v>
      </c>
      <c r="ADS38" s="202">
        <v>0</v>
      </c>
      <c r="ADT38" s="202">
        <v>0</v>
      </c>
      <c r="ADU38" s="202">
        <v>0</v>
      </c>
      <c r="ADV38" s="202">
        <v>0</v>
      </c>
      <c r="ADW38" s="202">
        <v>0</v>
      </c>
      <c r="ADX38" s="202">
        <v>0</v>
      </c>
      <c r="ADY38" s="202">
        <v>0</v>
      </c>
      <c r="ADZ38" s="202">
        <v>0</v>
      </c>
      <c r="AEA38" s="202">
        <v>0</v>
      </c>
      <c r="AEB38" s="202">
        <v>0</v>
      </c>
      <c r="AEC38" s="202">
        <v>0</v>
      </c>
      <c r="AED38" s="202">
        <v>0</v>
      </c>
      <c r="AEE38" s="202">
        <v>0</v>
      </c>
      <c r="AEF38" s="202">
        <v>0</v>
      </c>
      <c r="AEG38" s="202">
        <v>0</v>
      </c>
      <c r="AEH38" s="202">
        <v>0</v>
      </c>
      <c r="AEI38" s="202">
        <v>0</v>
      </c>
      <c r="AEJ38" s="202">
        <v>0</v>
      </c>
      <c r="AEK38" s="202">
        <v>0</v>
      </c>
      <c r="AEL38" s="202">
        <v>0</v>
      </c>
      <c r="AEM38" s="202">
        <v>0</v>
      </c>
      <c r="AEN38" s="202">
        <v>0</v>
      </c>
      <c r="AEO38" s="202">
        <v>0</v>
      </c>
      <c r="AEP38" s="202">
        <v>0</v>
      </c>
      <c r="AEQ38" s="202">
        <v>0</v>
      </c>
      <c r="AER38" s="202">
        <v>0</v>
      </c>
      <c r="AES38" s="202">
        <v>0</v>
      </c>
      <c r="AET38" s="202">
        <v>0</v>
      </c>
      <c r="AEU38" s="202">
        <v>0</v>
      </c>
      <c r="AEV38" s="202">
        <v>0</v>
      </c>
      <c r="AEW38" s="202">
        <v>0</v>
      </c>
      <c r="AEX38" s="202">
        <v>0</v>
      </c>
      <c r="AEY38" s="120"/>
      <c r="AEZ38" s="202">
        <v>0</v>
      </c>
      <c r="AFA38" s="202">
        <v>0</v>
      </c>
      <c r="AFB38" s="202">
        <v>0</v>
      </c>
      <c r="AFC38" s="202">
        <v>0</v>
      </c>
      <c r="AFD38" s="202">
        <v>0</v>
      </c>
      <c r="AFE38" s="202">
        <v>0</v>
      </c>
      <c r="AFF38" s="202">
        <v>0</v>
      </c>
      <c r="AFG38" s="202">
        <v>0</v>
      </c>
      <c r="AFH38" s="202">
        <v>0</v>
      </c>
      <c r="AFI38" s="202">
        <v>0</v>
      </c>
      <c r="AFJ38" s="202">
        <v>0</v>
      </c>
      <c r="AFK38" s="202">
        <v>0</v>
      </c>
      <c r="AFL38" s="202">
        <v>0</v>
      </c>
      <c r="AFM38" s="202">
        <v>0</v>
      </c>
      <c r="AFN38" s="202">
        <v>0</v>
      </c>
      <c r="AFO38" s="202">
        <v>0</v>
      </c>
      <c r="AFP38" s="202">
        <v>0</v>
      </c>
      <c r="AFQ38" s="202">
        <v>0</v>
      </c>
      <c r="AFR38" s="202">
        <v>0</v>
      </c>
      <c r="AFS38" s="202">
        <v>0</v>
      </c>
      <c r="AFT38" s="202">
        <v>0</v>
      </c>
      <c r="AFU38" s="202">
        <v>0</v>
      </c>
      <c r="AFV38" s="202">
        <v>0</v>
      </c>
      <c r="AFW38" s="202">
        <v>0</v>
      </c>
      <c r="AFX38" s="202">
        <v>0</v>
      </c>
      <c r="AFY38" s="202">
        <v>0</v>
      </c>
      <c r="AFZ38" s="202">
        <v>0</v>
      </c>
      <c r="AGA38" s="202">
        <v>0</v>
      </c>
      <c r="AGB38" s="202">
        <v>0</v>
      </c>
      <c r="AGC38" s="202">
        <v>0</v>
      </c>
      <c r="AGD38" s="202">
        <v>0</v>
      </c>
      <c r="AGE38" s="202">
        <v>0</v>
      </c>
      <c r="AGF38" s="202">
        <v>0</v>
      </c>
      <c r="AGG38" s="202">
        <v>0</v>
      </c>
      <c r="AGH38" s="202">
        <v>0</v>
      </c>
    </row>
    <row r="39" spans="1:866" ht="16.5" x14ac:dyDescent="0.25">
      <c r="A39" s="123">
        <v>35</v>
      </c>
      <c r="B39" s="408"/>
      <c r="C39" s="223" t="s">
        <v>340</v>
      </c>
      <c r="D39" s="202">
        <v>213.99491376373561</v>
      </c>
      <c r="E39" s="202">
        <v>233.79820638123218</v>
      </c>
      <c r="F39" s="202">
        <v>266.39282781644164</v>
      </c>
      <c r="G39" s="202">
        <v>439.0072994860451</v>
      </c>
      <c r="H39" s="202">
        <v>323.01275294059928</v>
      </c>
      <c r="I39" s="202">
        <v>306.63548804542961</v>
      </c>
      <c r="J39" s="202">
        <v>410.85384422857118</v>
      </c>
      <c r="K39" s="202">
        <v>335.83789614168529</v>
      </c>
      <c r="L39" s="202">
        <v>347.3445402092035</v>
      </c>
      <c r="M39" s="202">
        <v>314.01084863273587</v>
      </c>
      <c r="N39" s="202">
        <v>455.19436015687427</v>
      </c>
      <c r="O39" s="202">
        <v>509.57633544039214</v>
      </c>
      <c r="P39" s="202">
        <v>478.62141451761568</v>
      </c>
      <c r="Q39" s="202">
        <v>505.12199941197991</v>
      </c>
      <c r="R39" s="202">
        <v>512.08210360577107</v>
      </c>
      <c r="S39" s="202">
        <v>534.13009112209909</v>
      </c>
      <c r="T39" s="202">
        <v>535.7853940520539</v>
      </c>
      <c r="U39" s="202">
        <v>399.41997826225372</v>
      </c>
      <c r="V39" s="202">
        <v>385.20382016610307</v>
      </c>
      <c r="W39" s="202">
        <v>392.91937393214539</v>
      </c>
      <c r="X39" s="202">
        <v>372.49668240882926</v>
      </c>
      <c r="Y39" s="202">
        <v>338.46608584698657</v>
      </c>
      <c r="Z39" s="202">
        <v>527.47195897179677</v>
      </c>
      <c r="AA39" s="202">
        <v>609.01151165243539</v>
      </c>
      <c r="AB39" s="202">
        <v>726.49677852655702</v>
      </c>
      <c r="AC39" s="202">
        <v>802.70299457430065</v>
      </c>
      <c r="AD39" s="202">
        <v>946.29495135872571</v>
      </c>
      <c r="AE39" s="202">
        <v>1226.6744089280321</v>
      </c>
      <c r="AF39" s="202">
        <v>1492.699986045274</v>
      </c>
      <c r="AG39" s="202">
        <v>1783.1039694035853</v>
      </c>
      <c r="AH39" s="202">
        <v>2172.411686845182</v>
      </c>
      <c r="AI39" s="202">
        <v>2327.265641274038</v>
      </c>
      <c r="AJ39" s="202">
        <v>2549.3746626064003</v>
      </c>
      <c r="AK39" s="202">
        <v>2619.6022967075478</v>
      </c>
      <c r="AL39" s="202">
        <v>2043.4473587557154</v>
      </c>
      <c r="AM39" s="120"/>
      <c r="AN39" s="202">
        <v>206.55067818670483</v>
      </c>
      <c r="AO39" s="202">
        <v>191.34089240868354</v>
      </c>
      <c r="AP39" s="202">
        <v>183.40495203961316</v>
      </c>
      <c r="AQ39" s="202">
        <v>183.76830106694644</v>
      </c>
      <c r="AR39" s="202">
        <v>179.08328550312123</v>
      </c>
      <c r="AS39" s="202">
        <v>200.19125874403443</v>
      </c>
      <c r="AT39" s="202">
        <v>242.56509097078819</v>
      </c>
      <c r="AU39" s="202">
        <v>224.04612203439029</v>
      </c>
      <c r="AV39" s="202">
        <v>361.86162311800246</v>
      </c>
      <c r="AW39" s="202">
        <v>399.96201657434557</v>
      </c>
      <c r="AX39" s="202">
        <v>417.55932433943065</v>
      </c>
      <c r="AY39" s="202">
        <v>570.30944883888185</v>
      </c>
      <c r="AZ39" s="202">
        <v>603.02472925630946</v>
      </c>
      <c r="BA39" s="202">
        <v>641.21901107457995</v>
      </c>
      <c r="BB39" s="202">
        <v>832.46868839110425</v>
      </c>
      <c r="BC39" s="202">
        <v>806.83311210401178</v>
      </c>
      <c r="BD39" s="202">
        <v>762.75913545989602</v>
      </c>
      <c r="BE39" s="202">
        <v>880.02099489083332</v>
      </c>
      <c r="BF39" s="202">
        <v>852.61434128140218</v>
      </c>
      <c r="BG39" s="202">
        <v>962.84055476431558</v>
      </c>
      <c r="BH39" s="202">
        <v>967.5750039577307</v>
      </c>
      <c r="BI39" s="202">
        <v>1026.5770768421698</v>
      </c>
      <c r="BJ39" s="202">
        <v>1112.0836140164029</v>
      </c>
      <c r="BK39" s="202">
        <v>866.77295565820702</v>
      </c>
      <c r="BL39" s="202">
        <v>670.89448285798198</v>
      </c>
      <c r="BM39" s="202">
        <v>323.9336367537025</v>
      </c>
      <c r="BN39" s="202">
        <v>153.48418059766851</v>
      </c>
      <c r="BO39" s="202">
        <v>144.98239356849123</v>
      </c>
      <c r="BP39" s="202">
        <v>155.67154158564861</v>
      </c>
      <c r="BQ39" s="202">
        <v>341.72301319301295</v>
      </c>
      <c r="BR39" s="202">
        <v>172.65591166231883</v>
      </c>
      <c r="BS39" s="202">
        <v>138.50493983906551</v>
      </c>
      <c r="BT39" s="202">
        <v>111.60807212784421</v>
      </c>
      <c r="BU39" s="202">
        <v>111.60807212784421</v>
      </c>
      <c r="BV39" s="202">
        <v>111.59690048417133</v>
      </c>
      <c r="BW39" s="120"/>
      <c r="BX39" s="202">
        <v>120.28646078977074</v>
      </c>
      <c r="BY39" s="202">
        <v>141.82096659747407</v>
      </c>
      <c r="BZ39" s="202">
        <v>166.15932345080117</v>
      </c>
      <c r="CA39" s="202">
        <v>181.37476006397944</v>
      </c>
      <c r="CB39" s="202">
        <v>188.76724693848843</v>
      </c>
      <c r="CC39" s="202">
        <v>191.5231954882268</v>
      </c>
      <c r="CD39" s="202">
        <v>201.05616783954568</v>
      </c>
      <c r="CE39" s="202">
        <v>192.12941479241587</v>
      </c>
      <c r="CF39" s="202">
        <v>183.09262637208471</v>
      </c>
      <c r="CG39" s="202">
        <v>151.35898173975747</v>
      </c>
      <c r="CH39" s="202">
        <v>175.96216035411709</v>
      </c>
      <c r="CI39" s="202">
        <v>213.12906569472275</v>
      </c>
      <c r="CJ39" s="202">
        <v>223.28243108287472</v>
      </c>
      <c r="CK39" s="202">
        <v>198.45656595857088</v>
      </c>
      <c r="CL39" s="202">
        <v>240.52314582687151</v>
      </c>
      <c r="CM39" s="202">
        <v>236.55768966120266</v>
      </c>
      <c r="CN39" s="202">
        <v>227.67064918552049</v>
      </c>
      <c r="CO39" s="202">
        <v>257.6225432671481</v>
      </c>
      <c r="CP39" s="202">
        <v>289.41488090269593</v>
      </c>
      <c r="CQ39" s="202">
        <v>293.2404573002031</v>
      </c>
      <c r="CR39" s="202">
        <v>265.80683833661845</v>
      </c>
      <c r="CS39" s="202">
        <v>281.32456496713297</v>
      </c>
      <c r="CT39" s="202">
        <v>288.7904164123953</v>
      </c>
      <c r="CU39" s="202">
        <v>269.51032060054354</v>
      </c>
      <c r="CV39" s="202">
        <v>285.31331415251293</v>
      </c>
      <c r="CW39" s="202">
        <v>357.06462435663008</v>
      </c>
      <c r="CX39" s="202">
        <v>321.51267158077553</v>
      </c>
      <c r="CY39" s="202">
        <v>299.18263750562113</v>
      </c>
      <c r="CZ39" s="202">
        <v>217.33026779347438</v>
      </c>
      <c r="DA39" s="202">
        <v>294.3906601721946</v>
      </c>
      <c r="DB39" s="202">
        <v>343.00181345156102</v>
      </c>
      <c r="DC39" s="202">
        <v>352.89686199775099</v>
      </c>
      <c r="DD39" s="202">
        <v>365.17461238565141</v>
      </c>
      <c r="DE39" s="202">
        <v>253.51221419585207</v>
      </c>
      <c r="DF39" s="202">
        <v>358.70559690153448</v>
      </c>
      <c r="DG39" s="120"/>
      <c r="DH39" s="202">
        <v>16.758070956842268</v>
      </c>
      <c r="DI39" s="202">
        <v>16.624422151481021</v>
      </c>
      <c r="DJ39" s="202">
        <v>17.562442420929962</v>
      </c>
      <c r="DK39" s="202">
        <v>17.350286091151823</v>
      </c>
      <c r="DL39" s="202">
        <v>15.327129482501647</v>
      </c>
      <c r="DM39" s="202">
        <v>16.135968992248063</v>
      </c>
      <c r="DN39" s="202">
        <v>15.994150943396228</v>
      </c>
      <c r="DO39" s="202">
        <v>15.877007434944238</v>
      </c>
      <c r="DP39" s="202">
        <v>24.024918462494824</v>
      </c>
      <c r="DQ39" s="202">
        <v>22.534016450322476</v>
      </c>
      <c r="DR39" s="202">
        <v>23.427944662046798</v>
      </c>
      <c r="DS39" s="202">
        <v>23.358176470588237</v>
      </c>
      <c r="DT39" s="202">
        <v>23.258031948881786</v>
      </c>
      <c r="DU39" s="202">
        <v>23.973968944099379</v>
      </c>
      <c r="DV39" s="202">
        <v>23.927496894409938</v>
      </c>
      <c r="DW39" s="202">
        <v>23.150560117302053</v>
      </c>
      <c r="DX39" s="202">
        <v>23.18571142857143</v>
      </c>
      <c r="DY39" s="202">
        <v>37.242815437500006</v>
      </c>
      <c r="DZ39" s="202">
        <v>33.897276562499997</v>
      </c>
      <c r="EA39" s="202">
        <v>30.686217187499999</v>
      </c>
      <c r="EB39" s="202">
        <v>28.091559374999999</v>
      </c>
      <c r="EC39" s="202">
        <v>27.899985937499999</v>
      </c>
      <c r="ED39" s="202">
        <v>24.106992187499998</v>
      </c>
      <c r="EE39" s="202">
        <v>24.106992187499998</v>
      </c>
      <c r="EF39" s="202">
        <v>2.9958941462051643</v>
      </c>
      <c r="EG39" s="202">
        <v>2.6347948517712094</v>
      </c>
      <c r="EH39" s="202">
        <v>2.4274952568220023</v>
      </c>
      <c r="EI39" s="202">
        <v>2.5522950129708737</v>
      </c>
      <c r="EJ39" s="202">
        <v>2.7727945821281352</v>
      </c>
      <c r="EK39" s="202">
        <v>133.39973934502785</v>
      </c>
      <c r="EL39" s="202">
        <v>2.6876947484080311</v>
      </c>
      <c r="EM39" s="202">
        <v>2.7040947163634916</v>
      </c>
      <c r="EN39" s="202">
        <v>2.899994333587562</v>
      </c>
      <c r="EO39" s="202">
        <v>2.899994333587562</v>
      </c>
      <c r="EP39" s="202">
        <v>2.899994333587562</v>
      </c>
      <c r="EQ39" s="120"/>
      <c r="ER39" s="202">
        <v>0</v>
      </c>
      <c r="ES39" s="202">
        <v>0</v>
      </c>
      <c r="ET39" s="202">
        <v>0</v>
      </c>
      <c r="EU39" s="202">
        <v>0</v>
      </c>
      <c r="EV39" s="202">
        <v>0</v>
      </c>
      <c r="EW39" s="202">
        <v>0</v>
      </c>
      <c r="EX39" s="202">
        <v>0</v>
      </c>
      <c r="EY39" s="202">
        <v>0</v>
      </c>
      <c r="EZ39" s="202">
        <v>0</v>
      </c>
      <c r="FA39" s="202">
        <v>0</v>
      </c>
      <c r="FB39" s="202">
        <v>0</v>
      </c>
      <c r="FC39" s="202">
        <v>0</v>
      </c>
      <c r="FD39" s="202">
        <v>0</v>
      </c>
      <c r="FE39" s="202">
        <v>0</v>
      </c>
      <c r="FF39" s="202">
        <v>0</v>
      </c>
      <c r="FG39" s="202">
        <v>0</v>
      </c>
      <c r="FH39" s="202">
        <v>0</v>
      </c>
      <c r="FI39" s="202">
        <v>0</v>
      </c>
      <c r="FJ39" s="202">
        <v>0</v>
      </c>
      <c r="FK39" s="202">
        <v>0</v>
      </c>
      <c r="FL39" s="202">
        <v>0</v>
      </c>
      <c r="FM39" s="202">
        <v>0</v>
      </c>
      <c r="FN39" s="202">
        <v>0</v>
      </c>
      <c r="FO39" s="202">
        <v>0</v>
      </c>
      <c r="FP39" s="202">
        <v>0</v>
      </c>
      <c r="FQ39" s="202">
        <v>0</v>
      </c>
      <c r="FR39" s="202">
        <v>0</v>
      </c>
      <c r="FS39" s="202">
        <v>0</v>
      </c>
      <c r="FT39" s="202">
        <v>0</v>
      </c>
      <c r="FU39" s="202">
        <v>0</v>
      </c>
      <c r="FV39" s="202">
        <v>0</v>
      </c>
      <c r="FW39" s="202">
        <v>0</v>
      </c>
      <c r="FX39" s="202">
        <v>0</v>
      </c>
      <c r="FY39" s="202">
        <v>0</v>
      </c>
      <c r="FZ39" s="202">
        <v>0</v>
      </c>
      <c r="GA39" s="120"/>
      <c r="GB39" s="202">
        <v>0</v>
      </c>
      <c r="GC39" s="202">
        <v>0</v>
      </c>
      <c r="GD39" s="202">
        <v>0</v>
      </c>
      <c r="GE39" s="202">
        <v>0</v>
      </c>
      <c r="GF39" s="202">
        <v>0</v>
      </c>
      <c r="GG39" s="202">
        <v>0</v>
      </c>
      <c r="GH39" s="202">
        <v>0</v>
      </c>
      <c r="GI39" s="202">
        <v>0</v>
      </c>
      <c r="GJ39" s="202">
        <v>0</v>
      </c>
      <c r="GK39" s="202">
        <v>0</v>
      </c>
      <c r="GL39" s="202">
        <v>0</v>
      </c>
      <c r="GM39" s="202">
        <v>0</v>
      </c>
      <c r="GN39" s="202">
        <v>0</v>
      </c>
      <c r="GO39" s="202">
        <v>0</v>
      </c>
      <c r="GP39" s="202">
        <v>0</v>
      </c>
      <c r="GQ39" s="202">
        <v>0</v>
      </c>
      <c r="GR39" s="202">
        <v>0</v>
      </c>
      <c r="GS39" s="202">
        <v>0</v>
      </c>
      <c r="GT39" s="202">
        <v>0</v>
      </c>
      <c r="GU39" s="202">
        <v>0</v>
      </c>
      <c r="GV39" s="202">
        <v>0</v>
      </c>
      <c r="GW39" s="202">
        <v>0</v>
      </c>
      <c r="GX39" s="202">
        <v>0</v>
      </c>
      <c r="GY39" s="202">
        <v>0</v>
      </c>
      <c r="GZ39" s="202">
        <v>0</v>
      </c>
      <c r="HA39" s="202">
        <v>0</v>
      </c>
      <c r="HB39" s="202">
        <v>0</v>
      </c>
      <c r="HC39" s="202">
        <v>0</v>
      </c>
      <c r="HD39" s="202">
        <v>0</v>
      </c>
      <c r="HE39" s="202">
        <v>0</v>
      </c>
      <c r="HF39" s="202">
        <v>0</v>
      </c>
      <c r="HG39" s="202">
        <v>0</v>
      </c>
      <c r="HH39" s="202">
        <v>0</v>
      </c>
      <c r="HI39" s="202">
        <v>0</v>
      </c>
      <c r="HJ39" s="202">
        <v>0</v>
      </c>
      <c r="HK39" s="120"/>
      <c r="HL39" s="202">
        <v>0</v>
      </c>
      <c r="HM39" s="202">
        <v>0</v>
      </c>
      <c r="HN39" s="202">
        <v>0</v>
      </c>
      <c r="HO39" s="202">
        <v>0</v>
      </c>
      <c r="HP39" s="202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0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02">
        <v>0</v>
      </c>
      <c r="IJ39" s="202">
        <v>0</v>
      </c>
      <c r="IK39" s="202">
        <v>0</v>
      </c>
      <c r="IL39" s="202">
        <v>0</v>
      </c>
      <c r="IM39" s="202">
        <v>0</v>
      </c>
      <c r="IN39" s="202">
        <v>0</v>
      </c>
      <c r="IO39" s="202">
        <v>0</v>
      </c>
      <c r="IP39" s="202">
        <v>0</v>
      </c>
      <c r="IQ39" s="202">
        <v>0</v>
      </c>
      <c r="IR39" s="202">
        <v>0</v>
      </c>
      <c r="IS39" s="202">
        <v>0</v>
      </c>
      <c r="IT39" s="202">
        <v>0</v>
      </c>
      <c r="IU39" s="120"/>
      <c r="IV39" s="202">
        <v>0</v>
      </c>
      <c r="IW39" s="202">
        <v>0</v>
      </c>
      <c r="IX39" s="20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0</v>
      </c>
      <c r="JH39" s="202">
        <v>0</v>
      </c>
      <c r="JI39" s="202">
        <v>0</v>
      </c>
      <c r="JJ39" s="202">
        <v>0</v>
      </c>
      <c r="JK39" s="202">
        <v>0</v>
      </c>
      <c r="JL39" s="202">
        <v>0</v>
      </c>
      <c r="JM39" s="202">
        <v>0</v>
      </c>
      <c r="JN39" s="202">
        <v>0</v>
      </c>
      <c r="JO39" s="202">
        <v>0</v>
      </c>
      <c r="JP39" s="202">
        <v>0</v>
      </c>
      <c r="JQ39" s="202">
        <v>0</v>
      </c>
      <c r="JR39" s="202">
        <v>0</v>
      </c>
      <c r="JS39" s="202">
        <v>0</v>
      </c>
      <c r="JT39" s="202">
        <v>0</v>
      </c>
      <c r="JU39" s="202">
        <v>0</v>
      </c>
      <c r="JV39" s="202">
        <v>0</v>
      </c>
      <c r="JW39" s="202">
        <v>0</v>
      </c>
      <c r="JX39" s="202">
        <v>0</v>
      </c>
      <c r="JY39" s="202">
        <v>0</v>
      </c>
      <c r="JZ39" s="202">
        <v>0</v>
      </c>
      <c r="KA39" s="202">
        <v>0</v>
      </c>
      <c r="KB39" s="202">
        <v>0</v>
      </c>
      <c r="KC39" s="202">
        <v>0</v>
      </c>
      <c r="KD39" s="202">
        <v>0</v>
      </c>
      <c r="KE39" s="120"/>
      <c r="KF39" s="202">
        <v>0</v>
      </c>
      <c r="KG39" s="202">
        <v>0</v>
      </c>
      <c r="KH39" s="202">
        <v>0</v>
      </c>
      <c r="KI39" s="202">
        <v>0</v>
      </c>
      <c r="KJ39" s="202">
        <v>0</v>
      </c>
      <c r="KK39" s="202">
        <v>0</v>
      </c>
      <c r="KL39" s="202">
        <v>0</v>
      </c>
      <c r="KM39" s="202">
        <v>0</v>
      </c>
      <c r="KN39" s="202">
        <v>0</v>
      </c>
      <c r="KO39" s="202">
        <v>0</v>
      </c>
      <c r="KP39" s="202">
        <v>0</v>
      </c>
      <c r="KQ39" s="202">
        <v>0</v>
      </c>
      <c r="KR39" s="202">
        <v>0</v>
      </c>
      <c r="KS39" s="202">
        <v>0</v>
      </c>
      <c r="KT39" s="202">
        <v>0</v>
      </c>
      <c r="KU39" s="202">
        <v>0</v>
      </c>
      <c r="KV39" s="202">
        <v>0</v>
      </c>
      <c r="KW39" s="202">
        <v>0</v>
      </c>
      <c r="KX39" s="202">
        <v>0</v>
      </c>
      <c r="KY39" s="202">
        <v>0</v>
      </c>
      <c r="KZ39" s="202">
        <v>0</v>
      </c>
      <c r="LA39" s="202">
        <v>0</v>
      </c>
      <c r="LB39" s="202">
        <v>0</v>
      </c>
      <c r="LC39" s="202">
        <v>0</v>
      </c>
      <c r="LD39" s="202">
        <v>0</v>
      </c>
      <c r="LE39" s="202">
        <v>0</v>
      </c>
      <c r="LF39" s="202">
        <v>0</v>
      </c>
      <c r="LG39" s="202">
        <v>0</v>
      </c>
      <c r="LH39" s="202">
        <v>0</v>
      </c>
      <c r="LI39" s="202">
        <v>0</v>
      </c>
      <c r="LJ39" s="202">
        <v>0</v>
      </c>
      <c r="LK39" s="202">
        <v>0</v>
      </c>
      <c r="LL39" s="202">
        <v>0</v>
      </c>
      <c r="LM39" s="202">
        <v>0</v>
      </c>
      <c r="LN39" s="202">
        <v>0</v>
      </c>
      <c r="LO39" s="120"/>
      <c r="LP39" s="202">
        <v>557.59012369705351</v>
      </c>
      <c r="LQ39" s="202">
        <v>583.58448753887069</v>
      </c>
      <c r="LR39" s="202">
        <v>633.51954572778595</v>
      </c>
      <c r="LS39" s="202">
        <v>821.50064670812287</v>
      </c>
      <c r="LT39" s="202">
        <v>706.19041486471053</v>
      </c>
      <c r="LU39" s="202">
        <v>714.48591126993892</v>
      </c>
      <c r="LV39" s="202">
        <v>870.46925398230121</v>
      </c>
      <c r="LW39" s="202">
        <v>767.89044040343583</v>
      </c>
      <c r="LX39" s="202">
        <v>916.32370816178559</v>
      </c>
      <c r="LY39" s="202">
        <v>887.86586339716143</v>
      </c>
      <c r="LZ39" s="202">
        <v>1072.1437895124686</v>
      </c>
      <c r="MA39" s="202">
        <v>1316.3730264445851</v>
      </c>
      <c r="MB39" s="202">
        <v>1328.1866068056818</v>
      </c>
      <c r="MC39" s="202">
        <v>1368.7715453892301</v>
      </c>
      <c r="MD39" s="202">
        <v>1609.0014347181568</v>
      </c>
      <c r="ME39" s="202">
        <v>1600.6714530046156</v>
      </c>
      <c r="MF39" s="202">
        <v>1549.4008901260418</v>
      </c>
      <c r="MG39" s="202">
        <v>1574.3063318577351</v>
      </c>
      <c r="MH39" s="202">
        <v>1561.1303189127011</v>
      </c>
      <c r="MI39" s="202">
        <v>1679.6866031841641</v>
      </c>
      <c r="MJ39" s="202">
        <v>1633.9700840781786</v>
      </c>
      <c r="MK39" s="202">
        <v>1674.2677135937895</v>
      </c>
      <c r="ML39" s="202">
        <v>1952.4529815880951</v>
      </c>
      <c r="MM39" s="202">
        <v>1769.401780098686</v>
      </c>
      <c r="MN39" s="202">
        <v>1685.7004696832573</v>
      </c>
      <c r="MO39" s="202">
        <v>1486.3360505364044</v>
      </c>
      <c r="MP39" s="202">
        <v>1423.7192987939918</v>
      </c>
      <c r="MQ39" s="202">
        <v>1673.3917350151155</v>
      </c>
      <c r="MR39" s="202">
        <v>1868.4745900065252</v>
      </c>
      <c r="MS39" s="202">
        <v>2552.6173821138204</v>
      </c>
      <c r="MT39" s="202">
        <v>2690.7571067074696</v>
      </c>
      <c r="MU39" s="202">
        <v>2821.3715378272182</v>
      </c>
      <c r="MV39" s="202">
        <v>3029.0573414534833</v>
      </c>
      <c r="MW39" s="202">
        <v>2987.6225773648316</v>
      </c>
      <c r="MX39" s="202">
        <v>2516.6498504750089</v>
      </c>
      <c r="MY39" s="120"/>
      <c r="MZ39" s="202">
        <v>0</v>
      </c>
      <c r="NA39" s="202">
        <v>0</v>
      </c>
      <c r="NB39" s="202">
        <v>0</v>
      </c>
      <c r="NC39" s="202">
        <v>0</v>
      </c>
      <c r="ND39" s="202">
        <v>0</v>
      </c>
      <c r="NE39" s="202">
        <v>0</v>
      </c>
      <c r="NF39" s="202">
        <v>0</v>
      </c>
      <c r="NG39" s="202">
        <v>0</v>
      </c>
      <c r="NH39" s="202">
        <v>0</v>
      </c>
      <c r="NI39" s="202">
        <v>0</v>
      </c>
      <c r="NJ39" s="202">
        <v>0</v>
      </c>
      <c r="NK39" s="202">
        <v>0</v>
      </c>
      <c r="NL39" s="202">
        <v>0</v>
      </c>
      <c r="NM39" s="202">
        <v>0</v>
      </c>
      <c r="NN39" s="202">
        <v>0</v>
      </c>
      <c r="NO39" s="202">
        <v>0</v>
      </c>
      <c r="NP39" s="202">
        <v>0</v>
      </c>
      <c r="NQ39" s="202">
        <v>0</v>
      </c>
      <c r="NR39" s="202">
        <v>0</v>
      </c>
      <c r="NS39" s="202">
        <v>0</v>
      </c>
      <c r="NT39" s="202">
        <v>0</v>
      </c>
      <c r="NU39" s="202">
        <v>0</v>
      </c>
      <c r="NV39" s="202">
        <v>0</v>
      </c>
      <c r="NW39" s="202">
        <v>0</v>
      </c>
      <c r="NX39" s="202">
        <v>0</v>
      </c>
      <c r="NY39" s="202">
        <v>0</v>
      </c>
      <c r="NZ39" s="202">
        <v>0</v>
      </c>
      <c r="OA39" s="202">
        <v>0</v>
      </c>
      <c r="OB39" s="202">
        <v>0</v>
      </c>
      <c r="OC39" s="202">
        <v>0</v>
      </c>
      <c r="OD39" s="202">
        <v>0</v>
      </c>
      <c r="OE39" s="202">
        <v>0</v>
      </c>
      <c r="OF39" s="202">
        <v>0</v>
      </c>
      <c r="OG39" s="202">
        <v>0</v>
      </c>
      <c r="OH39" s="202">
        <v>0</v>
      </c>
      <c r="OI39" s="120"/>
      <c r="OJ39" s="202">
        <v>32.259329825074303</v>
      </c>
      <c r="OK39" s="202">
        <v>32.974370919037973</v>
      </c>
      <c r="OL39" s="202">
        <v>35.120209220495383</v>
      </c>
      <c r="OM39" s="202">
        <v>34.75647612302712</v>
      </c>
      <c r="ON39" s="202">
        <v>34.976604305660636</v>
      </c>
      <c r="OO39" s="202">
        <v>36.152708069372352</v>
      </c>
      <c r="OP39" s="202">
        <v>28.011764282333452</v>
      </c>
      <c r="OQ39" s="202">
        <v>26.144498379011374</v>
      </c>
      <c r="OR39" s="202">
        <v>26.176756490114599</v>
      </c>
      <c r="OS39" s="202">
        <v>27.974065231508316</v>
      </c>
      <c r="OT39" s="202">
        <v>28.413293360618617</v>
      </c>
      <c r="OU39" s="202">
        <v>28.500764794232502</v>
      </c>
      <c r="OV39" s="202">
        <v>10.972831247505225</v>
      </c>
      <c r="OW39" s="202">
        <v>11.248807637231501</v>
      </c>
      <c r="OX39" s="202">
        <v>23.490619047915494</v>
      </c>
      <c r="OY39" s="202">
        <v>25.984616488925351</v>
      </c>
      <c r="OZ39" s="202">
        <v>27.08064748343326</v>
      </c>
      <c r="PA39" s="202">
        <v>105.05005945973183</v>
      </c>
      <c r="PB39" s="202">
        <v>111.9561248150973</v>
      </c>
      <c r="PC39" s="202">
        <v>163.40201881806976</v>
      </c>
      <c r="PD39" s="202">
        <v>163.81588872447472</v>
      </c>
      <c r="PE39" s="202">
        <v>192.73965102101212</v>
      </c>
      <c r="PF39" s="202">
        <v>201.97175486569085</v>
      </c>
      <c r="PG39" s="202">
        <v>217.50206053508091</v>
      </c>
      <c r="PH39" s="202">
        <v>220.71701529802647</v>
      </c>
      <c r="PI39" s="202">
        <v>200.08364162779475</v>
      </c>
      <c r="PJ39" s="202">
        <v>201.81222512641259</v>
      </c>
      <c r="PK39" s="202">
        <v>188.60427972907331</v>
      </c>
      <c r="PL39" s="202">
        <v>178.1026218433328</v>
      </c>
      <c r="PM39" s="202">
        <v>168.52115168087502</v>
      </c>
      <c r="PN39" s="202">
        <v>172.46646292423998</v>
      </c>
      <c r="PO39" s="202">
        <v>182.89335692456169</v>
      </c>
      <c r="PP39" s="202">
        <v>183.45697281647097</v>
      </c>
      <c r="PQ39" s="202">
        <v>183.45697281647097</v>
      </c>
      <c r="PR39" s="202">
        <v>184.38904111951976</v>
      </c>
      <c r="PS39" s="120"/>
      <c r="PT39" s="202">
        <v>0</v>
      </c>
      <c r="PU39" s="202">
        <v>0</v>
      </c>
      <c r="PV39" s="202">
        <v>0</v>
      </c>
      <c r="PW39" s="202">
        <v>0</v>
      </c>
      <c r="PX39" s="202">
        <v>0</v>
      </c>
      <c r="PY39" s="202">
        <v>0</v>
      </c>
      <c r="PZ39" s="202">
        <v>0</v>
      </c>
      <c r="QA39" s="202">
        <v>0</v>
      </c>
      <c r="QB39" s="202">
        <v>0</v>
      </c>
      <c r="QC39" s="202">
        <v>0</v>
      </c>
      <c r="QD39" s="202">
        <v>0</v>
      </c>
      <c r="QE39" s="202">
        <v>0</v>
      </c>
      <c r="QF39" s="202">
        <v>0</v>
      </c>
      <c r="QG39" s="202">
        <v>0</v>
      </c>
      <c r="QH39" s="202">
        <v>0</v>
      </c>
      <c r="QI39" s="202">
        <v>0</v>
      </c>
      <c r="QJ39" s="202">
        <v>0</v>
      </c>
      <c r="QK39" s="202">
        <v>0</v>
      </c>
      <c r="QL39" s="202">
        <v>0</v>
      </c>
      <c r="QM39" s="202">
        <v>0</v>
      </c>
      <c r="QN39" s="202">
        <v>0</v>
      </c>
      <c r="QO39" s="202">
        <v>0</v>
      </c>
      <c r="QP39" s="202">
        <v>0</v>
      </c>
      <c r="QQ39" s="202">
        <v>0</v>
      </c>
      <c r="QR39" s="202">
        <v>0</v>
      </c>
      <c r="QS39" s="202">
        <v>0</v>
      </c>
      <c r="QT39" s="202">
        <v>0</v>
      </c>
      <c r="QU39" s="202">
        <v>0</v>
      </c>
      <c r="QV39" s="202">
        <v>0</v>
      </c>
      <c r="QW39" s="202">
        <v>0</v>
      </c>
      <c r="QX39" s="202">
        <v>0</v>
      </c>
      <c r="QY39" s="202">
        <v>0</v>
      </c>
      <c r="QZ39" s="202">
        <v>0</v>
      </c>
      <c r="RA39" s="202">
        <v>0</v>
      </c>
      <c r="RB39" s="202">
        <v>0</v>
      </c>
      <c r="RC39" s="120"/>
      <c r="RD39" s="202">
        <v>320.46476118674394</v>
      </c>
      <c r="RE39" s="202">
        <v>330.5401696083257</v>
      </c>
      <c r="RF39" s="202">
        <v>342.05941469847335</v>
      </c>
      <c r="RG39" s="202">
        <v>340.48938932914996</v>
      </c>
      <c r="RH39" s="202">
        <v>356.14036093638032</v>
      </c>
      <c r="RI39" s="202">
        <v>364.89011920632993</v>
      </c>
      <c r="RJ39" s="202">
        <v>291.76371899567215</v>
      </c>
      <c r="RK39" s="202">
        <v>256.67797796487849</v>
      </c>
      <c r="RL39" s="202">
        <v>235.11908163864234</v>
      </c>
      <c r="RM39" s="202">
        <v>220.27310026855892</v>
      </c>
      <c r="RN39" s="202">
        <v>282.6124102967625</v>
      </c>
      <c r="RO39" s="202">
        <v>271.20176666386482</v>
      </c>
      <c r="RP39" s="202">
        <v>259.07042729769529</v>
      </c>
      <c r="RQ39" s="202">
        <v>246.9484458325897</v>
      </c>
      <c r="RR39" s="202">
        <v>235.50071670328049</v>
      </c>
      <c r="RS39" s="202">
        <v>340.63573463404947</v>
      </c>
      <c r="RT39" s="202">
        <v>343.88420476924131</v>
      </c>
      <c r="RU39" s="202">
        <v>396.23402445951393</v>
      </c>
      <c r="RV39" s="202">
        <v>412.44236239372032</v>
      </c>
      <c r="RW39" s="202">
        <v>391.83796043569356</v>
      </c>
      <c r="RX39" s="202">
        <v>411.03253298153032</v>
      </c>
      <c r="RY39" s="202">
        <v>402.39037473961946</v>
      </c>
      <c r="RZ39" s="202">
        <v>406.69190051240759</v>
      </c>
      <c r="SA39" s="202">
        <v>384.09880340052661</v>
      </c>
      <c r="SB39" s="202">
        <v>378.5696011791714</v>
      </c>
      <c r="SC39" s="202">
        <v>333.98401103388414</v>
      </c>
      <c r="SD39" s="202">
        <v>333.98401103388414</v>
      </c>
      <c r="SE39" s="202">
        <v>327.60741156911473</v>
      </c>
      <c r="SF39" s="202">
        <v>313.34398000277736</v>
      </c>
      <c r="SG39" s="202">
        <v>313.88622447706194</v>
      </c>
      <c r="SH39" s="202">
        <v>314.51399692601609</v>
      </c>
      <c r="SI39" s="202">
        <v>332.29206165109491</v>
      </c>
      <c r="SJ39" s="202">
        <v>334.00212465109513</v>
      </c>
      <c r="SK39" s="202">
        <v>373.93377600000002</v>
      </c>
      <c r="SL39" s="202">
        <v>113.39931309907227</v>
      </c>
      <c r="SM39" s="120"/>
      <c r="SN39" s="202">
        <v>120.21829801544715</v>
      </c>
      <c r="SO39" s="202">
        <v>130.45367676511597</v>
      </c>
      <c r="SP39" s="202">
        <v>134.18060132079634</v>
      </c>
      <c r="SQ39" s="202">
        <v>138.39846365274659</v>
      </c>
      <c r="SR39" s="202">
        <v>134.03449233704904</v>
      </c>
      <c r="SS39" s="202">
        <v>147.82440552502203</v>
      </c>
      <c r="ST39" s="202">
        <v>131.74937940621589</v>
      </c>
      <c r="SU39" s="202">
        <v>91.024648556231014</v>
      </c>
      <c r="SV39" s="202">
        <v>70.169049345125913</v>
      </c>
      <c r="SW39" s="202">
        <v>71.625062445513223</v>
      </c>
      <c r="SX39" s="202">
        <v>89.236544510700725</v>
      </c>
      <c r="SY39" s="202">
        <v>89.271230519544019</v>
      </c>
      <c r="SZ39" s="202">
        <v>44.454303119566497</v>
      </c>
      <c r="TA39" s="202">
        <v>46.831803397553685</v>
      </c>
      <c r="TB39" s="202">
        <v>47.279683020625626</v>
      </c>
      <c r="TC39" s="202">
        <v>65.00034552413355</v>
      </c>
      <c r="TD39" s="202">
        <v>69.018658641579123</v>
      </c>
      <c r="TE39" s="202">
        <v>78.280319740226759</v>
      </c>
      <c r="TF39" s="202">
        <v>64.839217378317699</v>
      </c>
      <c r="TG39" s="202">
        <v>86.794968634829615</v>
      </c>
      <c r="TH39" s="202">
        <v>87.52202073167436</v>
      </c>
      <c r="TI39" s="202">
        <v>88.317780436508755</v>
      </c>
      <c r="TJ39" s="202">
        <v>89.975578030861342</v>
      </c>
      <c r="TK39" s="202">
        <v>91.55007476278918</v>
      </c>
      <c r="TL39" s="202">
        <v>88.963996688128887</v>
      </c>
      <c r="TM39" s="202">
        <v>83.548347558420161</v>
      </c>
      <c r="TN39" s="202">
        <v>58.498287534870592</v>
      </c>
      <c r="TO39" s="202">
        <v>83.714979202684432</v>
      </c>
      <c r="TP39" s="202">
        <v>97.55463534894615</v>
      </c>
      <c r="TQ39" s="202">
        <v>91.662377596338942</v>
      </c>
      <c r="TR39" s="202">
        <v>98.870087713239869</v>
      </c>
      <c r="TS39" s="202">
        <v>0</v>
      </c>
      <c r="TT39" s="202">
        <v>111.38697423855238</v>
      </c>
      <c r="TU39" s="202">
        <v>117.39548181928322</v>
      </c>
      <c r="TV39" s="202">
        <v>37.865378975954307</v>
      </c>
      <c r="TW39" s="120"/>
      <c r="TX39" s="202">
        <v>892.8340376968207</v>
      </c>
      <c r="TY39" s="202">
        <v>1033.0595101511447</v>
      </c>
      <c r="TZ39" s="202">
        <v>1001.7197024610815</v>
      </c>
      <c r="UA39" s="202">
        <v>805.37318719009784</v>
      </c>
      <c r="UB39" s="202">
        <v>780.52199028252676</v>
      </c>
      <c r="UC39" s="202">
        <v>517.12776722031617</v>
      </c>
      <c r="UD39" s="202">
        <v>396.98484945547722</v>
      </c>
      <c r="UE39" s="202">
        <v>336.69260899182569</v>
      </c>
      <c r="UF39" s="202">
        <v>184.19767441860466</v>
      </c>
      <c r="UG39" s="202">
        <v>49.048547897702619</v>
      </c>
      <c r="UH39" s="202">
        <v>18.18855218855219</v>
      </c>
      <c r="UI39" s="202">
        <v>11.812369998776459</v>
      </c>
      <c r="UJ39" s="202">
        <v>4.6462195246353142</v>
      </c>
      <c r="UK39" s="202">
        <v>5.6280640569395013</v>
      </c>
      <c r="UL39" s="202">
        <v>4.3255533851732029</v>
      </c>
      <c r="UM39" s="202">
        <v>0</v>
      </c>
      <c r="UN39" s="202">
        <v>0</v>
      </c>
      <c r="UO39" s="202">
        <v>0</v>
      </c>
      <c r="UP39" s="202">
        <v>0</v>
      </c>
      <c r="UQ39" s="202">
        <v>0</v>
      </c>
      <c r="UR39" s="202">
        <v>0</v>
      </c>
      <c r="US39" s="202">
        <v>0</v>
      </c>
      <c r="UT39" s="202">
        <v>0</v>
      </c>
      <c r="UU39" s="202">
        <v>0</v>
      </c>
      <c r="UV39" s="202">
        <v>0</v>
      </c>
      <c r="UW39" s="202">
        <v>0</v>
      </c>
      <c r="UX39" s="202">
        <v>0</v>
      </c>
      <c r="UY39" s="202">
        <v>0</v>
      </c>
      <c r="UZ39" s="202">
        <v>0</v>
      </c>
      <c r="VA39" s="202">
        <v>0</v>
      </c>
      <c r="VB39" s="202">
        <v>0</v>
      </c>
      <c r="VC39" s="202">
        <v>5.3933004832146496</v>
      </c>
      <c r="VD39" s="202">
        <v>0</v>
      </c>
      <c r="VE39" s="202">
        <v>0</v>
      </c>
      <c r="VF39" s="202">
        <v>0</v>
      </c>
      <c r="VG39" s="120"/>
      <c r="VH39" s="202">
        <v>0</v>
      </c>
      <c r="VI39" s="202">
        <v>0</v>
      </c>
      <c r="VJ39" s="202">
        <v>0</v>
      </c>
      <c r="VK39" s="202">
        <v>0</v>
      </c>
      <c r="VL39" s="202">
        <v>0</v>
      </c>
      <c r="VM39" s="202">
        <v>0</v>
      </c>
      <c r="VN39" s="202">
        <v>0</v>
      </c>
      <c r="VO39" s="202">
        <v>0</v>
      </c>
      <c r="VP39" s="202">
        <v>0</v>
      </c>
      <c r="VQ39" s="202">
        <v>0</v>
      </c>
      <c r="VR39" s="202">
        <v>0</v>
      </c>
      <c r="VS39" s="202">
        <v>0</v>
      </c>
      <c r="VT39" s="202">
        <v>0</v>
      </c>
      <c r="VU39" s="202">
        <v>0</v>
      </c>
      <c r="VV39" s="202">
        <v>0</v>
      </c>
      <c r="VW39" s="202">
        <v>0</v>
      </c>
      <c r="VX39" s="202">
        <v>0</v>
      </c>
      <c r="VY39" s="202">
        <v>0</v>
      </c>
      <c r="VZ39" s="202">
        <v>0</v>
      </c>
      <c r="WA39" s="202">
        <v>0</v>
      </c>
      <c r="WB39" s="202">
        <v>0</v>
      </c>
      <c r="WC39" s="202">
        <v>0</v>
      </c>
      <c r="WD39" s="202">
        <v>0</v>
      </c>
      <c r="WE39" s="202">
        <v>0</v>
      </c>
      <c r="WF39" s="202">
        <v>0</v>
      </c>
      <c r="WG39" s="202">
        <v>0</v>
      </c>
      <c r="WH39" s="202">
        <v>0</v>
      </c>
      <c r="WI39" s="202">
        <v>0</v>
      </c>
      <c r="WJ39" s="202">
        <v>0</v>
      </c>
      <c r="WK39" s="202">
        <v>0</v>
      </c>
      <c r="WL39" s="202">
        <v>0</v>
      </c>
      <c r="WM39" s="202">
        <v>0</v>
      </c>
      <c r="WN39" s="202">
        <v>0</v>
      </c>
      <c r="WO39" s="202">
        <v>0</v>
      </c>
      <c r="WP39" s="202">
        <v>0</v>
      </c>
      <c r="WQ39" s="120"/>
      <c r="WR39" s="202">
        <v>0</v>
      </c>
      <c r="WS39" s="202">
        <v>0</v>
      </c>
      <c r="WT39" s="202">
        <v>0</v>
      </c>
      <c r="WU39" s="202">
        <v>0</v>
      </c>
      <c r="WV39" s="202">
        <v>0</v>
      </c>
      <c r="WW39" s="202">
        <v>0</v>
      </c>
      <c r="WX39" s="202">
        <v>0</v>
      </c>
      <c r="WY39" s="202">
        <v>0</v>
      </c>
      <c r="WZ39" s="202">
        <v>0</v>
      </c>
      <c r="XA39" s="202">
        <v>0</v>
      </c>
      <c r="XB39" s="202">
        <v>0</v>
      </c>
      <c r="XC39" s="202">
        <v>0</v>
      </c>
      <c r="XD39" s="202">
        <v>0</v>
      </c>
      <c r="XE39" s="202">
        <v>0</v>
      </c>
      <c r="XF39" s="202">
        <v>0</v>
      </c>
      <c r="XG39" s="202">
        <v>0</v>
      </c>
      <c r="XH39" s="202">
        <v>0</v>
      </c>
      <c r="XI39" s="202">
        <v>0</v>
      </c>
      <c r="XJ39" s="202">
        <v>0</v>
      </c>
      <c r="XK39" s="202">
        <v>0</v>
      </c>
      <c r="XL39" s="202">
        <v>0</v>
      </c>
      <c r="XM39" s="202">
        <v>0</v>
      </c>
      <c r="XN39" s="202">
        <v>0</v>
      </c>
      <c r="XO39" s="202">
        <v>0</v>
      </c>
      <c r="XP39" s="202">
        <v>0</v>
      </c>
      <c r="XQ39" s="202">
        <v>0</v>
      </c>
      <c r="XR39" s="202">
        <v>0</v>
      </c>
      <c r="XS39" s="202">
        <v>0</v>
      </c>
      <c r="XT39" s="202">
        <v>0</v>
      </c>
      <c r="XU39" s="202">
        <v>0</v>
      </c>
      <c r="XV39" s="202">
        <v>0</v>
      </c>
      <c r="XW39" s="202">
        <v>0</v>
      </c>
      <c r="XX39" s="202">
        <v>0</v>
      </c>
      <c r="XY39" s="202">
        <v>0</v>
      </c>
      <c r="XZ39" s="202">
        <v>0</v>
      </c>
      <c r="YA39" s="120"/>
      <c r="YB39" s="202">
        <v>0</v>
      </c>
      <c r="YC39" s="202">
        <v>0</v>
      </c>
      <c r="YD39" s="202">
        <v>0</v>
      </c>
      <c r="YE39" s="202">
        <v>0</v>
      </c>
      <c r="YF39" s="202">
        <v>0</v>
      </c>
      <c r="YG39" s="202">
        <v>0</v>
      </c>
      <c r="YH39" s="202">
        <v>0</v>
      </c>
      <c r="YI39" s="202">
        <v>0</v>
      </c>
      <c r="YJ39" s="202">
        <v>0</v>
      </c>
      <c r="YK39" s="202">
        <v>0</v>
      </c>
      <c r="YL39" s="202">
        <v>0</v>
      </c>
      <c r="YM39" s="202">
        <v>0</v>
      </c>
      <c r="YN39" s="202">
        <v>0</v>
      </c>
      <c r="YO39" s="202">
        <v>0</v>
      </c>
      <c r="YP39" s="202">
        <v>0</v>
      </c>
      <c r="YQ39" s="202">
        <v>0</v>
      </c>
      <c r="YR39" s="202">
        <v>0</v>
      </c>
      <c r="YS39" s="202">
        <v>0</v>
      </c>
      <c r="YT39" s="202">
        <v>0</v>
      </c>
      <c r="YU39" s="202">
        <v>0</v>
      </c>
      <c r="YV39" s="202">
        <v>0</v>
      </c>
      <c r="YW39" s="202">
        <v>0</v>
      </c>
      <c r="YX39" s="202">
        <v>0</v>
      </c>
      <c r="YY39" s="202">
        <v>0</v>
      </c>
      <c r="YZ39" s="202">
        <v>0</v>
      </c>
      <c r="ZA39" s="202">
        <v>0</v>
      </c>
      <c r="ZB39" s="202">
        <v>0</v>
      </c>
      <c r="ZC39" s="202">
        <v>0</v>
      </c>
      <c r="ZD39" s="202">
        <v>0</v>
      </c>
      <c r="ZE39" s="202">
        <v>0</v>
      </c>
      <c r="ZF39" s="202">
        <v>0</v>
      </c>
      <c r="ZG39" s="202">
        <v>0</v>
      </c>
      <c r="ZH39" s="202">
        <v>0</v>
      </c>
      <c r="ZI39" s="202">
        <v>0</v>
      </c>
      <c r="ZJ39" s="202">
        <v>2.4102853871687984</v>
      </c>
      <c r="ZK39" s="120"/>
      <c r="ZL39" s="202">
        <v>0</v>
      </c>
      <c r="ZM39" s="202">
        <v>0</v>
      </c>
      <c r="ZN39" s="202">
        <v>0</v>
      </c>
      <c r="ZO39" s="202">
        <v>0</v>
      </c>
      <c r="ZP39" s="202">
        <v>0</v>
      </c>
      <c r="ZQ39" s="202">
        <v>0</v>
      </c>
      <c r="ZR39" s="202">
        <v>0</v>
      </c>
      <c r="ZS39" s="202">
        <v>0</v>
      </c>
      <c r="ZT39" s="202">
        <v>0</v>
      </c>
      <c r="ZU39" s="202">
        <v>0</v>
      </c>
      <c r="ZV39" s="202">
        <v>0</v>
      </c>
      <c r="ZW39" s="202">
        <v>0</v>
      </c>
      <c r="ZX39" s="202">
        <v>0</v>
      </c>
      <c r="ZY39" s="202">
        <v>0</v>
      </c>
      <c r="ZZ39" s="202">
        <v>0</v>
      </c>
      <c r="AAA39" s="202">
        <v>0</v>
      </c>
      <c r="AAB39" s="202">
        <v>0</v>
      </c>
      <c r="AAC39" s="202">
        <v>0</v>
      </c>
      <c r="AAD39" s="202">
        <v>0</v>
      </c>
      <c r="AAE39" s="202">
        <v>0</v>
      </c>
      <c r="AAF39" s="202">
        <v>0</v>
      </c>
      <c r="AAG39" s="202">
        <v>0</v>
      </c>
      <c r="AAH39" s="202">
        <v>0</v>
      </c>
      <c r="AAI39" s="202">
        <v>0</v>
      </c>
      <c r="AAJ39" s="202">
        <v>0</v>
      </c>
      <c r="AAK39" s="202">
        <v>0</v>
      </c>
      <c r="AAL39" s="202">
        <v>0</v>
      </c>
      <c r="AAM39" s="202">
        <v>0</v>
      </c>
      <c r="AAN39" s="202">
        <v>0</v>
      </c>
      <c r="AAO39" s="202">
        <v>0</v>
      </c>
      <c r="AAP39" s="202">
        <v>0</v>
      </c>
      <c r="AAQ39" s="202">
        <v>0</v>
      </c>
      <c r="AAR39" s="202">
        <v>0</v>
      </c>
      <c r="AAS39" s="202">
        <v>0</v>
      </c>
      <c r="AAT39" s="202">
        <v>0</v>
      </c>
      <c r="AAU39" s="120"/>
      <c r="AAV39" s="202">
        <v>0</v>
      </c>
      <c r="AAW39" s="202">
        <v>0</v>
      </c>
      <c r="AAX39" s="202">
        <v>0</v>
      </c>
      <c r="AAY39" s="202">
        <v>0</v>
      </c>
      <c r="AAZ39" s="202">
        <v>0</v>
      </c>
      <c r="ABA39" s="202">
        <v>0</v>
      </c>
      <c r="ABB39" s="202">
        <v>0</v>
      </c>
      <c r="ABC39" s="202">
        <v>0</v>
      </c>
      <c r="ABD39" s="202">
        <v>0</v>
      </c>
      <c r="ABE39" s="202">
        <v>0</v>
      </c>
      <c r="ABF39" s="202">
        <v>0</v>
      </c>
      <c r="ABG39" s="202">
        <v>0</v>
      </c>
      <c r="ABH39" s="202">
        <v>0</v>
      </c>
      <c r="ABI39" s="202">
        <v>0</v>
      </c>
      <c r="ABJ39" s="202">
        <v>0</v>
      </c>
      <c r="ABK39" s="202">
        <v>0</v>
      </c>
      <c r="ABL39" s="202">
        <v>0</v>
      </c>
      <c r="ABM39" s="202">
        <v>0</v>
      </c>
      <c r="ABN39" s="202">
        <v>0</v>
      </c>
      <c r="ABO39" s="202">
        <v>0</v>
      </c>
      <c r="ABP39" s="202">
        <v>0</v>
      </c>
      <c r="ABQ39" s="202">
        <v>0</v>
      </c>
      <c r="ABR39" s="202">
        <v>0</v>
      </c>
      <c r="ABS39" s="202">
        <v>0</v>
      </c>
      <c r="ABT39" s="202">
        <v>0</v>
      </c>
      <c r="ABU39" s="202">
        <v>0</v>
      </c>
      <c r="ABV39" s="202">
        <v>0</v>
      </c>
      <c r="ABW39" s="202">
        <v>0</v>
      </c>
      <c r="ABX39" s="202">
        <v>0</v>
      </c>
      <c r="ABY39" s="202">
        <v>0</v>
      </c>
      <c r="ABZ39" s="202">
        <v>0</v>
      </c>
      <c r="ACA39" s="202">
        <v>0</v>
      </c>
      <c r="ACB39" s="202">
        <v>0</v>
      </c>
      <c r="ACC39" s="202">
        <v>0</v>
      </c>
      <c r="ACD39" s="202">
        <v>0</v>
      </c>
      <c r="ACE39" s="120"/>
      <c r="ACF39" s="202">
        <v>168.14771999999999</v>
      </c>
      <c r="ACG39" s="202">
        <v>178.00912000000002</v>
      </c>
      <c r="ACH39" s="202">
        <v>178.39320000000001</v>
      </c>
      <c r="ACI39" s="202">
        <v>188.99336</v>
      </c>
      <c r="ACJ39" s="202">
        <v>202.10544000000002</v>
      </c>
      <c r="ACK39" s="202">
        <v>136.6341434413338</v>
      </c>
      <c r="ACL39" s="202">
        <v>146.34802904875752</v>
      </c>
      <c r="ACM39" s="202">
        <v>150.30371567222397</v>
      </c>
      <c r="ACN39" s="202">
        <v>158.76127510852473</v>
      </c>
      <c r="ACO39" s="202">
        <v>180.58103668889592</v>
      </c>
      <c r="ACP39" s="202">
        <v>166.90703717584145</v>
      </c>
      <c r="ACQ39" s="202">
        <v>194.90860273796795</v>
      </c>
      <c r="ACR39" s="202">
        <v>205.05920205347599</v>
      </c>
      <c r="ACS39" s="202">
        <v>205.56072727146906</v>
      </c>
      <c r="ACT39" s="202">
        <v>218.37200329789246</v>
      </c>
      <c r="ACU39" s="202">
        <v>225.0858142900284</v>
      </c>
      <c r="ACV39" s="202">
        <v>236.90732602831082</v>
      </c>
      <c r="ACW39" s="202">
        <v>219.00787709908781</v>
      </c>
      <c r="ACX39" s="202">
        <v>215.48257821956588</v>
      </c>
      <c r="ACY39" s="202">
        <v>236.53256378232149</v>
      </c>
      <c r="ACZ39" s="202">
        <v>258.36247466121421</v>
      </c>
      <c r="ADA39" s="202">
        <v>270.80967170305132</v>
      </c>
      <c r="ADB39" s="202">
        <v>284.68042807046248</v>
      </c>
      <c r="ADC39" s="202">
        <v>283.02495831519354</v>
      </c>
      <c r="ADD39" s="202">
        <v>266.62713877571565</v>
      </c>
      <c r="ADE39" s="202">
        <v>286.97082124441653</v>
      </c>
      <c r="ADF39" s="202">
        <v>300.1007447197232</v>
      </c>
      <c r="ADG39" s="202">
        <v>316.88862987920737</v>
      </c>
      <c r="ADH39" s="202">
        <v>330.70242703177104</v>
      </c>
      <c r="ADI39" s="202">
        <v>345.60458789179</v>
      </c>
      <c r="ADJ39" s="202">
        <v>355.05083695438822</v>
      </c>
      <c r="ADK39" s="202">
        <v>380.18351682982075</v>
      </c>
      <c r="ADL39" s="202">
        <v>394.09780564517149</v>
      </c>
      <c r="ADM39" s="202">
        <v>398.03878370162346</v>
      </c>
      <c r="ADN39" s="202">
        <v>407.90206892846874</v>
      </c>
      <c r="ADO39" s="120"/>
      <c r="ADP39" s="202">
        <v>0</v>
      </c>
      <c r="ADQ39" s="202">
        <v>0</v>
      </c>
      <c r="ADR39" s="202">
        <v>0</v>
      </c>
      <c r="ADS39" s="202">
        <v>0</v>
      </c>
      <c r="ADT39" s="202">
        <v>0</v>
      </c>
      <c r="ADU39" s="202">
        <v>0</v>
      </c>
      <c r="ADV39" s="202">
        <v>0</v>
      </c>
      <c r="ADW39" s="202">
        <v>0</v>
      </c>
      <c r="ADX39" s="202">
        <v>0</v>
      </c>
      <c r="ADY39" s="202">
        <v>0</v>
      </c>
      <c r="ADZ39" s="202">
        <v>0</v>
      </c>
      <c r="AEA39" s="202">
        <v>0</v>
      </c>
      <c r="AEB39" s="202">
        <v>0</v>
      </c>
      <c r="AEC39" s="202">
        <v>0</v>
      </c>
      <c r="AED39" s="202">
        <v>0</v>
      </c>
      <c r="AEE39" s="202">
        <v>0</v>
      </c>
      <c r="AEF39" s="202">
        <v>0</v>
      </c>
      <c r="AEG39" s="202">
        <v>0</v>
      </c>
      <c r="AEH39" s="202">
        <v>0</v>
      </c>
      <c r="AEI39" s="202">
        <v>0</v>
      </c>
      <c r="AEJ39" s="202">
        <v>0</v>
      </c>
      <c r="AEK39" s="202">
        <v>0</v>
      </c>
      <c r="AEL39" s="202">
        <v>0</v>
      </c>
      <c r="AEM39" s="202">
        <v>0</v>
      </c>
      <c r="AEN39" s="202">
        <v>0</v>
      </c>
      <c r="AEO39" s="202">
        <v>0</v>
      </c>
      <c r="AEP39" s="202">
        <v>0</v>
      </c>
      <c r="AEQ39" s="202">
        <v>0</v>
      </c>
      <c r="AER39" s="202">
        <v>0</v>
      </c>
      <c r="AES39" s="202">
        <v>0</v>
      </c>
      <c r="AET39" s="202">
        <v>0</v>
      </c>
      <c r="AEU39" s="202">
        <v>0</v>
      </c>
      <c r="AEV39" s="202">
        <v>0</v>
      </c>
      <c r="AEW39" s="202">
        <v>0</v>
      </c>
      <c r="AEX39" s="202">
        <v>0</v>
      </c>
      <c r="AEY39" s="120"/>
      <c r="AEZ39" s="202">
        <v>0</v>
      </c>
      <c r="AFA39" s="202">
        <v>0</v>
      </c>
      <c r="AFB39" s="202">
        <v>0</v>
      </c>
      <c r="AFC39" s="202">
        <v>0</v>
      </c>
      <c r="AFD39" s="202">
        <v>0</v>
      </c>
      <c r="AFE39" s="202">
        <v>0</v>
      </c>
      <c r="AFF39" s="202">
        <v>0</v>
      </c>
      <c r="AFG39" s="202">
        <v>0</v>
      </c>
      <c r="AFH39" s="202">
        <v>0</v>
      </c>
      <c r="AFI39" s="202">
        <v>0</v>
      </c>
      <c r="AFJ39" s="202">
        <v>0</v>
      </c>
      <c r="AFK39" s="202">
        <v>0</v>
      </c>
      <c r="AFL39" s="202">
        <v>0</v>
      </c>
      <c r="AFM39" s="202">
        <v>0</v>
      </c>
      <c r="AFN39" s="202">
        <v>0</v>
      </c>
      <c r="AFO39" s="202">
        <v>0</v>
      </c>
      <c r="AFP39" s="202">
        <v>0</v>
      </c>
      <c r="AFQ39" s="202">
        <v>0</v>
      </c>
      <c r="AFR39" s="202">
        <v>0</v>
      </c>
      <c r="AFS39" s="202">
        <v>0</v>
      </c>
      <c r="AFT39" s="202">
        <v>0</v>
      </c>
      <c r="AFU39" s="202">
        <v>0</v>
      </c>
      <c r="AFV39" s="202">
        <v>0</v>
      </c>
      <c r="AFW39" s="202">
        <v>0</v>
      </c>
      <c r="AFX39" s="202">
        <v>0</v>
      </c>
      <c r="AFY39" s="202">
        <v>0</v>
      </c>
      <c r="AFZ39" s="202">
        <v>0</v>
      </c>
      <c r="AGA39" s="202">
        <v>0</v>
      </c>
      <c r="AGB39" s="202">
        <v>0</v>
      </c>
      <c r="AGC39" s="202">
        <v>0</v>
      </c>
      <c r="AGD39" s="202">
        <v>0</v>
      </c>
      <c r="AGE39" s="202">
        <v>0</v>
      </c>
      <c r="AGF39" s="202">
        <v>0</v>
      </c>
      <c r="AGG39" s="202">
        <v>0</v>
      </c>
      <c r="AGH39" s="202">
        <v>0</v>
      </c>
    </row>
    <row r="40" spans="1:866" ht="16.5" x14ac:dyDescent="0.25">
      <c r="A40" s="123">
        <v>36</v>
      </c>
      <c r="B40" s="408"/>
      <c r="C40" s="222" t="s">
        <v>341</v>
      </c>
      <c r="D40" s="202">
        <v>176.19581217369253</v>
      </c>
      <c r="E40" s="202">
        <v>194.89850480625384</v>
      </c>
      <c r="F40" s="202">
        <v>221.994023180368</v>
      </c>
      <c r="G40" s="202">
        <v>358.41605490435273</v>
      </c>
      <c r="H40" s="202">
        <v>299.58275506716609</v>
      </c>
      <c r="I40" s="202">
        <v>441.00384797544933</v>
      </c>
      <c r="J40" s="202">
        <v>405.09078341944809</v>
      </c>
      <c r="K40" s="202">
        <v>1099.7968463702689</v>
      </c>
      <c r="L40" s="202">
        <v>1099.7968463702689</v>
      </c>
      <c r="M40" s="202">
        <v>1099.7968463702689</v>
      </c>
      <c r="N40" s="202">
        <v>999.75569351463912</v>
      </c>
      <c r="O40" s="202">
        <v>1119.2678645641233</v>
      </c>
      <c r="P40" s="202">
        <v>1051.236681187828</v>
      </c>
      <c r="Q40" s="202">
        <v>1106.1994274510307</v>
      </c>
      <c r="R40" s="202">
        <v>1124.739115526922</v>
      </c>
      <c r="S40" s="202">
        <v>1171.8225461578481</v>
      </c>
      <c r="T40" s="202">
        <v>1175.5195711417518</v>
      </c>
      <c r="U40" s="202">
        <v>1103.7874585156242</v>
      </c>
      <c r="V40" s="202">
        <v>1064.501449130026</v>
      </c>
      <c r="W40" s="202">
        <v>1175.3172362347104</v>
      </c>
      <c r="X40" s="202">
        <v>1211.689515887856</v>
      </c>
      <c r="Y40" s="202">
        <v>1266.5116978078433</v>
      </c>
      <c r="Z40" s="202">
        <v>1202.0954829907801</v>
      </c>
      <c r="AA40" s="202">
        <v>1400.5648967708833</v>
      </c>
      <c r="AB40" s="202">
        <v>1619.8276535603256</v>
      </c>
      <c r="AC40" s="202">
        <v>1896.7954490236325</v>
      </c>
      <c r="AD40" s="202">
        <v>2309.1619946058822</v>
      </c>
      <c r="AE40" s="202">
        <v>3080.8283673623573</v>
      </c>
      <c r="AF40" s="202">
        <v>3832.6003805316277</v>
      </c>
      <c r="AG40" s="202">
        <v>4496.9716424855005</v>
      </c>
      <c r="AH40" s="202">
        <v>5149.1593277122993</v>
      </c>
      <c r="AI40" s="202">
        <v>5657.3290400367814</v>
      </c>
      <c r="AJ40" s="202">
        <v>6253.8311351457724</v>
      </c>
      <c r="AK40" s="202">
        <v>6440.7263473838466</v>
      </c>
      <c r="AL40" s="202">
        <v>5542.9545122351501</v>
      </c>
      <c r="AM40" s="120"/>
      <c r="AN40" s="202">
        <v>71.839836100462563</v>
      </c>
      <c r="AO40" s="202">
        <v>61.797785211733782</v>
      </c>
      <c r="AP40" s="202">
        <v>52.115207948860267</v>
      </c>
      <c r="AQ40" s="202">
        <v>43.033710098069101</v>
      </c>
      <c r="AR40" s="202">
        <v>48.708618718522047</v>
      </c>
      <c r="AS40" s="202">
        <v>73.757852082884725</v>
      </c>
      <c r="AT40" s="202">
        <v>89.881777712119515</v>
      </c>
      <c r="AU40" s="202">
        <v>82.966391726808723</v>
      </c>
      <c r="AV40" s="202">
        <v>119.63376837267315</v>
      </c>
      <c r="AW40" s="202">
        <v>167.44069841759617</v>
      </c>
      <c r="AX40" s="202">
        <v>189.26212458427759</v>
      </c>
      <c r="AY40" s="202">
        <v>238.66169066742512</v>
      </c>
      <c r="AZ40" s="202">
        <v>285.44091646057478</v>
      </c>
      <c r="BA40" s="202">
        <v>279.19433402423351</v>
      </c>
      <c r="BB40" s="202">
        <v>279.90633612018348</v>
      </c>
      <c r="BC40" s="202">
        <v>272.78646212838379</v>
      </c>
      <c r="BD40" s="202">
        <v>344.60413072330431</v>
      </c>
      <c r="BE40" s="202">
        <v>397.57668617467453</v>
      </c>
      <c r="BF40" s="202">
        <v>385.23713404853186</v>
      </c>
      <c r="BG40" s="202">
        <v>435.36435093551677</v>
      </c>
      <c r="BH40" s="202">
        <v>437.62297767845183</v>
      </c>
      <c r="BI40" s="202">
        <v>464.5177175354554</v>
      </c>
      <c r="BJ40" s="202">
        <v>503.45070468613858</v>
      </c>
      <c r="BK40" s="202">
        <v>438.16864034942211</v>
      </c>
      <c r="BL40" s="202">
        <v>326.77085380185667</v>
      </c>
      <c r="BM40" s="202">
        <v>228.50568469682105</v>
      </c>
      <c r="BN40" s="202">
        <v>99.170313450626949</v>
      </c>
      <c r="BO40" s="202">
        <v>93.038565077873244</v>
      </c>
      <c r="BP40" s="202">
        <v>115.7844348337799</v>
      </c>
      <c r="BQ40" s="202">
        <v>288.2032307445611</v>
      </c>
      <c r="BR40" s="202">
        <v>129.30613698474812</v>
      </c>
      <c r="BS40" s="202">
        <v>88.393620837254176</v>
      </c>
      <c r="BT40" s="202">
        <v>98.995074833072778</v>
      </c>
      <c r="BU40" s="202">
        <v>98.995074833072778</v>
      </c>
      <c r="BV40" s="202">
        <v>98.985165713774151</v>
      </c>
      <c r="BW40" s="120"/>
      <c r="BX40" s="202">
        <v>102.13259135925806</v>
      </c>
      <c r="BY40" s="202">
        <v>109.05270575243259</v>
      </c>
      <c r="BZ40" s="202">
        <v>111.81956402165578</v>
      </c>
      <c r="CA40" s="202">
        <v>117.6804848773364</v>
      </c>
      <c r="CB40" s="202">
        <v>112.95055042921094</v>
      </c>
      <c r="CC40" s="202">
        <v>109.12181689972424</v>
      </c>
      <c r="CD40" s="202">
        <v>110.19428210484388</v>
      </c>
      <c r="CE40" s="202">
        <v>99.041650001360466</v>
      </c>
      <c r="CF40" s="202">
        <v>98.088150777973269</v>
      </c>
      <c r="CG40" s="202">
        <v>116.38552004235856</v>
      </c>
      <c r="CH40" s="202">
        <v>128.95446563448789</v>
      </c>
      <c r="CI40" s="202">
        <v>150.23963603433788</v>
      </c>
      <c r="CJ40" s="202">
        <v>156.22889766676161</v>
      </c>
      <c r="CK40" s="202">
        <v>140.0751963086247</v>
      </c>
      <c r="CL40" s="202">
        <v>166.74672582870107</v>
      </c>
      <c r="CM40" s="202">
        <v>164.39840092334782</v>
      </c>
      <c r="CN40" s="202">
        <v>187.16513218836332</v>
      </c>
      <c r="CO40" s="202">
        <v>218.99527739920046</v>
      </c>
      <c r="CP40" s="202">
        <v>342.64482466226212</v>
      </c>
      <c r="CQ40" s="202">
        <v>321.31111589549943</v>
      </c>
      <c r="CR40" s="202">
        <v>247.94009525358612</v>
      </c>
      <c r="CS40" s="202">
        <v>262.25258009030318</v>
      </c>
      <c r="CT40" s="202">
        <v>266.75870284230808</v>
      </c>
      <c r="CU40" s="202">
        <v>217.8294570052511</v>
      </c>
      <c r="CV40" s="202">
        <v>248.81006948061517</v>
      </c>
      <c r="CW40" s="202">
        <v>355.76950992989737</v>
      </c>
      <c r="CX40" s="202">
        <v>304.56897719452002</v>
      </c>
      <c r="CY40" s="202">
        <v>300.36293075689906</v>
      </c>
      <c r="CZ40" s="202">
        <v>303.2613484674946</v>
      </c>
      <c r="DA40" s="202">
        <v>305.4648097867165</v>
      </c>
      <c r="DB40" s="202">
        <v>306.61144968914323</v>
      </c>
      <c r="DC40" s="202">
        <v>301.31006220785082</v>
      </c>
      <c r="DD40" s="202">
        <v>304.10646855573157</v>
      </c>
      <c r="DE40" s="202">
        <v>302.73057545010766</v>
      </c>
      <c r="DF40" s="202">
        <v>340.96958967010357</v>
      </c>
      <c r="DG40" s="120"/>
      <c r="DH40" s="202">
        <v>0.1995008447243127</v>
      </c>
      <c r="DI40" s="202">
        <v>0.19947886714109669</v>
      </c>
      <c r="DJ40" s="202">
        <v>0.19940967406380028</v>
      </c>
      <c r="DK40" s="202">
        <v>0.19934537532519722</v>
      </c>
      <c r="DL40" s="202">
        <v>0.19944456657140763</v>
      </c>
      <c r="DM40" s="202">
        <v>0.19946250091004591</v>
      </c>
      <c r="DN40" s="202">
        <v>0.19945313304897899</v>
      </c>
      <c r="DO40" s="202">
        <v>0.29918280136098502</v>
      </c>
      <c r="DP40" s="202">
        <v>0.2990653750518027</v>
      </c>
      <c r="DQ40" s="202">
        <v>0.29912411217242219</v>
      </c>
      <c r="DR40" s="202">
        <v>0.29908014462187404</v>
      </c>
      <c r="DS40" s="202">
        <v>0.29909392101760096</v>
      </c>
      <c r="DT40" s="202">
        <v>0.29907575271794573</v>
      </c>
      <c r="DU40" s="202">
        <v>0.29155169524660668</v>
      </c>
      <c r="DV40" s="202">
        <v>0.30742705983304253</v>
      </c>
      <c r="DW40" s="202">
        <v>0.29905599156937229</v>
      </c>
      <c r="DX40" s="202">
        <v>0.29905534351145041</v>
      </c>
      <c r="DY40" s="202">
        <v>0.3594921875</v>
      </c>
      <c r="DZ40" s="202">
        <v>0.33038281250000007</v>
      </c>
      <c r="EA40" s="202">
        <v>0.29908593750000001</v>
      </c>
      <c r="EB40" s="202">
        <v>0.273796875</v>
      </c>
      <c r="EC40" s="202">
        <v>0.27192968750000002</v>
      </c>
      <c r="ED40" s="202">
        <v>0.23496093749999999</v>
      </c>
      <c r="EE40" s="202">
        <v>0.23496093749999999</v>
      </c>
      <c r="EF40" s="202">
        <v>0.2304346336990015</v>
      </c>
      <c r="EG40" s="202">
        <v>0.20266002632602195</v>
      </c>
      <c r="EH40" s="202">
        <v>0.18671520187734109</v>
      </c>
      <c r="EI40" s="202">
        <v>0.19631440154543262</v>
      </c>
      <c r="EJ40" s="202">
        <v>0.21327452595900778</v>
      </c>
      <c r="EK40" s="202">
        <v>10.260682978552959</v>
      </c>
      <c r="EL40" s="202">
        <v>0.20672891785199984</v>
      </c>
      <c r="EM40" s="202">
        <v>0.20799035114171702</v>
      </c>
      <c r="EN40" s="202">
        <v>0.22305832562071642</v>
      </c>
      <c r="EO40" s="202">
        <v>0.22305832562071642</v>
      </c>
      <c r="EP40" s="202">
        <v>0.22305832562071642</v>
      </c>
      <c r="EQ40" s="120"/>
      <c r="ER40" s="202">
        <v>0</v>
      </c>
      <c r="ES40" s="202">
        <v>0</v>
      </c>
      <c r="ET40" s="202">
        <v>0</v>
      </c>
      <c r="EU40" s="202">
        <v>0</v>
      </c>
      <c r="EV40" s="202">
        <v>0</v>
      </c>
      <c r="EW40" s="202">
        <v>0</v>
      </c>
      <c r="EX40" s="202">
        <v>0</v>
      </c>
      <c r="EY40" s="202">
        <v>0</v>
      </c>
      <c r="EZ40" s="202">
        <v>0</v>
      </c>
      <c r="FA40" s="202">
        <v>0</v>
      </c>
      <c r="FB40" s="202">
        <v>0</v>
      </c>
      <c r="FC40" s="202">
        <v>0</v>
      </c>
      <c r="FD40" s="202">
        <v>0</v>
      </c>
      <c r="FE40" s="202">
        <v>0</v>
      </c>
      <c r="FF40" s="202">
        <v>0</v>
      </c>
      <c r="FG40" s="202">
        <v>0</v>
      </c>
      <c r="FH40" s="202">
        <v>0</v>
      </c>
      <c r="FI40" s="202">
        <v>0</v>
      </c>
      <c r="FJ40" s="202">
        <v>0</v>
      </c>
      <c r="FK40" s="202">
        <v>0</v>
      </c>
      <c r="FL40" s="202">
        <v>0</v>
      </c>
      <c r="FM40" s="202">
        <v>0</v>
      </c>
      <c r="FN40" s="202">
        <v>0</v>
      </c>
      <c r="FO40" s="202">
        <v>0</v>
      </c>
      <c r="FP40" s="202">
        <v>0</v>
      </c>
      <c r="FQ40" s="202">
        <v>0</v>
      </c>
      <c r="FR40" s="202">
        <v>0</v>
      </c>
      <c r="FS40" s="202">
        <v>0</v>
      </c>
      <c r="FT40" s="202">
        <v>0</v>
      </c>
      <c r="FU40" s="202">
        <v>0</v>
      </c>
      <c r="FV40" s="202">
        <v>0</v>
      </c>
      <c r="FW40" s="202">
        <v>0</v>
      </c>
      <c r="FX40" s="202">
        <v>0</v>
      </c>
      <c r="FY40" s="202">
        <v>0</v>
      </c>
      <c r="FZ40" s="202">
        <v>0</v>
      </c>
      <c r="GA40" s="120"/>
      <c r="GB40" s="202">
        <v>0</v>
      </c>
      <c r="GC40" s="202">
        <v>0</v>
      </c>
      <c r="GD40" s="202">
        <v>0</v>
      </c>
      <c r="GE40" s="202">
        <v>0</v>
      </c>
      <c r="GF40" s="202">
        <v>0</v>
      </c>
      <c r="GG40" s="202">
        <v>0</v>
      </c>
      <c r="GH40" s="202">
        <v>0</v>
      </c>
      <c r="GI40" s="202">
        <v>0</v>
      </c>
      <c r="GJ40" s="202">
        <v>0</v>
      </c>
      <c r="GK40" s="202">
        <v>0</v>
      </c>
      <c r="GL40" s="202">
        <v>0</v>
      </c>
      <c r="GM40" s="202">
        <v>0</v>
      </c>
      <c r="GN40" s="202">
        <v>0</v>
      </c>
      <c r="GO40" s="202">
        <v>0</v>
      </c>
      <c r="GP40" s="202">
        <v>0</v>
      </c>
      <c r="GQ40" s="202">
        <v>0</v>
      </c>
      <c r="GR40" s="202">
        <v>0</v>
      </c>
      <c r="GS40" s="202">
        <v>0</v>
      </c>
      <c r="GT40" s="202">
        <v>0</v>
      </c>
      <c r="GU40" s="202">
        <v>0</v>
      </c>
      <c r="GV40" s="202">
        <v>0</v>
      </c>
      <c r="GW40" s="202">
        <v>0</v>
      </c>
      <c r="GX40" s="202">
        <v>0</v>
      </c>
      <c r="GY40" s="202">
        <v>0</v>
      </c>
      <c r="GZ40" s="202">
        <v>0</v>
      </c>
      <c r="HA40" s="202">
        <v>0</v>
      </c>
      <c r="HB40" s="202">
        <v>0</v>
      </c>
      <c r="HC40" s="202">
        <v>0</v>
      </c>
      <c r="HD40" s="202">
        <v>0</v>
      </c>
      <c r="HE40" s="202">
        <v>0</v>
      </c>
      <c r="HF40" s="202">
        <v>0</v>
      </c>
      <c r="HG40" s="202">
        <v>0</v>
      </c>
      <c r="HH40" s="202">
        <v>0</v>
      </c>
      <c r="HI40" s="202">
        <v>0</v>
      </c>
      <c r="HJ40" s="202">
        <v>0</v>
      </c>
      <c r="HK40" s="120"/>
      <c r="HL40" s="202">
        <v>0</v>
      </c>
      <c r="HM40" s="202">
        <v>0</v>
      </c>
      <c r="HN40" s="202">
        <v>0</v>
      </c>
      <c r="HO40" s="202">
        <v>0</v>
      </c>
      <c r="HP40" s="202">
        <v>0</v>
      </c>
      <c r="HQ40" s="202">
        <v>0</v>
      </c>
      <c r="HR40" s="202">
        <v>0</v>
      </c>
      <c r="HS40" s="202">
        <v>0</v>
      </c>
      <c r="HT40" s="202">
        <v>0</v>
      </c>
      <c r="HU40" s="202">
        <v>0</v>
      </c>
      <c r="HV40" s="202">
        <v>0</v>
      </c>
      <c r="HW40" s="202">
        <v>0</v>
      </c>
      <c r="HX40" s="202">
        <v>0</v>
      </c>
      <c r="HY40" s="202">
        <v>0</v>
      </c>
      <c r="HZ40" s="202">
        <v>0</v>
      </c>
      <c r="IA40" s="202">
        <v>0</v>
      </c>
      <c r="IB40" s="202">
        <v>0</v>
      </c>
      <c r="IC40" s="202">
        <v>0</v>
      </c>
      <c r="ID40" s="202">
        <v>0</v>
      </c>
      <c r="IE40" s="202">
        <v>0</v>
      </c>
      <c r="IF40" s="202">
        <v>0</v>
      </c>
      <c r="IG40" s="202">
        <v>0</v>
      </c>
      <c r="IH40" s="202">
        <v>0</v>
      </c>
      <c r="II40" s="202">
        <v>0</v>
      </c>
      <c r="IJ40" s="202">
        <v>0</v>
      </c>
      <c r="IK40" s="202">
        <v>0</v>
      </c>
      <c r="IL40" s="202">
        <v>0</v>
      </c>
      <c r="IM40" s="202">
        <v>0</v>
      </c>
      <c r="IN40" s="202">
        <v>0</v>
      </c>
      <c r="IO40" s="202">
        <v>0</v>
      </c>
      <c r="IP40" s="202">
        <v>0</v>
      </c>
      <c r="IQ40" s="202">
        <v>0</v>
      </c>
      <c r="IR40" s="202">
        <v>0</v>
      </c>
      <c r="IS40" s="202">
        <v>0</v>
      </c>
      <c r="IT40" s="202">
        <v>0</v>
      </c>
      <c r="IU40" s="120"/>
      <c r="IV40" s="202">
        <v>0</v>
      </c>
      <c r="IW40" s="202">
        <v>0</v>
      </c>
      <c r="IX40" s="202">
        <v>0</v>
      </c>
      <c r="IY40" s="202">
        <v>0</v>
      </c>
      <c r="IZ40" s="202">
        <v>0</v>
      </c>
      <c r="JA40" s="202">
        <v>0</v>
      </c>
      <c r="JB40" s="202">
        <v>0</v>
      </c>
      <c r="JC40" s="202">
        <v>0</v>
      </c>
      <c r="JD40" s="202">
        <v>0</v>
      </c>
      <c r="JE40" s="202">
        <v>0</v>
      </c>
      <c r="JF40" s="202">
        <v>0</v>
      </c>
      <c r="JG40" s="202">
        <v>0</v>
      </c>
      <c r="JH40" s="202">
        <v>0</v>
      </c>
      <c r="JI40" s="202">
        <v>0</v>
      </c>
      <c r="JJ40" s="202">
        <v>0</v>
      </c>
      <c r="JK40" s="202">
        <v>0</v>
      </c>
      <c r="JL40" s="202">
        <v>0</v>
      </c>
      <c r="JM40" s="202">
        <v>0</v>
      </c>
      <c r="JN40" s="202">
        <v>0</v>
      </c>
      <c r="JO40" s="202">
        <v>0</v>
      </c>
      <c r="JP40" s="202">
        <v>0</v>
      </c>
      <c r="JQ40" s="202">
        <v>0</v>
      </c>
      <c r="JR40" s="202">
        <v>0</v>
      </c>
      <c r="JS40" s="202">
        <v>0</v>
      </c>
      <c r="JT40" s="202">
        <v>0</v>
      </c>
      <c r="JU40" s="202">
        <v>0</v>
      </c>
      <c r="JV40" s="202">
        <v>0</v>
      </c>
      <c r="JW40" s="202">
        <v>0</v>
      </c>
      <c r="JX40" s="202">
        <v>0</v>
      </c>
      <c r="JY40" s="202">
        <v>0</v>
      </c>
      <c r="JZ40" s="202">
        <v>0</v>
      </c>
      <c r="KA40" s="202">
        <v>0</v>
      </c>
      <c r="KB40" s="202">
        <v>0</v>
      </c>
      <c r="KC40" s="202">
        <v>0</v>
      </c>
      <c r="KD40" s="202">
        <v>0</v>
      </c>
      <c r="KE40" s="120"/>
      <c r="KF40" s="202">
        <v>0</v>
      </c>
      <c r="KG40" s="202">
        <v>0</v>
      </c>
      <c r="KH40" s="202">
        <v>0</v>
      </c>
      <c r="KI40" s="202">
        <v>0</v>
      </c>
      <c r="KJ40" s="202">
        <v>0</v>
      </c>
      <c r="KK40" s="202">
        <v>0</v>
      </c>
      <c r="KL40" s="202">
        <v>0</v>
      </c>
      <c r="KM40" s="202">
        <v>0</v>
      </c>
      <c r="KN40" s="202">
        <v>0</v>
      </c>
      <c r="KO40" s="202">
        <v>0</v>
      </c>
      <c r="KP40" s="202">
        <v>0</v>
      </c>
      <c r="KQ40" s="202">
        <v>0</v>
      </c>
      <c r="KR40" s="202">
        <v>0</v>
      </c>
      <c r="KS40" s="202">
        <v>0</v>
      </c>
      <c r="KT40" s="202">
        <v>0</v>
      </c>
      <c r="KU40" s="202">
        <v>0</v>
      </c>
      <c r="KV40" s="202">
        <v>0</v>
      </c>
      <c r="KW40" s="202">
        <v>0</v>
      </c>
      <c r="KX40" s="202">
        <v>0</v>
      </c>
      <c r="KY40" s="202">
        <v>0</v>
      </c>
      <c r="KZ40" s="202">
        <v>0</v>
      </c>
      <c r="LA40" s="202">
        <v>0</v>
      </c>
      <c r="LB40" s="202">
        <v>0</v>
      </c>
      <c r="LC40" s="202">
        <v>0</v>
      </c>
      <c r="LD40" s="202">
        <v>0</v>
      </c>
      <c r="LE40" s="202">
        <v>0</v>
      </c>
      <c r="LF40" s="202">
        <v>0</v>
      </c>
      <c r="LG40" s="202">
        <v>0</v>
      </c>
      <c r="LH40" s="202">
        <v>0</v>
      </c>
      <c r="LI40" s="202">
        <v>0</v>
      </c>
      <c r="LJ40" s="202">
        <v>0</v>
      </c>
      <c r="LK40" s="202">
        <v>0</v>
      </c>
      <c r="LL40" s="202">
        <v>0</v>
      </c>
      <c r="LM40" s="202">
        <v>0</v>
      </c>
      <c r="LN40" s="202">
        <v>0</v>
      </c>
      <c r="LO40" s="120"/>
      <c r="LP40" s="202">
        <v>350.36774047813748</v>
      </c>
      <c r="LQ40" s="202">
        <v>365.94847463756133</v>
      </c>
      <c r="LR40" s="202">
        <v>386.12820482494783</v>
      </c>
      <c r="LS40" s="202">
        <v>519.3295952550834</v>
      </c>
      <c r="LT40" s="202">
        <v>461.44136878147049</v>
      </c>
      <c r="LU40" s="202">
        <v>624.08297945896834</v>
      </c>
      <c r="LV40" s="202">
        <v>605.36629636946054</v>
      </c>
      <c r="LW40" s="202">
        <v>1282.1040708997991</v>
      </c>
      <c r="LX40" s="202">
        <v>1317.8178308959671</v>
      </c>
      <c r="LY40" s="202">
        <v>1383.9221889423961</v>
      </c>
      <c r="LZ40" s="202">
        <v>1318.2713638780265</v>
      </c>
      <c r="MA40" s="202">
        <v>1508.4682851869038</v>
      </c>
      <c r="MB40" s="202">
        <v>1493.2055710678824</v>
      </c>
      <c r="MC40" s="202">
        <v>1525.7605094791356</v>
      </c>
      <c r="MD40" s="202">
        <v>1571.6996045356395</v>
      </c>
      <c r="ME40" s="202">
        <v>1609.306465201149</v>
      </c>
      <c r="MF40" s="202">
        <v>1707.5878893969309</v>
      </c>
      <c r="MG40" s="202">
        <v>1720.7189142769992</v>
      </c>
      <c r="MH40" s="202">
        <v>1792.7137906533198</v>
      </c>
      <c r="MI40" s="202">
        <v>1932.2917890032265</v>
      </c>
      <c r="MJ40" s="202">
        <v>1897.5263856948941</v>
      </c>
      <c r="MK40" s="202">
        <v>1993.5539251211019</v>
      </c>
      <c r="ML40" s="202">
        <v>1972.5398514567269</v>
      </c>
      <c r="MM40" s="202">
        <v>2056.7979550630566</v>
      </c>
      <c r="MN40" s="202">
        <v>2195.6390114764968</v>
      </c>
      <c r="MO40" s="202">
        <v>2481.2733036766767</v>
      </c>
      <c r="MP40" s="202">
        <v>2713.0880004529063</v>
      </c>
      <c r="MQ40" s="202">
        <v>3474.4261775986747</v>
      </c>
      <c r="MR40" s="202">
        <v>4251.8594383588606</v>
      </c>
      <c r="MS40" s="202">
        <v>5100.9003659953314</v>
      </c>
      <c r="MT40" s="202">
        <v>5585.2836433040429</v>
      </c>
      <c r="MU40" s="202">
        <v>6047.2407134330288</v>
      </c>
      <c r="MV40" s="202">
        <v>6657.1557368601971</v>
      </c>
      <c r="MW40" s="202">
        <v>6842.6750559926477</v>
      </c>
      <c r="MX40" s="202">
        <v>5983.1323259446481</v>
      </c>
      <c r="MY40" s="120"/>
      <c r="MZ40" s="202">
        <v>0</v>
      </c>
      <c r="NA40" s="202">
        <v>0</v>
      </c>
      <c r="NB40" s="202">
        <v>0</v>
      </c>
      <c r="NC40" s="202">
        <v>0</v>
      </c>
      <c r="ND40" s="202">
        <v>0</v>
      </c>
      <c r="NE40" s="202">
        <v>0</v>
      </c>
      <c r="NF40" s="202">
        <v>0</v>
      </c>
      <c r="NG40" s="202">
        <v>0</v>
      </c>
      <c r="NH40" s="202">
        <v>0</v>
      </c>
      <c r="NI40" s="202">
        <v>0</v>
      </c>
      <c r="NJ40" s="202">
        <v>0</v>
      </c>
      <c r="NK40" s="202">
        <v>0</v>
      </c>
      <c r="NL40" s="202">
        <v>0</v>
      </c>
      <c r="NM40" s="202">
        <v>0</v>
      </c>
      <c r="NN40" s="202">
        <v>0</v>
      </c>
      <c r="NO40" s="202">
        <v>0</v>
      </c>
      <c r="NP40" s="202">
        <v>0</v>
      </c>
      <c r="NQ40" s="202">
        <v>0</v>
      </c>
      <c r="NR40" s="202">
        <v>0</v>
      </c>
      <c r="NS40" s="202">
        <v>0</v>
      </c>
      <c r="NT40" s="202">
        <v>0</v>
      </c>
      <c r="NU40" s="202">
        <v>0</v>
      </c>
      <c r="NV40" s="202">
        <v>0</v>
      </c>
      <c r="NW40" s="202">
        <v>0</v>
      </c>
      <c r="NX40" s="202">
        <v>0</v>
      </c>
      <c r="NY40" s="202">
        <v>0</v>
      </c>
      <c r="NZ40" s="202">
        <v>0</v>
      </c>
      <c r="OA40" s="202">
        <v>0</v>
      </c>
      <c r="OB40" s="202">
        <v>0</v>
      </c>
      <c r="OC40" s="202">
        <v>0</v>
      </c>
      <c r="OD40" s="202">
        <v>0</v>
      </c>
      <c r="OE40" s="202">
        <v>0</v>
      </c>
      <c r="OF40" s="202">
        <v>0</v>
      </c>
      <c r="OG40" s="202">
        <v>0</v>
      </c>
      <c r="OH40" s="202">
        <v>0</v>
      </c>
      <c r="OI40" s="120"/>
      <c r="OJ40" s="202">
        <v>6.8022868001754127</v>
      </c>
      <c r="OK40" s="202">
        <v>7.1683415041386898</v>
      </c>
      <c r="OL40" s="202">
        <v>7.5482240712706492</v>
      </c>
      <c r="OM40" s="202">
        <v>7.4700485995759776</v>
      </c>
      <c r="ON40" s="202">
        <v>22.138370933351673</v>
      </c>
      <c r="OO40" s="202">
        <v>10.845812420811708</v>
      </c>
      <c r="OP40" s="202">
        <v>8.7103719323157041</v>
      </c>
      <c r="OQ40" s="202">
        <v>13.228491211691013</v>
      </c>
      <c r="OR40" s="202">
        <v>13.181203622681819</v>
      </c>
      <c r="OS40" s="202">
        <v>14.207648272154067</v>
      </c>
      <c r="OT40" s="202">
        <v>14.427934011778303</v>
      </c>
      <c r="OU40" s="202">
        <v>14.506377290477621</v>
      </c>
      <c r="OV40" s="202">
        <v>1.732552302237667</v>
      </c>
      <c r="OW40" s="202">
        <v>0.95328878281622875</v>
      </c>
      <c r="OX40" s="202">
        <v>11.98362015198008</v>
      </c>
      <c r="OY40" s="202">
        <v>13.49201240771124</v>
      </c>
      <c r="OZ40" s="202">
        <v>14.041817213632061</v>
      </c>
      <c r="PA40" s="202">
        <v>67.75488994834302</v>
      </c>
      <c r="PB40" s="202">
        <v>72.209144429828754</v>
      </c>
      <c r="PC40" s="202">
        <v>105.39057149795596</v>
      </c>
      <c r="PD40" s="202">
        <v>105.65750813850252</v>
      </c>
      <c r="PE40" s="202">
        <v>124.31267445989938</v>
      </c>
      <c r="PF40" s="202">
        <v>130.26717066109057</v>
      </c>
      <c r="PG40" s="202">
        <v>140.28386324465836</v>
      </c>
      <c r="PH40" s="202">
        <v>142.35743566596457</v>
      </c>
      <c r="PI40" s="202">
        <v>129.04938073025573</v>
      </c>
      <c r="PJ40" s="202">
        <v>130.16427762148757</v>
      </c>
      <c r="PK40" s="202">
        <v>121.64545439146853</v>
      </c>
      <c r="PL40" s="202">
        <v>114.87212481904456</v>
      </c>
      <c r="PM40" s="202">
        <v>108.69229531928583</v>
      </c>
      <c r="PN40" s="202">
        <v>111.23693099565706</v>
      </c>
      <c r="PO40" s="202">
        <v>117.96203956892391</v>
      </c>
      <c r="PP40" s="202">
        <v>118.32555895126265</v>
      </c>
      <c r="PQ40" s="202">
        <v>118.32555895126265</v>
      </c>
      <c r="PR40" s="202">
        <v>118.9267217266309</v>
      </c>
      <c r="PS40" s="120"/>
      <c r="PT40" s="202">
        <v>0</v>
      </c>
      <c r="PU40" s="202">
        <v>0</v>
      </c>
      <c r="PV40" s="202">
        <v>0</v>
      </c>
      <c r="PW40" s="202">
        <v>0</v>
      </c>
      <c r="PX40" s="202">
        <v>0</v>
      </c>
      <c r="PY40" s="202">
        <v>0</v>
      </c>
      <c r="PZ40" s="202">
        <v>0</v>
      </c>
      <c r="QA40" s="202">
        <v>0</v>
      </c>
      <c r="QB40" s="202">
        <v>0</v>
      </c>
      <c r="QC40" s="202">
        <v>0</v>
      </c>
      <c r="QD40" s="202">
        <v>0</v>
      </c>
      <c r="QE40" s="202">
        <v>0</v>
      </c>
      <c r="QF40" s="202">
        <v>0</v>
      </c>
      <c r="QG40" s="202">
        <v>0</v>
      </c>
      <c r="QH40" s="202">
        <v>0</v>
      </c>
      <c r="QI40" s="202">
        <v>0</v>
      </c>
      <c r="QJ40" s="202">
        <v>0</v>
      </c>
      <c r="QK40" s="202">
        <v>0</v>
      </c>
      <c r="QL40" s="202">
        <v>0</v>
      </c>
      <c r="QM40" s="202">
        <v>0</v>
      </c>
      <c r="QN40" s="202">
        <v>0</v>
      </c>
      <c r="QO40" s="202">
        <v>0</v>
      </c>
      <c r="QP40" s="202">
        <v>0</v>
      </c>
      <c r="QQ40" s="202">
        <v>0</v>
      </c>
      <c r="QR40" s="202">
        <v>0</v>
      </c>
      <c r="QS40" s="202">
        <v>0</v>
      </c>
      <c r="QT40" s="202">
        <v>0</v>
      </c>
      <c r="QU40" s="202">
        <v>0</v>
      </c>
      <c r="QV40" s="202">
        <v>0</v>
      </c>
      <c r="QW40" s="202">
        <v>0</v>
      </c>
      <c r="QX40" s="202">
        <v>0</v>
      </c>
      <c r="QY40" s="202">
        <v>0</v>
      </c>
      <c r="QZ40" s="202">
        <v>0</v>
      </c>
      <c r="RA40" s="202">
        <v>0</v>
      </c>
      <c r="RB40" s="202">
        <v>0</v>
      </c>
      <c r="RC40" s="120"/>
      <c r="RD40" s="202">
        <v>40.553580625915266</v>
      </c>
      <c r="RE40" s="202">
        <v>41.890844806975601</v>
      </c>
      <c r="RF40" s="202">
        <v>43.328202336472295</v>
      </c>
      <c r="RG40" s="202">
        <v>41.338658461637984</v>
      </c>
      <c r="RH40" s="202">
        <v>66.220646739390077</v>
      </c>
      <c r="RI40" s="202">
        <v>49.83764167113943</v>
      </c>
      <c r="RJ40" s="202">
        <v>55.95889000372815</v>
      </c>
      <c r="RK40" s="202">
        <v>30.687549226204801</v>
      </c>
      <c r="RL40" s="202">
        <v>24.054411922107509</v>
      </c>
      <c r="RM40" s="202">
        <v>25.528673553800008</v>
      </c>
      <c r="RN40" s="202">
        <v>28.290916816546762</v>
      </c>
      <c r="RO40" s="202">
        <v>27.100176536101547</v>
      </c>
      <c r="RP40" s="202">
        <v>43.013978028101725</v>
      </c>
      <c r="RQ40" s="202">
        <v>45.272255577369265</v>
      </c>
      <c r="RR40" s="202">
        <v>39.09704552947229</v>
      </c>
      <c r="RS40" s="202">
        <v>56.226455438329175</v>
      </c>
      <c r="RT40" s="202">
        <v>57.794151691584524</v>
      </c>
      <c r="RU40" s="202">
        <v>78.957582976238925</v>
      </c>
      <c r="RV40" s="202">
        <v>82.187419659478564</v>
      </c>
      <c r="RW40" s="202">
        <v>78.081578977331645</v>
      </c>
      <c r="RX40" s="202">
        <v>81.906482849604231</v>
      </c>
      <c r="RY40" s="202">
        <v>80.184359345924179</v>
      </c>
      <c r="RZ40" s="202">
        <v>81.041524700647642</v>
      </c>
      <c r="SA40" s="202">
        <v>76.539396590031942</v>
      </c>
      <c r="SB40" s="202">
        <v>75.4375920597911</v>
      </c>
      <c r="SC40" s="202">
        <v>66.55301825711706</v>
      </c>
      <c r="SD40" s="202">
        <v>66.55301825711706</v>
      </c>
      <c r="SE40" s="202">
        <v>65.282352816327247</v>
      </c>
      <c r="SF40" s="202">
        <v>62.440077766976806</v>
      </c>
      <c r="SG40" s="202">
        <v>62.548130862947396</v>
      </c>
      <c r="SH40" s="202">
        <v>62.673227124673282</v>
      </c>
      <c r="SI40" s="202">
        <v>64.141664155303005</v>
      </c>
      <c r="SJ40" s="202">
        <v>64.471754155303046</v>
      </c>
      <c r="SK40" s="202">
        <v>72.179680000000005</v>
      </c>
      <c r="SL40" s="202">
        <v>21.889239905706845</v>
      </c>
      <c r="SM40" s="120"/>
      <c r="SN40" s="202">
        <v>65.019182675594379</v>
      </c>
      <c r="SO40" s="202">
        <v>70.557878058055508</v>
      </c>
      <c r="SP40" s="202">
        <v>72.510144556885237</v>
      </c>
      <c r="SQ40" s="202">
        <v>70.009764556404008</v>
      </c>
      <c r="SR40" s="202">
        <v>153.39953623748505</v>
      </c>
      <c r="SS40" s="202">
        <v>102.00391968874371</v>
      </c>
      <c r="ST40" s="202">
        <v>86.802016791888704</v>
      </c>
      <c r="SU40" s="202">
        <v>124.76033751266466</v>
      </c>
      <c r="SV40" s="202">
        <v>109.55362718089989</v>
      </c>
      <c r="SW40" s="202">
        <v>94.614561803916189</v>
      </c>
      <c r="SX40" s="202">
        <v>96.894507806017103</v>
      </c>
      <c r="SY40" s="202">
        <v>96.850863299505306</v>
      </c>
      <c r="SZ40" s="202">
        <v>103.29957798072215</v>
      </c>
      <c r="TA40" s="202">
        <v>108.79702798034307</v>
      </c>
      <c r="TB40" s="202">
        <v>109.81354013085713</v>
      </c>
      <c r="TC40" s="202">
        <v>111.20059111205617</v>
      </c>
      <c r="TD40" s="202">
        <v>117.9929763004242</v>
      </c>
      <c r="TE40" s="202">
        <v>133.09278428862206</v>
      </c>
      <c r="TF40" s="202">
        <v>110.24012166292812</v>
      </c>
      <c r="TG40" s="202">
        <v>147.56945393411385</v>
      </c>
      <c r="TH40" s="202">
        <v>163.59000611230059</v>
      </c>
      <c r="TI40" s="202">
        <v>184.65551306971577</v>
      </c>
      <c r="TJ40" s="202">
        <v>187.47411292152478</v>
      </c>
      <c r="TK40" s="202">
        <v>190.1510840248751</v>
      </c>
      <c r="TL40" s="202">
        <v>169.73776759662616</v>
      </c>
      <c r="TM40" s="202">
        <v>160.53004049746366</v>
      </c>
      <c r="TN40" s="202">
        <v>117.93974134954072</v>
      </c>
      <c r="TO40" s="202">
        <v>160.81334886359352</v>
      </c>
      <c r="TP40" s="202">
        <v>184.3436356101941</v>
      </c>
      <c r="TQ40" s="202">
        <v>174.32557497064715</v>
      </c>
      <c r="TR40" s="202">
        <v>168.09966157883832</v>
      </c>
      <c r="TS40" s="202">
        <v>0</v>
      </c>
      <c r="TT40" s="202">
        <v>189.38096553629393</v>
      </c>
      <c r="TU40" s="202">
        <v>199.59667500187263</v>
      </c>
      <c r="TV40" s="202">
        <v>64.379000146876677</v>
      </c>
      <c r="TW40" s="120"/>
      <c r="TX40" s="202">
        <v>127.52837960733966</v>
      </c>
      <c r="TY40" s="202">
        <v>184.46969621389735</v>
      </c>
      <c r="TZ40" s="202">
        <v>222.57050153601878</v>
      </c>
      <c r="UA40" s="202">
        <v>203.21776087685933</v>
      </c>
      <c r="UB40" s="202">
        <v>199.56705056685266</v>
      </c>
      <c r="UC40" s="202">
        <v>278.43604235050225</v>
      </c>
      <c r="UD40" s="202">
        <v>283.10064061499037</v>
      </c>
      <c r="UE40" s="202">
        <v>156.42040190735699</v>
      </c>
      <c r="UF40" s="202">
        <v>112.12032355915066</v>
      </c>
      <c r="UG40" s="202">
        <v>92.771824880797553</v>
      </c>
      <c r="UH40" s="202">
        <v>44.902988215488222</v>
      </c>
      <c r="UI40" s="202">
        <v>29.274134344793836</v>
      </c>
      <c r="UJ40" s="202">
        <v>0</v>
      </c>
      <c r="UK40" s="202">
        <v>0</v>
      </c>
      <c r="UL40" s="202">
        <v>0</v>
      </c>
      <c r="UM40" s="202">
        <v>0</v>
      </c>
      <c r="UN40" s="202">
        <v>0</v>
      </c>
      <c r="UO40" s="202">
        <v>0</v>
      </c>
      <c r="UP40" s="202">
        <v>0</v>
      </c>
      <c r="UQ40" s="202">
        <v>0</v>
      </c>
      <c r="UR40" s="202">
        <v>0</v>
      </c>
      <c r="US40" s="202">
        <v>0</v>
      </c>
      <c r="UT40" s="202">
        <v>0</v>
      </c>
      <c r="UU40" s="202">
        <v>0</v>
      </c>
      <c r="UV40" s="202">
        <v>0</v>
      </c>
      <c r="UW40" s="202">
        <v>0</v>
      </c>
      <c r="UX40" s="202">
        <v>0</v>
      </c>
      <c r="UY40" s="202">
        <v>0</v>
      </c>
      <c r="UZ40" s="202">
        <v>0</v>
      </c>
      <c r="VA40" s="202">
        <v>0</v>
      </c>
      <c r="VB40" s="202">
        <v>0</v>
      </c>
      <c r="VC40" s="202">
        <v>10.786600966429299</v>
      </c>
      <c r="VD40" s="202">
        <v>0</v>
      </c>
      <c r="VE40" s="202">
        <v>0</v>
      </c>
      <c r="VF40" s="202">
        <v>0</v>
      </c>
      <c r="VG40" s="120"/>
      <c r="VH40" s="202">
        <v>0</v>
      </c>
      <c r="VI40" s="202">
        <v>0</v>
      </c>
      <c r="VJ40" s="202">
        <v>0</v>
      </c>
      <c r="VK40" s="202">
        <v>0</v>
      </c>
      <c r="VL40" s="202">
        <v>0</v>
      </c>
      <c r="VM40" s="202">
        <v>0</v>
      </c>
      <c r="VN40" s="202">
        <v>0</v>
      </c>
      <c r="VO40" s="202">
        <v>0</v>
      </c>
      <c r="VP40" s="202">
        <v>0</v>
      </c>
      <c r="VQ40" s="202">
        <v>0</v>
      </c>
      <c r="VR40" s="202">
        <v>0</v>
      </c>
      <c r="VS40" s="202">
        <v>0</v>
      </c>
      <c r="VT40" s="202">
        <v>0</v>
      </c>
      <c r="VU40" s="202">
        <v>0</v>
      </c>
      <c r="VV40" s="202">
        <v>0</v>
      </c>
      <c r="VW40" s="202">
        <v>0</v>
      </c>
      <c r="VX40" s="202">
        <v>0</v>
      </c>
      <c r="VY40" s="202">
        <v>0</v>
      </c>
      <c r="VZ40" s="202">
        <v>0</v>
      </c>
      <c r="WA40" s="202">
        <v>0</v>
      </c>
      <c r="WB40" s="202">
        <v>0</v>
      </c>
      <c r="WC40" s="202">
        <v>0</v>
      </c>
      <c r="WD40" s="202">
        <v>0</v>
      </c>
      <c r="WE40" s="202">
        <v>0</v>
      </c>
      <c r="WF40" s="202">
        <v>0</v>
      </c>
      <c r="WG40" s="202">
        <v>0</v>
      </c>
      <c r="WH40" s="202">
        <v>0</v>
      </c>
      <c r="WI40" s="202">
        <v>0</v>
      </c>
      <c r="WJ40" s="202">
        <v>0</v>
      </c>
      <c r="WK40" s="202">
        <v>0</v>
      </c>
      <c r="WL40" s="202">
        <v>0</v>
      </c>
      <c r="WM40" s="202">
        <v>0</v>
      </c>
      <c r="WN40" s="202">
        <v>0</v>
      </c>
      <c r="WO40" s="202">
        <v>0</v>
      </c>
      <c r="WP40" s="202">
        <v>0</v>
      </c>
      <c r="WQ40" s="120"/>
      <c r="WR40" s="202">
        <v>0</v>
      </c>
      <c r="WS40" s="202">
        <v>0</v>
      </c>
      <c r="WT40" s="202">
        <v>0</v>
      </c>
      <c r="WU40" s="202">
        <v>0</v>
      </c>
      <c r="WV40" s="202">
        <v>0</v>
      </c>
      <c r="WW40" s="202">
        <v>0</v>
      </c>
      <c r="WX40" s="202">
        <v>0</v>
      </c>
      <c r="WY40" s="202">
        <v>0</v>
      </c>
      <c r="WZ40" s="202">
        <v>0</v>
      </c>
      <c r="XA40" s="202">
        <v>0</v>
      </c>
      <c r="XB40" s="202">
        <v>0</v>
      </c>
      <c r="XC40" s="202">
        <v>0</v>
      </c>
      <c r="XD40" s="202">
        <v>0</v>
      </c>
      <c r="XE40" s="202">
        <v>0</v>
      </c>
      <c r="XF40" s="202">
        <v>0</v>
      </c>
      <c r="XG40" s="202">
        <v>0</v>
      </c>
      <c r="XH40" s="202">
        <v>0</v>
      </c>
      <c r="XI40" s="202">
        <v>0</v>
      </c>
      <c r="XJ40" s="202">
        <v>0</v>
      </c>
      <c r="XK40" s="202">
        <v>0</v>
      </c>
      <c r="XL40" s="202">
        <v>0</v>
      </c>
      <c r="XM40" s="202">
        <v>0</v>
      </c>
      <c r="XN40" s="202">
        <v>0</v>
      </c>
      <c r="XO40" s="202">
        <v>0</v>
      </c>
      <c r="XP40" s="202">
        <v>0</v>
      </c>
      <c r="XQ40" s="202">
        <v>0</v>
      </c>
      <c r="XR40" s="202">
        <v>0</v>
      </c>
      <c r="XS40" s="202">
        <v>0</v>
      </c>
      <c r="XT40" s="202">
        <v>0</v>
      </c>
      <c r="XU40" s="202">
        <v>0</v>
      </c>
      <c r="XV40" s="202">
        <v>0</v>
      </c>
      <c r="XW40" s="202">
        <v>0</v>
      </c>
      <c r="XX40" s="202">
        <v>0</v>
      </c>
      <c r="XY40" s="202">
        <v>0</v>
      </c>
      <c r="XZ40" s="202">
        <v>0</v>
      </c>
      <c r="YA40" s="120"/>
      <c r="YB40" s="202">
        <v>0</v>
      </c>
      <c r="YC40" s="202">
        <v>0</v>
      </c>
      <c r="YD40" s="202">
        <v>0</v>
      </c>
      <c r="YE40" s="202">
        <v>0</v>
      </c>
      <c r="YF40" s="202">
        <v>0</v>
      </c>
      <c r="YG40" s="202">
        <v>0</v>
      </c>
      <c r="YH40" s="202">
        <v>0</v>
      </c>
      <c r="YI40" s="202">
        <v>0</v>
      </c>
      <c r="YJ40" s="202">
        <v>0</v>
      </c>
      <c r="YK40" s="202">
        <v>0</v>
      </c>
      <c r="YL40" s="202">
        <v>0</v>
      </c>
      <c r="YM40" s="202">
        <v>0</v>
      </c>
      <c r="YN40" s="202">
        <v>0</v>
      </c>
      <c r="YO40" s="202">
        <v>0</v>
      </c>
      <c r="YP40" s="202">
        <v>0</v>
      </c>
      <c r="YQ40" s="202">
        <v>0</v>
      </c>
      <c r="YR40" s="202">
        <v>0</v>
      </c>
      <c r="YS40" s="202">
        <v>0</v>
      </c>
      <c r="YT40" s="202">
        <v>0</v>
      </c>
      <c r="YU40" s="202">
        <v>0</v>
      </c>
      <c r="YV40" s="202">
        <v>0</v>
      </c>
      <c r="YW40" s="202">
        <v>0</v>
      </c>
      <c r="YX40" s="202">
        <v>0</v>
      </c>
      <c r="YY40" s="202">
        <v>0</v>
      </c>
      <c r="YZ40" s="202">
        <v>0</v>
      </c>
      <c r="ZA40" s="202">
        <v>0</v>
      </c>
      <c r="ZB40" s="202">
        <v>0</v>
      </c>
      <c r="ZC40" s="202">
        <v>0</v>
      </c>
      <c r="ZD40" s="202">
        <v>0</v>
      </c>
      <c r="ZE40" s="202">
        <v>0</v>
      </c>
      <c r="ZF40" s="202">
        <v>0</v>
      </c>
      <c r="ZG40" s="202">
        <v>0</v>
      </c>
      <c r="ZH40" s="202">
        <v>0</v>
      </c>
      <c r="ZI40" s="202">
        <v>0</v>
      </c>
      <c r="ZJ40" s="202">
        <v>4.0979852173959141</v>
      </c>
      <c r="ZK40" s="120"/>
      <c r="ZL40" s="202">
        <v>272.89999999999992</v>
      </c>
      <c r="ZM40" s="202">
        <v>235.40000000000003</v>
      </c>
      <c r="ZN40" s="202">
        <v>245.5</v>
      </c>
      <c r="ZO40" s="202">
        <v>194.80000000000007</v>
      </c>
      <c r="ZP40" s="202">
        <v>184.8</v>
      </c>
      <c r="ZQ40" s="202">
        <v>194.19999999999993</v>
      </c>
      <c r="ZR40" s="202">
        <v>279.89999999999986</v>
      </c>
      <c r="ZS40" s="202">
        <v>325.39999999999992</v>
      </c>
      <c r="ZT40" s="202">
        <v>293.29999999999984</v>
      </c>
      <c r="ZU40" s="202">
        <v>308.00000000000006</v>
      </c>
      <c r="ZV40" s="202">
        <v>276.89999999999998</v>
      </c>
      <c r="ZW40" s="202">
        <v>333.50000000000011</v>
      </c>
      <c r="ZX40" s="202">
        <v>244.99999999999972</v>
      </c>
      <c r="ZY40" s="202">
        <v>421.69999999999993</v>
      </c>
      <c r="ZZ40" s="202">
        <v>458.29999999999995</v>
      </c>
      <c r="AAA40" s="202">
        <v>554.5999999999998</v>
      </c>
      <c r="AAB40" s="202">
        <v>606.68588200093313</v>
      </c>
      <c r="AAC40" s="202">
        <v>549.73304625623803</v>
      </c>
      <c r="AAD40" s="202">
        <v>396.22531501700053</v>
      </c>
      <c r="AAE40" s="202">
        <v>349.05231204832444</v>
      </c>
      <c r="AAF40" s="202">
        <v>437.51498776667182</v>
      </c>
      <c r="AAG40" s="202">
        <v>429.56933440622913</v>
      </c>
      <c r="AAH40" s="202">
        <v>368.75760000000008</v>
      </c>
      <c r="AAI40" s="202">
        <v>342.27759999999989</v>
      </c>
      <c r="AAJ40" s="202">
        <v>342.34380726643593</v>
      </c>
      <c r="AAK40" s="202">
        <v>371.86115200000012</v>
      </c>
      <c r="AAL40" s="202">
        <v>459.09007019999996</v>
      </c>
      <c r="AAM40" s="202">
        <v>406.0652399999999</v>
      </c>
      <c r="AAN40" s="202">
        <v>342.51096000000001</v>
      </c>
      <c r="AAO40" s="202">
        <v>391.97599999999983</v>
      </c>
      <c r="AAP40" s="202">
        <v>383.70865999999995</v>
      </c>
      <c r="AAQ40" s="202">
        <v>577.61421440000004</v>
      </c>
      <c r="AAR40" s="202">
        <v>577.61421440000004</v>
      </c>
      <c r="AAS40" s="202">
        <v>577.61421440000004</v>
      </c>
      <c r="AAT40" s="202">
        <v>201.11367745280006</v>
      </c>
      <c r="AAU40" s="120"/>
      <c r="AAV40" s="202">
        <v>20.728735140696291</v>
      </c>
      <c r="AAW40" s="202">
        <v>22.79744285905047</v>
      </c>
      <c r="AAX40" s="202">
        <v>23.128113526214676</v>
      </c>
      <c r="AAY40" s="202">
        <v>22.42025518905421</v>
      </c>
      <c r="AAZ40" s="202">
        <v>35.4</v>
      </c>
      <c r="ABA40" s="202">
        <v>21.840806842105259</v>
      </c>
      <c r="ABB40" s="202">
        <v>23.704991064175466</v>
      </c>
      <c r="ABC40" s="202">
        <v>23.777156250000001</v>
      </c>
      <c r="ABD40" s="202">
        <v>23.332764705882351</v>
      </c>
      <c r="ABE40" s="202">
        <v>21.40011948529412</v>
      </c>
      <c r="ABF40" s="202">
        <v>34.358804849884528</v>
      </c>
      <c r="ABG40" s="202">
        <v>33.671148782687105</v>
      </c>
      <c r="ABH40" s="202">
        <v>37.438294463087246</v>
      </c>
      <c r="ABI40" s="202">
        <v>34.727719521912348</v>
      </c>
      <c r="ABJ40" s="202">
        <v>34.756838247011949</v>
      </c>
      <c r="ABK40" s="202">
        <v>34.663282079646017</v>
      </c>
      <c r="ABL40" s="202">
        <v>34.621581796311148</v>
      </c>
      <c r="ABM40" s="202">
        <v>37.189921154913932</v>
      </c>
      <c r="ABN40" s="202">
        <v>37.749409772348692</v>
      </c>
      <c r="ABO40" s="202">
        <v>37.712141588006659</v>
      </c>
      <c r="ABP40" s="202">
        <v>38.28374236535258</v>
      </c>
      <c r="ABQ40" s="202">
        <v>38.314488617434755</v>
      </c>
      <c r="ABR40" s="202">
        <v>38.28374236535258</v>
      </c>
      <c r="ABS40" s="202">
        <v>38.299581343697945</v>
      </c>
      <c r="ABT40" s="202">
        <v>71.741254858411992</v>
      </c>
      <c r="ABU40" s="202">
        <v>38.314488617434755</v>
      </c>
      <c r="ABV40" s="202">
        <v>38.314488617434755</v>
      </c>
      <c r="ABW40" s="202">
        <v>40.063298167684614</v>
      </c>
      <c r="ABX40" s="202">
        <v>37.2681843420322</v>
      </c>
      <c r="ABY40" s="202">
        <v>41.926707384786226</v>
      </c>
      <c r="ABZ40" s="202">
        <v>48.448639644641865</v>
      </c>
      <c r="ACA40" s="202">
        <v>54</v>
      </c>
      <c r="ACB40" s="202">
        <v>54.970571904497497</v>
      </c>
      <c r="ACC40" s="202">
        <v>54.970571904497497</v>
      </c>
      <c r="ACD40" s="202">
        <v>40.932131060421987</v>
      </c>
      <c r="ACE40" s="120"/>
      <c r="ACF40" s="202">
        <v>420.36930000000001</v>
      </c>
      <c r="ACG40" s="202">
        <v>445.02280000000007</v>
      </c>
      <c r="ACH40" s="202">
        <v>445.98300000000006</v>
      </c>
      <c r="ACI40" s="202">
        <v>472.48340000000002</v>
      </c>
      <c r="ACJ40" s="202">
        <v>505.26360000000005</v>
      </c>
      <c r="ACK40" s="202">
        <v>505.06970000000007</v>
      </c>
      <c r="ACL40" s="202">
        <v>540.97719110000014</v>
      </c>
      <c r="ACM40" s="202">
        <v>555.59943269999997</v>
      </c>
      <c r="ACN40" s="202">
        <v>586.86289950000003</v>
      </c>
      <c r="ACO40" s="202">
        <v>667.51990190000004</v>
      </c>
      <c r="ACP40" s="202">
        <v>616.97380369999996</v>
      </c>
      <c r="ACQ40" s="202">
        <v>720.48191640000005</v>
      </c>
      <c r="ACR40" s="202">
        <v>758.0037248000001</v>
      </c>
      <c r="ACS40" s="202">
        <v>759.85761860000002</v>
      </c>
      <c r="ACT40" s="202">
        <v>807.2146494000001</v>
      </c>
      <c r="ACU40" s="202">
        <v>832.03232980000018</v>
      </c>
      <c r="ACV40" s="202">
        <v>875.73068540000008</v>
      </c>
      <c r="ACW40" s="202">
        <v>809.56516430000011</v>
      </c>
      <c r="ACX40" s="202">
        <v>796.53385600000001</v>
      </c>
      <c r="ACY40" s="202">
        <v>874.34537239999986</v>
      </c>
      <c r="ACZ40" s="202">
        <v>955.03989179999996</v>
      </c>
      <c r="ADA40" s="202">
        <v>1001.0511004</v>
      </c>
      <c r="ADB40" s="202">
        <v>1052.3245126000002</v>
      </c>
      <c r="ADC40" s="202">
        <v>1046.2050494000002</v>
      </c>
      <c r="ADD40" s="202">
        <v>985.59031879999986</v>
      </c>
      <c r="ADE40" s="202">
        <v>1060.7909776000001</v>
      </c>
      <c r="ADF40" s="202">
        <v>1109.3258923999999</v>
      </c>
      <c r="ADG40" s="202">
        <v>1171.3825051000001</v>
      </c>
      <c r="ADH40" s="202">
        <v>1222.4453669</v>
      </c>
      <c r="ADI40" s="202">
        <v>1277.5313778000002</v>
      </c>
      <c r="ADJ40" s="202">
        <v>1312.4495473000002</v>
      </c>
      <c r="ADK40" s="202">
        <v>1405.3527907</v>
      </c>
      <c r="ADL40" s="202">
        <v>1456.7871210999999</v>
      </c>
      <c r="ADM40" s="202">
        <v>1471.3549923110011</v>
      </c>
      <c r="ADN40" s="202">
        <v>1507.8147408413977</v>
      </c>
      <c r="ADO40" s="120"/>
      <c r="ADP40" s="202">
        <v>0</v>
      </c>
      <c r="ADQ40" s="202">
        <v>0</v>
      </c>
      <c r="ADR40" s="202">
        <v>0</v>
      </c>
      <c r="ADS40" s="202">
        <v>0</v>
      </c>
      <c r="ADT40" s="202">
        <v>0</v>
      </c>
      <c r="ADU40" s="202">
        <v>0</v>
      </c>
      <c r="ADV40" s="202">
        <v>0</v>
      </c>
      <c r="ADW40" s="202">
        <v>0</v>
      </c>
      <c r="ADX40" s="202">
        <v>0</v>
      </c>
      <c r="ADY40" s="202">
        <v>0</v>
      </c>
      <c r="ADZ40" s="202">
        <v>0</v>
      </c>
      <c r="AEA40" s="202">
        <v>0</v>
      </c>
      <c r="AEB40" s="202">
        <v>0</v>
      </c>
      <c r="AEC40" s="202">
        <v>0</v>
      </c>
      <c r="AED40" s="202">
        <v>0</v>
      </c>
      <c r="AEE40" s="202">
        <v>0</v>
      </c>
      <c r="AEF40" s="202">
        <v>0</v>
      </c>
      <c r="AEG40" s="202">
        <v>0</v>
      </c>
      <c r="AEH40" s="202">
        <v>0</v>
      </c>
      <c r="AEI40" s="202">
        <v>0</v>
      </c>
      <c r="AEJ40" s="202">
        <v>0</v>
      </c>
      <c r="AEK40" s="202">
        <v>0</v>
      </c>
      <c r="AEL40" s="202">
        <v>0</v>
      </c>
      <c r="AEM40" s="202">
        <v>0</v>
      </c>
      <c r="AEN40" s="202">
        <v>0</v>
      </c>
      <c r="AEO40" s="202">
        <v>0</v>
      </c>
      <c r="AEP40" s="202">
        <v>0</v>
      </c>
      <c r="AEQ40" s="202">
        <v>0</v>
      </c>
      <c r="AER40" s="202">
        <v>0</v>
      </c>
      <c r="AES40" s="202">
        <v>0</v>
      </c>
      <c r="AET40" s="202">
        <v>0</v>
      </c>
      <c r="AEU40" s="202">
        <v>0</v>
      </c>
      <c r="AEV40" s="202">
        <v>0</v>
      </c>
      <c r="AEW40" s="202">
        <v>0</v>
      </c>
      <c r="AEX40" s="202">
        <v>0</v>
      </c>
      <c r="AEY40" s="120"/>
      <c r="AEZ40" s="202">
        <v>0</v>
      </c>
      <c r="AFA40" s="202">
        <v>0</v>
      </c>
      <c r="AFB40" s="202">
        <v>0</v>
      </c>
      <c r="AFC40" s="202">
        <v>0</v>
      </c>
      <c r="AFD40" s="202">
        <v>0</v>
      </c>
      <c r="AFE40" s="202">
        <v>0</v>
      </c>
      <c r="AFF40" s="202">
        <v>0</v>
      </c>
      <c r="AFG40" s="202">
        <v>0</v>
      </c>
      <c r="AFH40" s="202">
        <v>0</v>
      </c>
      <c r="AFI40" s="202">
        <v>0</v>
      </c>
      <c r="AFJ40" s="202">
        <v>0</v>
      </c>
      <c r="AFK40" s="202">
        <v>0</v>
      </c>
      <c r="AFL40" s="202">
        <v>0</v>
      </c>
      <c r="AFM40" s="202">
        <v>0</v>
      </c>
      <c r="AFN40" s="202">
        <v>0</v>
      </c>
      <c r="AFO40" s="202">
        <v>0</v>
      </c>
      <c r="AFP40" s="202">
        <v>0</v>
      </c>
      <c r="AFQ40" s="202">
        <v>0</v>
      </c>
      <c r="AFR40" s="202">
        <v>0</v>
      </c>
      <c r="AFS40" s="202">
        <v>0</v>
      </c>
      <c r="AFT40" s="202">
        <v>0</v>
      </c>
      <c r="AFU40" s="202">
        <v>0</v>
      </c>
      <c r="AFV40" s="202">
        <v>0</v>
      </c>
      <c r="AFW40" s="202">
        <v>0</v>
      </c>
      <c r="AFX40" s="202">
        <v>0</v>
      </c>
      <c r="AFY40" s="202">
        <v>0</v>
      </c>
      <c r="AFZ40" s="202">
        <v>0</v>
      </c>
      <c r="AGA40" s="202">
        <v>0</v>
      </c>
      <c r="AGB40" s="202">
        <v>0</v>
      </c>
      <c r="AGC40" s="202">
        <v>0</v>
      </c>
      <c r="AGD40" s="202">
        <v>0</v>
      </c>
      <c r="AGE40" s="202">
        <v>0</v>
      </c>
      <c r="AGF40" s="202">
        <v>0</v>
      </c>
      <c r="AGG40" s="202">
        <v>0</v>
      </c>
      <c r="AGH40" s="202">
        <v>0</v>
      </c>
    </row>
    <row r="41" spans="1:866" ht="16.5" x14ac:dyDescent="0.25">
      <c r="A41" s="123">
        <v>37</v>
      </c>
      <c r="B41" s="408"/>
      <c r="C41" s="224" t="s">
        <v>342</v>
      </c>
      <c r="D41" s="204">
        <v>100.69760661686065</v>
      </c>
      <c r="E41" s="204">
        <v>90.899302652070176</v>
      </c>
      <c r="F41" s="204">
        <v>118.39681236286295</v>
      </c>
      <c r="G41" s="204">
        <v>188.85472225504654</v>
      </c>
      <c r="H41" s="204">
        <v>164.67131569917072</v>
      </c>
      <c r="I41" s="204">
        <v>262.23978817111538</v>
      </c>
      <c r="J41" s="204">
        <v>270.13037756216687</v>
      </c>
      <c r="K41" s="204">
        <v>227.49618402967207</v>
      </c>
      <c r="L41" s="204">
        <v>300.02127934908793</v>
      </c>
      <c r="M41" s="204">
        <v>290.57229906614879</v>
      </c>
      <c r="N41" s="204">
        <v>339.10218950295393</v>
      </c>
      <c r="O41" s="204">
        <v>357.26331120813421</v>
      </c>
      <c r="P41" s="204">
        <v>347.01751327555706</v>
      </c>
      <c r="Q41" s="204">
        <v>354.40295277608766</v>
      </c>
      <c r="R41" s="204">
        <v>358.37408556833452</v>
      </c>
      <c r="S41" s="204">
        <v>364.65548014644764</v>
      </c>
      <c r="T41" s="204">
        <v>365.13211469091482</v>
      </c>
      <c r="U41" s="204">
        <v>1172.2753637102207</v>
      </c>
      <c r="V41" s="204">
        <v>1130.5517324205891</v>
      </c>
      <c r="W41" s="204">
        <v>1248.2434276203851</v>
      </c>
      <c r="X41" s="204">
        <v>1286.8725378085926</v>
      </c>
      <c r="Y41" s="204">
        <v>1345.0963314871929</v>
      </c>
      <c r="Z41" s="204">
        <v>1276.6832134807075</v>
      </c>
      <c r="AA41" s="204">
        <v>1635.765322551375</v>
      </c>
      <c r="AB41" s="204">
        <v>2892.578050217267</v>
      </c>
      <c r="AC41" s="204">
        <v>10456.31182706871</v>
      </c>
      <c r="AD41" s="204">
        <v>15304.498286018683</v>
      </c>
      <c r="AE41" s="204">
        <v>19838.283141316337</v>
      </c>
      <c r="AF41" s="204">
        <v>21756.868325681833</v>
      </c>
      <c r="AG41" s="204">
        <v>21586.45758827604</v>
      </c>
      <c r="AH41" s="204">
        <v>20897.25298564594</v>
      </c>
      <c r="AI41" s="204">
        <v>24052.58223791956</v>
      </c>
      <c r="AJ41" s="204">
        <v>21028.946084355583</v>
      </c>
      <c r="AK41" s="204">
        <v>18721.337041325449</v>
      </c>
      <c r="AL41" s="204">
        <v>18832.102976546896</v>
      </c>
      <c r="AM41" s="120"/>
      <c r="AN41" s="204">
        <v>32.034136010888709</v>
      </c>
      <c r="AO41" s="204">
        <v>30.799397366788227</v>
      </c>
      <c r="AP41" s="204">
        <v>25.900634222611856</v>
      </c>
      <c r="AQ41" s="204">
        <v>23.627456275594948</v>
      </c>
      <c r="AR41" s="204">
        <v>26.926543843104341</v>
      </c>
      <c r="AS41" s="204">
        <v>41.156633386760042</v>
      </c>
      <c r="AT41" s="204">
        <v>50.524791174482012</v>
      </c>
      <c r="AU41" s="204">
        <v>46.686222249567329</v>
      </c>
      <c r="AV41" s="204">
        <v>73.416634592598513</v>
      </c>
      <c r="AW41" s="204">
        <v>88.009880270922352</v>
      </c>
      <c r="AX41" s="204">
        <v>118.92393396738014</v>
      </c>
      <c r="AY41" s="204">
        <v>89.403545743298125</v>
      </c>
      <c r="AZ41" s="204">
        <v>145.554955395425</v>
      </c>
      <c r="BA41" s="204">
        <v>153.5569818505351</v>
      </c>
      <c r="BB41" s="204">
        <v>159.88023797059589</v>
      </c>
      <c r="BC41" s="204">
        <v>167.87219291067564</v>
      </c>
      <c r="BD41" s="204">
        <v>158.90553018249491</v>
      </c>
      <c r="BE41" s="204">
        <v>183.34706666923535</v>
      </c>
      <c r="BF41" s="204">
        <v>178.60075043066496</v>
      </c>
      <c r="BG41" s="204">
        <v>202.03595849041275</v>
      </c>
      <c r="BH41" s="204">
        <v>204.17670993908027</v>
      </c>
      <c r="BI41" s="204">
        <v>217.58816461225041</v>
      </c>
      <c r="BJ41" s="204">
        <v>236.65796422328771</v>
      </c>
      <c r="BK41" s="204">
        <v>228.72081196190794</v>
      </c>
      <c r="BL41" s="204">
        <v>156.22040873918522</v>
      </c>
      <c r="BM41" s="204">
        <v>85.86824564740877</v>
      </c>
      <c r="BN41" s="204">
        <v>31.772051191961612</v>
      </c>
      <c r="BO41" s="204">
        <v>35.2911322875891</v>
      </c>
      <c r="BP41" s="204">
        <v>39.821967088371053</v>
      </c>
      <c r="BQ41" s="204">
        <v>95.018037264872362</v>
      </c>
      <c r="BR41" s="204">
        <v>50.975024861665929</v>
      </c>
      <c r="BS41" s="204">
        <v>61.220892135342098</v>
      </c>
      <c r="BT41" s="204">
        <v>60.58745180059379</v>
      </c>
      <c r="BU41" s="204">
        <v>60.58745180059379</v>
      </c>
      <c r="BV41" s="204">
        <v>60.581387172743312</v>
      </c>
      <c r="BW41" s="120"/>
      <c r="BX41" s="204">
        <v>1.699032055493449</v>
      </c>
      <c r="BY41" s="204">
        <v>1.7826347167294565</v>
      </c>
      <c r="BZ41" s="204">
        <v>1.2110616069724438</v>
      </c>
      <c r="CA41" s="204">
        <v>0.46385471871193784</v>
      </c>
      <c r="CB41" s="204">
        <v>0.46180219087981283</v>
      </c>
      <c r="CC41" s="204">
        <v>0.45339306954892761</v>
      </c>
      <c r="CD41" s="204">
        <v>0.44573790122985318</v>
      </c>
      <c r="CE41" s="204">
        <v>0.4035801836111107</v>
      </c>
      <c r="CF41" s="204">
        <v>9.9620138926090757E-2</v>
      </c>
      <c r="CG41" s="204">
        <v>9.9515130562553539E-2</v>
      </c>
      <c r="CH41" s="204">
        <v>9.8907459211251089E-2</v>
      </c>
      <c r="CI41" s="204">
        <v>0.10241621528847243</v>
      </c>
      <c r="CJ41" s="204">
        <v>0.10414906518202621</v>
      </c>
      <c r="CK41" s="204">
        <v>0.18384144484456622</v>
      </c>
      <c r="CL41" s="204">
        <v>0.10622519890788944</v>
      </c>
      <c r="CM41" s="204">
        <v>0.10788809652306432</v>
      </c>
      <c r="CN41" s="204">
        <v>0.10909055557096853</v>
      </c>
      <c r="CO41" s="204">
        <v>1.1168804494976308</v>
      </c>
      <c r="CP41" s="204">
        <v>1.410213486672069</v>
      </c>
      <c r="CQ41" s="204">
        <v>1.4116922538090713</v>
      </c>
      <c r="CR41" s="204">
        <v>1.2494741012009869</v>
      </c>
      <c r="CS41" s="204">
        <v>1.3216441620960229</v>
      </c>
      <c r="CT41" s="204">
        <v>1.360446106725943</v>
      </c>
      <c r="CU41" s="204">
        <v>1.2268029435455572</v>
      </c>
      <c r="CV41" s="204">
        <v>1.2884303448071981</v>
      </c>
      <c r="CW41" s="204">
        <v>1.5930562873043335</v>
      </c>
      <c r="CX41" s="204">
        <v>1.4778999257278302</v>
      </c>
      <c r="CY41" s="204">
        <v>1.3799588720193956</v>
      </c>
      <c r="CZ41" s="204">
        <v>1.1913173024024823</v>
      </c>
      <c r="DA41" s="204">
        <v>1.137627905499502</v>
      </c>
      <c r="DB41" s="204">
        <v>1.2117139931028706</v>
      </c>
      <c r="DC41" s="204">
        <v>1.6532242922438172</v>
      </c>
      <c r="DD41" s="204">
        <v>0.70020903816023627</v>
      </c>
      <c r="DE41" s="204">
        <v>0.74257089008264932</v>
      </c>
      <c r="DF41" s="204">
        <v>1.7649781292954969</v>
      </c>
      <c r="DG41" s="120"/>
      <c r="DH41" s="204">
        <v>0.1995008447243127</v>
      </c>
      <c r="DI41" s="204">
        <v>0.19947886714109669</v>
      </c>
      <c r="DJ41" s="204">
        <v>0.19940967406380028</v>
      </c>
      <c r="DK41" s="204">
        <v>0.19934537532519722</v>
      </c>
      <c r="DL41" s="204">
        <v>0.19944456657140763</v>
      </c>
      <c r="DM41" s="204">
        <v>0.19946250091004591</v>
      </c>
      <c r="DN41" s="204">
        <v>0.19945313304897899</v>
      </c>
      <c r="DO41" s="204">
        <v>0.19945520090732338</v>
      </c>
      <c r="DP41" s="204">
        <v>0.19937691670120178</v>
      </c>
      <c r="DQ41" s="204">
        <v>0.19941607478161483</v>
      </c>
      <c r="DR41" s="204">
        <v>0.19938676308124939</v>
      </c>
      <c r="DS41" s="204">
        <v>0.49848986836266829</v>
      </c>
      <c r="DT41" s="204">
        <v>0.48176767029059436</v>
      </c>
      <c r="DU41" s="204">
        <v>0.38873559366214233</v>
      </c>
      <c r="DV41" s="204">
        <v>0.49290274644405668</v>
      </c>
      <c r="DW41" s="204">
        <v>0.38205599156937231</v>
      </c>
      <c r="DX41" s="204">
        <v>0.38205534351145043</v>
      </c>
      <c r="DY41" s="204">
        <v>0.230075</v>
      </c>
      <c r="DZ41" s="204">
        <v>0.33038281250000007</v>
      </c>
      <c r="EA41" s="204">
        <v>0.29908593750000001</v>
      </c>
      <c r="EB41" s="204">
        <v>0.273796875</v>
      </c>
      <c r="EC41" s="204">
        <v>0.27192968750000002</v>
      </c>
      <c r="ED41" s="204">
        <v>0.23496093749999999</v>
      </c>
      <c r="EE41" s="204">
        <v>0.23496093749999999</v>
      </c>
      <c r="EF41" s="204">
        <v>0.2304346336990015</v>
      </c>
      <c r="EG41" s="204">
        <v>0.20266002632602195</v>
      </c>
      <c r="EH41" s="204">
        <v>0.18671520187734109</v>
      </c>
      <c r="EI41" s="204">
        <v>0.19631440154543262</v>
      </c>
      <c r="EJ41" s="204">
        <v>0.21327452595900778</v>
      </c>
      <c r="EK41" s="204">
        <v>10.260682978552959</v>
      </c>
      <c r="EL41" s="204">
        <v>0.20672891785199984</v>
      </c>
      <c r="EM41" s="204">
        <v>0.20799035114171702</v>
      </c>
      <c r="EN41" s="204">
        <v>0.22305832562071642</v>
      </c>
      <c r="EO41" s="204">
        <v>0.22305832562071642</v>
      </c>
      <c r="EP41" s="204">
        <v>0.22305832562071642</v>
      </c>
      <c r="EQ41" s="120"/>
      <c r="ER41" s="204">
        <v>0</v>
      </c>
      <c r="ES41" s="204">
        <v>0</v>
      </c>
      <c r="ET41" s="204">
        <v>0</v>
      </c>
      <c r="EU41" s="204">
        <v>0</v>
      </c>
      <c r="EV41" s="204">
        <v>0</v>
      </c>
      <c r="EW41" s="204">
        <v>0</v>
      </c>
      <c r="EX41" s="204">
        <v>0</v>
      </c>
      <c r="EY41" s="204">
        <v>0</v>
      </c>
      <c r="EZ41" s="204">
        <v>0</v>
      </c>
      <c r="FA41" s="204">
        <v>0</v>
      </c>
      <c r="FB41" s="204">
        <v>0</v>
      </c>
      <c r="FC41" s="204">
        <v>0</v>
      </c>
      <c r="FD41" s="204">
        <v>0</v>
      </c>
      <c r="FE41" s="204">
        <v>0</v>
      </c>
      <c r="FF41" s="204">
        <v>0</v>
      </c>
      <c r="FG41" s="204">
        <v>0</v>
      </c>
      <c r="FH41" s="204">
        <v>0</v>
      </c>
      <c r="FI41" s="204">
        <v>0</v>
      </c>
      <c r="FJ41" s="204">
        <v>0</v>
      </c>
      <c r="FK41" s="204">
        <v>0</v>
      </c>
      <c r="FL41" s="204">
        <v>0</v>
      </c>
      <c r="FM41" s="204">
        <v>0</v>
      </c>
      <c r="FN41" s="204">
        <v>0</v>
      </c>
      <c r="FO41" s="204">
        <v>0</v>
      </c>
      <c r="FP41" s="204">
        <v>0</v>
      </c>
      <c r="FQ41" s="204">
        <v>0</v>
      </c>
      <c r="FR41" s="204">
        <v>0</v>
      </c>
      <c r="FS41" s="204">
        <v>0</v>
      </c>
      <c r="FT41" s="204">
        <v>0</v>
      </c>
      <c r="FU41" s="204">
        <v>0</v>
      </c>
      <c r="FV41" s="204">
        <v>0</v>
      </c>
      <c r="FW41" s="204">
        <v>0</v>
      </c>
      <c r="FX41" s="204">
        <v>0</v>
      </c>
      <c r="FY41" s="204">
        <v>0</v>
      </c>
      <c r="FZ41" s="204">
        <v>0</v>
      </c>
      <c r="GA41" s="120"/>
      <c r="GB41" s="204">
        <v>0</v>
      </c>
      <c r="GC41" s="204">
        <v>0</v>
      </c>
      <c r="GD41" s="204">
        <v>0</v>
      </c>
      <c r="GE41" s="204">
        <v>0</v>
      </c>
      <c r="GF41" s="204">
        <v>0</v>
      </c>
      <c r="GG41" s="204">
        <v>0</v>
      </c>
      <c r="GH41" s="204">
        <v>0</v>
      </c>
      <c r="GI41" s="204">
        <v>0</v>
      </c>
      <c r="GJ41" s="204">
        <v>0</v>
      </c>
      <c r="GK41" s="204">
        <v>0</v>
      </c>
      <c r="GL41" s="204">
        <v>0</v>
      </c>
      <c r="GM41" s="204">
        <v>0</v>
      </c>
      <c r="GN41" s="204">
        <v>0</v>
      </c>
      <c r="GO41" s="204">
        <v>0</v>
      </c>
      <c r="GP41" s="204">
        <v>0</v>
      </c>
      <c r="GQ41" s="204">
        <v>0</v>
      </c>
      <c r="GR41" s="204">
        <v>0</v>
      </c>
      <c r="GS41" s="204">
        <v>0</v>
      </c>
      <c r="GT41" s="204">
        <v>0</v>
      </c>
      <c r="GU41" s="204">
        <v>0</v>
      </c>
      <c r="GV41" s="204">
        <v>0</v>
      </c>
      <c r="GW41" s="204">
        <v>0</v>
      </c>
      <c r="GX41" s="204">
        <v>0</v>
      </c>
      <c r="GY41" s="204">
        <v>0</v>
      </c>
      <c r="GZ41" s="204">
        <v>0</v>
      </c>
      <c r="HA41" s="204">
        <v>0</v>
      </c>
      <c r="HB41" s="204">
        <v>0</v>
      </c>
      <c r="HC41" s="204">
        <v>0</v>
      </c>
      <c r="HD41" s="204">
        <v>0</v>
      </c>
      <c r="HE41" s="204">
        <v>0</v>
      </c>
      <c r="HF41" s="204">
        <v>0</v>
      </c>
      <c r="HG41" s="204">
        <v>0</v>
      </c>
      <c r="HH41" s="204">
        <v>0</v>
      </c>
      <c r="HI41" s="204">
        <v>0</v>
      </c>
      <c r="HJ41" s="204">
        <v>0</v>
      </c>
      <c r="HK41" s="120"/>
      <c r="HL41" s="204">
        <v>0</v>
      </c>
      <c r="HM41" s="204">
        <v>0</v>
      </c>
      <c r="HN41" s="204">
        <v>0</v>
      </c>
      <c r="HO41" s="204">
        <v>0</v>
      </c>
      <c r="HP41" s="204">
        <v>0</v>
      </c>
      <c r="HQ41" s="204">
        <v>0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</v>
      </c>
      <c r="ID41" s="204">
        <v>0</v>
      </c>
      <c r="IE41" s="204">
        <v>0</v>
      </c>
      <c r="IF41" s="204">
        <v>0</v>
      </c>
      <c r="IG41" s="204">
        <v>0</v>
      </c>
      <c r="IH41" s="204">
        <v>0</v>
      </c>
      <c r="II41" s="204">
        <v>0</v>
      </c>
      <c r="IJ41" s="204">
        <v>0</v>
      </c>
      <c r="IK41" s="204">
        <v>0</v>
      </c>
      <c r="IL41" s="204">
        <v>0</v>
      </c>
      <c r="IM41" s="204">
        <v>0</v>
      </c>
      <c r="IN41" s="204">
        <v>0</v>
      </c>
      <c r="IO41" s="204">
        <v>0</v>
      </c>
      <c r="IP41" s="204">
        <v>0</v>
      </c>
      <c r="IQ41" s="204">
        <v>0</v>
      </c>
      <c r="IR41" s="204">
        <v>0</v>
      </c>
      <c r="IS41" s="204">
        <v>0</v>
      </c>
      <c r="IT41" s="204">
        <v>0</v>
      </c>
      <c r="IU41" s="120"/>
      <c r="IV41" s="204">
        <v>0</v>
      </c>
      <c r="IW41" s="204">
        <v>0</v>
      </c>
      <c r="IX41" s="204">
        <v>0</v>
      </c>
      <c r="IY41" s="204">
        <v>0</v>
      </c>
      <c r="IZ41" s="204">
        <v>0</v>
      </c>
      <c r="JA41" s="204">
        <v>0</v>
      </c>
      <c r="JB41" s="204">
        <v>0</v>
      </c>
      <c r="JC41" s="204">
        <v>0</v>
      </c>
      <c r="JD41" s="204">
        <v>0</v>
      </c>
      <c r="JE41" s="204">
        <v>0</v>
      </c>
      <c r="JF41" s="204">
        <v>0</v>
      </c>
      <c r="JG41" s="204">
        <v>0</v>
      </c>
      <c r="JH41" s="204">
        <v>0</v>
      </c>
      <c r="JI41" s="204">
        <v>0</v>
      </c>
      <c r="JJ41" s="204">
        <v>0</v>
      </c>
      <c r="JK41" s="204">
        <v>0</v>
      </c>
      <c r="JL41" s="204">
        <v>0</v>
      </c>
      <c r="JM41" s="204">
        <v>0</v>
      </c>
      <c r="JN41" s="204">
        <v>0</v>
      </c>
      <c r="JO41" s="204">
        <v>0</v>
      </c>
      <c r="JP41" s="204">
        <v>0</v>
      </c>
      <c r="JQ41" s="204">
        <v>0</v>
      </c>
      <c r="JR41" s="204">
        <v>0</v>
      </c>
      <c r="JS41" s="204">
        <v>0</v>
      </c>
      <c r="JT41" s="204">
        <v>0</v>
      </c>
      <c r="JU41" s="204">
        <v>0</v>
      </c>
      <c r="JV41" s="204">
        <v>0</v>
      </c>
      <c r="JW41" s="204">
        <v>0</v>
      </c>
      <c r="JX41" s="204">
        <v>0</v>
      </c>
      <c r="JY41" s="204">
        <v>0</v>
      </c>
      <c r="JZ41" s="204">
        <v>0</v>
      </c>
      <c r="KA41" s="204">
        <v>0</v>
      </c>
      <c r="KB41" s="204">
        <v>0</v>
      </c>
      <c r="KC41" s="204">
        <v>0</v>
      </c>
      <c r="KD41" s="204">
        <v>0</v>
      </c>
      <c r="KE41" s="120"/>
      <c r="KF41" s="204">
        <v>0</v>
      </c>
      <c r="KG41" s="204">
        <v>0</v>
      </c>
      <c r="KH41" s="204">
        <v>0</v>
      </c>
      <c r="KI41" s="204">
        <v>0</v>
      </c>
      <c r="KJ41" s="204">
        <v>0</v>
      </c>
      <c r="KK41" s="204">
        <v>0</v>
      </c>
      <c r="KL41" s="204">
        <v>0</v>
      </c>
      <c r="KM41" s="204">
        <v>0</v>
      </c>
      <c r="KN41" s="204">
        <v>0</v>
      </c>
      <c r="KO41" s="204">
        <v>0</v>
      </c>
      <c r="KP41" s="204">
        <v>0</v>
      </c>
      <c r="KQ41" s="204">
        <v>0</v>
      </c>
      <c r="KR41" s="204">
        <v>0</v>
      </c>
      <c r="KS41" s="204">
        <v>0</v>
      </c>
      <c r="KT41" s="204">
        <v>0</v>
      </c>
      <c r="KU41" s="204">
        <v>0</v>
      </c>
      <c r="KV41" s="204">
        <v>0</v>
      </c>
      <c r="KW41" s="204">
        <v>0</v>
      </c>
      <c r="KX41" s="204">
        <v>0</v>
      </c>
      <c r="KY41" s="204">
        <v>0</v>
      </c>
      <c r="KZ41" s="204">
        <v>0</v>
      </c>
      <c r="LA41" s="204">
        <v>0</v>
      </c>
      <c r="LB41" s="204">
        <v>0</v>
      </c>
      <c r="LC41" s="204">
        <v>0</v>
      </c>
      <c r="LD41" s="204">
        <v>0</v>
      </c>
      <c r="LE41" s="204">
        <v>0</v>
      </c>
      <c r="LF41" s="204">
        <v>0</v>
      </c>
      <c r="LG41" s="204">
        <v>0</v>
      </c>
      <c r="LH41" s="204">
        <v>0</v>
      </c>
      <c r="LI41" s="204">
        <v>0</v>
      </c>
      <c r="LJ41" s="204">
        <v>0</v>
      </c>
      <c r="LK41" s="204">
        <v>0</v>
      </c>
      <c r="LL41" s="204">
        <v>0</v>
      </c>
      <c r="LM41" s="204">
        <v>0</v>
      </c>
      <c r="LN41" s="204">
        <v>0</v>
      </c>
      <c r="LO41" s="120"/>
      <c r="LP41" s="204">
        <v>134.63027552796714</v>
      </c>
      <c r="LQ41" s="204">
        <v>123.68081360272896</v>
      </c>
      <c r="LR41" s="204">
        <v>145.70791786651102</v>
      </c>
      <c r="LS41" s="204">
        <v>213.14537862467861</v>
      </c>
      <c r="LT41" s="204">
        <v>192.25910629972626</v>
      </c>
      <c r="LU41" s="204">
        <v>304.04927712833444</v>
      </c>
      <c r="LV41" s="204">
        <v>321.30035977092768</v>
      </c>
      <c r="LW41" s="204">
        <v>274.78544166375781</v>
      </c>
      <c r="LX41" s="204">
        <v>373.73691099731377</v>
      </c>
      <c r="LY41" s="204">
        <v>378.88111054241529</v>
      </c>
      <c r="LZ41" s="204">
        <v>458.32441769262658</v>
      </c>
      <c r="MA41" s="204">
        <v>447.26776303508353</v>
      </c>
      <c r="MB41" s="204">
        <v>493.15838540645467</v>
      </c>
      <c r="MC41" s="204">
        <v>508.53251166512945</v>
      </c>
      <c r="MD41" s="204">
        <v>518.85345148428235</v>
      </c>
      <c r="ME41" s="204">
        <v>533.0176171452157</v>
      </c>
      <c r="MF41" s="204">
        <v>524.52879077249213</v>
      </c>
      <c r="MG41" s="204">
        <v>1356.9693858289536</v>
      </c>
      <c r="MH41" s="204">
        <v>1310.893079150426</v>
      </c>
      <c r="MI41" s="204">
        <v>1451.9901643021069</v>
      </c>
      <c r="MJ41" s="204">
        <v>1492.5725187238738</v>
      </c>
      <c r="MK41" s="204">
        <v>1564.2780699490393</v>
      </c>
      <c r="ML41" s="204">
        <v>1514.9365847482213</v>
      </c>
      <c r="MM41" s="204">
        <v>1865.9478983943286</v>
      </c>
      <c r="MN41" s="204">
        <v>2239.2182086452108</v>
      </c>
      <c r="MO41" s="204">
        <v>2770.6063509412511</v>
      </c>
      <c r="MP41" s="204">
        <v>3630.3141666301181</v>
      </c>
      <c r="MQ41" s="204">
        <v>5323.7876751709591</v>
      </c>
      <c r="MR41" s="204">
        <v>5963.0856221903678</v>
      </c>
      <c r="MS41" s="204">
        <v>7023.8178340023323</v>
      </c>
      <c r="MT41" s="204">
        <v>7237.1634330559273</v>
      </c>
      <c r="MU41" s="204">
        <v>7983.4596827653695</v>
      </c>
      <c r="MV41" s="204">
        <v>8889.1992667189788</v>
      </c>
      <c r="MW41" s="204">
        <v>7732.0589902352403</v>
      </c>
      <c r="MX41" s="204">
        <v>8400.8640923585572</v>
      </c>
      <c r="MY41" s="120"/>
      <c r="MZ41" s="204">
        <v>0</v>
      </c>
      <c r="NA41" s="204">
        <v>0</v>
      </c>
      <c r="NB41" s="204">
        <v>0</v>
      </c>
      <c r="NC41" s="204">
        <v>0</v>
      </c>
      <c r="ND41" s="204">
        <v>0</v>
      </c>
      <c r="NE41" s="204">
        <v>0</v>
      </c>
      <c r="NF41" s="204">
        <v>0</v>
      </c>
      <c r="NG41" s="204">
        <v>0</v>
      </c>
      <c r="NH41" s="204">
        <v>0</v>
      </c>
      <c r="NI41" s="204">
        <v>0</v>
      </c>
      <c r="NJ41" s="204">
        <v>0</v>
      </c>
      <c r="NK41" s="204">
        <v>0</v>
      </c>
      <c r="NL41" s="204">
        <v>0</v>
      </c>
      <c r="NM41" s="204">
        <v>0</v>
      </c>
      <c r="NN41" s="204">
        <v>0</v>
      </c>
      <c r="NO41" s="204">
        <v>0</v>
      </c>
      <c r="NP41" s="204">
        <v>0</v>
      </c>
      <c r="NQ41" s="204">
        <v>0</v>
      </c>
      <c r="NR41" s="204">
        <v>0</v>
      </c>
      <c r="NS41" s="204">
        <v>0</v>
      </c>
      <c r="NT41" s="204">
        <v>0</v>
      </c>
      <c r="NU41" s="204">
        <v>0</v>
      </c>
      <c r="NV41" s="204">
        <v>0</v>
      </c>
      <c r="NW41" s="204">
        <v>0</v>
      </c>
      <c r="NX41" s="204">
        <v>0</v>
      </c>
      <c r="NY41" s="204">
        <v>0</v>
      </c>
      <c r="NZ41" s="204">
        <v>0</v>
      </c>
      <c r="OA41" s="204">
        <v>0</v>
      </c>
      <c r="OB41" s="204">
        <v>0</v>
      </c>
      <c r="OC41" s="204">
        <v>0</v>
      </c>
      <c r="OD41" s="204">
        <v>0</v>
      </c>
      <c r="OE41" s="204">
        <v>0</v>
      </c>
      <c r="OF41" s="204">
        <v>0</v>
      </c>
      <c r="OG41" s="204">
        <v>0</v>
      </c>
      <c r="OH41" s="204">
        <v>0</v>
      </c>
      <c r="OI41" s="120"/>
      <c r="OJ41" s="204">
        <v>2.6796887394630415</v>
      </c>
      <c r="OK41" s="204">
        <v>2.6625268443943706</v>
      </c>
      <c r="OL41" s="204">
        <v>2.725747581292179</v>
      </c>
      <c r="OM41" s="204">
        <v>2.6975175498468809</v>
      </c>
      <c r="ON41" s="204">
        <v>2.6282997455120709</v>
      </c>
      <c r="OO41" s="204">
        <v>2.6856297422962321</v>
      </c>
      <c r="OP41" s="204">
        <v>2.5735189800023663</v>
      </c>
      <c r="OQ41" s="204">
        <v>2.7081950512123338</v>
      </c>
      <c r="OR41" s="204">
        <v>2.4134598182375164</v>
      </c>
      <c r="OS41" s="204">
        <v>2.2944028265590419</v>
      </c>
      <c r="OT41" s="204">
        <v>2.3013882472775209</v>
      </c>
      <c r="OU41" s="204">
        <v>2.2186224091318714</v>
      </c>
      <c r="OV41" s="204">
        <v>0</v>
      </c>
      <c r="OW41" s="204">
        <v>0.76263102625298307</v>
      </c>
      <c r="OX41" s="204">
        <v>1.838396273315126</v>
      </c>
      <c r="OY41" s="204">
        <v>2.5984616488925352</v>
      </c>
      <c r="OZ41" s="204">
        <v>2.7080647483433262</v>
      </c>
      <c r="PA41" s="204">
        <v>10.612934089253729</v>
      </c>
      <c r="PB41" s="204">
        <v>11.310635897415654</v>
      </c>
      <c r="PC41" s="204">
        <v>16.508080668263897</v>
      </c>
      <c r="PD41" s="204">
        <v>16.549892867712341</v>
      </c>
      <c r="PE41" s="204">
        <v>19.471985291506364</v>
      </c>
      <c r="PF41" s="204">
        <v>20.404680714170823</v>
      </c>
      <c r="PG41" s="204">
        <v>21.973667074605778</v>
      </c>
      <c r="PH41" s="204">
        <v>22.298465586615688</v>
      </c>
      <c r="PI41" s="204">
        <v>20.21392954801351</v>
      </c>
      <c r="PJ41" s="204">
        <v>20.388563839825927</v>
      </c>
      <c r="PK41" s="204">
        <v>19.054199493176927</v>
      </c>
      <c r="PL41" s="204">
        <v>17.99324433006273</v>
      </c>
      <c r="PM41" s="204">
        <v>17.025253337622647</v>
      </c>
      <c r="PN41" s="204">
        <v>17.423837863921506</v>
      </c>
      <c r="PO41" s="204">
        <v>18.477239826282773</v>
      </c>
      <c r="PP41" s="204">
        <v>18.534180472896896</v>
      </c>
      <c r="PQ41" s="204">
        <v>18.534180472896896</v>
      </c>
      <c r="PR41" s="204">
        <v>18.628344907622715</v>
      </c>
      <c r="PS41" s="120"/>
      <c r="PT41" s="204">
        <v>0</v>
      </c>
      <c r="PU41" s="204">
        <v>0</v>
      </c>
      <c r="PV41" s="204">
        <v>0</v>
      </c>
      <c r="PW41" s="204">
        <v>0</v>
      </c>
      <c r="PX41" s="204">
        <v>0</v>
      </c>
      <c r="PY41" s="204">
        <v>0</v>
      </c>
      <c r="PZ41" s="204">
        <v>0</v>
      </c>
      <c r="QA41" s="204">
        <v>0</v>
      </c>
      <c r="QB41" s="204">
        <v>0</v>
      </c>
      <c r="QC41" s="204">
        <v>0</v>
      </c>
      <c r="QD41" s="204">
        <v>0</v>
      </c>
      <c r="QE41" s="204">
        <v>0</v>
      </c>
      <c r="QF41" s="204">
        <v>0</v>
      </c>
      <c r="QG41" s="204">
        <v>0</v>
      </c>
      <c r="QH41" s="204">
        <v>0</v>
      </c>
      <c r="QI41" s="204">
        <v>0</v>
      </c>
      <c r="QJ41" s="204">
        <v>0</v>
      </c>
      <c r="QK41" s="204">
        <v>0</v>
      </c>
      <c r="QL41" s="204">
        <v>0</v>
      </c>
      <c r="QM41" s="204">
        <v>0</v>
      </c>
      <c r="QN41" s="204">
        <v>0</v>
      </c>
      <c r="QO41" s="204">
        <v>0</v>
      </c>
      <c r="QP41" s="204">
        <v>0</v>
      </c>
      <c r="QQ41" s="204">
        <v>0</v>
      </c>
      <c r="QR41" s="204">
        <v>0</v>
      </c>
      <c r="QS41" s="204">
        <v>0</v>
      </c>
      <c r="QT41" s="204">
        <v>0</v>
      </c>
      <c r="QU41" s="204">
        <v>0</v>
      </c>
      <c r="QV41" s="204">
        <v>0</v>
      </c>
      <c r="QW41" s="204">
        <v>0</v>
      </c>
      <c r="QX41" s="204">
        <v>0</v>
      </c>
      <c r="QY41" s="204">
        <v>0</v>
      </c>
      <c r="QZ41" s="204">
        <v>0</v>
      </c>
      <c r="RA41" s="204">
        <v>0</v>
      </c>
      <c r="RB41" s="204">
        <v>0</v>
      </c>
      <c r="RC41" s="120"/>
      <c r="RD41" s="204">
        <v>22.724173328994226</v>
      </c>
      <c r="RE41" s="204">
        <v>23.353719850924687</v>
      </c>
      <c r="RF41" s="204">
        <v>24.065632774856716</v>
      </c>
      <c r="RG41" s="204">
        <v>28.671589193297969</v>
      </c>
      <c r="RH41" s="204">
        <v>28.122625352336968</v>
      </c>
      <c r="RI41" s="204">
        <v>29.999868899007907</v>
      </c>
      <c r="RJ41" s="204">
        <v>33.110265394777372</v>
      </c>
      <c r="RK41" s="204">
        <v>28.850253099190127</v>
      </c>
      <c r="RL41" s="204">
        <v>20.182899958567823</v>
      </c>
      <c r="RM41" s="204">
        <v>73.46111661733282</v>
      </c>
      <c r="RN41" s="204">
        <v>26.066826438848917</v>
      </c>
      <c r="RO41" s="204">
        <v>25.836118559300665</v>
      </c>
      <c r="RP41" s="204">
        <v>74.312741213230879</v>
      </c>
      <c r="RQ41" s="204">
        <v>77.665334999107628</v>
      </c>
      <c r="RR41" s="204">
        <v>68.711211861325665</v>
      </c>
      <c r="RS41" s="204">
        <v>70.380669128972954</v>
      </c>
      <c r="RT41" s="204">
        <v>72.827832894847162</v>
      </c>
      <c r="RU41" s="204">
        <v>14.653910393636526</v>
      </c>
      <c r="RV41" s="204">
        <v>15.253342842784789</v>
      </c>
      <c r="RW41" s="204">
        <v>14.491330896891832</v>
      </c>
      <c r="RX41" s="204">
        <v>15.201203166226914</v>
      </c>
      <c r="RY41" s="204">
        <v>14.881590501319263</v>
      </c>
      <c r="RZ41" s="204">
        <v>15.040673692916293</v>
      </c>
      <c r="SA41" s="204">
        <v>14.205113897051106</v>
      </c>
      <c r="SB41" s="204">
        <v>14.000627586188337</v>
      </c>
      <c r="SC41" s="204">
        <v>12.351720116094985</v>
      </c>
      <c r="SD41" s="204">
        <v>12.351720116094985</v>
      </c>
      <c r="SE41" s="204">
        <v>12.115894539782346</v>
      </c>
      <c r="SF41" s="204">
        <v>11.58839050131926</v>
      </c>
      <c r="SG41" s="204">
        <v>11.608444311560444</v>
      </c>
      <c r="SH41" s="204">
        <v>11.631661200183565</v>
      </c>
      <c r="SI41" s="204">
        <v>11.658941044315732</v>
      </c>
      <c r="SJ41" s="204">
        <v>11.718941044315741</v>
      </c>
      <c r="SK41" s="204">
        <v>13.12</v>
      </c>
      <c r="SL41" s="204">
        <v>3.9787766801248465</v>
      </c>
      <c r="SM41" s="120"/>
      <c r="SN41" s="204">
        <v>71.24451345520994</v>
      </c>
      <c r="SO41" s="204">
        <v>75.837827692567686</v>
      </c>
      <c r="SP41" s="204">
        <v>77.612485749418354</v>
      </c>
      <c r="SQ41" s="204">
        <v>85.850476950657423</v>
      </c>
      <c r="SR41" s="204">
        <v>90.157799326445172</v>
      </c>
      <c r="SS41" s="204">
        <v>114.5326207222156</v>
      </c>
      <c r="ST41" s="204">
        <v>109.53726193878191</v>
      </c>
      <c r="SU41" s="204">
        <v>102.04417654913838</v>
      </c>
      <c r="SV41" s="204">
        <v>110.22176140434932</v>
      </c>
      <c r="SW41" s="204">
        <v>202.13062484923404</v>
      </c>
      <c r="SX41" s="204">
        <v>193.6313156820292</v>
      </c>
      <c r="SY41" s="204">
        <v>184.05821820080058</v>
      </c>
      <c r="SZ41" s="204">
        <v>216.41446122727885</v>
      </c>
      <c r="TA41" s="204">
        <v>226.49623210597926</v>
      </c>
      <c r="TB41" s="204">
        <v>203.97386665802352</v>
      </c>
      <c r="TC41" s="204">
        <v>449.33306028124883</v>
      </c>
      <c r="TD41" s="204">
        <v>477.6745268863553</v>
      </c>
      <c r="TE41" s="204">
        <v>704.3855733057012</v>
      </c>
      <c r="TF41" s="204">
        <v>571.21154090212258</v>
      </c>
      <c r="TG41" s="204">
        <v>783.26186950869806</v>
      </c>
      <c r="TH41" s="204">
        <v>869.67588886398528</v>
      </c>
      <c r="TI41" s="204">
        <v>989.13516562621419</v>
      </c>
      <c r="TJ41" s="204">
        <v>1000.7397532764702</v>
      </c>
      <c r="TK41" s="204">
        <v>1017.0819697731881</v>
      </c>
      <c r="TL41" s="204">
        <v>902.87691903112977</v>
      </c>
      <c r="TM41" s="204">
        <v>841.40987820434839</v>
      </c>
      <c r="TN41" s="204">
        <v>586.14629004152425</v>
      </c>
      <c r="TO41" s="204">
        <v>810.19709174682691</v>
      </c>
      <c r="TP41" s="204">
        <v>940.92701675283445</v>
      </c>
      <c r="TQ41" s="204">
        <v>878.68827530636747</v>
      </c>
      <c r="TR41" s="204">
        <v>840.97589566810257</v>
      </c>
      <c r="TS41" s="204">
        <v>67.089244064577755</v>
      </c>
      <c r="TT41" s="204">
        <v>948.13835651403781</v>
      </c>
      <c r="TU41" s="204">
        <v>1006.5762733129178</v>
      </c>
      <c r="TV41" s="204">
        <v>206.95661770957861</v>
      </c>
      <c r="TW41" s="120"/>
      <c r="TX41" s="204">
        <v>76.489951675315197</v>
      </c>
      <c r="TY41" s="204">
        <v>82.629095375866711</v>
      </c>
      <c r="TZ41" s="204">
        <v>81.917932208070141</v>
      </c>
      <c r="UA41" s="204">
        <v>72.807130186779986</v>
      </c>
      <c r="UB41" s="204">
        <v>62.707191830124174</v>
      </c>
      <c r="UC41" s="204">
        <v>61.583547817073466</v>
      </c>
      <c r="UD41" s="204">
        <v>54.419113388853305</v>
      </c>
      <c r="UE41" s="204">
        <v>54.028810626703006</v>
      </c>
      <c r="UF41" s="204">
        <v>49.03129625884732</v>
      </c>
      <c r="UG41" s="204">
        <v>34.478541829215423</v>
      </c>
      <c r="UH41" s="204">
        <v>33.437158670033668</v>
      </c>
      <c r="UI41" s="204">
        <v>29.104273216689098</v>
      </c>
      <c r="UJ41" s="204">
        <v>27.356000000000002</v>
      </c>
      <c r="UK41" s="204">
        <v>22.371533807829181</v>
      </c>
      <c r="UL41" s="204">
        <v>25.783000000000001</v>
      </c>
      <c r="UM41" s="204">
        <v>25.033000000000001</v>
      </c>
      <c r="UN41" s="204">
        <v>24.303000000000001</v>
      </c>
      <c r="UO41" s="204">
        <v>23.597000000000001</v>
      </c>
      <c r="UP41" s="204">
        <v>22.911999999999999</v>
      </c>
      <c r="UQ41" s="204">
        <v>22.248000000000001</v>
      </c>
      <c r="UR41" s="204">
        <v>21.602999999999998</v>
      </c>
      <c r="US41" s="204">
        <v>20.978000000000002</v>
      </c>
      <c r="UT41" s="204">
        <v>20.373000000000001</v>
      </c>
      <c r="UU41" s="204">
        <v>19.783999999999999</v>
      </c>
      <c r="UV41" s="204">
        <v>19.213999999999999</v>
      </c>
      <c r="UW41" s="204">
        <v>18.661000000000001</v>
      </c>
      <c r="UX41" s="204">
        <v>18.123999999999999</v>
      </c>
      <c r="UY41" s="204">
        <v>17.603000000000002</v>
      </c>
      <c r="UZ41" s="204">
        <v>17.097999999999999</v>
      </c>
      <c r="VA41" s="204">
        <v>4.7297297297297298</v>
      </c>
      <c r="VB41" s="204">
        <v>16.134</v>
      </c>
      <c r="VC41" s="204">
        <v>59.326305315361147</v>
      </c>
      <c r="VD41" s="204">
        <v>136.50381485249235</v>
      </c>
      <c r="VE41" s="204">
        <v>140.04018311291964</v>
      </c>
      <c r="VF41" s="204">
        <v>112.20949942030167</v>
      </c>
      <c r="VG41" s="120"/>
      <c r="VH41" s="204">
        <v>0</v>
      </c>
      <c r="VI41" s="204">
        <v>0</v>
      </c>
      <c r="VJ41" s="204">
        <v>0</v>
      </c>
      <c r="VK41" s="204">
        <v>0</v>
      </c>
      <c r="VL41" s="204">
        <v>0</v>
      </c>
      <c r="VM41" s="204">
        <v>0</v>
      </c>
      <c r="VN41" s="204">
        <v>0</v>
      </c>
      <c r="VO41" s="204">
        <v>0</v>
      </c>
      <c r="VP41" s="204">
        <v>0</v>
      </c>
      <c r="VQ41" s="204">
        <v>0</v>
      </c>
      <c r="VR41" s="204">
        <v>0</v>
      </c>
      <c r="VS41" s="204">
        <v>0</v>
      </c>
      <c r="VT41" s="204">
        <v>0</v>
      </c>
      <c r="VU41" s="204">
        <v>0</v>
      </c>
      <c r="VV41" s="204">
        <v>0</v>
      </c>
      <c r="VW41" s="204">
        <v>0</v>
      </c>
      <c r="VX41" s="204">
        <v>0</v>
      </c>
      <c r="VY41" s="204">
        <v>0</v>
      </c>
      <c r="VZ41" s="204">
        <v>0</v>
      </c>
      <c r="WA41" s="204">
        <v>0</v>
      </c>
      <c r="WB41" s="204">
        <v>0</v>
      </c>
      <c r="WC41" s="204">
        <v>0</v>
      </c>
      <c r="WD41" s="204">
        <v>0</v>
      </c>
      <c r="WE41" s="204">
        <v>0</v>
      </c>
      <c r="WF41" s="204">
        <v>0</v>
      </c>
      <c r="WG41" s="204">
        <v>0</v>
      </c>
      <c r="WH41" s="204">
        <v>0</v>
      </c>
      <c r="WI41" s="204">
        <v>0</v>
      </c>
      <c r="WJ41" s="204">
        <v>0</v>
      </c>
      <c r="WK41" s="204">
        <v>0</v>
      </c>
      <c r="WL41" s="204">
        <v>0</v>
      </c>
      <c r="WM41" s="204">
        <v>0</v>
      </c>
      <c r="WN41" s="204">
        <v>0</v>
      </c>
      <c r="WO41" s="204">
        <v>0</v>
      </c>
      <c r="WP41" s="204">
        <v>0</v>
      </c>
      <c r="WQ41" s="120"/>
      <c r="WR41" s="204">
        <v>0</v>
      </c>
      <c r="WS41" s="204">
        <v>0</v>
      </c>
      <c r="WT41" s="204">
        <v>0</v>
      </c>
      <c r="WU41" s="204">
        <v>0</v>
      </c>
      <c r="WV41" s="204">
        <v>0</v>
      </c>
      <c r="WW41" s="204">
        <v>0</v>
      </c>
      <c r="WX41" s="204">
        <v>0</v>
      </c>
      <c r="WY41" s="204">
        <v>0</v>
      </c>
      <c r="WZ41" s="204">
        <v>0</v>
      </c>
      <c r="XA41" s="204">
        <v>0</v>
      </c>
      <c r="XB41" s="204">
        <v>0</v>
      </c>
      <c r="XC41" s="204">
        <v>0</v>
      </c>
      <c r="XD41" s="204">
        <v>0</v>
      </c>
      <c r="XE41" s="204">
        <v>0</v>
      </c>
      <c r="XF41" s="204">
        <v>0</v>
      </c>
      <c r="XG41" s="204">
        <v>0</v>
      </c>
      <c r="XH41" s="204">
        <v>0</v>
      </c>
      <c r="XI41" s="204">
        <v>0</v>
      </c>
      <c r="XJ41" s="204">
        <v>0</v>
      </c>
      <c r="XK41" s="204">
        <v>0</v>
      </c>
      <c r="XL41" s="204">
        <v>0</v>
      </c>
      <c r="XM41" s="204">
        <v>0</v>
      </c>
      <c r="XN41" s="204">
        <v>0</v>
      </c>
      <c r="XO41" s="204">
        <v>0</v>
      </c>
      <c r="XP41" s="204">
        <v>0</v>
      </c>
      <c r="XQ41" s="204">
        <v>0</v>
      </c>
      <c r="XR41" s="204">
        <v>0</v>
      </c>
      <c r="XS41" s="204">
        <v>0</v>
      </c>
      <c r="XT41" s="204">
        <v>0</v>
      </c>
      <c r="XU41" s="204">
        <v>0</v>
      </c>
      <c r="XV41" s="204">
        <v>0</v>
      </c>
      <c r="XW41" s="204">
        <v>0</v>
      </c>
      <c r="XX41" s="204">
        <v>0</v>
      </c>
      <c r="XY41" s="204">
        <v>0</v>
      </c>
      <c r="XZ41" s="204">
        <v>0</v>
      </c>
      <c r="YA41" s="120"/>
      <c r="YB41" s="204">
        <v>0</v>
      </c>
      <c r="YC41" s="204">
        <v>0</v>
      </c>
      <c r="YD41" s="204">
        <v>0</v>
      </c>
      <c r="YE41" s="204">
        <v>0</v>
      </c>
      <c r="YF41" s="204">
        <v>0</v>
      </c>
      <c r="YG41" s="204">
        <v>0</v>
      </c>
      <c r="YH41" s="204">
        <v>0</v>
      </c>
      <c r="YI41" s="204">
        <v>0</v>
      </c>
      <c r="YJ41" s="204">
        <v>0</v>
      </c>
      <c r="YK41" s="204">
        <v>0</v>
      </c>
      <c r="YL41" s="204">
        <v>0</v>
      </c>
      <c r="YM41" s="204">
        <v>0</v>
      </c>
      <c r="YN41" s="204">
        <v>0</v>
      </c>
      <c r="YO41" s="204">
        <v>0</v>
      </c>
      <c r="YP41" s="204">
        <v>0</v>
      </c>
      <c r="YQ41" s="204">
        <v>0</v>
      </c>
      <c r="YR41" s="204">
        <v>0</v>
      </c>
      <c r="YS41" s="204">
        <v>0</v>
      </c>
      <c r="YT41" s="204">
        <v>0</v>
      </c>
      <c r="YU41" s="204">
        <v>0</v>
      </c>
      <c r="YV41" s="204">
        <v>0</v>
      </c>
      <c r="YW41" s="204">
        <v>0</v>
      </c>
      <c r="YX41" s="204">
        <v>0</v>
      </c>
      <c r="YY41" s="204">
        <v>0</v>
      </c>
      <c r="YZ41" s="204">
        <v>0</v>
      </c>
      <c r="ZA41" s="204">
        <v>0</v>
      </c>
      <c r="ZB41" s="204">
        <v>0</v>
      </c>
      <c r="ZC41" s="204">
        <v>0</v>
      </c>
      <c r="ZD41" s="204">
        <v>0</v>
      </c>
      <c r="ZE41" s="204">
        <v>0</v>
      </c>
      <c r="ZF41" s="204">
        <v>0</v>
      </c>
      <c r="ZG41" s="204">
        <v>0</v>
      </c>
      <c r="ZH41" s="204">
        <v>0</v>
      </c>
      <c r="ZI41" s="204">
        <v>0</v>
      </c>
      <c r="ZJ41" s="204">
        <v>13.173630501890546</v>
      </c>
      <c r="ZK41" s="120"/>
      <c r="ZL41" s="204">
        <v>0</v>
      </c>
      <c r="ZM41" s="204">
        <v>0</v>
      </c>
      <c r="ZN41" s="204">
        <v>0</v>
      </c>
      <c r="ZO41" s="204">
        <v>0</v>
      </c>
      <c r="ZP41" s="204">
        <v>0</v>
      </c>
      <c r="ZQ41" s="204">
        <v>0</v>
      </c>
      <c r="ZR41" s="204">
        <v>0</v>
      </c>
      <c r="ZS41" s="204">
        <v>0</v>
      </c>
      <c r="ZT41" s="204">
        <v>0</v>
      </c>
      <c r="ZU41" s="204">
        <v>0</v>
      </c>
      <c r="ZV41" s="204">
        <v>0</v>
      </c>
      <c r="ZW41" s="204">
        <v>0</v>
      </c>
      <c r="ZX41" s="204">
        <v>0</v>
      </c>
      <c r="ZY41" s="204">
        <v>0</v>
      </c>
      <c r="ZZ41" s="204">
        <v>0</v>
      </c>
      <c r="AAA41" s="204">
        <v>0</v>
      </c>
      <c r="AAB41" s="204">
        <v>0</v>
      </c>
      <c r="AAC41" s="204">
        <v>0</v>
      </c>
      <c r="AAD41" s="204">
        <v>0</v>
      </c>
      <c r="AAE41" s="204">
        <v>0</v>
      </c>
      <c r="AAF41" s="204">
        <v>0</v>
      </c>
      <c r="AAG41" s="204">
        <v>0</v>
      </c>
      <c r="AAH41" s="204">
        <v>0</v>
      </c>
      <c r="AAI41" s="204">
        <v>0</v>
      </c>
      <c r="AAJ41" s="204">
        <v>0</v>
      </c>
      <c r="AAK41" s="204">
        <v>0</v>
      </c>
      <c r="AAL41" s="204">
        <v>0</v>
      </c>
      <c r="AAM41" s="204">
        <v>0</v>
      </c>
      <c r="AAN41" s="204">
        <v>0</v>
      </c>
      <c r="AAO41" s="204">
        <v>0</v>
      </c>
      <c r="AAP41" s="204">
        <v>0</v>
      </c>
      <c r="AAQ41" s="204">
        <v>0</v>
      </c>
      <c r="AAR41" s="204">
        <v>0</v>
      </c>
      <c r="AAS41" s="204">
        <v>0</v>
      </c>
      <c r="AAT41" s="204">
        <v>0</v>
      </c>
      <c r="AAU41" s="120"/>
      <c r="AAV41" s="204">
        <v>0.13837606903001529</v>
      </c>
      <c r="AAW41" s="204">
        <v>6.4949979655414436E-2</v>
      </c>
      <c r="AAX41" s="204">
        <v>7.7158010095795412E-2</v>
      </c>
      <c r="AAY41" s="204">
        <v>0.1337192158392895</v>
      </c>
      <c r="AAZ41" s="204">
        <v>6.7778471937925397E-2</v>
      </c>
      <c r="ABA41" s="204">
        <v>0.11331157894736842</v>
      </c>
      <c r="ABB41" s="204">
        <v>9.0823720552396417E-2</v>
      </c>
      <c r="ABC41" s="204">
        <v>0.12432499999999999</v>
      </c>
      <c r="ABD41" s="204">
        <v>0.11244705882352941</v>
      </c>
      <c r="ABE41" s="204">
        <v>0.28387913602941178</v>
      </c>
      <c r="ABF41" s="204">
        <v>0.34676674364896076</v>
      </c>
      <c r="ABG41" s="204">
        <v>0.37001262398557266</v>
      </c>
      <c r="ABH41" s="204">
        <v>0.34870553691275169</v>
      </c>
      <c r="ABI41" s="204">
        <v>0.45614342629482074</v>
      </c>
      <c r="ABJ41" s="204">
        <v>0.45652589641434255</v>
      </c>
      <c r="ABK41" s="204">
        <v>0.3055956858407079</v>
      </c>
      <c r="ABL41" s="204">
        <v>0.31617882919005613</v>
      </c>
      <c r="ABM41" s="204">
        <v>0.44326485285952233</v>
      </c>
      <c r="ABN41" s="204">
        <v>0.44993337034980563</v>
      </c>
      <c r="ABO41" s="204">
        <v>0.44948917268184341</v>
      </c>
      <c r="ABP41" s="204">
        <v>0.45630205441421434</v>
      </c>
      <c r="ABQ41" s="204">
        <v>0.45666851749028314</v>
      </c>
      <c r="ABR41" s="204">
        <v>0.45630205441421434</v>
      </c>
      <c r="ABS41" s="204">
        <v>0.45649083842309823</v>
      </c>
      <c r="ABT41" s="204">
        <v>0.85508051082731795</v>
      </c>
      <c r="ABU41" s="204">
        <v>0.45666851749028314</v>
      </c>
      <c r="ABV41" s="204">
        <v>0.45666851749028314</v>
      </c>
      <c r="ABW41" s="204">
        <v>0.4775124930594114</v>
      </c>
      <c r="ABX41" s="204">
        <v>0.44419766796224308</v>
      </c>
      <c r="ABY41" s="204">
        <v>0.49972237645752354</v>
      </c>
      <c r="ABZ41" s="204">
        <v>0.57745696835091609</v>
      </c>
      <c r="ACA41" s="204">
        <v>0.61632426429761233</v>
      </c>
      <c r="ACB41" s="204">
        <v>0.65519156024430869</v>
      </c>
      <c r="ACC41" s="204">
        <v>0.65519156024430869</v>
      </c>
      <c r="ACD41" s="204">
        <v>0.48786806985008324</v>
      </c>
      <c r="ACE41" s="120"/>
      <c r="ACF41" s="204">
        <v>513.58038488918999</v>
      </c>
      <c r="ACG41" s="204">
        <v>606.79927690648492</v>
      </c>
      <c r="ACH41" s="204">
        <v>626.8598345342939</v>
      </c>
      <c r="ACI41" s="204">
        <v>641.67680813237905</v>
      </c>
      <c r="ACJ41" s="204">
        <v>708.79699365104443</v>
      </c>
      <c r="ACK41" s="204">
        <v>823.79938124926684</v>
      </c>
      <c r="ACL41" s="204">
        <v>928.80963461483168</v>
      </c>
      <c r="ACM41" s="204">
        <v>977.48002830634789</v>
      </c>
      <c r="ACN41" s="204">
        <v>1027.8437096906912</v>
      </c>
      <c r="ACO41" s="204">
        <v>1200.5601416093662</v>
      </c>
      <c r="ACP41" s="204">
        <v>1078.9357306071927</v>
      </c>
      <c r="ACQ41" s="204">
        <v>1259.9859069398935</v>
      </c>
      <c r="ACR41" s="204">
        <v>1318.9997280248726</v>
      </c>
      <c r="ACS41" s="204">
        <v>1315.4759663591603</v>
      </c>
      <c r="ACT41" s="204">
        <v>1416.882814308796</v>
      </c>
      <c r="ACU41" s="204">
        <v>1466.4567957461545</v>
      </c>
      <c r="ACV41" s="204">
        <v>1543.7623316487482</v>
      </c>
      <c r="ACW41" s="204">
        <v>1383.2490311830766</v>
      </c>
      <c r="ACX41" s="204">
        <v>1360.9833194455794</v>
      </c>
      <c r="ACY41" s="204">
        <v>1493.9345745409639</v>
      </c>
      <c r="ACZ41" s="204">
        <v>1631.8118211222791</v>
      </c>
      <c r="ADA41" s="204">
        <v>1710.4280493471483</v>
      </c>
      <c r="ADB41" s="204">
        <v>1798.0354475884324</v>
      </c>
      <c r="ADC41" s="204">
        <v>1787.579536296746</v>
      </c>
      <c r="ADD41" s="204">
        <v>1684.0112615299195</v>
      </c>
      <c r="ADE41" s="204">
        <v>1812.501521507166</v>
      </c>
      <c r="ADF41" s="204">
        <v>1895.4298351700972</v>
      </c>
      <c r="ADG41" s="204">
        <v>2001.4617559852691</v>
      </c>
      <c r="ADH41" s="204">
        <v>2088.7094010532951</v>
      </c>
      <c r="ADI41" s="204">
        <v>2182.8311278386259</v>
      </c>
      <c r="ADJ41" s="204">
        <v>2242.4934333101364</v>
      </c>
      <c r="ADK41" s="204">
        <v>2401.2308976845238</v>
      </c>
      <c r="ADL41" s="204">
        <v>2489.11324592868</v>
      </c>
      <c r="ADM41" s="204">
        <v>2514.0043783879682</v>
      </c>
      <c r="ADN41" s="204">
        <v>2576.3006752839165</v>
      </c>
      <c r="ADO41" s="120"/>
      <c r="ADP41" s="204">
        <v>0</v>
      </c>
      <c r="ADQ41" s="204">
        <v>0</v>
      </c>
      <c r="ADR41" s="204">
        <v>0</v>
      </c>
      <c r="ADS41" s="204">
        <v>0</v>
      </c>
      <c r="ADT41" s="204">
        <v>0</v>
      </c>
      <c r="ADU41" s="204">
        <v>0</v>
      </c>
      <c r="ADV41" s="204">
        <v>0</v>
      </c>
      <c r="ADW41" s="204">
        <v>0</v>
      </c>
      <c r="ADX41" s="204">
        <v>0</v>
      </c>
      <c r="ADY41" s="204">
        <v>0</v>
      </c>
      <c r="ADZ41" s="204">
        <v>0</v>
      </c>
      <c r="AEA41" s="204">
        <v>0</v>
      </c>
      <c r="AEB41" s="204">
        <v>0</v>
      </c>
      <c r="AEC41" s="204">
        <v>0</v>
      </c>
      <c r="AED41" s="204">
        <v>0</v>
      </c>
      <c r="AEE41" s="204">
        <v>0</v>
      </c>
      <c r="AEF41" s="204">
        <v>0</v>
      </c>
      <c r="AEG41" s="204">
        <v>0</v>
      </c>
      <c r="AEH41" s="204">
        <v>0</v>
      </c>
      <c r="AEI41" s="204">
        <v>0</v>
      </c>
      <c r="AEJ41" s="204">
        <v>0</v>
      </c>
      <c r="AEK41" s="204">
        <v>0</v>
      </c>
      <c r="AEL41" s="204">
        <v>0</v>
      </c>
      <c r="AEM41" s="204">
        <v>0</v>
      </c>
      <c r="AEN41" s="204">
        <v>0</v>
      </c>
      <c r="AEO41" s="204">
        <v>0</v>
      </c>
      <c r="AEP41" s="204">
        <v>0</v>
      </c>
      <c r="AEQ41" s="204">
        <v>0</v>
      </c>
      <c r="AER41" s="204">
        <v>0</v>
      </c>
      <c r="AES41" s="204">
        <v>0</v>
      </c>
      <c r="AET41" s="204">
        <v>0</v>
      </c>
      <c r="AEU41" s="204">
        <v>0</v>
      </c>
      <c r="AEV41" s="204">
        <v>0</v>
      </c>
      <c r="AEW41" s="204">
        <v>0</v>
      </c>
      <c r="AEX41" s="204">
        <v>0</v>
      </c>
      <c r="AEY41" s="120"/>
      <c r="AEZ41" s="204">
        <v>0</v>
      </c>
      <c r="AFA41" s="204">
        <v>0</v>
      </c>
      <c r="AFB41" s="204">
        <v>0</v>
      </c>
      <c r="AFC41" s="204">
        <v>0</v>
      </c>
      <c r="AFD41" s="204">
        <v>0</v>
      </c>
      <c r="AFE41" s="204">
        <v>0</v>
      </c>
      <c r="AFF41" s="204">
        <v>0</v>
      </c>
      <c r="AFG41" s="204">
        <v>0</v>
      </c>
      <c r="AFH41" s="204">
        <v>0</v>
      </c>
      <c r="AFI41" s="204">
        <v>0</v>
      </c>
      <c r="AFJ41" s="204">
        <v>0</v>
      </c>
      <c r="AFK41" s="204">
        <v>0</v>
      </c>
      <c r="AFL41" s="204">
        <v>0</v>
      </c>
      <c r="AFM41" s="204">
        <v>0</v>
      </c>
      <c r="AFN41" s="204">
        <v>0</v>
      </c>
      <c r="AFO41" s="204">
        <v>0</v>
      </c>
      <c r="AFP41" s="204">
        <v>0</v>
      </c>
      <c r="AFQ41" s="204">
        <v>0</v>
      </c>
      <c r="AFR41" s="204">
        <v>0</v>
      </c>
      <c r="AFS41" s="204">
        <v>0</v>
      </c>
      <c r="AFT41" s="204">
        <v>0</v>
      </c>
      <c r="AFU41" s="204">
        <v>0</v>
      </c>
      <c r="AFV41" s="204">
        <v>0</v>
      </c>
      <c r="AFW41" s="204">
        <v>0</v>
      </c>
      <c r="AFX41" s="204">
        <v>0</v>
      </c>
      <c r="AFY41" s="204">
        <v>0</v>
      </c>
      <c r="AFZ41" s="204">
        <v>0</v>
      </c>
      <c r="AGA41" s="204">
        <v>0</v>
      </c>
      <c r="AGB41" s="204">
        <v>0</v>
      </c>
      <c r="AGC41" s="204">
        <v>0</v>
      </c>
      <c r="AGD41" s="204">
        <v>0</v>
      </c>
      <c r="AGE41" s="204">
        <v>0</v>
      </c>
      <c r="AGF41" s="204">
        <v>0</v>
      </c>
      <c r="AGG41" s="204">
        <v>0</v>
      </c>
      <c r="AGH41" s="204">
        <v>0</v>
      </c>
    </row>
    <row r="42" spans="1:866" ht="16.5" x14ac:dyDescent="0.25">
      <c r="A42" s="123">
        <v>38</v>
      </c>
      <c r="B42" s="408"/>
      <c r="C42" s="217" t="s">
        <v>265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111.325</v>
      </c>
      <c r="Q42" s="216">
        <v>121.512</v>
      </c>
      <c r="R42" s="216">
        <v>292</v>
      </c>
      <c r="S42" s="216">
        <v>621.96</v>
      </c>
      <c r="T42" s="216">
        <v>955.93499999999995</v>
      </c>
      <c r="U42" s="216">
        <v>1320.894</v>
      </c>
      <c r="V42" s="216">
        <v>1545.7750000000001</v>
      </c>
      <c r="W42" s="216">
        <v>1620.2349999999999</v>
      </c>
      <c r="X42" s="216">
        <v>1791.42</v>
      </c>
      <c r="Y42" s="216">
        <v>2050.6979999999999</v>
      </c>
      <c r="Z42" s="216">
        <v>2157.88</v>
      </c>
      <c r="AA42" s="216">
        <v>2202.0450000000001</v>
      </c>
      <c r="AB42" s="216">
        <v>2299.364</v>
      </c>
      <c r="AC42" s="216">
        <v>2611.5259999999998</v>
      </c>
      <c r="AD42" s="216">
        <v>3127.3974482358794</v>
      </c>
      <c r="AE42" s="216">
        <v>3807.8611876291998</v>
      </c>
      <c r="AF42" s="216">
        <v>4784.0359177385235</v>
      </c>
      <c r="AG42" s="216">
        <v>8365.0082725720131</v>
      </c>
      <c r="AH42" s="216">
        <v>12165.719963154379</v>
      </c>
      <c r="AI42" s="216">
        <v>18171.861690158345</v>
      </c>
      <c r="AJ42" s="216">
        <v>27079.390265965521</v>
      </c>
      <c r="AK42" s="216">
        <v>28656.278801700482</v>
      </c>
      <c r="AL42" s="216">
        <v>27875.05</v>
      </c>
      <c r="AM42" s="120"/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  <c r="AU42" s="216">
        <v>0</v>
      </c>
      <c r="AV42" s="216">
        <v>0</v>
      </c>
      <c r="AW42" s="216">
        <v>0</v>
      </c>
      <c r="AX42" s="216">
        <v>0</v>
      </c>
      <c r="AY42" s="216">
        <v>0</v>
      </c>
      <c r="AZ42" s="216">
        <v>0</v>
      </c>
      <c r="BA42" s="216">
        <v>0</v>
      </c>
      <c r="BB42" s="216">
        <v>0</v>
      </c>
      <c r="BC42" s="216">
        <v>0</v>
      </c>
      <c r="BD42" s="216">
        <v>0</v>
      </c>
      <c r="BE42" s="216">
        <v>0</v>
      </c>
      <c r="BF42" s="216">
        <v>0</v>
      </c>
      <c r="BG42" s="216">
        <v>0</v>
      </c>
      <c r="BH42" s="216">
        <v>0</v>
      </c>
      <c r="BI42" s="216">
        <v>0</v>
      </c>
      <c r="BJ42" s="216">
        <v>0</v>
      </c>
      <c r="BK42" s="216">
        <v>0</v>
      </c>
      <c r="BL42" s="216">
        <v>0</v>
      </c>
      <c r="BM42" s="216">
        <v>41.2</v>
      </c>
      <c r="BN42" s="216">
        <v>183.2</v>
      </c>
      <c r="BO42" s="216">
        <v>175</v>
      </c>
      <c r="BP42" s="216">
        <v>529</v>
      </c>
      <c r="BQ42" s="216">
        <v>659</v>
      </c>
      <c r="BR42" s="216">
        <v>470</v>
      </c>
      <c r="BS42" s="216">
        <v>480</v>
      </c>
      <c r="BT42" s="216">
        <v>480</v>
      </c>
      <c r="BU42" s="216">
        <v>540</v>
      </c>
      <c r="BV42" s="216">
        <v>540</v>
      </c>
      <c r="BW42" s="120"/>
      <c r="BX42" s="216">
        <v>7.5</v>
      </c>
      <c r="BY42" s="216">
        <v>8.1</v>
      </c>
      <c r="BZ42" s="216">
        <v>7.2</v>
      </c>
      <c r="CA42" s="216">
        <v>6.5</v>
      </c>
      <c r="CB42" s="216">
        <v>6</v>
      </c>
      <c r="CC42" s="216">
        <v>6.8446680790960457</v>
      </c>
      <c r="CD42" s="216">
        <v>6.7756383507203184</v>
      </c>
      <c r="CE42" s="216">
        <v>5.8174818241903505</v>
      </c>
      <c r="CF42" s="216">
        <v>5.2616587734309714</v>
      </c>
      <c r="CG42" s="216">
        <v>2.3513332557056357</v>
      </c>
      <c r="CH42" s="216">
        <v>2.678531031124761</v>
      </c>
      <c r="CI42" s="216">
        <v>2.6430024711696869</v>
      </c>
      <c r="CJ42" s="216">
        <v>3.0718232345948726</v>
      </c>
      <c r="CK42" s="216">
        <v>2.6400956035817682</v>
      </c>
      <c r="CL42" s="216">
        <v>3.8587420382165605</v>
      </c>
      <c r="CM42" s="216">
        <v>1.9583695031410624</v>
      </c>
      <c r="CN42" s="216">
        <v>0</v>
      </c>
      <c r="CO42" s="216">
        <v>1.4293706293706294</v>
      </c>
      <c r="CP42" s="216">
        <v>0</v>
      </c>
      <c r="CQ42" s="216">
        <v>0</v>
      </c>
      <c r="CR42" s="216">
        <v>0</v>
      </c>
      <c r="CS42" s="216">
        <v>0</v>
      </c>
      <c r="CT42" s="216">
        <v>0</v>
      </c>
      <c r="CU42" s="216">
        <v>0</v>
      </c>
      <c r="CV42" s="216">
        <v>0</v>
      </c>
      <c r="CW42" s="216">
        <v>0</v>
      </c>
      <c r="CX42" s="216">
        <v>0</v>
      </c>
      <c r="CY42" s="216">
        <v>0</v>
      </c>
      <c r="CZ42" s="216">
        <v>0</v>
      </c>
      <c r="DA42" s="216">
        <v>1.4194663352069803</v>
      </c>
      <c r="DB42" s="216">
        <v>0</v>
      </c>
      <c r="DC42" s="216">
        <v>0</v>
      </c>
      <c r="DD42" s="216">
        <v>0</v>
      </c>
      <c r="DE42" s="216">
        <v>0</v>
      </c>
      <c r="DF42" s="216">
        <v>1.903127567233297</v>
      </c>
      <c r="DG42" s="120"/>
      <c r="DH42" s="216">
        <v>0</v>
      </c>
      <c r="DI42" s="216">
        <v>0</v>
      </c>
      <c r="DJ42" s="216">
        <v>0</v>
      </c>
      <c r="DK42" s="216">
        <v>0</v>
      </c>
      <c r="DL42" s="216">
        <v>0</v>
      </c>
      <c r="DM42" s="216">
        <v>0</v>
      </c>
      <c r="DN42" s="216">
        <v>0</v>
      </c>
      <c r="DO42" s="216">
        <v>0</v>
      </c>
      <c r="DP42" s="216">
        <v>0</v>
      </c>
      <c r="DQ42" s="216">
        <v>0</v>
      </c>
      <c r="DR42" s="216">
        <v>0</v>
      </c>
      <c r="DS42" s="216">
        <v>0</v>
      </c>
      <c r="DT42" s="216">
        <v>0</v>
      </c>
      <c r="DU42" s="216">
        <v>0</v>
      </c>
      <c r="DV42" s="216">
        <v>0</v>
      </c>
      <c r="DW42" s="216">
        <v>0</v>
      </c>
      <c r="DX42" s="216">
        <v>0</v>
      </c>
      <c r="DY42" s="216">
        <v>0</v>
      </c>
      <c r="DZ42" s="216">
        <v>0</v>
      </c>
      <c r="EA42" s="216">
        <v>0</v>
      </c>
      <c r="EB42" s="216">
        <v>0</v>
      </c>
      <c r="EC42" s="216">
        <v>0</v>
      </c>
      <c r="ED42" s="216">
        <v>0</v>
      </c>
      <c r="EE42" s="216">
        <v>0</v>
      </c>
      <c r="EF42" s="216">
        <v>0</v>
      </c>
      <c r="EG42" s="216">
        <v>0</v>
      </c>
      <c r="EH42" s="216">
        <v>0</v>
      </c>
      <c r="EI42" s="216">
        <v>0</v>
      </c>
      <c r="EJ42" s="216">
        <v>0</v>
      </c>
      <c r="EK42" s="216">
        <v>0</v>
      </c>
      <c r="EL42" s="216">
        <v>0</v>
      </c>
      <c r="EM42" s="216">
        <v>0</v>
      </c>
      <c r="EN42" s="216">
        <v>0</v>
      </c>
      <c r="EO42" s="216">
        <v>0</v>
      </c>
      <c r="EP42" s="216">
        <v>0</v>
      </c>
      <c r="EQ42" s="120"/>
      <c r="ER42" s="216">
        <v>0</v>
      </c>
      <c r="ES42" s="216">
        <v>0</v>
      </c>
      <c r="ET42" s="216">
        <v>0</v>
      </c>
      <c r="EU42" s="216">
        <v>0</v>
      </c>
      <c r="EV42" s="216">
        <v>0</v>
      </c>
      <c r="EW42" s="216">
        <v>0</v>
      </c>
      <c r="EX42" s="216">
        <v>0</v>
      </c>
      <c r="EY42" s="216">
        <v>0</v>
      </c>
      <c r="EZ42" s="216">
        <v>0</v>
      </c>
      <c r="FA42" s="216">
        <v>0</v>
      </c>
      <c r="FB42" s="216">
        <v>0</v>
      </c>
      <c r="FC42" s="216">
        <v>0</v>
      </c>
      <c r="FD42" s="216">
        <v>0</v>
      </c>
      <c r="FE42" s="216">
        <v>0</v>
      </c>
      <c r="FF42" s="216">
        <v>0</v>
      </c>
      <c r="FG42" s="216">
        <v>0</v>
      </c>
      <c r="FH42" s="216">
        <v>0</v>
      </c>
      <c r="FI42" s="216">
        <v>0</v>
      </c>
      <c r="FJ42" s="216">
        <v>0</v>
      </c>
      <c r="FK42" s="216">
        <v>0</v>
      </c>
      <c r="FL42" s="216">
        <v>0</v>
      </c>
      <c r="FM42" s="216">
        <v>0</v>
      </c>
      <c r="FN42" s="216">
        <v>0</v>
      </c>
      <c r="FO42" s="216">
        <v>0</v>
      </c>
      <c r="FP42" s="216">
        <v>0</v>
      </c>
      <c r="FQ42" s="216">
        <v>0</v>
      </c>
      <c r="FR42" s="216">
        <v>0</v>
      </c>
      <c r="FS42" s="216">
        <v>0</v>
      </c>
      <c r="FT42" s="216">
        <v>0</v>
      </c>
      <c r="FU42" s="216">
        <v>0</v>
      </c>
      <c r="FV42" s="216">
        <v>0</v>
      </c>
      <c r="FW42" s="216">
        <v>0</v>
      </c>
      <c r="FX42" s="216">
        <v>0</v>
      </c>
      <c r="FY42" s="216">
        <v>0</v>
      </c>
      <c r="FZ42" s="216">
        <v>0</v>
      </c>
      <c r="GA42" s="120"/>
      <c r="GB42" s="216">
        <v>0</v>
      </c>
      <c r="GC42" s="216">
        <v>0</v>
      </c>
      <c r="GD42" s="216">
        <v>0</v>
      </c>
      <c r="GE42" s="216">
        <v>0</v>
      </c>
      <c r="GF42" s="216">
        <v>0</v>
      </c>
      <c r="GG42" s="216">
        <v>0</v>
      </c>
      <c r="GH42" s="216">
        <v>0</v>
      </c>
      <c r="GI42" s="216">
        <v>0</v>
      </c>
      <c r="GJ42" s="216">
        <v>0</v>
      </c>
      <c r="GK42" s="216">
        <v>0</v>
      </c>
      <c r="GL42" s="216">
        <v>0</v>
      </c>
      <c r="GM42" s="216">
        <v>0</v>
      </c>
      <c r="GN42" s="216">
        <v>0</v>
      </c>
      <c r="GO42" s="216">
        <v>0</v>
      </c>
      <c r="GP42" s="216">
        <v>0</v>
      </c>
      <c r="GQ42" s="216">
        <v>0</v>
      </c>
      <c r="GR42" s="216">
        <v>0</v>
      </c>
      <c r="GS42" s="216">
        <v>0</v>
      </c>
      <c r="GT42" s="216">
        <v>0</v>
      </c>
      <c r="GU42" s="216">
        <v>0</v>
      </c>
      <c r="GV42" s="216">
        <v>0</v>
      </c>
      <c r="GW42" s="216">
        <v>0</v>
      </c>
      <c r="GX42" s="216">
        <v>0</v>
      </c>
      <c r="GY42" s="216">
        <v>0</v>
      </c>
      <c r="GZ42" s="216">
        <v>0</v>
      </c>
      <c r="HA42" s="216">
        <v>0</v>
      </c>
      <c r="HB42" s="216">
        <v>0</v>
      </c>
      <c r="HC42" s="216">
        <v>0</v>
      </c>
      <c r="HD42" s="216">
        <v>0</v>
      </c>
      <c r="HE42" s="216">
        <v>0</v>
      </c>
      <c r="HF42" s="216">
        <v>0</v>
      </c>
      <c r="HG42" s="216">
        <v>0</v>
      </c>
      <c r="HH42" s="216">
        <v>0</v>
      </c>
      <c r="HI42" s="216">
        <v>0</v>
      </c>
      <c r="HJ42" s="216">
        <v>0</v>
      </c>
      <c r="HK42" s="120"/>
      <c r="HL42" s="216">
        <v>0</v>
      </c>
      <c r="HM42" s="216">
        <v>0</v>
      </c>
      <c r="HN42" s="216">
        <v>0</v>
      </c>
      <c r="HO42" s="216">
        <v>0</v>
      </c>
      <c r="HP42" s="216">
        <v>0</v>
      </c>
      <c r="HQ42" s="216">
        <v>0</v>
      </c>
      <c r="HR42" s="216">
        <v>0</v>
      </c>
      <c r="HS42" s="216">
        <v>0</v>
      </c>
      <c r="HT42" s="216">
        <v>0</v>
      </c>
      <c r="HU42" s="216">
        <v>0</v>
      </c>
      <c r="HV42" s="216">
        <v>0</v>
      </c>
      <c r="HW42" s="216">
        <v>0</v>
      </c>
      <c r="HX42" s="216">
        <v>0</v>
      </c>
      <c r="HY42" s="216">
        <v>0</v>
      </c>
      <c r="HZ42" s="216">
        <v>0</v>
      </c>
      <c r="IA42" s="216">
        <v>0</v>
      </c>
      <c r="IB42" s="216">
        <v>0</v>
      </c>
      <c r="IC42" s="216">
        <v>0</v>
      </c>
      <c r="ID42" s="216">
        <v>0</v>
      </c>
      <c r="IE42" s="216">
        <v>0</v>
      </c>
      <c r="IF42" s="216">
        <v>0</v>
      </c>
      <c r="IG42" s="216">
        <v>0</v>
      </c>
      <c r="IH42" s="216">
        <v>0</v>
      </c>
      <c r="II42" s="216">
        <v>0</v>
      </c>
      <c r="IJ42" s="216">
        <v>0</v>
      </c>
      <c r="IK42" s="216">
        <v>0</v>
      </c>
      <c r="IL42" s="216">
        <v>0</v>
      </c>
      <c r="IM42" s="216">
        <v>0</v>
      </c>
      <c r="IN42" s="216">
        <v>0</v>
      </c>
      <c r="IO42" s="216">
        <v>0</v>
      </c>
      <c r="IP42" s="216">
        <v>0</v>
      </c>
      <c r="IQ42" s="216">
        <v>0</v>
      </c>
      <c r="IR42" s="216">
        <v>0</v>
      </c>
      <c r="IS42" s="216">
        <v>0</v>
      </c>
      <c r="IT42" s="216">
        <v>0</v>
      </c>
      <c r="IU42" s="120"/>
      <c r="IV42" s="216">
        <v>0</v>
      </c>
      <c r="IW42" s="216">
        <v>0</v>
      </c>
      <c r="IX42" s="216">
        <v>0</v>
      </c>
      <c r="IY42" s="216">
        <v>0</v>
      </c>
      <c r="IZ42" s="216">
        <v>0</v>
      </c>
      <c r="JA42" s="216">
        <v>0</v>
      </c>
      <c r="JB42" s="216">
        <v>0</v>
      </c>
      <c r="JC42" s="216">
        <v>0</v>
      </c>
      <c r="JD42" s="216">
        <v>0</v>
      </c>
      <c r="JE42" s="216">
        <v>0</v>
      </c>
      <c r="JF42" s="216">
        <v>0</v>
      </c>
      <c r="JG42" s="216">
        <v>0</v>
      </c>
      <c r="JH42" s="216">
        <v>0</v>
      </c>
      <c r="JI42" s="216">
        <v>0</v>
      </c>
      <c r="JJ42" s="216">
        <v>0</v>
      </c>
      <c r="JK42" s="216">
        <v>0</v>
      </c>
      <c r="JL42" s="216">
        <v>0</v>
      </c>
      <c r="JM42" s="216">
        <v>0</v>
      </c>
      <c r="JN42" s="216">
        <v>0</v>
      </c>
      <c r="JO42" s="216">
        <v>0</v>
      </c>
      <c r="JP42" s="216">
        <v>0</v>
      </c>
      <c r="JQ42" s="216">
        <v>0</v>
      </c>
      <c r="JR42" s="216">
        <v>0</v>
      </c>
      <c r="JS42" s="216">
        <v>0</v>
      </c>
      <c r="JT42" s="216">
        <v>0</v>
      </c>
      <c r="JU42" s="216">
        <v>0</v>
      </c>
      <c r="JV42" s="216">
        <v>0</v>
      </c>
      <c r="JW42" s="216">
        <v>0</v>
      </c>
      <c r="JX42" s="216">
        <v>0</v>
      </c>
      <c r="JY42" s="216">
        <v>0</v>
      </c>
      <c r="JZ42" s="216">
        <v>0</v>
      </c>
      <c r="KA42" s="216">
        <v>0</v>
      </c>
      <c r="KB42" s="216">
        <v>0</v>
      </c>
      <c r="KC42" s="216">
        <v>0</v>
      </c>
      <c r="KD42" s="216">
        <v>0</v>
      </c>
      <c r="KE42" s="120"/>
      <c r="KF42" s="216">
        <v>0</v>
      </c>
      <c r="KG42" s="216">
        <v>0</v>
      </c>
      <c r="KH42" s="216">
        <v>0</v>
      </c>
      <c r="KI42" s="216">
        <v>0</v>
      </c>
      <c r="KJ42" s="216">
        <v>0</v>
      </c>
      <c r="KK42" s="216">
        <v>0</v>
      </c>
      <c r="KL42" s="216">
        <v>0</v>
      </c>
      <c r="KM42" s="216">
        <v>0</v>
      </c>
      <c r="KN42" s="216">
        <v>0</v>
      </c>
      <c r="KO42" s="216">
        <v>0</v>
      </c>
      <c r="KP42" s="216">
        <v>0</v>
      </c>
      <c r="KQ42" s="216">
        <v>0</v>
      </c>
      <c r="KR42" s="216">
        <v>0</v>
      </c>
      <c r="KS42" s="216">
        <v>0</v>
      </c>
      <c r="KT42" s="216">
        <v>0</v>
      </c>
      <c r="KU42" s="216">
        <v>0</v>
      </c>
      <c r="KV42" s="216">
        <v>0</v>
      </c>
      <c r="KW42" s="216">
        <v>0</v>
      </c>
      <c r="KX42" s="216">
        <v>0</v>
      </c>
      <c r="KY42" s="216">
        <v>0</v>
      </c>
      <c r="KZ42" s="216">
        <v>0</v>
      </c>
      <c r="LA42" s="216">
        <v>0</v>
      </c>
      <c r="LB42" s="216">
        <v>0</v>
      </c>
      <c r="LC42" s="216">
        <v>0</v>
      </c>
      <c r="LD42" s="216">
        <v>0</v>
      </c>
      <c r="LE42" s="216">
        <v>0</v>
      </c>
      <c r="LF42" s="216">
        <v>0</v>
      </c>
      <c r="LG42" s="216">
        <v>0</v>
      </c>
      <c r="LH42" s="216">
        <v>0</v>
      </c>
      <c r="LI42" s="216">
        <v>0</v>
      </c>
      <c r="LJ42" s="216">
        <v>0</v>
      </c>
      <c r="LK42" s="216">
        <v>0</v>
      </c>
      <c r="LL42" s="216">
        <v>0</v>
      </c>
      <c r="LM42" s="216">
        <v>0</v>
      </c>
      <c r="LN42" s="216">
        <v>0</v>
      </c>
      <c r="LO42" s="120"/>
      <c r="LP42" s="216">
        <v>7.5</v>
      </c>
      <c r="LQ42" s="216">
        <v>8.1</v>
      </c>
      <c r="LR42" s="216">
        <v>7.2</v>
      </c>
      <c r="LS42" s="216">
        <v>6.5</v>
      </c>
      <c r="LT42" s="216">
        <v>6</v>
      </c>
      <c r="LU42" s="216">
        <v>6.8446680790960457</v>
      </c>
      <c r="LV42" s="216">
        <v>6.7756383507203184</v>
      </c>
      <c r="LW42" s="216">
        <v>5.8174818241903505</v>
      </c>
      <c r="LX42" s="216">
        <v>5.2616587734309714</v>
      </c>
      <c r="LY42" s="216">
        <v>2.3513332557056357</v>
      </c>
      <c r="LZ42" s="216">
        <v>2.678531031124761</v>
      </c>
      <c r="MA42" s="216">
        <v>2.6430024711696869</v>
      </c>
      <c r="MB42" s="216">
        <v>114.39682323459488</v>
      </c>
      <c r="MC42" s="216">
        <v>124.15209560358177</v>
      </c>
      <c r="MD42" s="216">
        <v>295.85874203821658</v>
      </c>
      <c r="ME42" s="216">
        <v>623.91836950314109</v>
      </c>
      <c r="MF42" s="216">
        <v>955.93499999999995</v>
      </c>
      <c r="MG42" s="216">
        <v>1322.3233706293706</v>
      </c>
      <c r="MH42" s="216">
        <v>1545.7750000000001</v>
      </c>
      <c r="MI42" s="216">
        <v>1620.2349999999999</v>
      </c>
      <c r="MJ42" s="216">
        <v>1791.42</v>
      </c>
      <c r="MK42" s="216">
        <v>2050.6979999999999</v>
      </c>
      <c r="ML42" s="216">
        <v>2157.88</v>
      </c>
      <c r="MM42" s="216">
        <v>2202.0450000000001</v>
      </c>
      <c r="MN42" s="216">
        <v>2299.364</v>
      </c>
      <c r="MO42" s="216">
        <v>2652.7259999999997</v>
      </c>
      <c r="MP42" s="216">
        <v>3310.5974482358793</v>
      </c>
      <c r="MQ42" s="216">
        <v>3982.8611876291998</v>
      </c>
      <c r="MR42" s="216">
        <v>5313.0359177385235</v>
      </c>
      <c r="MS42" s="216">
        <v>9025.4277389072195</v>
      </c>
      <c r="MT42" s="216">
        <v>12635.719963154379</v>
      </c>
      <c r="MU42" s="216">
        <v>18651.861690158345</v>
      </c>
      <c r="MV42" s="216">
        <v>27559.390265965521</v>
      </c>
      <c r="MW42" s="216">
        <v>29196.278801700482</v>
      </c>
      <c r="MX42" s="216">
        <v>28416.953127567234</v>
      </c>
      <c r="MY42" s="120"/>
      <c r="MZ42" s="216">
        <v>0</v>
      </c>
      <c r="NA42" s="216">
        <v>0</v>
      </c>
      <c r="NB42" s="216">
        <v>0</v>
      </c>
      <c r="NC42" s="216">
        <v>0</v>
      </c>
      <c r="ND42" s="216">
        <v>0</v>
      </c>
      <c r="NE42" s="216">
        <v>0</v>
      </c>
      <c r="NF42" s="216">
        <v>0</v>
      </c>
      <c r="NG42" s="216">
        <v>0</v>
      </c>
      <c r="NH42" s="216">
        <v>0</v>
      </c>
      <c r="NI42" s="216">
        <v>0</v>
      </c>
      <c r="NJ42" s="216">
        <v>0</v>
      </c>
      <c r="NK42" s="216">
        <v>0</v>
      </c>
      <c r="NL42" s="216">
        <v>0</v>
      </c>
      <c r="NM42" s="216">
        <v>0</v>
      </c>
      <c r="NN42" s="216">
        <v>0</v>
      </c>
      <c r="NO42" s="216">
        <v>0</v>
      </c>
      <c r="NP42" s="216">
        <v>0</v>
      </c>
      <c r="NQ42" s="216">
        <v>0</v>
      </c>
      <c r="NR42" s="216">
        <v>0</v>
      </c>
      <c r="NS42" s="216">
        <v>0</v>
      </c>
      <c r="NT42" s="216">
        <v>0</v>
      </c>
      <c r="NU42" s="216">
        <v>0</v>
      </c>
      <c r="NV42" s="216">
        <v>0</v>
      </c>
      <c r="NW42" s="216">
        <v>0</v>
      </c>
      <c r="NX42" s="216">
        <v>0</v>
      </c>
      <c r="NY42" s="216">
        <v>0</v>
      </c>
      <c r="NZ42" s="216">
        <v>0</v>
      </c>
      <c r="OA42" s="216">
        <v>0</v>
      </c>
      <c r="OB42" s="216">
        <v>0</v>
      </c>
      <c r="OC42" s="216">
        <v>0</v>
      </c>
      <c r="OD42" s="216">
        <v>0</v>
      </c>
      <c r="OE42" s="216">
        <v>0</v>
      </c>
      <c r="OF42" s="216">
        <v>0</v>
      </c>
      <c r="OG42" s="216">
        <v>0</v>
      </c>
      <c r="OH42" s="216">
        <v>0</v>
      </c>
      <c r="OI42" s="120"/>
      <c r="OJ42" s="216">
        <v>0</v>
      </c>
      <c r="OK42" s="216">
        <v>0</v>
      </c>
      <c r="OL42" s="216">
        <v>0</v>
      </c>
      <c r="OM42" s="216">
        <v>0</v>
      </c>
      <c r="ON42" s="216">
        <v>0</v>
      </c>
      <c r="OO42" s="216">
        <v>0</v>
      </c>
      <c r="OP42" s="216">
        <v>0</v>
      </c>
      <c r="OQ42" s="216">
        <v>0</v>
      </c>
      <c r="OR42" s="216">
        <v>0</v>
      </c>
      <c r="OS42" s="216">
        <v>0</v>
      </c>
      <c r="OT42" s="216">
        <v>0</v>
      </c>
      <c r="OU42" s="216">
        <v>0</v>
      </c>
      <c r="OV42" s="216">
        <v>0</v>
      </c>
      <c r="OW42" s="216">
        <v>0</v>
      </c>
      <c r="OX42" s="216">
        <v>0</v>
      </c>
      <c r="OY42" s="216">
        <v>0</v>
      </c>
      <c r="OZ42" s="216">
        <v>0</v>
      </c>
      <c r="PA42" s="216">
        <v>0</v>
      </c>
      <c r="PB42" s="216">
        <v>0</v>
      </c>
      <c r="PC42" s="216">
        <v>0</v>
      </c>
      <c r="PD42" s="216">
        <v>0</v>
      </c>
      <c r="PE42" s="216">
        <v>0</v>
      </c>
      <c r="PF42" s="216">
        <v>0</v>
      </c>
      <c r="PG42" s="216">
        <v>0</v>
      </c>
      <c r="PH42" s="216">
        <v>0</v>
      </c>
      <c r="PI42" s="216">
        <v>0</v>
      </c>
      <c r="PJ42" s="216">
        <v>0</v>
      </c>
      <c r="PK42" s="216">
        <v>0</v>
      </c>
      <c r="PL42" s="216">
        <v>0</v>
      </c>
      <c r="PM42" s="216">
        <v>0</v>
      </c>
      <c r="PN42" s="216">
        <v>0</v>
      </c>
      <c r="PO42" s="216">
        <v>0</v>
      </c>
      <c r="PP42" s="216">
        <v>0</v>
      </c>
      <c r="PQ42" s="216">
        <v>0</v>
      </c>
      <c r="PR42" s="216">
        <v>0</v>
      </c>
      <c r="PS42" s="120"/>
      <c r="PT42" s="216">
        <v>21057.094607049261</v>
      </c>
      <c r="PU42" s="216">
        <v>21606.289999852812</v>
      </c>
      <c r="PV42" s="216">
        <v>22254.834611253096</v>
      </c>
      <c r="PW42" s="216">
        <v>24158.127001313322</v>
      </c>
      <c r="PX42" s="216">
        <v>24918.17014799545</v>
      </c>
      <c r="PY42" s="216">
        <v>26388.533924164774</v>
      </c>
      <c r="PZ42" s="216">
        <v>26510.687226871567</v>
      </c>
      <c r="QA42" s="216">
        <v>26610.457002165178</v>
      </c>
      <c r="QB42" s="216">
        <v>28408.868795029688</v>
      </c>
      <c r="QC42" s="216">
        <v>28843.519411058667</v>
      </c>
      <c r="QD42" s="216">
        <v>30278.541403063606</v>
      </c>
      <c r="QE42" s="216">
        <v>31834.29291599432</v>
      </c>
      <c r="QF42" s="216">
        <v>34703.63271255618</v>
      </c>
      <c r="QG42" s="216">
        <v>34066.498732569911</v>
      </c>
      <c r="QH42" s="216">
        <v>34818.606459686482</v>
      </c>
      <c r="QI42" s="216">
        <v>40770.5</v>
      </c>
      <c r="QJ42" s="216">
        <v>41646.5</v>
      </c>
      <c r="QK42" s="216">
        <v>43773.600000000006</v>
      </c>
      <c r="QL42" s="216">
        <v>44931.5</v>
      </c>
      <c r="QM42" s="216">
        <v>46209</v>
      </c>
      <c r="QN42" s="216">
        <v>47336.85</v>
      </c>
      <c r="QO42" s="216">
        <v>47492.525999999998</v>
      </c>
      <c r="QP42" s="216">
        <v>48049.106999999996</v>
      </c>
      <c r="QQ42" s="216">
        <v>47432.914999999935</v>
      </c>
      <c r="QR42" s="216">
        <v>42175.121999999996</v>
      </c>
      <c r="QS42" s="216">
        <v>37810.789000000004</v>
      </c>
      <c r="QT42" s="216">
        <v>33775.775000000009</v>
      </c>
      <c r="QU42" s="216">
        <v>33115.201319047621</v>
      </c>
      <c r="QV42" s="216">
        <v>32424.45521428571</v>
      </c>
      <c r="QW42" s="216">
        <v>30923.59457011626</v>
      </c>
      <c r="QX42" s="216">
        <v>30204.114999999998</v>
      </c>
      <c r="QY42" s="216">
        <v>27985.279999999999</v>
      </c>
      <c r="QZ42" s="216">
        <v>27054.77123809524</v>
      </c>
      <c r="RA42" s="216">
        <v>26181.926344785716</v>
      </c>
      <c r="RB42" s="216">
        <v>25051.294047619049</v>
      </c>
      <c r="RC42" s="120"/>
      <c r="RD42" s="216">
        <v>2386.4613360814301</v>
      </c>
      <c r="RE42" s="216">
        <v>2696.8123181210885</v>
      </c>
      <c r="RF42" s="216">
        <v>2934.6485708972255</v>
      </c>
      <c r="RG42" s="216">
        <v>3196.6882110395914</v>
      </c>
      <c r="RH42" s="216">
        <v>3463.7077169519866</v>
      </c>
      <c r="RI42" s="216">
        <v>3463.8194937410185</v>
      </c>
      <c r="RJ42" s="216">
        <v>3891.5469391989363</v>
      </c>
      <c r="RK42" s="216">
        <v>4207.7507480394506</v>
      </c>
      <c r="RL42" s="216">
        <v>3961.3010271725993</v>
      </c>
      <c r="RM42" s="216">
        <v>3367.1614090525941</v>
      </c>
      <c r="RN42" s="216">
        <v>3420.3322754046758</v>
      </c>
      <c r="RO42" s="216">
        <v>3125.7203615827516</v>
      </c>
      <c r="RP42" s="216">
        <v>3315.3319532898136</v>
      </c>
      <c r="RQ42" s="216">
        <v>3285.55589291451</v>
      </c>
      <c r="RR42" s="216">
        <v>2998.2131103435745</v>
      </c>
      <c r="RS42" s="216">
        <v>3357.9999999999995</v>
      </c>
      <c r="RT42" s="216">
        <v>3431</v>
      </c>
      <c r="RU42" s="216">
        <v>4135.8</v>
      </c>
      <c r="RV42" s="216">
        <v>4489.5</v>
      </c>
      <c r="RW42" s="216">
        <v>5037</v>
      </c>
      <c r="RX42" s="216">
        <v>5331.92</v>
      </c>
      <c r="RY42" s="216">
        <v>5366.2920000000004</v>
      </c>
      <c r="RZ42" s="216">
        <v>5552.38</v>
      </c>
      <c r="SA42" s="216">
        <v>5565.28</v>
      </c>
      <c r="SB42" s="216">
        <v>5428.4140000000007</v>
      </c>
      <c r="SC42" s="216">
        <v>4979.9490000000005</v>
      </c>
      <c r="SD42" s="216">
        <v>5268.1449999999995</v>
      </c>
      <c r="SE42" s="216">
        <v>5134.7195642857141</v>
      </c>
      <c r="SF42" s="216">
        <v>5028.3212380952391</v>
      </c>
      <c r="SG42" s="216">
        <v>5132.0800964102264</v>
      </c>
      <c r="SH42" s="216">
        <v>5441.42</v>
      </c>
      <c r="SI42" s="216">
        <v>5947.31</v>
      </c>
      <c r="SJ42" s="216">
        <v>6040.2735714285709</v>
      </c>
      <c r="SK42" s="216">
        <v>6230.6671904285704</v>
      </c>
      <c r="SL42" s="216">
        <v>6269.5445</v>
      </c>
      <c r="SM42" s="120"/>
      <c r="SN42" s="216">
        <v>3659.5773040764188</v>
      </c>
      <c r="SO42" s="216">
        <v>3878.9062799678882</v>
      </c>
      <c r="SP42" s="216">
        <v>4025.7337586858212</v>
      </c>
      <c r="SQ42" s="216">
        <v>4082.3494113910101</v>
      </c>
      <c r="SR42" s="216">
        <v>4489.344391975942</v>
      </c>
      <c r="SS42" s="216">
        <v>4610.8006844962702</v>
      </c>
      <c r="ST42" s="216">
        <v>4623.3929324021674</v>
      </c>
      <c r="SU42" s="216">
        <v>4867.5045117781156</v>
      </c>
      <c r="SV42" s="216">
        <v>5143.5476825672995</v>
      </c>
      <c r="SW42" s="216">
        <v>5421.2304753695316</v>
      </c>
      <c r="SX42" s="216">
        <v>5817.1803682047112</v>
      </c>
      <c r="SY42" s="216">
        <v>5946.4324612346254</v>
      </c>
      <c r="SZ42" s="216">
        <v>4995.1457188254353</v>
      </c>
      <c r="TA42" s="216">
        <v>5816.346377422813</v>
      </c>
      <c r="TB42" s="216">
        <v>5874.9982605078949</v>
      </c>
      <c r="TC42" s="216">
        <v>7097.6715624424096</v>
      </c>
      <c r="TD42" s="216">
        <v>8089.6449426089957</v>
      </c>
      <c r="TE42" s="216">
        <v>9352.5619375380211</v>
      </c>
      <c r="TF42" s="216">
        <v>11401.560263486757</v>
      </c>
      <c r="TG42" s="216">
        <v>11344.875353941648</v>
      </c>
      <c r="TH42" s="216">
        <v>10810.520864695043</v>
      </c>
      <c r="TI42" s="216">
        <v>12212.59121637874</v>
      </c>
      <c r="TJ42" s="216">
        <v>12814.648940302348</v>
      </c>
      <c r="TK42" s="216">
        <v>12781.896490414769</v>
      </c>
      <c r="TL42" s="216">
        <v>11455.893200604396</v>
      </c>
      <c r="TM42" s="216">
        <v>14294.04653238187</v>
      </c>
      <c r="TN42" s="216">
        <v>14775.513067167318</v>
      </c>
      <c r="TO42" s="216">
        <v>14018.570083301705</v>
      </c>
      <c r="TP42" s="216">
        <v>16744.837513795017</v>
      </c>
      <c r="TQ42" s="216">
        <v>20875.512402441651</v>
      </c>
      <c r="TR42" s="216">
        <v>23486.206514538153</v>
      </c>
      <c r="TS42" s="216">
        <v>24158.322024234989</v>
      </c>
      <c r="TT42" s="216">
        <v>26789.613168102675</v>
      </c>
      <c r="TU42" s="216">
        <v>27267.827988342062</v>
      </c>
      <c r="TV42" s="216">
        <v>28584.977480362966</v>
      </c>
      <c r="TW42" s="120"/>
      <c r="TX42" s="216">
        <v>771.53315857986058</v>
      </c>
      <c r="TY42" s="216">
        <v>600.00119718661142</v>
      </c>
      <c r="TZ42" s="216">
        <v>485.23418245832045</v>
      </c>
      <c r="UA42" s="216">
        <v>394.28382358423738</v>
      </c>
      <c r="UB42" s="216">
        <v>679.75256433327331</v>
      </c>
      <c r="UC42" s="216">
        <v>369.10276660332187</v>
      </c>
      <c r="UD42" s="216">
        <v>276.42261370916083</v>
      </c>
      <c r="UE42" s="216">
        <v>340.64594686648502</v>
      </c>
      <c r="UF42" s="216">
        <v>257.0500505561173</v>
      </c>
      <c r="UG42" s="216">
        <v>158.91729518855655</v>
      </c>
      <c r="UH42" s="216">
        <v>198.93728956228955</v>
      </c>
      <c r="UI42" s="216">
        <v>123.6703780741466</v>
      </c>
      <c r="UJ42" s="216">
        <v>337.0129929613384</v>
      </c>
      <c r="UK42" s="216">
        <v>211.56236910320285</v>
      </c>
      <c r="UL42" s="216">
        <v>89.055717373404704</v>
      </c>
      <c r="UM42" s="216">
        <v>75.366214777708208</v>
      </c>
      <c r="UN42" s="216">
        <v>137.78070376604254</v>
      </c>
      <c r="UO42" s="216">
        <v>283.15317073170729</v>
      </c>
      <c r="UP42" s="216">
        <v>65.600436579873815</v>
      </c>
      <c r="UQ42" s="216">
        <v>82.886958525345619</v>
      </c>
      <c r="UR42" s="216">
        <v>230.60320055516999</v>
      </c>
      <c r="US42" s="216">
        <v>124.520159333796</v>
      </c>
      <c r="UT42" s="216">
        <v>230.60320055517002</v>
      </c>
      <c r="UU42" s="216">
        <v>177.23925598335066</v>
      </c>
      <c r="UV42" s="216">
        <v>107.83129552549428</v>
      </c>
      <c r="UW42" s="216">
        <v>254.39999999999998</v>
      </c>
      <c r="UX42" s="216">
        <v>254.39999999999998</v>
      </c>
      <c r="UY42" s="216">
        <v>264.29148747833182</v>
      </c>
      <c r="UZ42" s="216">
        <v>186.4795968</v>
      </c>
      <c r="VA42" s="216">
        <v>108.66770632574456</v>
      </c>
      <c r="VB42" s="216">
        <v>137</v>
      </c>
      <c r="VC42" s="216">
        <v>139</v>
      </c>
      <c r="VD42" s="216">
        <v>142</v>
      </c>
      <c r="VE42" s="216">
        <v>145</v>
      </c>
      <c r="VF42" s="216">
        <v>19.617406945630947</v>
      </c>
      <c r="VG42" s="120"/>
      <c r="VH42" s="216">
        <v>0</v>
      </c>
      <c r="VI42" s="216">
        <v>0</v>
      </c>
      <c r="VJ42" s="216">
        <v>0</v>
      </c>
      <c r="VK42" s="216">
        <v>0</v>
      </c>
      <c r="VL42" s="216">
        <v>0</v>
      </c>
      <c r="VM42" s="216">
        <v>0</v>
      </c>
      <c r="VN42" s="216">
        <v>0</v>
      </c>
      <c r="VO42" s="216">
        <v>0</v>
      </c>
      <c r="VP42" s="216">
        <v>0</v>
      </c>
      <c r="VQ42" s="216">
        <v>0</v>
      </c>
      <c r="VR42" s="216">
        <v>0</v>
      </c>
      <c r="VS42" s="216">
        <v>0</v>
      </c>
      <c r="VT42" s="216">
        <v>0</v>
      </c>
      <c r="VU42" s="216">
        <v>0</v>
      </c>
      <c r="VV42" s="216">
        <v>0</v>
      </c>
      <c r="VW42" s="216">
        <v>0</v>
      </c>
      <c r="VX42" s="216">
        <v>0</v>
      </c>
      <c r="VY42" s="216">
        <v>0</v>
      </c>
      <c r="VZ42" s="216">
        <v>0</v>
      </c>
      <c r="WA42" s="216">
        <v>0</v>
      </c>
      <c r="WB42" s="216">
        <v>0</v>
      </c>
      <c r="WC42" s="216">
        <v>0</v>
      </c>
      <c r="WD42" s="216">
        <v>0</v>
      </c>
      <c r="WE42" s="216">
        <v>0</v>
      </c>
      <c r="WF42" s="216">
        <v>0</v>
      </c>
      <c r="WG42" s="216">
        <v>0</v>
      </c>
      <c r="WH42" s="216">
        <v>0</v>
      </c>
      <c r="WI42" s="216">
        <v>0</v>
      </c>
      <c r="WJ42" s="216">
        <v>0</v>
      </c>
      <c r="WK42" s="216">
        <v>0</v>
      </c>
      <c r="WL42" s="216">
        <v>0</v>
      </c>
      <c r="WM42" s="216">
        <v>0</v>
      </c>
      <c r="WN42" s="216">
        <v>0</v>
      </c>
      <c r="WO42" s="216">
        <v>0</v>
      </c>
      <c r="WP42" s="216">
        <v>0</v>
      </c>
      <c r="WQ42" s="120"/>
      <c r="WR42" s="216">
        <v>0</v>
      </c>
      <c r="WS42" s="216">
        <v>0</v>
      </c>
      <c r="WT42" s="216">
        <v>0</v>
      </c>
      <c r="WU42" s="216">
        <v>0</v>
      </c>
      <c r="WV42" s="216">
        <v>0</v>
      </c>
      <c r="WW42" s="216">
        <v>0</v>
      </c>
      <c r="WX42" s="216">
        <v>0</v>
      </c>
      <c r="WY42" s="216">
        <v>0</v>
      </c>
      <c r="WZ42" s="216">
        <v>0</v>
      </c>
      <c r="XA42" s="216">
        <v>0</v>
      </c>
      <c r="XB42" s="216">
        <v>0</v>
      </c>
      <c r="XC42" s="216">
        <v>0</v>
      </c>
      <c r="XD42" s="216">
        <v>0</v>
      </c>
      <c r="XE42" s="216">
        <v>0</v>
      </c>
      <c r="XF42" s="216">
        <v>0</v>
      </c>
      <c r="XG42" s="216">
        <v>0</v>
      </c>
      <c r="XH42" s="216">
        <v>0</v>
      </c>
      <c r="XI42" s="216">
        <v>0</v>
      </c>
      <c r="XJ42" s="216">
        <v>0</v>
      </c>
      <c r="XK42" s="216">
        <v>0</v>
      </c>
      <c r="XL42" s="216">
        <v>0</v>
      </c>
      <c r="XM42" s="216">
        <v>0</v>
      </c>
      <c r="XN42" s="216">
        <v>0</v>
      </c>
      <c r="XO42" s="216">
        <v>0</v>
      </c>
      <c r="XP42" s="216">
        <v>0</v>
      </c>
      <c r="XQ42" s="216">
        <v>0</v>
      </c>
      <c r="XR42" s="216">
        <v>0</v>
      </c>
      <c r="XS42" s="216">
        <v>0</v>
      </c>
      <c r="XT42" s="216">
        <v>0</v>
      </c>
      <c r="XU42" s="216">
        <v>0</v>
      </c>
      <c r="XV42" s="216">
        <v>172.3</v>
      </c>
      <c r="XW42" s="216">
        <v>1536</v>
      </c>
      <c r="XX42" s="216">
        <v>1705</v>
      </c>
      <c r="XY42" s="216">
        <v>1598</v>
      </c>
      <c r="XZ42" s="216">
        <v>2097.9363089655094</v>
      </c>
      <c r="YA42" s="120"/>
      <c r="YB42" s="216">
        <v>0</v>
      </c>
      <c r="YC42" s="216">
        <v>0</v>
      </c>
      <c r="YD42" s="216">
        <v>0</v>
      </c>
      <c r="YE42" s="216">
        <v>0</v>
      </c>
      <c r="YF42" s="216">
        <v>0</v>
      </c>
      <c r="YG42" s="216">
        <v>0</v>
      </c>
      <c r="YH42" s="216">
        <v>0</v>
      </c>
      <c r="YI42" s="216">
        <v>0</v>
      </c>
      <c r="YJ42" s="216">
        <v>0</v>
      </c>
      <c r="YK42" s="216">
        <v>0</v>
      </c>
      <c r="YL42" s="216">
        <v>0</v>
      </c>
      <c r="YM42" s="216">
        <v>0</v>
      </c>
      <c r="YN42" s="216">
        <v>0</v>
      </c>
      <c r="YO42" s="216">
        <v>0</v>
      </c>
      <c r="YP42" s="216">
        <v>0</v>
      </c>
      <c r="YQ42" s="216">
        <v>0</v>
      </c>
      <c r="YR42" s="216">
        <v>0</v>
      </c>
      <c r="YS42" s="216">
        <v>0</v>
      </c>
      <c r="YT42" s="216">
        <v>0</v>
      </c>
      <c r="YU42" s="216">
        <v>0</v>
      </c>
      <c r="YV42" s="216">
        <v>0</v>
      </c>
      <c r="YW42" s="216">
        <v>0</v>
      </c>
      <c r="YX42" s="216">
        <v>0</v>
      </c>
      <c r="YY42" s="216">
        <v>0</v>
      </c>
      <c r="YZ42" s="216">
        <v>0</v>
      </c>
      <c r="ZA42" s="216">
        <v>0</v>
      </c>
      <c r="ZB42" s="216">
        <v>0</v>
      </c>
      <c r="ZC42" s="216">
        <v>0</v>
      </c>
      <c r="ZD42" s="216">
        <v>0</v>
      </c>
      <c r="ZE42" s="216">
        <v>0</v>
      </c>
      <c r="ZF42" s="216">
        <v>0</v>
      </c>
      <c r="ZG42" s="216">
        <v>0</v>
      </c>
      <c r="ZH42" s="216">
        <v>0</v>
      </c>
      <c r="ZI42" s="216">
        <v>790.23555733253909</v>
      </c>
      <c r="ZJ42" s="216">
        <v>1264.7741255517637</v>
      </c>
      <c r="ZK42" s="120"/>
      <c r="ZL42" s="216">
        <v>0</v>
      </c>
      <c r="ZM42" s="216">
        <v>0</v>
      </c>
      <c r="ZN42" s="216">
        <v>0</v>
      </c>
      <c r="ZO42" s="216">
        <v>0</v>
      </c>
      <c r="ZP42" s="216">
        <v>0</v>
      </c>
      <c r="ZQ42" s="216">
        <v>0</v>
      </c>
      <c r="ZR42" s="216">
        <v>0</v>
      </c>
      <c r="ZS42" s="216">
        <v>0</v>
      </c>
      <c r="ZT42" s="216">
        <v>0</v>
      </c>
      <c r="ZU42" s="216">
        <v>0</v>
      </c>
      <c r="ZV42" s="216">
        <v>0</v>
      </c>
      <c r="ZW42" s="216">
        <v>0</v>
      </c>
      <c r="ZX42" s="216">
        <v>0</v>
      </c>
      <c r="ZY42" s="216">
        <v>0</v>
      </c>
      <c r="ZZ42" s="216">
        <v>0</v>
      </c>
      <c r="AAA42" s="216">
        <v>0</v>
      </c>
      <c r="AAB42" s="216">
        <v>0</v>
      </c>
      <c r="AAC42" s="216">
        <v>0</v>
      </c>
      <c r="AAD42" s="216">
        <v>0</v>
      </c>
      <c r="AAE42" s="216">
        <v>0</v>
      </c>
      <c r="AAF42" s="216">
        <v>0</v>
      </c>
      <c r="AAG42" s="216">
        <v>0</v>
      </c>
      <c r="AAH42" s="216">
        <v>0</v>
      </c>
      <c r="AAI42" s="216">
        <v>0</v>
      </c>
      <c r="AAJ42" s="216">
        <v>0</v>
      </c>
      <c r="AAK42" s="216">
        <v>0</v>
      </c>
      <c r="AAL42" s="216">
        <v>0</v>
      </c>
      <c r="AAM42" s="216">
        <v>0</v>
      </c>
      <c r="AAN42" s="216">
        <v>0</v>
      </c>
      <c r="AAO42" s="216">
        <v>0</v>
      </c>
      <c r="AAP42" s="216">
        <v>0</v>
      </c>
      <c r="AAQ42" s="216">
        <v>0</v>
      </c>
      <c r="AAR42" s="216">
        <v>0</v>
      </c>
      <c r="AAS42" s="216">
        <v>0</v>
      </c>
      <c r="AAT42" s="216">
        <v>0</v>
      </c>
      <c r="AAU42" s="120"/>
      <c r="AAV42" s="216">
        <v>0</v>
      </c>
      <c r="AAW42" s="216">
        <v>0</v>
      </c>
      <c r="AAX42" s="216">
        <v>0</v>
      </c>
      <c r="AAY42" s="216">
        <v>0</v>
      </c>
      <c r="AAZ42" s="216">
        <v>0</v>
      </c>
      <c r="ABA42" s="216">
        <v>0</v>
      </c>
      <c r="ABB42" s="216">
        <v>0</v>
      </c>
      <c r="ABC42" s="216">
        <v>0</v>
      </c>
      <c r="ABD42" s="216">
        <v>0</v>
      </c>
      <c r="ABE42" s="216">
        <v>0</v>
      </c>
      <c r="ABF42" s="216">
        <v>0</v>
      </c>
      <c r="ABG42" s="216">
        <v>0</v>
      </c>
      <c r="ABH42" s="216">
        <v>0</v>
      </c>
      <c r="ABI42" s="216">
        <v>0</v>
      </c>
      <c r="ABJ42" s="216">
        <v>0</v>
      </c>
      <c r="ABK42" s="216">
        <v>0</v>
      </c>
      <c r="ABL42" s="216">
        <v>0</v>
      </c>
      <c r="ABM42" s="216">
        <v>0</v>
      </c>
      <c r="ABN42" s="216">
        <v>0</v>
      </c>
      <c r="ABO42" s="216">
        <v>0</v>
      </c>
      <c r="ABP42" s="216">
        <v>0</v>
      </c>
      <c r="ABQ42" s="216">
        <v>0</v>
      </c>
      <c r="ABR42" s="216">
        <v>0</v>
      </c>
      <c r="ABS42" s="216">
        <v>0</v>
      </c>
      <c r="ABT42" s="216">
        <v>0</v>
      </c>
      <c r="ABU42" s="216">
        <v>0</v>
      </c>
      <c r="ABV42" s="216">
        <v>0</v>
      </c>
      <c r="ABW42" s="216">
        <v>0</v>
      </c>
      <c r="ABX42" s="216">
        <v>0</v>
      </c>
      <c r="ABY42" s="216">
        <v>0</v>
      </c>
      <c r="ABZ42" s="216">
        <v>0</v>
      </c>
      <c r="ACA42" s="216">
        <v>0</v>
      </c>
      <c r="ACB42" s="216">
        <v>0</v>
      </c>
      <c r="ACC42" s="216">
        <v>0</v>
      </c>
      <c r="ACD42" s="216">
        <v>0</v>
      </c>
      <c r="ACE42" s="120"/>
      <c r="ACF42" s="216">
        <v>1.395</v>
      </c>
      <c r="ACG42" s="216">
        <v>1.512</v>
      </c>
      <c r="ACH42" s="216">
        <v>1.163</v>
      </c>
      <c r="ACI42" s="216">
        <v>1.2789999999999999</v>
      </c>
      <c r="ACJ42" s="216">
        <v>1.395</v>
      </c>
      <c r="ACK42" s="216">
        <v>1.2789999999999999</v>
      </c>
      <c r="ACL42" s="216">
        <v>1.5116000000000001</v>
      </c>
      <c r="ACM42" s="216">
        <v>1.6279999999999999</v>
      </c>
      <c r="ACN42" s="216">
        <v>3</v>
      </c>
      <c r="ACO42" s="216">
        <v>3.2</v>
      </c>
      <c r="ACP42" s="216">
        <v>3.3</v>
      </c>
      <c r="ACQ42" s="216">
        <v>3.2</v>
      </c>
      <c r="ACR42" s="216">
        <v>3.5</v>
      </c>
      <c r="ACS42" s="216">
        <v>2.4</v>
      </c>
      <c r="ACT42" s="216">
        <v>3</v>
      </c>
      <c r="ACU42" s="216">
        <v>4</v>
      </c>
      <c r="ACV42" s="216">
        <v>4.9640000000000004</v>
      </c>
      <c r="ACW42" s="216">
        <v>6.1609999999999996</v>
      </c>
      <c r="ACX42" s="216">
        <v>7.6459999999999999</v>
      </c>
      <c r="ACY42" s="216">
        <v>9.4890000000000008</v>
      </c>
      <c r="ACZ42" s="216">
        <v>11.776</v>
      </c>
      <c r="ADA42" s="216">
        <v>14.614000000000001</v>
      </c>
      <c r="ADB42" s="216">
        <v>47</v>
      </c>
      <c r="ADC42" s="216">
        <v>47.6</v>
      </c>
      <c r="ADD42" s="216">
        <v>47.8</v>
      </c>
      <c r="ADE42" s="216">
        <v>49.7</v>
      </c>
      <c r="ADF42" s="216">
        <v>51</v>
      </c>
      <c r="ADG42" s="216">
        <v>54.5</v>
      </c>
      <c r="ADH42" s="216">
        <v>52.4</v>
      </c>
      <c r="ADI42" s="216">
        <v>43</v>
      </c>
      <c r="ADJ42" s="216">
        <v>55.2</v>
      </c>
      <c r="ADK42" s="216">
        <v>56.8</v>
      </c>
      <c r="ADL42" s="216">
        <v>56.856799999999993</v>
      </c>
      <c r="ADM42" s="216">
        <v>57.8568</v>
      </c>
      <c r="ADN42" s="216">
        <v>60</v>
      </c>
      <c r="ADO42" s="120"/>
      <c r="ADP42" s="216">
        <v>0</v>
      </c>
      <c r="ADQ42" s="216">
        <v>0</v>
      </c>
      <c r="ADR42" s="216">
        <v>0</v>
      </c>
      <c r="ADS42" s="216">
        <v>0</v>
      </c>
      <c r="ADT42" s="216">
        <v>0</v>
      </c>
      <c r="ADU42" s="216">
        <v>0</v>
      </c>
      <c r="ADV42" s="216">
        <v>0</v>
      </c>
      <c r="ADW42" s="216">
        <v>0</v>
      </c>
      <c r="ADX42" s="216">
        <v>0</v>
      </c>
      <c r="ADY42" s="216">
        <v>0</v>
      </c>
      <c r="ADZ42" s="216">
        <v>0</v>
      </c>
      <c r="AEA42" s="216">
        <v>0</v>
      </c>
      <c r="AEB42" s="216">
        <v>0</v>
      </c>
      <c r="AEC42" s="216">
        <v>0</v>
      </c>
      <c r="AED42" s="216">
        <v>0</v>
      </c>
      <c r="AEE42" s="216">
        <v>0</v>
      </c>
      <c r="AEF42" s="216">
        <v>0</v>
      </c>
      <c r="AEG42" s="216">
        <v>0</v>
      </c>
      <c r="AEH42" s="216">
        <v>0</v>
      </c>
      <c r="AEI42" s="216">
        <v>0</v>
      </c>
      <c r="AEJ42" s="216">
        <v>0</v>
      </c>
      <c r="AEK42" s="216">
        <v>0</v>
      </c>
      <c r="AEL42" s="216">
        <v>0</v>
      </c>
      <c r="AEM42" s="216">
        <v>0</v>
      </c>
      <c r="AEN42" s="216">
        <v>0</v>
      </c>
      <c r="AEO42" s="216">
        <v>0</v>
      </c>
      <c r="AEP42" s="216">
        <v>0</v>
      </c>
      <c r="AEQ42" s="216">
        <v>0</v>
      </c>
      <c r="AER42" s="216">
        <v>0</v>
      </c>
      <c r="AES42" s="216">
        <v>0</v>
      </c>
      <c r="AET42" s="216">
        <v>0</v>
      </c>
      <c r="AEU42" s="216">
        <v>0</v>
      </c>
      <c r="AEV42" s="216">
        <v>0</v>
      </c>
      <c r="AEW42" s="216">
        <v>0</v>
      </c>
      <c r="AEX42" s="216">
        <v>0</v>
      </c>
      <c r="AEY42" s="120"/>
      <c r="AEZ42" s="216">
        <v>0</v>
      </c>
      <c r="AFA42" s="216">
        <v>0</v>
      </c>
      <c r="AFB42" s="216">
        <v>0</v>
      </c>
      <c r="AFC42" s="216">
        <v>0</v>
      </c>
      <c r="AFD42" s="216">
        <v>0</v>
      </c>
      <c r="AFE42" s="216">
        <v>0</v>
      </c>
      <c r="AFF42" s="216">
        <v>0</v>
      </c>
      <c r="AFG42" s="216">
        <v>0</v>
      </c>
      <c r="AFH42" s="216">
        <v>0</v>
      </c>
      <c r="AFI42" s="216">
        <v>0</v>
      </c>
      <c r="AFJ42" s="216">
        <v>0</v>
      </c>
      <c r="AFK42" s="216">
        <v>0</v>
      </c>
      <c r="AFL42" s="216">
        <v>0</v>
      </c>
      <c r="AFM42" s="216">
        <v>0</v>
      </c>
      <c r="AFN42" s="216">
        <v>0</v>
      </c>
      <c r="AFO42" s="216">
        <v>0</v>
      </c>
      <c r="AFP42" s="216">
        <v>0</v>
      </c>
      <c r="AFQ42" s="216">
        <v>0</v>
      </c>
      <c r="AFR42" s="216">
        <v>0</v>
      </c>
      <c r="AFS42" s="216">
        <v>0</v>
      </c>
      <c r="AFT42" s="216">
        <v>0</v>
      </c>
      <c r="AFU42" s="216">
        <v>0</v>
      </c>
      <c r="AFV42" s="216">
        <v>0</v>
      </c>
      <c r="AFW42" s="216">
        <v>0</v>
      </c>
      <c r="AFX42" s="216">
        <v>0</v>
      </c>
      <c r="AFY42" s="216">
        <v>0</v>
      </c>
      <c r="AFZ42" s="216">
        <v>0</v>
      </c>
      <c r="AGA42" s="216">
        <v>0</v>
      </c>
      <c r="AGB42" s="216">
        <v>0</v>
      </c>
      <c r="AGC42" s="216">
        <v>0</v>
      </c>
      <c r="AGD42" s="216">
        <v>0</v>
      </c>
      <c r="AGE42" s="216">
        <v>0</v>
      </c>
      <c r="AGF42" s="216">
        <v>0</v>
      </c>
      <c r="AGG42" s="216">
        <v>0</v>
      </c>
      <c r="AGH42" s="216">
        <v>0</v>
      </c>
    </row>
    <row r="43" spans="1:866" ht="16.5" x14ac:dyDescent="0.25">
      <c r="A43" s="123">
        <v>39</v>
      </c>
      <c r="B43" s="408"/>
      <c r="C43" s="220" t="s">
        <v>343</v>
      </c>
      <c r="D43" s="221">
        <v>0</v>
      </c>
      <c r="E43" s="221">
        <v>0</v>
      </c>
      <c r="F43" s="221">
        <v>0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0</v>
      </c>
      <c r="M43" s="221">
        <v>0</v>
      </c>
      <c r="N43" s="221">
        <v>0</v>
      </c>
      <c r="O43" s="221">
        <v>0</v>
      </c>
      <c r="P43" s="221">
        <v>111.325</v>
      </c>
      <c r="Q43" s="221">
        <v>121.512</v>
      </c>
      <c r="R43" s="221">
        <v>292</v>
      </c>
      <c r="S43" s="221">
        <v>621.96</v>
      </c>
      <c r="T43" s="221">
        <v>955.93499999999995</v>
      </c>
      <c r="U43" s="221">
        <v>1320.894</v>
      </c>
      <c r="V43" s="221">
        <v>1545.7750000000001</v>
      </c>
      <c r="W43" s="221">
        <v>1620.2349999999999</v>
      </c>
      <c r="X43" s="221">
        <v>1791.42</v>
      </c>
      <c r="Y43" s="221">
        <v>2050.6979999999999</v>
      </c>
      <c r="Z43" s="221">
        <v>2157.88</v>
      </c>
      <c r="AA43" s="221">
        <v>2202.0450000000001</v>
      </c>
      <c r="AB43" s="221">
        <v>2299.364</v>
      </c>
      <c r="AC43" s="221">
        <v>2611.5259999999998</v>
      </c>
      <c r="AD43" s="221">
        <v>3127.3974482358794</v>
      </c>
      <c r="AE43" s="221">
        <v>3807.8611876291998</v>
      </c>
      <c r="AF43" s="221">
        <v>4784.0359177385235</v>
      </c>
      <c r="AG43" s="221">
        <v>8365.0082725720131</v>
      </c>
      <c r="AH43" s="221">
        <v>12165.719963154379</v>
      </c>
      <c r="AI43" s="221">
        <v>18171.861690158345</v>
      </c>
      <c r="AJ43" s="221">
        <v>27079.390265965521</v>
      </c>
      <c r="AK43" s="221">
        <v>28656.278801700482</v>
      </c>
      <c r="AL43" s="221">
        <v>27875.05</v>
      </c>
      <c r="AM43" s="120"/>
      <c r="AN43" s="221">
        <v>0</v>
      </c>
      <c r="AO43" s="221">
        <v>0</v>
      </c>
      <c r="AP43" s="221">
        <v>0</v>
      </c>
      <c r="AQ43" s="221">
        <v>0</v>
      </c>
      <c r="AR43" s="221">
        <v>0</v>
      </c>
      <c r="AS43" s="221">
        <v>0</v>
      </c>
      <c r="AT43" s="221">
        <v>0</v>
      </c>
      <c r="AU43" s="221">
        <v>0</v>
      </c>
      <c r="AV43" s="221">
        <v>0</v>
      </c>
      <c r="AW43" s="221">
        <v>0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221">
        <v>0</v>
      </c>
      <c r="BD43" s="221">
        <v>0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221">
        <v>0</v>
      </c>
      <c r="BK43" s="221">
        <v>0</v>
      </c>
      <c r="BL43" s="221">
        <v>0</v>
      </c>
      <c r="BM43" s="221">
        <v>0</v>
      </c>
      <c r="BN43" s="221">
        <v>0</v>
      </c>
      <c r="BO43" s="221">
        <v>0</v>
      </c>
      <c r="BP43" s="221">
        <v>0</v>
      </c>
      <c r="BQ43" s="221">
        <v>0</v>
      </c>
      <c r="BR43" s="221">
        <v>0</v>
      </c>
      <c r="BS43" s="221">
        <v>0</v>
      </c>
      <c r="BT43" s="221">
        <v>0</v>
      </c>
      <c r="BU43" s="221">
        <v>0</v>
      </c>
      <c r="BV43" s="221">
        <v>0</v>
      </c>
      <c r="BW43" s="120"/>
      <c r="BX43" s="221">
        <v>0</v>
      </c>
      <c r="BY43" s="221">
        <v>0</v>
      </c>
      <c r="BZ43" s="221">
        <v>0</v>
      </c>
      <c r="CA43" s="221">
        <v>0</v>
      </c>
      <c r="CB43" s="221">
        <v>0</v>
      </c>
      <c r="CC43" s="221">
        <v>0</v>
      </c>
      <c r="CD43" s="221">
        <v>0</v>
      </c>
      <c r="CE43" s="221">
        <v>0</v>
      </c>
      <c r="CF43" s="221">
        <v>0</v>
      </c>
      <c r="CG43" s="221">
        <v>0</v>
      </c>
      <c r="CH43" s="221">
        <v>0</v>
      </c>
      <c r="CI43" s="221">
        <v>0</v>
      </c>
      <c r="CJ43" s="221">
        <v>0</v>
      </c>
      <c r="CK43" s="221">
        <v>0</v>
      </c>
      <c r="CL43" s="221">
        <v>0</v>
      </c>
      <c r="CM43" s="221">
        <v>0</v>
      </c>
      <c r="CN43" s="221">
        <v>0</v>
      </c>
      <c r="CO43" s="221">
        <v>0</v>
      </c>
      <c r="CP43" s="221">
        <v>0</v>
      </c>
      <c r="CQ43" s="221">
        <v>0</v>
      </c>
      <c r="CR43" s="221">
        <v>0</v>
      </c>
      <c r="CS43" s="221">
        <v>0</v>
      </c>
      <c r="CT43" s="221">
        <v>0</v>
      </c>
      <c r="CU43" s="221">
        <v>0</v>
      </c>
      <c r="CV43" s="221">
        <v>0</v>
      </c>
      <c r="CW43" s="221">
        <v>0</v>
      </c>
      <c r="CX43" s="221">
        <v>0</v>
      </c>
      <c r="CY43" s="221">
        <v>0</v>
      </c>
      <c r="CZ43" s="221">
        <v>0</v>
      </c>
      <c r="DA43" s="221">
        <v>0</v>
      </c>
      <c r="DB43" s="221">
        <v>0</v>
      </c>
      <c r="DC43" s="221">
        <v>0</v>
      </c>
      <c r="DD43" s="221">
        <v>0</v>
      </c>
      <c r="DE43" s="221">
        <v>0</v>
      </c>
      <c r="DF43" s="221">
        <v>0</v>
      </c>
      <c r="DG43" s="120"/>
      <c r="DH43" s="221">
        <v>0</v>
      </c>
      <c r="DI43" s="221">
        <v>0</v>
      </c>
      <c r="DJ43" s="221">
        <v>0</v>
      </c>
      <c r="DK43" s="221">
        <v>0</v>
      </c>
      <c r="DL43" s="221">
        <v>0</v>
      </c>
      <c r="DM43" s="221">
        <v>0</v>
      </c>
      <c r="DN43" s="221">
        <v>0</v>
      </c>
      <c r="DO43" s="221">
        <v>0</v>
      </c>
      <c r="DP43" s="221">
        <v>0</v>
      </c>
      <c r="DQ43" s="221">
        <v>0</v>
      </c>
      <c r="DR43" s="221">
        <v>0</v>
      </c>
      <c r="DS43" s="221">
        <v>0</v>
      </c>
      <c r="DT43" s="221">
        <v>0</v>
      </c>
      <c r="DU43" s="221">
        <v>0</v>
      </c>
      <c r="DV43" s="221">
        <v>0</v>
      </c>
      <c r="DW43" s="221">
        <v>0</v>
      </c>
      <c r="DX43" s="221">
        <v>0</v>
      </c>
      <c r="DY43" s="221">
        <v>0</v>
      </c>
      <c r="DZ43" s="221">
        <v>0</v>
      </c>
      <c r="EA43" s="221">
        <v>0</v>
      </c>
      <c r="EB43" s="221">
        <v>0</v>
      </c>
      <c r="EC43" s="221">
        <v>0</v>
      </c>
      <c r="ED43" s="221">
        <v>0</v>
      </c>
      <c r="EE43" s="221">
        <v>0</v>
      </c>
      <c r="EF43" s="221">
        <v>0</v>
      </c>
      <c r="EG43" s="221">
        <v>0</v>
      </c>
      <c r="EH43" s="221">
        <v>0</v>
      </c>
      <c r="EI43" s="221">
        <v>0</v>
      </c>
      <c r="EJ43" s="221">
        <v>0</v>
      </c>
      <c r="EK43" s="221">
        <v>0</v>
      </c>
      <c r="EL43" s="221">
        <v>0</v>
      </c>
      <c r="EM43" s="221">
        <v>0</v>
      </c>
      <c r="EN43" s="221">
        <v>0</v>
      </c>
      <c r="EO43" s="221">
        <v>0</v>
      </c>
      <c r="EP43" s="221">
        <v>0</v>
      </c>
      <c r="EQ43" s="120"/>
      <c r="ER43" s="221">
        <v>0</v>
      </c>
      <c r="ES43" s="221">
        <v>0</v>
      </c>
      <c r="ET43" s="221">
        <v>0</v>
      </c>
      <c r="EU43" s="221">
        <v>0</v>
      </c>
      <c r="EV43" s="221">
        <v>0</v>
      </c>
      <c r="EW43" s="221">
        <v>0</v>
      </c>
      <c r="EX43" s="221">
        <v>0</v>
      </c>
      <c r="EY43" s="221">
        <v>0</v>
      </c>
      <c r="EZ43" s="221">
        <v>0</v>
      </c>
      <c r="FA43" s="221">
        <v>0</v>
      </c>
      <c r="FB43" s="221">
        <v>0</v>
      </c>
      <c r="FC43" s="221">
        <v>0</v>
      </c>
      <c r="FD43" s="221">
        <v>0</v>
      </c>
      <c r="FE43" s="221">
        <v>0</v>
      </c>
      <c r="FF43" s="221">
        <v>0</v>
      </c>
      <c r="FG43" s="221">
        <v>0</v>
      </c>
      <c r="FH43" s="221">
        <v>0</v>
      </c>
      <c r="FI43" s="221">
        <v>0</v>
      </c>
      <c r="FJ43" s="221">
        <v>0</v>
      </c>
      <c r="FK43" s="221">
        <v>0</v>
      </c>
      <c r="FL43" s="221">
        <v>0</v>
      </c>
      <c r="FM43" s="221">
        <v>0</v>
      </c>
      <c r="FN43" s="221">
        <v>0</v>
      </c>
      <c r="FO43" s="221">
        <v>0</v>
      </c>
      <c r="FP43" s="221">
        <v>0</v>
      </c>
      <c r="FQ43" s="221">
        <v>0</v>
      </c>
      <c r="FR43" s="221">
        <v>0</v>
      </c>
      <c r="FS43" s="221">
        <v>0</v>
      </c>
      <c r="FT43" s="221">
        <v>0</v>
      </c>
      <c r="FU43" s="221">
        <v>0</v>
      </c>
      <c r="FV43" s="221">
        <v>0</v>
      </c>
      <c r="FW43" s="221">
        <v>0</v>
      </c>
      <c r="FX43" s="221">
        <v>0</v>
      </c>
      <c r="FY43" s="221">
        <v>0</v>
      </c>
      <c r="FZ43" s="221">
        <v>0</v>
      </c>
      <c r="GA43" s="120"/>
      <c r="GB43" s="221">
        <v>0</v>
      </c>
      <c r="GC43" s="221">
        <v>0</v>
      </c>
      <c r="GD43" s="221">
        <v>0</v>
      </c>
      <c r="GE43" s="221">
        <v>0</v>
      </c>
      <c r="GF43" s="221">
        <v>0</v>
      </c>
      <c r="GG43" s="221">
        <v>0</v>
      </c>
      <c r="GH43" s="221">
        <v>0</v>
      </c>
      <c r="GI43" s="221">
        <v>0</v>
      </c>
      <c r="GJ43" s="221">
        <v>0</v>
      </c>
      <c r="GK43" s="221">
        <v>0</v>
      </c>
      <c r="GL43" s="221">
        <v>0</v>
      </c>
      <c r="GM43" s="221">
        <v>0</v>
      </c>
      <c r="GN43" s="221">
        <v>0</v>
      </c>
      <c r="GO43" s="221">
        <v>0</v>
      </c>
      <c r="GP43" s="221">
        <v>0</v>
      </c>
      <c r="GQ43" s="221">
        <v>0</v>
      </c>
      <c r="GR43" s="221">
        <v>0</v>
      </c>
      <c r="GS43" s="221">
        <v>0</v>
      </c>
      <c r="GT43" s="221">
        <v>0</v>
      </c>
      <c r="GU43" s="221">
        <v>0</v>
      </c>
      <c r="GV43" s="221">
        <v>0</v>
      </c>
      <c r="GW43" s="221">
        <v>0</v>
      </c>
      <c r="GX43" s="221">
        <v>0</v>
      </c>
      <c r="GY43" s="221">
        <v>0</v>
      </c>
      <c r="GZ43" s="221">
        <v>0</v>
      </c>
      <c r="HA43" s="221">
        <v>0</v>
      </c>
      <c r="HB43" s="221">
        <v>0</v>
      </c>
      <c r="HC43" s="221">
        <v>0</v>
      </c>
      <c r="HD43" s="221">
        <v>0</v>
      </c>
      <c r="HE43" s="221">
        <v>0</v>
      </c>
      <c r="HF43" s="221">
        <v>0</v>
      </c>
      <c r="HG43" s="221">
        <v>0</v>
      </c>
      <c r="HH43" s="221">
        <v>0</v>
      </c>
      <c r="HI43" s="221">
        <v>0</v>
      </c>
      <c r="HJ43" s="221">
        <v>0</v>
      </c>
      <c r="HK43" s="120"/>
      <c r="HL43" s="221">
        <v>0</v>
      </c>
      <c r="HM43" s="221">
        <v>0</v>
      </c>
      <c r="HN43" s="221">
        <v>0</v>
      </c>
      <c r="HO43" s="221">
        <v>0</v>
      </c>
      <c r="HP43" s="221">
        <v>0</v>
      </c>
      <c r="HQ43" s="221">
        <v>0</v>
      </c>
      <c r="HR43" s="221">
        <v>0</v>
      </c>
      <c r="HS43" s="221">
        <v>0</v>
      </c>
      <c r="HT43" s="221">
        <v>0</v>
      </c>
      <c r="HU43" s="221">
        <v>0</v>
      </c>
      <c r="HV43" s="221">
        <v>0</v>
      </c>
      <c r="HW43" s="221">
        <v>0</v>
      </c>
      <c r="HX43" s="221">
        <v>0</v>
      </c>
      <c r="HY43" s="221">
        <v>0</v>
      </c>
      <c r="HZ43" s="221">
        <v>0</v>
      </c>
      <c r="IA43" s="221">
        <v>0</v>
      </c>
      <c r="IB43" s="221">
        <v>0</v>
      </c>
      <c r="IC43" s="221">
        <v>0</v>
      </c>
      <c r="ID43" s="221">
        <v>0</v>
      </c>
      <c r="IE43" s="221">
        <v>0</v>
      </c>
      <c r="IF43" s="221">
        <v>0</v>
      </c>
      <c r="IG43" s="221">
        <v>0</v>
      </c>
      <c r="IH43" s="221">
        <v>0</v>
      </c>
      <c r="II43" s="221">
        <v>0</v>
      </c>
      <c r="IJ43" s="221">
        <v>0</v>
      </c>
      <c r="IK43" s="221">
        <v>0</v>
      </c>
      <c r="IL43" s="221">
        <v>0</v>
      </c>
      <c r="IM43" s="221">
        <v>0</v>
      </c>
      <c r="IN43" s="221">
        <v>0</v>
      </c>
      <c r="IO43" s="221">
        <v>0</v>
      </c>
      <c r="IP43" s="221">
        <v>0</v>
      </c>
      <c r="IQ43" s="221">
        <v>0</v>
      </c>
      <c r="IR43" s="221">
        <v>0</v>
      </c>
      <c r="IS43" s="221">
        <v>0</v>
      </c>
      <c r="IT43" s="221">
        <v>0</v>
      </c>
      <c r="IU43" s="120"/>
      <c r="IV43" s="221">
        <v>0</v>
      </c>
      <c r="IW43" s="221">
        <v>0</v>
      </c>
      <c r="IX43" s="221">
        <v>0</v>
      </c>
      <c r="IY43" s="221">
        <v>0</v>
      </c>
      <c r="IZ43" s="221">
        <v>0</v>
      </c>
      <c r="JA43" s="221">
        <v>0</v>
      </c>
      <c r="JB43" s="221">
        <v>0</v>
      </c>
      <c r="JC43" s="221">
        <v>0</v>
      </c>
      <c r="JD43" s="221">
        <v>0</v>
      </c>
      <c r="JE43" s="221">
        <v>0</v>
      </c>
      <c r="JF43" s="221">
        <v>0</v>
      </c>
      <c r="JG43" s="221">
        <v>0</v>
      </c>
      <c r="JH43" s="221">
        <v>0</v>
      </c>
      <c r="JI43" s="221">
        <v>0</v>
      </c>
      <c r="JJ43" s="221">
        <v>0</v>
      </c>
      <c r="JK43" s="221">
        <v>0</v>
      </c>
      <c r="JL43" s="221">
        <v>0</v>
      </c>
      <c r="JM43" s="221">
        <v>0</v>
      </c>
      <c r="JN43" s="221">
        <v>0</v>
      </c>
      <c r="JO43" s="221">
        <v>0</v>
      </c>
      <c r="JP43" s="221">
        <v>0</v>
      </c>
      <c r="JQ43" s="221">
        <v>0</v>
      </c>
      <c r="JR43" s="221">
        <v>0</v>
      </c>
      <c r="JS43" s="221">
        <v>0</v>
      </c>
      <c r="JT43" s="221">
        <v>0</v>
      </c>
      <c r="JU43" s="221">
        <v>0</v>
      </c>
      <c r="JV43" s="221">
        <v>0</v>
      </c>
      <c r="JW43" s="221">
        <v>0</v>
      </c>
      <c r="JX43" s="221">
        <v>0</v>
      </c>
      <c r="JY43" s="221">
        <v>0</v>
      </c>
      <c r="JZ43" s="221">
        <v>0</v>
      </c>
      <c r="KA43" s="221">
        <v>0</v>
      </c>
      <c r="KB43" s="221">
        <v>0</v>
      </c>
      <c r="KC43" s="221">
        <v>0</v>
      </c>
      <c r="KD43" s="221">
        <v>0</v>
      </c>
      <c r="KE43" s="120"/>
      <c r="KF43" s="221">
        <v>0</v>
      </c>
      <c r="KG43" s="221">
        <v>0</v>
      </c>
      <c r="KH43" s="221">
        <v>0</v>
      </c>
      <c r="KI43" s="221">
        <v>0</v>
      </c>
      <c r="KJ43" s="221">
        <v>0</v>
      </c>
      <c r="KK43" s="221">
        <v>0</v>
      </c>
      <c r="KL43" s="221">
        <v>0</v>
      </c>
      <c r="KM43" s="221">
        <v>0</v>
      </c>
      <c r="KN43" s="221">
        <v>0</v>
      </c>
      <c r="KO43" s="221">
        <v>0</v>
      </c>
      <c r="KP43" s="221">
        <v>0</v>
      </c>
      <c r="KQ43" s="221">
        <v>0</v>
      </c>
      <c r="KR43" s="221">
        <v>0</v>
      </c>
      <c r="KS43" s="221">
        <v>0</v>
      </c>
      <c r="KT43" s="221">
        <v>0</v>
      </c>
      <c r="KU43" s="221">
        <v>0</v>
      </c>
      <c r="KV43" s="221">
        <v>0</v>
      </c>
      <c r="KW43" s="221">
        <v>0</v>
      </c>
      <c r="KX43" s="221">
        <v>0</v>
      </c>
      <c r="KY43" s="221">
        <v>0</v>
      </c>
      <c r="KZ43" s="221">
        <v>0</v>
      </c>
      <c r="LA43" s="221">
        <v>0</v>
      </c>
      <c r="LB43" s="221">
        <v>0</v>
      </c>
      <c r="LC43" s="221">
        <v>0</v>
      </c>
      <c r="LD43" s="221">
        <v>0</v>
      </c>
      <c r="LE43" s="221">
        <v>0</v>
      </c>
      <c r="LF43" s="221">
        <v>0</v>
      </c>
      <c r="LG43" s="221">
        <v>0</v>
      </c>
      <c r="LH43" s="221">
        <v>0</v>
      </c>
      <c r="LI43" s="221">
        <v>0</v>
      </c>
      <c r="LJ43" s="221">
        <v>0</v>
      </c>
      <c r="LK43" s="221">
        <v>0</v>
      </c>
      <c r="LL43" s="221">
        <v>0</v>
      </c>
      <c r="LM43" s="221">
        <v>0</v>
      </c>
      <c r="LN43" s="221">
        <v>0</v>
      </c>
      <c r="LO43" s="120"/>
      <c r="LP43" s="221">
        <v>0</v>
      </c>
      <c r="LQ43" s="221">
        <v>0</v>
      </c>
      <c r="LR43" s="221">
        <v>0</v>
      </c>
      <c r="LS43" s="221">
        <v>0</v>
      </c>
      <c r="LT43" s="221">
        <v>0</v>
      </c>
      <c r="LU43" s="221">
        <v>0</v>
      </c>
      <c r="LV43" s="221">
        <v>0</v>
      </c>
      <c r="LW43" s="221">
        <v>0</v>
      </c>
      <c r="LX43" s="221">
        <v>0</v>
      </c>
      <c r="LY43" s="221">
        <v>0</v>
      </c>
      <c r="LZ43" s="221">
        <v>0</v>
      </c>
      <c r="MA43" s="221">
        <v>0</v>
      </c>
      <c r="MB43" s="221">
        <v>111.325</v>
      </c>
      <c r="MC43" s="221">
        <v>121.512</v>
      </c>
      <c r="MD43" s="221">
        <v>292</v>
      </c>
      <c r="ME43" s="221">
        <v>621.96</v>
      </c>
      <c r="MF43" s="221">
        <v>955.93499999999995</v>
      </c>
      <c r="MG43" s="221">
        <v>1320.894</v>
      </c>
      <c r="MH43" s="221">
        <v>1545.7750000000001</v>
      </c>
      <c r="MI43" s="221">
        <v>1620.2349999999999</v>
      </c>
      <c r="MJ43" s="221">
        <v>1791.42</v>
      </c>
      <c r="MK43" s="221">
        <v>2050.6979999999999</v>
      </c>
      <c r="ML43" s="221">
        <v>2157.88</v>
      </c>
      <c r="MM43" s="221">
        <v>2202.0450000000001</v>
      </c>
      <c r="MN43" s="221">
        <v>2299.364</v>
      </c>
      <c r="MO43" s="221">
        <v>2611.5259999999998</v>
      </c>
      <c r="MP43" s="221">
        <v>3127.3974482358794</v>
      </c>
      <c r="MQ43" s="221">
        <v>3807.8611876291998</v>
      </c>
      <c r="MR43" s="221">
        <v>4784.0359177385235</v>
      </c>
      <c r="MS43" s="221">
        <v>8365.0082725720131</v>
      </c>
      <c r="MT43" s="221">
        <v>12165.719963154379</v>
      </c>
      <c r="MU43" s="221">
        <v>18171.861690158345</v>
      </c>
      <c r="MV43" s="221">
        <v>27079.390265965521</v>
      </c>
      <c r="MW43" s="221">
        <v>28656.278801700482</v>
      </c>
      <c r="MX43" s="221">
        <v>27875.05</v>
      </c>
      <c r="MY43" s="120"/>
      <c r="MZ43" s="221">
        <v>0</v>
      </c>
      <c r="NA43" s="221">
        <v>0</v>
      </c>
      <c r="NB43" s="221">
        <v>0</v>
      </c>
      <c r="NC43" s="221">
        <v>0</v>
      </c>
      <c r="ND43" s="221">
        <v>0</v>
      </c>
      <c r="NE43" s="221">
        <v>0</v>
      </c>
      <c r="NF43" s="221">
        <v>0</v>
      </c>
      <c r="NG43" s="221">
        <v>0</v>
      </c>
      <c r="NH43" s="221">
        <v>0</v>
      </c>
      <c r="NI43" s="221">
        <v>0</v>
      </c>
      <c r="NJ43" s="221">
        <v>0</v>
      </c>
      <c r="NK43" s="221">
        <v>0</v>
      </c>
      <c r="NL43" s="221">
        <v>0</v>
      </c>
      <c r="NM43" s="221">
        <v>0</v>
      </c>
      <c r="NN43" s="221">
        <v>0</v>
      </c>
      <c r="NO43" s="221">
        <v>0</v>
      </c>
      <c r="NP43" s="221">
        <v>0</v>
      </c>
      <c r="NQ43" s="221">
        <v>0</v>
      </c>
      <c r="NR43" s="221">
        <v>0</v>
      </c>
      <c r="NS43" s="221">
        <v>0</v>
      </c>
      <c r="NT43" s="221">
        <v>0</v>
      </c>
      <c r="NU43" s="221">
        <v>0</v>
      </c>
      <c r="NV43" s="221">
        <v>0</v>
      </c>
      <c r="NW43" s="221">
        <v>0</v>
      </c>
      <c r="NX43" s="221">
        <v>0</v>
      </c>
      <c r="NY43" s="221">
        <v>0</v>
      </c>
      <c r="NZ43" s="221">
        <v>0</v>
      </c>
      <c r="OA43" s="221">
        <v>0</v>
      </c>
      <c r="OB43" s="221">
        <v>0</v>
      </c>
      <c r="OC43" s="221">
        <v>0</v>
      </c>
      <c r="OD43" s="221">
        <v>0</v>
      </c>
      <c r="OE43" s="221">
        <v>0</v>
      </c>
      <c r="OF43" s="221">
        <v>0</v>
      </c>
      <c r="OG43" s="221">
        <v>0</v>
      </c>
      <c r="OH43" s="221">
        <v>0</v>
      </c>
      <c r="OI43" s="120"/>
      <c r="OJ43" s="221">
        <v>0</v>
      </c>
      <c r="OK43" s="221">
        <v>0</v>
      </c>
      <c r="OL43" s="221">
        <v>0</v>
      </c>
      <c r="OM43" s="221">
        <v>0</v>
      </c>
      <c r="ON43" s="221">
        <v>0</v>
      </c>
      <c r="OO43" s="221">
        <v>0</v>
      </c>
      <c r="OP43" s="221">
        <v>0</v>
      </c>
      <c r="OQ43" s="221">
        <v>0</v>
      </c>
      <c r="OR43" s="221">
        <v>0</v>
      </c>
      <c r="OS43" s="221">
        <v>0</v>
      </c>
      <c r="OT43" s="221">
        <v>0</v>
      </c>
      <c r="OU43" s="221">
        <v>0</v>
      </c>
      <c r="OV43" s="221">
        <v>0</v>
      </c>
      <c r="OW43" s="221">
        <v>0</v>
      </c>
      <c r="OX43" s="221">
        <v>0</v>
      </c>
      <c r="OY43" s="221">
        <v>0</v>
      </c>
      <c r="OZ43" s="221">
        <v>0</v>
      </c>
      <c r="PA43" s="221">
        <v>0</v>
      </c>
      <c r="PB43" s="221">
        <v>0</v>
      </c>
      <c r="PC43" s="221">
        <v>0</v>
      </c>
      <c r="PD43" s="221">
        <v>0</v>
      </c>
      <c r="PE43" s="221">
        <v>0</v>
      </c>
      <c r="PF43" s="221">
        <v>0</v>
      </c>
      <c r="PG43" s="221">
        <v>0</v>
      </c>
      <c r="PH43" s="221">
        <v>0</v>
      </c>
      <c r="PI43" s="221">
        <v>0</v>
      </c>
      <c r="PJ43" s="221">
        <v>0</v>
      </c>
      <c r="PK43" s="221">
        <v>0</v>
      </c>
      <c r="PL43" s="221">
        <v>0</v>
      </c>
      <c r="PM43" s="221">
        <v>0</v>
      </c>
      <c r="PN43" s="221">
        <v>0</v>
      </c>
      <c r="PO43" s="221">
        <v>0</v>
      </c>
      <c r="PP43" s="221">
        <v>0</v>
      </c>
      <c r="PQ43" s="221">
        <v>0</v>
      </c>
      <c r="PR43" s="221">
        <v>0</v>
      </c>
      <c r="PS43" s="120"/>
      <c r="PT43" s="221">
        <v>20406.148671537398</v>
      </c>
      <c r="PU43" s="221">
        <v>20982.5133734591</v>
      </c>
      <c r="PV43" s="221">
        <v>21575.381734124956</v>
      </c>
      <c r="PW43" s="221">
        <v>23473.740098664963</v>
      </c>
      <c r="PX43" s="221">
        <v>24234.207492720812</v>
      </c>
      <c r="PY43" s="221">
        <v>25666.045159663146</v>
      </c>
      <c r="PZ43" s="221">
        <v>25790.913964003132</v>
      </c>
      <c r="QA43" s="221">
        <v>25882.992863002008</v>
      </c>
      <c r="QB43" s="221">
        <v>27656.872268088846</v>
      </c>
      <c r="QC43" s="221">
        <v>28172.184940390318</v>
      </c>
      <c r="QD43" s="221">
        <v>29592.804113855182</v>
      </c>
      <c r="QE43" s="221">
        <v>31119.436936239716</v>
      </c>
      <c r="QF43" s="221">
        <v>34005.458600000005</v>
      </c>
      <c r="QG43" s="221">
        <v>33288.799082430225</v>
      </c>
      <c r="QH43" s="221">
        <v>33925.41708096362</v>
      </c>
      <c r="QI43" s="221">
        <v>40014.60188107696</v>
      </c>
      <c r="QJ43" s="221">
        <v>40839.489741019432</v>
      </c>
      <c r="QK43" s="221">
        <v>42965.221581189762</v>
      </c>
      <c r="QL43" s="221">
        <v>44120.615180467576</v>
      </c>
      <c r="QM43" s="221">
        <v>45484.335732962652</v>
      </c>
      <c r="QN43" s="221">
        <v>46455.69295288602</v>
      </c>
      <c r="QO43" s="221">
        <v>46609.048651728255</v>
      </c>
      <c r="QP43" s="221">
        <v>47136.083097735318</v>
      </c>
      <c r="QQ43" s="221">
        <v>46548.574618822204</v>
      </c>
      <c r="QR43" s="221">
        <v>41388.494372276618</v>
      </c>
      <c r="QS43" s="221">
        <v>37105.597380609499</v>
      </c>
      <c r="QT43" s="221">
        <v>33145.613910340209</v>
      </c>
      <c r="QU43" s="221">
        <v>32482.974838410155</v>
      </c>
      <c r="QV43" s="221">
        <v>31808.935274428026</v>
      </c>
      <c r="QW43" s="221">
        <v>30270.290680848299</v>
      </c>
      <c r="QX43" s="221">
        <v>29627.692769113295</v>
      </c>
      <c r="QY43" s="221">
        <v>27446.899163661175</v>
      </c>
      <c r="QZ43" s="221">
        <v>26583.68562871161</v>
      </c>
      <c r="RA43" s="221">
        <v>25664.392192659128</v>
      </c>
      <c r="RB43" s="221">
        <v>24653.982096284748</v>
      </c>
      <c r="RC43" s="120"/>
      <c r="RD43" s="221">
        <v>0</v>
      </c>
      <c r="RE43" s="221">
        <v>0</v>
      </c>
      <c r="RF43" s="221">
        <v>0</v>
      </c>
      <c r="RG43" s="221">
        <v>0</v>
      </c>
      <c r="RH43" s="221">
        <v>0</v>
      </c>
      <c r="RI43" s="221">
        <v>0</v>
      </c>
      <c r="RJ43" s="221">
        <v>0</v>
      </c>
      <c r="RK43" s="221">
        <v>0</v>
      </c>
      <c r="RL43" s="221">
        <v>0</v>
      </c>
      <c r="RM43" s="221">
        <v>0</v>
      </c>
      <c r="RN43" s="221">
        <v>0</v>
      </c>
      <c r="RO43" s="221">
        <v>0</v>
      </c>
      <c r="RP43" s="221">
        <v>0</v>
      </c>
      <c r="RQ43" s="221">
        <v>0</v>
      </c>
      <c r="RR43" s="221">
        <v>0</v>
      </c>
      <c r="RS43" s="221">
        <v>0</v>
      </c>
      <c r="RT43" s="221">
        <v>0</v>
      </c>
      <c r="RU43" s="221">
        <v>0</v>
      </c>
      <c r="RV43" s="221">
        <v>0</v>
      </c>
      <c r="RW43" s="221">
        <v>0</v>
      </c>
      <c r="RX43" s="221">
        <v>0</v>
      </c>
      <c r="RY43" s="221">
        <v>0</v>
      </c>
      <c r="RZ43" s="221">
        <v>0</v>
      </c>
      <c r="SA43" s="221">
        <v>0</v>
      </c>
      <c r="SB43" s="221">
        <v>0</v>
      </c>
      <c r="SC43" s="221">
        <v>0</v>
      </c>
      <c r="SD43" s="221">
        <v>0</v>
      </c>
      <c r="SE43" s="221">
        <v>0</v>
      </c>
      <c r="SF43" s="221">
        <v>0</v>
      </c>
      <c r="SG43" s="221">
        <v>0</v>
      </c>
      <c r="SH43" s="221">
        <v>0</v>
      </c>
      <c r="SI43" s="221">
        <v>0</v>
      </c>
      <c r="SJ43" s="221">
        <v>0</v>
      </c>
      <c r="SK43" s="221">
        <v>0</v>
      </c>
      <c r="SL43" s="221">
        <v>0</v>
      </c>
      <c r="SM43" s="120"/>
      <c r="SN43" s="221">
        <v>2923.0722538957989</v>
      </c>
      <c r="SO43" s="221">
        <v>3149.8082067013142</v>
      </c>
      <c r="SP43" s="221">
        <v>3326.9422349445758</v>
      </c>
      <c r="SQ43" s="221">
        <v>3457.4286765373199</v>
      </c>
      <c r="SR43" s="221">
        <v>3615.9910508327193</v>
      </c>
      <c r="SS43" s="221">
        <v>3863.8556470942353</v>
      </c>
      <c r="ST43" s="221">
        <v>4008.2532243294836</v>
      </c>
      <c r="SU43" s="221">
        <v>4298.831876899696</v>
      </c>
      <c r="SV43" s="221">
        <v>4459.9369580977236</v>
      </c>
      <c r="SW43" s="221">
        <v>4723.882328164641</v>
      </c>
      <c r="SX43" s="221">
        <v>5055.7448233273499</v>
      </c>
      <c r="SY43" s="221">
        <v>5161.8351958311332</v>
      </c>
      <c r="SZ43" s="221">
        <v>4201.4737704468334</v>
      </c>
      <c r="TA43" s="221">
        <v>4892.1686984322905</v>
      </c>
      <c r="TB43" s="221">
        <v>5102.7865381234888</v>
      </c>
      <c r="TC43" s="221">
        <v>5912.4652622085159</v>
      </c>
      <c r="TD43" s="221">
        <v>6857.8478642782975</v>
      </c>
      <c r="TE43" s="221">
        <v>7876.9360983533625</v>
      </c>
      <c r="TF43" s="221">
        <v>9983.0159869295258</v>
      </c>
      <c r="TG43" s="221">
        <v>9775.4539750198164</v>
      </c>
      <c r="TH43" s="221">
        <v>9068.3643118163291</v>
      </c>
      <c r="TI43" s="221">
        <v>10248.753358954569</v>
      </c>
      <c r="TJ43" s="221">
        <v>10821.112714093235</v>
      </c>
      <c r="TK43" s="221">
        <v>10759.884032410624</v>
      </c>
      <c r="TL43" s="221">
        <v>9650.9501342304375</v>
      </c>
      <c r="TM43" s="221">
        <v>12074.909753492555</v>
      </c>
      <c r="TN43" s="221">
        <v>11597.251294272621</v>
      </c>
      <c r="TO43" s="221">
        <v>11795.516903388032</v>
      </c>
      <c r="TP43" s="221">
        <v>14249.184056733982</v>
      </c>
      <c r="TQ43" s="221">
        <v>17629.473047172345</v>
      </c>
      <c r="TR43" s="221">
        <v>19883.102830189222</v>
      </c>
      <c r="TS43" s="221">
        <v>19993.204310381836</v>
      </c>
      <c r="TT43" s="221">
        <v>22595.560400966144</v>
      </c>
      <c r="TU43" s="221">
        <v>22847.097930820633</v>
      </c>
      <c r="TV43" s="221">
        <v>23840.062558603739</v>
      </c>
      <c r="TW43" s="120"/>
      <c r="TX43" s="221">
        <v>0</v>
      </c>
      <c r="TY43" s="221">
        <v>0</v>
      </c>
      <c r="TZ43" s="221">
        <v>0</v>
      </c>
      <c r="UA43" s="221">
        <v>0</v>
      </c>
      <c r="UB43" s="221">
        <v>0</v>
      </c>
      <c r="UC43" s="221">
        <v>0</v>
      </c>
      <c r="UD43" s="221">
        <v>0</v>
      </c>
      <c r="UE43" s="221">
        <v>0</v>
      </c>
      <c r="UF43" s="221">
        <v>0</v>
      </c>
      <c r="UG43" s="221">
        <v>0</v>
      </c>
      <c r="UH43" s="221">
        <v>0</v>
      </c>
      <c r="UI43" s="221">
        <v>0</v>
      </c>
      <c r="UJ43" s="221">
        <v>0</v>
      </c>
      <c r="UK43" s="221">
        <v>0</v>
      </c>
      <c r="UL43" s="221">
        <v>0</v>
      </c>
      <c r="UM43" s="221">
        <v>0</v>
      </c>
      <c r="UN43" s="221">
        <v>0</v>
      </c>
      <c r="UO43" s="221">
        <v>0</v>
      </c>
      <c r="UP43" s="221">
        <v>0</v>
      </c>
      <c r="UQ43" s="221">
        <v>0</v>
      </c>
      <c r="UR43" s="221">
        <v>0</v>
      </c>
      <c r="US43" s="221">
        <v>0</v>
      </c>
      <c r="UT43" s="221">
        <v>0</v>
      </c>
      <c r="UU43" s="221">
        <v>0</v>
      </c>
      <c r="UV43" s="221">
        <v>0</v>
      </c>
      <c r="UW43" s="221">
        <v>0</v>
      </c>
      <c r="UX43" s="221">
        <v>0</v>
      </c>
      <c r="UY43" s="221">
        <v>0</v>
      </c>
      <c r="UZ43" s="221">
        <v>0</v>
      </c>
      <c r="VA43" s="221">
        <v>0</v>
      </c>
      <c r="VB43" s="221">
        <v>0</v>
      </c>
      <c r="VC43" s="221">
        <v>0</v>
      </c>
      <c r="VD43" s="221">
        <v>0</v>
      </c>
      <c r="VE43" s="221">
        <v>0</v>
      </c>
      <c r="VF43" s="221">
        <v>0</v>
      </c>
      <c r="VG43" s="120"/>
      <c r="VH43" s="221">
        <v>0</v>
      </c>
      <c r="VI43" s="221">
        <v>0</v>
      </c>
      <c r="VJ43" s="221">
        <v>0</v>
      </c>
      <c r="VK43" s="221">
        <v>0</v>
      </c>
      <c r="VL43" s="221">
        <v>0</v>
      </c>
      <c r="VM43" s="221">
        <v>0</v>
      </c>
      <c r="VN43" s="221">
        <v>0</v>
      </c>
      <c r="VO43" s="221">
        <v>0</v>
      </c>
      <c r="VP43" s="221">
        <v>0</v>
      </c>
      <c r="VQ43" s="221">
        <v>0</v>
      </c>
      <c r="VR43" s="221">
        <v>0</v>
      </c>
      <c r="VS43" s="221">
        <v>0</v>
      </c>
      <c r="VT43" s="221">
        <v>0</v>
      </c>
      <c r="VU43" s="221">
        <v>0</v>
      </c>
      <c r="VV43" s="221">
        <v>0</v>
      </c>
      <c r="VW43" s="221">
        <v>0</v>
      </c>
      <c r="VX43" s="221">
        <v>0</v>
      </c>
      <c r="VY43" s="221">
        <v>0</v>
      </c>
      <c r="VZ43" s="221">
        <v>0</v>
      </c>
      <c r="WA43" s="221">
        <v>0</v>
      </c>
      <c r="WB43" s="221">
        <v>0</v>
      </c>
      <c r="WC43" s="221">
        <v>0</v>
      </c>
      <c r="WD43" s="221">
        <v>0</v>
      </c>
      <c r="WE43" s="221">
        <v>0</v>
      </c>
      <c r="WF43" s="221">
        <v>0</v>
      </c>
      <c r="WG43" s="221">
        <v>0</v>
      </c>
      <c r="WH43" s="221">
        <v>0</v>
      </c>
      <c r="WI43" s="221">
        <v>0</v>
      </c>
      <c r="WJ43" s="221">
        <v>0</v>
      </c>
      <c r="WK43" s="221">
        <v>0</v>
      </c>
      <c r="WL43" s="221">
        <v>0</v>
      </c>
      <c r="WM43" s="221">
        <v>0</v>
      </c>
      <c r="WN43" s="221">
        <v>0</v>
      </c>
      <c r="WO43" s="221">
        <v>0</v>
      </c>
      <c r="WP43" s="221">
        <v>0</v>
      </c>
      <c r="WQ43" s="120"/>
      <c r="WR43" s="221">
        <v>0</v>
      </c>
      <c r="WS43" s="221">
        <v>0</v>
      </c>
      <c r="WT43" s="221">
        <v>0</v>
      </c>
      <c r="WU43" s="221">
        <v>0</v>
      </c>
      <c r="WV43" s="221">
        <v>0</v>
      </c>
      <c r="WW43" s="221">
        <v>0</v>
      </c>
      <c r="WX43" s="221">
        <v>0</v>
      </c>
      <c r="WY43" s="221">
        <v>0</v>
      </c>
      <c r="WZ43" s="221">
        <v>0</v>
      </c>
      <c r="XA43" s="221">
        <v>0</v>
      </c>
      <c r="XB43" s="221">
        <v>0</v>
      </c>
      <c r="XC43" s="221">
        <v>0</v>
      </c>
      <c r="XD43" s="221">
        <v>0</v>
      </c>
      <c r="XE43" s="221">
        <v>0</v>
      </c>
      <c r="XF43" s="221">
        <v>0</v>
      </c>
      <c r="XG43" s="221">
        <v>0</v>
      </c>
      <c r="XH43" s="221">
        <v>0</v>
      </c>
      <c r="XI43" s="221">
        <v>0</v>
      </c>
      <c r="XJ43" s="221">
        <v>0</v>
      </c>
      <c r="XK43" s="221">
        <v>0</v>
      </c>
      <c r="XL43" s="221">
        <v>0</v>
      </c>
      <c r="XM43" s="221">
        <v>0</v>
      </c>
      <c r="XN43" s="221">
        <v>0</v>
      </c>
      <c r="XO43" s="221">
        <v>0</v>
      </c>
      <c r="XP43" s="221">
        <v>0</v>
      </c>
      <c r="XQ43" s="221">
        <v>0</v>
      </c>
      <c r="XR43" s="221">
        <v>0</v>
      </c>
      <c r="XS43" s="221">
        <v>0</v>
      </c>
      <c r="XT43" s="221">
        <v>0</v>
      </c>
      <c r="XU43" s="221">
        <v>0</v>
      </c>
      <c r="XV43" s="221">
        <v>172.3</v>
      </c>
      <c r="XW43" s="221">
        <v>1536</v>
      </c>
      <c r="XX43" s="221">
        <v>1705</v>
      </c>
      <c r="XY43" s="221">
        <v>1598</v>
      </c>
      <c r="XZ43" s="221">
        <v>2097.9363089655094</v>
      </c>
      <c r="YA43" s="120"/>
      <c r="YB43" s="221">
        <v>0</v>
      </c>
      <c r="YC43" s="221">
        <v>0</v>
      </c>
      <c r="YD43" s="221">
        <v>0</v>
      </c>
      <c r="YE43" s="221">
        <v>0</v>
      </c>
      <c r="YF43" s="221">
        <v>0</v>
      </c>
      <c r="YG43" s="221">
        <v>0</v>
      </c>
      <c r="YH43" s="221">
        <v>0</v>
      </c>
      <c r="YI43" s="221">
        <v>0</v>
      </c>
      <c r="YJ43" s="221">
        <v>0</v>
      </c>
      <c r="YK43" s="221">
        <v>0</v>
      </c>
      <c r="YL43" s="221">
        <v>0</v>
      </c>
      <c r="YM43" s="221">
        <v>0</v>
      </c>
      <c r="YN43" s="221">
        <v>0</v>
      </c>
      <c r="YO43" s="221">
        <v>0</v>
      </c>
      <c r="YP43" s="221">
        <v>0</v>
      </c>
      <c r="YQ43" s="221">
        <v>0</v>
      </c>
      <c r="YR43" s="221">
        <v>0</v>
      </c>
      <c r="YS43" s="221">
        <v>0</v>
      </c>
      <c r="YT43" s="221">
        <v>0</v>
      </c>
      <c r="YU43" s="221">
        <v>0</v>
      </c>
      <c r="YV43" s="221">
        <v>0</v>
      </c>
      <c r="YW43" s="221">
        <v>0</v>
      </c>
      <c r="YX43" s="221">
        <v>0</v>
      </c>
      <c r="YY43" s="221">
        <v>0</v>
      </c>
      <c r="YZ43" s="221">
        <v>0</v>
      </c>
      <c r="ZA43" s="221">
        <v>0</v>
      </c>
      <c r="ZB43" s="221">
        <v>0</v>
      </c>
      <c r="ZC43" s="221">
        <v>0</v>
      </c>
      <c r="ZD43" s="221">
        <v>0</v>
      </c>
      <c r="ZE43" s="221">
        <v>0</v>
      </c>
      <c r="ZF43" s="221">
        <v>0</v>
      </c>
      <c r="ZG43" s="221">
        <v>0</v>
      </c>
      <c r="ZH43" s="221">
        <v>0</v>
      </c>
      <c r="ZI43" s="221">
        <v>790.23555733253909</v>
      </c>
      <c r="ZJ43" s="221">
        <v>1264.7741255517637</v>
      </c>
      <c r="ZK43" s="120"/>
      <c r="ZL43" s="221">
        <v>0</v>
      </c>
      <c r="ZM43" s="221">
        <v>0</v>
      </c>
      <c r="ZN43" s="221">
        <v>0</v>
      </c>
      <c r="ZO43" s="221">
        <v>0</v>
      </c>
      <c r="ZP43" s="221">
        <v>0</v>
      </c>
      <c r="ZQ43" s="221">
        <v>0</v>
      </c>
      <c r="ZR43" s="221">
        <v>0</v>
      </c>
      <c r="ZS43" s="221">
        <v>0</v>
      </c>
      <c r="ZT43" s="221">
        <v>0</v>
      </c>
      <c r="ZU43" s="221">
        <v>0</v>
      </c>
      <c r="ZV43" s="221">
        <v>0</v>
      </c>
      <c r="ZW43" s="221">
        <v>0</v>
      </c>
      <c r="ZX43" s="221">
        <v>0</v>
      </c>
      <c r="ZY43" s="221">
        <v>0</v>
      </c>
      <c r="ZZ43" s="221">
        <v>0</v>
      </c>
      <c r="AAA43" s="221">
        <v>0</v>
      </c>
      <c r="AAB43" s="221">
        <v>0</v>
      </c>
      <c r="AAC43" s="221">
        <v>0</v>
      </c>
      <c r="AAD43" s="221">
        <v>0</v>
      </c>
      <c r="AAE43" s="221">
        <v>0</v>
      </c>
      <c r="AAF43" s="221">
        <v>0</v>
      </c>
      <c r="AAG43" s="221">
        <v>0</v>
      </c>
      <c r="AAH43" s="221">
        <v>0</v>
      </c>
      <c r="AAI43" s="221">
        <v>0</v>
      </c>
      <c r="AAJ43" s="221">
        <v>0</v>
      </c>
      <c r="AAK43" s="221">
        <v>0</v>
      </c>
      <c r="AAL43" s="221">
        <v>0</v>
      </c>
      <c r="AAM43" s="221">
        <v>0</v>
      </c>
      <c r="AAN43" s="221">
        <v>0</v>
      </c>
      <c r="AAO43" s="221">
        <v>0</v>
      </c>
      <c r="AAP43" s="221">
        <v>0</v>
      </c>
      <c r="AAQ43" s="221">
        <v>0</v>
      </c>
      <c r="AAR43" s="221">
        <v>0</v>
      </c>
      <c r="AAS43" s="221">
        <v>0</v>
      </c>
      <c r="AAT43" s="221">
        <v>0</v>
      </c>
      <c r="AAU43" s="120"/>
      <c r="AAV43" s="221">
        <v>0</v>
      </c>
      <c r="AAW43" s="221">
        <v>0</v>
      </c>
      <c r="AAX43" s="221">
        <v>0</v>
      </c>
      <c r="AAY43" s="221">
        <v>0</v>
      </c>
      <c r="AAZ43" s="221">
        <v>0</v>
      </c>
      <c r="ABA43" s="221">
        <v>0</v>
      </c>
      <c r="ABB43" s="221">
        <v>0</v>
      </c>
      <c r="ABC43" s="221">
        <v>0</v>
      </c>
      <c r="ABD43" s="221">
        <v>0</v>
      </c>
      <c r="ABE43" s="221">
        <v>0</v>
      </c>
      <c r="ABF43" s="221">
        <v>0</v>
      </c>
      <c r="ABG43" s="221">
        <v>0</v>
      </c>
      <c r="ABH43" s="221">
        <v>0</v>
      </c>
      <c r="ABI43" s="221">
        <v>0</v>
      </c>
      <c r="ABJ43" s="221">
        <v>0</v>
      </c>
      <c r="ABK43" s="221">
        <v>0</v>
      </c>
      <c r="ABL43" s="221">
        <v>0</v>
      </c>
      <c r="ABM43" s="221">
        <v>0</v>
      </c>
      <c r="ABN43" s="221">
        <v>0</v>
      </c>
      <c r="ABO43" s="221">
        <v>0</v>
      </c>
      <c r="ABP43" s="221">
        <v>0</v>
      </c>
      <c r="ABQ43" s="221">
        <v>0</v>
      </c>
      <c r="ABR43" s="221">
        <v>0</v>
      </c>
      <c r="ABS43" s="221">
        <v>0</v>
      </c>
      <c r="ABT43" s="221">
        <v>0</v>
      </c>
      <c r="ABU43" s="221">
        <v>0</v>
      </c>
      <c r="ABV43" s="221">
        <v>0</v>
      </c>
      <c r="ABW43" s="221">
        <v>0</v>
      </c>
      <c r="ABX43" s="221">
        <v>0</v>
      </c>
      <c r="ABY43" s="221">
        <v>0</v>
      </c>
      <c r="ABZ43" s="221">
        <v>0</v>
      </c>
      <c r="ACA43" s="221">
        <v>0</v>
      </c>
      <c r="ACB43" s="221">
        <v>0</v>
      </c>
      <c r="ACC43" s="221">
        <v>0</v>
      </c>
      <c r="ACD43" s="221">
        <v>0</v>
      </c>
      <c r="ACE43" s="120"/>
      <c r="ACF43" s="221">
        <v>0</v>
      </c>
      <c r="ACG43" s="221">
        <v>0</v>
      </c>
      <c r="ACH43" s="221">
        <v>0</v>
      </c>
      <c r="ACI43" s="221">
        <v>0</v>
      </c>
      <c r="ACJ43" s="221">
        <v>0</v>
      </c>
      <c r="ACK43" s="221">
        <v>0</v>
      </c>
      <c r="ACL43" s="221">
        <v>0</v>
      </c>
      <c r="ACM43" s="221">
        <v>0</v>
      </c>
      <c r="ACN43" s="221">
        <v>0</v>
      </c>
      <c r="ACO43" s="221">
        <v>0</v>
      </c>
      <c r="ACP43" s="221">
        <v>0</v>
      </c>
      <c r="ACQ43" s="221">
        <v>0</v>
      </c>
      <c r="ACR43" s="221">
        <v>0</v>
      </c>
      <c r="ACS43" s="221">
        <v>0</v>
      </c>
      <c r="ACT43" s="221">
        <v>0</v>
      </c>
      <c r="ACU43" s="221">
        <v>0</v>
      </c>
      <c r="ACV43" s="221">
        <v>0</v>
      </c>
      <c r="ACW43" s="221">
        <v>0</v>
      </c>
      <c r="ACX43" s="221">
        <v>0</v>
      </c>
      <c r="ACY43" s="221">
        <v>0</v>
      </c>
      <c r="ACZ43" s="221">
        <v>0</v>
      </c>
      <c r="ADA43" s="221">
        <v>0</v>
      </c>
      <c r="ADB43" s="221">
        <v>0</v>
      </c>
      <c r="ADC43" s="221">
        <v>0</v>
      </c>
      <c r="ADD43" s="221">
        <v>0</v>
      </c>
      <c r="ADE43" s="221">
        <v>0</v>
      </c>
      <c r="ADF43" s="221">
        <v>0</v>
      </c>
      <c r="ADG43" s="221">
        <v>0</v>
      </c>
      <c r="ADH43" s="221">
        <v>0</v>
      </c>
      <c r="ADI43" s="221">
        <v>0</v>
      </c>
      <c r="ADJ43" s="221">
        <v>0</v>
      </c>
      <c r="ADK43" s="221">
        <v>0</v>
      </c>
      <c r="ADL43" s="221">
        <v>0</v>
      </c>
      <c r="ADM43" s="221">
        <v>0</v>
      </c>
      <c r="ADN43" s="221">
        <v>0</v>
      </c>
      <c r="ADO43" s="120"/>
      <c r="ADP43" s="221">
        <v>0</v>
      </c>
      <c r="ADQ43" s="221">
        <v>0</v>
      </c>
      <c r="ADR43" s="221">
        <v>0</v>
      </c>
      <c r="ADS43" s="221">
        <v>0</v>
      </c>
      <c r="ADT43" s="221">
        <v>0</v>
      </c>
      <c r="ADU43" s="221">
        <v>0</v>
      </c>
      <c r="ADV43" s="221">
        <v>0</v>
      </c>
      <c r="ADW43" s="221">
        <v>0</v>
      </c>
      <c r="ADX43" s="221">
        <v>0</v>
      </c>
      <c r="ADY43" s="221">
        <v>0</v>
      </c>
      <c r="ADZ43" s="221">
        <v>0</v>
      </c>
      <c r="AEA43" s="221">
        <v>0</v>
      </c>
      <c r="AEB43" s="221">
        <v>0</v>
      </c>
      <c r="AEC43" s="221">
        <v>0</v>
      </c>
      <c r="AED43" s="221">
        <v>0</v>
      </c>
      <c r="AEE43" s="221">
        <v>0</v>
      </c>
      <c r="AEF43" s="221">
        <v>0</v>
      </c>
      <c r="AEG43" s="221">
        <v>0</v>
      </c>
      <c r="AEH43" s="221">
        <v>0</v>
      </c>
      <c r="AEI43" s="221">
        <v>0</v>
      </c>
      <c r="AEJ43" s="221">
        <v>0</v>
      </c>
      <c r="AEK43" s="221">
        <v>0</v>
      </c>
      <c r="AEL43" s="221">
        <v>0</v>
      </c>
      <c r="AEM43" s="221">
        <v>0</v>
      </c>
      <c r="AEN43" s="221">
        <v>0</v>
      </c>
      <c r="AEO43" s="221">
        <v>0</v>
      </c>
      <c r="AEP43" s="221">
        <v>0</v>
      </c>
      <c r="AEQ43" s="221">
        <v>0</v>
      </c>
      <c r="AER43" s="221">
        <v>0</v>
      </c>
      <c r="AES43" s="221">
        <v>0</v>
      </c>
      <c r="AET43" s="221">
        <v>0</v>
      </c>
      <c r="AEU43" s="221">
        <v>0</v>
      </c>
      <c r="AEV43" s="221">
        <v>0</v>
      </c>
      <c r="AEW43" s="221">
        <v>0</v>
      </c>
      <c r="AEX43" s="221">
        <v>0</v>
      </c>
      <c r="AEY43" s="120"/>
      <c r="AEZ43" s="221">
        <v>0</v>
      </c>
      <c r="AFA43" s="221">
        <v>0</v>
      </c>
      <c r="AFB43" s="221">
        <v>0</v>
      </c>
      <c r="AFC43" s="221">
        <v>0</v>
      </c>
      <c r="AFD43" s="221">
        <v>0</v>
      </c>
      <c r="AFE43" s="221">
        <v>0</v>
      </c>
      <c r="AFF43" s="221">
        <v>0</v>
      </c>
      <c r="AFG43" s="221">
        <v>0</v>
      </c>
      <c r="AFH43" s="221">
        <v>0</v>
      </c>
      <c r="AFI43" s="221">
        <v>0</v>
      </c>
      <c r="AFJ43" s="221">
        <v>0</v>
      </c>
      <c r="AFK43" s="221">
        <v>0</v>
      </c>
      <c r="AFL43" s="221">
        <v>0</v>
      </c>
      <c r="AFM43" s="221">
        <v>0</v>
      </c>
      <c r="AFN43" s="221">
        <v>0</v>
      </c>
      <c r="AFO43" s="221">
        <v>0</v>
      </c>
      <c r="AFP43" s="221">
        <v>0</v>
      </c>
      <c r="AFQ43" s="221">
        <v>0</v>
      </c>
      <c r="AFR43" s="221">
        <v>0</v>
      </c>
      <c r="AFS43" s="221">
        <v>0</v>
      </c>
      <c r="AFT43" s="221">
        <v>0</v>
      </c>
      <c r="AFU43" s="221">
        <v>0</v>
      </c>
      <c r="AFV43" s="221">
        <v>0</v>
      </c>
      <c r="AFW43" s="221">
        <v>0</v>
      </c>
      <c r="AFX43" s="221">
        <v>0</v>
      </c>
      <c r="AFY43" s="221">
        <v>0</v>
      </c>
      <c r="AFZ43" s="221">
        <v>0</v>
      </c>
      <c r="AGA43" s="221">
        <v>0</v>
      </c>
      <c r="AGB43" s="221">
        <v>0</v>
      </c>
      <c r="AGC43" s="221">
        <v>0</v>
      </c>
      <c r="AGD43" s="221">
        <v>0</v>
      </c>
      <c r="AGE43" s="221">
        <v>0</v>
      </c>
      <c r="AGF43" s="221">
        <v>0</v>
      </c>
      <c r="AGG43" s="221">
        <v>0</v>
      </c>
      <c r="AGH43" s="221">
        <v>0</v>
      </c>
    </row>
    <row r="44" spans="1:866" ht="16.5" x14ac:dyDescent="0.25">
      <c r="A44" s="123">
        <v>40</v>
      </c>
      <c r="B44" s="408"/>
      <c r="C44" s="222" t="s">
        <v>143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120"/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202">
        <v>0</v>
      </c>
      <c r="BD44" s="202">
        <v>0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202">
        <v>0</v>
      </c>
      <c r="BK44" s="202">
        <v>0</v>
      </c>
      <c r="BL44" s="202">
        <v>0</v>
      </c>
      <c r="BM44" s="202">
        <v>0</v>
      </c>
      <c r="BN44" s="202">
        <v>0</v>
      </c>
      <c r="BO44" s="202">
        <v>0</v>
      </c>
      <c r="BP44" s="202">
        <v>0</v>
      </c>
      <c r="BQ44" s="202">
        <v>0</v>
      </c>
      <c r="BR44" s="202">
        <v>0</v>
      </c>
      <c r="BS44" s="202">
        <v>0</v>
      </c>
      <c r="BT44" s="202">
        <v>0</v>
      </c>
      <c r="BU44" s="202">
        <v>0</v>
      </c>
      <c r="BV44" s="202">
        <v>0</v>
      </c>
      <c r="BW44" s="120"/>
      <c r="BX44" s="202">
        <v>0</v>
      </c>
      <c r="BY44" s="202">
        <v>0</v>
      </c>
      <c r="BZ44" s="202">
        <v>0</v>
      </c>
      <c r="CA44" s="202">
        <v>0</v>
      </c>
      <c r="CB44" s="202">
        <v>0</v>
      </c>
      <c r="CC44" s="202">
        <v>0</v>
      </c>
      <c r="CD44" s="202">
        <v>0</v>
      </c>
      <c r="CE44" s="202">
        <v>0</v>
      </c>
      <c r="CF44" s="202">
        <v>0</v>
      </c>
      <c r="CG44" s="202">
        <v>0</v>
      </c>
      <c r="CH44" s="202">
        <v>0</v>
      </c>
      <c r="CI44" s="202">
        <v>0</v>
      </c>
      <c r="CJ44" s="202">
        <v>0</v>
      </c>
      <c r="CK44" s="202">
        <v>0</v>
      </c>
      <c r="CL44" s="202">
        <v>0</v>
      </c>
      <c r="CM44" s="202">
        <v>0</v>
      </c>
      <c r="CN44" s="202">
        <v>0</v>
      </c>
      <c r="CO44" s="202">
        <v>0</v>
      </c>
      <c r="CP44" s="202">
        <v>0</v>
      </c>
      <c r="CQ44" s="202">
        <v>0</v>
      </c>
      <c r="CR44" s="202">
        <v>0</v>
      </c>
      <c r="CS44" s="202">
        <v>0</v>
      </c>
      <c r="CT44" s="202">
        <v>0</v>
      </c>
      <c r="CU44" s="202">
        <v>0</v>
      </c>
      <c r="CV44" s="202">
        <v>0</v>
      </c>
      <c r="CW44" s="202">
        <v>0</v>
      </c>
      <c r="CX44" s="202">
        <v>0</v>
      </c>
      <c r="CY44" s="202">
        <v>0</v>
      </c>
      <c r="CZ44" s="202">
        <v>0</v>
      </c>
      <c r="DA44" s="202">
        <v>0</v>
      </c>
      <c r="DB44" s="202">
        <v>0</v>
      </c>
      <c r="DC44" s="202">
        <v>0</v>
      </c>
      <c r="DD44" s="202">
        <v>0</v>
      </c>
      <c r="DE44" s="202">
        <v>0</v>
      </c>
      <c r="DF44" s="202">
        <v>0</v>
      </c>
      <c r="DG44" s="120"/>
      <c r="DH44" s="202">
        <v>0</v>
      </c>
      <c r="DI44" s="202">
        <v>0</v>
      </c>
      <c r="DJ44" s="202">
        <v>0</v>
      </c>
      <c r="DK44" s="202">
        <v>0</v>
      </c>
      <c r="DL44" s="202">
        <v>0</v>
      </c>
      <c r="DM44" s="202">
        <v>0</v>
      </c>
      <c r="DN44" s="202">
        <v>0</v>
      </c>
      <c r="DO44" s="202">
        <v>0</v>
      </c>
      <c r="DP44" s="202">
        <v>0</v>
      </c>
      <c r="DQ44" s="202">
        <v>0</v>
      </c>
      <c r="DR44" s="202">
        <v>0</v>
      </c>
      <c r="DS44" s="202">
        <v>0</v>
      </c>
      <c r="DT44" s="202">
        <v>0</v>
      </c>
      <c r="DU44" s="202">
        <v>0</v>
      </c>
      <c r="DV44" s="202">
        <v>0</v>
      </c>
      <c r="DW44" s="202">
        <v>0</v>
      </c>
      <c r="DX44" s="202">
        <v>0</v>
      </c>
      <c r="DY44" s="202">
        <v>0</v>
      </c>
      <c r="DZ44" s="202">
        <v>0</v>
      </c>
      <c r="EA44" s="202">
        <v>0</v>
      </c>
      <c r="EB44" s="202">
        <v>0</v>
      </c>
      <c r="EC44" s="202">
        <v>0</v>
      </c>
      <c r="ED44" s="202">
        <v>0</v>
      </c>
      <c r="EE44" s="202">
        <v>0</v>
      </c>
      <c r="EF44" s="202">
        <v>0</v>
      </c>
      <c r="EG44" s="202">
        <v>0</v>
      </c>
      <c r="EH44" s="202">
        <v>0</v>
      </c>
      <c r="EI44" s="202">
        <v>0</v>
      </c>
      <c r="EJ44" s="202">
        <v>0</v>
      </c>
      <c r="EK44" s="202">
        <v>0</v>
      </c>
      <c r="EL44" s="202">
        <v>0</v>
      </c>
      <c r="EM44" s="202">
        <v>0</v>
      </c>
      <c r="EN44" s="202">
        <v>0</v>
      </c>
      <c r="EO44" s="202">
        <v>0</v>
      </c>
      <c r="EP44" s="202">
        <v>0</v>
      </c>
      <c r="EQ44" s="120"/>
      <c r="ER44" s="202">
        <v>0</v>
      </c>
      <c r="ES44" s="202">
        <v>0</v>
      </c>
      <c r="ET44" s="202">
        <v>0</v>
      </c>
      <c r="EU44" s="202">
        <v>0</v>
      </c>
      <c r="EV44" s="202">
        <v>0</v>
      </c>
      <c r="EW44" s="202">
        <v>0</v>
      </c>
      <c r="EX44" s="202">
        <v>0</v>
      </c>
      <c r="EY44" s="202">
        <v>0</v>
      </c>
      <c r="EZ44" s="202">
        <v>0</v>
      </c>
      <c r="FA44" s="202">
        <v>0</v>
      </c>
      <c r="FB44" s="202">
        <v>0</v>
      </c>
      <c r="FC44" s="202">
        <v>0</v>
      </c>
      <c r="FD44" s="202">
        <v>0</v>
      </c>
      <c r="FE44" s="202">
        <v>0</v>
      </c>
      <c r="FF44" s="202">
        <v>0</v>
      </c>
      <c r="FG44" s="202">
        <v>0</v>
      </c>
      <c r="FH44" s="202">
        <v>0</v>
      </c>
      <c r="FI44" s="202">
        <v>0</v>
      </c>
      <c r="FJ44" s="202">
        <v>0</v>
      </c>
      <c r="FK44" s="202">
        <v>0</v>
      </c>
      <c r="FL44" s="202">
        <v>0</v>
      </c>
      <c r="FM44" s="202">
        <v>0</v>
      </c>
      <c r="FN44" s="202">
        <v>0</v>
      </c>
      <c r="FO44" s="202">
        <v>0</v>
      </c>
      <c r="FP44" s="202">
        <v>0</v>
      </c>
      <c r="FQ44" s="202">
        <v>0</v>
      </c>
      <c r="FR44" s="202">
        <v>0</v>
      </c>
      <c r="FS44" s="202">
        <v>0</v>
      </c>
      <c r="FT44" s="202">
        <v>0</v>
      </c>
      <c r="FU44" s="202">
        <v>0</v>
      </c>
      <c r="FV44" s="202">
        <v>0</v>
      </c>
      <c r="FW44" s="202">
        <v>0</v>
      </c>
      <c r="FX44" s="202">
        <v>0</v>
      </c>
      <c r="FY44" s="202">
        <v>0</v>
      </c>
      <c r="FZ44" s="202">
        <v>0</v>
      </c>
      <c r="GA44" s="120"/>
      <c r="GB44" s="202">
        <v>0</v>
      </c>
      <c r="GC44" s="202">
        <v>0</v>
      </c>
      <c r="GD44" s="202">
        <v>0</v>
      </c>
      <c r="GE44" s="202">
        <v>0</v>
      </c>
      <c r="GF44" s="202">
        <v>0</v>
      </c>
      <c r="GG44" s="202">
        <v>0</v>
      </c>
      <c r="GH44" s="202">
        <v>0</v>
      </c>
      <c r="GI44" s="202">
        <v>0</v>
      </c>
      <c r="GJ44" s="202">
        <v>0</v>
      </c>
      <c r="GK44" s="202">
        <v>0</v>
      </c>
      <c r="GL44" s="202">
        <v>0</v>
      </c>
      <c r="GM44" s="202">
        <v>0</v>
      </c>
      <c r="GN44" s="202">
        <v>0</v>
      </c>
      <c r="GO44" s="202">
        <v>0</v>
      </c>
      <c r="GP44" s="202">
        <v>0</v>
      </c>
      <c r="GQ44" s="202">
        <v>0</v>
      </c>
      <c r="GR44" s="202">
        <v>0</v>
      </c>
      <c r="GS44" s="202">
        <v>0</v>
      </c>
      <c r="GT44" s="202">
        <v>0</v>
      </c>
      <c r="GU44" s="202">
        <v>0</v>
      </c>
      <c r="GV44" s="202">
        <v>0</v>
      </c>
      <c r="GW44" s="202">
        <v>0</v>
      </c>
      <c r="GX44" s="202">
        <v>0</v>
      </c>
      <c r="GY44" s="202">
        <v>0</v>
      </c>
      <c r="GZ44" s="202">
        <v>0</v>
      </c>
      <c r="HA44" s="202">
        <v>0</v>
      </c>
      <c r="HB44" s="202">
        <v>0</v>
      </c>
      <c r="HC44" s="202">
        <v>0</v>
      </c>
      <c r="HD44" s="202">
        <v>0</v>
      </c>
      <c r="HE44" s="202">
        <v>0</v>
      </c>
      <c r="HF44" s="202">
        <v>0</v>
      </c>
      <c r="HG44" s="202">
        <v>0</v>
      </c>
      <c r="HH44" s="202">
        <v>0</v>
      </c>
      <c r="HI44" s="202">
        <v>0</v>
      </c>
      <c r="HJ44" s="202">
        <v>0</v>
      </c>
      <c r="HK44" s="120"/>
      <c r="HL44" s="202">
        <v>0</v>
      </c>
      <c r="HM44" s="202">
        <v>0</v>
      </c>
      <c r="HN44" s="202">
        <v>0</v>
      </c>
      <c r="HO44" s="202">
        <v>0</v>
      </c>
      <c r="HP44" s="202">
        <v>0</v>
      </c>
      <c r="HQ44" s="202">
        <v>0</v>
      </c>
      <c r="HR44" s="202">
        <v>0</v>
      </c>
      <c r="HS44" s="202">
        <v>0</v>
      </c>
      <c r="HT44" s="202">
        <v>0</v>
      </c>
      <c r="HU44" s="202">
        <v>0</v>
      </c>
      <c r="HV44" s="202">
        <v>0</v>
      </c>
      <c r="HW44" s="202">
        <v>0</v>
      </c>
      <c r="HX44" s="202">
        <v>0</v>
      </c>
      <c r="HY44" s="202">
        <v>0</v>
      </c>
      <c r="HZ44" s="202">
        <v>0</v>
      </c>
      <c r="IA44" s="202">
        <v>0</v>
      </c>
      <c r="IB44" s="202">
        <v>0</v>
      </c>
      <c r="IC44" s="202">
        <v>0</v>
      </c>
      <c r="ID44" s="202">
        <v>0</v>
      </c>
      <c r="IE44" s="202">
        <v>0</v>
      </c>
      <c r="IF44" s="202">
        <v>0</v>
      </c>
      <c r="IG44" s="202">
        <v>0</v>
      </c>
      <c r="IH44" s="202">
        <v>0</v>
      </c>
      <c r="II44" s="202">
        <v>0</v>
      </c>
      <c r="IJ44" s="202">
        <v>0</v>
      </c>
      <c r="IK44" s="202">
        <v>0</v>
      </c>
      <c r="IL44" s="202">
        <v>0</v>
      </c>
      <c r="IM44" s="202">
        <v>0</v>
      </c>
      <c r="IN44" s="202">
        <v>0</v>
      </c>
      <c r="IO44" s="202">
        <v>0</v>
      </c>
      <c r="IP44" s="202">
        <v>0</v>
      </c>
      <c r="IQ44" s="202">
        <v>0</v>
      </c>
      <c r="IR44" s="202">
        <v>0</v>
      </c>
      <c r="IS44" s="202">
        <v>0</v>
      </c>
      <c r="IT44" s="202">
        <v>0</v>
      </c>
      <c r="IU44" s="120"/>
      <c r="IV44" s="202">
        <v>0</v>
      </c>
      <c r="IW44" s="202">
        <v>0</v>
      </c>
      <c r="IX44" s="202">
        <v>0</v>
      </c>
      <c r="IY44" s="202">
        <v>0</v>
      </c>
      <c r="IZ44" s="202">
        <v>0</v>
      </c>
      <c r="JA44" s="202">
        <v>0</v>
      </c>
      <c r="JB44" s="202">
        <v>0</v>
      </c>
      <c r="JC44" s="202">
        <v>0</v>
      </c>
      <c r="JD44" s="202">
        <v>0</v>
      </c>
      <c r="JE44" s="202">
        <v>0</v>
      </c>
      <c r="JF44" s="202">
        <v>0</v>
      </c>
      <c r="JG44" s="202">
        <v>0</v>
      </c>
      <c r="JH44" s="202">
        <v>0</v>
      </c>
      <c r="JI44" s="202">
        <v>0</v>
      </c>
      <c r="JJ44" s="202">
        <v>0</v>
      </c>
      <c r="JK44" s="202">
        <v>0</v>
      </c>
      <c r="JL44" s="202">
        <v>0</v>
      </c>
      <c r="JM44" s="202">
        <v>0</v>
      </c>
      <c r="JN44" s="202">
        <v>0</v>
      </c>
      <c r="JO44" s="202">
        <v>0</v>
      </c>
      <c r="JP44" s="202">
        <v>0</v>
      </c>
      <c r="JQ44" s="202">
        <v>0</v>
      </c>
      <c r="JR44" s="202">
        <v>0</v>
      </c>
      <c r="JS44" s="202">
        <v>0</v>
      </c>
      <c r="JT44" s="202">
        <v>0</v>
      </c>
      <c r="JU44" s="202">
        <v>0</v>
      </c>
      <c r="JV44" s="202">
        <v>0</v>
      </c>
      <c r="JW44" s="202">
        <v>0</v>
      </c>
      <c r="JX44" s="202">
        <v>0</v>
      </c>
      <c r="JY44" s="202">
        <v>0</v>
      </c>
      <c r="JZ44" s="202">
        <v>0</v>
      </c>
      <c r="KA44" s="202">
        <v>0</v>
      </c>
      <c r="KB44" s="202">
        <v>0</v>
      </c>
      <c r="KC44" s="202">
        <v>0</v>
      </c>
      <c r="KD44" s="202">
        <v>0</v>
      </c>
      <c r="KE44" s="120"/>
      <c r="KF44" s="202">
        <v>0</v>
      </c>
      <c r="KG44" s="202">
        <v>0</v>
      </c>
      <c r="KH44" s="202">
        <v>0</v>
      </c>
      <c r="KI44" s="202">
        <v>0</v>
      </c>
      <c r="KJ44" s="202">
        <v>0</v>
      </c>
      <c r="KK44" s="202">
        <v>0</v>
      </c>
      <c r="KL44" s="202">
        <v>0</v>
      </c>
      <c r="KM44" s="202">
        <v>0</v>
      </c>
      <c r="KN44" s="202">
        <v>0</v>
      </c>
      <c r="KO44" s="202">
        <v>0</v>
      </c>
      <c r="KP44" s="202">
        <v>0</v>
      </c>
      <c r="KQ44" s="202">
        <v>0</v>
      </c>
      <c r="KR44" s="202">
        <v>0</v>
      </c>
      <c r="KS44" s="202">
        <v>0</v>
      </c>
      <c r="KT44" s="202">
        <v>0</v>
      </c>
      <c r="KU44" s="202">
        <v>0</v>
      </c>
      <c r="KV44" s="202">
        <v>0</v>
      </c>
      <c r="KW44" s="202">
        <v>0</v>
      </c>
      <c r="KX44" s="202">
        <v>0</v>
      </c>
      <c r="KY44" s="202">
        <v>0</v>
      </c>
      <c r="KZ44" s="202">
        <v>0</v>
      </c>
      <c r="LA44" s="202">
        <v>0</v>
      </c>
      <c r="LB44" s="202">
        <v>0</v>
      </c>
      <c r="LC44" s="202">
        <v>0</v>
      </c>
      <c r="LD44" s="202">
        <v>0</v>
      </c>
      <c r="LE44" s="202">
        <v>0</v>
      </c>
      <c r="LF44" s="202">
        <v>0</v>
      </c>
      <c r="LG44" s="202">
        <v>0</v>
      </c>
      <c r="LH44" s="202">
        <v>0</v>
      </c>
      <c r="LI44" s="202">
        <v>0</v>
      </c>
      <c r="LJ44" s="202">
        <v>0</v>
      </c>
      <c r="LK44" s="202">
        <v>0</v>
      </c>
      <c r="LL44" s="202">
        <v>0</v>
      </c>
      <c r="LM44" s="202">
        <v>0</v>
      </c>
      <c r="LN44" s="202">
        <v>0</v>
      </c>
      <c r="LO44" s="120"/>
      <c r="LP44" s="202">
        <v>0</v>
      </c>
      <c r="LQ44" s="202">
        <v>0</v>
      </c>
      <c r="LR44" s="202">
        <v>0</v>
      </c>
      <c r="LS44" s="202">
        <v>0</v>
      </c>
      <c r="LT44" s="202">
        <v>0</v>
      </c>
      <c r="LU44" s="202">
        <v>0</v>
      </c>
      <c r="LV44" s="202">
        <v>0</v>
      </c>
      <c r="LW44" s="202">
        <v>0</v>
      </c>
      <c r="LX44" s="202">
        <v>0</v>
      </c>
      <c r="LY44" s="202">
        <v>0</v>
      </c>
      <c r="LZ44" s="202">
        <v>0</v>
      </c>
      <c r="MA44" s="202">
        <v>0</v>
      </c>
      <c r="MB44" s="202">
        <v>0</v>
      </c>
      <c r="MC44" s="202">
        <v>0</v>
      </c>
      <c r="MD44" s="202">
        <v>0</v>
      </c>
      <c r="ME44" s="202">
        <v>0</v>
      </c>
      <c r="MF44" s="202">
        <v>0</v>
      </c>
      <c r="MG44" s="202">
        <v>0</v>
      </c>
      <c r="MH44" s="202">
        <v>0</v>
      </c>
      <c r="MI44" s="202">
        <v>0</v>
      </c>
      <c r="MJ44" s="202">
        <v>0</v>
      </c>
      <c r="MK44" s="202">
        <v>0</v>
      </c>
      <c r="ML44" s="202">
        <v>0</v>
      </c>
      <c r="MM44" s="202">
        <v>0</v>
      </c>
      <c r="MN44" s="202">
        <v>0</v>
      </c>
      <c r="MO44" s="202">
        <v>0</v>
      </c>
      <c r="MP44" s="202">
        <v>0</v>
      </c>
      <c r="MQ44" s="202">
        <v>0</v>
      </c>
      <c r="MR44" s="202">
        <v>0</v>
      </c>
      <c r="MS44" s="202">
        <v>0</v>
      </c>
      <c r="MT44" s="202">
        <v>0</v>
      </c>
      <c r="MU44" s="202">
        <v>0</v>
      </c>
      <c r="MV44" s="202">
        <v>0</v>
      </c>
      <c r="MW44" s="202">
        <v>0</v>
      </c>
      <c r="MX44" s="202">
        <v>0</v>
      </c>
      <c r="MY44" s="120"/>
      <c r="MZ44" s="202">
        <v>0</v>
      </c>
      <c r="NA44" s="202">
        <v>0</v>
      </c>
      <c r="NB44" s="202">
        <v>0</v>
      </c>
      <c r="NC44" s="202">
        <v>0</v>
      </c>
      <c r="ND44" s="202">
        <v>0</v>
      </c>
      <c r="NE44" s="202">
        <v>0</v>
      </c>
      <c r="NF44" s="202">
        <v>0</v>
      </c>
      <c r="NG44" s="202">
        <v>0</v>
      </c>
      <c r="NH44" s="202">
        <v>0</v>
      </c>
      <c r="NI44" s="202">
        <v>0</v>
      </c>
      <c r="NJ44" s="202">
        <v>0</v>
      </c>
      <c r="NK44" s="202">
        <v>0</v>
      </c>
      <c r="NL44" s="202">
        <v>0</v>
      </c>
      <c r="NM44" s="202">
        <v>0</v>
      </c>
      <c r="NN44" s="202">
        <v>0</v>
      </c>
      <c r="NO44" s="202">
        <v>0</v>
      </c>
      <c r="NP44" s="202">
        <v>0</v>
      </c>
      <c r="NQ44" s="202">
        <v>0</v>
      </c>
      <c r="NR44" s="202">
        <v>0</v>
      </c>
      <c r="NS44" s="202">
        <v>0</v>
      </c>
      <c r="NT44" s="202">
        <v>0</v>
      </c>
      <c r="NU44" s="202">
        <v>0</v>
      </c>
      <c r="NV44" s="202">
        <v>0</v>
      </c>
      <c r="NW44" s="202">
        <v>0</v>
      </c>
      <c r="NX44" s="202">
        <v>0</v>
      </c>
      <c r="NY44" s="202">
        <v>0</v>
      </c>
      <c r="NZ44" s="202">
        <v>0</v>
      </c>
      <c r="OA44" s="202">
        <v>0</v>
      </c>
      <c r="OB44" s="202">
        <v>0</v>
      </c>
      <c r="OC44" s="202">
        <v>0</v>
      </c>
      <c r="OD44" s="202">
        <v>0</v>
      </c>
      <c r="OE44" s="202">
        <v>0</v>
      </c>
      <c r="OF44" s="202">
        <v>0</v>
      </c>
      <c r="OG44" s="202">
        <v>0</v>
      </c>
      <c r="OH44" s="202">
        <v>0</v>
      </c>
      <c r="OI44" s="120"/>
      <c r="OJ44" s="202">
        <v>0</v>
      </c>
      <c r="OK44" s="202">
        <v>0</v>
      </c>
      <c r="OL44" s="202">
        <v>0</v>
      </c>
      <c r="OM44" s="202">
        <v>0</v>
      </c>
      <c r="ON44" s="202">
        <v>0</v>
      </c>
      <c r="OO44" s="202">
        <v>0</v>
      </c>
      <c r="OP44" s="202">
        <v>0</v>
      </c>
      <c r="OQ44" s="202">
        <v>0</v>
      </c>
      <c r="OR44" s="202">
        <v>0</v>
      </c>
      <c r="OS44" s="202">
        <v>0</v>
      </c>
      <c r="OT44" s="202">
        <v>0</v>
      </c>
      <c r="OU44" s="202">
        <v>0</v>
      </c>
      <c r="OV44" s="202">
        <v>0</v>
      </c>
      <c r="OW44" s="202">
        <v>0</v>
      </c>
      <c r="OX44" s="202">
        <v>0</v>
      </c>
      <c r="OY44" s="202">
        <v>0</v>
      </c>
      <c r="OZ44" s="202">
        <v>0</v>
      </c>
      <c r="PA44" s="202">
        <v>0</v>
      </c>
      <c r="PB44" s="202">
        <v>0</v>
      </c>
      <c r="PC44" s="202">
        <v>0</v>
      </c>
      <c r="PD44" s="202">
        <v>0</v>
      </c>
      <c r="PE44" s="202">
        <v>0</v>
      </c>
      <c r="PF44" s="202">
        <v>0</v>
      </c>
      <c r="PG44" s="202">
        <v>0</v>
      </c>
      <c r="PH44" s="202">
        <v>0</v>
      </c>
      <c r="PI44" s="202">
        <v>0</v>
      </c>
      <c r="PJ44" s="202">
        <v>0</v>
      </c>
      <c r="PK44" s="202">
        <v>0</v>
      </c>
      <c r="PL44" s="202">
        <v>0</v>
      </c>
      <c r="PM44" s="202">
        <v>0</v>
      </c>
      <c r="PN44" s="202">
        <v>0</v>
      </c>
      <c r="PO44" s="202">
        <v>0</v>
      </c>
      <c r="PP44" s="202">
        <v>0</v>
      </c>
      <c r="PQ44" s="202">
        <v>0</v>
      </c>
      <c r="PR44" s="202">
        <v>0</v>
      </c>
      <c r="PS44" s="120"/>
      <c r="PT44" s="202">
        <v>337.0696344771049</v>
      </c>
      <c r="PU44" s="202">
        <v>294.83034396375842</v>
      </c>
      <c r="PV44" s="202">
        <v>329.83644320371172</v>
      </c>
      <c r="PW44" s="202">
        <v>312.25659837618491</v>
      </c>
      <c r="PX44" s="202">
        <v>303.67015579395064</v>
      </c>
      <c r="PY44" s="202">
        <v>326.06089768278349</v>
      </c>
      <c r="PZ44" s="202">
        <v>331.54518629502167</v>
      </c>
      <c r="QA44" s="202">
        <v>322.08335932415162</v>
      </c>
      <c r="QB44" s="202">
        <v>304.99859137893105</v>
      </c>
      <c r="QC44" s="202">
        <v>229.7759375026541</v>
      </c>
      <c r="QD44" s="202">
        <v>221.48637408847478</v>
      </c>
      <c r="QE44" s="202">
        <v>226.817761903113</v>
      </c>
      <c r="QF44" s="202">
        <v>192.18664468201013</v>
      </c>
      <c r="QG44" s="202">
        <v>234.82779332576052</v>
      </c>
      <c r="QH44" s="202">
        <v>240.40834858839747</v>
      </c>
      <c r="QI44" s="202">
        <v>196.44237785809912</v>
      </c>
      <c r="QJ44" s="202">
        <v>209.72968893380857</v>
      </c>
      <c r="QK44" s="202">
        <v>170.93965059767669</v>
      </c>
      <c r="QL44" s="202">
        <v>163.20891766813409</v>
      </c>
      <c r="QM44" s="202">
        <v>155.64477936823036</v>
      </c>
      <c r="QN44" s="202">
        <v>189.25659843491161</v>
      </c>
      <c r="QO44" s="202">
        <v>189.75495716211131</v>
      </c>
      <c r="QP44" s="202">
        <v>196.10102262512044</v>
      </c>
      <c r="QQ44" s="202">
        <v>189.94032102279903</v>
      </c>
      <c r="QR44" s="202">
        <v>168.95338866715451</v>
      </c>
      <c r="QS44" s="202">
        <v>151.46240680679742</v>
      </c>
      <c r="QT44" s="202">
        <v>135.34720591030418</v>
      </c>
      <c r="QU44" s="202">
        <v>135.79081454074273</v>
      </c>
      <c r="QV44" s="202">
        <v>132.20255171069303</v>
      </c>
      <c r="QW44" s="202">
        <v>140.31786074016307</v>
      </c>
      <c r="QX44" s="202">
        <v>123.80507088626786</v>
      </c>
      <c r="QY44" s="202">
        <v>115.63446729700749</v>
      </c>
      <c r="QZ44" s="202">
        <v>101.18066954760587</v>
      </c>
      <c r="RA44" s="202">
        <v>111.15697653009279</v>
      </c>
      <c r="RB44" s="202">
        <v>85.33542195837542</v>
      </c>
      <c r="RC44" s="120"/>
      <c r="RD44" s="202">
        <v>2386.4613360814301</v>
      </c>
      <c r="RE44" s="202">
        <v>2696.8123181210885</v>
      </c>
      <c r="RF44" s="202">
        <v>2934.6485708972255</v>
      </c>
      <c r="RG44" s="202">
        <v>3196.6882110395914</v>
      </c>
      <c r="RH44" s="202">
        <v>3463.7077169519866</v>
      </c>
      <c r="RI44" s="202">
        <v>3463.8194937410185</v>
      </c>
      <c r="RJ44" s="202">
        <v>3891.5469391989363</v>
      </c>
      <c r="RK44" s="202">
        <v>4207.7507480394506</v>
      </c>
      <c r="RL44" s="202">
        <v>3961.3010271725993</v>
      </c>
      <c r="RM44" s="202">
        <v>3367.1614090525941</v>
      </c>
      <c r="RN44" s="202">
        <v>3420.3322754046758</v>
      </c>
      <c r="RO44" s="202">
        <v>3125.7203615827516</v>
      </c>
      <c r="RP44" s="202">
        <v>3315.3319532898136</v>
      </c>
      <c r="RQ44" s="202">
        <v>3285.55589291451</v>
      </c>
      <c r="RR44" s="202">
        <v>2998.2131103435745</v>
      </c>
      <c r="RS44" s="202">
        <v>3357.9999999999995</v>
      </c>
      <c r="RT44" s="202">
        <v>3431</v>
      </c>
      <c r="RU44" s="202">
        <v>4135.8</v>
      </c>
      <c r="RV44" s="202">
        <v>4489.5</v>
      </c>
      <c r="RW44" s="202">
        <v>5037</v>
      </c>
      <c r="RX44" s="202">
        <v>5331.92</v>
      </c>
      <c r="RY44" s="202">
        <v>5366.2920000000004</v>
      </c>
      <c r="RZ44" s="202">
        <v>5552.38</v>
      </c>
      <c r="SA44" s="202">
        <v>5565.28</v>
      </c>
      <c r="SB44" s="202">
        <v>5428.4140000000007</v>
      </c>
      <c r="SC44" s="202">
        <v>4979.9490000000005</v>
      </c>
      <c r="SD44" s="202">
        <v>5268.1449999999995</v>
      </c>
      <c r="SE44" s="202">
        <v>5134.7195642857141</v>
      </c>
      <c r="SF44" s="202">
        <v>5028.3212380952391</v>
      </c>
      <c r="SG44" s="202">
        <v>5132.0800964102264</v>
      </c>
      <c r="SH44" s="202">
        <v>5441.42</v>
      </c>
      <c r="SI44" s="202">
        <v>5947.31</v>
      </c>
      <c r="SJ44" s="202">
        <v>6040.2735714285709</v>
      </c>
      <c r="SK44" s="202">
        <v>6230.6671904285704</v>
      </c>
      <c r="SL44" s="202">
        <v>6269.5445</v>
      </c>
      <c r="SM44" s="120"/>
      <c r="SN44" s="202">
        <v>0</v>
      </c>
      <c r="SO44" s="202">
        <v>0</v>
      </c>
      <c r="SP44" s="202">
        <v>0</v>
      </c>
      <c r="SQ44" s="202">
        <v>0</v>
      </c>
      <c r="SR44" s="202">
        <v>0</v>
      </c>
      <c r="SS44" s="202">
        <v>0</v>
      </c>
      <c r="ST44" s="202">
        <v>0</v>
      </c>
      <c r="SU44" s="202">
        <v>0</v>
      </c>
      <c r="SV44" s="202">
        <v>0</v>
      </c>
      <c r="SW44" s="202">
        <v>0</v>
      </c>
      <c r="SX44" s="202">
        <v>0</v>
      </c>
      <c r="SY44" s="202">
        <v>0</v>
      </c>
      <c r="SZ44" s="202">
        <v>0</v>
      </c>
      <c r="TA44" s="202">
        <v>0</v>
      </c>
      <c r="TB44" s="202">
        <v>0</v>
      </c>
      <c r="TC44" s="202">
        <v>0</v>
      </c>
      <c r="TD44" s="202">
        <v>0</v>
      </c>
      <c r="TE44" s="202">
        <v>0</v>
      </c>
      <c r="TF44" s="202">
        <v>0</v>
      </c>
      <c r="TG44" s="202">
        <v>0</v>
      </c>
      <c r="TH44" s="202">
        <v>0</v>
      </c>
      <c r="TI44" s="202">
        <v>0</v>
      </c>
      <c r="TJ44" s="202">
        <v>0</v>
      </c>
      <c r="TK44" s="202">
        <v>0</v>
      </c>
      <c r="TL44" s="202">
        <v>0</v>
      </c>
      <c r="TM44" s="202">
        <v>0</v>
      </c>
      <c r="TN44" s="202">
        <v>0</v>
      </c>
      <c r="TO44" s="202">
        <v>0</v>
      </c>
      <c r="TP44" s="202">
        <v>0</v>
      </c>
      <c r="TQ44" s="202">
        <v>0</v>
      </c>
      <c r="TR44" s="202">
        <v>0</v>
      </c>
      <c r="TS44" s="202">
        <v>0</v>
      </c>
      <c r="TT44" s="202">
        <v>0</v>
      </c>
      <c r="TU44" s="202">
        <v>0</v>
      </c>
      <c r="TV44" s="202">
        <v>0</v>
      </c>
      <c r="TW44" s="120"/>
      <c r="TX44" s="202">
        <v>0</v>
      </c>
      <c r="TY44" s="202">
        <v>0</v>
      </c>
      <c r="TZ44" s="202">
        <v>0</v>
      </c>
      <c r="UA44" s="202">
        <v>0</v>
      </c>
      <c r="UB44" s="202">
        <v>0</v>
      </c>
      <c r="UC44" s="202">
        <v>0</v>
      </c>
      <c r="UD44" s="202">
        <v>0</v>
      </c>
      <c r="UE44" s="202">
        <v>0</v>
      </c>
      <c r="UF44" s="202">
        <v>0</v>
      </c>
      <c r="UG44" s="202">
        <v>0</v>
      </c>
      <c r="UH44" s="202">
        <v>0</v>
      </c>
      <c r="UI44" s="202">
        <v>0</v>
      </c>
      <c r="UJ44" s="202">
        <v>0</v>
      </c>
      <c r="UK44" s="202">
        <v>0</v>
      </c>
      <c r="UL44" s="202">
        <v>0</v>
      </c>
      <c r="UM44" s="202">
        <v>0</v>
      </c>
      <c r="UN44" s="202">
        <v>0</v>
      </c>
      <c r="UO44" s="202">
        <v>0</v>
      </c>
      <c r="UP44" s="202">
        <v>0</v>
      </c>
      <c r="UQ44" s="202">
        <v>0</v>
      </c>
      <c r="UR44" s="202">
        <v>0</v>
      </c>
      <c r="US44" s="202">
        <v>0</v>
      </c>
      <c r="UT44" s="202">
        <v>0</v>
      </c>
      <c r="UU44" s="202">
        <v>0</v>
      </c>
      <c r="UV44" s="202">
        <v>0</v>
      </c>
      <c r="UW44" s="202">
        <v>0</v>
      </c>
      <c r="UX44" s="202">
        <v>0</v>
      </c>
      <c r="UY44" s="202">
        <v>0</v>
      </c>
      <c r="UZ44" s="202">
        <v>0</v>
      </c>
      <c r="VA44" s="202">
        <v>0</v>
      </c>
      <c r="VB44" s="202">
        <v>0</v>
      </c>
      <c r="VC44" s="202">
        <v>0</v>
      </c>
      <c r="VD44" s="202">
        <v>0</v>
      </c>
      <c r="VE44" s="202">
        <v>0</v>
      </c>
      <c r="VF44" s="202">
        <v>0</v>
      </c>
      <c r="VG44" s="120"/>
      <c r="VH44" s="202">
        <v>0</v>
      </c>
      <c r="VI44" s="202">
        <v>0</v>
      </c>
      <c r="VJ44" s="202">
        <v>0</v>
      </c>
      <c r="VK44" s="202">
        <v>0</v>
      </c>
      <c r="VL44" s="202">
        <v>0</v>
      </c>
      <c r="VM44" s="202">
        <v>0</v>
      </c>
      <c r="VN44" s="202">
        <v>0</v>
      </c>
      <c r="VO44" s="202">
        <v>0</v>
      </c>
      <c r="VP44" s="202">
        <v>0</v>
      </c>
      <c r="VQ44" s="202">
        <v>0</v>
      </c>
      <c r="VR44" s="202">
        <v>0</v>
      </c>
      <c r="VS44" s="202">
        <v>0</v>
      </c>
      <c r="VT44" s="202">
        <v>0</v>
      </c>
      <c r="VU44" s="202">
        <v>0</v>
      </c>
      <c r="VV44" s="202">
        <v>0</v>
      </c>
      <c r="VW44" s="202">
        <v>0</v>
      </c>
      <c r="VX44" s="202">
        <v>0</v>
      </c>
      <c r="VY44" s="202">
        <v>0</v>
      </c>
      <c r="VZ44" s="202">
        <v>0</v>
      </c>
      <c r="WA44" s="202">
        <v>0</v>
      </c>
      <c r="WB44" s="202">
        <v>0</v>
      </c>
      <c r="WC44" s="202">
        <v>0</v>
      </c>
      <c r="WD44" s="202">
        <v>0</v>
      </c>
      <c r="WE44" s="202">
        <v>0</v>
      </c>
      <c r="WF44" s="202">
        <v>0</v>
      </c>
      <c r="WG44" s="202">
        <v>0</v>
      </c>
      <c r="WH44" s="202">
        <v>0</v>
      </c>
      <c r="WI44" s="202">
        <v>0</v>
      </c>
      <c r="WJ44" s="202">
        <v>0</v>
      </c>
      <c r="WK44" s="202">
        <v>0</v>
      </c>
      <c r="WL44" s="202">
        <v>0</v>
      </c>
      <c r="WM44" s="202">
        <v>0</v>
      </c>
      <c r="WN44" s="202">
        <v>0</v>
      </c>
      <c r="WO44" s="202">
        <v>0</v>
      </c>
      <c r="WP44" s="202">
        <v>0</v>
      </c>
      <c r="WQ44" s="120"/>
      <c r="WR44" s="202">
        <v>0</v>
      </c>
      <c r="WS44" s="202">
        <v>0</v>
      </c>
      <c r="WT44" s="202">
        <v>0</v>
      </c>
      <c r="WU44" s="202">
        <v>0</v>
      </c>
      <c r="WV44" s="202">
        <v>0</v>
      </c>
      <c r="WW44" s="202">
        <v>0</v>
      </c>
      <c r="WX44" s="202">
        <v>0</v>
      </c>
      <c r="WY44" s="202">
        <v>0</v>
      </c>
      <c r="WZ44" s="202">
        <v>0</v>
      </c>
      <c r="XA44" s="202">
        <v>0</v>
      </c>
      <c r="XB44" s="202">
        <v>0</v>
      </c>
      <c r="XC44" s="202">
        <v>0</v>
      </c>
      <c r="XD44" s="202">
        <v>0</v>
      </c>
      <c r="XE44" s="202">
        <v>0</v>
      </c>
      <c r="XF44" s="202">
        <v>0</v>
      </c>
      <c r="XG44" s="202">
        <v>0</v>
      </c>
      <c r="XH44" s="202">
        <v>0</v>
      </c>
      <c r="XI44" s="202">
        <v>0</v>
      </c>
      <c r="XJ44" s="202">
        <v>0</v>
      </c>
      <c r="XK44" s="202">
        <v>0</v>
      </c>
      <c r="XL44" s="202">
        <v>0</v>
      </c>
      <c r="XM44" s="202">
        <v>0</v>
      </c>
      <c r="XN44" s="202">
        <v>0</v>
      </c>
      <c r="XO44" s="202">
        <v>0</v>
      </c>
      <c r="XP44" s="202">
        <v>0</v>
      </c>
      <c r="XQ44" s="202">
        <v>0</v>
      </c>
      <c r="XR44" s="202">
        <v>0</v>
      </c>
      <c r="XS44" s="202">
        <v>0</v>
      </c>
      <c r="XT44" s="202">
        <v>0</v>
      </c>
      <c r="XU44" s="202">
        <v>0</v>
      </c>
      <c r="XV44" s="202">
        <v>0</v>
      </c>
      <c r="XW44" s="202">
        <v>0</v>
      </c>
      <c r="XX44" s="202">
        <v>0</v>
      </c>
      <c r="XY44" s="202">
        <v>0</v>
      </c>
      <c r="XZ44" s="202">
        <v>0</v>
      </c>
      <c r="YA44" s="120"/>
      <c r="YB44" s="202">
        <v>0</v>
      </c>
      <c r="YC44" s="202">
        <v>0</v>
      </c>
      <c r="YD44" s="202">
        <v>0</v>
      </c>
      <c r="YE44" s="202">
        <v>0</v>
      </c>
      <c r="YF44" s="202">
        <v>0</v>
      </c>
      <c r="YG44" s="202">
        <v>0</v>
      </c>
      <c r="YH44" s="202">
        <v>0</v>
      </c>
      <c r="YI44" s="202">
        <v>0</v>
      </c>
      <c r="YJ44" s="202">
        <v>0</v>
      </c>
      <c r="YK44" s="202">
        <v>0</v>
      </c>
      <c r="YL44" s="202">
        <v>0</v>
      </c>
      <c r="YM44" s="202">
        <v>0</v>
      </c>
      <c r="YN44" s="202">
        <v>0</v>
      </c>
      <c r="YO44" s="202">
        <v>0</v>
      </c>
      <c r="YP44" s="202">
        <v>0</v>
      </c>
      <c r="YQ44" s="202">
        <v>0</v>
      </c>
      <c r="YR44" s="202">
        <v>0</v>
      </c>
      <c r="YS44" s="202">
        <v>0</v>
      </c>
      <c r="YT44" s="202">
        <v>0</v>
      </c>
      <c r="YU44" s="202">
        <v>0</v>
      </c>
      <c r="YV44" s="202">
        <v>0</v>
      </c>
      <c r="YW44" s="202">
        <v>0</v>
      </c>
      <c r="YX44" s="202">
        <v>0</v>
      </c>
      <c r="YY44" s="202">
        <v>0</v>
      </c>
      <c r="YZ44" s="202">
        <v>0</v>
      </c>
      <c r="ZA44" s="202">
        <v>0</v>
      </c>
      <c r="ZB44" s="202">
        <v>0</v>
      </c>
      <c r="ZC44" s="202">
        <v>0</v>
      </c>
      <c r="ZD44" s="202">
        <v>0</v>
      </c>
      <c r="ZE44" s="202">
        <v>0</v>
      </c>
      <c r="ZF44" s="202">
        <v>0</v>
      </c>
      <c r="ZG44" s="202">
        <v>0</v>
      </c>
      <c r="ZH44" s="202">
        <v>0</v>
      </c>
      <c r="ZI44" s="202">
        <v>0</v>
      </c>
      <c r="ZJ44" s="202">
        <v>0</v>
      </c>
      <c r="ZK44" s="120"/>
      <c r="ZL44" s="202">
        <v>0</v>
      </c>
      <c r="ZM44" s="202">
        <v>0</v>
      </c>
      <c r="ZN44" s="202">
        <v>0</v>
      </c>
      <c r="ZO44" s="202">
        <v>0</v>
      </c>
      <c r="ZP44" s="202">
        <v>0</v>
      </c>
      <c r="ZQ44" s="202">
        <v>0</v>
      </c>
      <c r="ZR44" s="202">
        <v>0</v>
      </c>
      <c r="ZS44" s="202">
        <v>0</v>
      </c>
      <c r="ZT44" s="202">
        <v>0</v>
      </c>
      <c r="ZU44" s="202">
        <v>0</v>
      </c>
      <c r="ZV44" s="202">
        <v>0</v>
      </c>
      <c r="ZW44" s="202">
        <v>0</v>
      </c>
      <c r="ZX44" s="202">
        <v>0</v>
      </c>
      <c r="ZY44" s="202">
        <v>0</v>
      </c>
      <c r="ZZ44" s="202">
        <v>0</v>
      </c>
      <c r="AAA44" s="202">
        <v>0</v>
      </c>
      <c r="AAB44" s="202">
        <v>0</v>
      </c>
      <c r="AAC44" s="202">
        <v>0</v>
      </c>
      <c r="AAD44" s="202">
        <v>0</v>
      </c>
      <c r="AAE44" s="202">
        <v>0</v>
      </c>
      <c r="AAF44" s="202">
        <v>0</v>
      </c>
      <c r="AAG44" s="202">
        <v>0</v>
      </c>
      <c r="AAH44" s="202">
        <v>0</v>
      </c>
      <c r="AAI44" s="202">
        <v>0</v>
      </c>
      <c r="AAJ44" s="202">
        <v>0</v>
      </c>
      <c r="AAK44" s="202">
        <v>0</v>
      </c>
      <c r="AAL44" s="202">
        <v>0</v>
      </c>
      <c r="AAM44" s="202">
        <v>0</v>
      </c>
      <c r="AAN44" s="202">
        <v>0</v>
      </c>
      <c r="AAO44" s="202">
        <v>0</v>
      </c>
      <c r="AAP44" s="202">
        <v>0</v>
      </c>
      <c r="AAQ44" s="202">
        <v>0</v>
      </c>
      <c r="AAR44" s="202">
        <v>0</v>
      </c>
      <c r="AAS44" s="202">
        <v>0</v>
      </c>
      <c r="AAT44" s="202">
        <v>0</v>
      </c>
      <c r="AAU44" s="120"/>
      <c r="AAV44" s="202">
        <v>0</v>
      </c>
      <c r="AAW44" s="202">
        <v>0</v>
      </c>
      <c r="AAX44" s="202">
        <v>0</v>
      </c>
      <c r="AAY44" s="202">
        <v>0</v>
      </c>
      <c r="AAZ44" s="202">
        <v>0</v>
      </c>
      <c r="ABA44" s="202">
        <v>0</v>
      </c>
      <c r="ABB44" s="202">
        <v>0</v>
      </c>
      <c r="ABC44" s="202">
        <v>0</v>
      </c>
      <c r="ABD44" s="202">
        <v>0</v>
      </c>
      <c r="ABE44" s="202">
        <v>0</v>
      </c>
      <c r="ABF44" s="202">
        <v>0</v>
      </c>
      <c r="ABG44" s="202">
        <v>0</v>
      </c>
      <c r="ABH44" s="202">
        <v>0</v>
      </c>
      <c r="ABI44" s="202">
        <v>0</v>
      </c>
      <c r="ABJ44" s="202">
        <v>0</v>
      </c>
      <c r="ABK44" s="202">
        <v>0</v>
      </c>
      <c r="ABL44" s="202">
        <v>0</v>
      </c>
      <c r="ABM44" s="202">
        <v>0</v>
      </c>
      <c r="ABN44" s="202">
        <v>0</v>
      </c>
      <c r="ABO44" s="202">
        <v>0</v>
      </c>
      <c r="ABP44" s="202">
        <v>0</v>
      </c>
      <c r="ABQ44" s="202">
        <v>0</v>
      </c>
      <c r="ABR44" s="202">
        <v>0</v>
      </c>
      <c r="ABS44" s="202">
        <v>0</v>
      </c>
      <c r="ABT44" s="202">
        <v>0</v>
      </c>
      <c r="ABU44" s="202">
        <v>0</v>
      </c>
      <c r="ABV44" s="202">
        <v>0</v>
      </c>
      <c r="ABW44" s="202">
        <v>0</v>
      </c>
      <c r="ABX44" s="202">
        <v>0</v>
      </c>
      <c r="ABY44" s="202">
        <v>0</v>
      </c>
      <c r="ABZ44" s="202">
        <v>0</v>
      </c>
      <c r="ACA44" s="202">
        <v>0</v>
      </c>
      <c r="ACB44" s="202">
        <v>0</v>
      </c>
      <c r="ACC44" s="202">
        <v>0</v>
      </c>
      <c r="ACD44" s="202">
        <v>0</v>
      </c>
      <c r="ACE44" s="120"/>
      <c r="ACF44" s="202">
        <v>0</v>
      </c>
      <c r="ACG44" s="202">
        <v>0</v>
      </c>
      <c r="ACH44" s="202">
        <v>0</v>
      </c>
      <c r="ACI44" s="202">
        <v>0</v>
      </c>
      <c r="ACJ44" s="202">
        <v>0</v>
      </c>
      <c r="ACK44" s="202">
        <v>0</v>
      </c>
      <c r="ACL44" s="202">
        <v>0</v>
      </c>
      <c r="ACM44" s="202">
        <v>0</v>
      </c>
      <c r="ACN44" s="202">
        <v>0</v>
      </c>
      <c r="ACO44" s="202">
        <v>0</v>
      </c>
      <c r="ACP44" s="202">
        <v>0</v>
      </c>
      <c r="ACQ44" s="202">
        <v>0</v>
      </c>
      <c r="ACR44" s="202">
        <v>0</v>
      </c>
      <c r="ACS44" s="202">
        <v>0</v>
      </c>
      <c r="ACT44" s="202">
        <v>0</v>
      </c>
      <c r="ACU44" s="202">
        <v>0</v>
      </c>
      <c r="ACV44" s="202">
        <v>0</v>
      </c>
      <c r="ACW44" s="202">
        <v>0</v>
      </c>
      <c r="ACX44" s="202">
        <v>0</v>
      </c>
      <c r="ACY44" s="202">
        <v>0</v>
      </c>
      <c r="ACZ44" s="202">
        <v>0</v>
      </c>
      <c r="ADA44" s="202">
        <v>0</v>
      </c>
      <c r="ADB44" s="202">
        <v>0</v>
      </c>
      <c r="ADC44" s="202">
        <v>0</v>
      </c>
      <c r="ADD44" s="202">
        <v>0</v>
      </c>
      <c r="ADE44" s="202">
        <v>0</v>
      </c>
      <c r="ADF44" s="202">
        <v>0</v>
      </c>
      <c r="ADG44" s="202">
        <v>0</v>
      </c>
      <c r="ADH44" s="202">
        <v>0</v>
      </c>
      <c r="ADI44" s="202">
        <v>0</v>
      </c>
      <c r="ADJ44" s="202">
        <v>0</v>
      </c>
      <c r="ADK44" s="202">
        <v>0</v>
      </c>
      <c r="ADL44" s="202">
        <v>0</v>
      </c>
      <c r="ADM44" s="202">
        <v>0</v>
      </c>
      <c r="ADN44" s="202">
        <v>0</v>
      </c>
      <c r="ADO44" s="120"/>
      <c r="ADP44" s="202">
        <v>0</v>
      </c>
      <c r="ADQ44" s="202">
        <v>0</v>
      </c>
      <c r="ADR44" s="202">
        <v>0</v>
      </c>
      <c r="ADS44" s="202">
        <v>0</v>
      </c>
      <c r="ADT44" s="202">
        <v>0</v>
      </c>
      <c r="ADU44" s="202">
        <v>0</v>
      </c>
      <c r="ADV44" s="202">
        <v>0</v>
      </c>
      <c r="ADW44" s="202">
        <v>0</v>
      </c>
      <c r="ADX44" s="202">
        <v>0</v>
      </c>
      <c r="ADY44" s="202">
        <v>0</v>
      </c>
      <c r="ADZ44" s="202">
        <v>0</v>
      </c>
      <c r="AEA44" s="202">
        <v>0</v>
      </c>
      <c r="AEB44" s="202">
        <v>0</v>
      </c>
      <c r="AEC44" s="202">
        <v>0</v>
      </c>
      <c r="AED44" s="202">
        <v>0</v>
      </c>
      <c r="AEE44" s="202">
        <v>0</v>
      </c>
      <c r="AEF44" s="202">
        <v>0</v>
      </c>
      <c r="AEG44" s="202">
        <v>0</v>
      </c>
      <c r="AEH44" s="202">
        <v>0</v>
      </c>
      <c r="AEI44" s="202">
        <v>0</v>
      </c>
      <c r="AEJ44" s="202">
        <v>0</v>
      </c>
      <c r="AEK44" s="202">
        <v>0</v>
      </c>
      <c r="AEL44" s="202">
        <v>0</v>
      </c>
      <c r="AEM44" s="202">
        <v>0</v>
      </c>
      <c r="AEN44" s="202">
        <v>0</v>
      </c>
      <c r="AEO44" s="202">
        <v>0</v>
      </c>
      <c r="AEP44" s="202">
        <v>0</v>
      </c>
      <c r="AEQ44" s="202">
        <v>0</v>
      </c>
      <c r="AER44" s="202">
        <v>0</v>
      </c>
      <c r="AES44" s="202">
        <v>0</v>
      </c>
      <c r="AET44" s="202">
        <v>0</v>
      </c>
      <c r="AEU44" s="202">
        <v>0</v>
      </c>
      <c r="AEV44" s="202">
        <v>0</v>
      </c>
      <c r="AEW44" s="202">
        <v>0</v>
      </c>
      <c r="AEX44" s="202">
        <v>0</v>
      </c>
      <c r="AEY44" s="120"/>
      <c r="AEZ44" s="202">
        <v>0</v>
      </c>
      <c r="AFA44" s="202">
        <v>0</v>
      </c>
      <c r="AFB44" s="202">
        <v>0</v>
      </c>
      <c r="AFC44" s="202">
        <v>0</v>
      </c>
      <c r="AFD44" s="202">
        <v>0</v>
      </c>
      <c r="AFE44" s="202">
        <v>0</v>
      </c>
      <c r="AFF44" s="202">
        <v>0</v>
      </c>
      <c r="AFG44" s="202">
        <v>0</v>
      </c>
      <c r="AFH44" s="202">
        <v>0</v>
      </c>
      <c r="AFI44" s="202">
        <v>0</v>
      </c>
      <c r="AFJ44" s="202">
        <v>0</v>
      </c>
      <c r="AFK44" s="202">
        <v>0</v>
      </c>
      <c r="AFL44" s="202">
        <v>0</v>
      </c>
      <c r="AFM44" s="202">
        <v>0</v>
      </c>
      <c r="AFN44" s="202">
        <v>0</v>
      </c>
      <c r="AFO44" s="202">
        <v>0</v>
      </c>
      <c r="AFP44" s="202">
        <v>0</v>
      </c>
      <c r="AFQ44" s="202">
        <v>0</v>
      </c>
      <c r="AFR44" s="202">
        <v>0</v>
      </c>
      <c r="AFS44" s="202">
        <v>0</v>
      </c>
      <c r="AFT44" s="202">
        <v>0</v>
      </c>
      <c r="AFU44" s="202">
        <v>0</v>
      </c>
      <c r="AFV44" s="202">
        <v>0</v>
      </c>
      <c r="AFW44" s="202">
        <v>0</v>
      </c>
      <c r="AFX44" s="202">
        <v>0</v>
      </c>
      <c r="AFY44" s="202">
        <v>0</v>
      </c>
      <c r="AFZ44" s="202">
        <v>0</v>
      </c>
      <c r="AGA44" s="202">
        <v>0</v>
      </c>
      <c r="AGB44" s="202">
        <v>0</v>
      </c>
      <c r="AGC44" s="202">
        <v>0</v>
      </c>
      <c r="AGD44" s="202">
        <v>0</v>
      </c>
      <c r="AGE44" s="202">
        <v>0</v>
      </c>
      <c r="AGF44" s="202">
        <v>0</v>
      </c>
      <c r="AGG44" s="202">
        <v>0</v>
      </c>
      <c r="AGH44" s="202">
        <v>0</v>
      </c>
    </row>
    <row r="45" spans="1:866" ht="16.5" x14ac:dyDescent="0.25">
      <c r="A45" s="123">
        <v>41</v>
      </c>
      <c r="B45" s="408"/>
      <c r="C45" s="222" t="s">
        <v>344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120"/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202">
        <v>0</v>
      </c>
      <c r="BD45" s="202">
        <v>0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202">
        <v>0</v>
      </c>
      <c r="BK45" s="202">
        <v>0</v>
      </c>
      <c r="BL45" s="202">
        <v>0</v>
      </c>
      <c r="BM45" s="202">
        <v>41.2</v>
      </c>
      <c r="BN45" s="202">
        <v>183.2</v>
      </c>
      <c r="BO45" s="202">
        <v>175</v>
      </c>
      <c r="BP45" s="202">
        <v>529</v>
      </c>
      <c r="BQ45" s="202">
        <v>659</v>
      </c>
      <c r="BR45" s="202">
        <v>470</v>
      </c>
      <c r="BS45" s="202">
        <v>480</v>
      </c>
      <c r="BT45" s="202">
        <v>480</v>
      </c>
      <c r="BU45" s="202">
        <v>540</v>
      </c>
      <c r="BV45" s="202">
        <v>540</v>
      </c>
      <c r="BW45" s="120"/>
      <c r="BX45" s="202">
        <v>0</v>
      </c>
      <c r="BY45" s="202">
        <v>0</v>
      </c>
      <c r="BZ45" s="202">
        <v>0</v>
      </c>
      <c r="CA45" s="202">
        <v>0</v>
      </c>
      <c r="CB45" s="202">
        <v>0</v>
      </c>
      <c r="CC45" s="202">
        <v>0</v>
      </c>
      <c r="CD45" s="202">
        <v>0</v>
      </c>
      <c r="CE45" s="202">
        <v>0</v>
      </c>
      <c r="CF45" s="202">
        <v>0</v>
      </c>
      <c r="CG45" s="202">
        <v>0</v>
      </c>
      <c r="CH45" s="202">
        <v>0</v>
      </c>
      <c r="CI45" s="202">
        <v>0</v>
      </c>
      <c r="CJ45" s="202">
        <v>0</v>
      </c>
      <c r="CK45" s="202">
        <v>0</v>
      </c>
      <c r="CL45" s="202">
        <v>0</v>
      </c>
      <c r="CM45" s="202">
        <v>0</v>
      </c>
      <c r="CN45" s="202">
        <v>0</v>
      </c>
      <c r="CO45" s="202">
        <v>0</v>
      </c>
      <c r="CP45" s="202">
        <v>0</v>
      </c>
      <c r="CQ45" s="202">
        <v>0</v>
      </c>
      <c r="CR45" s="202">
        <v>0</v>
      </c>
      <c r="CS45" s="202">
        <v>0</v>
      </c>
      <c r="CT45" s="202">
        <v>0</v>
      </c>
      <c r="CU45" s="202">
        <v>0</v>
      </c>
      <c r="CV45" s="202">
        <v>0</v>
      </c>
      <c r="CW45" s="202">
        <v>0</v>
      </c>
      <c r="CX45" s="202">
        <v>0</v>
      </c>
      <c r="CY45" s="202">
        <v>0</v>
      </c>
      <c r="CZ45" s="202">
        <v>0</v>
      </c>
      <c r="DA45" s="202">
        <v>0</v>
      </c>
      <c r="DB45" s="202">
        <v>0</v>
      </c>
      <c r="DC45" s="202">
        <v>0</v>
      </c>
      <c r="DD45" s="202">
        <v>0</v>
      </c>
      <c r="DE45" s="202">
        <v>0</v>
      </c>
      <c r="DF45" s="202">
        <v>0</v>
      </c>
      <c r="DG45" s="120"/>
      <c r="DH45" s="202">
        <v>0</v>
      </c>
      <c r="DI45" s="202">
        <v>0</v>
      </c>
      <c r="DJ45" s="202">
        <v>0</v>
      </c>
      <c r="DK45" s="202">
        <v>0</v>
      </c>
      <c r="DL45" s="202">
        <v>0</v>
      </c>
      <c r="DM45" s="202">
        <v>0</v>
      </c>
      <c r="DN45" s="202">
        <v>0</v>
      </c>
      <c r="DO45" s="202">
        <v>0</v>
      </c>
      <c r="DP45" s="202">
        <v>0</v>
      </c>
      <c r="DQ45" s="202">
        <v>0</v>
      </c>
      <c r="DR45" s="202">
        <v>0</v>
      </c>
      <c r="DS45" s="202">
        <v>0</v>
      </c>
      <c r="DT45" s="202">
        <v>0</v>
      </c>
      <c r="DU45" s="202">
        <v>0</v>
      </c>
      <c r="DV45" s="202">
        <v>0</v>
      </c>
      <c r="DW45" s="202">
        <v>0</v>
      </c>
      <c r="DX45" s="202">
        <v>0</v>
      </c>
      <c r="DY45" s="202">
        <v>0</v>
      </c>
      <c r="DZ45" s="202">
        <v>0</v>
      </c>
      <c r="EA45" s="202">
        <v>0</v>
      </c>
      <c r="EB45" s="202">
        <v>0</v>
      </c>
      <c r="EC45" s="202">
        <v>0</v>
      </c>
      <c r="ED45" s="202">
        <v>0</v>
      </c>
      <c r="EE45" s="202">
        <v>0</v>
      </c>
      <c r="EF45" s="202">
        <v>0</v>
      </c>
      <c r="EG45" s="202">
        <v>0</v>
      </c>
      <c r="EH45" s="202">
        <v>0</v>
      </c>
      <c r="EI45" s="202">
        <v>0</v>
      </c>
      <c r="EJ45" s="202">
        <v>0</v>
      </c>
      <c r="EK45" s="202">
        <v>0</v>
      </c>
      <c r="EL45" s="202">
        <v>0</v>
      </c>
      <c r="EM45" s="202">
        <v>0</v>
      </c>
      <c r="EN45" s="202">
        <v>0</v>
      </c>
      <c r="EO45" s="202">
        <v>0</v>
      </c>
      <c r="EP45" s="202">
        <v>0</v>
      </c>
      <c r="EQ45" s="120"/>
      <c r="ER45" s="202">
        <v>0</v>
      </c>
      <c r="ES45" s="202">
        <v>0</v>
      </c>
      <c r="ET45" s="202">
        <v>0</v>
      </c>
      <c r="EU45" s="202">
        <v>0</v>
      </c>
      <c r="EV45" s="202">
        <v>0</v>
      </c>
      <c r="EW45" s="202">
        <v>0</v>
      </c>
      <c r="EX45" s="202">
        <v>0</v>
      </c>
      <c r="EY45" s="202">
        <v>0</v>
      </c>
      <c r="EZ45" s="202">
        <v>0</v>
      </c>
      <c r="FA45" s="202">
        <v>0</v>
      </c>
      <c r="FB45" s="202">
        <v>0</v>
      </c>
      <c r="FC45" s="202">
        <v>0</v>
      </c>
      <c r="FD45" s="202">
        <v>0</v>
      </c>
      <c r="FE45" s="202">
        <v>0</v>
      </c>
      <c r="FF45" s="202">
        <v>0</v>
      </c>
      <c r="FG45" s="202">
        <v>0</v>
      </c>
      <c r="FH45" s="202">
        <v>0</v>
      </c>
      <c r="FI45" s="202">
        <v>0</v>
      </c>
      <c r="FJ45" s="202">
        <v>0</v>
      </c>
      <c r="FK45" s="202">
        <v>0</v>
      </c>
      <c r="FL45" s="202">
        <v>0</v>
      </c>
      <c r="FM45" s="202">
        <v>0</v>
      </c>
      <c r="FN45" s="202">
        <v>0</v>
      </c>
      <c r="FO45" s="202">
        <v>0</v>
      </c>
      <c r="FP45" s="202">
        <v>0</v>
      </c>
      <c r="FQ45" s="202">
        <v>0</v>
      </c>
      <c r="FR45" s="202">
        <v>0</v>
      </c>
      <c r="FS45" s="202">
        <v>0</v>
      </c>
      <c r="FT45" s="202">
        <v>0</v>
      </c>
      <c r="FU45" s="202">
        <v>0</v>
      </c>
      <c r="FV45" s="202">
        <v>0</v>
      </c>
      <c r="FW45" s="202">
        <v>0</v>
      </c>
      <c r="FX45" s="202">
        <v>0</v>
      </c>
      <c r="FY45" s="202">
        <v>0</v>
      </c>
      <c r="FZ45" s="202">
        <v>0</v>
      </c>
      <c r="GA45" s="120"/>
      <c r="GB45" s="202">
        <v>0</v>
      </c>
      <c r="GC45" s="202">
        <v>0</v>
      </c>
      <c r="GD45" s="202">
        <v>0</v>
      </c>
      <c r="GE45" s="202">
        <v>0</v>
      </c>
      <c r="GF45" s="202">
        <v>0</v>
      </c>
      <c r="GG45" s="202">
        <v>0</v>
      </c>
      <c r="GH45" s="202">
        <v>0</v>
      </c>
      <c r="GI45" s="202">
        <v>0</v>
      </c>
      <c r="GJ45" s="202">
        <v>0</v>
      </c>
      <c r="GK45" s="202">
        <v>0</v>
      </c>
      <c r="GL45" s="202">
        <v>0</v>
      </c>
      <c r="GM45" s="202">
        <v>0</v>
      </c>
      <c r="GN45" s="202">
        <v>0</v>
      </c>
      <c r="GO45" s="202">
        <v>0</v>
      </c>
      <c r="GP45" s="202">
        <v>0</v>
      </c>
      <c r="GQ45" s="202">
        <v>0</v>
      </c>
      <c r="GR45" s="202">
        <v>0</v>
      </c>
      <c r="GS45" s="202">
        <v>0</v>
      </c>
      <c r="GT45" s="202">
        <v>0</v>
      </c>
      <c r="GU45" s="202">
        <v>0</v>
      </c>
      <c r="GV45" s="202">
        <v>0</v>
      </c>
      <c r="GW45" s="202">
        <v>0</v>
      </c>
      <c r="GX45" s="202">
        <v>0</v>
      </c>
      <c r="GY45" s="202">
        <v>0</v>
      </c>
      <c r="GZ45" s="202">
        <v>0</v>
      </c>
      <c r="HA45" s="202">
        <v>0</v>
      </c>
      <c r="HB45" s="202">
        <v>0</v>
      </c>
      <c r="HC45" s="202">
        <v>0</v>
      </c>
      <c r="HD45" s="202">
        <v>0</v>
      </c>
      <c r="HE45" s="202">
        <v>0</v>
      </c>
      <c r="HF45" s="202">
        <v>0</v>
      </c>
      <c r="HG45" s="202">
        <v>0</v>
      </c>
      <c r="HH45" s="202">
        <v>0</v>
      </c>
      <c r="HI45" s="202">
        <v>0</v>
      </c>
      <c r="HJ45" s="202">
        <v>0</v>
      </c>
      <c r="HK45" s="120"/>
      <c r="HL45" s="202">
        <v>0</v>
      </c>
      <c r="HM45" s="202">
        <v>0</v>
      </c>
      <c r="HN45" s="202">
        <v>0</v>
      </c>
      <c r="HO45" s="202">
        <v>0</v>
      </c>
      <c r="HP45" s="202">
        <v>0</v>
      </c>
      <c r="HQ45" s="202">
        <v>0</v>
      </c>
      <c r="HR45" s="202">
        <v>0</v>
      </c>
      <c r="HS45" s="202">
        <v>0</v>
      </c>
      <c r="HT45" s="202">
        <v>0</v>
      </c>
      <c r="HU45" s="202">
        <v>0</v>
      </c>
      <c r="HV45" s="202">
        <v>0</v>
      </c>
      <c r="HW45" s="202">
        <v>0</v>
      </c>
      <c r="HX45" s="202">
        <v>0</v>
      </c>
      <c r="HY45" s="202">
        <v>0</v>
      </c>
      <c r="HZ45" s="202">
        <v>0</v>
      </c>
      <c r="IA45" s="202">
        <v>0</v>
      </c>
      <c r="IB45" s="202">
        <v>0</v>
      </c>
      <c r="IC45" s="202">
        <v>0</v>
      </c>
      <c r="ID45" s="202">
        <v>0</v>
      </c>
      <c r="IE45" s="202">
        <v>0</v>
      </c>
      <c r="IF45" s="202">
        <v>0</v>
      </c>
      <c r="IG45" s="202">
        <v>0</v>
      </c>
      <c r="IH45" s="202">
        <v>0</v>
      </c>
      <c r="II45" s="202">
        <v>0</v>
      </c>
      <c r="IJ45" s="202">
        <v>0</v>
      </c>
      <c r="IK45" s="202">
        <v>0</v>
      </c>
      <c r="IL45" s="202">
        <v>0</v>
      </c>
      <c r="IM45" s="202">
        <v>0</v>
      </c>
      <c r="IN45" s="202">
        <v>0</v>
      </c>
      <c r="IO45" s="202">
        <v>0</v>
      </c>
      <c r="IP45" s="202">
        <v>0</v>
      </c>
      <c r="IQ45" s="202">
        <v>0</v>
      </c>
      <c r="IR45" s="202">
        <v>0</v>
      </c>
      <c r="IS45" s="202">
        <v>0</v>
      </c>
      <c r="IT45" s="202">
        <v>0</v>
      </c>
      <c r="IU45" s="120"/>
      <c r="IV45" s="202">
        <v>0</v>
      </c>
      <c r="IW45" s="202">
        <v>0</v>
      </c>
      <c r="IX45" s="202">
        <v>0</v>
      </c>
      <c r="IY45" s="202">
        <v>0</v>
      </c>
      <c r="IZ45" s="202">
        <v>0</v>
      </c>
      <c r="JA45" s="202">
        <v>0</v>
      </c>
      <c r="JB45" s="202">
        <v>0</v>
      </c>
      <c r="JC45" s="202">
        <v>0</v>
      </c>
      <c r="JD45" s="202">
        <v>0</v>
      </c>
      <c r="JE45" s="202">
        <v>0</v>
      </c>
      <c r="JF45" s="202">
        <v>0</v>
      </c>
      <c r="JG45" s="202">
        <v>0</v>
      </c>
      <c r="JH45" s="202">
        <v>0</v>
      </c>
      <c r="JI45" s="202">
        <v>0</v>
      </c>
      <c r="JJ45" s="202">
        <v>0</v>
      </c>
      <c r="JK45" s="202">
        <v>0</v>
      </c>
      <c r="JL45" s="202">
        <v>0</v>
      </c>
      <c r="JM45" s="202">
        <v>0</v>
      </c>
      <c r="JN45" s="202">
        <v>0</v>
      </c>
      <c r="JO45" s="202">
        <v>0</v>
      </c>
      <c r="JP45" s="202">
        <v>0</v>
      </c>
      <c r="JQ45" s="202">
        <v>0</v>
      </c>
      <c r="JR45" s="202">
        <v>0</v>
      </c>
      <c r="JS45" s="202">
        <v>0</v>
      </c>
      <c r="JT45" s="202">
        <v>0</v>
      </c>
      <c r="JU45" s="202">
        <v>0</v>
      </c>
      <c r="JV45" s="202">
        <v>0</v>
      </c>
      <c r="JW45" s="202">
        <v>0</v>
      </c>
      <c r="JX45" s="202">
        <v>0</v>
      </c>
      <c r="JY45" s="202">
        <v>0</v>
      </c>
      <c r="JZ45" s="202">
        <v>0</v>
      </c>
      <c r="KA45" s="202">
        <v>0</v>
      </c>
      <c r="KB45" s="202">
        <v>0</v>
      </c>
      <c r="KC45" s="202">
        <v>0</v>
      </c>
      <c r="KD45" s="202">
        <v>0</v>
      </c>
      <c r="KE45" s="120"/>
      <c r="KF45" s="202">
        <v>0</v>
      </c>
      <c r="KG45" s="202">
        <v>0</v>
      </c>
      <c r="KH45" s="202">
        <v>0</v>
      </c>
      <c r="KI45" s="202">
        <v>0</v>
      </c>
      <c r="KJ45" s="202">
        <v>0</v>
      </c>
      <c r="KK45" s="202">
        <v>0</v>
      </c>
      <c r="KL45" s="202">
        <v>0</v>
      </c>
      <c r="KM45" s="202">
        <v>0</v>
      </c>
      <c r="KN45" s="202">
        <v>0</v>
      </c>
      <c r="KO45" s="202">
        <v>0</v>
      </c>
      <c r="KP45" s="202">
        <v>0</v>
      </c>
      <c r="KQ45" s="202">
        <v>0</v>
      </c>
      <c r="KR45" s="202">
        <v>0</v>
      </c>
      <c r="KS45" s="202">
        <v>0</v>
      </c>
      <c r="KT45" s="202">
        <v>0</v>
      </c>
      <c r="KU45" s="202">
        <v>0</v>
      </c>
      <c r="KV45" s="202">
        <v>0</v>
      </c>
      <c r="KW45" s="202">
        <v>0</v>
      </c>
      <c r="KX45" s="202">
        <v>0</v>
      </c>
      <c r="KY45" s="202">
        <v>0</v>
      </c>
      <c r="KZ45" s="202">
        <v>0</v>
      </c>
      <c r="LA45" s="202">
        <v>0</v>
      </c>
      <c r="LB45" s="202">
        <v>0</v>
      </c>
      <c r="LC45" s="202">
        <v>0</v>
      </c>
      <c r="LD45" s="202">
        <v>0</v>
      </c>
      <c r="LE45" s="202">
        <v>0</v>
      </c>
      <c r="LF45" s="202">
        <v>0</v>
      </c>
      <c r="LG45" s="202">
        <v>0</v>
      </c>
      <c r="LH45" s="202">
        <v>0</v>
      </c>
      <c r="LI45" s="202">
        <v>0</v>
      </c>
      <c r="LJ45" s="202">
        <v>0</v>
      </c>
      <c r="LK45" s="202">
        <v>0</v>
      </c>
      <c r="LL45" s="202">
        <v>0</v>
      </c>
      <c r="LM45" s="202">
        <v>0</v>
      </c>
      <c r="LN45" s="202">
        <v>0</v>
      </c>
      <c r="LO45" s="120"/>
      <c r="LP45" s="202">
        <v>0</v>
      </c>
      <c r="LQ45" s="202">
        <v>0</v>
      </c>
      <c r="LR45" s="202">
        <v>0</v>
      </c>
      <c r="LS45" s="202">
        <v>0</v>
      </c>
      <c r="LT45" s="202">
        <v>0</v>
      </c>
      <c r="LU45" s="202">
        <v>0</v>
      </c>
      <c r="LV45" s="202">
        <v>0</v>
      </c>
      <c r="LW45" s="202">
        <v>0</v>
      </c>
      <c r="LX45" s="202">
        <v>0</v>
      </c>
      <c r="LY45" s="202">
        <v>0</v>
      </c>
      <c r="LZ45" s="202">
        <v>0</v>
      </c>
      <c r="MA45" s="202">
        <v>0</v>
      </c>
      <c r="MB45" s="202">
        <v>0</v>
      </c>
      <c r="MC45" s="202">
        <v>0</v>
      </c>
      <c r="MD45" s="202">
        <v>0</v>
      </c>
      <c r="ME45" s="202">
        <v>0</v>
      </c>
      <c r="MF45" s="202">
        <v>0</v>
      </c>
      <c r="MG45" s="202">
        <v>0</v>
      </c>
      <c r="MH45" s="202">
        <v>0</v>
      </c>
      <c r="MI45" s="202">
        <v>0</v>
      </c>
      <c r="MJ45" s="202">
        <v>0</v>
      </c>
      <c r="MK45" s="202">
        <v>0</v>
      </c>
      <c r="ML45" s="202">
        <v>0</v>
      </c>
      <c r="MM45" s="202">
        <v>0</v>
      </c>
      <c r="MN45" s="202">
        <v>0</v>
      </c>
      <c r="MO45" s="202">
        <v>41.2</v>
      </c>
      <c r="MP45" s="202">
        <v>183.2</v>
      </c>
      <c r="MQ45" s="202">
        <v>175</v>
      </c>
      <c r="MR45" s="202">
        <v>529</v>
      </c>
      <c r="MS45" s="202">
        <v>659</v>
      </c>
      <c r="MT45" s="202">
        <v>470</v>
      </c>
      <c r="MU45" s="202">
        <v>480</v>
      </c>
      <c r="MV45" s="202">
        <v>480</v>
      </c>
      <c r="MW45" s="202">
        <v>540</v>
      </c>
      <c r="MX45" s="202">
        <v>540</v>
      </c>
      <c r="MY45" s="120"/>
      <c r="MZ45" s="202">
        <v>0</v>
      </c>
      <c r="NA45" s="202">
        <v>0</v>
      </c>
      <c r="NB45" s="202">
        <v>0</v>
      </c>
      <c r="NC45" s="202">
        <v>0</v>
      </c>
      <c r="ND45" s="202">
        <v>0</v>
      </c>
      <c r="NE45" s="202">
        <v>0</v>
      </c>
      <c r="NF45" s="202">
        <v>0</v>
      </c>
      <c r="NG45" s="202">
        <v>0</v>
      </c>
      <c r="NH45" s="202">
        <v>0</v>
      </c>
      <c r="NI45" s="202">
        <v>0</v>
      </c>
      <c r="NJ45" s="202">
        <v>0</v>
      </c>
      <c r="NK45" s="202">
        <v>0</v>
      </c>
      <c r="NL45" s="202">
        <v>0</v>
      </c>
      <c r="NM45" s="202">
        <v>0</v>
      </c>
      <c r="NN45" s="202">
        <v>0</v>
      </c>
      <c r="NO45" s="202">
        <v>0</v>
      </c>
      <c r="NP45" s="202">
        <v>0</v>
      </c>
      <c r="NQ45" s="202">
        <v>0</v>
      </c>
      <c r="NR45" s="202">
        <v>0</v>
      </c>
      <c r="NS45" s="202">
        <v>0</v>
      </c>
      <c r="NT45" s="202">
        <v>0</v>
      </c>
      <c r="NU45" s="202">
        <v>0</v>
      </c>
      <c r="NV45" s="202">
        <v>0</v>
      </c>
      <c r="NW45" s="202">
        <v>0</v>
      </c>
      <c r="NX45" s="202">
        <v>0</v>
      </c>
      <c r="NY45" s="202">
        <v>0</v>
      </c>
      <c r="NZ45" s="202">
        <v>0</v>
      </c>
      <c r="OA45" s="202">
        <v>0</v>
      </c>
      <c r="OB45" s="202">
        <v>0</v>
      </c>
      <c r="OC45" s="202">
        <v>0</v>
      </c>
      <c r="OD45" s="202">
        <v>0</v>
      </c>
      <c r="OE45" s="202">
        <v>0</v>
      </c>
      <c r="OF45" s="202">
        <v>0</v>
      </c>
      <c r="OG45" s="202">
        <v>0</v>
      </c>
      <c r="OH45" s="202">
        <v>0</v>
      </c>
      <c r="OI45" s="120"/>
      <c r="OJ45" s="202">
        <v>0</v>
      </c>
      <c r="OK45" s="202">
        <v>0</v>
      </c>
      <c r="OL45" s="202">
        <v>0</v>
      </c>
      <c r="OM45" s="202">
        <v>0</v>
      </c>
      <c r="ON45" s="202">
        <v>0</v>
      </c>
      <c r="OO45" s="202">
        <v>0</v>
      </c>
      <c r="OP45" s="202">
        <v>0</v>
      </c>
      <c r="OQ45" s="202">
        <v>0</v>
      </c>
      <c r="OR45" s="202">
        <v>0</v>
      </c>
      <c r="OS45" s="202">
        <v>0</v>
      </c>
      <c r="OT45" s="202">
        <v>0</v>
      </c>
      <c r="OU45" s="202">
        <v>0</v>
      </c>
      <c r="OV45" s="202">
        <v>0</v>
      </c>
      <c r="OW45" s="202">
        <v>0</v>
      </c>
      <c r="OX45" s="202">
        <v>0</v>
      </c>
      <c r="OY45" s="202">
        <v>0</v>
      </c>
      <c r="OZ45" s="202">
        <v>0</v>
      </c>
      <c r="PA45" s="202">
        <v>0</v>
      </c>
      <c r="PB45" s="202">
        <v>0</v>
      </c>
      <c r="PC45" s="202">
        <v>0</v>
      </c>
      <c r="PD45" s="202">
        <v>0</v>
      </c>
      <c r="PE45" s="202">
        <v>0</v>
      </c>
      <c r="PF45" s="202">
        <v>0</v>
      </c>
      <c r="PG45" s="202">
        <v>0</v>
      </c>
      <c r="PH45" s="202">
        <v>0</v>
      </c>
      <c r="PI45" s="202">
        <v>0</v>
      </c>
      <c r="PJ45" s="202">
        <v>0</v>
      </c>
      <c r="PK45" s="202">
        <v>0</v>
      </c>
      <c r="PL45" s="202">
        <v>0</v>
      </c>
      <c r="PM45" s="202">
        <v>0</v>
      </c>
      <c r="PN45" s="202">
        <v>0</v>
      </c>
      <c r="PO45" s="202">
        <v>0</v>
      </c>
      <c r="PP45" s="202">
        <v>0</v>
      </c>
      <c r="PQ45" s="202">
        <v>0</v>
      </c>
      <c r="PR45" s="202">
        <v>0</v>
      </c>
      <c r="PS45" s="120"/>
      <c r="PT45" s="202">
        <v>306.00895885387371</v>
      </c>
      <c r="PU45" s="202">
        <v>321.17430828232767</v>
      </c>
      <c r="PV45" s="202">
        <v>337.07551197263399</v>
      </c>
      <c r="PW45" s="202">
        <v>359.54667794826889</v>
      </c>
      <c r="PX45" s="202">
        <v>367.90807336574778</v>
      </c>
      <c r="PY45" s="202">
        <v>383.54089282008727</v>
      </c>
      <c r="PZ45" s="202">
        <v>379.4770338637681</v>
      </c>
      <c r="QA45" s="202">
        <v>399.92504235500371</v>
      </c>
      <c r="QB45" s="202">
        <v>438.99797250934671</v>
      </c>
      <c r="QC45" s="202">
        <v>434.91927869011579</v>
      </c>
      <c r="QD45" s="202">
        <v>457.48058927444788</v>
      </c>
      <c r="QE45" s="202">
        <v>481.03766964460908</v>
      </c>
      <c r="QF45" s="202">
        <v>498.9402886558629</v>
      </c>
      <c r="QG45" s="202">
        <v>535.92722414269485</v>
      </c>
      <c r="QH45" s="202">
        <v>645.24314295046486</v>
      </c>
      <c r="QI45" s="202">
        <v>551.35502445224211</v>
      </c>
      <c r="QJ45" s="202">
        <v>588.61667357695092</v>
      </c>
      <c r="QK45" s="202">
        <v>628.21457998022538</v>
      </c>
      <c r="QL45" s="202">
        <v>638.12683408039811</v>
      </c>
      <c r="QM45" s="202">
        <v>569.01948766911369</v>
      </c>
      <c r="QN45" s="202">
        <v>691.90044867906443</v>
      </c>
      <c r="QO45" s="202">
        <v>693.72239110962755</v>
      </c>
      <c r="QP45" s="202">
        <v>716.92287963955755</v>
      </c>
      <c r="QQ45" s="202">
        <v>694.40006015493077</v>
      </c>
      <c r="QR45" s="202">
        <v>617.67423905621968</v>
      </c>
      <c r="QS45" s="202">
        <v>553.72921258370525</v>
      </c>
      <c r="QT45" s="202">
        <v>494.81388374949489</v>
      </c>
      <c r="QU45" s="202">
        <v>496.43566609672388</v>
      </c>
      <c r="QV45" s="202">
        <v>483.31738814699287</v>
      </c>
      <c r="QW45" s="202">
        <v>512.98602852779663</v>
      </c>
      <c r="QX45" s="202">
        <v>452.61716000043316</v>
      </c>
      <c r="QY45" s="202">
        <v>422.74636904181688</v>
      </c>
      <c r="QZ45" s="202">
        <v>369.90493983602465</v>
      </c>
      <c r="RA45" s="202">
        <v>406.37717559649514</v>
      </c>
      <c r="RB45" s="202">
        <v>311.97652937592716</v>
      </c>
      <c r="RC45" s="120"/>
      <c r="RD45" s="202">
        <v>0</v>
      </c>
      <c r="RE45" s="202">
        <v>0</v>
      </c>
      <c r="RF45" s="202">
        <v>0</v>
      </c>
      <c r="RG45" s="202">
        <v>0</v>
      </c>
      <c r="RH45" s="202">
        <v>0</v>
      </c>
      <c r="RI45" s="202">
        <v>0</v>
      </c>
      <c r="RJ45" s="202">
        <v>0</v>
      </c>
      <c r="RK45" s="202">
        <v>0</v>
      </c>
      <c r="RL45" s="202">
        <v>0</v>
      </c>
      <c r="RM45" s="202">
        <v>0</v>
      </c>
      <c r="RN45" s="202">
        <v>0</v>
      </c>
      <c r="RO45" s="202">
        <v>0</v>
      </c>
      <c r="RP45" s="202">
        <v>0</v>
      </c>
      <c r="RQ45" s="202">
        <v>0</v>
      </c>
      <c r="RR45" s="202">
        <v>0</v>
      </c>
      <c r="RS45" s="202">
        <v>0</v>
      </c>
      <c r="RT45" s="202">
        <v>0</v>
      </c>
      <c r="RU45" s="202">
        <v>0</v>
      </c>
      <c r="RV45" s="202">
        <v>0</v>
      </c>
      <c r="RW45" s="202">
        <v>0</v>
      </c>
      <c r="RX45" s="202">
        <v>0</v>
      </c>
      <c r="RY45" s="202">
        <v>0</v>
      </c>
      <c r="RZ45" s="202">
        <v>0</v>
      </c>
      <c r="SA45" s="202">
        <v>0</v>
      </c>
      <c r="SB45" s="202">
        <v>0</v>
      </c>
      <c r="SC45" s="202">
        <v>0</v>
      </c>
      <c r="SD45" s="202">
        <v>0</v>
      </c>
      <c r="SE45" s="202">
        <v>0</v>
      </c>
      <c r="SF45" s="202">
        <v>0</v>
      </c>
      <c r="SG45" s="202">
        <v>0</v>
      </c>
      <c r="SH45" s="202">
        <v>0</v>
      </c>
      <c r="SI45" s="202">
        <v>0</v>
      </c>
      <c r="SJ45" s="202">
        <v>0</v>
      </c>
      <c r="SK45" s="202">
        <v>0</v>
      </c>
      <c r="SL45" s="202">
        <v>0</v>
      </c>
      <c r="SM45" s="120"/>
      <c r="SN45" s="202">
        <v>523.66801181965195</v>
      </c>
      <c r="SO45" s="202">
        <v>488.67863692060689</v>
      </c>
      <c r="SP45" s="202">
        <v>459.89743354657253</v>
      </c>
      <c r="SQ45" s="202">
        <v>415.19539095823984</v>
      </c>
      <c r="SR45" s="202">
        <v>680.71677878286494</v>
      </c>
      <c r="SS45" s="202">
        <v>586.42094068070583</v>
      </c>
      <c r="ST45" s="202">
        <v>498.64769028784519</v>
      </c>
      <c r="SU45" s="202">
        <v>467.87697885005065</v>
      </c>
      <c r="SV45" s="202">
        <v>569.65931564448306</v>
      </c>
      <c r="SW45" s="202">
        <v>570.65046185191363</v>
      </c>
      <c r="SX45" s="202">
        <v>619.97594511665591</v>
      </c>
      <c r="SY45" s="202">
        <v>634.26788193426023</v>
      </c>
      <c r="SZ45" s="202">
        <v>642.56674509191566</v>
      </c>
      <c r="TA45" s="202">
        <v>748.22748269210342</v>
      </c>
      <c r="TB45" s="202">
        <v>598.83297579809778</v>
      </c>
      <c r="TC45" s="202">
        <v>1039.6055262598343</v>
      </c>
      <c r="TD45" s="202">
        <v>1080.5346288527464</v>
      </c>
      <c r="TE45" s="202">
        <v>1294.4186197575302</v>
      </c>
      <c r="TF45" s="202">
        <v>1348.68942508174</v>
      </c>
      <c r="TG45" s="202">
        <v>1488.2087070276509</v>
      </c>
      <c r="TH45" s="202">
        <v>1652.0053733309778</v>
      </c>
      <c r="TI45" s="202">
        <v>1862.215360298555</v>
      </c>
      <c r="TJ45" s="202">
        <v>1890.3769309282554</v>
      </c>
      <c r="TK45" s="202">
        <v>1917.379606353652</v>
      </c>
      <c r="TL45" s="202">
        <v>1711.5428801615035</v>
      </c>
      <c r="TM45" s="202">
        <v>2104.303357137368</v>
      </c>
      <c r="TN45" s="202">
        <v>3013.7966177601093</v>
      </c>
      <c r="TO45" s="202">
        <v>2108.0170965976185</v>
      </c>
      <c r="TP45" s="202">
        <v>2366.5111578086062</v>
      </c>
      <c r="TQ45" s="202">
        <v>3078.0669211890536</v>
      </c>
      <c r="TR45" s="202">
        <v>3416.6542825198494</v>
      </c>
      <c r="TS45" s="202">
        <v>3949.5858351373281</v>
      </c>
      <c r="TT45" s="202">
        <v>3977.0235894670268</v>
      </c>
      <c r="TU45" s="202">
        <v>4191.9710355557181</v>
      </c>
      <c r="TV45" s="202">
        <v>4499.3803420204395</v>
      </c>
      <c r="TW45" s="120"/>
      <c r="TX45" s="202">
        <v>747.30005884555715</v>
      </c>
      <c r="TY45" s="202">
        <v>566.55419763555642</v>
      </c>
      <c r="TZ45" s="202">
        <v>461.45267681474581</v>
      </c>
      <c r="UA45" s="202">
        <v>383.03703910822799</v>
      </c>
      <c r="UB45" s="202">
        <v>670.93134784955907</v>
      </c>
      <c r="UC45" s="202">
        <v>360.74742713294995</v>
      </c>
      <c r="UD45" s="202">
        <v>269.50608584240877</v>
      </c>
      <c r="UE45" s="202">
        <v>334.05705040871936</v>
      </c>
      <c r="UF45" s="202">
        <v>248.78311425682506</v>
      </c>
      <c r="UG45" s="202">
        <v>150.50897269180751</v>
      </c>
      <c r="UH45" s="202">
        <v>190.41140572390572</v>
      </c>
      <c r="UI45" s="202">
        <v>117.50740242261105</v>
      </c>
      <c r="UJ45" s="202">
        <v>329.44937978169952</v>
      </c>
      <c r="UK45" s="202">
        <v>204.76987800000001</v>
      </c>
      <c r="UL45" s="202">
        <v>80.090376698229733</v>
      </c>
      <c r="UM45" s="202">
        <v>67.992391984971832</v>
      </c>
      <c r="UN45" s="202">
        <v>124.36486114033245</v>
      </c>
      <c r="UO45" s="202">
        <v>255.56883846364036</v>
      </c>
      <c r="UP45" s="202">
        <v>58.659195394313876</v>
      </c>
      <c r="UQ45" s="202">
        <v>74.116614907869746</v>
      </c>
      <c r="UR45" s="202">
        <v>206.2028685350235</v>
      </c>
      <c r="US45" s="202">
        <v>111.34456930021679</v>
      </c>
      <c r="UT45" s="202">
        <v>206.20286853502353</v>
      </c>
      <c r="UU45" s="202">
        <v>158.48541092575422</v>
      </c>
      <c r="UV45" s="202">
        <v>96.421569178894316</v>
      </c>
      <c r="UW45" s="202">
        <v>227.48170723137821</v>
      </c>
      <c r="UX45" s="202">
        <v>227.48170723137821</v>
      </c>
      <c r="UY45" s="202">
        <v>236.32656752473011</v>
      </c>
      <c r="UZ45" s="202">
        <v>166.74802299999999</v>
      </c>
      <c r="VA45" s="202">
        <v>97.16947860022961</v>
      </c>
      <c r="VB45" s="202">
        <v>122.50390680306138</v>
      </c>
      <c r="VC45" s="202">
        <v>124.29228500456593</v>
      </c>
      <c r="VD45" s="202">
        <v>126.97485230682275</v>
      </c>
      <c r="VE45" s="202">
        <v>129.65741960907957</v>
      </c>
      <c r="VF45" s="202">
        <v>17.541671475805128</v>
      </c>
      <c r="VG45" s="120"/>
      <c r="VH45" s="202">
        <v>0</v>
      </c>
      <c r="VI45" s="202">
        <v>0</v>
      </c>
      <c r="VJ45" s="202">
        <v>0</v>
      </c>
      <c r="VK45" s="202">
        <v>0</v>
      </c>
      <c r="VL45" s="202">
        <v>0</v>
      </c>
      <c r="VM45" s="202">
        <v>0</v>
      </c>
      <c r="VN45" s="202">
        <v>0</v>
      </c>
      <c r="VO45" s="202">
        <v>0</v>
      </c>
      <c r="VP45" s="202">
        <v>0</v>
      </c>
      <c r="VQ45" s="202">
        <v>0</v>
      </c>
      <c r="VR45" s="202">
        <v>0</v>
      </c>
      <c r="VS45" s="202">
        <v>0</v>
      </c>
      <c r="VT45" s="202">
        <v>0</v>
      </c>
      <c r="VU45" s="202">
        <v>0</v>
      </c>
      <c r="VV45" s="202">
        <v>0</v>
      </c>
      <c r="VW45" s="202">
        <v>0</v>
      </c>
      <c r="VX45" s="202">
        <v>0</v>
      </c>
      <c r="VY45" s="202">
        <v>0</v>
      </c>
      <c r="VZ45" s="202">
        <v>0</v>
      </c>
      <c r="WA45" s="202">
        <v>0</v>
      </c>
      <c r="WB45" s="202">
        <v>0</v>
      </c>
      <c r="WC45" s="202">
        <v>0</v>
      </c>
      <c r="WD45" s="202">
        <v>0</v>
      </c>
      <c r="WE45" s="202">
        <v>0</v>
      </c>
      <c r="WF45" s="202">
        <v>0</v>
      </c>
      <c r="WG45" s="202">
        <v>0</v>
      </c>
      <c r="WH45" s="202">
        <v>0</v>
      </c>
      <c r="WI45" s="202">
        <v>0</v>
      </c>
      <c r="WJ45" s="202">
        <v>0</v>
      </c>
      <c r="WK45" s="202">
        <v>0</v>
      </c>
      <c r="WL45" s="202">
        <v>0</v>
      </c>
      <c r="WM45" s="202">
        <v>0</v>
      </c>
      <c r="WN45" s="202">
        <v>0</v>
      </c>
      <c r="WO45" s="202">
        <v>0</v>
      </c>
      <c r="WP45" s="202">
        <v>0</v>
      </c>
      <c r="WQ45" s="120"/>
      <c r="WR45" s="202">
        <v>0</v>
      </c>
      <c r="WS45" s="202">
        <v>0</v>
      </c>
      <c r="WT45" s="202">
        <v>0</v>
      </c>
      <c r="WU45" s="202">
        <v>0</v>
      </c>
      <c r="WV45" s="202">
        <v>0</v>
      </c>
      <c r="WW45" s="202">
        <v>0</v>
      </c>
      <c r="WX45" s="202">
        <v>0</v>
      </c>
      <c r="WY45" s="202">
        <v>0</v>
      </c>
      <c r="WZ45" s="202">
        <v>0</v>
      </c>
      <c r="XA45" s="202">
        <v>0</v>
      </c>
      <c r="XB45" s="202">
        <v>0</v>
      </c>
      <c r="XC45" s="202">
        <v>0</v>
      </c>
      <c r="XD45" s="202">
        <v>0</v>
      </c>
      <c r="XE45" s="202">
        <v>0</v>
      </c>
      <c r="XF45" s="202">
        <v>0</v>
      </c>
      <c r="XG45" s="202">
        <v>0</v>
      </c>
      <c r="XH45" s="202">
        <v>0</v>
      </c>
      <c r="XI45" s="202">
        <v>0</v>
      </c>
      <c r="XJ45" s="202">
        <v>0</v>
      </c>
      <c r="XK45" s="202">
        <v>0</v>
      </c>
      <c r="XL45" s="202">
        <v>0</v>
      </c>
      <c r="XM45" s="202">
        <v>0</v>
      </c>
      <c r="XN45" s="202">
        <v>0</v>
      </c>
      <c r="XO45" s="202">
        <v>0</v>
      </c>
      <c r="XP45" s="202">
        <v>0</v>
      </c>
      <c r="XQ45" s="202">
        <v>0</v>
      </c>
      <c r="XR45" s="202">
        <v>0</v>
      </c>
      <c r="XS45" s="202">
        <v>0</v>
      </c>
      <c r="XT45" s="202">
        <v>0</v>
      </c>
      <c r="XU45" s="202">
        <v>0</v>
      </c>
      <c r="XV45" s="202">
        <v>0</v>
      </c>
      <c r="XW45" s="202">
        <v>0</v>
      </c>
      <c r="XX45" s="202">
        <v>0</v>
      </c>
      <c r="XY45" s="202">
        <v>0</v>
      </c>
      <c r="XZ45" s="202">
        <v>0</v>
      </c>
      <c r="YA45" s="120"/>
      <c r="YB45" s="202">
        <v>0</v>
      </c>
      <c r="YC45" s="202">
        <v>0</v>
      </c>
      <c r="YD45" s="202">
        <v>0</v>
      </c>
      <c r="YE45" s="202">
        <v>0</v>
      </c>
      <c r="YF45" s="202">
        <v>0</v>
      </c>
      <c r="YG45" s="202">
        <v>0</v>
      </c>
      <c r="YH45" s="202">
        <v>0</v>
      </c>
      <c r="YI45" s="202">
        <v>0</v>
      </c>
      <c r="YJ45" s="202">
        <v>0</v>
      </c>
      <c r="YK45" s="202">
        <v>0</v>
      </c>
      <c r="YL45" s="202">
        <v>0</v>
      </c>
      <c r="YM45" s="202">
        <v>0</v>
      </c>
      <c r="YN45" s="202">
        <v>0</v>
      </c>
      <c r="YO45" s="202">
        <v>0</v>
      </c>
      <c r="YP45" s="202">
        <v>0</v>
      </c>
      <c r="YQ45" s="202">
        <v>0</v>
      </c>
      <c r="YR45" s="202">
        <v>0</v>
      </c>
      <c r="YS45" s="202">
        <v>0</v>
      </c>
      <c r="YT45" s="202">
        <v>0</v>
      </c>
      <c r="YU45" s="202">
        <v>0</v>
      </c>
      <c r="YV45" s="202">
        <v>0</v>
      </c>
      <c r="YW45" s="202">
        <v>0</v>
      </c>
      <c r="YX45" s="202">
        <v>0</v>
      </c>
      <c r="YY45" s="202">
        <v>0</v>
      </c>
      <c r="YZ45" s="202">
        <v>0</v>
      </c>
      <c r="ZA45" s="202">
        <v>0</v>
      </c>
      <c r="ZB45" s="202">
        <v>0</v>
      </c>
      <c r="ZC45" s="202">
        <v>0</v>
      </c>
      <c r="ZD45" s="202">
        <v>0</v>
      </c>
      <c r="ZE45" s="202">
        <v>0</v>
      </c>
      <c r="ZF45" s="202">
        <v>0</v>
      </c>
      <c r="ZG45" s="202">
        <v>0</v>
      </c>
      <c r="ZH45" s="202">
        <v>0</v>
      </c>
      <c r="ZI45" s="202">
        <v>0</v>
      </c>
      <c r="ZJ45" s="202">
        <v>0</v>
      </c>
      <c r="ZK45" s="120"/>
      <c r="ZL45" s="202">
        <v>0</v>
      </c>
      <c r="ZM45" s="202">
        <v>0</v>
      </c>
      <c r="ZN45" s="202">
        <v>0</v>
      </c>
      <c r="ZO45" s="202">
        <v>0</v>
      </c>
      <c r="ZP45" s="202">
        <v>0</v>
      </c>
      <c r="ZQ45" s="202">
        <v>0</v>
      </c>
      <c r="ZR45" s="202">
        <v>0</v>
      </c>
      <c r="ZS45" s="202">
        <v>0</v>
      </c>
      <c r="ZT45" s="202">
        <v>0</v>
      </c>
      <c r="ZU45" s="202">
        <v>0</v>
      </c>
      <c r="ZV45" s="202">
        <v>0</v>
      </c>
      <c r="ZW45" s="202">
        <v>0</v>
      </c>
      <c r="ZX45" s="202">
        <v>0</v>
      </c>
      <c r="ZY45" s="202">
        <v>0</v>
      </c>
      <c r="ZZ45" s="202">
        <v>0</v>
      </c>
      <c r="AAA45" s="202">
        <v>0</v>
      </c>
      <c r="AAB45" s="202">
        <v>0</v>
      </c>
      <c r="AAC45" s="202">
        <v>0</v>
      </c>
      <c r="AAD45" s="202">
        <v>0</v>
      </c>
      <c r="AAE45" s="202">
        <v>0</v>
      </c>
      <c r="AAF45" s="202">
        <v>0</v>
      </c>
      <c r="AAG45" s="202">
        <v>0</v>
      </c>
      <c r="AAH45" s="202">
        <v>0</v>
      </c>
      <c r="AAI45" s="202">
        <v>0</v>
      </c>
      <c r="AAJ45" s="202">
        <v>0</v>
      </c>
      <c r="AAK45" s="202">
        <v>0</v>
      </c>
      <c r="AAL45" s="202">
        <v>0</v>
      </c>
      <c r="AAM45" s="202">
        <v>0</v>
      </c>
      <c r="AAN45" s="202">
        <v>0</v>
      </c>
      <c r="AAO45" s="202">
        <v>0</v>
      </c>
      <c r="AAP45" s="202">
        <v>0</v>
      </c>
      <c r="AAQ45" s="202">
        <v>0</v>
      </c>
      <c r="AAR45" s="202">
        <v>0</v>
      </c>
      <c r="AAS45" s="202">
        <v>0</v>
      </c>
      <c r="AAT45" s="202">
        <v>0</v>
      </c>
      <c r="AAU45" s="120"/>
      <c r="AAV45" s="202">
        <v>0</v>
      </c>
      <c r="AAW45" s="202">
        <v>0</v>
      </c>
      <c r="AAX45" s="202">
        <v>0</v>
      </c>
      <c r="AAY45" s="202">
        <v>0</v>
      </c>
      <c r="AAZ45" s="202">
        <v>0</v>
      </c>
      <c r="ABA45" s="202">
        <v>0</v>
      </c>
      <c r="ABB45" s="202">
        <v>0</v>
      </c>
      <c r="ABC45" s="202">
        <v>0</v>
      </c>
      <c r="ABD45" s="202">
        <v>0</v>
      </c>
      <c r="ABE45" s="202">
        <v>0</v>
      </c>
      <c r="ABF45" s="202">
        <v>0</v>
      </c>
      <c r="ABG45" s="202">
        <v>0</v>
      </c>
      <c r="ABH45" s="202">
        <v>0</v>
      </c>
      <c r="ABI45" s="202">
        <v>0</v>
      </c>
      <c r="ABJ45" s="202">
        <v>0</v>
      </c>
      <c r="ABK45" s="202">
        <v>0</v>
      </c>
      <c r="ABL45" s="202">
        <v>0</v>
      </c>
      <c r="ABM45" s="202">
        <v>0</v>
      </c>
      <c r="ABN45" s="202">
        <v>0</v>
      </c>
      <c r="ABO45" s="202">
        <v>0</v>
      </c>
      <c r="ABP45" s="202">
        <v>0</v>
      </c>
      <c r="ABQ45" s="202">
        <v>0</v>
      </c>
      <c r="ABR45" s="202">
        <v>0</v>
      </c>
      <c r="ABS45" s="202">
        <v>0</v>
      </c>
      <c r="ABT45" s="202">
        <v>0</v>
      </c>
      <c r="ABU45" s="202">
        <v>0</v>
      </c>
      <c r="ABV45" s="202">
        <v>0</v>
      </c>
      <c r="ABW45" s="202">
        <v>0</v>
      </c>
      <c r="ABX45" s="202">
        <v>0</v>
      </c>
      <c r="ABY45" s="202">
        <v>0</v>
      </c>
      <c r="ABZ45" s="202">
        <v>0</v>
      </c>
      <c r="ACA45" s="202">
        <v>0</v>
      </c>
      <c r="ACB45" s="202">
        <v>0</v>
      </c>
      <c r="ACC45" s="202">
        <v>0</v>
      </c>
      <c r="ACD45" s="202">
        <v>0</v>
      </c>
      <c r="ACE45" s="120"/>
      <c r="ACF45" s="202">
        <v>1.395</v>
      </c>
      <c r="ACG45" s="202">
        <v>1.512</v>
      </c>
      <c r="ACH45" s="202">
        <v>1.163</v>
      </c>
      <c r="ACI45" s="202">
        <v>1.2789999999999999</v>
      </c>
      <c r="ACJ45" s="202">
        <v>1.395</v>
      </c>
      <c r="ACK45" s="202">
        <v>1.2789999999999999</v>
      </c>
      <c r="ACL45" s="202">
        <v>1.5116000000000001</v>
      </c>
      <c r="ACM45" s="202">
        <v>1.6279999999999999</v>
      </c>
      <c r="ACN45" s="202">
        <v>3</v>
      </c>
      <c r="ACO45" s="202">
        <v>3.2</v>
      </c>
      <c r="ACP45" s="202">
        <v>3.3</v>
      </c>
      <c r="ACQ45" s="202">
        <v>3.2</v>
      </c>
      <c r="ACR45" s="202">
        <v>3.5</v>
      </c>
      <c r="ACS45" s="202">
        <v>2.4</v>
      </c>
      <c r="ACT45" s="202">
        <v>3</v>
      </c>
      <c r="ACU45" s="202">
        <v>4</v>
      </c>
      <c r="ACV45" s="202">
        <v>4.9640000000000004</v>
      </c>
      <c r="ACW45" s="202">
        <v>6.1609999999999996</v>
      </c>
      <c r="ACX45" s="202">
        <v>7.6459999999999999</v>
      </c>
      <c r="ACY45" s="202">
        <v>9.4890000000000008</v>
      </c>
      <c r="ACZ45" s="202">
        <v>11.776</v>
      </c>
      <c r="ADA45" s="202">
        <v>14.614000000000001</v>
      </c>
      <c r="ADB45" s="202">
        <v>47</v>
      </c>
      <c r="ADC45" s="202">
        <v>47.6</v>
      </c>
      <c r="ADD45" s="202">
        <v>47.8</v>
      </c>
      <c r="ADE45" s="202">
        <v>49.7</v>
      </c>
      <c r="ADF45" s="202">
        <v>51</v>
      </c>
      <c r="ADG45" s="202">
        <v>54.5</v>
      </c>
      <c r="ADH45" s="202">
        <v>52.4</v>
      </c>
      <c r="ADI45" s="202">
        <v>43</v>
      </c>
      <c r="ADJ45" s="202">
        <v>55.2</v>
      </c>
      <c r="ADK45" s="202">
        <v>56.8</v>
      </c>
      <c r="ADL45" s="202">
        <v>56.856799999999993</v>
      </c>
      <c r="ADM45" s="202">
        <v>57.8568</v>
      </c>
      <c r="ADN45" s="202">
        <v>60</v>
      </c>
      <c r="ADO45" s="120"/>
      <c r="ADP45" s="202">
        <v>0</v>
      </c>
      <c r="ADQ45" s="202">
        <v>0</v>
      </c>
      <c r="ADR45" s="202">
        <v>0</v>
      </c>
      <c r="ADS45" s="202">
        <v>0</v>
      </c>
      <c r="ADT45" s="202">
        <v>0</v>
      </c>
      <c r="ADU45" s="202">
        <v>0</v>
      </c>
      <c r="ADV45" s="202">
        <v>0</v>
      </c>
      <c r="ADW45" s="202">
        <v>0</v>
      </c>
      <c r="ADX45" s="202">
        <v>0</v>
      </c>
      <c r="ADY45" s="202">
        <v>0</v>
      </c>
      <c r="ADZ45" s="202">
        <v>0</v>
      </c>
      <c r="AEA45" s="202">
        <v>0</v>
      </c>
      <c r="AEB45" s="202">
        <v>0</v>
      </c>
      <c r="AEC45" s="202">
        <v>0</v>
      </c>
      <c r="AED45" s="202">
        <v>0</v>
      </c>
      <c r="AEE45" s="202">
        <v>0</v>
      </c>
      <c r="AEF45" s="202">
        <v>0</v>
      </c>
      <c r="AEG45" s="202">
        <v>0</v>
      </c>
      <c r="AEH45" s="202">
        <v>0</v>
      </c>
      <c r="AEI45" s="202">
        <v>0</v>
      </c>
      <c r="AEJ45" s="202">
        <v>0</v>
      </c>
      <c r="AEK45" s="202">
        <v>0</v>
      </c>
      <c r="AEL45" s="202">
        <v>0</v>
      </c>
      <c r="AEM45" s="202">
        <v>0</v>
      </c>
      <c r="AEN45" s="202">
        <v>0</v>
      </c>
      <c r="AEO45" s="202">
        <v>0</v>
      </c>
      <c r="AEP45" s="202">
        <v>0</v>
      </c>
      <c r="AEQ45" s="202">
        <v>0</v>
      </c>
      <c r="AER45" s="202">
        <v>0</v>
      </c>
      <c r="AES45" s="202">
        <v>0</v>
      </c>
      <c r="AET45" s="202">
        <v>0</v>
      </c>
      <c r="AEU45" s="202">
        <v>0</v>
      </c>
      <c r="AEV45" s="202">
        <v>0</v>
      </c>
      <c r="AEW45" s="202">
        <v>0</v>
      </c>
      <c r="AEX45" s="202">
        <v>0</v>
      </c>
      <c r="AEY45" s="120"/>
      <c r="AEZ45" s="202">
        <v>0</v>
      </c>
      <c r="AFA45" s="202">
        <v>0</v>
      </c>
      <c r="AFB45" s="202">
        <v>0</v>
      </c>
      <c r="AFC45" s="202">
        <v>0</v>
      </c>
      <c r="AFD45" s="202">
        <v>0</v>
      </c>
      <c r="AFE45" s="202">
        <v>0</v>
      </c>
      <c r="AFF45" s="202">
        <v>0</v>
      </c>
      <c r="AFG45" s="202">
        <v>0</v>
      </c>
      <c r="AFH45" s="202">
        <v>0</v>
      </c>
      <c r="AFI45" s="202">
        <v>0</v>
      </c>
      <c r="AFJ45" s="202">
        <v>0</v>
      </c>
      <c r="AFK45" s="202">
        <v>0</v>
      </c>
      <c r="AFL45" s="202">
        <v>0</v>
      </c>
      <c r="AFM45" s="202">
        <v>0</v>
      </c>
      <c r="AFN45" s="202">
        <v>0</v>
      </c>
      <c r="AFO45" s="202">
        <v>0</v>
      </c>
      <c r="AFP45" s="202">
        <v>0</v>
      </c>
      <c r="AFQ45" s="202">
        <v>0</v>
      </c>
      <c r="AFR45" s="202">
        <v>0</v>
      </c>
      <c r="AFS45" s="202">
        <v>0</v>
      </c>
      <c r="AFT45" s="202">
        <v>0</v>
      </c>
      <c r="AFU45" s="202">
        <v>0</v>
      </c>
      <c r="AFV45" s="202">
        <v>0</v>
      </c>
      <c r="AFW45" s="202">
        <v>0</v>
      </c>
      <c r="AFX45" s="202">
        <v>0</v>
      </c>
      <c r="AFY45" s="202">
        <v>0</v>
      </c>
      <c r="AFZ45" s="202">
        <v>0</v>
      </c>
      <c r="AGA45" s="202">
        <v>0</v>
      </c>
      <c r="AGB45" s="202">
        <v>0</v>
      </c>
      <c r="AGC45" s="202">
        <v>0</v>
      </c>
      <c r="AGD45" s="202">
        <v>0</v>
      </c>
      <c r="AGE45" s="202">
        <v>0</v>
      </c>
      <c r="AGF45" s="202">
        <v>0</v>
      </c>
      <c r="AGG45" s="202">
        <v>0</v>
      </c>
      <c r="AGH45" s="202">
        <v>0</v>
      </c>
    </row>
    <row r="46" spans="1:866" ht="16.5" x14ac:dyDescent="0.25">
      <c r="A46" s="123">
        <v>42</v>
      </c>
      <c r="B46" s="408"/>
      <c r="C46" s="224" t="s">
        <v>146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0</v>
      </c>
      <c r="AJ46" s="204">
        <v>0</v>
      </c>
      <c r="AK46" s="204">
        <v>0</v>
      </c>
      <c r="AL46" s="204">
        <v>0</v>
      </c>
      <c r="AM46" s="120"/>
      <c r="AN46" s="204">
        <v>0</v>
      </c>
      <c r="AO46" s="204">
        <v>0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204"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204">
        <v>0</v>
      </c>
      <c r="BK46" s="204">
        <v>0</v>
      </c>
      <c r="BL46" s="204">
        <v>0</v>
      </c>
      <c r="BM46" s="204">
        <v>0</v>
      </c>
      <c r="BN46" s="204">
        <v>0</v>
      </c>
      <c r="BO46" s="204">
        <v>0</v>
      </c>
      <c r="BP46" s="204">
        <v>0</v>
      </c>
      <c r="BQ46" s="204">
        <v>0</v>
      </c>
      <c r="BR46" s="204">
        <v>0</v>
      </c>
      <c r="BS46" s="204">
        <v>0</v>
      </c>
      <c r="BT46" s="204">
        <v>0</v>
      </c>
      <c r="BU46" s="204">
        <v>0</v>
      </c>
      <c r="BV46" s="204">
        <v>0</v>
      </c>
      <c r="BW46" s="120"/>
      <c r="BX46" s="204">
        <v>7.5</v>
      </c>
      <c r="BY46" s="204">
        <v>8.1</v>
      </c>
      <c r="BZ46" s="204">
        <v>7.2</v>
      </c>
      <c r="CA46" s="204">
        <v>6.5</v>
      </c>
      <c r="CB46" s="204">
        <v>6</v>
      </c>
      <c r="CC46" s="204">
        <v>6.8446680790960457</v>
      </c>
      <c r="CD46" s="204">
        <v>6.7756383507203184</v>
      </c>
      <c r="CE46" s="204">
        <v>5.8174818241903505</v>
      </c>
      <c r="CF46" s="204">
        <v>5.2616587734309714</v>
      </c>
      <c r="CG46" s="204">
        <v>2.3513332557056357</v>
      </c>
      <c r="CH46" s="204">
        <v>2.678531031124761</v>
      </c>
      <c r="CI46" s="204">
        <v>2.6430024711696869</v>
      </c>
      <c r="CJ46" s="204">
        <v>3.0718232345948726</v>
      </c>
      <c r="CK46" s="204">
        <v>2.6400956035817682</v>
      </c>
      <c r="CL46" s="204">
        <v>3.8587420382165605</v>
      </c>
      <c r="CM46" s="204">
        <v>1.9583695031410624</v>
      </c>
      <c r="CN46" s="204">
        <v>0</v>
      </c>
      <c r="CO46" s="204">
        <v>1.4293706293706294</v>
      </c>
      <c r="CP46" s="204">
        <v>0</v>
      </c>
      <c r="CQ46" s="204">
        <v>0</v>
      </c>
      <c r="CR46" s="204">
        <v>0</v>
      </c>
      <c r="CS46" s="204">
        <v>0</v>
      </c>
      <c r="CT46" s="204">
        <v>0</v>
      </c>
      <c r="CU46" s="204">
        <v>0</v>
      </c>
      <c r="CV46" s="204">
        <v>0</v>
      </c>
      <c r="CW46" s="204">
        <v>0</v>
      </c>
      <c r="CX46" s="204">
        <v>0</v>
      </c>
      <c r="CY46" s="204">
        <v>0</v>
      </c>
      <c r="CZ46" s="204">
        <v>0</v>
      </c>
      <c r="DA46" s="204">
        <v>1.4194663352069803</v>
      </c>
      <c r="DB46" s="204">
        <v>0</v>
      </c>
      <c r="DC46" s="204">
        <v>0</v>
      </c>
      <c r="DD46" s="204">
        <v>0</v>
      </c>
      <c r="DE46" s="204">
        <v>0</v>
      </c>
      <c r="DF46" s="204">
        <v>1.903127567233297</v>
      </c>
      <c r="DG46" s="120"/>
      <c r="DH46" s="204">
        <v>0</v>
      </c>
      <c r="DI46" s="204">
        <v>0</v>
      </c>
      <c r="DJ46" s="204">
        <v>0</v>
      </c>
      <c r="DK46" s="204">
        <v>0</v>
      </c>
      <c r="DL46" s="204">
        <v>0</v>
      </c>
      <c r="DM46" s="204">
        <v>0</v>
      </c>
      <c r="DN46" s="204">
        <v>0</v>
      </c>
      <c r="DO46" s="204">
        <v>0</v>
      </c>
      <c r="DP46" s="204">
        <v>0</v>
      </c>
      <c r="DQ46" s="204">
        <v>0</v>
      </c>
      <c r="DR46" s="204">
        <v>0</v>
      </c>
      <c r="DS46" s="204">
        <v>0</v>
      </c>
      <c r="DT46" s="204">
        <v>0</v>
      </c>
      <c r="DU46" s="204">
        <v>0</v>
      </c>
      <c r="DV46" s="204">
        <v>0</v>
      </c>
      <c r="DW46" s="204">
        <v>0</v>
      </c>
      <c r="DX46" s="204">
        <v>0</v>
      </c>
      <c r="DY46" s="204">
        <v>0</v>
      </c>
      <c r="DZ46" s="204">
        <v>0</v>
      </c>
      <c r="EA46" s="204">
        <v>0</v>
      </c>
      <c r="EB46" s="204">
        <v>0</v>
      </c>
      <c r="EC46" s="204">
        <v>0</v>
      </c>
      <c r="ED46" s="204">
        <v>0</v>
      </c>
      <c r="EE46" s="204">
        <v>0</v>
      </c>
      <c r="EF46" s="204">
        <v>0</v>
      </c>
      <c r="EG46" s="204">
        <v>0</v>
      </c>
      <c r="EH46" s="204">
        <v>0</v>
      </c>
      <c r="EI46" s="204">
        <v>0</v>
      </c>
      <c r="EJ46" s="204">
        <v>0</v>
      </c>
      <c r="EK46" s="204">
        <v>0</v>
      </c>
      <c r="EL46" s="204">
        <v>0</v>
      </c>
      <c r="EM46" s="204">
        <v>0</v>
      </c>
      <c r="EN46" s="204">
        <v>0</v>
      </c>
      <c r="EO46" s="204">
        <v>0</v>
      </c>
      <c r="EP46" s="204">
        <v>0</v>
      </c>
      <c r="EQ46" s="120"/>
      <c r="ER46" s="204">
        <v>0</v>
      </c>
      <c r="ES46" s="204">
        <v>0</v>
      </c>
      <c r="ET46" s="204">
        <v>0</v>
      </c>
      <c r="EU46" s="204">
        <v>0</v>
      </c>
      <c r="EV46" s="204">
        <v>0</v>
      </c>
      <c r="EW46" s="204">
        <v>0</v>
      </c>
      <c r="EX46" s="204">
        <v>0</v>
      </c>
      <c r="EY46" s="204">
        <v>0</v>
      </c>
      <c r="EZ46" s="204">
        <v>0</v>
      </c>
      <c r="FA46" s="204">
        <v>0</v>
      </c>
      <c r="FB46" s="204">
        <v>0</v>
      </c>
      <c r="FC46" s="204">
        <v>0</v>
      </c>
      <c r="FD46" s="204">
        <v>0</v>
      </c>
      <c r="FE46" s="204">
        <v>0</v>
      </c>
      <c r="FF46" s="204">
        <v>0</v>
      </c>
      <c r="FG46" s="204">
        <v>0</v>
      </c>
      <c r="FH46" s="204">
        <v>0</v>
      </c>
      <c r="FI46" s="204">
        <v>0</v>
      </c>
      <c r="FJ46" s="204">
        <v>0</v>
      </c>
      <c r="FK46" s="204">
        <v>0</v>
      </c>
      <c r="FL46" s="204">
        <v>0</v>
      </c>
      <c r="FM46" s="204">
        <v>0</v>
      </c>
      <c r="FN46" s="204">
        <v>0</v>
      </c>
      <c r="FO46" s="204">
        <v>0</v>
      </c>
      <c r="FP46" s="204">
        <v>0</v>
      </c>
      <c r="FQ46" s="204">
        <v>0</v>
      </c>
      <c r="FR46" s="204">
        <v>0</v>
      </c>
      <c r="FS46" s="204">
        <v>0</v>
      </c>
      <c r="FT46" s="204">
        <v>0</v>
      </c>
      <c r="FU46" s="204">
        <v>0</v>
      </c>
      <c r="FV46" s="204">
        <v>0</v>
      </c>
      <c r="FW46" s="204">
        <v>0</v>
      </c>
      <c r="FX46" s="204">
        <v>0</v>
      </c>
      <c r="FY46" s="204">
        <v>0</v>
      </c>
      <c r="FZ46" s="204">
        <v>0</v>
      </c>
      <c r="GA46" s="120"/>
      <c r="GB46" s="204">
        <v>0</v>
      </c>
      <c r="GC46" s="204">
        <v>0</v>
      </c>
      <c r="GD46" s="204">
        <v>0</v>
      </c>
      <c r="GE46" s="204">
        <v>0</v>
      </c>
      <c r="GF46" s="204">
        <v>0</v>
      </c>
      <c r="GG46" s="204">
        <v>0</v>
      </c>
      <c r="GH46" s="204">
        <v>0</v>
      </c>
      <c r="GI46" s="204">
        <v>0</v>
      </c>
      <c r="GJ46" s="204">
        <v>0</v>
      </c>
      <c r="GK46" s="204">
        <v>0</v>
      </c>
      <c r="GL46" s="204">
        <v>0</v>
      </c>
      <c r="GM46" s="204">
        <v>0</v>
      </c>
      <c r="GN46" s="204">
        <v>0</v>
      </c>
      <c r="GO46" s="204">
        <v>0</v>
      </c>
      <c r="GP46" s="204">
        <v>0</v>
      </c>
      <c r="GQ46" s="204">
        <v>0</v>
      </c>
      <c r="GR46" s="204">
        <v>0</v>
      </c>
      <c r="GS46" s="204">
        <v>0</v>
      </c>
      <c r="GT46" s="204">
        <v>0</v>
      </c>
      <c r="GU46" s="204">
        <v>0</v>
      </c>
      <c r="GV46" s="204">
        <v>0</v>
      </c>
      <c r="GW46" s="204">
        <v>0</v>
      </c>
      <c r="GX46" s="204">
        <v>0</v>
      </c>
      <c r="GY46" s="204">
        <v>0</v>
      </c>
      <c r="GZ46" s="204">
        <v>0</v>
      </c>
      <c r="HA46" s="204">
        <v>0</v>
      </c>
      <c r="HB46" s="204">
        <v>0</v>
      </c>
      <c r="HC46" s="204">
        <v>0</v>
      </c>
      <c r="HD46" s="204">
        <v>0</v>
      </c>
      <c r="HE46" s="204">
        <v>0</v>
      </c>
      <c r="HF46" s="204">
        <v>0</v>
      </c>
      <c r="HG46" s="204">
        <v>0</v>
      </c>
      <c r="HH46" s="204">
        <v>0</v>
      </c>
      <c r="HI46" s="204">
        <v>0</v>
      </c>
      <c r="HJ46" s="204">
        <v>0</v>
      </c>
      <c r="HK46" s="120"/>
      <c r="HL46" s="204">
        <v>0</v>
      </c>
      <c r="HM46" s="204">
        <v>0</v>
      </c>
      <c r="HN46" s="204">
        <v>0</v>
      </c>
      <c r="HO46" s="204">
        <v>0</v>
      </c>
      <c r="HP46" s="204">
        <v>0</v>
      </c>
      <c r="HQ46" s="204">
        <v>0</v>
      </c>
      <c r="HR46" s="204">
        <v>0</v>
      </c>
      <c r="HS46" s="204">
        <v>0</v>
      </c>
      <c r="HT46" s="204">
        <v>0</v>
      </c>
      <c r="HU46" s="204">
        <v>0</v>
      </c>
      <c r="HV46" s="204">
        <v>0</v>
      </c>
      <c r="HW46" s="204">
        <v>0</v>
      </c>
      <c r="HX46" s="204">
        <v>0</v>
      </c>
      <c r="HY46" s="204">
        <v>0</v>
      </c>
      <c r="HZ46" s="204">
        <v>0</v>
      </c>
      <c r="IA46" s="204">
        <v>0</v>
      </c>
      <c r="IB46" s="204">
        <v>0</v>
      </c>
      <c r="IC46" s="204">
        <v>0</v>
      </c>
      <c r="ID46" s="204">
        <v>0</v>
      </c>
      <c r="IE46" s="204">
        <v>0</v>
      </c>
      <c r="IF46" s="204">
        <v>0</v>
      </c>
      <c r="IG46" s="204">
        <v>0</v>
      </c>
      <c r="IH46" s="204">
        <v>0</v>
      </c>
      <c r="II46" s="204">
        <v>0</v>
      </c>
      <c r="IJ46" s="204">
        <v>0</v>
      </c>
      <c r="IK46" s="204">
        <v>0</v>
      </c>
      <c r="IL46" s="204">
        <v>0</v>
      </c>
      <c r="IM46" s="204">
        <v>0</v>
      </c>
      <c r="IN46" s="204">
        <v>0</v>
      </c>
      <c r="IO46" s="204">
        <v>0</v>
      </c>
      <c r="IP46" s="204">
        <v>0</v>
      </c>
      <c r="IQ46" s="204">
        <v>0</v>
      </c>
      <c r="IR46" s="204">
        <v>0</v>
      </c>
      <c r="IS46" s="204">
        <v>0</v>
      </c>
      <c r="IT46" s="204">
        <v>0</v>
      </c>
      <c r="IU46" s="120"/>
      <c r="IV46" s="204">
        <v>0</v>
      </c>
      <c r="IW46" s="204">
        <v>0</v>
      </c>
      <c r="IX46" s="204">
        <v>0</v>
      </c>
      <c r="IY46" s="204">
        <v>0</v>
      </c>
      <c r="IZ46" s="204">
        <v>0</v>
      </c>
      <c r="JA46" s="204">
        <v>0</v>
      </c>
      <c r="JB46" s="204">
        <v>0</v>
      </c>
      <c r="JC46" s="204">
        <v>0</v>
      </c>
      <c r="JD46" s="204">
        <v>0</v>
      </c>
      <c r="JE46" s="204">
        <v>0</v>
      </c>
      <c r="JF46" s="204">
        <v>0</v>
      </c>
      <c r="JG46" s="204">
        <v>0</v>
      </c>
      <c r="JH46" s="204">
        <v>0</v>
      </c>
      <c r="JI46" s="204">
        <v>0</v>
      </c>
      <c r="JJ46" s="204">
        <v>0</v>
      </c>
      <c r="JK46" s="204">
        <v>0</v>
      </c>
      <c r="JL46" s="204">
        <v>0</v>
      </c>
      <c r="JM46" s="204">
        <v>0</v>
      </c>
      <c r="JN46" s="204">
        <v>0</v>
      </c>
      <c r="JO46" s="204">
        <v>0</v>
      </c>
      <c r="JP46" s="204">
        <v>0</v>
      </c>
      <c r="JQ46" s="204">
        <v>0</v>
      </c>
      <c r="JR46" s="204">
        <v>0</v>
      </c>
      <c r="JS46" s="204">
        <v>0</v>
      </c>
      <c r="JT46" s="204">
        <v>0</v>
      </c>
      <c r="JU46" s="204">
        <v>0</v>
      </c>
      <c r="JV46" s="204">
        <v>0</v>
      </c>
      <c r="JW46" s="204">
        <v>0</v>
      </c>
      <c r="JX46" s="204">
        <v>0</v>
      </c>
      <c r="JY46" s="204">
        <v>0</v>
      </c>
      <c r="JZ46" s="204">
        <v>0</v>
      </c>
      <c r="KA46" s="204">
        <v>0</v>
      </c>
      <c r="KB46" s="204">
        <v>0</v>
      </c>
      <c r="KC46" s="204">
        <v>0</v>
      </c>
      <c r="KD46" s="204">
        <v>0</v>
      </c>
      <c r="KE46" s="120"/>
      <c r="KF46" s="204">
        <v>0</v>
      </c>
      <c r="KG46" s="204">
        <v>0</v>
      </c>
      <c r="KH46" s="204">
        <v>0</v>
      </c>
      <c r="KI46" s="204">
        <v>0</v>
      </c>
      <c r="KJ46" s="204">
        <v>0</v>
      </c>
      <c r="KK46" s="204">
        <v>0</v>
      </c>
      <c r="KL46" s="204">
        <v>0</v>
      </c>
      <c r="KM46" s="204">
        <v>0</v>
      </c>
      <c r="KN46" s="204">
        <v>0</v>
      </c>
      <c r="KO46" s="204">
        <v>0</v>
      </c>
      <c r="KP46" s="204">
        <v>0</v>
      </c>
      <c r="KQ46" s="204">
        <v>0</v>
      </c>
      <c r="KR46" s="204">
        <v>0</v>
      </c>
      <c r="KS46" s="204">
        <v>0</v>
      </c>
      <c r="KT46" s="204">
        <v>0</v>
      </c>
      <c r="KU46" s="204">
        <v>0</v>
      </c>
      <c r="KV46" s="204">
        <v>0</v>
      </c>
      <c r="KW46" s="204">
        <v>0</v>
      </c>
      <c r="KX46" s="204">
        <v>0</v>
      </c>
      <c r="KY46" s="204">
        <v>0</v>
      </c>
      <c r="KZ46" s="204">
        <v>0</v>
      </c>
      <c r="LA46" s="204">
        <v>0</v>
      </c>
      <c r="LB46" s="204">
        <v>0</v>
      </c>
      <c r="LC46" s="204">
        <v>0</v>
      </c>
      <c r="LD46" s="204">
        <v>0</v>
      </c>
      <c r="LE46" s="204">
        <v>0</v>
      </c>
      <c r="LF46" s="204">
        <v>0</v>
      </c>
      <c r="LG46" s="204">
        <v>0</v>
      </c>
      <c r="LH46" s="204">
        <v>0</v>
      </c>
      <c r="LI46" s="204">
        <v>0</v>
      </c>
      <c r="LJ46" s="204">
        <v>0</v>
      </c>
      <c r="LK46" s="204">
        <v>0</v>
      </c>
      <c r="LL46" s="204">
        <v>0</v>
      </c>
      <c r="LM46" s="204">
        <v>0</v>
      </c>
      <c r="LN46" s="204">
        <v>0</v>
      </c>
      <c r="LO46" s="120"/>
      <c r="LP46" s="204">
        <v>7.5</v>
      </c>
      <c r="LQ46" s="204">
        <v>8.1</v>
      </c>
      <c r="LR46" s="204">
        <v>7.2</v>
      </c>
      <c r="LS46" s="204">
        <v>6.5</v>
      </c>
      <c r="LT46" s="204">
        <v>6</v>
      </c>
      <c r="LU46" s="204">
        <v>6.8446680790960457</v>
      </c>
      <c r="LV46" s="204">
        <v>6.7756383507203184</v>
      </c>
      <c r="LW46" s="204">
        <v>5.8174818241903505</v>
      </c>
      <c r="LX46" s="204">
        <v>5.2616587734309714</v>
      </c>
      <c r="LY46" s="204">
        <v>2.3513332557056357</v>
      </c>
      <c r="LZ46" s="204">
        <v>2.678531031124761</v>
      </c>
      <c r="MA46" s="204">
        <v>2.6430024711696869</v>
      </c>
      <c r="MB46" s="204">
        <v>3.0718232345948726</v>
      </c>
      <c r="MC46" s="204">
        <v>2.6400956035817682</v>
      </c>
      <c r="MD46" s="204">
        <v>3.8587420382165605</v>
      </c>
      <c r="ME46" s="204">
        <v>1.9583695031410624</v>
      </c>
      <c r="MF46" s="204">
        <v>0</v>
      </c>
      <c r="MG46" s="204">
        <v>1.4293706293706294</v>
      </c>
      <c r="MH46" s="204">
        <v>0</v>
      </c>
      <c r="MI46" s="204">
        <v>0</v>
      </c>
      <c r="MJ46" s="204">
        <v>0</v>
      </c>
      <c r="MK46" s="204">
        <v>0</v>
      </c>
      <c r="ML46" s="204">
        <v>0</v>
      </c>
      <c r="MM46" s="204">
        <v>0</v>
      </c>
      <c r="MN46" s="204">
        <v>0</v>
      </c>
      <c r="MO46" s="204">
        <v>0</v>
      </c>
      <c r="MP46" s="204">
        <v>0</v>
      </c>
      <c r="MQ46" s="204">
        <v>0</v>
      </c>
      <c r="MR46" s="204">
        <v>0</v>
      </c>
      <c r="MS46" s="204">
        <v>1.4194663352069803</v>
      </c>
      <c r="MT46" s="204">
        <v>0</v>
      </c>
      <c r="MU46" s="204">
        <v>0</v>
      </c>
      <c r="MV46" s="204">
        <v>0</v>
      </c>
      <c r="MW46" s="204">
        <v>0</v>
      </c>
      <c r="MX46" s="204">
        <v>1.903127567233297</v>
      </c>
      <c r="MY46" s="120"/>
      <c r="MZ46" s="204">
        <v>0</v>
      </c>
      <c r="NA46" s="204">
        <v>0</v>
      </c>
      <c r="NB46" s="204">
        <v>0</v>
      </c>
      <c r="NC46" s="204">
        <v>0</v>
      </c>
      <c r="ND46" s="204">
        <v>0</v>
      </c>
      <c r="NE46" s="204">
        <v>0</v>
      </c>
      <c r="NF46" s="204">
        <v>0</v>
      </c>
      <c r="NG46" s="204">
        <v>0</v>
      </c>
      <c r="NH46" s="204">
        <v>0</v>
      </c>
      <c r="NI46" s="204">
        <v>0</v>
      </c>
      <c r="NJ46" s="204">
        <v>0</v>
      </c>
      <c r="NK46" s="204">
        <v>0</v>
      </c>
      <c r="NL46" s="204">
        <v>0</v>
      </c>
      <c r="NM46" s="204">
        <v>0</v>
      </c>
      <c r="NN46" s="204">
        <v>0</v>
      </c>
      <c r="NO46" s="204">
        <v>0</v>
      </c>
      <c r="NP46" s="204">
        <v>0</v>
      </c>
      <c r="NQ46" s="204">
        <v>0</v>
      </c>
      <c r="NR46" s="204">
        <v>0</v>
      </c>
      <c r="NS46" s="204">
        <v>0</v>
      </c>
      <c r="NT46" s="204">
        <v>0</v>
      </c>
      <c r="NU46" s="204">
        <v>0</v>
      </c>
      <c r="NV46" s="204">
        <v>0</v>
      </c>
      <c r="NW46" s="204">
        <v>0</v>
      </c>
      <c r="NX46" s="204">
        <v>0</v>
      </c>
      <c r="NY46" s="204">
        <v>0</v>
      </c>
      <c r="NZ46" s="204">
        <v>0</v>
      </c>
      <c r="OA46" s="204">
        <v>0</v>
      </c>
      <c r="OB46" s="204">
        <v>0</v>
      </c>
      <c r="OC46" s="204">
        <v>0</v>
      </c>
      <c r="OD46" s="204">
        <v>0</v>
      </c>
      <c r="OE46" s="204">
        <v>0</v>
      </c>
      <c r="OF46" s="204">
        <v>0</v>
      </c>
      <c r="OG46" s="204">
        <v>0</v>
      </c>
      <c r="OH46" s="204">
        <v>0</v>
      </c>
      <c r="OI46" s="120"/>
      <c r="OJ46" s="204">
        <v>0</v>
      </c>
      <c r="OK46" s="204">
        <v>0</v>
      </c>
      <c r="OL46" s="204">
        <v>0</v>
      </c>
      <c r="OM46" s="204">
        <v>0</v>
      </c>
      <c r="ON46" s="204">
        <v>0</v>
      </c>
      <c r="OO46" s="204">
        <v>0</v>
      </c>
      <c r="OP46" s="204">
        <v>0</v>
      </c>
      <c r="OQ46" s="204">
        <v>0</v>
      </c>
      <c r="OR46" s="204">
        <v>0</v>
      </c>
      <c r="OS46" s="204">
        <v>0</v>
      </c>
      <c r="OT46" s="204">
        <v>0</v>
      </c>
      <c r="OU46" s="204">
        <v>0</v>
      </c>
      <c r="OV46" s="204">
        <v>0</v>
      </c>
      <c r="OW46" s="204">
        <v>0</v>
      </c>
      <c r="OX46" s="204">
        <v>0</v>
      </c>
      <c r="OY46" s="204">
        <v>0</v>
      </c>
      <c r="OZ46" s="204">
        <v>0</v>
      </c>
      <c r="PA46" s="204">
        <v>0</v>
      </c>
      <c r="PB46" s="204">
        <v>0</v>
      </c>
      <c r="PC46" s="204">
        <v>0</v>
      </c>
      <c r="PD46" s="204">
        <v>0</v>
      </c>
      <c r="PE46" s="204">
        <v>0</v>
      </c>
      <c r="PF46" s="204">
        <v>0</v>
      </c>
      <c r="PG46" s="204">
        <v>0</v>
      </c>
      <c r="PH46" s="204">
        <v>0</v>
      </c>
      <c r="PI46" s="204">
        <v>0</v>
      </c>
      <c r="PJ46" s="204">
        <v>0</v>
      </c>
      <c r="PK46" s="204">
        <v>0</v>
      </c>
      <c r="PL46" s="204">
        <v>0</v>
      </c>
      <c r="PM46" s="204">
        <v>0</v>
      </c>
      <c r="PN46" s="204">
        <v>0</v>
      </c>
      <c r="PO46" s="204">
        <v>0</v>
      </c>
      <c r="PP46" s="204">
        <v>0</v>
      </c>
      <c r="PQ46" s="204">
        <v>0</v>
      </c>
      <c r="PR46" s="204">
        <v>0</v>
      </c>
      <c r="PS46" s="120"/>
      <c r="PT46" s="204">
        <v>7.8673421808842319</v>
      </c>
      <c r="PU46" s="204">
        <v>7.7719741476238955</v>
      </c>
      <c r="PV46" s="204">
        <v>12.540921951794914</v>
      </c>
      <c r="PW46" s="204">
        <v>12.583626323902157</v>
      </c>
      <c r="PX46" s="204">
        <v>12.38442611493897</v>
      </c>
      <c r="PY46" s="204">
        <v>12.886973998754927</v>
      </c>
      <c r="PZ46" s="204">
        <v>8.7510427096466437</v>
      </c>
      <c r="QA46" s="204">
        <v>5.4557374840146666</v>
      </c>
      <c r="QB46" s="204">
        <v>7.9999630525621281</v>
      </c>
      <c r="QC46" s="204">
        <v>6.639254475579202</v>
      </c>
      <c r="QD46" s="204">
        <v>6.7703258454992303</v>
      </c>
      <c r="QE46" s="204">
        <v>7.0005482068862026</v>
      </c>
      <c r="QF46" s="204">
        <v>7.0471792183031479</v>
      </c>
      <c r="QG46" s="204">
        <v>6.9446326712307735</v>
      </c>
      <c r="QH46" s="204">
        <v>7.5378871840007573</v>
      </c>
      <c r="QI46" s="204">
        <v>8.1007166127051189</v>
      </c>
      <c r="QJ46" s="204">
        <v>8.6638964698097229</v>
      </c>
      <c r="QK46" s="204">
        <v>9.2241882323429358</v>
      </c>
      <c r="QL46" s="204">
        <v>9.5490677838966551</v>
      </c>
      <c r="QM46" s="204">
        <v>0</v>
      </c>
      <c r="QN46" s="204">
        <v>0</v>
      </c>
      <c r="QO46" s="204">
        <v>0</v>
      </c>
      <c r="QP46" s="204">
        <v>0</v>
      </c>
      <c r="QQ46" s="204">
        <v>0</v>
      </c>
      <c r="QR46" s="204">
        <v>0</v>
      </c>
      <c r="QS46" s="204">
        <v>0</v>
      </c>
      <c r="QT46" s="204">
        <v>0</v>
      </c>
      <c r="QU46" s="204">
        <v>0</v>
      </c>
      <c r="QV46" s="204">
        <v>0</v>
      </c>
      <c r="QW46" s="204">
        <v>0</v>
      </c>
      <c r="QX46" s="204">
        <v>0</v>
      </c>
      <c r="QY46" s="204">
        <v>0</v>
      </c>
      <c r="QZ46" s="204">
        <v>0</v>
      </c>
      <c r="RA46" s="204">
        <v>0</v>
      </c>
      <c r="RB46" s="204">
        <v>0</v>
      </c>
      <c r="RC46" s="120"/>
      <c r="RD46" s="204">
        <v>0</v>
      </c>
      <c r="RE46" s="204">
        <v>0</v>
      </c>
      <c r="RF46" s="204">
        <v>0</v>
      </c>
      <c r="RG46" s="204">
        <v>0</v>
      </c>
      <c r="RH46" s="204">
        <v>0</v>
      </c>
      <c r="RI46" s="204">
        <v>0</v>
      </c>
      <c r="RJ46" s="204">
        <v>0</v>
      </c>
      <c r="RK46" s="204">
        <v>0</v>
      </c>
      <c r="RL46" s="204">
        <v>0</v>
      </c>
      <c r="RM46" s="204">
        <v>0</v>
      </c>
      <c r="RN46" s="204">
        <v>0</v>
      </c>
      <c r="RO46" s="204">
        <v>0</v>
      </c>
      <c r="RP46" s="204">
        <v>0</v>
      </c>
      <c r="RQ46" s="204">
        <v>0</v>
      </c>
      <c r="RR46" s="204">
        <v>0</v>
      </c>
      <c r="RS46" s="204">
        <v>0</v>
      </c>
      <c r="RT46" s="204">
        <v>0</v>
      </c>
      <c r="RU46" s="204">
        <v>0</v>
      </c>
      <c r="RV46" s="204">
        <v>0</v>
      </c>
      <c r="RW46" s="204">
        <v>0</v>
      </c>
      <c r="RX46" s="204">
        <v>0</v>
      </c>
      <c r="RY46" s="204">
        <v>0</v>
      </c>
      <c r="RZ46" s="204">
        <v>0</v>
      </c>
      <c r="SA46" s="204">
        <v>0</v>
      </c>
      <c r="SB46" s="204">
        <v>0</v>
      </c>
      <c r="SC46" s="204">
        <v>0</v>
      </c>
      <c r="SD46" s="204">
        <v>0</v>
      </c>
      <c r="SE46" s="204">
        <v>0</v>
      </c>
      <c r="SF46" s="204">
        <v>0</v>
      </c>
      <c r="SG46" s="204">
        <v>0</v>
      </c>
      <c r="SH46" s="204">
        <v>0</v>
      </c>
      <c r="SI46" s="204">
        <v>0</v>
      </c>
      <c r="SJ46" s="204">
        <v>0</v>
      </c>
      <c r="SK46" s="204">
        <v>0</v>
      </c>
      <c r="SL46" s="204">
        <v>0</v>
      </c>
      <c r="SM46" s="120"/>
      <c r="SN46" s="204">
        <v>212.83703836096794</v>
      </c>
      <c r="SO46" s="204">
        <v>240.419436345967</v>
      </c>
      <c r="SP46" s="204">
        <v>238.89409019467271</v>
      </c>
      <c r="SQ46" s="204">
        <v>209.72534389545058</v>
      </c>
      <c r="SR46" s="204">
        <v>192.63656236035797</v>
      </c>
      <c r="SS46" s="204">
        <v>160.52409672132976</v>
      </c>
      <c r="ST46" s="204">
        <v>116.49201778483875</v>
      </c>
      <c r="SU46" s="204">
        <v>100.7956560283688</v>
      </c>
      <c r="SV46" s="204">
        <v>113.95140882509303</v>
      </c>
      <c r="SW46" s="204">
        <v>126.69768535297635</v>
      </c>
      <c r="SX46" s="204">
        <v>141.45959976070549</v>
      </c>
      <c r="SY46" s="204">
        <v>150.32938346923214</v>
      </c>
      <c r="SZ46" s="204">
        <v>151.10520328668613</v>
      </c>
      <c r="TA46" s="204">
        <v>175.95019629841983</v>
      </c>
      <c r="TB46" s="204">
        <v>173.37874658630753</v>
      </c>
      <c r="TC46" s="204">
        <v>145.60077397405911</v>
      </c>
      <c r="TD46" s="204">
        <v>151.26244947795186</v>
      </c>
      <c r="TE46" s="204">
        <v>181.20721942712817</v>
      </c>
      <c r="TF46" s="204">
        <v>69.854851475490946</v>
      </c>
      <c r="TG46" s="204">
        <v>81.212671894182407</v>
      </c>
      <c r="TH46" s="204">
        <v>90.151179547736803</v>
      </c>
      <c r="TI46" s="204">
        <v>101.62249712561535</v>
      </c>
      <c r="TJ46" s="204">
        <v>103.15929528085705</v>
      </c>
      <c r="TK46" s="204">
        <v>104.63285165049271</v>
      </c>
      <c r="TL46" s="204">
        <v>93.400186212455438</v>
      </c>
      <c r="TM46" s="204">
        <v>114.83342175194539</v>
      </c>
      <c r="TN46" s="204">
        <v>164.4651551345888</v>
      </c>
      <c r="TO46" s="204">
        <v>115.03608331605369</v>
      </c>
      <c r="TP46" s="204">
        <v>129.1422992524268</v>
      </c>
      <c r="TQ46" s="204">
        <v>167.97243408025446</v>
      </c>
      <c r="TR46" s="204">
        <v>186.44940182908246</v>
      </c>
      <c r="TS46" s="204">
        <v>215.53187871582486</v>
      </c>
      <c r="TT46" s="204">
        <v>217.02917766950569</v>
      </c>
      <c r="TU46" s="204">
        <v>228.75902196571218</v>
      </c>
      <c r="TV46" s="204">
        <v>245.53457973878855</v>
      </c>
      <c r="TW46" s="120"/>
      <c r="TX46" s="204">
        <v>24.233099734303391</v>
      </c>
      <c r="TY46" s="204">
        <v>33.446999551055015</v>
      </c>
      <c r="TZ46" s="204">
        <v>23.781505643574608</v>
      </c>
      <c r="UA46" s="204">
        <v>11.246784476009394</v>
      </c>
      <c r="UB46" s="204">
        <v>8.8212164837142328</v>
      </c>
      <c r="UC46" s="204">
        <v>8.3553394703719217</v>
      </c>
      <c r="UD46" s="204">
        <v>6.9165278667520846</v>
      </c>
      <c r="UE46" s="204">
        <v>6.5888964577656681</v>
      </c>
      <c r="UF46" s="204">
        <v>8.2669362992922153</v>
      </c>
      <c r="UG46" s="204">
        <v>8.4083224967490242</v>
      </c>
      <c r="UH46" s="204">
        <v>8.5258838383838373</v>
      </c>
      <c r="UI46" s="204">
        <v>6.1629756515355449</v>
      </c>
      <c r="UJ46" s="204">
        <v>7.5636131796388879</v>
      </c>
      <c r="UK46" s="204">
        <v>6.7924911032028463</v>
      </c>
      <c r="UL46" s="204">
        <v>8.9653406751749696</v>
      </c>
      <c r="UM46" s="204">
        <v>7.3738227927363811</v>
      </c>
      <c r="UN46" s="204">
        <v>13.415842625710081</v>
      </c>
      <c r="UO46" s="204">
        <v>27.584332268066952</v>
      </c>
      <c r="UP46" s="204">
        <v>6.9412411855599387</v>
      </c>
      <c r="UQ46" s="204">
        <v>8.7703436174758806</v>
      </c>
      <c r="UR46" s="204">
        <v>24.4003320201465</v>
      </c>
      <c r="US46" s="204">
        <v>13.175590033579212</v>
      </c>
      <c r="UT46" s="204">
        <v>24.4003320201465</v>
      </c>
      <c r="UU46" s="204">
        <v>18.753845057596426</v>
      </c>
      <c r="UV46" s="204">
        <v>11.40972634659996</v>
      </c>
      <c r="UW46" s="204">
        <v>26.918292768621772</v>
      </c>
      <c r="UX46" s="204">
        <v>26.918292768621772</v>
      </c>
      <c r="UY46" s="204">
        <v>27.964919953601694</v>
      </c>
      <c r="UZ46" s="204">
        <v>19.7315738</v>
      </c>
      <c r="VA46" s="204">
        <v>11.498227725514953</v>
      </c>
      <c r="VB46" s="204">
        <v>14.496093196938611</v>
      </c>
      <c r="VC46" s="204">
        <v>14.707714995434065</v>
      </c>
      <c r="VD46" s="204">
        <v>15.025147693177246</v>
      </c>
      <c r="VE46" s="204">
        <v>15.342580390920428</v>
      </c>
      <c r="VF46" s="204">
        <v>2.0757354698258177</v>
      </c>
      <c r="VG46" s="120"/>
      <c r="VH46" s="204">
        <v>0</v>
      </c>
      <c r="VI46" s="204">
        <v>0</v>
      </c>
      <c r="VJ46" s="204">
        <v>0</v>
      </c>
      <c r="VK46" s="204">
        <v>0</v>
      </c>
      <c r="VL46" s="204">
        <v>0</v>
      </c>
      <c r="VM46" s="204">
        <v>0</v>
      </c>
      <c r="VN46" s="204">
        <v>0</v>
      </c>
      <c r="VO46" s="204">
        <v>0</v>
      </c>
      <c r="VP46" s="204">
        <v>0</v>
      </c>
      <c r="VQ46" s="204">
        <v>0</v>
      </c>
      <c r="VR46" s="204">
        <v>0</v>
      </c>
      <c r="VS46" s="204">
        <v>0</v>
      </c>
      <c r="VT46" s="204">
        <v>0</v>
      </c>
      <c r="VU46" s="204">
        <v>0</v>
      </c>
      <c r="VV46" s="204">
        <v>0</v>
      </c>
      <c r="VW46" s="204">
        <v>0</v>
      </c>
      <c r="VX46" s="204">
        <v>0</v>
      </c>
      <c r="VY46" s="204">
        <v>0</v>
      </c>
      <c r="VZ46" s="204">
        <v>0</v>
      </c>
      <c r="WA46" s="204">
        <v>0</v>
      </c>
      <c r="WB46" s="204">
        <v>0</v>
      </c>
      <c r="WC46" s="204">
        <v>0</v>
      </c>
      <c r="WD46" s="204">
        <v>0</v>
      </c>
      <c r="WE46" s="204">
        <v>0</v>
      </c>
      <c r="WF46" s="204">
        <v>0</v>
      </c>
      <c r="WG46" s="204">
        <v>0</v>
      </c>
      <c r="WH46" s="204">
        <v>0</v>
      </c>
      <c r="WI46" s="204">
        <v>0</v>
      </c>
      <c r="WJ46" s="204">
        <v>0</v>
      </c>
      <c r="WK46" s="204">
        <v>0</v>
      </c>
      <c r="WL46" s="204">
        <v>0</v>
      </c>
      <c r="WM46" s="204">
        <v>0</v>
      </c>
      <c r="WN46" s="204">
        <v>0</v>
      </c>
      <c r="WO46" s="204">
        <v>0</v>
      </c>
      <c r="WP46" s="204">
        <v>0</v>
      </c>
      <c r="WQ46" s="120"/>
      <c r="WR46" s="204">
        <v>0</v>
      </c>
      <c r="WS46" s="204">
        <v>0</v>
      </c>
      <c r="WT46" s="204">
        <v>0</v>
      </c>
      <c r="WU46" s="204">
        <v>0</v>
      </c>
      <c r="WV46" s="204">
        <v>0</v>
      </c>
      <c r="WW46" s="204">
        <v>0</v>
      </c>
      <c r="WX46" s="204">
        <v>0</v>
      </c>
      <c r="WY46" s="204">
        <v>0</v>
      </c>
      <c r="WZ46" s="204">
        <v>0</v>
      </c>
      <c r="XA46" s="204">
        <v>0</v>
      </c>
      <c r="XB46" s="204">
        <v>0</v>
      </c>
      <c r="XC46" s="204">
        <v>0</v>
      </c>
      <c r="XD46" s="204">
        <v>0</v>
      </c>
      <c r="XE46" s="204">
        <v>0</v>
      </c>
      <c r="XF46" s="204">
        <v>0</v>
      </c>
      <c r="XG46" s="204">
        <v>0</v>
      </c>
      <c r="XH46" s="204">
        <v>0</v>
      </c>
      <c r="XI46" s="204">
        <v>0</v>
      </c>
      <c r="XJ46" s="204">
        <v>0</v>
      </c>
      <c r="XK46" s="204">
        <v>0</v>
      </c>
      <c r="XL46" s="204">
        <v>0</v>
      </c>
      <c r="XM46" s="204">
        <v>0</v>
      </c>
      <c r="XN46" s="204">
        <v>0</v>
      </c>
      <c r="XO46" s="204">
        <v>0</v>
      </c>
      <c r="XP46" s="204">
        <v>0</v>
      </c>
      <c r="XQ46" s="204">
        <v>0</v>
      </c>
      <c r="XR46" s="204">
        <v>0</v>
      </c>
      <c r="XS46" s="204">
        <v>0</v>
      </c>
      <c r="XT46" s="204">
        <v>0</v>
      </c>
      <c r="XU46" s="204">
        <v>0</v>
      </c>
      <c r="XV46" s="204">
        <v>0</v>
      </c>
      <c r="XW46" s="204">
        <v>0</v>
      </c>
      <c r="XX46" s="204">
        <v>0</v>
      </c>
      <c r="XY46" s="204">
        <v>0</v>
      </c>
      <c r="XZ46" s="204">
        <v>0</v>
      </c>
      <c r="YA46" s="120"/>
      <c r="YB46" s="204">
        <v>0</v>
      </c>
      <c r="YC46" s="204">
        <v>0</v>
      </c>
      <c r="YD46" s="204">
        <v>0</v>
      </c>
      <c r="YE46" s="204">
        <v>0</v>
      </c>
      <c r="YF46" s="204">
        <v>0</v>
      </c>
      <c r="YG46" s="204">
        <v>0</v>
      </c>
      <c r="YH46" s="204">
        <v>0</v>
      </c>
      <c r="YI46" s="204">
        <v>0</v>
      </c>
      <c r="YJ46" s="204">
        <v>0</v>
      </c>
      <c r="YK46" s="204">
        <v>0</v>
      </c>
      <c r="YL46" s="204">
        <v>0</v>
      </c>
      <c r="YM46" s="204">
        <v>0</v>
      </c>
      <c r="YN46" s="204">
        <v>0</v>
      </c>
      <c r="YO46" s="204">
        <v>0</v>
      </c>
      <c r="YP46" s="204">
        <v>0</v>
      </c>
      <c r="YQ46" s="204">
        <v>0</v>
      </c>
      <c r="YR46" s="204">
        <v>0</v>
      </c>
      <c r="YS46" s="204">
        <v>0</v>
      </c>
      <c r="YT46" s="204">
        <v>0</v>
      </c>
      <c r="YU46" s="204">
        <v>0</v>
      </c>
      <c r="YV46" s="204">
        <v>0</v>
      </c>
      <c r="YW46" s="204">
        <v>0</v>
      </c>
      <c r="YX46" s="204">
        <v>0</v>
      </c>
      <c r="YY46" s="204">
        <v>0</v>
      </c>
      <c r="YZ46" s="204">
        <v>0</v>
      </c>
      <c r="ZA46" s="204">
        <v>0</v>
      </c>
      <c r="ZB46" s="204">
        <v>0</v>
      </c>
      <c r="ZC46" s="204">
        <v>0</v>
      </c>
      <c r="ZD46" s="204">
        <v>0</v>
      </c>
      <c r="ZE46" s="204">
        <v>0</v>
      </c>
      <c r="ZF46" s="204">
        <v>0</v>
      </c>
      <c r="ZG46" s="204">
        <v>0</v>
      </c>
      <c r="ZH46" s="204">
        <v>0</v>
      </c>
      <c r="ZI46" s="204">
        <v>0</v>
      </c>
      <c r="ZJ46" s="204">
        <v>0</v>
      </c>
      <c r="ZK46" s="120"/>
      <c r="ZL46" s="204">
        <v>0</v>
      </c>
      <c r="ZM46" s="204">
        <v>0</v>
      </c>
      <c r="ZN46" s="204">
        <v>0</v>
      </c>
      <c r="ZO46" s="204">
        <v>0</v>
      </c>
      <c r="ZP46" s="204">
        <v>0</v>
      </c>
      <c r="ZQ46" s="204">
        <v>0</v>
      </c>
      <c r="ZR46" s="204">
        <v>0</v>
      </c>
      <c r="ZS46" s="204">
        <v>0</v>
      </c>
      <c r="ZT46" s="204">
        <v>0</v>
      </c>
      <c r="ZU46" s="204">
        <v>0</v>
      </c>
      <c r="ZV46" s="204">
        <v>0</v>
      </c>
      <c r="ZW46" s="204">
        <v>0</v>
      </c>
      <c r="ZX46" s="204">
        <v>0</v>
      </c>
      <c r="ZY46" s="204">
        <v>0</v>
      </c>
      <c r="ZZ46" s="204">
        <v>0</v>
      </c>
      <c r="AAA46" s="204">
        <v>0</v>
      </c>
      <c r="AAB46" s="204">
        <v>0</v>
      </c>
      <c r="AAC46" s="204">
        <v>0</v>
      </c>
      <c r="AAD46" s="204">
        <v>0</v>
      </c>
      <c r="AAE46" s="204">
        <v>0</v>
      </c>
      <c r="AAF46" s="204">
        <v>0</v>
      </c>
      <c r="AAG46" s="204">
        <v>0</v>
      </c>
      <c r="AAH46" s="204">
        <v>0</v>
      </c>
      <c r="AAI46" s="204">
        <v>0</v>
      </c>
      <c r="AAJ46" s="204">
        <v>0</v>
      </c>
      <c r="AAK46" s="204">
        <v>0</v>
      </c>
      <c r="AAL46" s="204">
        <v>0</v>
      </c>
      <c r="AAM46" s="204">
        <v>0</v>
      </c>
      <c r="AAN46" s="204">
        <v>0</v>
      </c>
      <c r="AAO46" s="204">
        <v>0</v>
      </c>
      <c r="AAP46" s="204">
        <v>0</v>
      </c>
      <c r="AAQ46" s="204">
        <v>0</v>
      </c>
      <c r="AAR46" s="204">
        <v>0</v>
      </c>
      <c r="AAS46" s="204">
        <v>0</v>
      </c>
      <c r="AAT46" s="204">
        <v>0</v>
      </c>
      <c r="AAU46" s="120"/>
      <c r="AAV46" s="204">
        <v>0</v>
      </c>
      <c r="AAW46" s="204">
        <v>0</v>
      </c>
      <c r="AAX46" s="204">
        <v>0</v>
      </c>
      <c r="AAY46" s="204">
        <v>0</v>
      </c>
      <c r="AAZ46" s="204">
        <v>0</v>
      </c>
      <c r="ABA46" s="204">
        <v>0</v>
      </c>
      <c r="ABB46" s="204">
        <v>0</v>
      </c>
      <c r="ABC46" s="204">
        <v>0</v>
      </c>
      <c r="ABD46" s="204">
        <v>0</v>
      </c>
      <c r="ABE46" s="204">
        <v>0</v>
      </c>
      <c r="ABF46" s="204">
        <v>0</v>
      </c>
      <c r="ABG46" s="204">
        <v>0</v>
      </c>
      <c r="ABH46" s="204">
        <v>0</v>
      </c>
      <c r="ABI46" s="204">
        <v>0</v>
      </c>
      <c r="ABJ46" s="204">
        <v>0</v>
      </c>
      <c r="ABK46" s="204">
        <v>0</v>
      </c>
      <c r="ABL46" s="204">
        <v>0</v>
      </c>
      <c r="ABM46" s="204">
        <v>0</v>
      </c>
      <c r="ABN46" s="204">
        <v>0</v>
      </c>
      <c r="ABO46" s="204">
        <v>0</v>
      </c>
      <c r="ABP46" s="204">
        <v>0</v>
      </c>
      <c r="ABQ46" s="204">
        <v>0</v>
      </c>
      <c r="ABR46" s="204">
        <v>0</v>
      </c>
      <c r="ABS46" s="204">
        <v>0</v>
      </c>
      <c r="ABT46" s="204">
        <v>0</v>
      </c>
      <c r="ABU46" s="204">
        <v>0</v>
      </c>
      <c r="ABV46" s="204">
        <v>0</v>
      </c>
      <c r="ABW46" s="204">
        <v>0</v>
      </c>
      <c r="ABX46" s="204">
        <v>0</v>
      </c>
      <c r="ABY46" s="204">
        <v>0</v>
      </c>
      <c r="ABZ46" s="204">
        <v>0</v>
      </c>
      <c r="ACA46" s="204">
        <v>0</v>
      </c>
      <c r="ACB46" s="204">
        <v>0</v>
      </c>
      <c r="ACC46" s="204">
        <v>0</v>
      </c>
      <c r="ACD46" s="204">
        <v>0</v>
      </c>
      <c r="ACE46" s="120"/>
      <c r="ACF46" s="204">
        <v>0</v>
      </c>
      <c r="ACG46" s="204">
        <v>0</v>
      </c>
      <c r="ACH46" s="204">
        <v>0</v>
      </c>
      <c r="ACI46" s="204">
        <v>0</v>
      </c>
      <c r="ACJ46" s="204">
        <v>0</v>
      </c>
      <c r="ACK46" s="204">
        <v>0</v>
      </c>
      <c r="ACL46" s="204">
        <v>0</v>
      </c>
      <c r="ACM46" s="204">
        <v>0</v>
      </c>
      <c r="ACN46" s="204">
        <v>0</v>
      </c>
      <c r="ACO46" s="204">
        <v>0</v>
      </c>
      <c r="ACP46" s="204">
        <v>0</v>
      </c>
      <c r="ACQ46" s="204">
        <v>0</v>
      </c>
      <c r="ACR46" s="204">
        <v>0</v>
      </c>
      <c r="ACS46" s="204">
        <v>0</v>
      </c>
      <c r="ACT46" s="204">
        <v>0</v>
      </c>
      <c r="ACU46" s="204">
        <v>0</v>
      </c>
      <c r="ACV46" s="204">
        <v>0</v>
      </c>
      <c r="ACW46" s="204">
        <v>0</v>
      </c>
      <c r="ACX46" s="204">
        <v>0</v>
      </c>
      <c r="ACY46" s="204">
        <v>0</v>
      </c>
      <c r="ACZ46" s="204">
        <v>0</v>
      </c>
      <c r="ADA46" s="204">
        <v>0</v>
      </c>
      <c r="ADB46" s="204">
        <v>0</v>
      </c>
      <c r="ADC46" s="204">
        <v>0</v>
      </c>
      <c r="ADD46" s="204">
        <v>0</v>
      </c>
      <c r="ADE46" s="204">
        <v>0</v>
      </c>
      <c r="ADF46" s="204">
        <v>0</v>
      </c>
      <c r="ADG46" s="204">
        <v>0</v>
      </c>
      <c r="ADH46" s="204">
        <v>0</v>
      </c>
      <c r="ADI46" s="204">
        <v>0</v>
      </c>
      <c r="ADJ46" s="204">
        <v>0</v>
      </c>
      <c r="ADK46" s="204">
        <v>0</v>
      </c>
      <c r="ADL46" s="204">
        <v>0</v>
      </c>
      <c r="ADM46" s="204">
        <v>0</v>
      </c>
      <c r="ADN46" s="204">
        <v>0</v>
      </c>
      <c r="ADO46" s="120"/>
      <c r="ADP46" s="204">
        <v>0</v>
      </c>
      <c r="ADQ46" s="204">
        <v>0</v>
      </c>
      <c r="ADR46" s="204">
        <v>0</v>
      </c>
      <c r="ADS46" s="204">
        <v>0</v>
      </c>
      <c r="ADT46" s="204">
        <v>0</v>
      </c>
      <c r="ADU46" s="204">
        <v>0</v>
      </c>
      <c r="ADV46" s="204">
        <v>0</v>
      </c>
      <c r="ADW46" s="204">
        <v>0</v>
      </c>
      <c r="ADX46" s="204">
        <v>0</v>
      </c>
      <c r="ADY46" s="204">
        <v>0</v>
      </c>
      <c r="ADZ46" s="204">
        <v>0</v>
      </c>
      <c r="AEA46" s="204">
        <v>0</v>
      </c>
      <c r="AEB46" s="204">
        <v>0</v>
      </c>
      <c r="AEC46" s="204">
        <v>0</v>
      </c>
      <c r="AED46" s="204">
        <v>0</v>
      </c>
      <c r="AEE46" s="204">
        <v>0</v>
      </c>
      <c r="AEF46" s="204">
        <v>0</v>
      </c>
      <c r="AEG46" s="204">
        <v>0</v>
      </c>
      <c r="AEH46" s="204">
        <v>0</v>
      </c>
      <c r="AEI46" s="204">
        <v>0</v>
      </c>
      <c r="AEJ46" s="204">
        <v>0</v>
      </c>
      <c r="AEK46" s="204">
        <v>0</v>
      </c>
      <c r="AEL46" s="204">
        <v>0</v>
      </c>
      <c r="AEM46" s="204">
        <v>0</v>
      </c>
      <c r="AEN46" s="204">
        <v>0</v>
      </c>
      <c r="AEO46" s="204">
        <v>0</v>
      </c>
      <c r="AEP46" s="204">
        <v>0</v>
      </c>
      <c r="AEQ46" s="204">
        <v>0</v>
      </c>
      <c r="AER46" s="204">
        <v>0</v>
      </c>
      <c r="AES46" s="204">
        <v>0</v>
      </c>
      <c r="AET46" s="204">
        <v>0</v>
      </c>
      <c r="AEU46" s="204">
        <v>0</v>
      </c>
      <c r="AEV46" s="204">
        <v>0</v>
      </c>
      <c r="AEW46" s="204">
        <v>0</v>
      </c>
      <c r="AEX46" s="204">
        <v>0</v>
      </c>
      <c r="AEY46" s="120"/>
      <c r="AEZ46" s="204">
        <v>0</v>
      </c>
      <c r="AFA46" s="204">
        <v>0</v>
      </c>
      <c r="AFB46" s="204">
        <v>0</v>
      </c>
      <c r="AFC46" s="204">
        <v>0</v>
      </c>
      <c r="AFD46" s="204">
        <v>0</v>
      </c>
      <c r="AFE46" s="204">
        <v>0</v>
      </c>
      <c r="AFF46" s="204">
        <v>0</v>
      </c>
      <c r="AFG46" s="204">
        <v>0</v>
      </c>
      <c r="AFH46" s="204">
        <v>0</v>
      </c>
      <c r="AFI46" s="204">
        <v>0</v>
      </c>
      <c r="AFJ46" s="204">
        <v>0</v>
      </c>
      <c r="AFK46" s="204">
        <v>0</v>
      </c>
      <c r="AFL46" s="204">
        <v>0</v>
      </c>
      <c r="AFM46" s="204">
        <v>0</v>
      </c>
      <c r="AFN46" s="204">
        <v>0</v>
      </c>
      <c r="AFO46" s="204">
        <v>0</v>
      </c>
      <c r="AFP46" s="204">
        <v>0</v>
      </c>
      <c r="AFQ46" s="204">
        <v>0</v>
      </c>
      <c r="AFR46" s="204">
        <v>0</v>
      </c>
      <c r="AFS46" s="204">
        <v>0</v>
      </c>
      <c r="AFT46" s="204">
        <v>0</v>
      </c>
      <c r="AFU46" s="204">
        <v>0</v>
      </c>
      <c r="AFV46" s="204">
        <v>0</v>
      </c>
      <c r="AFW46" s="204">
        <v>0</v>
      </c>
      <c r="AFX46" s="204">
        <v>0</v>
      </c>
      <c r="AFY46" s="204">
        <v>0</v>
      </c>
      <c r="AFZ46" s="204">
        <v>0</v>
      </c>
      <c r="AGA46" s="204">
        <v>0</v>
      </c>
      <c r="AGB46" s="204">
        <v>0</v>
      </c>
      <c r="AGC46" s="204">
        <v>0</v>
      </c>
      <c r="AGD46" s="204">
        <v>0</v>
      </c>
      <c r="AGE46" s="204">
        <v>0</v>
      </c>
      <c r="AGF46" s="204">
        <v>0</v>
      </c>
      <c r="AGG46" s="204">
        <v>0</v>
      </c>
      <c r="AGH46" s="204">
        <v>0</v>
      </c>
    </row>
    <row r="47" spans="1:866" ht="16.5" x14ac:dyDescent="0.25">
      <c r="A47" s="123">
        <v>43</v>
      </c>
      <c r="B47" s="408"/>
      <c r="C47" s="217" t="s">
        <v>345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120"/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  <c r="AU47" s="216">
        <v>0</v>
      </c>
      <c r="AV47" s="216">
        <v>4.5289999999999999</v>
      </c>
      <c r="AW47" s="216">
        <v>4.6207618554029546</v>
      </c>
      <c r="AX47" s="216">
        <v>4.5294222301294313</v>
      </c>
      <c r="AY47" s="216">
        <v>5.407089024964673</v>
      </c>
      <c r="AZ47" s="216">
        <v>9.8815521997967188</v>
      </c>
      <c r="BA47" s="216">
        <v>10.406574795105231</v>
      </c>
      <c r="BB47" s="216">
        <v>10.470403295750216</v>
      </c>
      <c r="BC47" s="216">
        <v>28.210415244243062</v>
      </c>
      <c r="BD47" s="216">
        <v>29.108215237080444</v>
      </c>
      <c r="BE47" s="216">
        <v>35.382363853732947</v>
      </c>
      <c r="BF47" s="216">
        <v>33.80003570882878</v>
      </c>
      <c r="BG47" s="216">
        <v>35.874507372802547</v>
      </c>
      <c r="BH47" s="216">
        <v>36.095562540607936</v>
      </c>
      <c r="BI47" s="216">
        <v>38.542453720125728</v>
      </c>
      <c r="BJ47" s="216">
        <v>43.000000000000007</v>
      </c>
      <c r="BK47" s="216">
        <v>35.955041395497481</v>
      </c>
      <c r="BL47" s="216">
        <v>26.086947536706507</v>
      </c>
      <c r="BM47" s="216">
        <v>38.542453720125728</v>
      </c>
      <c r="BN47" s="216">
        <v>30.855</v>
      </c>
      <c r="BO47" s="216">
        <v>24.701000000000001</v>
      </c>
      <c r="BP47" s="216">
        <v>19.774000000000001</v>
      </c>
      <c r="BQ47" s="216">
        <v>16.223275050000002</v>
      </c>
      <c r="BR47" s="216">
        <v>12.6725501</v>
      </c>
      <c r="BS47" s="216">
        <v>10.1449275</v>
      </c>
      <c r="BT47" s="216">
        <v>10.1449275</v>
      </c>
      <c r="BU47" s="216">
        <v>10.1449275</v>
      </c>
      <c r="BV47" s="216">
        <v>10.1449275</v>
      </c>
      <c r="BW47" s="120"/>
      <c r="BX47" s="216">
        <v>0</v>
      </c>
      <c r="BY47" s="216">
        <v>0</v>
      </c>
      <c r="BZ47" s="216">
        <v>0</v>
      </c>
      <c r="CA47" s="216">
        <v>0</v>
      </c>
      <c r="CB47" s="216">
        <v>0</v>
      </c>
      <c r="CC47" s="216">
        <v>0</v>
      </c>
      <c r="CD47" s="216">
        <v>0</v>
      </c>
      <c r="CE47" s="216">
        <v>0</v>
      </c>
      <c r="CF47" s="216">
        <v>0</v>
      </c>
      <c r="CG47" s="216">
        <v>0</v>
      </c>
      <c r="CH47" s="216">
        <v>0</v>
      </c>
      <c r="CI47" s="216">
        <v>0</v>
      </c>
      <c r="CJ47" s="216">
        <v>0</v>
      </c>
      <c r="CK47" s="216">
        <v>0</v>
      </c>
      <c r="CL47" s="216">
        <v>0</v>
      </c>
      <c r="CM47" s="216">
        <v>0</v>
      </c>
      <c r="CN47" s="216">
        <v>0</v>
      </c>
      <c r="CO47" s="216">
        <v>0</v>
      </c>
      <c r="CP47" s="216">
        <v>0</v>
      </c>
      <c r="CQ47" s="216">
        <v>0</v>
      </c>
      <c r="CR47" s="216">
        <v>0</v>
      </c>
      <c r="CS47" s="216">
        <v>0</v>
      </c>
      <c r="CT47" s="216">
        <v>0</v>
      </c>
      <c r="CU47" s="216">
        <v>0</v>
      </c>
      <c r="CV47" s="216">
        <v>0</v>
      </c>
      <c r="CW47" s="216">
        <v>0</v>
      </c>
      <c r="CX47" s="216">
        <v>0</v>
      </c>
      <c r="CY47" s="216">
        <v>0</v>
      </c>
      <c r="CZ47" s="216">
        <v>0</v>
      </c>
      <c r="DA47" s="216">
        <v>0</v>
      </c>
      <c r="DB47" s="216">
        <v>0</v>
      </c>
      <c r="DC47" s="216">
        <v>0</v>
      </c>
      <c r="DD47" s="216">
        <v>0</v>
      </c>
      <c r="DE47" s="216">
        <v>0</v>
      </c>
      <c r="DF47" s="216">
        <v>0</v>
      </c>
      <c r="DG47" s="120"/>
      <c r="DH47" s="216">
        <v>912.71636461373066</v>
      </c>
      <c r="DI47" s="216">
        <v>881.37099999999987</v>
      </c>
      <c r="DJ47" s="216">
        <v>867.80799999999999</v>
      </c>
      <c r="DK47" s="216">
        <v>1093.4093836587069</v>
      </c>
      <c r="DL47" s="216">
        <v>854.51900000000001</v>
      </c>
      <c r="DM47" s="216">
        <v>840.14799999999991</v>
      </c>
      <c r="DN47" s="216">
        <v>826.28599999999994</v>
      </c>
      <c r="DO47" s="216">
        <v>820.65</v>
      </c>
      <c r="DP47" s="216">
        <v>875.59</v>
      </c>
      <c r="DQ47" s="216">
        <v>867.70600000000002</v>
      </c>
      <c r="DR47" s="216">
        <v>860.91200000000003</v>
      </c>
      <c r="DS47" s="216">
        <v>855.27099999999996</v>
      </c>
      <c r="DT47" s="216">
        <v>850.09299999999996</v>
      </c>
      <c r="DU47" s="216">
        <v>870.02</v>
      </c>
      <c r="DV47" s="216">
        <v>868.32899999999995</v>
      </c>
      <c r="DW47" s="216">
        <v>840.81700000000001</v>
      </c>
      <c r="DX47" s="216">
        <v>1510.2294847328244</v>
      </c>
      <c r="DY47" s="216">
        <v>1561.3564345187551</v>
      </c>
      <c r="DZ47" s="216">
        <v>1345</v>
      </c>
      <c r="EA47" s="216">
        <v>1662.115</v>
      </c>
      <c r="EB47" s="216">
        <v>1521.5910000000001</v>
      </c>
      <c r="EC47" s="216">
        <v>1320</v>
      </c>
      <c r="ED47" s="216">
        <v>1384.7909999999999</v>
      </c>
      <c r="EE47" s="216">
        <v>1305.7749999999999</v>
      </c>
      <c r="EF47" s="216">
        <v>1300.7139999999999</v>
      </c>
      <c r="EG47" s="216">
        <v>1143.9460000000001</v>
      </c>
      <c r="EH47" s="216">
        <v>1053.9369999999999</v>
      </c>
      <c r="EI47" s="216">
        <v>1108.1400000000001</v>
      </c>
      <c r="EJ47" s="216">
        <v>1203.8489999999999</v>
      </c>
      <c r="EK47" s="216">
        <v>1546</v>
      </c>
      <c r="EL47" s="216">
        <v>1166.9010000000001</v>
      </c>
      <c r="EM47" s="216">
        <v>1174.037</v>
      </c>
      <c r="EN47" s="216">
        <v>921.03700000000003</v>
      </c>
      <c r="EO47" s="216">
        <v>921.03700000000003</v>
      </c>
      <c r="EP47" s="216">
        <v>921.03700000000003</v>
      </c>
      <c r="EQ47" s="120"/>
      <c r="ER47" s="216">
        <v>2025.6936058477042</v>
      </c>
      <c r="ES47" s="216">
        <v>2372.7152626189463</v>
      </c>
      <c r="ET47" s="216">
        <v>2251.9654552656334</v>
      </c>
      <c r="EU47" s="216">
        <v>2327.575963973532</v>
      </c>
      <c r="EV47" s="216">
        <v>2330.2298998760375</v>
      </c>
      <c r="EW47" s="216">
        <v>2316.1384681645254</v>
      </c>
      <c r="EX47" s="216">
        <v>2164.7735084619167</v>
      </c>
      <c r="EY47" s="216">
        <v>2417.8724607108952</v>
      </c>
      <c r="EZ47" s="216">
        <v>1839.1739224800597</v>
      </c>
      <c r="FA47" s="216">
        <v>2322.0478272272435</v>
      </c>
      <c r="FB47" s="216">
        <v>2196.172894945229</v>
      </c>
      <c r="FC47" s="216">
        <v>2447.1955217226177</v>
      </c>
      <c r="FD47" s="216">
        <v>2200.0880417991825</v>
      </c>
      <c r="FE47" s="216">
        <v>2829.2310746287167</v>
      </c>
      <c r="FF47" s="216">
        <v>2870.1364686217903</v>
      </c>
      <c r="FG47" s="216">
        <v>2458.8413291512006</v>
      </c>
      <c r="FH47" s="216">
        <v>839.69799999999998</v>
      </c>
      <c r="FI47" s="216">
        <v>868.12493637976581</v>
      </c>
      <c r="FJ47" s="216">
        <v>1061</v>
      </c>
      <c r="FK47" s="216">
        <v>1063.7484099999999</v>
      </c>
      <c r="FL47" s="216">
        <v>1076.9662300000005</v>
      </c>
      <c r="FM47" s="216">
        <v>1074.3627200000001</v>
      </c>
      <c r="FN47" s="216">
        <v>1106.8350700000003</v>
      </c>
      <c r="FO47" s="216">
        <v>1124.0582899999999</v>
      </c>
      <c r="FP47" s="216">
        <v>1117.4493800000005</v>
      </c>
      <c r="FQ47" s="216">
        <v>1117.07745</v>
      </c>
      <c r="FR47" s="216">
        <v>1232.8907300000003</v>
      </c>
      <c r="FS47" s="216">
        <v>1285.0610650000003</v>
      </c>
      <c r="FT47" s="216">
        <v>1337.2314000000001</v>
      </c>
      <c r="FU47" s="216">
        <v>1337.2314000000001</v>
      </c>
      <c r="FV47" s="216">
        <v>1221.609807</v>
      </c>
      <c r="FW47" s="216">
        <v>1240.3663632487312</v>
      </c>
      <c r="FX47" s="216">
        <v>1299.3663632487301</v>
      </c>
      <c r="FY47" s="216">
        <v>1299.3663632487301</v>
      </c>
      <c r="FZ47" s="216">
        <v>1299.3663632487301</v>
      </c>
      <c r="GA47" s="120"/>
      <c r="GB47" s="216">
        <v>120</v>
      </c>
      <c r="GC47" s="216">
        <v>132.011</v>
      </c>
      <c r="GD47" s="216">
        <v>145.22399999999999</v>
      </c>
      <c r="GE47" s="216">
        <v>159.75899999999999</v>
      </c>
      <c r="GF47" s="216">
        <v>175.75</v>
      </c>
      <c r="GG47" s="216">
        <v>193.34100000000001</v>
      </c>
      <c r="GH47" s="216">
        <v>212.69200000000001</v>
      </c>
      <c r="GI47" s="216">
        <v>233.98099999999999</v>
      </c>
      <c r="GJ47" s="216">
        <v>257.39999999999998</v>
      </c>
      <c r="GK47" s="216">
        <v>275.5</v>
      </c>
      <c r="GL47" s="216">
        <v>295</v>
      </c>
      <c r="GM47" s="216">
        <v>315.8</v>
      </c>
      <c r="GN47" s="216">
        <v>338.2</v>
      </c>
      <c r="GO47" s="216">
        <v>426.1</v>
      </c>
      <c r="GP47" s="216">
        <v>442.7</v>
      </c>
      <c r="GQ47" s="216">
        <v>490.5</v>
      </c>
      <c r="GR47" s="216">
        <v>526.20000000000005</v>
      </c>
      <c r="GS47" s="216">
        <v>552</v>
      </c>
      <c r="GT47" s="216">
        <v>708.37579151840077</v>
      </c>
      <c r="GU47" s="216">
        <v>830</v>
      </c>
      <c r="GV47" s="216">
        <v>830</v>
      </c>
      <c r="GW47" s="216">
        <v>912.30721588398217</v>
      </c>
      <c r="GX47" s="216">
        <v>866.5</v>
      </c>
      <c r="GY47" s="216">
        <v>903</v>
      </c>
      <c r="GZ47" s="216">
        <v>983.64622677519003</v>
      </c>
      <c r="HA47" s="216">
        <v>912.30721588398217</v>
      </c>
      <c r="HB47" s="216">
        <v>912.30721588398217</v>
      </c>
      <c r="HC47" s="216">
        <v>912.30721588398217</v>
      </c>
      <c r="HD47" s="216">
        <v>902.30721588398205</v>
      </c>
      <c r="HE47" s="216">
        <v>900.30721588398205</v>
      </c>
      <c r="HF47" s="216">
        <v>905</v>
      </c>
      <c r="HG47" s="216">
        <v>935</v>
      </c>
      <c r="HH47" s="216">
        <v>933</v>
      </c>
      <c r="HI47" s="216">
        <v>933</v>
      </c>
      <c r="HJ47" s="216">
        <v>1103.0769230769231</v>
      </c>
      <c r="HK47" s="120"/>
      <c r="HL47" s="216">
        <v>0</v>
      </c>
      <c r="HM47" s="216">
        <v>0</v>
      </c>
      <c r="HN47" s="216">
        <v>0</v>
      </c>
      <c r="HO47" s="216">
        <v>0</v>
      </c>
      <c r="HP47" s="216">
        <v>0</v>
      </c>
      <c r="HQ47" s="216">
        <v>0</v>
      </c>
      <c r="HR47" s="216">
        <v>0</v>
      </c>
      <c r="HS47" s="216">
        <v>0</v>
      </c>
      <c r="HT47" s="216">
        <v>0</v>
      </c>
      <c r="HU47" s="216">
        <v>0</v>
      </c>
      <c r="HV47" s="216">
        <v>0</v>
      </c>
      <c r="HW47" s="216">
        <v>0</v>
      </c>
      <c r="HX47" s="216">
        <v>0</v>
      </c>
      <c r="HY47" s="216">
        <v>0</v>
      </c>
      <c r="HZ47" s="216">
        <v>0</v>
      </c>
      <c r="IA47" s="216">
        <v>0</v>
      </c>
      <c r="IB47" s="216">
        <v>0</v>
      </c>
      <c r="IC47" s="216">
        <v>0</v>
      </c>
      <c r="ID47" s="216">
        <v>0</v>
      </c>
      <c r="IE47" s="216">
        <v>0</v>
      </c>
      <c r="IF47" s="216">
        <v>0</v>
      </c>
      <c r="IG47" s="216">
        <v>0</v>
      </c>
      <c r="IH47" s="216">
        <v>0</v>
      </c>
      <c r="II47" s="216">
        <v>0</v>
      </c>
      <c r="IJ47" s="216">
        <v>0</v>
      </c>
      <c r="IK47" s="216">
        <v>0</v>
      </c>
      <c r="IL47" s="216">
        <v>0</v>
      </c>
      <c r="IM47" s="216">
        <v>0</v>
      </c>
      <c r="IN47" s="216">
        <v>0</v>
      </c>
      <c r="IO47" s="216">
        <v>0</v>
      </c>
      <c r="IP47" s="216">
        <v>0</v>
      </c>
      <c r="IQ47" s="216">
        <v>0</v>
      </c>
      <c r="IR47" s="216">
        <v>0</v>
      </c>
      <c r="IS47" s="216">
        <v>0</v>
      </c>
      <c r="IT47" s="216">
        <v>0</v>
      </c>
      <c r="IU47" s="120"/>
      <c r="IV47" s="216">
        <v>0</v>
      </c>
      <c r="IW47" s="216">
        <v>0</v>
      </c>
      <c r="IX47" s="216">
        <v>0</v>
      </c>
      <c r="IY47" s="216">
        <v>0</v>
      </c>
      <c r="IZ47" s="216">
        <v>0</v>
      </c>
      <c r="JA47" s="216">
        <v>0</v>
      </c>
      <c r="JB47" s="216">
        <v>0</v>
      </c>
      <c r="JC47" s="216">
        <v>0</v>
      </c>
      <c r="JD47" s="216">
        <v>0</v>
      </c>
      <c r="JE47" s="216">
        <v>0</v>
      </c>
      <c r="JF47" s="216">
        <v>0</v>
      </c>
      <c r="JG47" s="216">
        <v>0</v>
      </c>
      <c r="JH47" s="216">
        <v>0</v>
      </c>
      <c r="JI47" s="216">
        <v>0</v>
      </c>
      <c r="JJ47" s="216">
        <v>0</v>
      </c>
      <c r="JK47" s="216">
        <v>0</v>
      </c>
      <c r="JL47" s="216">
        <v>0</v>
      </c>
      <c r="JM47" s="216">
        <v>0</v>
      </c>
      <c r="JN47" s="216">
        <v>0</v>
      </c>
      <c r="JO47" s="216">
        <v>0</v>
      </c>
      <c r="JP47" s="216">
        <v>0</v>
      </c>
      <c r="JQ47" s="216">
        <v>0</v>
      </c>
      <c r="JR47" s="216">
        <v>0</v>
      </c>
      <c r="JS47" s="216">
        <v>0</v>
      </c>
      <c r="JT47" s="216">
        <v>0</v>
      </c>
      <c r="JU47" s="216">
        <v>0</v>
      </c>
      <c r="JV47" s="216">
        <v>0</v>
      </c>
      <c r="JW47" s="216">
        <v>0</v>
      </c>
      <c r="JX47" s="216">
        <v>0</v>
      </c>
      <c r="JY47" s="216">
        <v>0</v>
      </c>
      <c r="JZ47" s="216">
        <v>0</v>
      </c>
      <c r="KA47" s="216">
        <v>0</v>
      </c>
      <c r="KB47" s="216">
        <v>0</v>
      </c>
      <c r="KC47" s="216">
        <v>0</v>
      </c>
      <c r="KD47" s="216">
        <v>0</v>
      </c>
      <c r="KE47" s="120"/>
      <c r="KF47" s="216">
        <v>0</v>
      </c>
      <c r="KG47" s="216">
        <v>0</v>
      </c>
      <c r="KH47" s="216">
        <v>0</v>
      </c>
      <c r="KI47" s="216">
        <v>0</v>
      </c>
      <c r="KJ47" s="216">
        <v>0</v>
      </c>
      <c r="KK47" s="216">
        <v>0</v>
      </c>
      <c r="KL47" s="216">
        <v>0</v>
      </c>
      <c r="KM47" s="216">
        <v>0</v>
      </c>
      <c r="KN47" s="216">
        <v>0</v>
      </c>
      <c r="KO47" s="216">
        <v>0</v>
      </c>
      <c r="KP47" s="216">
        <v>0</v>
      </c>
      <c r="KQ47" s="216">
        <v>0</v>
      </c>
      <c r="KR47" s="216">
        <v>0</v>
      </c>
      <c r="KS47" s="216">
        <v>0</v>
      </c>
      <c r="KT47" s="216">
        <v>0</v>
      </c>
      <c r="KU47" s="216">
        <v>0</v>
      </c>
      <c r="KV47" s="216">
        <v>0</v>
      </c>
      <c r="KW47" s="216">
        <v>0</v>
      </c>
      <c r="KX47" s="216">
        <v>0</v>
      </c>
      <c r="KY47" s="216">
        <v>0</v>
      </c>
      <c r="KZ47" s="216">
        <v>0</v>
      </c>
      <c r="LA47" s="216">
        <v>0</v>
      </c>
      <c r="LB47" s="216">
        <v>0</v>
      </c>
      <c r="LC47" s="216">
        <v>0</v>
      </c>
      <c r="LD47" s="216">
        <v>0</v>
      </c>
      <c r="LE47" s="216">
        <v>0</v>
      </c>
      <c r="LF47" s="216">
        <v>0</v>
      </c>
      <c r="LG47" s="216">
        <v>0</v>
      </c>
      <c r="LH47" s="216">
        <v>0</v>
      </c>
      <c r="LI47" s="216">
        <v>0</v>
      </c>
      <c r="LJ47" s="216">
        <v>0</v>
      </c>
      <c r="LK47" s="216">
        <v>0</v>
      </c>
      <c r="LL47" s="216">
        <v>0</v>
      </c>
      <c r="LM47" s="216">
        <v>0</v>
      </c>
      <c r="LN47" s="216">
        <v>0</v>
      </c>
      <c r="LO47" s="120"/>
      <c r="LP47" s="216">
        <v>3058.409970461435</v>
      </c>
      <c r="LQ47" s="216">
        <v>3386.0972626189464</v>
      </c>
      <c r="LR47" s="216">
        <v>3264.9974552656336</v>
      </c>
      <c r="LS47" s="216">
        <v>3580.7443476322387</v>
      </c>
      <c r="LT47" s="216">
        <v>3360.4988998760373</v>
      </c>
      <c r="LU47" s="216">
        <v>3349.627468164525</v>
      </c>
      <c r="LV47" s="216">
        <v>3203.7515084619167</v>
      </c>
      <c r="LW47" s="216">
        <v>3472.5034607108955</v>
      </c>
      <c r="LX47" s="216">
        <v>2976.6929224800597</v>
      </c>
      <c r="LY47" s="216">
        <v>3469.8745890826467</v>
      </c>
      <c r="LZ47" s="216">
        <v>3356.6143171753583</v>
      </c>
      <c r="MA47" s="216">
        <v>3623.6736107475826</v>
      </c>
      <c r="MB47" s="216">
        <v>3398.2625939989789</v>
      </c>
      <c r="MC47" s="216">
        <v>4135.7576494238219</v>
      </c>
      <c r="MD47" s="216">
        <v>4191.6358719175405</v>
      </c>
      <c r="ME47" s="216">
        <v>3818.3687443954436</v>
      </c>
      <c r="MF47" s="216">
        <v>2905.235699969905</v>
      </c>
      <c r="MG47" s="216">
        <v>3016.8637347522535</v>
      </c>
      <c r="MH47" s="216">
        <v>3148.1758272272291</v>
      </c>
      <c r="MI47" s="216">
        <v>3591.7379173728023</v>
      </c>
      <c r="MJ47" s="216">
        <v>3464.6527925406085</v>
      </c>
      <c r="MK47" s="216">
        <v>3345.212389604108</v>
      </c>
      <c r="ML47" s="216">
        <v>3401.1260700000003</v>
      </c>
      <c r="MM47" s="216">
        <v>3368.7883313954972</v>
      </c>
      <c r="MN47" s="216">
        <v>3427.896554311897</v>
      </c>
      <c r="MO47" s="216">
        <v>3211.8731196041081</v>
      </c>
      <c r="MP47" s="216">
        <v>3229.9899458839827</v>
      </c>
      <c r="MQ47" s="216">
        <v>3330.2092808839825</v>
      </c>
      <c r="MR47" s="216">
        <v>3463.1616158839824</v>
      </c>
      <c r="MS47" s="216">
        <v>3799.7618909339826</v>
      </c>
      <c r="MT47" s="216">
        <v>3306.1833571000002</v>
      </c>
      <c r="MU47" s="216">
        <v>3359.5482907487312</v>
      </c>
      <c r="MV47" s="216">
        <v>3163.5482907487303</v>
      </c>
      <c r="MW47" s="216">
        <v>3163.5482907487303</v>
      </c>
      <c r="MX47" s="216">
        <v>3333.6252138256532</v>
      </c>
      <c r="MY47" s="120"/>
      <c r="MZ47" s="216">
        <v>0</v>
      </c>
      <c r="NA47" s="216">
        <v>0</v>
      </c>
      <c r="NB47" s="216">
        <v>0</v>
      </c>
      <c r="NC47" s="216">
        <v>0</v>
      </c>
      <c r="ND47" s="216">
        <v>0</v>
      </c>
      <c r="NE47" s="216">
        <v>0</v>
      </c>
      <c r="NF47" s="216">
        <v>0</v>
      </c>
      <c r="NG47" s="216">
        <v>0</v>
      </c>
      <c r="NH47" s="216">
        <v>0</v>
      </c>
      <c r="NI47" s="216">
        <v>0</v>
      </c>
      <c r="NJ47" s="216">
        <v>0</v>
      </c>
      <c r="NK47" s="216">
        <v>0</v>
      </c>
      <c r="NL47" s="216">
        <v>0</v>
      </c>
      <c r="NM47" s="216">
        <v>0</v>
      </c>
      <c r="NN47" s="216">
        <v>0</v>
      </c>
      <c r="NO47" s="216">
        <v>0</v>
      </c>
      <c r="NP47" s="216">
        <v>0</v>
      </c>
      <c r="NQ47" s="216">
        <v>0</v>
      </c>
      <c r="NR47" s="216">
        <v>0</v>
      </c>
      <c r="NS47" s="216">
        <v>0</v>
      </c>
      <c r="NT47" s="216">
        <v>0</v>
      </c>
      <c r="NU47" s="216">
        <v>0</v>
      </c>
      <c r="NV47" s="216">
        <v>0</v>
      </c>
      <c r="NW47" s="216">
        <v>0</v>
      </c>
      <c r="NX47" s="216">
        <v>0</v>
      </c>
      <c r="NY47" s="216">
        <v>0</v>
      </c>
      <c r="NZ47" s="216">
        <v>0</v>
      </c>
      <c r="OA47" s="216">
        <v>0</v>
      </c>
      <c r="OB47" s="216">
        <v>0</v>
      </c>
      <c r="OC47" s="216">
        <v>0</v>
      </c>
      <c r="OD47" s="216">
        <v>0</v>
      </c>
      <c r="OE47" s="216">
        <v>0</v>
      </c>
      <c r="OF47" s="216">
        <v>0</v>
      </c>
      <c r="OG47" s="216">
        <v>0</v>
      </c>
      <c r="OH47" s="216">
        <v>0</v>
      </c>
      <c r="OI47" s="120"/>
      <c r="OJ47" s="216">
        <v>0</v>
      </c>
      <c r="OK47" s="216">
        <v>0</v>
      </c>
      <c r="OL47" s="216">
        <v>0</v>
      </c>
      <c r="OM47" s="216">
        <v>0</v>
      </c>
      <c r="ON47" s="216">
        <v>0</v>
      </c>
      <c r="OO47" s="216">
        <v>0</v>
      </c>
      <c r="OP47" s="216">
        <v>0</v>
      </c>
      <c r="OQ47" s="216">
        <v>0</v>
      </c>
      <c r="OR47" s="216">
        <v>0</v>
      </c>
      <c r="OS47" s="216">
        <v>0</v>
      </c>
      <c r="OT47" s="216">
        <v>0</v>
      </c>
      <c r="OU47" s="216">
        <v>0</v>
      </c>
      <c r="OV47" s="216">
        <v>0</v>
      </c>
      <c r="OW47" s="216">
        <v>0</v>
      </c>
      <c r="OX47" s="216">
        <v>0</v>
      </c>
      <c r="OY47" s="216">
        <v>0</v>
      </c>
      <c r="OZ47" s="216">
        <v>0</v>
      </c>
      <c r="PA47" s="216">
        <v>0</v>
      </c>
      <c r="PB47" s="216">
        <v>0</v>
      </c>
      <c r="PC47" s="216">
        <v>0</v>
      </c>
      <c r="PD47" s="216">
        <v>0</v>
      </c>
      <c r="PE47" s="216">
        <v>0</v>
      </c>
      <c r="PF47" s="216">
        <v>0</v>
      </c>
      <c r="PG47" s="216">
        <v>0</v>
      </c>
      <c r="PH47" s="216">
        <v>0</v>
      </c>
      <c r="PI47" s="216">
        <v>0</v>
      </c>
      <c r="PJ47" s="216">
        <v>0</v>
      </c>
      <c r="PK47" s="216">
        <v>0</v>
      </c>
      <c r="PL47" s="216">
        <v>0</v>
      </c>
      <c r="PM47" s="216">
        <v>0</v>
      </c>
      <c r="PN47" s="216">
        <v>0</v>
      </c>
      <c r="PO47" s="216">
        <v>0</v>
      </c>
      <c r="PP47" s="216">
        <v>0</v>
      </c>
      <c r="PQ47" s="216">
        <v>0</v>
      </c>
      <c r="PR47" s="216">
        <v>0</v>
      </c>
      <c r="PS47" s="120"/>
      <c r="PT47" s="216">
        <v>50.064904787445109</v>
      </c>
      <c r="PU47" s="216">
        <v>43.704737739235675</v>
      </c>
      <c r="PV47" s="216">
        <v>48.94018322651673</v>
      </c>
      <c r="PW47" s="216">
        <v>46.376751855026505</v>
      </c>
      <c r="PX47" s="216">
        <v>45.006816856729415</v>
      </c>
      <c r="PY47" s="216">
        <v>48.377291281040321</v>
      </c>
      <c r="PZ47" s="216">
        <v>49.224615241762358</v>
      </c>
      <c r="QA47" s="216">
        <v>47.835126868771447</v>
      </c>
      <c r="QB47" s="216">
        <v>34.999838354959309</v>
      </c>
      <c r="QC47" s="216">
        <v>38.68087390120057</v>
      </c>
      <c r="QD47" s="216">
        <v>45.071026342894875</v>
      </c>
      <c r="QE47" s="216">
        <v>50.003915763472875</v>
      </c>
      <c r="QF47" s="216">
        <v>45.303294974805944</v>
      </c>
      <c r="QG47" s="216">
        <v>47.620338317011019</v>
      </c>
      <c r="QH47" s="216">
        <v>50.252581226671708</v>
      </c>
      <c r="QI47" s="216">
        <v>51.540809448336304</v>
      </c>
      <c r="QJ47" s="216">
        <v>57.900186164094265</v>
      </c>
      <c r="QK47" s="216">
        <v>60.558004180930475</v>
      </c>
      <c r="QL47" s="216">
        <v>59.489868919819905</v>
      </c>
      <c r="QM47" s="216">
        <v>54.212950357034337</v>
      </c>
      <c r="QN47" s="216">
        <v>65.796093498476878</v>
      </c>
      <c r="QO47" s="216">
        <v>66.102336614797025</v>
      </c>
      <c r="QP47" s="216">
        <v>69</v>
      </c>
      <c r="QQ47" s="216">
        <v>69.388668716908157</v>
      </c>
      <c r="QR47" s="216">
        <v>61.721758980374752</v>
      </c>
      <c r="QS47" s="216">
        <v>52.750000000000007</v>
      </c>
      <c r="QT47" s="216">
        <v>49.444806569227374</v>
      </c>
      <c r="QU47" s="216">
        <v>47.000000000000007</v>
      </c>
      <c r="QV47" s="216">
        <v>54</v>
      </c>
      <c r="QW47" s="216">
        <v>43.220141513455147</v>
      </c>
      <c r="QX47" s="216">
        <v>42</v>
      </c>
      <c r="QY47" s="216">
        <v>43</v>
      </c>
      <c r="QZ47" s="216">
        <v>43</v>
      </c>
      <c r="RA47" s="216">
        <v>47.000000000000007</v>
      </c>
      <c r="RB47" s="216">
        <v>31.174588377033075</v>
      </c>
      <c r="RC47" s="120"/>
      <c r="RD47" s="216">
        <v>0</v>
      </c>
      <c r="RE47" s="216">
        <v>0</v>
      </c>
      <c r="RF47" s="216">
        <v>0</v>
      </c>
      <c r="RG47" s="216">
        <v>0</v>
      </c>
      <c r="RH47" s="216">
        <v>0</v>
      </c>
      <c r="RI47" s="216">
        <v>0</v>
      </c>
      <c r="RJ47" s="216">
        <v>0</v>
      </c>
      <c r="RK47" s="216">
        <v>0</v>
      </c>
      <c r="RL47" s="216">
        <v>0</v>
      </c>
      <c r="RM47" s="216">
        <v>0</v>
      </c>
      <c r="RN47" s="216">
        <v>0</v>
      </c>
      <c r="RO47" s="216">
        <v>0</v>
      </c>
      <c r="RP47" s="216">
        <v>0</v>
      </c>
      <c r="RQ47" s="216">
        <v>0</v>
      </c>
      <c r="RR47" s="216">
        <v>0</v>
      </c>
      <c r="RS47" s="216">
        <v>0</v>
      </c>
      <c r="RT47" s="216">
        <v>0</v>
      </c>
      <c r="RU47" s="216">
        <v>6.5083969209237242</v>
      </c>
      <c r="RV47" s="216">
        <v>7.3338340714843975</v>
      </c>
      <c r="RW47" s="216">
        <v>8.1997826364914967</v>
      </c>
      <c r="RX47" s="216">
        <v>8.5836799999999993</v>
      </c>
      <c r="RY47" s="216">
        <v>8.4032</v>
      </c>
      <c r="RZ47" s="216">
        <v>8.9</v>
      </c>
      <c r="SA47" s="216">
        <v>8.4050080139880521</v>
      </c>
      <c r="SB47" s="216">
        <v>8.2840157365583575</v>
      </c>
      <c r="SC47" s="216">
        <v>6.2</v>
      </c>
      <c r="SD47" s="216">
        <v>6.2</v>
      </c>
      <c r="SE47" s="216">
        <v>6</v>
      </c>
      <c r="SF47" s="216">
        <v>6.2</v>
      </c>
      <c r="SG47" s="216">
        <v>5.8269094551365948</v>
      </c>
      <c r="SH47" s="216">
        <v>5.8269094551365948</v>
      </c>
      <c r="SI47" s="216">
        <v>6</v>
      </c>
      <c r="SJ47" s="216">
        <v>0</v>
      </c>
      <c r="SK47" s="216">
        <v>0</v>
      </c>
      <c r="SL47" s="216">
        <v>0</v>
      </c>
      <c r="SM47" s="120"/>
      <c r="SN47" s="216">
        <v>351.00172589343123</v>
      </c>
      <c r="SO47" s="216">
        <v>358.16502642186862</v>
      </c>
      <c r="SP47" s="216">
        <v>365.47451675700881</v>
      </c>
      <c r="SQ47" s="216">
        <v>372.93318036429474</v>
      </c>
      <c r="SR47" s="216">
        <v>380.54406159621914</v>
      </c>
      <c r="SS47" s="216">
        <v>388.31026693491748</v>
      </c>
      <c r="ST47" s="216">
        <v>396.2349662601199</v>
      </c>
      <c r="SU47" s="216">
        <v>404.3213941429795</v>
      </c>
      <c r="SV47" s="216">
        <v>412.57285116630561</v>
      </c>
      <c r="SW47" s="216">
        <v>420.99270527174042</v>
      </c>
      <c r="SX47" s="216">
        <v>429.58439313442898</v>
      </c>
      <c r="SY47" s="216">
        <v>438.35142156574386</v>
      </c>
      <c r="SZ47" s="216">
        <v>447.29736894463662</v>
      </c>
      <c r="TA47" s="216">
        <v>456.42588667820064</v>
      </c>
      <c r="TB47" s="216">
        <v>465.74070069204146</v>
      </c>
      <c r="TC47" s="216">
        <v>475.2456129510627</v>
      </c>
      <c r="TD47" s="216">
        <v>379.97720096441935</v>
      </c>
      <c r="TE47" s="216">
        <v>385.73501506864613</v>
      </c>
      <c r="TF47" s="216">
        <v>393.47609632088131</v>
      </c>
      <c r="TG47" s="216">
        <v>486.61277659852863</v>
      </c>
      <c r="TH47" s="216">
        <v>455.39123607920686</v>
      </c>
      <c r="TI47" s="216">
        <v>487.93290425413869</v>
      </c>
      <c r="TJ47" s="216">
        <v>464.58807052232657</v>
      </c>
      <c r="TK47" s="216">
        <v>396.68117349778248</v>
      </c>
      <c r="TL47" s="216">
        <v>394.29512265424023</v>
      </c>
      <c r="TM47" s="216">
        <v>367.56464448135569</v>
      </c>
      <c r="TN47" s="216">
        <v>400.44007379737866</v>
      </c>
      <c r="TO47" s="216">
        <v>495.92640101207013</v>
      </c>
      <c r="TP47" s="216">
        <v>553.12288214106945</v>
      </c>
      <c r="TQ47" s="216">
        <v>587.59023068322449</v>
      </c>
      <c r="TR47" s="216">
        <v>686.7945058122491</v>
      </c>
      <c r="TS47" s="216">
        <v>658.23662359083346</v>
      </c>
      <c r="TT47" s="216">
        <v>660.88340314863797</v>
      </c>
      <c r="TU47" s="216">
        <v>711.12025962540542</v>
      </c>
      <c r="TV47" s="216">
        <v>606.66174614571844</v>
      </c>
      <c r="TW47" s="120"/>
      <c r="TX47" s="216">
        <v>22.743914834430001</v>
      </c>
      <c r="TY47" s="216">
        <v>26.290217987728834</v>
      </c>
      <c r="TZ47" s="216">
        <v>25.915743329536429</v>
      </c>
      <c r="UA47" s="216">
        <v>21.588655258546769</v>
      </c>
      <c r="UB47" s="216">
        <v>32.171495411193092</v>
      </c>
      <c r="UC47" s="216">
        <v>35.679557738344975</v>
      </c>
      <c r="UD47" s="216">
        <v>15.621812940422807</v>
      </c>
      <c r="UE47" s="216">
        <v>5.2711171662125338</v>
      </c>
      <c r="UF47" s="216">
        <v>9.816986855409505</v>
      </c>
      <c r="UG47" s="216">
        <v>4.4844386649328136</v>
      </c>
      <c r="UH47" s="216">
        <v>5.1155303030303028</v>
      </c>
      <c r="UI47" s="216">
        <v>3.1842040866266981</v>
      </c>
      <c r="UJ47" s="216">
        <v>8.9682841987146791</v>
      </c>
      <c r="UK47" s="216">
        <v>10.67391459074733</v>
      </c>
      <c r="UL47" s="216">
        <v>8.3676512968299708</v>
      </c>
      <c r="UM47" s="216">
        <v>7.9484063869755808</v>
      </c>
      <c r="UN47" s="216">
        <v>14.489110035766886</v>
      </c>
      <c r="UO47" s="216">
        <v>26.889365853658539</v>
      </c>
      <c r="UP47" s="216">
        <v>6.0810810799999997</v>
      </c>
      <c r="UQ47" s="216">
        <v>5.5330299539170502</v>
      </c>
      <c r="UR47" s="216">
        <v>15.400213740458016</v>
      </c>
      <c r="US47" s="216">
        <v>8.3157435114503837</v>
      </c>
      <c r="UT47" s="216">
        <v>15.400213740458016</v>
      </c>
      <c r="UU47" s="216">
        <v>11.836446409989593</v>
      </c>
      <c r="UV47" s="216">
        <v>7.2012226847034349</v>
      </c>
      <c r="UW47" s="216">
        <v>8</v>
      </c>
      <c r="UX47" s="216">
        <v>8</v>
      </c>
      <c r="UY47" s="216">
        <v>8.069969083307841</v>
      </c>
      <c r="UZ47" s="216">
        <v>6.0000000000000009</v>
      </c>
      <c r="VA47" s="216">
        <v>2.096833243469701</v>
      </c>
      <c r="VB47" s="216">
        <v>2.096833243469701</v>
      </c>
      <c r="VC47" s="216">
        <v>2.096833243469701</v>
      </c>
      <c r="VD47" s="216">
        <v>2.096833243469701</v>
      </c>
      <c r="VE47" s="216">
        <v>2.096833243469701</v>
      </c>
      <c r="VF47" s="216">
        <v>0.61689958948524992</v>
      </c>
      <c r="VG47" s="120"/>
      <c r="VH47" s="216">
        <v>0</v>
      </c>
      <c r="VI47" s="216">
        <v>0</v>
      </c>
      <c r="VJ47" s="216">
        <v>0</v>
      </c>
      <c r="VK47" s="216">
        <v>0</v>
      </c>
      <c r="VL47" s="216">
        <v>0</v>
      </c>
      <c r="VM47" s="216">
        <v>0</v>
      </c>
      <c r="VN47" s="216">
        <v>0</v>
      </c>
      <c r="VO47" s="216">
        <v>0</v>
      </c>
      <c r="VP47" s="216">
        <v>0</v>
      </c>
      <c r="VQ47" s="216">
        <v>0</v>
      </c>
      <c r="VR47" s="216">
        <v>0</v>
      </c>
      <c r="VS47" s="216">
        <v>0</v>
      </c>
      <c r="VT47" s="216">
        <v>0</v>
      </c>
      <c r="VU47" s="216">
        <v>0</v>
      </c>
      <c r="VV47" s="216">
        <v>0</v>
      </c>
      <c r="VW47" s="216">
        <v>0</v>
      </c>
      <c r="VX47" s="216">
        <v>0</v>
      </c>
      <c r="VY47" s="216">
        <v>0</v>
      </c>
      <c r="VZ47" s="216">
        <v>0</v>
      </c>
      <c r="WA47" s="216">
        <v>0</v>
      </c>
      <c r="WB47" s="216">
        <v>0</v>
      </c>
      <c r="WC47" s="216">
        <v>0</v>
      </c>
      <c r="WD47" s="216">
        <v>0</v>
      </c>
      <c r="WE47" s="216">
        <v>0</v>
      </c>
      <c r="WF47" s="216">
        <v>0</v>
      </c>
      <c r="WG47" s="216">
        <v>0</v>
      </c>
      <c r="WH47" s="216">
        <v>0</v>
      </c>
      <c r="WI47" s="216">
        <v>0</v>
      </c>
      <c r="WJ47" s="216">
        <v>0</v>
      </c>
      <c r="WK47" s="216">
        <v>0</v>
      </c>
      <c r="WL47" s="216">
        <v>0</v>
      </c>
      <c r="WM47" s="216">
        <v>0</v>
      </c>
      <c r="WN47" s="216">
        <v>0</v>
      </c>
      <c r="WO47" s="216">
        <v>0</v>
      </c>
      <c r="WP47" s="216">
        <v>0</v>
      </c>
      <c r="WQ47" s="120"/>
      <c r="WR47" s="216">
        <v>0</v>
      </c>
      <c r="WS47" s="216">
        <v>0</v>
      </c>
      <c r="WT47" s="216">
        <v>0</v>
      </c>
      <c r="WU47" s="216">
        <v>0</v>
      </c>
      <c r="WV47" s="216">
        <v>0</v>
      </c>
      <c r="WW47" s="216">
        <v>0</v>
      </c>
      <c r="WX47" s="216">
        <v>0</v>
      </c>
      <c r="WY47" s="216">
        <v>0</v>
      </c>
      <c r="WZ47" s="216">
        <v>0</v>
      </c>
      <c r="XA47" s="216">
        <v>0</v>
      </c>
      <c r="XB47" s="216">
        <v>0</v>
      </c>
      <c r="XC47" s="216">
        <v>0</v>
      </c>
      <c r="XD47" s="216">
        <v>0</v>
      </c>
      <c r="XE47" s="216">
        <v>0</v>
      </c>
      <c r="XF47" s="216">
        <v>0</v>
      </c>
      <c r="XG47" s="216">
        <v>0</v>
      </c>
      <c r="XH47" s="216">
        <v>0</v>
      </c>
      <c r="XI47" s="216">
        <v>0</v>
      </c>
      <c r="XJ47" s="216">
        <v>0</v>
      </c>
      <c r="XK47" s="216">
        <v>0</v>
      </c>
      <c r="XL47" s="216">
        <v>0</v>
      </c>
      <c r="XM47" s="216">
        <v>0</v>
      </c>
      <c r="XN47" s="216">
        <v>0</v>
      </c>
      <c r="XO47" s="216">
        <v>0</v>
      </c>
      <c r="XP47" s="216">
        <v>0</v>
      </c>
      <c r="XQ47" s="216">
        <v>0</v>
      </c>
      <c r="XR47" s="216">
        <v>0</v>
      </c>
      <c r="XS47" s="216">
        <v>0</v>
      </c>
      <c r="XT47" s="216">
        <v>0</v>
      </c>
      <c r="XU47" s="216">
        <v>0</v>
      </c>
      <c r="XV47" s="216">
        <v>0</v>
      </c>
      <c r="XW47" s="216">
        <v>0</v>
      </c>
      <c r="XX47" s="216">
        <v>0</v>
      </c>
      <c r="XY47" s="216">
        <v>4</v>
      </c>
      <c r="XZ47" s="216">
        <v>2.7633748440143444</v>
      </c>
      <c r="YA47" s="120"/>
      <c r="YB47" s="216">
        <v>0</v>
      </c>
      <c r="YC47" s="216">
        <v>0</v>
      </c>
      <c r="YD47" s="216">
        <v>0</v>
      </c>
      <c r="YE47" s="216">
        <v>0</v>
      </c>
      <c r="YF47" s="216">
        <v>0</v>
      </c>
      <c r="YG47" s="216">
        <v>0</v>
      </c>
      <c r="YH47" s="216">
        <v>0</v>
      </c>
      <c r="YI47" s="216">
        <v>0</v>
      </c>
      <c r="YJ47" s="216">
        <v>0</v>
      </c>
      <c r="YK47" s="216">
        <v>0</v>
      </c>
      <c r="YL47" s="216">
        <v>0</v>
      </c>
      <c r="YM47" s="216">
        <v>0</v>
      </c>
      <c r="YN47" s="216">
        <v>0</v>
      </c>
      <c r="YO47" s="216">
        <v>0</v>
      </c>
      <c r="YP47" s="216">
        <v>0</v>
      </c>
      <c r="YQ47" s="216">
        <v>0</v>
      </c>
      <c r="YR47" s="216">
        <v>0</v>
      </c>
      <c r="YS47" s="216">
        <v>0</v>
      </c>
      <c r="YT47" s="216">
        <v>0</v>
      </c>
      <c r="YU47" s="216">
        <v>0</v>
      </c>
      <c r="YV47" s="216">
        <v>0</v>
      </c>
      <c r="YW47" s="216">
        <v>0</v>
      </c>
      <c r="YX47" s="216">
        <v>0</v>
      </c>
      <c r="YY47" s="216">
        <v>0</v>
      </c>
      <c r="YZ47" s="216">
        <v>0</v>
      </c>
      <c r="ZA47" s="216">
        <v>0</v>
      </c>
      <c r="ZB47" s="216">
        <v>0</v>
      </c>
      <c r="ZC47" s="216">
        <v>0</v>
      </c>
      <c r="ZD47" s="216">
        <v>0</v>
      </c>
      <c r="ZE47" s="216">
        <v>0</v>
      </c>
      <c r="ZF47" s="216">
        <v>0</v>
      </c>
      <c r="ZG47" s="216">
        <v>0</v>
      </c>
      <c r="ZH47" s="216">
        <v>0</v>
      </c>
      <c r="ZI47" s="216">
        <v>5</v>
      </c>
      <c r="ZJ47" s="216">
        <v>218.68630639086561</v>
      </c>
      <c r="ZK47" s="120"/>
      <c r="ZL47" s="216">
        <v>0</v>
      </c>
      <c r="ZM47" s="216">
        <v>0</v>
      </c>
      <c r="ZN47" s="216">
        <v>0</v>
      </c>
      <c r="ZO47" s="216">
        <v>0</v>
      </c>
      <c r="ZP47" s="216">
        <v>0</v>
      </c>
      <c r="ZQ47" s="216">
        <v>0</v>
      </c>
      <c r="ZR47" s="216">
        <v>0</v>
      </c>
      <c r="ZS47" s="216">
        <v>0</v>
      </c>
      <c r="ZT47" s="216">
        <v>0</v>
      </c>
      <c r="ZU47" s="216">
        <v>0</v>
      </c>
      <c r="ZV47" s="216">
        <v>0</v>
      </c>
      <c r="ZW47" s="216">
        <v>0</v>
      </c>
      <c r="ZX47" s="216">
        <v>0</v>
      </c>
      <c r="ZY47" s="216">
        <v>0</v>
      </c>
      <c r="ZZ47" s="216">
        <v>0</v>
      </c>
      <c r="AAA47" s="216">
        <v>0</v>
      </c>
      <c r="AAB47" s="216">
        <v>0</v>
      </c>
      <c r="AAC47" s="216">
        <v>0</v>
      </c>
      <c r="AAD47" s="216">
        <v>0</v>
      </c>
      <c r="AAE47" s="216">
        <v>0</v>
      </c>
      <c r="AAF47" s="216">
        <v>0</v>
      </c>
      <c r="AAG47" s="216">
        <v>0</v>
      </c>
      <c r="AAH47" s="216">
        <v>0</v>
      </c>
      <c r="AAI47" s="216">
        <v>0</v>
      </c>
      <c r="AAJ47" s="216">
        <v>0</v>
      </c>
      <c r="AAK47" s="216">
        <v>0</v>
      </c>
      <c r="AAL47" s="216">
        <v>0</v>
      </c>
      <c r="AAM47" s="216">
        <v>0</v>
      </c>
      <c r="AAN47" s="216">
        <v>0</v>
      </c>
      <c r="AAO47" s="216">
        <v>0</v>
      </c>
      <c r="AAP47" s="216">
        <v>0</v>
      </c>
      <c r="AAQ47" s="216">
        <v>0</v>
      </c>
      <c r="AAR47" s="216">
        <v>0</v>
      </c>
      <c r="AAS47" s="216">
        <v>0</v>
      </c>
      <c r="AAT47" s="216">
        <v>0</v>
      </c>
      <c r="AAU47" s="120"/>
      <c r="AAV47" s="216">
        <v>0</v>
      </c>
      <c r="AAW47" s="216">
        <v>0</v>
      </c>
      <c r="AAX47" s="216">
        <v>0</v>
      </c>
      <c r="AAY47" s="216">
        <v>0</v>
      </c>
      <c r="AAZ47" s="216">
        <v>0</v>
      </c>
      <c r="ABA47" s="216">
        <v>0</v>
      </c>
      <c r="ABB47" s="216">
        <v>0</v>
      </c>
      <c r="ABC47" s="216">
        <v>0</v>
      </c>
      <c r="ABD47" s="216">
        <v>0</v>
      </c>
      <c r="ABE47" s="216">
        <v>0</v>
      </c>
      <c r="ABF47" s="216">
        <v>0</v>
      </c>
      <c r="ABG47" s="216">
        <v>0</v>
      </c>
      <c r="ABH47" s="216">
        <v>0</v>
      </c>
      <c r="ABI47" s="216">
        <v>0</v>
      </c>
      <c r="ABJ47" s="216">
        <v>0</v>
      </c>
      <c r="ABK47" s="216">
        <v>0</v>
      </c>
      <c r="ABL47" s="216">
        <v>0</v>
      </c>
      <c r="ABM47" s="216">
        <v>0</v>
      </c>
      <c r="ABN47" s="216">
        <v>0</v>
      </c>
      <c r="ABO47" s="216">
        <v>0</v>
      </c>
      <c r="ABP47" s="216">
        <v>0</v>
      </c>
      <c r="ABQ47" s="216">
        <v>0</v>
      </c>
      <c r="ABR47" s="216">
        <v>0</v>
      </c>
      <c r="ABS47" s="216">
        <v>0</v>
      </c>
      <c r="ABT47" s="216">
        <v>0</v>
      </c>
      <c r="ABU47" s="216">
        <v>0</v>
      </c>
      <c r="ABV47" s="216">
        <v>0</v>
      </c>
      <c r="ABW47" s="216">
        <v>0</v>
      </c>
      <c r="ABX47" s="216">
        <v>0</v>
      </c>
      <c r="ABY47" s="216">
        <v>0</v>
      </c>
      <c r="ABZ47" s="216">
        <v>0</v>
      </c>
      <c r="ACA47" s="216">
        <v>0</v>
      </c>
      <c r="ACB47" s="216">
        <v>0</v>
      </c>
      <c r="ACC47" s="216">
        <v>0</v>
      </c>
      <c r="ACD47" s="216">
        <v>0</v>
      </c>
      <c r="ACE47" s="120"/>
      <c r="ACF47" s="216">
        <v>24.9</v>
      </c>
      <c r="ACG47" s="216">
        <v>22.9</v>
      </c>
      <c r="ACH47" s="216">
        <v>30.4</v>
      </c>
      <c r="ACI47" s="216">
        <v>33.200000000000003</v>
      </c>
      <c r="ACJ47" s="216">
        <v>35.1</v>
      </c>
      <c r="ACK47" s="216">
        <v>31.6</v>
      </c>
      <c r="ACL47" s="216">
        <v>39.299999999999997</v>
      </c>
      <c r="ACM47" s="216">
        <v>37.6</v>
      </c>
      <c r="ACN47" s="216">
        <v>41</v>
      </c>
      <c r="ACO47" s="216">
        <v>37.5</v>
      </c>
      <c r="ACP47" s="216">
        <v>38.700000000000003</v>
      </c>
      <c r="ACQ47" s="216">
        <v>41</v>
      </c>
      <c r="ACR47" s="216">
        <v>43.9</v>
      </c>
      <c r="ACS47" s="216">
        <v>47</v>
      </c>
      <c r="ACT47" s="216">
        <v>55</v>
      </c>
      <c r="ACU47" s="216">
        <v>61.072673023586212</v>
      </c>
      <c r="ACV47" s="216">
        <v>57.7</v>
      </c>
      <c r="ACW47" s="216">
        <v>332.973512491782</v>
      </c>
      <c r="ACX47" s="216">
        <v>344.50821378329408</v>
      </c>
      <c r="ACY47" s="216">
        <v>340.83226130653264</v>
      </c>
      <c r="ACZ47" s="216">
        <v>348.3</v>
      </c>
      <c r="ADA47" s="216">
        <v>376.24567839195976</v>
      </c>
      <c r="ADB47" s="216">
        <v>355.75939582914566</v>
      </c>
      <c r="ADC47" s="216">
        <v>571.70314413385336</v>
      </c>
      <c r="ADD47" s="216">
        <v>294.6256281407035</v>
      </c>
      <c r="ADE47" s="216">
        <v>376.24567839195976</v>
      </c>
      <c r="ADF47" s="216">
        <v>376.24567839195976</v>
      </c>
      <c r="ADG47" s="216">
        <v>380.00813517587937</v>
      </c>
      <c r="ADH47" s="216">
        <v>272.7474874371859</v>
      </c>
      <c r="ADI47" s="216">
        <v>378.84188442211052</v>
      </c>
      <c r="ADJ47" s="216">
        <v>256.41180904522611</v>
      </c>
      <c r="ADK47" s="216">
        <v>258.45376884422109</v>
      </c>
      <c r="ADL47" s="216">
        <v>263.98456281407033</v>
      </c>
      <c r="ADM47" s="216">
        <v>261.34471718592965</v>
      </c>
      <c r="ADN47" s="216">
        <v>500.86531809045221</v>
      </c>
      <c r="ADO47" s="120"/>
      <c r="ADP47" s="216">
        <v>0</v>
      </c>
      <c r="ADQ47" s="216">
        <v>0</v>
      </c>
      <c r="ADR47" s="216">
        <v>0</v>
      </c>
      <c r="ADS47" s="216">
        <v>0</v>
      </c>
      <c r="ADT47" s="216">
        <v>0</v>
      </c>
      <c r="ADU47" s="216">
        <v>0</v>
      </c>
      <c r="ADV47" s="216">
        <v>0</v>
      </c>
      <c r="ADW47" s="216">
        <v>0</v>
      </c>
      <c r="ADX47" s="216">
        <v>0</v>
      </c>
      <c r="ADY47" s="216">
        <v>0</v>
      </c>
      <c r="ADZ47" s="216">
        <v>0</v>
      </c>
      <c r="AEA47" s="216">
        <v>0</v>
      </c>
      <c r="AEB47" s="216">
        <v>0</v>
      </c>
      <c r="AEC47" s="216">
        <v>0</v>
      </c>
      <c r="AED47" s="216">
        <v>0</v>
      </c>
      <c r="AEE47" s="216">
        <v>0</v>
      </c>
      <c r="AEF47" s="216">
        <v>0</v>
      </c>
      <c r="AEG47" s="216">
        <v>0</v>
      </c>
      <c r="AEH47" s="216">
        <v>0</v>
      </c>
      <c r="AEI47" s="216">
        <v>0</v>
      </c>
      <c r="AEJ47" s="216">
        <v>0</v>
      </c>
      <c r="AEK47" s="216">
        <v>0</v>
      </c>
      <c r="AEL47" s="216">
        <v>0</v>
      </c>
      <c r="AEM47" s="216">
        <v>0</v>
      </c>
      <c r="AEN47" s="216">
        <v>0</v>
      </c>
      <c r="AEO47" s="216">
        <v>0</v>
      </c>
      <c r="AEP47" s="216">
        <v>0</v>
      </c>
      <c r="AEQ47" s="216">
        <v>0</v>
      </c>
      <c r="AER47" s="216">
        <v>0</v>
      </c>
      <c r="AES47" s="216">
        <v>0</v>
      </c>
      <c r="AET47" s="216">
        <v>0</v>
      </c>
      <c r="AEU47" s="216">
        <v>0</v>
      </c>
      <c r="AEV47" s="216">
        <v>0</v>
      </c>
      <c r="AEW47" s="216">
        <v>0</v>
      </c>
      <c r="AEX47" s="216">
        <v>0</v>
      </c>
      <c r="AEY47" s="120"/>
      <c r="AEZ47" s="216">
        <v>0</v>
      </c>
      <c r="AFA47" s="216">
        <v>0</v>
      </c>
      <c r="AFB47" s="216">
        <v>0</v>
      </c>
      <c r="AFC47" s="216">
        <v>0</v>
      </c>
      <c r="AFD47" s="216">
        <v>0</v>
      </c>
      <c r="AFE47" s="216">
        <v>0</v>
      </c>
      <c r="AFF47" s="216">
        <v>0</v>
      </c>
      <c r="AFG47" s="216">
        <v>0</v>
      </c>
      <c r="AFH47" s="216">
        <v>0</v>
      </c>
      <c r="AFI47" s="216">
        <v>0</v>
      </c>
      <c r="AFJ47" s="216">
        <v>0</v>
      </c>
      <c r="AFK47" s="216">
        <v>0</v>
      </c>
      <c r="AFL47" s="216">
        <v>0</v>
      </c>
      <c r="AFM47" s="216">
        <v>0</v>
      </c>
      <c r="AFN47" s="216">
        <v>0</v>
      </c>
      <c r="AFO47" s="216">
        <v>0</v>
      </c>
      <c r="AFP47" s="216">
        <v>0</v>
      </c>
      <c r="AFQ47" s="216">
        <v>0</v>
      </c>
      <c r="AFR47" s="216">
        <v>0</v>
      </c>
      <c r="AFS47" s="216">
        <v>0</v>
      </c>
      <c r="AFT47" s="216">
        <v>0</v>
      </c>
      <c r="AFU47" s="216">
        <v>0</v>
      </c>
      <c r="AFV47" s="216">
        <v>0</v>
      </c>
      <c r="AFW47" s="216">
        <v>0</v>
      </c>
      <c r="AFX47" s="216">
        <v>0</v>
      </c>
      <c r="AFY47" s="216">
        <v>0</v>
      </c>
      <c r="AFZ47" s="216">
        <v>0</v>
      </c>
      <c r="AGA47" s="216">
        <v>0</v>
      </c>
      <c r="AGB47" s="216">
        <v>0</v>
      </c>
      <c r="AGC47" s="216">
        <v>0</v>
      </c>
      <c r="AGD47" s="216">
        <v>0</v>
      </c>
      <c r="AGE47" s="216">
        <v>0</v>
      </c>
      <c r="AGF47" s="216">
        <v>0</v>
      </c>
      <c r="AGG47" s="216">
        <v>0</v>
      </c>
      <c r="AGH47" s="216">
        <v>0</v>
      </c>
    </row>
    <row r="48" spans="1:866" ht="16.5" x14ac:dyDescent="0.25">
      <c r="A48" s="123">
        <v>44</v>
      </c>
      <c r="B48" s="408"/>
      <c r="C48" s="217" t="s">
        <v>346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120"/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  <c r="AU48" s="216">
        <v>0</v>
      </c>
      <c r="AV48" s="216">
        <v>0</v>
      </c>
      <c r="AW48" s="216">
        <v>0</v>
      </c>
      <c r="AX48" s="216">
        <v>0</v>
      </c>
      <c r="AY48" s="216">
        <v>0</v>
      </c>
      <c r="AZ48" s="216">
        <v>0</v>
      </c>
      <c r="BA48" s="216">
        <v>0</v>
      </c>
      <c r="BB48" s="216">
        <v>0</v>
      </c>
      <c r="BC48" s="216">
        <v>0</v>
      </c>
      <c r="BD48" s="216">
        <v>0</v>
      </c>
      <c r="BE48" s="216">
        <v>0</v>
      </c>
      <c r="BF48" s="216">
        <v>0</v>
      </c>
      <c r="BG48" s="216">
        <v>0</v>
      </c>
      <c r="BH48" s="216">
        <v>0</v>
      </c>
      <c r="BI48" s="216">
        <v>0</v>
      </c>
      <c r="BJ48" s="216">
        <v>0</v>
      </c>
      <c r="BK48" s="216">
        <v>0</v>
      </c>
      <c r="BL48" s="216">
        <v>0</v>
      </c>
      <c r="BM48" s="216">
        <v>0</v>
      </c>
      <c r="BN48" s="216">
        <v>0</v>
      </c>
      <c r="BO48" s="216">
        <v>0</v>
      </c>
      <c r="BP48" s="216">
        <v>0</v>
      </c>
      <c r="BQ48" s="216">
        <v>0</v>
      </c>
      <c r="BR48" s="216">
        <v>0</v>
      </c>
      <c r="BS48" s="216">
        <v>0</v>
      </c>
      <c r="BT48" s="216">
        <v>0</v>
      </c>
      <c r="BU48" s="216">
        <v>0</v>
      </c>
      <c r="BV48" s="216">
        <v>0</v>
      </c>
      <c r="BW48" s="120"/>
      <c r="BX48" s="216">
        <v>0</v>
      </c>
      <c r="BY48" s="216">
        <v>0</v>
      </c>
      <c r="BZ48" s="216">
        <v>0</v>
      </c>
      <c r="CA48" s="216">
        <v>0</v>
      </c>
      <c r="CB48" s="216">
        <v>0</v>
      </c>
      <c r="CC48" s="216">
        <v>0</v>
      </c>
      <c r="CD48" s="216">
        <v>0</v>
      </c>
      <c r="CE48" s="216">
        <v>0</v>
      </c>
      <c r="CF48" s="216">
        <v>0</v>
      </c>
      <c r="CG48" s="216">
        <v>0</v>
      </c>
      <c r="CH48" s="216">
        <v>0</v>
      </c>
      <c r="CI48" s="216">
        <v>0</v>
      </c>
      <c r="CJ48" s="216">
        <v>0</v>
      </c>
      <c r="CK48" s="216">
        <v>0</v>
      </c>
      <c r="CL48" s="216">
        <v>0</v>
      </c>
      <c r="CM48" s="216">
        <v>0</v>
      </c>
      <c r="CN48" s="216">
        <v>0</v>
      </c>
      <c r="CO48" s="216">
        <v>0</v>
      </c>
      <c r="CP48" s="216">
        <v>0</v>
      </c>
      <c r="CQ48" s="216">
        <v>0</v>
      </c>
      <c r="CR48" s="216">
        <v>0</v>
      </c>
      <c r="CS48" s="216">
        <v>0</v>
      </c>
      <c r="CT48" s="216">
        <v>0</v>
      </c>
      <c r="CU48" s="216">
        <v>0</v>
      </c>
      <c r="CV48" s="216">
        <v>0</v>
      </c>
      <c r="CW48" s="216">
        <v>0</v>
      </c>
      <c r="CX48" s="216">
        <v>0</v>
      </c>
      <c r="CY48" s="216">
        <v>0</v>
      </c>
      <c r="CZ48" s="216">
        <v>0</v>
      </c>
      <c r="DA48" s="216">
        <v>0</v>
      </c>
      <c r="DB48" s="216">
        <v>0</v>
      </c>
      <c r="DC48" s="216">
        <v>0</v>
      </c>
      <c r="DD48" s="216">
        <v>0</v>
      </c>
      <c r="DE48" s="216">
        <v>0</v>
      </c>
      <c r="DF48" s="216">
        <v>0</v>
      </c>
      <c r="DG48" s="120"/>
      <c r="DH48" s="216">
        <v>0</v>
      </c>
      <c r="DI48" s="216">
        <v>0</v>
      </c>
      <c r="DJ48" s="216">
        <v>0</v>
      </c>
      <c r="DK48" s="216">
        <v>0</v>
      </c>
      <c r="DL48" s="216">
        <v>0</v>
      </c>
      <c r="DM48" s="216">
        <v>0</v>
      </c>
      <c r="DN48" s="216">
        <v>0</v>
      </c>
      <c r="DO48" s="216">
        <v>0</v>
      </c>
      <c r="DP48" s="216">
        <v>0</v>
      </c>
      <c r="DQ48" s="216">
        <v>0</v>
      </c>
      <c r="DR48" s="216">
        <v>0</v>
      </c>
      <c r="DS48" s="216">
        <v>0</v>
      </c>
      <c r="DT48" s="216">
        <v>0</v>
      </c>
      <c r="DU48" s="216">
        <v>0</v>
      </c>
      <c r="DV48" s="216">
        <v>0</v>
      </c>
      <c r="DW48" s="216">
        <v>0</v>
      </c>
      <c r="DX48" s="216">
        <v>0</v>
      </c>
      <c r="DY48" s="216">
        <v>0</v>
      </c>
      <c r="DZ48" s="216">
        <v>0</v>
      </c>
      <c r="EA48" s="216">
        <v>0</v>
      </c>
      <c r="EB48" s="216">
        <v>0</v>
      </c>
      <c r="EC48" s="216">
        <v>0</v>
      </c>
      <c r="ED48" s="216">
        <v>0</v>
      </c>
      <c r="EE48" s="216">
        <v>0</v>
      </c>
      <c r="EF48" s="216">
        <v>0</v>
      </c>
      <c r="EG48" s="216">
        <v>0</v>
      </c>
      <c r="EH48" s="216">
        <v>0</v>
      </c>
      <c r="EI48" s="216">
        <v>0</v>
      </c>
      <c r="EJ48" s="216">
        <v>0</v>
      </c>
      <c r="EK48" s="216">
        <v>0</v>
      </c>
      <c r="EL48" s="216">
        <v>0</v>
      </c>
      <c r="EM48" s="216">
        <v>0</v>
      </c>
      <c r="EN48" s="216">
        <v>0</v>
      </c>
      <c r="EO48" s="216">
        <v>0</v>
      </c>
      <c r="EP48" s="216">
        <v>0</v>
      </c>
      <c r="EQ48" s="120"/>
      <c r="ER48" s="216">
        <v>0</v>
      </c>
      <c r="ES48" s="216">
        <v>0</v>
      </c>
      <c r="ET48" s="216">
        <v>0</v>
      </c>
      <c r="EU48" s="216">
        <v>0</v>
      </c>
      <c r="EV48" s="216">
        <v>0</v>
      </c>
      <c r="EW48" s="216">
        <v>0</v>
      </c>
      <c r="EX48" s="216">
        <v>0</v>
      </c>
      <c r="EY48" s="216">
        <v>0</v>
      </c>
      <c r="EZ48" s="216">
        <v>0</v>
      </c>
      <c r="FA48" s="216">
        <v>0</v>
      </c>
      <c r="FB48" s="216">
        <v>0</v>
      </c>
      <c r="FC48" s="216">
        <v>0</v>
      </c>
      <c r="FD48" s="216">
        <v>0</v>
      </c>
      <c r="FE48" s="216">
        <v>0</v>
      </c>
      <c r="FF48" s="216">
        <v>0</v>
      </c>
      <c r="FG48" s="216">
        <v>0</v>
      </c>
      <c r="FH48" s="216">
        <v>0</v>
      </c>
      <c r="FI48" s="216">
        <v>0</v>
      </c>
      <c r="FJ48" s="216">
        <v>0</v>
      </c>
      <c r="FK48" s="216">
        <v>0</v>
      </c>
      <c r="FL48" s="216">
        <v>0</v>
      </c>
      <c r="FM48" s="216">
        <v>0</v>
      </c>
      <c r="FN48" s="216">
        <v>0</v>
      </c>
      <c r="FO48" s="216">
        <v>0</v>
      </c>
      <c r="FP48" s="216">
        <v>0</v>
      </c>
      <c r="FQ48" s="216">
        <v>0</v>
      </c>
      <c r="FR48" s="216">
        <v>0</v>
      </c>
      <c r="FS48" s="216">
        <v>0</v>
      </c>
      <c r="FT48" s="216">
        <v>0</v>
      </c>
      <c r="FU48" s="216">
        <v>0</v>
      </c>
      <c r="FV48" s="216">
        <v>0</v>
      </c>
      <c r="FW48" s="216">
        <v>0</v>
      </c>
      <c r="FX48" s="216">
        <v>0</v>
      </c>
      <c r="FY48" s="216">
        <v>0</v>
      </c>
      <c r="FZ48" s="216">
        <v>0</v>
      </c>
      <c r="GA48" s="120"/>
      <c r="GB48" s="216">
        <v>0</v>
      </c>
      <c r="GC48" s="216">
        <v>0</v>
      </c>
      <c r="GD48" s="216">
        <v>0</v>
      </c>
      <c r="GE48" s="216">
        <v>0</v>
      </c>
      <c r="GF48" s="216">
        <v>0</v>
      </c>
      <c r="GG48" s="216">
        <v>0</v>
      </c>
      <c r="GH48" s="216">
        <v>0</v>
      </c>
      <c r="GI48" s="216">
        <v>0</v>
      </c>
      <c r="GJ48" s="216">
        <v>0</v>
      </c>
      <c r="GK48" s="216">
        <v>0</v>
      </c>
      <c r="GL48" s="216">
        <v>0</v>
      </c>
      <c r="GM48" s="216">
        <v>0</v>
      </c>
      <c r="GN48" s="216">
        <v>0</v>
      </c>
      <c r="GO48" s="216">
        <v>0</v>
      </c>
      <c r="GP48" s="216">
        <v>0</v>
      </c>
      <c r="GQ48" s="216">
        <v>0</v>
      </c>
      <c r="GR48" s="216">
        <v>0</v>
      </c>
      <c r="GS48" s="216">
        <v>0</v>
      </c>
      <c r="GT48" s="216">
        <v>0</v>
      </c>
      <c r="GU48" s="216">
        <v>0</v>
      </c>
      <c r="GV48" s="216">
        <v>0</v>
      </c>
      <c r="GW48" s="216">
        <v>0</v>
      </c>
      <c r="GX48" s="216">
        <v>0</v>
      </c>
      <c r="GY48" s="216">
        <v>0</v>
      </c>
      <c r="GZ48" s="216">
        <v>0</v>
      </c>
      <c r="HA48" s="216">
        <v>0</v>
      </c>
      <c r="HB48" s="216">
        <v>0</v>
      </c>
      <c r="HC48" s="216">
        <v>0</v>
      </c>
      <c r="HD48" s="216">
        <v>0</v>
      </c>
      <c r="HE48" s="216">
        <v>0</v>
      </c>
      <c r="HF48" s="216">
        <v>0</v>
      </c>
      <c r="HG48" s="216">
        <v>0</v>
      </c>
      <c r="HH48" s="216">
        <v>0</v>
      </c>
      <c r="HI48" s="216">
        <v>0</v>
      </c>
      <c r="HJ48" s="216">
        <v>0</v>
      </c>
      <c r="HK48" s="120"/>
      <c r="HL48" s="216">
        <v>0</v>
      </c>
      <c r="HM48" s="216">
        <v>0</v>
      </c>
      <c r="HN48" s="216">
        <v>0</v>
      </c>
      <c r="HO48" s="216">
        <v>0</v>
      </c>
      <c r="HP48" s="216">
        <v>0</v>
      </c>
      <c r="HQ48" s="216">
        <v>0</v>
      </c>
      <c r="HR48" s="216">
        <v>0</v>
      </c>
      <c r="HS48" s="216">
        <v>0</v>
      </c>
      <c r="HT48" s="216">
        <v>0</v>
      </c>
      <c r="HU48" s="216">
        <v>0</v>
      </c>
      <c r="HV48" s="216">
        <v>0</v>
      </c>
      <c r="HW48" s="216">
        <v>0</v>
      </c>
      <c r="HX48" s="216">
        <v>0</v>
      </c>
      <c r="HY48" s="216">
        <v>0</v>
      </c>
      <c r="HZ48" s="216">
        <v>0</v>
      </c>
      <c r="IA48" s="216">
        <v>0</v>
      </c>
      <c r="IB48" s="216">
        <v>0</v>
      </c>
      <c r="IC48" s="216">
        <v>0</v>
      </c>
      <c r="ID48" s="216">
        <v>0</v>
      </c>
      <c r="IE48" s="216">
        <v>0</v>
      </c>
      <c r="IF48" s="216">
        <v>0</v>
      </c>
      <c r="IG48" s="216">
        <v>0</v>
      </c>
      <c r="IH48" s="216">
        <v>0</v>
      </c>
      <c r="II48" s="216">
        <v>0</v>
      </c>
      <c r="IJ48" s="216">
        <v>0</v>
      </c>
      <c r="IK48" s="216">
        <v>0</v>
      </c>
      <c r="IL48" s="216">
        <v>0</v>
      </c>
      <c r="IM48" s="216">
        <v>0</v>
      </c>
      <c r="IN48" s="216">
        <v>0</v>
      </c>
      <c r="IO48" s="216">
        <v>0</v>
      </c>
      <c r="IP48" s="216">
        <v>0</v>
      </c>
      <c r="IQ48" s="216">
        <v>0</v>
      </c>
      <c r="IR48" s="216">
        <v>0</v>
      </c>
      <c r="IS48" s="216">
        <v>0</v>
      </c>
      <c r="IT48" s="216">
        <v>0</v>
      </c>
      <c r="IU48" s="120"/>
      <c r="IV48" s="216">
        <v>0</v>
      </c>
      <c r="IW48" s="216">
        <v>0</v>
      </c>
      <c r="IX48" s="216">
        <v>0</v>
      </c>
      <c r="IY48" s="216">
        <v>0</v>
      </c>
      <c r="IZ48" s="216">
        <v>0</v>
      </c>
      <c r="JA48" s="216">
        <v>0</v>
      </c>
      <c r="JB48" s="216">
        <v>0</v>
      </c>
      <c r="JC48" s="216">
        <v>0</v>
      </c>
      <c r="JD48" s="216">
        <v>0</v>
      </c>
      <c r="JE48" s="216">
        <v>0</v>
      </c>
      <c r="JF48" s="216">
        <v>0</v>
      </c>
      <c r="JG48" s="216">
        <v>0</v>
      </c>
      <c r="JH48" s="216">
        <v>0</v>
      </c>
      <c r="JI48" s="216">
        <v>0</v>
      </c>
      <c r="JJ48" s="216">
        <v>0</v>
      </c>
      <c r="JK48" s="216">
        <v>0</v>
      </c>
      <c r="JL48" s="216">
        <v>0</v>
      </c>
      <c r="JM48" s="216">
        <v>0</v>
      </c>
      <c r="JN48" s="216">
        <v>0</v>
      </c>
      <c r="JO48" s="216">
        <v>0</v>
      </c>
      <c r="JP48" s="216">
        <v>0</v>
      </c>
      <c r="JQ48" s="216">
        <v>0</v>
      </c>
      <c r="JR48" s="216">
        <v>0</v>
      </c>
      <c r="JS48" s="216">
        <v>0</v>
      </c>
      <c r="JT48" s="216">
        <v>0</v>
      </c>
      <c r="JU48" s="216">
        <v>0</v>
      </c>
      <c r="JV48" s="216">
        <v>0</v>
      </c>
      <c r="JW48" s="216">
        <v>0</v>
      </c>
      <c r="JX48" s="216">
        <v>0</v>
      </c>
      <c r="JY48" s="216">
        <v>0</v>
      </c>
      <c r="JZ48" s="216">
        <v>0</v>
      </c>
      <c r="KA48" s="216">
        <v>0</v>
      </c>
      <c r="KB48" s="216">
        <v>0</v>
      </c>
      <c r="KC48" s="216">
        <v>0</v>
      </c>
      <c r="KD48" s="216">
        <v>0</v>
      </c>
      <c r="KE48" s="120"/>
      <c r="KF48" s="216">
        <v>0</v>
      </c>
      <c r="KG48" s="216">
        <v>0</v>
      </c>
      <c r="KH48" s="216">
        <v>0</v>
      </c>
      <c r="KI48" s="216">
        <v>0</v>
      </c>
      <c r="KJ48" s="216">
        <v>0</v>
      </c>
      <c r="KK48" s="216">
        <v>0</v>
      </c>
      <c r="KL48" s="216">
        <v>0</v>
      </c>
      <c r="KM48" s="216">
        <v>0</v>
      </c>
      <c r="KN48" s="216">
        <v>0</v>
      </c>
      <c r="KO48" s="216">
        <v>0</v>
      </c>
      <c r="KP48" s="216">
        <v>0</v>
      </c>
      <c r="KQ48" s="216">
        <v>0</v>
      </c>
      <c r="KR48" s="216">
        <v>0</v>
      </c>
      <c r="KS48" s="216">
        <v>0</v>
      </c>
      <c r="KT48" s="216">
        <v>0</v>
      </c>
      <c r="KU48" s="216">
        <v>0</v>
      </c>
      <c r="KV48" s="216">
        <v>0</v>
      </c>
      <c r="KW48" s="216">
        <v>0</v>
      </c>
      <c r="KX48" s="216">
        <v>0</v>
      </c>
      <c r="KY48" s="216">
        <v>0</v>
      </c>
      <c r="KZ48" s="216">
        <v>0</v>
      </c>
      <c r="LA48" s="216">
        <v>0</v>
      </c>
      <c r="LB48" s="216">
        <v>0</v>
      </c>
      <c r="LC48" s="216">
        <v>0</v>
      </c>
      <c r="LD48" s="216">
        <v>0</v>
      </c>
      <c r="LE48" s="216">
        <v>0</v>
      </c>
      <c r="LF48" s="216">
        <v>0</v>
      </c>
      <c r="LG48" s="216">
        <v>0</v>
      </c>
      <c r="LH48" s="216">
        <v>0</v>
      </c>
      <c r="LI48" s="216">
        <v>0</v>
      </c>
      <c r="LJ48" s="216">
        <v>0</v>
      </c>
      <c r="LK48" s="216">
        <v>0</v>
      </c>
      <c r="LL48" s="216">
        <v>0</v>
      </c>
      <c r="LM48" s="216">
        <v>0</v>
      </c>
      <c r="LN48" s="216">
        <v>0</v>
      </c>
      <c r="LO48" s="120"/>
      <c r="LP48" s="216">
        <v>0</v>
      </c>
      <c r="LQ48" s="216">
        <v>0</v>
      </c>
      <c r="LR48" s="216">
        <v>0</v>
      </c>
      <c r="LS48" s="216">
        <v>0</v>
      </c>
      <c r="LT48" s="216">
        <v>0</v>
      </c>
      <c r="LU48" s="216">
        <v>0</v>
      </c>
      <c r="LV48" s="216">
        <v>0</v>
      </c>
      <c r="LW48" s="216">
        <v>0</v>
      </c>
      <c r="LX48" s="216">
        <v>0</v>
      </c>
      <c r="LY48" s="216">
        <v>0</v>
      </c>
      <c r="LZ48" s="216">
        <v>0</v>
      </c>
      <c r="MA48" s="216">
        <v>0</v>
      </c>
      <c r="MB48" s="216">
        <v>0</v>
      </c>
      <c r="MC48" s="216">
        <v>0</v>
      </c>
      <c r="MD48" s="216">
        <v>0</v>
      </c>
      <c r="ME48" s="216">
        <v>0</v>
      </c>
      <c r="MF48" s="216">
        <v>0</v>
      </c>
      <c r="MG48" s="216">
        <v>0</v>
      </c>
      <c r="MH48" s="216">
        <v>0</v>
      </c>
      <c r="MI48" s="216">
        <v>0</v>
      </c>
      <c r="MJ48" s="216">
        <v>0</v>
      </c>
      <c r="MK48" s="216">
        <v>0</v>
      </c>
      <c r="ML48" s="216">
        <v>0</v>
      </c>
      <c r="MM48" s="216">
        <v>0</v>
      </c>
      <c r="MN48" s="216">
        <v>0</v>
      </c>
      <c r="MO48" s="216">
        <v>0</v>
      </c>
      <c r="MP48" s="216">
        <v>0</v>
      </c>
      <c r="MQ48" s="216">
        <v>0</v>
      </c>
      <c r="MR48" s="216">
        <v>0</v>
      </c>
      <c r="MS48" s="216">
        <v>0</v>
      </c>
      <c r="MT48" s="216">
        <v>0</v>
      </c>
      <c r="MU48" s="216">
        <v>0</v>
      </c>
      <c r="MV48" s="216">
        <v>0</v>
      </c>
      <c r="MW48" s="216">
        <v>0</v>
      </c>
      <c r="MX48" s="216">
        <v>0</v>
      </c>
      <c r="MY48" s="120"/>
      <c r="MZ48" s="216">
        <v>0</v>
      </c>
      <c r="NA48" s="216">
        <v>0</v>
      </c>
      <c r="NB48" s="216">
        <v>0</v>
      </c>
      <c r="NC48" s="216">
        <v>0</v>
      </c>
      <c r="ND48" s="216">
        <v>0</v>
      </c>
      <c r="NE48" s="216">
        <v>0</v>
      </c>
      <c r="NF48" s="216">
        <v>0</v>
      </c>
      <c r="NG48" s="216">
        <v>0</v>
      </c>
      <c r="NH48" s="216">
        <v>0</v>
      </c>
      <c r="NI48" s="216">
        <v>0</v>
      </c>
      <c r="NJ48" s="216">
        <v>0</v>
      </c>
      <c r="NK48" s="216">
        <v>0</v>
      </c>
      <c r="NL48" s="216">
        <v>0</v>
      </c>
      <c r="NM48" s="216">
        <v>0</v>
      </c>
      <c r="NN48" s="216">
        <v>0</v>
      </c>
      <c r="NO48" s="216">
        <v>0</v>
      </c>
      <c r="NP48" s="216">
        <v>0</v>
      </c>
      <c r="NQ48" s="216">
        <v>0</v>
      </c>
      <c r="NR48" s="216">
        <v>0</v>
      </c>
      <c r="NS48" s="216">
        <v>0</v>
      </c>
      <c r="NT48" s="216">
        <v>0</v>
      </c>
      <c r="NU48" s="216">
        <v>0</v>
      </c>
      <c r="NV48" s="216">
        <v>0</v>
      </c>
      <c r="NW48" s="216">
        <v>0</v>
      </c>
      <c r="NX48" s="216">
        <v>0</v>
      </c>
      <c r="NY48" s="216">
        <v>0</v>
      </c>
      <c r="NZ48" s="216">
        <v>0</v>
      </c>
      <c r="OA48" s="216">
        <v>0</v>
      </c>
      <c r="OB48" s="216">
        <v>0</v>
      </c>
      <c r="OC48" s="216">
        <v>0</v>
      </c>
      <c r="OD48" s="216">
        <v>0</v>
      </c>
      <c r="OE48" s="216">
        <v>0</v>
      </c>
      <c r="OF48" s="216">
        <v>0</v>
      </c>
      <c r="OG48" s="216">
        <v>0</v>
      </c>
      <c r="OH48" s="216">
        <v>0</v>
      </c>
      <c r="OI48" s="120"/>
      <c r="OJ48" s="216">
        <v>0</v>
      </c>
      <c r="OK48" s="216">
        <v>0</v>
      </c>
      <c r="OL48" s="216">
        <v>0</v>
      </c>
      <c r="OM48" s="216">
        <v>0</v>
      </c>
      <c r="ON48" s="216">
        <v>0</v>
      </c>
      <c r="OO48" s="216">
        <v>0</v>
      </c>
      <c r="OP48" s="216">
        <v>0</v>
      </c>
      <c r="OQ48" s="216">
        <v>0</v>
      </c>
      <c r="OR48" s="216">
        <v>0</v>
      </c>
      <c r="OS48" s="216">
        <v>0</v>
      </c>
      <c r="OT48" s="216">
        <v>0</v>
      </c>
      <c r="OU48" s="216">
        <v>0</v>
      </c>
      <c r="OV48" s="216">
        <v>0</v>
      </c>
      <c r="OW48" s="216">
        <v>0</v>
      </c>
      <c r="OX48" s="216">
        <v>0</v>
      </c>
      <c r="OY48" s="216">
        <v>0</v>
      </c>
      <c r="OZ48" s="216">
        <v>0</v>
      </c>
      <c r="PA48" s="216">
        <v>0</v>
      </c>
      <c r="PB48" s="216">
        <v>0</v>
      </c>
      <c r="PC48" s="216">
        <v>0</v>
      </c>
      <c r="PD48" s="216">
        <v>0</v>
      </c>
      <c r="PE48" s="216">
        <v>0</v>
      </c>
      <c r="PF48" s="216">
        <v>0</v>
      </c>
      <c r="PG48" s="216">
        <v>0</v>
      </c>
      <c r="PH48" s="216">
        <v>0</v>
      </c>
      <c r="PI48" s="216">
        <v>0</v>
      </c>
      <c r="PJ48" s="216">
        <v>0</v>
      </c>
      <c r="PK48" s="216">
        <v>0</v>
      </c>
      <c r="PL48" s="216">
        <v>0</v>
      </c>
      <c r="PM48" s="216">
        <v>0</v>
      </c>
      <c r="PN48" s="216">
        <v>0</v>
      </c>
      <c r="PO48" s="216">
        <v>0</v>
      </c>
      <c r="PP48" s="216">
        <v>0</v>
      </c>
      <c r="PQ48" s="216">
        <v>0</v>
      </c>
      <c r="PR48" s="216">
        <v>0</v>
      </c>
      <c r="PS48" s="120"/>
      <c r="PT48" s="216">
        <v>0</v>
      </c>
      <c r="PU48" s="216">
        <v>0</v>
      </c>
      <c r="PV48" s="216">
        <v>0</v>
      </c>
      <c r="PW48" s="216">
        <v>0</v>
      </c>
      <c r="PX48" s="216">
        <v>0</v>
      </c>
      <c r="PY48" s="216">
        <v>0</v>
      </c>
      <c r="PZ48" s="216">
        <v>0</v>
      </c>
      <c r="QA48" s="216">
        <v>0</v>
      </c>
      <c r="QB48" s="216">
        <v>0</v>
      </c>
      <c r="QC48" s="216">
        <v>0</v>
      </c>
      <c r="QD48" s="216">
        <v>0</v>
      </c>
      <c r="QE48" s="216">
        <v>0</v>
      </c>
      <c r="QF48" s="216">
        <v>0</v>
      </c>
      <c r="QG48" s="216">
        <v>0</v>
      </c>
      <c r="QH48" s="216">
        <v>0</v>
      </c>
      <c r="QI48" s="216">
        <v>0</v>
      </c>
      <c r="QJ48" s="216">
        <v>0</v>
      </c>
      <c r="QK48" s="216">
        <v>0</v>
      </c>
      <c r="QL48" s="216">
        <v>0</v>
      </c>
      <c r="QM48" s="216">
        <v>0</v>
      </c>
      <c r="QN48" s="216">
        <v>0</v>
      </c>
      <c r="QO48" s="216">
        <v>0</v>
      </c>
      <c r="QP48" s="216">
        <v>0</v>
      </c>
      <c r="QQ48" s="216">
        <v>0</v>
      </c>
      <c r="QR48" s="216">
        <v>0</v>
      </c>
      <c r="QS48" s="216">
        <v>0</v>
      </c>
      <c r="QT48" s="216">
        <v>0</v>
      </c>
      <c r="QU48" s="216">
        <v>0</v>
      </c>
      <c r="QV48" s="216">
        <v>0</v>
      </c>
      <c r="QW48" s="216">
        <v>0</v>
      </c>
      <c r="QX48" s="216">
        <v>0</v>
      </c>
      <c r="QY48" s="216">
        <v>0</v>
      </c>
      <c r="QZ48" s="216">
        <v>0</v>
      </c>
      <c r="RA48" s="216">
        <v>0</v>
      </c>
      <c r="RB48" s="216">
        <v>0</v>
      </c>
      <c r="RC48" s="120"/>
      <c r="RD48" s="216">
        <v>0</v>
      </c>
      <c r="RE48" s="216">
        <v>0</v>
      </c>
      <c r="RF48" s="216">
        <v>0</v>
      </c>
      <c r="RG48" s="216">
        <v>0</v>
      </c>
      <c r="RH48" s="216">
        <v>0</v>
      </c>
      <c r="RI48" s="216">
        <v>0</v>
      </c>
      <c r="RJ48" s="216">
        <v>0</v>
      </c>
      <c r="RK48" s="216">
        <v>0</v>
      </c>
      <c r="RL48" s="216">
        <v>0</v>
      </c>
      <c r="RM48" s="216">
        <v>0</v>
      </c>
      <c r="RN48" s="216">
        <v>0</v>
      </c>
      <c r="RO48" s="216">
        <v>0</v>
      </c>
      <c r="RP48" s="216">
        <v>0</v>
      </c>
      <c r="RQ48" s="216">
        <v>0</v>
      </c>
      <c r="RR48" s="216">
        <v>0</v>
      </c>
      <c r="RS48" s="216">
        <v>0</v>
      </c>
      <c r="RT48" s="216">
        <v>0</v>
      </c>
      <c r="RU48" s="216">
        <v>0</v>
      </c>
      <c r="RV48" s="216">
        <v>0</v>
      </c>
      <c r="RW48" s="216">
        <v>0</v>
      </c>
      <c r="RX48" s="216">
        <v>0</v>
      </c>
      <c r="RY48" s="216">
        <v>0</v>
      </c>
      <c r="RZ48" s="216">
        <v>0</v>
      </c>
      <c r="SA48" s="216">
        <v>0</v>
      </c>
      <c r="SB48" s="216">
        <v>0</v>
      </c>
      <c r="SC48" s="216">
        <v>0</v>
      </c>
      <c r="SD48" s="216">
        <v>0</v>
      </c>
      <c r="SE48" s="216">
        <v>0</v>
      </c>
      <c r="SF48" s="216">
        <v>0</v>
      </c>
      <c r="SG48" s="216">
        <v>0</v>
      </c>
      <c r="SH48" s="216">
        <v>0</v>
      </c>
      <c r="SI48" s="216">
        <v>0</v>
      </c>
      <c r="SJ48" s="216">
        <v>0</v>
      </c>
      <c r="SK48" s="216">
        <v>0</v>
      </c>
      <c r="SL48" s="216">
        <v>0</v>
      </c>
      <c r="SM48" s="120"/>
      <c r="SN48" s="216">
        <v>11.436203286370786</v>
      </c>
      <c r="SO48" s="216">
        <v>13.45435680749504</v>
      </c>
      <c r="SP48" s="216">
        <v>15.828655067641222</v>
      </c>
      <c r="SQ48" s="216">
        <v>18.621947138401435</v>
      </c>
      <c r="SR48" s="216">
        <v>21.908173104001687</v>
      </c>
      <c r="SS48" s="216">
        <v>25.774321298825512</v>
      </c>
      <c r="ST48" s="216">
        <v>30.322730939794717</v>
      </c>
      <c r="SU48" s="216">
        <v>35.673801105640841</v>
      </c>
      <c r="SV48" s="216">
        <v>41.96917777134216</v>
      </c>
      <c r="SW48" s="216">
        <v>49.375503260402539</v>
      </c>
      <c r="SX48" s="216">
        <v>58.088827365179455</v>
      </c>
      <c r="SY48" s="216">
        <v>68.339796900211127</v>
      </c>
      <c r="SZ48" s="216">
        <v>80.39976105907192</v>
      </c>
      <c r="TA48" s="216">
        <v>94.587954187143453</v>
      </c>
      <c r="TB48" s="216">
        <v>111.27994610252172</v>
      </c>
      <c r="TC48" s="216">
        <v>130.91758365002556</v>
      </c>
      <c r="TD48" s="216">
        <v>154.02068664708889</v>
      </c>
      <c r="TE48" s="216">
        <v>181.20080782010459</v>
      </c>
      <c r="TF48" s="216">
        <v>213.17742096482894</v>
      </c>
      <c r="TG48" s="216">
        <v>250.79696584097522</v>
      </c>
      <c r="TH48" s="216">
        <v>295.0552539305591</v>
      </c>
      <c r="TI48" s="216">
        <v>347.12382815359894</v>
      </c>
      <c r="TJ48" s="216">
        <v>408.3809742983517</v>
      </c>
      <c r="TK48" s="216">
        <v>480.44820505688438</v>
      </c>
      <c r="TL48" s="216">
        <v>565.23318241986397</v>
      </c>
      <c r="TM48" s="216">
        <v>664.98021461160465</v>
      </c>
      <c r="TN48" s="216">
        <v>782.32966424894664</v>
      </c>
      <c r="TO48" s="216">
        <v>920.38784029287842</v>
      </c>
      <c r="TP48" s="216">
        <v>1082.8092238739746</v>
      </c>
      <c r="TQ48" s="216">
        <v>1273.8932045576171</v>
      </c>
      <c r="TR48" s="216">
        <v>1498.6978877148435</v>
      </c>
      <c r="TS48" s="216">
        <v>1763.1739855468747</v>
      </c>
      <c r="TT48" s="216">
        <v>2074.3223359374997</v>
      </c>
      <c r="TU48" s="216">
        <v>2440.3792187499998</v>
      </c>
      <c r="TV48" s="216">
        <v>2871.0343749999997</v>
      </c>
      <c r="TW48" s="120"/>
      <c r="TX48" s="216">
        <v>0</v>
      </c>
      <c r="TY48" s="216">
        <v>0</v>
      </c>
      <c r="TZ48" s="216">
        <v>0</v>
      </c>
      <c r="UA48" s="216">
        <v>0</v>
      </c>
      <c r="UB48" s="216">
        <v>0</v>
      </c>
      <c r="UC48" s="216">
        <v>0</v>
      </c>
      <c r="UD48" s="216">
        <v>0</v>
      </c>
      <c r="UE48" s="216">
        <v>0</v>
      </c>
      <c r="UF48" s="216">
        <v>0</v>
      </c>
      <c r="UG48" s="216">
        <v>0</v>
      </c>
      <c r="UH48" s="216">
        <v>0</v>
      </c>
      <c r="UI48" s="216">
        <v>0</v>
      </c>
      <c r="UJ48" s="216">
        <v>0</v>
      </c>
      <c r="UK48" s="216">
        <v>0</v>
      </c>
      <c r="UL48" s="216">
        <v>0</v>
      </c>
      <c r="UM48" s="216">
        <v>0</v>
      </c>
      <c r="UN48" s="216">
        <v>0</v>
      </c>
      <c r="UO48" s="216">
        <v>0</v>
      </c>
      <c r="UP48" s="216">
        <v>0</v>
      </c>
      <c r="UQ48" s="216">
        <v>0</v>
      </c>
      <c r="UR48" s="216">
        <v>0</v>
      </c>
      <c r="US48" s="216">
        <v>0</v>
      </c>
      <c r="UT48" s="216">
        <v>0</v>
      </c>
      <c r="UU48" s="216">
        <v>0</v>
      </c>
      <c r="UV48" s="216">
        <v>0</v>
      </c>
      <c r="UW48" s="216">
        <v>0</v>
      </c>
      <c r="UX48" s="216">
        <v>0</v>
      </c>
      <c r="UY48" s="216">
        <v>0</v>
      </c>
      <c r="UZ48" s="216">
        <v>0</v>
      </c>
      <c r="VA48" s="216">
        <v>0</v>
      </c>
      <c r="VB48" s="216">
        <v>0</v>
      </c>
      <c r="VC48" s="216">
        <v>0</v>
      </c>
      <c r="VD48" s="216">
        <v>0</v>
      </c>
      <c r="VE48" s="216">
        <v>0</v>
      </c>
      <c r="VF48" s="216">
        <v>0</v>
      </c>
      <c r="VG48" s="120"/>
      <c r="VH48" s="216">
        <v>0</v>
      </c>
      <c r="VI48" s="216">
        <v>0</v>
      </c>
      <c r="VJ48" s="216">
        <v>0</v>
      </c>
      <c r="VK48" s="216">
        <v>0</v>
      </c>
      <c r="VL48" s="216">
        <v>0</v>
      </c>
      <c r="VM48" s="216">
        <v>0</v>
      </c>
      <c r="VN48" s="216">
        <v>0</v>
      </c>
      <c r="VO48" s="216">
        <v>0</v>
      </c>
      <c r="VP48" s="216">
        <v>0</v>
      </c>
      <c r="VQ48" s="216">
        <v>0</v>
      </c>
      <c r="VR48" s="216">
        <v>0</v>
      </c>
      <c r="VS48" s="216">
        <v>0</v>
      </c>
      <c r="VT48" s="216">
        <v>0</v>
      </c>
      <c r="VU48" s="216">
        <v>0</v>
      </c>
      <c r="VV48" s="216">
        <v>0</v>
      </c>
      <c r="VW48" s="216">
        <v>0</v>
      </c>
      <c r="VX48" s="216">
        <v>0</v>
      </c>
      <c r="VY48" s="216">
        <v>0</v>
      </c>
      <c r="VZ48" s="216">
        <v>0</v>
      </c>
      <c r="WA48" s="216">
        <v>0</v>
      </c>
      <c r="WB48" s="216">
        <v>0</v>
      </c>
      <c r="WC48" s="216">
        <v>0</v>
      </c>
      <c r="WD48" s="216">
        <v>0</v>
      </c>
      <c r="WE48" s="216">
        <v>0</v>
      </c>
      <c r="WF48" s="216">
        <v>0</v>
      </c>
      <c r="WG48" s="216">
        <v>0</v>
      </c>
      <c r="WH48" s="216">
        <v>0</v>
      </c>
      <c r="WI48" s="216">
        <v>0</v>
      </c>
      <c r="WJ48" s="216">
        <v>0</v>
      </c>
      <c r="WK48" s="216">
        <v>0</v>
      </c>
      <c r="WL48" s="216">
        <v>0</v>
      </c>
      <c r="WM48" s="216">
        <v>0</v>
      </c>
      <c r="WN48" s="216">
        <v>0</v>
      </c>
      <c r="WO48" s="216">
        <v>0</v>
      </c>
      <c r="WP48" s="216">
        <v>0</v>
      </c>
      <c r="WQ48" s="120"/>
      <c r="WR48" s="216">
        <v>0</v>
      </c>
      <c r="WS48" s="216">
        <v>0</v>
      </c>
      <c r="WT48" s="216">
        <v>0</v>
      </c>
      <c r="WU48" s="216">
        <v>0</v>
      </c>
      <c r="WV48" s="216">
        <v>0</v>
      </c>
      <c r="WW48" s="216">
        <v>0</v>
      </c>
      <c r="WX48" s="216">
        <v>0</v>
      </c>
      <c r="WY48" s="216">
        <v>0</v>
      </c>
      <c r="WZ48" s="216">
        <v>0</v>
      </c>
      <c r="XA48" s="216">
        <v>0</v>
      </c>
      <c r="XB48" s="216">
        <v>0</v>
      </c>
      <c r="XC48" s="216">
        <v>0</v>
      </c>
      <c r="XD48" s="216">
        <v>0</v>
      </c>
      <c r="XE48" s="216">
        <v>0</v>
      </c>
      <c r="XF48" s="216">
        <v>0</v>
      </c>
      <c r="XG48" s="216">
        <v>0</v>
      </c>
      <c r="XH48" s="216">
        <v>0</v>
      </c>
      <c r="XI48" s="216">
        <v>0</v>
      </c>
      <c r="XJ48" s="216">
        <v>0</v>
      </c>
      <c r="XK48" s="216">
        <v>0</v>
      </c>
      <c r="XL48" s="216">
        <v>0</v>
      </c>
      <c r="XM48" s="216">
        <v>0</v>
      </c>
      <c r="XN48" s="216">
        <v>0</v>
      </c>
      <c r="XO48" s="216">
        <v>0</v>
      </c>
      <c r="XP48" s="216">
        <v>0</v>
      </c>
      <c r="XQ48" s="216">
        <v>0</v>
      </c>
      <c r="XR48" s="216">
        <v>0</v>
      </c>
      <c r="XS48" s="216">
        <v>0</v>
      </c>
      <c r="XT48" s="216">
        <v>0</v>
      </c>
      <c r="XU48" s="216">
        <v>0</v>
      </c>
      <c r="XV48" s="216">
        <v>0</v>
      </c>
      <c r="XW48" s="216">
        <v>0</v>
      </c>
      <c r="XX48" s="216">
        <v>0</v>
      </c>
      <c r="XY48" s="216">
        <v>0</v>
      </c>
      <c r="XZ48" s="216">
        <v>0</v>
      </c>
      <c r="YA48" s="120"/>
      <c r="YB48" s="216">
        <v>0</v>
      </c>
      <c r="YC48" s="216">
        <v>0</v>
      </c>
      <c r="YD48" s="216">
        <v>0</v>
      </c>
      <c r="YE48" s="216">
        <v>0</v>
      </c>
      <c r="YF48" s="216">
        <v>0</v>
      </c>
      <c r="YG48" s="216">
        <v>0</v>
      </c>
      <c r="YH48" s="216">
        <v>0</v>
      </c>
      <c r="YI48" s="216">
        <v>0</v>
      </c>
      <c r="YJ48" s="216">
        <v>0</v>
      </c>
      <c r="YK48" s="216">
        <v>0</v>
      </c>
      <c r="YL48" s="216">
        <v>0</v>
      </c>
      <c r="YM48" s="216">
        <v>0</v>
      </c>
      <c r="YN48" s="216">
        <v>0</v>
      </c>
      <c r="YO48" s="216">
        <v>0</v>
      </c>
      <c r="YP48" s="216">
        <v>0</v>
      </c>
      <c r="YQ48" s="216">
        <v>0</v>
      </c>
      <c r="YR48" s="216">
        <v>0</v>
      </c>
      <c r="YS48" s="216">
        <v>0</v>
      </c>
      <c r="YT48" s="216">
        <v>0</v>
      </c>
      <c r="YU48" s="216">
        <v>0</v>
      </c>
      <c r="YV48" s="216">
        <v>0</v>
      </c>
      <c r="YW48" s="216">
        <v>0</v>
      </c>
      <c r="YX48" s="216">
        <v>0</v>
      </c>
      <c r="YY48" s="216">
        <v>0</v>
      </c>
      <c r="YZ48" s="216">
        <v>0</v>
      </c>
      <c r="ZA48" s="216">
        <v>0</v>
      </c>
      <c r="ZB48" s="216">
        <v>0</v>
      </c>
      <c r="ZC48" s="216">
        <v>0</v>
      </c>
      <c r="ZD48" s="216">
        <v>0</v>
      </c>
      <c r="ZE48" s="216">
        <v>0</v>
      </c>
      <c r="ZF48" s="216">
        <v>0</v>
      </c>
      <c r="ZG48" s="216">
        <v>0</v>
      </c>
      <c r="ZH48" s="216">
        <v>0</v>
      </c>
      <c r="ZI48" s="216">
        <v>0</v>
      </c>
      <c r="ZJ48" s="216">
        <v>0</v>
      </c>
      <c r="ZK48" s="120"/>
      <c r="ZL48" s="216">
        <v>0</v>
      </c>
      <c r="ZM48" s="216">
        <v>0</v>
      </c>
      <c r="ZN48" s="216">
        <v>0</v>
      </c>
      <c r="ZO48" s="216">
        <v>0</v>
      </c>
      <c r="ZP48" s="216">
        <v>0</v>
      </c>
      <c r="ZQ48" s="216">
        <v>0</v>
      </c>
      <c r="ZR48" s="216">
        <v>0</v>
      </c>
      <c r="ZS48" s="216">
        <v>0</v>
      </c>
      <c r="ZT48" s="216">
        <v>0</v>
      </c>
      <c r="ZU48" s="216">
        <v>0</v>
      </c>
      <c r="ZV48" s="216">
        <v>0</v>
      </c>
      <c r="ZW48" s="216">
        <v>0</v>
      </c>
      <c r="ZX48" s="216">
        <v>0</v>
      </c>
      <c r="ZY48" s="216">
        <v>0</v>
      </c>
      <c r="ZZ48" s="216">
        <v>0</v>
      </c>
      <c r="AAA48" s="216">
        <v>0</v>
      </c>
      <c r="AAB48" s="216">
        <v>0</v>
      </c>
      <c r="AAC48" s="216">
        <v>0</v>
      </c>
      <c r="AAD48" s="216">
        <v>0</v>
      </c>
      <c r="AAE48" s="216">
        <v>0</v>
      </c>
      <c r="AAF48" s="216">
        <v>0</v>
      </c>
      <c r="AAG48" s="216">
        <v>0</v>
      </c>
      <c r="AAH48" s="216">
        <v>0</v>
      </c>
      <c r="AAI48" s="216">
        <v>0</v>
      </c>
      <c r="AAJ48" s="216">
        <v>0</v>
      </c>
      <c r="AAK48" s="216">
        <v>0</v>
      </c>
      <c r="AAL48" s="216">
        <v>0</v>
      </c>
      <c r="AAM48" s="216">
        <v>0</v>
      </c>
      <c r="AAN48" s="216">
        <v>0</v>
      </c>
      <c r="AAO48" s="216">
        <v>0</v>
      </c>
      <c r="AAP48" s="216">
        <v>0</v>
      </c>
      <c r="AAQ48" s="216">
        <v>0</v>
      </c>
      <c r="AAR48" s="216">
        <v>0</v>
      </c>
      <c r="AAS48" s="216">
        <v>0</v>
      </c>
      <c r="AAT48" s="216">
        <v>0</v>
      </c>
      <c r="AAU48" s="120"/>
      <c r="AAV48" s="216">
        <v>0</v>
      </c>
      <c r="AAW48" s="216">
        <v>0</v>
      </c>
      <c r="AAX48" s="216">
        <v>0</v>
      </c>
      <c r="AAY48" s="216">
        <v>0</v>
      </c>
      <c r="AAZ48" s="216">
        <v>0</v>
      </c>
      <c r="ABA48" s="216">
        <v>0</v>
      </c>
      <c r="ABB48" s="216">
        <v>0</v>
      </c>
      <c r="ABC48" s="216">
        <v>0</v>
      </c>
      <c r="ABD48" s="216">
        <v>0</v>
      </c>
      <c r="ABE48" s="216">
        <v>0</v>
      </c>
      <c r="ABF48" s="216">
        <v>0</v>
      </c>
      <c r="ABG48" s="216">
        <v>0</v>
      </c>
      <c r="ABH48" s="216">
        <v>0</v>
      </c>
      <c r="ABI48" s="216">
        <v>0</v>
      </c>
      <c r="ABJ48" s="216">
        <v>0</v>
      </c>
      <c r="ABK48" s="216">
        <v>0</v>
      </c>
      <c r="ABL48" s="216">
        <v>0</v>
      </c>
      <c r="ABM48" s="216">
        <v>0</v>
      </c>
      <c r="ABN48" s="216">
        <v>0</v>
      </c>
      <c r="ABO48" s="216">
        <v>0</v>
      </c>
      <c r="ABP48" s="216">
        <v>0</v>
      </c>
      <c r="ABQ48" s="216">
        <v>0</v>
      </c>
      <c r="ABR48" s="216">
        <v>0</v>
      </c>
      <c r="ABS48" s="216">
        <v>0</v>
      </c>
      <c r="ABT48" s="216">
        <v>0</v>
      </c>
      <c r="ABU48" s="216">
        <v>0</v>
      </c>
      <c r="ABV48" s="216">
        <v>0</v>
      </c>
      <c r="ABW48" s="216">
        <v>0</v>
      </c>
      <c r="ABX48" s="216">
        <v>0</v>
      </c>
      <c r="ABY48" s="216">
        <v>0</v>
      </c>
      <c r="ABZ48" s="216">
        <v>0</v>
      </c>
      <c r="ACA48" s="216">
        <v>0</v>
      </c>
      <c r="ACB48" s="216">
        <v>0</v>
      </c>
      <c r="ACC48" s="216">
        <v>0</v>
      </c>
      <c r="ACD48" s="216">
        <v>0</v>
      </c>
      <c r="ACE48" s="120"/>
      <c r="ACF48" s="216">
        <v>0</v>
      </c>
      <c r="ACG48" s="216">
        <v>0</v>
      </c>
      <c r="ACH48" s="216">
        <v>0</v>
      </c>
      <c r="ACI48" s="216">
        <v>0</v>
      </c>
      <c r="ACJ48" s="216">
        <v>0</v>
      </c>
      <c r="ACK48" s="216">
        <v>0</v>
      </c>
      <c r="ACL48" s="216">
        <v>0</v>
      </c>
      <c r="ACM48" s="216">
        <v>0</v>
      </c>
      <c r="ACN48" s="216">
        <v>0</v>
      </c>
      <c r="ACO48" s="216">
        <v>0</v>
      </c>
      <c r="ACP48" s="216">
        <v>0</v>
      </c>
      <c r="ACQ48" s="216">
        <v>0</v>
      </c>
      <c r="ACR48" s="216">
        <v>0</v>
      </c>
      <c r="ACS48" s="216">
        <v>0</v>
      </c>
      <c r="ACT48" s="216">
        <v>0</v>
      </c>
      <c r="ACU48" s="216">
        <v>740.92219991608533</v>
      </c>
      <c r="ACV48" s="216">
        <v>731.40765947888599</v>
      </c>
      <c r="ACW48" s="216">
        <v>754.12648750821802</v>
      </c>
      <c r="ACX48" s="216">
        <v>795.59207667839166</v>
      </c>
      <c r="ACY48" s="216">
        <v>827.56773869346739</v>
      </c>
      <c r="ACZ48" s="216">
        <v>845.7</v>
      </c>
      <c r="ADA48" s="216">
        <v>913.55432160804014</v>
      </c>
      <c r="ADB48" s="216">
        <v>863.81200417085449</v>
      </c>
      <c r="ADC48" s="216">
        <v>831.72532170541569</v>
      </c>
      <c r="ADD48" s="216">
        <v>836.75396871673445</v>
      </c>
      <c r="ADE48" s="216">
        <v>904.38282403562289</v>
      </c>
      <c r="ADF48" s="216">
        <v>1029.5832406507627</v>
      </c>
      <c r="ADG48" s="216">
        <v>1002.1190915889453</v>
      </c>
      <c r="ADH48" s="216">
        <v>1227.505629429588</v>
      </c>
      <c r="ADI48" s="216">
        <v>1281.015591216697</v>
      </c>
      <c r="ADJ48" s="216">
        <v>1396.9323518109409</v>
      </c>
      <c r="ADK48" s="216">
        <v>1501.1156027121076</v>
      </c>
      <c r="ADL48" s="216">
        <v>1566.3590741922935</v>
      </c>
      <c r="ADM48" s="216">
        <v>1629.0134371599852</v>
      </c>
      <c r="ADN48" s="216">
        <v>1694.1739746463847</v>
      </c>
      <c r="ADO48" s="120"/>
      <c r="ADP48" s="216">
        <v>0</v>
      </c>
      <c r="ADQ48" s="216">
        <v>0</v>
      </c>
      <c r="ADR48" s="216">
        <v>0</v>
      </c>
      <c r="ADS48" s="216">
        <v>0</v>
      </c>
      <c r="ADT48" s="216">
        <v>0</v>
      </c>
      <c r="ADU48" s="216">
        <v>0</v>
      </c>
      <c r="ADV48" s="216">
        <v>0</v>
      </c>
      <c r="ADW48" s="216">
        <v>0</v>
      </c>
      <c r="ADX48" s="216">
        <v>0</v>
      </c>
      <c r="ADY48" s="216">
        <v>0</v>
      </c>
      <c r="ADZ48" s="216">
        <v>0</v>
      </c>
      <c r="AEA48" s="216">
        <v>0</v>
      </c>
      <c r="AEB48" s="216">
        <v>0</v>
      </c>
      <c r="AEC48" s="216">
        <v>0</v>
      </c>
      <c r="AED48" s="216">
        <v>0</v>
      </c>
      <c r="AEE48" s="216">
        <v>0</v>
      </c>
      <c r="AEF48" s="216">
        <v>0</v>
      </c>
      <c r="AEG48" s="216">
        <v>0</v>
      </c>
      <c r="AEH48" s="216">
        <v>0</v>
      </c>
      <c r="AEI48" s="216">
        <v>0</v>
      </c>
      <c r="AEJ48" s="216">
        <v>0</v>
      </c>
      <c r="AEK48" s="216">
        <v>0</v>
      </c>
      <c r="AEL48" s="216">
        <v>0</v>
      </c>
      <c r="AEM48" s="216">
        <v>0</v>
      </c>
      <c r="AEN48" s="216">
        <v>0</v>
      </c>
      <c r="AEO48" s="216">
        <v>0</v>
      </c>
      <c r="AEP48" s="216">
        <v>0</v>
      </c>
      <c r="AEQ48" s="216">
        <v>0</v>
      </c>
      <c r="AER48" s="216">
        <v>0</v>
      </c>
      <c r="AES48" s="216">
        <v>0</v>
      </c>
      <c r="AET48" s="216">
        <v>0</v>
      </c>
      <c r="AEU48" s="216">
        <v>0</v>
      </c>
      <c r="AEV48" s="216">
        <v>0</v>
      </c>
      <c r="AEW48" s="216">
        <v>0</v>
      </c>
      <c r="AEX48" s="216">
        <v>0</v>
      </c>
      <c r="AEY48" s="120"/>
      <c r="AEZ48" s="216">
        <v>0</v>
      </c>
      <c r="AFA48" s="216">
        <v>0</v>
      </c>
      <c r="AFB48" s="216">
        <v>0</v>
      </c>
      <c r="AFC48" s="216">
        <v>0</v>
      </c>
      <c r="AFD48" s="216">
        <v>0</v>
      </c>
      <c r="AFE48" s="216">
        <v>0</v>
      </c>
      <c r="AFF48" s="216">
        <v>0</v>
      </c>
      <c r="AFG48" s="216">
        <v>0</v>
      </c>
      <c r="AFH48" s="216">
        <v>0</v>
      </c>
      <c r="AFI48" s="216">
        <v>0</v>
      </c>
      <c r="AFJ48" s="216">
        <v>0</v>
      </c>
      <c r="AFK48" s="216">
        <v>0</v>
      </c>
      <c r="AFL48" s="216">
        <v>0</v>
      </c>
      <c r="AFM48" s="216">
        <v>0</v>
      </c>
      <c r="AFN48" s="216">
        <v>0</v>
      </c>
      <c r="AFO48" s="216">
        <v>0</v>
      </c>
      <c r="AFP48" s="216">
        <v>0</v>
      </c>
      <c r="AFQ48" s="216">
        <v>0</v>
      </c>
      <c r="AFR48" s="216">
        <v>0</v>
      </c>
      <c r="AFS48" s="216">
        <v>0</v>
      </c>
      <c r="AFT48" s="216">
        <v>0</v>
      </c>
      <c r="AFU48" s="216">
        <v>0</v>
      </c>
      <c r="AFV48" s="216">
        <v>0</v>
      </c>
      <c r="AFW48" s="216">
        <v>0</v>
      </c>
      <c r="AFX48" s="216">
        <v>0</v>
      </c>
      <c r="AFY48" s="216">
        <v>0</v>
      </c>
      <c r="AFZ48" s="216">
        <v>0</v>
      </c>
      <c r="AGA48" s="216">
        <v>0</v>
      </c>
      <c r="AGB48" s="216">
        <v>0</v>
      </c>
      <c r="AGC48" s="216">
        <v>0</v>
      </c>
      <c r="AGD48" s="216">
        <v>0</v>
      </c>
      <c r="AGE48" s="216">
        <v>0</v>
      </c>
      <c r="AGF48" s="216">
        <v>0</v>
      </c>
      <c r="AGG48" s="216">
        <v>0</v>
      </c>
      <c r="AGH48" s="216">
        <v>0</v>
      </c>
    </row>
    <row r="49" spans="1:866" ht="16.5" x14ac:dyDescent="0.25">
      <c r="A49" s="123">
        <v>45</v>
      </c>
      <c r="B49" s="408"/>
      <c r="C49" s="217" t="s">
        <v>347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120"/>
      <c r="AN49" s="216">
        <v>6.7</v>
      </c>
      <c r="AO49" s="216">
        <v>5.2</v>
      </c>
      <c r="AP49" s="216">
        <v>3.6</v>
      </c>
      <c r="AQ49" s="216">
        <v>2.9</v>
      </c>
      <c r="AR49" s="216">
        <v>4.3543859649122805</v>
      </c>
      <c r="AS49" s="216">
        <v>8.96845238095238</v>
      </c>
      <c r="AT49" s="216">
        <v>12.408608008716971</v>
      </c>
      <c r="AU49" s="216">
        <v>11.470290645769268</v>
      </c>
      <c r="AV49" s="216">
        <v>10.93</v>
      </c>
      <c r="AW49" s="216">
        <v>10.414</v>
      </c>
      <c r="AX49" s="216">
        <v>9.9239999999999995</v>
      </c>
      <c r="AY49" s="216">
        <v>9.4559999999999995</v>
      </c>
      <c r="AZ49" s="216">
        <v>9.01</v>
      </c>
      <c r="BA49" s="216">
        <v>8.5850000000000009</v>
      </c>
      <c r="BB49" s="216">
        <v>8.1809999999999992</v>
      </c>
      <c r="BC49" s="216">
        <v>7.7949999999999999</v>
      </c>
      <c r="BD49" s="216">
        <v>7.4279999999999999</v>
      </c>
      <c r="BE49" s="216">
        <v>7.077</v>
      </c>
      <c r="BF49" s="216">
        <v>6.7439999999999998</v>
      </c>
      <c r="BG49" s="216">
        <v>6.4260000000000002</v>
      </c>
      <c r="BH49" s="216">
        <v>6.1230000000000002</v>
      </c>
      <c r="BI49" s="216">
        <v>5.8339999999999996</v>
      </c>
      <c r="BJ49" s="216">
        <v>5.5590000000000002</v>
      </c>
      <c r="BK49" s="216">
        <v>5.2969999999999997</v>
      </c>
      <c r="BL49" s="216">
        <v>5.048</v>
      </c>
      <c r="BM49" s="216">
        <v>4.8099999999999996</v>
      </c>
      <c r="BN49" s="216">
        <v>4.5830000000000002</v>
      </c>
      <c r="BO49" s="216">
        <v>4.367</v>
      </c>
      <c r="BP49" s="216">
        <v>4.1609999999999996</v>
      </c>
      <c r="BQ49" s="216">
        <v>3.9645579710144929</v>
      </c>
      <c r="BR49" s="216">
        <v>3.7681159420289858</v>
      </c>
      <c r="BS49" s="216">
        <v>3.6</v>
      </c>
      <c r="BT49" s="216">
        <v>3.6</v>
      </c>
      <c r="BU49" s="216">
        <v>3.6</v>
      </c>
      <c r="BV49" s="216">
        <v>3.6</v>
      </c>
      <c r="BW49" s="120"/>
      <c r="BX49" s="216">
        <v>6.7</v>
      </c>
      <c r="BY49" s="216">
        <v>5.2</v>
      </c>
      <c r="BZ49" s="216">
        <v>3.6</v>
      </c>
      <c r="CA49" s="216">
        <v>2.9</v>
      </c>
      <c r="CB49" s="216">
        <v>4.3543859649122805</v>
      </c>
      <c r="CC49" s="216">
        <v>8.96845238095238</v>
      </c>
      <c r="CD49" s="216">
        <v>12.408608008716971</v>
      </c>
      <c r="CE49" s="216">
        <v>11.470290645769268</v>
      </c>
      <c r="CF49" s="216">
        <v>10.93</v>
      </c>
      <c r="CG49" s="216">
        <v>10.414</v>
      </c>
      <c r="CH49" s="216">
        <v>9.9239999999999995</v>
      </c>
      <c r="CI49" s="216">
        <v>9.4559999999999995</v>
      </c>
      <c r="CJ49" s="216">
        <v>9.01</v>
      </c>
      <c r="CK49" s="216">
        <v>8.5850000000000009</v>
      </c>
      <c r="CL49" s="216">
        <v>8.1809999999999992</v>
      </c>
      <c r="CM49" s="216">
        <v>7.7949999999999999</v>
      </c>
      <c r="CN49" s="216">
        <v>7.4279999999999999</v>
      </c>
      <c r="CO49" s="216">
        <v>7.077</v>
      </c>
      <c r="CP49" s="216">
        <v>6.7439999999999998</v>
      </c>
      <c r="CQ49" s="216">
        <v>6.4260000000000002</v>
      </c>
      <c r="CR49" s="216">
        <v>6.1230000000000002</v>
      </c>
      <c r="CS49" s="216">
        <v>5.8339999999999996</v>
      </c>
      <c r="CT49" s="216">
        <v>5.5590000000000002</v>
      </c>
      <c r="CU49" s="216">
        <v>5.2969999999999997</v>
      </c>
      <c r="CV49" s="216">
        <v>5.048</v>
      </c>
      <c r="CW49" s="216">
        <v>4.8099999999999996</v>
      </c>
      <c r="CX49" s="216">
        <v>4.5830000000000002</v>
      </c>
      <c r="CY49" s="216">
        <v>4.367</v>
      </c>
      <c r="CZ49" s="216">
        <v>4.1609999999999996</v>
      </c>
      <c r="DA49" s="216">
        <v>3.9645579710144929</v>
      </c>
      <c r="DB49" s="216">
        <v>3.7681159420289858</v>
      </c>
      <c r="DC49" s="216">
        <v>3.6</v>
      </c>
      <c r="DD49" s="216">
        <v>3.6</v>
      </c>
      <c r="DE49" s="216">
        <v>3.6</v>
      </c>
      <c r="DF49" s="216">
        <v>3.6</v>
      </c>
      <c r="DG49" s="120"/>
      <c r="DH49" s="216">
        <v>0</v>
      </c>
      <c r="DI49" s="216">
        <v>0</v>
      </c>
      <c r="DJ49" s="216">
        <v>0</v>
      </c>
      <c r="DK49" s="216">
        <v>0</v>
      </c>
      <c r="DL49" s="216">
        <v>0</v>
      </c>
      <c r="DM49" s="216">
        <v>0</v>
      </c>
      <c r="DN49" s="216">
        <v>0</v>
      </c>
      <c r="DO49" s="216">
        <v>0</v>
      </c>
      <c r="DP49" s="216">
        <v>0</v>
      </c>
      <c r="DQ49" s="216">
        <v>0</v>
      </c>
      <c r="DR49" s="216">
        <v>0</v>
      </c>
      <c r="DS49" s="216">
        <v>0</v>
      </c>
      <c r="DT49" s="216">
        <v>0</v>
      </c>
      <c r="DU49" s="216">
        <v>0</v>
      </c>
      <c r="DV49" s="216">
        <v>0</v>
      </c>
      <c r="DW49" s="216">
        <v>0</v>
      </c>
      <c r="DX49" s="216">
        <v>0</v>
      </c>
      <c r="DY49" s="216">
        <v>0</v>
      </c>
      <c r="DZ49" s="216">
        <v>0</v>
      </c>
      <c r="EA49" s="216">
        <v>0</v>
      </c>
      <c r="EB49" s="216">
        <v>0</v>
      </c>
      <c r="EC49" s="216">
        <v>0</v>
      </c>
      <c r="ED49" s="216">
        <v>0</v>
      </c>
      <c r="EE49" s="216">
        <v>0</v>
      </c>
      <c r="EF49" s="216">
        <v>0</v>
      </c>
      <c r="EG49" s="216">
        <v>0</v>
      </c>
      <c r="EH49" s="216">
        <v>0</v>
      </c>
      <c r="EI49" s="216">
        <v>0</v>
      </c>
      <c r="EJ49" s="216">
        <v>0</v>
      </c>
      <c r="EK49" s="216">
        <v>0</v>
      </c>
      <c r="EL49" s="216">
        <v>0</v>
      </c>
      <c r="EM49" s="216">
        <v>0</v>
      </c>
      <c r="EN49" s="216">
        <v>0</v>
      </c>
      <c r="EO49" s="216">
        <v>0</v>
      </c>
      <c r="EP49" s="216">
        <v>0</v>
      </c>
      <c r="EQ49" s="120"/>
      <c r="ER49" s="216">
        <v>0</v>
      </c>
      <c r="ES49" s="216">
        <v>0</v>
      </c>
      <c r="ET49" s="216">
        <v>0</v>
      </c>
      <c r="EU49" s="216">
        <v>0</v>
      </c>
      <c r="EV49" s="216">
        <v>0</v>
      </c>
      <c r="EW49" s="216">
        <v>0</v>
      </c>
      <c r="EX49" s="216">
        <v>0</v>
      </c>
      <c r="EY49" s="216">
        <v>0</v>
      </c>
      <c r="EZ49" s="216">
        <v>0</v>
      </c>
      <c r="FA49" s="216">
        <v>0</v>
      </c>
      <c r="FB49" s="216">
        <v>0</v>
      </c>
      <c r="FC49" s="216">
        <v>0</v>
      </c>
      <c r="FD49" s="216">
        <v>0</v>
      </c>
      <c r="FE49" s="216">
        <v>0</v>
      </c>
      <c r="FF49" s="216">
        <v>0</v>
      </c>
      <c r="FG49" s="216">
        <v>0</v>
      </c>
      <c r="FH49" s="216">
        <v>0</v>
      </c>
      <c r="FI49" s="216">
        <v>0</v>
      </c>
      <c r="FJ49" s="216">
        <v>0</v>
      </c>
      <c r="FK49" s="216">
        <v>0</v>
      </c>
      <c r="FL49" s="216">
        <v>0</v>
      </c>
      <c r="FM49" s="216">
        <v>0</v>
      </c>
      <c r="FN49" s="216">
        <v>0</v>
      </c>
      <c r="FO49" s="216">
        <v>0</v>
      </c>
      <c r="FP49" s="216">
        <v>0</v>
      </c>
      <c r="FQ49" s="216">
        <v>0</v>
      </c>
      <c r="FR49" s="216">
        <v>0</v>
      </c>
      <c r="FS49" s="216">
        <v>0</v>
      </c>
      <c r="FT49" s="216">
        <v>0</v>
      </c>
      <c r="FU49" s="216">
        <v>0</v>
      </c>
      <c r="FV49" s="216">
        <v>0</v>
      </c>
      <c r="FW49" s="216">
        <v>0</v>
      </c>
      <c r="FX49" s="216">
        <v>0</v>
      </c>
      <c r="FY49" s="216">
        <v>0</v>
      </c>
      <c r="FZ49" s="216">
        <v>0</v>
      </c>
      <c r="GA49" s="120"/>
      <c r="GB49" s="216">
        <v>0</v>
      </c>
      <c r="GC49" s="216">
        <v>0</v>
      </c>
      <c r="GD49" s="216">
        <v>0</v>
      </c>
      <c r="GE49" s="216">
        <v>0</v>
      </c>
      <c r="GF49" s="216">
        <v>0</v>
      </c>
      <c r="GG49" s="216">
        <v>0</v>
      </c>
      <c r="GH49" s="216">
        <v>0</v>
      </c>
      <c r="GI49" s="216">
        <v>0</v>
      </c>
      <c r="GJ49" s="216">
        <v>0</v>
      </c>
      <c r="GK49" s="216">
        <v>0</v>
      </c>
      <c r="GL49" s="216">
        <v>0</v>
      </c>
      <c r="GM49" s="216">
        <v>0</v>
      </c>
      <c r="GN49" s="216">
        <v>0</v>
      </c>
      <c r="GO49" s="216">
        <v>0</v>
      </c>
      <c r="GP49" s="216">
        <v>0</v>
      </c>
      <c r="GQ49" s="216">
        <v>0</v>
      </c>
      <c r="GR49" s="216">
        <v>0</v>
      </c>
      <c r="GS49" s="216">
        <v>0</v>
      </c>
      <c r="GT49" s="216">
        <v>0</v>
      </c>
      <c r="GU49" s="216">
        <v>0</v>
      </c>
      <c r="GV49" s="216">
        <v>0</v>
      </c>
      <c r="GW49" s="216">
        <v>0</v>
      </c>
      <c r="GX49" s="216">
        <v>0</v>
      </c>
      <c r="GY49" s="216">
        <v>0</v>
      </c>
      <c r="GZ49" s="216">
        <v>0</v>
      </c>
      <c r="HA49" s="216">
        <v>0</v>
      </c>
      <c r="HB49" s="216">
        <v>0</v>
      </c>
      <c r="HC49" s="216">
        <v>0</v>
      </c>
      <c r="HD49" s="216">
        <v>0</v>
      </c>
      <c r="HE49" s="216">
        <v>0</v>
      </c>
      <c r="HF49" s="216">
        <v>0</v>
      </c>
      <c r="HG49" s="216">
        <v>0</v>
      </c>
      <c r="HH49" s="216">
        <v>0</v>
      </c>
      <c r="HI49" s="216">
        <v>0</v>
      </c>
      <c r="HJ49" s="216">
        <v>0</v>
      </c>
      <c r="HK49" s="120"/>
      <c r="HL49" s="216">
        <v>0</v>
      </c>
      <c r="HM49" s="216">
        <v>0</v>
      </c>
      <c r="HN49" s="216">
        <v>0</v>
      </c>
      <c r="HO49" s="216">
        <v>0</v>
      </c>
      <c r="HP49" s="216">
        <v>0</v>
      </c>
      <c r="HQ49" s="216">
        <v>0</v>
      </c>
      <c r="HR49" s="216">
        <v>0</v>
      </c>
      <c r="HS49" s="216">
        <v>0</v>
      </c>
      <c r="HT49" s="216">
        <v>0</v>
      </c>
      <c r="HU49" s="216">
        <v>0</v>
      </c>
      <c r="HV49" s="216">
        <v>0</v>
      </c>
      <c r="HW49" s="216">
        <v>0</v>
      </c>
      <c r="HX49" s="216">
        <v>0</v>
      </c>
      <c r="HY49" s="216">
        <v>0</v>
      </c>
      <c r="HZ49" s="216">
        <v>0</v>
      </c>
      <c r="IA49" s="216">
        <v>0</v>
      </c>
      <c r="IB49" s="216">
        <v>0</v>
      </c>
      <c r="IC49" s="216">
        <v>0</v>
      </c>
      <c r="ID49" s="216">
        <v>0</v>
      </c>
      <c r="IE49" s="216">
        <v>0</v>
      </c>
      <c r="IF49" s="216">
        <v>0</v>
      </c>
      <c r="IG49" s="216">
        <v>0</v>
      </c>
      <c r="IH49" s="216">
        <v>0</v>
      </c>
      <c r="II49" s="216">
        <v>0</v>
      </c>
      <c r="IJ49" s="216">
        <v>0</v>
      </c>
      <c r="IK49" s="216">
        <v>0</v>
      </c>
      <c r="IL49" s="216">
        <v>0</v>
      </c>
      <c r="IM49" s="216">
        <v>0</v>
      </c>
      <c r="IN49" s="216">
        <v>0</v>
      </c>
      <c r="IO49" s="216">
        <v>0</v>
      </c>
      <c r="IP49" s="216">
        <v>0</v>
      </c>
      <c r="IQ49" s="216">
        <v>0</v>
      </c>
      <c r="IR49" s="216">
        <v>0</v>
      </c>
      <c r="IS49" s="216">
        <v>0</v>
      </c>
      <c r="IT49" s="216">
        <v>0</v>
      </c>
      <c r="IU49" s="120"/>
      <c r="IV49" s="216">
        <v>0</v>
      </c>
      <c r="IW49" s="216">
        <v>0</v>
      </c>
      <c r="IX49" s="216">
        <v>0</v>
      </c>
      <c r="IY49" s="216">
        <v>0</v>
      </c>
      <c r="IZ49" s="216">
        <v>0</v>
      </c>
      <c r="JA49" s="216">
        <v>0</v>
      </c>
      <c r="JB49" s="216">
        <v>0</v>
      </c>
      <c r="JC49" s="216">
        <v>0</v>
      </c>
      <c r="JD49" s="216">
        <v>0</v>
      </c>
      <c r="JE49" s="216">
        <v>0</v>
      </c>
      <c r="JF49" s="216">
        <v>0</v>
      </c>
      <c r="JG49" s="216">
        <v>0</v>
      </c>
      <c r="JH49" s="216">
        <v>0</v>
      </c>
      <c r="JI49" s="216">
        <v>0</v>
      </c>
      <c r="JJ49" s="216">
        <v>0</v>
      </c>
      <c r="JK49" s="216">
        <v>0</v>
      </c>
      <c r="JL49" s="216">
        <v>0</v>
      </c>
      <c r="JM49" s="216">
        <v>0</v>
      </c>
      <c r="JN49" s="216">
        <v>0</v>
      </c>
      <c r="JO49" s="216">
        <v>0</v>
      </c>
      <c r="JP49" s="216">
        <v>0</v>
      </c>
      <c r="JQ49" s="216">
        <v>0</v>
      </c>
      <c r="JR49" s="216">
        <v>0</v>
      </c>
      <c r="JS49" s="216">
        <v>0</v>
      </c>
      <c r="JT49" s="216">
        <v>0</v>
      </c>
      <c r="JU49" s="216">
        <v>0</v>
      </c>
      <c r="JV49" s="216">
        <v>0</v>
      </c>
      <c r="JW49" s="216">
        <v>0</v>
      </c>
      <c r="JX49" s="216">
        <v>0</v>
      </c>
      <c r="JY49" s="216">
        <v>0</v>
      </c>
      <c r="JZ49" s="216">
        <v>0</v>
      </c>
      <c r="KA49" s="216">
        <v>0</v>
      </c>
      <c r="KB49" s="216">
        <v>0</v>
      </c>
      <c r="KC49" s="216">
        <v>0</v>
      </c>
      <c r="KD49" s="216">
        <v>0</v>
      </c>
      <c r="KE49" s="120"/>
      <c r="KF49" s="216">
        <v>0</v>
      </c>
      <c r="KG49" s="216">
        <v>0</v>
      </c>
      <c r="KH49" s="216">
        <v>0</v>
      </c>
      <c r="KI49" s="216">
        <v>0</v>
      </c>
      <c r="KJ49" s="216">
        <v>0</v>
      </c>
      <c r="KK49" s="216">
        <v>0</v>
      </c>
      <c r="KL49" s="216">
        <v>0</v>
      </c>
      <c r="KM49" s="216">
        <v>0</v>
      </c>
      <c r="KN49" s="216">
        <v>0</v>
      </c>
      <c r="KO49" s="216">
        <v>0</v>
      </c>
      <c r="KP49" s="216">
        <v>0</v>
      </c>
      <c r="KQ49" s="216">
        <v>0</v>
      </c>
      <c r="KR49" s="216">
        <v>0</v>
      </c>
      <c r="KS49" s="216">
        <v>0</v>
      </c>
      <c r="KT49" s="216">
        <v>0</v>
      </c>
      <c r="KU49" s="216">
        <v>0</v>
      </c>
      <c r="KV49" s="216">
        <v>0</v>
      </c>
      <c r="KW49" s="216">
        <v>0</v>
      </c>
      <c r="KX49" s="216">
        <v>0</v>
      </c>
      <c r="KY49" s="216">
        <v>0</v>
      </c>
      <c r="KZ49" s="216">
        <v>0</v>
      </c>
      <c r="LA49" s="216">
        <v>0</v>
      </c>
      <c r="LB49" s="216">
        <v>0</v>
      </c>
      <c r="LC49" s="216">
        <v>0</v>
      </c>
      <c r="LD49" s="216">
        <v>0</v>
      </c>
      <c r="LE49" s="216">
        <v>0</v>
      </c>
      <c r="LF49" s="216">
        <v>0</v>
      </c>
      <c r="LG49" s="216">
        <v>0</v>
      </c>
      <c r="LH49" s="216">
        <v>0</v>
      </c>
      <c r="LI49" s="216">
        <v>0</v>
      </c>
      <c r="LJ49" s="216">
        <v>0</v>
      </c>
      <c r="LK49" s="216">
        <v>0</v>
      </c>
      <c r="LL49" s="216">
        <v>0</v>
      </c>
      <c r="LM49" s="216">
        <v>0</v>
      </c>
      <c r="LN49" s="216">
        <v>0</v>
      </c>
      <c r="LO49" s="120"/>
      <c r="LP49" s="216">
        <v>13.4</v>
      </c>
      <c r="LQ49" s="216">
        <v>10.4</v>
      </c>
      <c r="LR49" s="216">
        <v>7.2</v>
      </c>
      <c r="LS49" s="216">
        <v>5.8</v>
      </c>
      <c r="LT49" s="216">
        <v>8.7087719298245609</v>
      </c>
      <c r="LU49" s="216">
        <v>17.93690476190476</v>
      </c>
      <c r="LV49" s="216">
        <v>24.817216017433942</v>
      </c>
      <c r="LW49" s="216">
        <v>22.940581291538535</v>
      </c>
      <c r="LX49" s="216">
        <v>21.86</v>
      </c>
      <c r="LY49" s="216">
        <v>20.827999999999999</v>
      </c>
      <c r="LZ49" s="216">
        <v>19.847999999999999</v>
      </c>
      <c r="MA49" s="216">
        <v>18.911999999999999</v>
      </c>
      <c r="MB49" s="216">
        <v>18.02</v>
      </c>
      <c r="MC49" s="216">
        <v>17.170000000000002</v>
      </c>
      <c r="MD49" s="216">
        <v>16.361999999999998</v>
      </c>
      <c r="ME49" s="216">
        <v>15.59</v>
      </c>
      <c r="MF49" s="216">
        <v>14.856</v>
      </c>
      <c r="MG49" s="216">
        <v>14.154</v>
      </c>
      <c r="MH49" s="216">
        <v>13.488</v>
      </c>
      <c r="MI49" s="216">
        <v>12.852</v>
      </c>
      <c r="MJ49" s="216">
        <v>12.246</v>
      </c>
      <c r="MK49" s="216">
        <v>11.667999999999999</v>
      </c>
      <c r="ML49" s="216">
        <v>11.118</v>
      </c>
      <c r="MM49" s="216">
        <v>10.593999999999999</v>
      </c>
      <c r="MN49" s="216">
        <v>10.096</v>
      </c>
      <c r="MO49" s="216">
        <v>9.6199999999999992</v>
      </c>
      <c r="MP49" s="216">
        <v>9.1660000000000004</v>
      </c>
      <c r="MQ49" s="216">
        <v>8.734</v>
      </c>
      <c r="MR49" s="216">
        <v>8.3219999999999992</v>
      </c>
      <c r="MS49" s="216">
        <v>7.9291159420289858</v>
      </c>
      <c r="MT49" s="216">
        <v>7.5362318840579716</v>
      </c>
      <c r="MU49" s="216">
        <v>7.2</v>
      </c>
      <c r="MV49" s="216">
        <v>7.2</v>
      </c>
      <c r="MW49" s="216">
        <v>7.2</v>
      </c>
      <c r="MX49" s="216">
        <v>7.2</v>
      </c>
      <c r="MY49" s="120"/>
      <c r="MZ49" s="216">
        <v>0</v>
      </c>
      <c r="NA49" s="216">
        <v>0</v>
      </c>
      <c r="NB49" s="216">
        <v>0</v>
      </c>
      <c r="NC49" s="216">
        <v>0</v>
      </c>
      <c r="ND49" s="216">
        <v>0</v>
      </c>
      <c r="NE49" s="216">
        <v>0</v>
      </c>
      <c r="NF49" s="216">
        <v>0</v>
      </c>
      <c r="NG49" s="216">
        <v>0</v>
      </c>
      <c r="NH49" s="216">
        <v>0</v>
      </c>
      <c r="NI49" s="216">
        <v>0</v>
      </c>
      <c r="NJ49" s="216">
        <v>0</v>
      </c>
      <c r="NK49" s="216">
        <v>0</v>
      </c>
      <c r="NL49" s="216">
        <v>0</v>
      </c>
      <c r="NM49" s="216">
        <v>0</v>
      </c>
      <c r="NN49" s="216">
        <v>0</v>
      </c>
      <c r="NO49" s="216">
        <v>0</v>
      </c>
      <c r="NP49" s="216">
        <v>0</v>
      </c>
      <c r="NQ49" s="216">
        <v>0</v>
      </c>
      <c r="NR49" s="216">
        <v>0</v>
      </c>
      <c r="NS49" s="216">
        <v>0</v>
      </c>
      <c r="NT49" s="216">
        <v>0</v>
      </c>
      <c r="NU49" s="216">
        <v>0</v>
      </c>
      <c r="NV49" s="216">
        <v>0</v>
      </c>
      <c r="NW49" s="216">
        <v>0</v>
      </c>
      <c r="NX49" s="216">
        <v>0</v>
      </c>
      <c r="NY49" s="216">
        <v>0</v>
      </c>
      <c r="NZ49" s="216">
        <v>0</v>
      </c>
      <c r="OA49" s="216">
        <v>0</v>
      </c>
      <c r="OB49" s="216">
        <v>0</v>
      </c>
      <c r="OC49" s="216">
        <v>0</v>
      </c>
      <c r="OD49" s="216">
        <v>0</v>
      </c>
      <c r="OE49" s="216">
        <v>0</v>
      </c>
      <c r="OF49" s="216">
        <v>0</v>
      </c>
      <c r="OG49" s="216">
        <v>0</v>
      </c>
      <c r="OH49" s="216">
        <v>0</v>
      </c>
      <c r="OI49" s="120"/>
      <c r="OJ49" s="216">
        <v>0</v>
      </c>
      <c r="OK49" s="216">
        <v>0</v>
      </c>
      <c r="OL49" s="216">
        <v>0</v>
      </c>
      <c r="OM49" s="216">
        <v>0</v>
      </c>
      <c r="ON49" s="216">
        <v>0</v>
      </c>
      <c r="OO49" s="216">
        <v>0</v>
      </c>
      <c r="OP49" s="216">
        <v>0</v>
      </c>
      <c r="OQ49" s="216">
        <v>0</v>
      </c>
      <c r="OR49" s="216">
        <v>0</v>
      </c>
      <c r="OS49" s="216">
        <v>0</v>
      </c>
      <c r="OT49" s="216">
        <v>0</v>
      </c>
      <c r="OU49" s="216">
        <v>0</v>
      </c>
      <c r="OV49" s="216">
        <v>0</v>
      </c>
      <c r="OW49" s="216">
        <v>0</v>
      </c>
      <c r="OX49" s="216">
        <v>0</v>
      </c>
      <c r="OY49" s="216">
        <v>0</v>
      </c>
      <c r="OZ49" s="216">
        <v>0</v>
      </c>
      <c r="PA49" s="216">
        <v>0</v>
      </c>
      <c r="PB49" s="216">
        <v>0</v>
      </c>
      <c r="PC49" s="216">
        <v>0</v>
      </c>
      <c r="PD49" s="216">
        <v>0</v>
      </c>
      <c r="PE49" s="216">
        <v>0</v>
      </c>
      <c r="PF49" s="216">
        <v>0</v>
      </c>
      <c r="PG49" s="216">
        <v>0</v>
      </c>
      <c r="PH49" s="216">
        <v>0</v>
      </c>
      <c r="PI49" s="216">
        <v>0</v>
      </c>
      <c r="PJ49" s="216">
        <v>0</v>
      </c>
      <c r="PK49" s="216">
        <v>0</v>
      </c>
      <c r="PL49" s="216">
        <v>0</v>
      </c>
      <c r="PM49" s="216">
        <v>0</v>
      </c>
      <c r="PN49" s="216">
        <v>0</v>
      </c>
      <c r="PO49" s="216">
        <v>0</v>
      </c>
      <c r="PP49" s="216">
        <v>0</v>
      </c>
      <c r="PQ49" s="216">
        <v>0</v>
      </c>
      <c r="PR49" s="216">
        <v>0</v>
      </c>
      <c r="PS49" s="120"/>
      <c r="PT49" s="216">
        <v>76.629956307313947</v>
      </c>
      <c r="PU49" s="216">
        <v>80.74778335193659</v>
      </c>
      <c r="PV49" s="216">
        <v>88.704082098061576</v>
      </c>
      <c r="PW49" s="216">
        <v>16.54137976448429</v>
      </c>
      <c r="PX49" s="216">
        <v>54.26996484513905</v>
      </c>
      <c r="PY49" s="216">
        <v>128.46062970187452</v>
      </c>
      <c r="PZ49" s="216">
        <v>152.94436008450609</v>
      </c>
      <c r="QA49" s="216">
        <v>144.08992390817306</v>
      </c>
      <c r="QB49" s="216">
        <v>157.99927028810205</v>
      </c>
      <c r="QC49" s="216">
        <v>159.72699173132571</v>
      </c>
      <c r="QD49" s="216">
        <v>126.70181225148556</v>
      </c>
      <c r="QE49" s="216">
        <v>133.01041593083787</v>
      </c>
      <c r="QF49" s="216">
        <v>86.982326351627407</v>
      </c>
      <c r="QG49" s="216">
        <v>170.63954563595615</v>
      </c>
      <c r="QH49" s="216">
        <v>183.92444728961846</v>
      </c>
      <c r="QI49" s="216">
        <v>129.20642997264662</v>
      </c>
      <c r="QJ49" s="216">
        <v>476.51430583953487</v>
      </c>
      <c r="QK49" s="216">
        <v>434.43785608058812</v>
      </c>
      <c r="QL49" s="216">
        <v>439.8349325055537</v>
      </c>
      <c r="QM49" s="216">
        <v>400.98591466309631</v>
      </c>
      <c r="QN49" s="216">
        <v>488.6136075784911</v>
      </c>
      <c r="QO49" s="216">
        <v>490.88782396285336</v>
      </c>
      <c r="QP49" s="216">
        <v>506</v>
      </c>
      <c r="QQ49" s="216">
        <v>490.08724483921497</v>
      </c>
      <c r="QR49" s="216">
        <v>435.93640524697167</v>
      </c>
      <c r="QS49" s="216">
        <v>340</v>
      </c>
      <c r="QT49" s="216">
        <v>349.22516127212867</v>
      </c>
      <c r="QU49" s="216">
        <v>337</v>
      </c>
      <c r="QV49" s="216">
        <v>341</v>
      </c>
      <c r="QW49" s="216">
        <v>307.83325282032342</v>
      </c>
      <c r="QX49" s="216">
        <v>301</v>
      </c>
      <c r="QY49" s="216">
        <v>345.113</v>
      </c>
      <c r="QZ49" s="216">
        <v>345.113</v>
      </c>
      <c r="RA49" s="216">
        <v>378</v>
      </c>
      <c r="RB49" s="216">
        <v>220.1839062373285</v>
      </c>
      <c r="RC49" s="120"/>
      <c r="RD49" s="216">
        <v>3.557331633852217</v>
      </c>
      <c r="RE49" s="216">
        <v>3.5673468813726181</v>
      </c>
      <c r="RF49" s="216">
        <v>3.5514919947928116</v>
      </c>
      <c r="RG49" s="216">
        <v>3.3272578761806182</v>
      </c>
      <c r="RH49" s="216">
        <v>9.5038891153754275</v>
      </c>
      <c r="RI49" s="216">
        <v>4.4460966636078743</v>
      </c>
      <c r="RJ49" s="216">
        <v>5.8311823221435164</v>
      </c>
      <c r="RK49" s="216">
        <v>4.2678048592735145</v>
      </c>
      <c r="RL49" s="216">
        <v>1.7401063943652244</v>
      </c>
      <c r="RM49" s="216">
        <v>3.6325385293944681</v>
      </c>
      <c r="RN49" s="216">
        <v>1.879466501798561</v>
      </c>
      <c r="RO49" s="216">
        <v>1.8000117256451207</v>
      </c>
      <c r="RP49" s="216">
        <v>4.0448924292480983</v>
      </c>
      <c r="RQ49" s="216">
        <v>4.2930587185436382</v>
      </c>
      <c r="RR49" s="216">
        <v>3.6840000000000002</v>
      </c>
      <c r="RS49" s="216">
        <v>4.0531340576709676</v>
      </c>
      <c r="RT49" s="216">
        <v>3.8709478547322962</v>
      </c>
      <c r="RU49" s="216">
        <v>4.519720083974808</v>
      </c>
      <c r="RV49" s="216">
        <v>5.0847916228958496</v>
      </c>
      <c r="RW49" s="216">
        <v>4.4359999999999999</v>
      </c>
      <c r="RX49" s="216">
        <v>4.2859999999999996</v>
      </c>
      <c r="RY49" s="216">
        <v>4.0599999999999996</v>
      </c>
      <c r="RZ49" s="216">
        <v>3.6840000000000002</v>
      </c>
      <c r="SA49" s="216">
        <v>3.5339999999999998</v>
      </c>
      <c r="SB49" s="216">
        <v>3.91</v>
      </c>
      <c r="SC49" s="216">
        <v>3.6840000000000002</v>
      </c>
      <c r="SD49" s="216">
        <v>4.5860000000000003</v>
      </c>
      <c r="SE49" s="216">
        <v>5</v>
      </c>
      <c r="SF49" s="216">
        <v>3.9849999999999999</v>
      </c>
      <c r="SG49" s="216">
        <v>3.4586654135338346</v>
      </c>
      <c r="SH49" s="216">
        <v>2.9323308270676689</v>
      </c>
      <c r="SI49" s="216">
        <v>3.233082706766917</v>
      </c>
      <c r="SJ49" s="216">
        <v>0</v>
      </c>
      <c r="SK49" s="216">
        <v>0</v>
      </c>
      <c r="SL49" s="216">
        <v>0</v>
      </c>
      <c r="SM49" s="120"/>
      <c r="SN49" s="216">
        <v>21.087302489381958</v>
      </c>
      <c r="SO49" s="216">
        <v>93.345459416064557</v>
      </c>
      <c r="SP49" s="216">
        <v>65.669564881707387</v>
      </c>
      <c r="SQ49" s="216">
        <v>53.495160182027966</v>
      </c>
      <c r="SR49" s="216">
        <v>200.95035084117339</v>
      </c>
      <c r="SS49" s="216">
        <v>412.89236017435695</v>
      </c>
      <c r="ST49" s="216">
        <v>583.69717229890011</v>
      </c>
      <c r="SU49" s="216">
        <v>686.541840805471</v>
      </c>
      <c r="SV49" s="216">
        <v>833.42848581508861</v>
      </c>
      <c r="SW49" s="216">
        <v>896.69265053041954</v>
      </c>
      <c r="SX49" s="216">
        <v>666.66824909782122</v>
      </c>
      <c r="SY49" s="216">
        <v>758.80545941612388</v>
      </c>
      <c r="SZ49" s="216">
        <v>413.88829002008816</v>
      </c>
      <c r="TA49" s="216">
        <v>435.80162899644944</v>
      </c>
      <c r="TB49" s="216">
        <v>639.2060409015287</v>
      </c>
      <c r="TC49" s="216">
        <v>480.80255581543707</v>
      </c>
      <c r="TD49" s="216">
        <v>145</v>
      </c>
      <c r="TE49" s="216">
        <v>91.221801631748903</v>
      </c>
      <c r="TF49" s="216">
        <v>79.298435631413426</v>
      </c>
      <c r="TG49" s="216">
        <v>101.24834974459611</v>
      </c>
      <c r="TH49" s="216">
        <v>122.7915</v>
      </c>
      <c r="TI49" s="216">
        <v>138.57613244402097</v>
      </c>
      <c r="TJ49" s="216">
        <v>157.19999999999999</v>
      </c>
      <c r="TK49" s="216">
        <v>159.44514247355383</v>
      </c>
      <c r="TL49" s="216">
        <v>142.32820536561653</v>
      </c>
      <c r="TM49" s="216">
        <v>227.56152767610519</v>
      </c>
      <c r="TN49" s="216">
        <v>255.49546085151098</v>
      </c>
      <c r="TO49" s="216">
        <v>270.42517325638727</v>
      </c>
      <c r="TP49" s="216">
        <v>319.22786967915505</v>
      </c>
      <c r="TQ49" s="216">
        <v>329.55944992529055</v>
      </c>
      <c r="TR49" s="216">
        <v>451.67566598463225</v>
      </c>
      <c r="TS49" s="216">
        <v>557.82748854663578</v>
      </c>
      <c r="TT49" s="216">
        <v>612.1308044740872</v>
      </c>
      <c r="TU49" s="216">
        <v>934.63036404359946</v>
      </c>
      <c r="TV49" s="216">
        <v>858.05191689166941</v>
      </c>
      <c r="TW49" s="120"/>
      <c r="TX49" s="216">
        <v>22.743914834430001</v>
      </c>
      <c r="TY49" s="216">
        <v>26.290217987728834</v>
      </c>
      <c r="TZ49" s="216">
        <v>25.915743329536433</v>
      </c>
      <c r="UA49" s="216">
        <v>6.9807627782127284</v>
      </c>
      <c r="UB49" s="216">
        <v>16.621621621621621</v>
      </c>
      <c r="UC49" s="216">
        <v>16.597768947900985</v>
      </c>
      <c r="UD49" s="216">
        <v>36.848398462524024</v>
      </c>
      <c r="UE49" s="216">
        <v>39.796934604904628</v>
      </c>
      <c r="UF49" s="216">
        <v>48.051567239636</v>
      </c>
      <c r="UG49" s="216">
        <v>56.896315561335065</v>
      </c>
      <c r="UH49" s="216">
        <v>13.499316077441076</v>
      </c>
      <c r="UI49" s="216">
        <v>8.4227333904319099</v>
      </c>
      <c r="UJ49" s="216">
        <v>40.303253085790061</v>
      </c>
      <c r="UK49" s="216">
        <v>48.323722419928821</v>
      </c>
      <c r="UL49" s="216">
        <v>39.567036846438867</v>
      </c>
      <c r="UM49" s="216">
        <v>33.708904195366316</v>
      </c>
      <c r="UN49" s="216">
        <v>39.865000000000002</v>
      </c>
      <c r="UO49" s="216">
        <v>46.037853658536598</v>
      </c>
      <c r="UP49" s="216">
        <v>10.700071210436738</v>
      </c>
      <c r="UQ49" s="216">
        <v>10.208</v>
      </c>
      <c r="UR49" s="216">
        <v>9.7379999999999995</v>
      </c>
      <c r="US49" s="216">
        <v>9.2899999999999991</v>
      </c>
      <c r="UT49" s="216">
        <v>8.8629999999999995</v>
      </c>
      <c r="UU49" s="216">
        <v>8.4550000000000001</v>
      </c>
      <c r="UV49" s="216">
        <v>8.0660000000000007</v>
      </c>
      <c r="UW49" s="216">
        <v>8.0660000000000007</v>
      </c>
      <c r="UX49" s="216">
        <v>7.3410000000000002</v>
      </c>
      <c r="UY49" s="216">
        <v>7.0039999999999996</v>
      </c>
      <c r="UZ49" s="216">
        <v>6.6820000000000004</v>
      </c>
      <c r="VA49" s="216">
        <v>-7.7958636077938399</v>
      </c>
      <c r="VB49" s="216">
        <v>22.27372721558768</v>
      </c>
      <c r="VC49" s="216">
        <v>6.0810000000000004</v>
      </c>
      <c r="VD49" s="216">
        <v>6.0810000000000004</v>
      </c>
      <c r="VE49" s="216">
        <v>6.0810000000000004</v>
      </c>
      <c r="VF49" s="216">
        <v>6.0810000000000004</v>
      </c>
      <c r="VG49" s="120"/>
      <c r="VH49" s="216">
        <v>0</v>
      </c>
      <c r="VI49" s="216">
        <v>0</v>
      </c>
      <c r="VJ49" s="216">
        <v>0</v>
      </c>
      <c r="VK49" s="216">
        <v>0</v>
      </c>
      <c r="VL49" s="216">
        <v>0</v>
      </c>
      <c r="VM49" s="216">
        <v>0</v>
      </c>
      <c r="VN49" s="216">
        <v>0</v>
      </c>
      <c r="VO49" s="216">
        <v>0</v>
      </c>
      <c r="VP49" s="216">
        <v>0</v>
      </c>
      <c r="VQ49" s="216">
        <v>0</v>
      </c>
      <c r="VR49" s="216">
        <v>0</v>
      </c>
      <c r="VS49" s="216">
        <v>0</v>
      </c>
      <c r="VT49" s="216">
        <v>0</v>
      </c>
      <c r="VU49" s="216">
        <v>0</v>
      </c>
      <c r="VV49" s="216">
        <v>0</v>
      </c>
      <c r="VW49" s="216">
        <v>0</v>
      </c>
      <c r="VX49" s="216">
        <v>0</v>
      </c>
      <c r="VY49" s="216">
        <v>0</v>
      </c>
      <c r="VZ49" s="216">
        <v>0</v>
      </c>
      <c r="WA49" s="216">
        <v>0</v>
      </c>
      <c r="WB49" s="216">
        <v>0</v>
      </c>
      <c r="WC49" s="216">
        <v>0</v>
      </c>
      <c r="WD49" s="216">
        <v>0</v>
      </c>
      <c r="WE49" s="216">
        <v>0</v>
      </c>
      <c r="WF49" s="216">
        <v>0</v>
      </c>
      <c r="WG49" s="216">
        <v>0</v>
      </c>
      <c r="WH49" s="216">
        <v>0</v>
      </c>
      <c r="WI49" s="216">
        <v>0</v>
      </c>
      <c r="WJ49" s="216">
        <v>0</v>
      </c>
      <c r="WK49" s="216">
        <v>0</v>
      </c>
      <c r="WL49" s="216">
        <v>0</v>
      </c>
      <c r="WM49" s="216">
        <v>0</v>
      </c>
      <c r="WN49" s="216">
        <v>0</v>
      </c>
      <c r="WO49" s="216">
        <v>0</v>
      </c>
      <c r="WP49" s="216">
        <v>0</v>
      </c>
      <c r="WQ49" s="120"/>
      <c r="WR49" s="216">
        <v>0</v>
      </c>
      <c r="WS49" s="216">
        <v>0</v>
      </c>
      <c r="WT49" s="216">
        <v>0</v>
      </c>
      <c r="WU49" s="216">
        <v>0</v>
      </c>
      <c r="WV49" s="216">
        <v>0</v>
      </c>
      <c r="WW49" s="216">
        <v>0</v>
      </c>
      <c r="WX49" s="216">
        <v>0</v>
      </c>
      <c r="WY49" s="216">
        <v>0</v>
      </c>
      <c r="WZ49" s="216">
        <v>0</v>
      </c>
      <c r="XA49" s="216">
        <v>0</v>
      </c>
      <c r="XB49" s="216">
        <v>0</v>
      </c>
      <c r="XC49" s="216">
        <v>0</v>
      </c>
      <c r="XD49" s="216">
        <v>0</v>
      </c>
      <c r="XE49" s="216">
        <v>0</v>
      </c>
      <c r="XF49" s="216">
        <v>0</v>
      </c>
      <c r="XG49" s="216">
        <v>0</v>
      </c>
      <c r="XH49" s="216">
        <v>0</v>
      </c>
      <c r="XI49" s="216">
        <v>0</v>
      </c>
      <c r="XJ49" s="216">
        <v>0</v>
      </c>
      <c r="XK49" s="216">
        <v>0</v>
      </c>
      <c r="XL49" s="216">
        <v>0</v>
      </c>
      <c r="XM49" s="216">
        <v>0</v>
      </c>
      <c r="XN49" s="216">
        <v>0</v>
      </c>
      <c r="XO49" s="216">
        <v>0</v>
      </c>
      <c r="XP49" s="216">
        <v>0</v>
      </c>
      <c r="XQ49" s="216">
        <v>0</v>
      </c>
      <c r="XR49" s="216">
        <v>0</v>
      </c>
      <c r="XS49" s="216">
        <v>0</v>
      </c>
      <c r="XT49" s="216">
        <v>0</v>
      </c>
      <c r="XU49" s="216">
        <v>0</v>
      </c>
      <c r="XV49" s="216">
        <v>0</v>
      </c>
      <c r="XW49" s="216">
        <v>0</v>
      </c>
      <c r="XX49" s="216">
        <v>0</v>
      </c>
      <c r="XY49" s="216">
        <v>0</v>
      </c>
      <c r="XZ49" s="216">
        <v>0</v>
      </c>
      <c r="YA49" s="120"/>
      <c r="YB49" s="216">
        <v>0</v>
      </c>
      <c r="YC49" s="216">
        <v>0</v>
      </c>
      <c r="YD49" s="216">
        <v>0</v>
      </c>
      <c r="YE49" s="216">
        <v>0</v>
      </c>
      <c r="YF49" s="216">
        <v>0</v>
      </c>
      <c r="YG49" s="216">
        <v>0</v>
      </c>
      <c r="YH49" s="216">
        <v>0</v>
      </c>
      <c r="YI49" s="216">
        <v>0</v>
      </c>
      <c r="YJ49" s="216">
        <v>0</v>
      </c>
      <c r="YK49" s="216">
        <v>0</v>
      </c>
      <c r="YL49" s="216">
        <v>0</v>
      </c>
      <c r="YM49" s="216">
        <v>0</v>
      </c>
      <c r="YN49" s="216">
        <v>0</v>
      </c>
      <c r="YO49" s="216">
        <v>0</v>
      </c>
      <c r="YP49" s="216">
        <v>0</v>
      </c>
      <c r="YQ49" s="216">
        <v>0</v>
      </c>
      <c r="YR49" s="216">
        <v>0</v>
      </c>
      <c r="YS49" s="216">
        <v>0</v>
      </c>
      <c r="YT49" s="216">
        <v>0</v>
      </c>
      <c r="YU49" s="216">
        <v>0</v>
      </c>
      <c r="YV49" s="216">
        <v>0</v>
      </c>
      <c r="YW49" s="216">
        <v>0</v>
      </c>
      <c r="YX49" s="216">
        <v>0</v>
      </c>
      <c r="YY49" s="216">
        <v>0</v>
      </c>
      <c r="YZ49" s="216">
        <v>0</v>
      </c>
      <c r="ZA49" s="216">
        <v>0</v>
      </c>
      <c r="ZB49" s="216">
        <v>0</v>
      </c>
      <c r="ZC49" s="216">
        <v>0</v>
      </c>
      <c r="ZD49" s="216">
        <v>0</v>
      </c>
      <c r="ZE49" s="216">
        <v>0</v>
      </c>
      <c r="ZF49" s="216">
        <v>0</v>
      </c>
      <c r="ZG49" s="216">
        <v>0</v>
      </c>
      <c r="ZH49" s="216">
        <v>0</v>
      </c>
      <c r="ZI49" s="216">
        <v>0</v>
      </c>
      <c r="ZJ49" s="216">
        <v>2.0594193919994921</v>
      </c>
      <c r="ZK49" s="120"/>
      <c r="ZL49" s="216">
        <v>0</v>
      </c>
      <c r="ZM49" s="216">
        <v>0</v>
      </c>
      <c r="ZN49" s="216">
        <v>0</v>
      </c>
      <c r="ZO49" s="216">
        <v>0</v>
      </c>
      <c r="ZP49" s="216">
        <v>0</v>
      </c>
      <c r="ZQ49" s="216">
        <v>0</v>
      </c>
      <c r="ZR49" s="216">
        <v>0</v>
      </c>
      <c r="ZS49" s="216">
        <v>0</v>
      </c>
      <c r="ZT49" s="216">
        <v>0</v>
      </c>
      <c r="ZU49" s="216">
        <v>0</v>
      </c>
      <c r="ZV49" s="216">
        <v>0</v>
      </c>
      <c r="ZW49" s="216">
        <v>0</v>
      </c>
      <c r="ZX49" s="216">
        <v>0</v>
      </c>
      <c r="ZY49" s="216">
        <v>0</v>
      </c>
      <c r="ZZ49" s="216">
        <v>0</v>
      </c>
      <c r="AAA49" s="216">
        <v>0</v>
      </c>
      <c r="AAB49" s="216">
        <v>0</v>
      </c>
      <c r="AAC49" s="216">
        <v>0</v>
      </c>
      <c r="AAD49" s="216">
        <v>0</v>
      </c>
      <c r="AAE49" s="216">
        <v>0</v>
      </c>
      <c r="AAF49" s="216">
        <v>0</v>
      </c>
      <c r="AAG49" s="216">
        <v>0</v>
      </c>
      <c r="AAH49" s="216">
        <v>0</v>
      </c>
      <c r="AAI49" s="216">
        <v>0</v>
      </c>
      <c r="AAJ49" s="216">
        <v>0</v>
      </c>
      <c r="AAK49" s="216">
        <v>0</v>
      </c>
      <c r="AAL49" s="216">
        <v>0</v>
      </c>
      <c r="AAM49" s="216">
        <v>0</v>
      </c>
      <c r="AAN49" s="216">
        <v>0</v>
      </c>
      <c r="AAO49" s="216">
        <v>0</v>
      </c>
      <c r="AAP49" s="216">
        <v>0</v>
      </c>
      <c r="AAQ49" s="216">
        <v>0</v>
      </c>
      <c r="AAR49" s="216">
        <v>0</v>
      </c>
      <c r="AAS49" s="216">
        <v>0</v>
      </c>
      <c r="AAT49" s="216">
        <v>0</v>
      </c>
      <c r="AAU49" s="120"/>
      <c r="AAV49" s="216">
        <v>0</v>
      </c>
      <c r="AAW49" s="216">
        <v>0</v>
      </c>
      <c r="AAX49" s="216">
        <v>0</v>
      </c>
      <c r="AAY49" s="216">
        <v>0</v>
      </c>
      <c r="AAZ49" s="216">
        <v>0</v>
      </c>
      <c r="ABA49" s="216">
        <v>0</v>
      </c>
      <c r="ABB49" s="216">
        <v>0</v>
      </c>
      <c r="ABC49" s="216">
        <v>0</v>
      </c>
      <c r="ABD49" s="216">
        <v>0</v>
      </c>
      <c r="ABE49" s="216">
        <v>0</v>
      </c>
      <c r="ABF49" s="216">
        <v>0</v>
      </c>
      <c r="ABG49" s="216">
        <v>0</v>
      </c>
      <c r="ABH49" s="216">
        <v>0</v>
      </c>
      <c r="ABI49" s="216">
        <v>0</v>
      </c>
      <c r="ABJ49" s="216">
        <v>0</v>
      </c>
      <c r="ABK49" s="216">
        <v>0</v>
      </c>
      <c r="ABL49" s="216">
        <v>0</v>
      </c>
      <c r="ABM49" s="216">
        <v>0</v>
      </c>
      <c r="ABN49" s="216">
        <v>0</v>
      </c>
      <c r="ABO49" s="216">
        <v>0</v>
      </c>
      <c r="ABP49" s="216">
        <v>0</v>
      </c>
      <c r="ABQ49" s="216">
        <v>0</v>
      </c>
      <c r="ABR49" s="216">
        <v>0</v>
      </c>
      <c r="ABS49" s="216">
        <v>0</v>
      </c>
      <c r="ABT49" s="216">
        <v>0</v>
      </c>
      <c r="ABU49" s="216">
        <v>0</v>
      </c>
      <c r="ABV49" s="216">
        <v>0</v>
      </c>
      <c r="ABW49" s="216">
        <v>0</v>
      </c>
      <c r="ABX49" s="216">
        <v>0</v>
      </c>
      <c r="ABY49" s="216">
        <v>0</v>
      </c>
      <c r="ABZ49" s="216">
        <v>0</v>
      </c>
      <c r="ACA49" s="216">
        <v>0</v>
      </c>
      <c r="ACB49" s="216">
        <v>0</v>
      </c>
      <c r="ACC49" s="216">
        <v>0</v>
      </c>
      <c r="ACD49" s="216">
        <v>0</v>
      </c>
      <c r="ACE49" s="120"/>
      <c r="ACF49" s="216">
        <v>0</v>
      </c>
      <c r="ACG49" s="216">
        <v>0</v>
      </c>
      <c r="ACH49" s="216">
        <v>0</v>
      </c>
      <c r="ACI49" s="216">
        <v>0</v>
      </c>
      <c r="ACJ49" s="216">
        <v>0</v>
      </c>
      <c r="ACK49" s="216">
        <v>0</v>
      </c>
      <c r="ACL49" s="216">
        <v>0</v>
      </c>
      <c r="ACM49" s="216">
        <v>0</v>
      </c>
      <c r="ACN49" s="216">
        <v>0</v>
      </c>
      <c r="ACO49" s="216">
        <v>0</v>
      </c>
      <c r="ACP49" s="216">
        <v>0</v>
      </c>
      <c r="ACQ49" s="216">
        <v>0</v>
      </c>
      <c r="ACR49" s="216">
        <v>62</v>
      </c>
      <c r="ACS49" s="216">
        <v>56</v>
      </c>
      <c r="ACT49" s="216">
        <v>59.302</v>
      </c>
      <c r="ACU49" s="216">
        <v>63.4</v>
      </c>
      <c r="ACV49" s="216">
        <v>53.488</v>
      </c>
      <c r="ACW49" s="216">
        <v>43</v>
      </c>
      <c r="ACX49" s="216">
        <v>46</v>
      </c>
      <c r="ACY49" s="216">
        <v>53</v>
      </c>
      <c r="ACZ49" s="216">
        <v>55</v>
      </c>
      <c r="ADA49" s="216">
        <v>56.2</v>
      </c>
      <c r="ADB49" s="216">
        <v>59</v>
      </c>
      <c r="ADC49" s="216">
        <v>94.810410937681567</v>
      </c>
      <c r="ADD49" s="216">
        <v>92.73093458305901</v>
      </c>
      <c r="ADE49" s="216">
        <v>56.2</v>
      </c>
      <c r="ADF49" s="216">
        <v>56.2</v>
      </c>
      <c r="ADG49" s="216">
        <v>53</v>
      </c>
      <c r="ADH49" s="216">
        <v>52</v>
      </c>
      <c r="ADI49" s="216">
        <v>59.2</v>
      </c>
      <c r="ADJ49" s="216">
        <v>64</v>
      </c>
      <c r="ADK49" s="216">
        <v>52.093023255813954</v>
      </c>
      <c r="ADL49" s="216">
        <v>53.134883720930233</v>
      </c>
      <c r="ADM49" s="216">
        <v>54.197581395348806</v>
      </c>
      <c r="ADN49" s="216">
        <v>60</v>
      </c>
      <c r="ADO49" s="120"/>
      <c r="ADP49" s="216">
        <v>0</v>
      </c>
      <c r="ADQ49" s="216">
        <v>0</v>
      </c>
      <c r="ADR49" s="216">
        <v>0</v>
      </c>
      <c r="ADS49" s="216">
        <v>0</v>
      </c>
      <c r="ADT49" s="216">
        <v>0</v>
      </c>
      <c r="ADU49" s="216">
        <v>0</v>
      </c>
      <c r="ADV49" s="216">
        <v>0</v>
      </c>
      <c r="ADW49" s="216">
        <v>0</v>
      </c>
      <c r="ADX49" s="216">
        <v>0</v>
      </c>
      <c r="ADY49" s="216">
        <v>0</v>
      </c>
      <c r="ADZ49" s="216">
        <v>0</v>
      </c>
      <c r="AEA49" s="216">
        <v>0</v>
      </c>
      <c r="AEB49" s="216">
        <v>0</v>
      </c>
      <c r="AEC49" s="216">
        <v>0</v>
      </c>
      <c r="AED49" s="216">
        <v>0</v>
      </c>
      <c r="AEE49" s="216">
        <v>0</v>
      </c>
      <c r="AEF49" s="216">
        <v>0</v>
      </c>
      <c r="AEG49" s="216">
        <v>0</v>
      </c>
      <c r="AEH49" s="216">
        <v>0</v>
      </c>
      <c r="AEI49" s="216">
        <v>0</v>
      </c>
      <c r="AEJ49" s="216">
        <v>0</v>
      </c>
      <c r="AEK49" s="216">
        <v>0</v>
      </c>
      <c r="AEL49" s="216">
        <v>0</v>
      </c>
      <c r="AEM49" s="216">
        <v>0</v>
      </c>
      <c r="AEN49" s="216">
        <v>0</v>
      </c>
      <c r="AEO49" s="216">
        <v>0</v>
      </c>
      <c r="AEP49" s="216">
        <v>0</v>
      </c>
      <c r="AEQ49" s="216">
        <v>0</v>
      </c>
      <c r="AER49" s="216">
        <v>0</v>
      </c>
      <c r="AES49" s="216">
        <v>0</v>
      </c>
      <c r="AET49" s="216">
        <v>0</v>
      </c>
      <c r="AEU49" s="216">
        <v>0</v>
      </c>
      <c r="AEV49" s="216">
        <v>0</v>
      </c>
      <c r="AEW49" s="216">
        <v>0</v>
      </c>
      <c r="AEX49" s="216">
        <v>0</v>
      </c>
      <c r="AEY49" s="120"/>
      <c r="AEZ49" s="216">
        <v>1259.0855352092556</v>
      </c>
      <c r="AFA49" s="216">
        <v>1277.7484183098593</v>
      </c>
      <c r="AFB49" s="216">
        <v>1163.3582587574356</v>
      </c>
      <c r="AFC49" s="216">
        <v>1108.0670621242487</v>
      </c>
      <c r="AFD49" s="216">
        <v>1199.7744319290464</v>
      </c>
      <c r="AFE49" s="216">
        <v>1603.3255581737851</v>
      </c>
      <c r="AFF49" s="216">
        <v>1470.4704228655185</v>
      </c>
      <c r="AFG49" s="216">
        <v>1527.3571616977531</v>
      </c>
      <c r="AFH49" s="216">
        <v>1383.469758107592</v>
      </c>
      <c r="AFI49" s="216">
        <v>1573.776625856626</v>
      </c>
      <c r="AFJ49" s="216">
        <v>1527.0208486707565</v>
      </c>
      <c r="AFK49" s="216">
        <v>5828.0832432601874</v>
      </c>
      <c r="AFL49" s="216">
        <v>5655.396250323387</v>
      </c>
      <c r="AFM49" s="216">
        <v>5008.5810608373058</v>
      </c>
      <c r="AFN49" s="216">
        <v>4546.4219381208113</v>
      </c>
      <c r="AFO49" s="216">
        <v>4753.5696735744268</v>
      </c>
      <c r="AFP49" s="216">
        <v>4963.1305777555772</v>
      </c>
      <c r="AFQ49" s="216">
        <v>2575.405901022687</v>
      </c>
      <c r="AFR49" s="216">
        <v>1320.7748970190314</v>
      </c>
      <c r="AFS49" s="216">
        <v>1537.0904883096971</v>
      </c>
      <c r="AFT49" s="216">
        <v>2311.7285004405799</v>
      </c>
      <c r="AFU49" s="216">
        <v>2371.6416766579514</v>
      </c>
      <c r="AFV49" s="216">
        <v>2392.6192835400002</v>
      </c>
      <c r="AFW49" s="216">
        <v>2353.1761745713648</v>
      </c>
      <c r="AFX49" s="216">
        <v>2235.9986206487047</v>
      </c>
      <c r="AFY49" s="216">
        <v>2371.6416766579514</v>
      </c>
      <c r="AFZ49" s="216">
        <v>2371.6416766579514</v>
      </c>
      <c r="AGA49" s="216">
        <v>2100</v>
      </c>
      <c r="AGB49" s="216">
        <v>1881.64167665795</v>
      </c>
      <c r="AGC49" s="216">
        <v>2371.6416766579514</v>
      </c>
      <c r="AGD49" s="216">
        <v>2375</v>
      </c>
      <c r="AGE49" s="216">
        <v>2371</v>
      </c>
      <c r="AGF49" s="216">
        <v>2171</v>
      </c>
      <c r="AGG49" s="216">
        <v>2144</v>
      </c>
      <c r="AGH49" s="216">
        <v>2144</v>
      </c>
    </row>
    <row r="50" spans="1:866" ht="17.25" thickBot="1" x14ac:dyDescent="0.3">
      <c r="A50" s="123">
        <v>46</v>
      </c>
      <c r="B50" s="409"/>
      <c r="C50" s="225" t="s">
        <v>348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6">
        <v>0</v>
      </c>
      <c r="O50" s="226">
        <v>0</v>
      </c>
      <c r="P50" s="226">
        <v>0</v>
      </c>
      <c r="Q50" s="226">
        <v>0</v>
      </c>
      <c r="R50" s="226">
        <v>0</v>
      </c>
      <c r="S50" s="226">
        <v>0</v>
      </c>
      <c r="T50" s="226">
        <v>0</v>
      </c>
      <c r="U50" s="226">
        <v>0</v>
      </c>
      <c r="V50" s="226">
        <v>0</v>
      </c>
      <c r="W50" s="226">
        <v>0</v>
      </c>
      <c r="X50" s="226">
        <v>0</v>
      </c>
      <c r="Y50" s="226">
        <v>0</v>
      </c>
      <c r="Z50" s="226">
        <v>0</v>
      </c>
      <c r="AA50" s="226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120"/>
      <c r="AN50" s="226">
        <v>0</v>
      </c>
      <c r="AO50" s="226">
        <v>0</v>
      </c>
      <c r="AP50" s="226">
        <v>0</v>
      </c>
      <c r="AQ50" s="226">
        <v>0</v>
      </c>
      <c r="AR50" s="226">
        <v>0</v>
      </c>
      <c r="AS50" s="226">
        <v>0</v>
      </c>
      <c r="AT50" s="226">
        <v>0</v>
      </c>
      <c r="AU50" s="226">
        <v>0</v>
      </c>
      <c r="AV50" s="226">
        <v>0</v>
      </c>
      <c r="AW50" s="226">
        <v>0</v>
      </c>
      <c r="AX50" s="226">
        <v>0</v>
      </c>
      <c r="AY50" s="226">
        <v>0</v>
      </c>
      <c r="AZ50" s="226">
        <v>0</v>
      </c>
      <c r="BA50" s="226">
        <v>0</v>
      </c>
      <c r="BB50" s="226">
        <v>0</v>
      </c>
      <c r="BC50" s="226">
        <v>0</v>
      </c>
      <c r="BD50" s="226">
        <v>0</v>
      </c>
      <c r="BE50" s="226">
        <v>0</v>
      </c>
      <c r="BF50" s="226">
        <v>0</v>
      </c>
      <c r="BG50" s="226">
        <v>0</v>
      </c>
      <c r="BH50" s="226">
        <v>0</v>
      </c>
      <c r="BI50" s="226">
        <v>0</v>
      </c>
      <c r="BJ50" s="226">
        <v>0</v>
      </c>
      <c r="BK50" s="226">
        <v>0</v>
      </c>
      <c r="BL50" s="226">
        <v>0</v>
      </c>
      <c r="BM50" s="226">
        <v>0</v>
      </c>
      <c r="BN50" s="226">
        <v>0</v>
      </c>
      <c r="BO50" s="226">
        <v>0</v>
      </c>
      <c r="BP50" s="226">
        <v>0</v>
      </c>
      <c r="BQ50" s="226">
        <v>0</v>
      </c>
      <c r="BR50" s="226">
        <v>0</v>
      </c>
      <c r="BS50" s="226">
        <v>0</v>
      </c>
      <c r="BT50" s="226">
        <v>0</v>
      </c>
      <c r="BU50" s="226">
        <v>0</v>
      </c>
      <c r="BV50" s="226">
        <v>0</v>
      </c>
      <c r="BW50" s="120"/>
      <c r="BX50" s="226">
        <v>0</v>
      </c>
      <c r="BY50" s="226">
        <v>0</v>
      </c>
      <c r="BZ50" s="226">
        <v>0</v>
      </c>
      <c r="CA50" s="226">
        <v>0</v>
      </c>
      <c r="CB50" s="226">
        <v>0</v>
      </c>
      <c r="CC50" s="226">
        <v>0</v>
      </c>
      <c r="CD50" s="226">
        <v>0</v>
      </c>
      <c r="CE50" s="226">
        <v>0</v>
      </c>
      <c r="CF50" s="226">
        <v>0</v>
      </c>
      <c r="CG50" s="226">
        <v>0</v>
      </c>
      <c r="CH50" s="226">
        <v>0</v>
      </c>
      <c r="CI50" s="226">
        <v>0</v>
      </c>
      <c r="CJ50" s="226">
        <v>0</v>
      </c>
      <c r="CK50" s="226">
        <v>0</v>
      </c>
      <c r="CL50" s="226">
        <v>0</v>
      </c>
      <c r="CM50" s="226">
        <v>0</v>
      </c>
      <c r="CN50" s="226">
        <v>0</v>
      </c>
      <c r="CO50" s="226">
        <v>0</v>
      </c>
      <c r="CP50" s="226">
        <v>0</v>
      </c>
      <c r="CQ50" s="226">
        <v>0</v>
      </c>
      <c r="CR50" s="226">
        <v>0</v>
      </c>
      <c r="CS50" s="226">
        <v>0</v>
      </c>
      <c r="CT50" s="226">
        <v>0</v>
      </c>
      <c r="CU50" s="226">
        <v>0</v>
      </c>
      <c r="CV50" s="226">
        <v>0</v>
      </c>
      <c r="CW50" s="226">
        <v>0</v>
      </c>
      <c r="CX50" s="226">
        <v>0</v>
      </c>
      <c r="CY50" s="226">
        <v>0</v>
      </c>
      <c r="CZ50" s="226">
        <v>0</v>
      </c>
      <c r="DA50" s="226">
        <v>0</v>
      </c>
      <c r="DB50" s="226">
        <v>0</v>
      </c>
      <c r="DC50" s="226">
        <v>0</v>
      </c>
      <c r="DD50" s="226">
        <v>0</v>
      </c>
      <c r="DE50" s="226">
        <v>0</v>
      </c>
      <c r="DF50" s="226">
        <v>0</v>
      </c>
      <c r="DG50" s="120"/>
      <c r="DH50" s="226">
        <v>0</v>
      </c>
      <c r="DI50" s="226">
        <v>0</v>
      </c>
      <c r="DJ50" s="226">
        <v>0</v>
      </c>
      <c r="DK50" s="226">
        <v>0</v>
      </c>
      <c r="DL50" s="226">
        <v>0</v>
      </c>
      <c r="DM50" s="226">
        <v>0</v>
      </c>
      <c r="DN50" s="226">
        <v>0</v>
      </c>
      <c r="DO50" s="226">
        <v>0</v>
      </c>
      <c r="DP50" s="226">
        <v>0</v>
      </c>
      <c r="DQ50" s="226">
        <v>0</v>
      </c>
      <c r="DR50" s="226">
        <v>0</v>
      </c>
      <c r="DS50" s="226">
        <v>0</v>
      </c>
      <c r="DT50" s="226">
        <v>0</v>
      </c>
      <c r="DU50" s="226">
        <v>0</v>
      </c>
      <c r="DV50" s="226">
        <v>0</v>
      </c>
      <c r="DW50" s="226">
        <v>0</v>
      </c>
      <c r="DX50" s="226">
        <v>0</v>
      </c>
      <c r="DY50" s="226">
        <v>0</v>
      </c>
      <c r="DZ50" s="226">
        <v>0</v>
      </c>
      <c r="EA50" s="226">
        <v>0</v>
      </c>
      <c r="EB50" s="226">
        <v>0</v>
      </c>
      <c r="EC50" s="226">
        <v>0</v>
      </c>
      <c r="ED50" s="226">
        <v>0</v>
      </c>
      <c r="EE50" s="226">
        <v>0</v>
      </c>
      <c r="EF50" s="226">
        <v>0</v>
      </c>
      <c r="EG50" s="226">
        <v>0</v>
      </c>
      <c r="EH50" s="226">
        <v>0</v>
      </c>
      <c r="EI50" s="226">
        <v>0</v>
      </c>
      <c r="EJ50" s="226">
        <v>0</v>
      </c>
      <c r="EK50" s="226">
        <v>0</v>
      </c>
      <c r="EL50" s="226">
        <v>0</v>
      </c>
      <c r="EM50" s="226">
        <v>0</v>
      </c>
      <c r="EN50" s="226">
        <v>0</v>
      </c>
      <c r="EO50" s="226">
        <v>0</v>
      </c>
      <c r="EP50" s="226">
        <v>0</v>
      </c>
      <c r="EQ50" s="120"/>
      <c r="ER50" s="226">
        <v>0</v>
      </c>
      <c r="ES50" s="226">
        <v>0</v>
      </c>
      <c r="ET50" s="226">
        <v>0</v>
      </c>
      <c r="EU50" s="226">
        <v>0</v>
      </c>
      <c r="EV50" s="226">
        <v>0</v>
      </c>
      <c r="EW50" s="226">
        <v>0</v>
      </c>
      <c r="EX50" s="226">
        <v>0</v>
      </c>
      <c r="EY50" s="226">
        <v>0</v>
      </c>
      <c r="EZ50" s="226">
        <v>0</v>
      </c>
      <c r="FA50" s="226">
        <v>0</v>
      </c>
      <c r="FB50" s="226">
        <v>0</v>
      </c>
      <c r="FC50" s="226">
        <v>0</v>
      </c>
      <c r="FD50" s="226">
        <v>0</v>
      </c>
      <c r="FE50" s="226">
        <v>0</v>
      </c>
      <c r="FF50" s="226">
        <v>0</v>
      </c>
      <c r="FG50" s="226">
        <v>0</v>
      </c>
      <c r="FH50" s="226">
        <v>0</v>
      </c>
      <c r="FI50" s="226">
        <v>0</v>
      </c>
      <c r="FJ50" s="226">
        <v>0</v>
      </c>
      <c r="FK50" s="226">
        <v>0</v>
      </c>
      <c r="FL50" s="226">
        <v>0</v>
      </c>
      <c r="FM50" s="226">
        <v>0</v>
      </c>
      <c r="FN50" s="226">
        <v>0</v>
      </c>
      <c r="FO50" s="226">
        <v>0</v>
      </c>
      <c r="FP50" s="226">
        <v>0</v>
      </c>
      <c r="FQ50" s="226">
        <v>0</v>
      </c>
      <c r="FR50" s="226">
        <v>0</v>
      </c>
      <c r="FS50" s="226">
        <v>0</v>
      </c>
      <c r="FT50" s="226">
        <v>0</v>
      </c>
      <c r="FU50" s="226">
        <v>0</v>
      </c>
      <c r="FV50" s="226">
        <v>0</v>
      </c>
      <c r="FW50" s="226">
        <v>0</v>
      </c>
      <c r="FX50" s="226">
        <v>0</v>
      </c>
      <c r="FY50" s="226">
        <v>0</v>
      </c>
      <c r="FZ50" s="226">
        <v>0</v>
      </c>
      <c r="GA50" s="120"/>
      <c r="GB50" s="226">
        <v>0</v>
      </c>
      <c r="GC50" s="226">
        <v>0</v>
      </c>
      <c r="GD50" s="226">
        <v>0</v>
      </c>
      <c r="GE50" s="226">
        <v>0</v>
      </c>
      <c r="GF50" s="226">
        <v>0</v>
      </c>
      <c r="GG50" s="226">
        <v>0</v>
      </c>
      <c r="GH50" s="226">
        <v>0</v>
      </c>
      <c r="GI50" s="226">
        <v>0</v>
      </c>
      <c r="GJ50" s="226">
        <v>0</v>
      </c>
      <c r="GK50" s="226">
        <v>0</v>
      </c>
      <c r="GL50" s="226">
        <v>0</v>
      </c>
      <c r="GM50" s="226">
        <v>0</v>
      </c>
      <c r="GN50" s="226">
        <v>0</v>
      </c>
      <c r="GO50" s="226">
        <v>0</v>
      </c>
      <c r="GP50" s="226">
        <v>0</v>
      </c>
      <c r="GQ50" s="226">
        <v>0</v>
      </c>
      <c r="GR50" s="226">
        <v>0</v>
      </c>
      <c r="GS50" s="226">
        <v>0</v>
      </c>
      <c r="GT50" s="226">
        <v>0</v>
      </c>
      <c r="GU50" s="226">
        <v>161.19999999999999</v>
      </c>
      <c r="GV50" s="226">
        <v>161.19999999999999</v>
      </c>
      <c r="GW50" s="226">
        <v>177.18544963915411</v>
      </c>
      <c r="GX50" s="226">
        <v>201.2</v>
      </c>
      <c r="GY50" s="226">
        <v>254.1769925911893</v>
      </c>
      <c r="GZ50" s="226">
        <v>154.153448379266</v>
      </c>
      <c r="HA50" s="226">
        <v>177.18544963915411</v>
      </c>
      <c r="HB50" s="226">
        <v>177.18544963915411</v>
      </c>
      <c r="HC50" s="226">
        <v>172</v>
      </c>
      <c r="HD50" s="226">
        <v>171.185449639154</v>
      </c>
      <c r="HE50" s="226">
        <v>163.185449639154</v>
      </c>
      <c r="HF50" s="226">
        <v>157</v>
      </c>
      <c r="HG50" s="226">
        <v>157</v>
      </c>
      <c r="HH50" s="226">
        <v>161</v>
      </c>
      <c r="HI50" s="226">
        <v>161</v>
      </c>
      <c r="HJ50" s="226">
        <v>214.23614457831323</v>
      </c>
      <c r="HK50" s="120"/>
      <c r="HL50" s="226">
        <v>0</v>
      </c>
      <c r="HM50" s="226">
        <v>0</v>
      </c>
      <c r="HN50" s="226">
        <v>0</v>
      </c>
      <c r="HO50" s="226">
        <v>0</v>
      </c>
      <c r="HP50" s="226">
        <v>0</v>
      </c>
      <c r="HQ50" s="226">
        <v>0</v>
      </c>
      <c r="HR50" s="226">
        <v>0</v>
      </c>
      <c r="HS50" s="226">
        <v>0</v>
      </c>
      <c r="HT50" s="226">
        <v>0</v>
      </c>
      <c r="HU50" s="226">
        <v>0</v>
      </c>
      <c r="HV50" s="226">
        <v>0</v>
      </c>
      <c r="HW50" s="226">
        <v>0</v>
      </c>
      <c r="HX50" s="226">
        <v>0</v>
      </c>
      <c r="HY50" s="226">
        <v>0</v>
      </c>
      <c r="HZ50" s="226">
        <v>0</v>
      </c>
      <c r="IA50" s="226">
        <v>0</v>
      </c>
      <c r="IB50" s="226">
        <v>0</v>
      </c>
      <c r="IC50" s="226">
        <v>0</v>
      </c>
      <c r="ID50" s="226">
        <v>0</v>
      </c>
      <c r="IE50" s="226">
        <v>0</v>
      </c>
      <c r="IF50" s="226">
        <v>0</v>
      </c>
      <c r="IG50" s="226">
        <v>0</v>
      </c>
      <c r="IH50" s="226">
        <v>0</v>
      </c>
      <c r="II50" s="226">
        <v>0</v>
      </c>
      <c r="IJ50" s="226">
        <v>0</v>
      </c>
      <c r="IK50" s="226">
        <v>0</v>
      </c>
      <c r="IL50" s="226">
        <v>0</v>
      </c>
      <c r="IM50" s="226">
        <v>0</v>
      </c>
      <c r="IN50" s="226">
        <v>0</v>
      </c>
      <c r="IO50" s="226">
        <v>0</v>
      </c>
      <c r="IP50" s="226">
        <v>0</v>
      </c>
      <c r="IQ50" s="226">
        <v>0</v>
      </c>
      <c r="IR50" s="226">
        <v>0</v>
      </c>
      <c r="IS50" s="226">
        <v>0</v>
      </c>
      <c r="IT50" s="226">
        <v>0</v>
      </c>
      <c r="IU50" s="120"/>
      <c r="IV50" s="226">
        <v>0</v>
      </c>
      <c r="IW50" s="226">
        <v>0</v>
      </c>
      <c r="IX50" s="226">
        <v>0</v>
      </c>
      <c r="IY50" s="226">
        <v>0</v>
      </c>
      <c r="IZ50" s="226">
        <v>0</v>
      </c>
      <c r="JA50" s="226">
        <v>0</v>
      </c>
      <c r="JB50" s="226">
        <v>0</v>
      </c>
      <c r="JC50" s="226">
        <v>0</v>
      </c>
      <c r="JD50" s="226">
        <v>0</v>
      </c>
      <c r="JE50" s="226">
        <v>0</v>
      </c>
      <c r="JF50" s="226">
        <v>0</v>
      </c>
      <c r="JG50" s="226">
        <v>0</v>
      </c>
      <c r="JH50" s="226">
        <v>0</v>
      </c>
      <c r="JI50" s="226">
        <v>0</v>
      </c>
      <c r="JJ50" s="226">
        <v>0</v>
      </c>
      <c r="JK50" s="226">
        <v>0</v>
      </c>
      <c r="JL50" s="226">
        <v>0</v>
      </c>
      <c r="JM50" s="226">
        <v>0</v>
      </c>
      <c r="JN50" s="226">
        <v>0</v>
      </c>
      <c r="JO50" s="226">
        <v>0</v>
      </c>
      <c r="JP50" s="226">
        <v>0</v>
      </c>
      <c r="JQ50" s="226">
        <v>0</v>
      </c>
      <c r="JR50" s="226">
        <v>0</v>
      </c>
      <c r="JS50" s="226">
        <v>0</v>
      </c>
      <c r="JT50" s="226">
        <v>0</v>
      </c>
      <c r="JU50" s="226">
        <v>0</v>
      </c>
      <c r="JV50" s="226">
        <v>0</v>
      </c>
      <c r="JW50" s="226">
        <v>0</v>
      </c>
      <c r="JX50" s="226">
        <v>0</v>
      </c>
      <c r="JY50" s="226">
        <v>0</v>
      </c>
      <c r="JZ50" s="226">
        <v>0</v>
      </c>
      <c r="KA50" s="226">
        <v>0</v>
      </c>
      <c r="KB50" s="226">
        <v>0</v>
      </c>
      <c r="KC50" s="226">
        <v>0</v>
      </c>
      <c r="KD50" s="226">
        <v>0</v>
      </c>
      <c r="KE50" s="120"/>
      <c r="KF50" s="226">
        <v>0</v>
      </c>
      <c r="KG50" s="226">
        <v>0</v>
      </c>
      <c r="KH50" s="226">
        <v>0</v>
      </c>
      <c r="KI50" s="226">
        <v>0</v>
      </c>
      <c r="KJ50" s="226">
        <v>0</v>
      </c>
      <c r="KK50" s="226">
        <v>0</v>
      </c>
      <c r="KL50" s="226">
        <v>0</v>
      </c>
      <c r="KM50" s="226">
        <v>0</v>
      </c>
      <c r="KN50" s="226">
        <v>0</v>
      </c>
      <c r="KO50" s="226">
        <v>0</v>
      </c>
      <c r="KP50" s="226">
        <v>0</v>
      </c>
      <c r="KQ50" s="226">
        <v>0</v>
      </c>
      <c r="KR50" s="226">
        <v>0</v>
      </c>
      <c r="KS50" s="226">
        <v>0</v>
      </c>
      <c r="KT50" s="226">
        <v>0</v>
      </c>
      <c r="KU50" s="226">
        <v>0</v>
      </c>
      <c r="KV50" s="226">
        <v>0</v>
      </c>
      <c r="KW50" s="226">
        <v>0</v>
      </c>
      <c r="KX50" s="226">
        <v>0</v>
      </c>
      <c r="KY50" s="226">
        <v>0</v>
      </c>
      <c r="KZ50" s="226">
        <v>0</v>
      </c>
      <c r="LA50" s="226">
        <v>0</v>
      </c>
      <c r="LB50" s="226">
        <v>0</v>
      </c>
      <c r="LC50" s="226">
        <v>0</v>
      </c>
      <c r="LD50" s="226">
        <v>0</v>
      </c>
      <c r="LE50" s="226">
        <v>0</v>
      </c>
      <c r="LF50" s="226">
        <v>0</v>
      </c>
      <c r="LG50" s="226">
        <v>0</v>
      </c>
      <c r="LH50" s="226">
        <v>0</v>
      </c>
      <c r="LI50" s="226">
        <v>0</v>
      </c>
      <c r="LJ50" s="226">
        <v>0</v>
      </c>
      <c r="LK50" s="226">
        <v>0</v>
      </c>
      <c r="LL50" s="226">
        <v>0</v>
      </c>
      <c r="LM50" s="226">
        <v>0</v>
      </c>
      <c r="LN50" s="226">
        <v>0</v>
      </c>
      <c r="LO50" s="120"/>
      <c r="LP50" s="226">
        <v>0</v>
      </c>
      <c r="LQ50" s="226">
        <v>0</v>
      </c>
      <c r="LR50" s="226">
        <v>0</v>
      </c>
      <c r="LS50" s="226">
        <v>0</v>
      </c>
      <c r="LT50" s="226">
        <v>0</v>
      </c>
      <c r="LU50" s="226">
        <v>0</v>
      </c>
      <c r="LV50" s="226">
        <v>0</v>
      </c>
      <c r="LW50" s="226">
        <v>0</v>
      </c>
      <c r="LX50" s="226">
        <v>0</v>
      </c>
      <c r="LY50" s="226">
        <v>0</v>
      </c>
      <c r="LZ50" s="226">
        <v>0</v>
      </c>
      <c r="MA50" s="226">
        <v>0</v>
      </c>
      <c r="MB50" s="226">
        <v>0</v>
      </c>
      <c r="MC50" s="226">
        <v>0</v>
      </c>
      <c r="MD50" s="226">
        <v>0</v>
      </c>
      <c r="ME50" s="226">
        <v>0</v>
      </c>
      <c r="MF50" s="226">
        <v>0</v>
      </c>
      <c r="MG50" s="226">
        <v>0</v>
      </c>
      <c r="MH50" s="226">
        <v>0</v>
      </c>
      <c r="MI50" s="226">
        <v>161.19999999999999</v>
      </c>
      <c r="MJ50" s="226">
        <v>161.19999999999999</v>
      </c>
      <c r="MK50" s="226">
        <v>177.18544963915411</v>
      </c>
      <c r="ML50" s="226">
        <v>201.2</v>
      </c>
      <c r="MM50" s="226">
        <v>254.1769925911893</v>
      </c>
      <c r="MN50" s="226">
        <v>154.153448379266</v>
      </c>
      <c r="MO50" s="226">
        <v>177.18544963915411</v>
      </c>
      <c r="MP50" s="226">
        <v>177.18544963915411</v>
      </c>
      <c r="MQ50" s="226">
        <v>172</v>
      </c>
      <c r="MR50" s="226">
        <v>171.185449639154</v>
      </c>
      <c r="MS50" s="226">
        <v>163.185449639154</v>
      </c>
      <c r="MT50" s="226">
        <v>157</v>
      </c>
      <c r="MU50" s="226">
        <v>157</v>
      </c>
      <c r="MV50" s="226">
        <v>161</v>
      </c>
      <c r="MW50" s="226">
        <v>161</v>
      </c>
      <c r="MX50" s="226">
        <v>214.23614457831323</v>
      </c>
      <c r="MY50" s="120"/>
      <c r="MZ50" s="226">
        <v>0</v>
      </c>
      <c r="NA50" s="226">
        <v>0</v>
      </c>
      <c r="NB50" s="226">
        <v>0</v>
      </c>
      <c r="NC50" s="226">
        <v>0</v>
      </c>
      <c r="ND50" s="226">
        <v>0</v>
      </c>
      <c r="NE50" s="226">
        <v>0</v>
      </c>
      <c r="NF50" s="226">
        <v>0</v>
      </c>
      <c r="NG50" s="226">
        <v>0</v>
      </c>
      <c r="NH50" s="226">
        <v>0</v>
      </c>
      <c r="NI50" s="226">
        <v>0</v>
      </c>
      <c r="NJ50" s="226">
        <v>0</v>
      </c>
      <c r="NK50" s="226">
        <v>0</v>
      </c>
      <c r="NL50" s="226">
        <v>0</v>
      </c>
      <c r="NM50" s="226">
        <v>0</v>
      </c>
      <c r="NN50" s="226">
        <v>0</v>
      </c>
      <c r="NO50" s="226">
        <v>0</v>
      </c>
      <c r="NP50" s="226">
        <v>0</v>
      </c>
      <c r="NQ50" s="226">
        <v>0</v>
      </c>
      <c r="NR50" s="226">
        <v>0</v>
      </c>
      <c r="NS50" s="226">
        <v>0</v>
      </c>
      <c r="NT50" s="226">
        <v>0</v>
      </c>
      <c r="NU50" s="226">
        <v>0</v>
      </c>
      <c r="NV50" s="226">
        <v>0</v>
      </c>
      <c r="NW50" s="226">
        <v>0</v>
      </c>
      <c r="NX50" s="226">
        <v>0</v>
      </c>
      <c r="NY50" s="226">
        <v>0</v>
      </c>
      <c r="NZ50" s="226">
        <v>0</v>
      </c>
      <c r="OA50" s="226">
        <v>0</v>
      </c>
      <c r="OB50" s="226">
        <v>0</v>
      </c>
      <c r="OC50" s="226">
        <v>0</v>
      </c>
      <c r="OD50" s="226">
        <v>0</v>
      </c>
      <c r="OE50" s="226">
        <v>0</v>
      </c>
      <c r="OF50" s="226">
        <v>0</v>
      </c>
      <c r="OG50" s="226">
        <v>0</v>
      </c>
      <c r="OH50" s="226">
        <v>0</v>
      </c>
      <c r="OI50" s="120"/>
      <c r="OJ50" s="226">
        <v>0</v>
      </c>
      <c r="OK50" s="226">
        <v>0</v>
      </c>
      <c r="OL50" s="226">
        <v>0</v>
      </c>
      <c r="OM50" s="226">
        <v>0</v>
      </c>
      <c r="ON50" s="226">
        <v>0</v>
      </c>
      <c r="OO50" s="226">
        <v>0</v>
      </c>
      <c r="OP50" s="226">
        <v>0</v>
      </c>
      <c r="OQ50" s="226">
        <v>0</v>
      </c>
      <c r="OR50" s="226">
        <v>0</v>
      </c>
      <c r="OS50" s="226">
        <v>0</v>
      </c>
      <c r="OT50" s="226">
        <v>0</v>
      </c>
      <c r="OU50" s="226">
        <v>0</v>
      </c>
      <c r="OV50" s="226">
        <v>0</v>
      </c>
      <c r="OW50" s="226">
        <v>0</v>
      </c>
      <c r="OX50" s="226">
        <v>118.32466398560695</v>
      </c>
      <c r="OY50" s="226">
        <v>0</v>
      </c>
      <c r="OZ50" s="226">
        <v>0</v>
      </c>
      <c r="PA50" s="226">
        <v>0</v>
      </c>
      <c r="PB50" s="226">
        <v>556.12935582822081</v>
      </c>
      <c r="PC50" s="226">
        <v>0.69992114615726331</v>
      </c>
      <c r="PD50" s="226">
        <v>2.1505510506066883</v>
      </c>
      <c r="PE50" s="226">
        <v>2.5302579757324648</v>
      </c>
      <c r="PF50" s="226">
        <v>2.7</v>
      </c>
      <c r="PG50" s="226">
        <v>2.907612323491656</v>
      </c>
      <c r="PH50" s="226">
        <v>2.9505905006418489</v>
      </c>
      <c r="PI50" s="226">
        <v>0</v>
      </c>
      <c r="PJ50" s="226">
        <v>0</v>
      </c>
      <c r="PK50" s="226">
        <v>0</v>
      </c>
      <c r="PL50" s="226">
        <v>0</v>
      </c>
      <c r="PM50" s="226">
        <v>0</v>
      </c>
      <c r="PN50" s="226">
        <v>0</v>
      </c>
      <c r="PO50" s="226">
        <v>0</v>
      </c>
      <c r="PP50" s="226">
        <v>0</v>
      </c>
      <c r="PQ50" s="226">
        <v>0</v>
      </c>
      <c r="PR50" s="226">
        <v>2.4206323891261148</v>
      </c>
      <c r="PS50" s="120"/>
      <c r="PT50" s="226">
        <v>0</v>
      </c>
      <c r="PU50" s="226">
        <v>0</v>
      </c>
      <c r="PV50" s="226">
        <v>0</v>
      </c>
      <c r="PW50" s="226">
        <v>0</v>
      </c>
      <c r="PX50" s="226">
        <v>0</v>
      </c>
      <c r="PY50" s="226">
        <v>0</v>
      </c>
      <c r="PZ50" s="226">
        <v>0</v>
      </c>
      <c r="QA50" s="226">
        <v>0</v>
      </c>
      <c r="QB50" s="226">
        <v>0</v>
      </c>
      <c r="QC50" s="226">
        <v>0</v>
      </c>
      <c r="QD50" s="226">
        <v>0</v>
      </c>
      <c r="QE50" s="226">
        <v>0</v>
      </c>
      <c r="QF50" s="226">
        <v>0</v>
      </c>
      <c r="QG50" s="226">
        <v>0</v>
      </c>
      <c r="QH50" s="226">
        <v>0</v>
      </c>
      <c r="QI50" s="226">
        <v>0</v>
      </c>
      <c r="QJ50" s="226">
        <v>0</v>
      </c>
      <c r="QK50" s="226">
        <v>0</v>
      </c>
      <c r="QL50" s="226">
        <v>0</v>
      </c>
      <c r="QM50" s="226">
        <v>0</v>
      </c>
      <c r="QN50" s="226">
        <v>0</v>
      </c>
      <c r="QO50" s="226">
        <v>0</v>
      </c>
      <c r="QP50" s="226">
        <v>0</v>
      </c>
      <c r="QQ50" s="226">
        <v>0</v>
      </c>
      <c r="QR50" s="226">
        <v>0</v>
      </c>
      <c r="QS50" s="226">
        <v>0</v>
      </c>
      <c r="QT50" s="226">
        <v>0</v>
      </c>
      <c r="QU50" s="226">
        <v>0</v>
      </c>
      <c r="QV50" s="226">
        <v>0</v>
      </c>
      <c r="QW50" s="226">
        <v>0</v>
      </c>
      <c r="QX50" s="226">
        <v>0</v>
      </c>
      <c r="QY50" s="226">
        <v>0</v>
      </c>
      <c r="QZ50" s="226">
        <v>0</v>
      </c>
      <c r="RA50" s="226">
        <v>0</v>
      </c>
      <c r="RB50" s="226">
        <v>0</v>
      </c>
      <c r="RC50" s="120"/>
      <c r="RD50" s="226">
        <v>0</v>
      </c>
      <c r="RE50" s="226">
        <v>0</v>
      </c>
      <c r="RF50" s="226">
        <v>0</v>
      </c>
      <c r="RG50" s="226">
        <v>0</v>
      </c>
      <c r="RH50" s="226">
        <v>0</v>
      </c>
      <c r="RI50" s="226">
        <v>0</v>
      </c>
      <c r="RJ50" s="226">
        <v>0</v>
      </c>
      <c r="RK50" s="226">
        <v>0</v>
      </c>
      <c r="RL50" s="226">
        <v>0</v>
      </c>
      <c r="RM50" s="226">
        <v>0</v>
      </c>
      <c r="RN50" s="226">
        <v>0</v>
      </c>
      <c r="RO50" s="226">
        <v>0</v>
      </c>
      <c r="RP50" s="226">
        <v>0</v>
      </c>
      <c r="RQ50" s="226">
        <v>0</v>
      </c>
      <c r="RR50" s="226">
        <v>0</v>
      </c>
      <c r="RS50" s="226">
        <v>0</v>
      </c>
      <c r="RT50" s="226">
        <v>0</v>
      </c>
      <c r="RU50" s="226">
        <v>0</v>
      </c>
      <c r="RV50" s="226">
        <v>0</v>
      </c>
      <c r="RW50" s="226">
        <v>0</v>
      </c>
      <c r="RX50" s="226">
        <v>0</v>
      </c>
      <c r="RY50" s="226">
        <v>0</v>
      </c>
      <c r="RZ50" s="226">
        <v>0</v>
      </c>
      <c r="SA50" s="226">
        <v>0</v>
      </c>
      <c r="SB50" s="226">
        <v>0</v>
      </c>
      <c r="SC50" s="226">
        <v>0</v>
      </c>
      <c r="SD50" s="226">
        <v>0</v>
      </c>
      <c r="SE50" s="226">
        <v>0</v>
      </c>
      <c r="SF50" s="226">
        <v>0</v>
      </c>
      <c r="SG50" s="226">
        <v>0</v>
      </c>
      <c r="SH50" s="226">
        <v>0</v>
      </c>
      <c r="SI50" s="226">
        <v>0</v>
      </c>
      <c r="SJ50" s="226">
        <v>0</v>
      </c>
      <c r="SK50" s="226">
        <v>0</v>
      </c>
      <c r="SL50" s="226">
        <v>0</v>
      </c>
      <c r="SM50" s="120"/>
      <c r="SN50" s="226">
        <v>0</v>
      </c>
      <c r="SO50" s="226">
        <v>0</v>
      </c>
      <c r="SP50" s="226">
        <v>0</v>
      </c>
      <c r="SQ50" s="226">
        <v>925.121794738821</v>
      </c>
      <c r="SR50" s="226">
        <v>904.37796644968057</v>
      </c>
      <c r="SS50" s="226">
        <v>1213.9888808374487</v>
      </c>
      <c r="ST50" s="226">
        <v>1115.0244817352352</v>
      </c>
      <c r="SU50" s="226">
        <v>1051.6689621327255</v>
      </c>
      <c r="SV50" s="226">
        <v>1242.7153641679956</v>
      </c>
      <c r="SW50" s="226">
        <v>952.68485341221879</v>
      </c>
      <c r="SX50" s="226">
        <v>1025.8479997684246</v>
      </c>
      <c r="SY50" s="226">
        <v>649.32187481668325</v>
      </c>
      <c r="SZ50" s="226">
        <v>2654.9371497239999</v>
      </c>
      <c r="TA50" s="226">
        <v>2239.4395768773434</v>
      </c>
      <c r="TB50" s="226">
        <v>2124.7094033493427</v>
      </c>
      <c r="TC50" s="226">
        <v>529.80281628747605</v>
      </c>
      <c r="TD50" s="226">
        <v>0</v>
      </c>
      <c r="TE50" s="226">
        <v>0</v>
      </c>
      <c r="TF50" s="226">
        <v>0</v>
      </c>
      <c r="TG50" s="226">
        <v>0</v>
      </c>
      <c r="TH50" s="226">
        <v>0</v>
      </c>
      <c r="TI50" s="226">
        <v>0</v>
      </c>
      <c r="TJ50" s="226">
        <v>0</v>
      </c>
      <c r="TK50" s="226">
        <v>0</v>
      </c>
      <c r="TL50" s="226">
        <v>0</v>
      </c>
      <c r="TM50" s="226">
        <v>0</v>
      </c>
      <c r="TN50" s="226">
        <v>0</v>
      </c>
      <c r="TO50" s="226">
        <v>0</v>
      </c>
      <c r="TP50" s="226">
        <v>0</v>
      </c>
      <c r="TQ50" s="226">
        <v>0</v>
      </c>
      <c r="TR50" s="226">
        <v>0</v>
      </c>
      <c r="TS50" s="226">
        <v>0</v>
      </c>
      <c r="TT50" s="226">
        <v>0</v>
      </c>
      <c r="TU50" s="226">
        <v>0</v>
      </c>
      <c r="TV50" s="226">
        <v>0</v>
      </c>
      <c r="TW50" s="120"/>
      <c r="TX50" s="226">
        <v>0</v>
      </c>
      <c r="TY50" s="226">
        <v>0</v>
      </c>
      <c r="TZ50" s="226">
        <v>0</v>
      </c>
      <c r="UA50" s="226">
        <v>0</v>
      </c>
      <c r="UB50" s="226">
        <v>0</v>
      </c>
      <c r="UC50" s="226">
        <v>0</v>
      </c>
      <c r="UD50" s="226">
        <v>0</v>
      </c>
      <c r="UE50" s="226">
        <v>0</v>
      </c>
      <c r="UF50" s="226">
        <v>0</v>
      </c>
      <c r="UG50" s="226">
        <v>0</v>
      </c>
      <c r="UH50" s="226">
        <v>0</v>
      </c>
      <c r="UI50" s="226">
        <v>0</v>
      </c>
      <c r="UJ50" s="226">
        <v>112.91393961032337</v>
      </c>
      <c r="UK50" s="226">
        <v>72.291512455516013</v>
      </c>
      <c r="UL50" s="226">
        <v>6.9331967888019763</v>
      </c>
      <c r="UM50" s="226">
        <v>0</v>
      </c>
      <c r="UN50" s="226">
        <v>0</v>
      </c>
      <c r="UO50" s="226">
        <v>0</v>
      </c>
      <c r="UP50" s="226">
        <v>485.30322975934098</v>
      </c>
      <c r="UQ50" s="226">
        <v>0</v>
      </c>
      <c r="UR50" s="226">
        <v>0</v>
      </c>
      <c r="US50" s="226">
        <v>0</v>
      </c>
      <c r="UT50" s="226">
        <v>0</v>
      </c>
      <c r="UU50" s="226">
        <v>0</v>
      </c>
      <c r="UV50" s="226">
        <v>0</v>
      </c>
      <c r="UW50" s="226">
        <v>0</v>
      </c>
      <c r="UX50" s="226">
        <v>0</v>
      </c>
      <c r="UY50" s="226">
        <v>0</v>
      </c>
      <c r="UZ50" s="226">
        <v>0</v>
      </c>
      <c r="VA50" s="226">
        <v>0</v>
      </c>
      <c r="VB50" s="226">
        <v>0</v>
      </c>
      <c r="VC50" s="226">
        <v>333</v>
      </c>
      <c r="VD50" s="226">
        <v>335</v>
      </c>
      <c r="VE50" s="226">
        <v>343</v>
      </c>
      <c r="VF50" s="226">
        <v>0</v>
      </c>
      <c r="VG50" s="120"/>
      <c r="VH50" s="226">
        <v>0</v>
      </c>
      <c r="VI50" s="226">
        <v>0</v>
      </c>
      <c r="VJ50" s="226">
        <v>0</v>
      </c>
      <c r="VK50" s="226">
        <v>0</v>
      </c>
      <c r="VL50" s="226">
        <v>0</v>
      </c>
      <c r="VM50" s="226">
        <v>0</v>
      </c>
      <c r="VN50" s="226">
        <v>0</v>
      </c>
      <c r="VO50" s="226">
        <v>0</v>
      </c>
      <c r="VP50" s="226">
        <v>0</v>
      </c>
      <c r="VQ50" s="226">
        <v>0</v>
      </c>
      <c r="VR50" s="226">
        <v>0</v>
      </c>
      <c r="VS50" s="226">
        <v>0</v>
      </c>
      <c r="VT50" s="226">
        <v>0</v>
      </c>
      <c r="VU50" s="226">
        <v>0</v>
      </c>
      <c r="VV50" s="226">
        <v>0</v>
      </c>
      <c r="VW50" s="226">
        <v>0</v>
      </c>
      <c r="VX50" s="226">
        <v>0</v>
      </c>
      <c r="VY50" s="226">
        <v>0</v>
      </c>
      <c r="VZ50" s="226">
        <v>0</v>
      </c>
      <c r="WA50" s="226">
        <v>0</v>
      </c>
      <c r="WB50" s="226">
        <v>0</v>
      </c>
      <c r="WC50" s="226">
        <v>0</v>
      </c>
      <c r="WD50" s="226">
        <v>0</v>
      </c>
      <c r="WE50" s="226">
        <v>0</v>
      </c>
      <c r="WF50" s="226">
        <v>0</v>
      </c>
      <c r="WG50" s="226">
        <v>0</v>
      </c>
      <c r="WH50" s="226">
        <v>0</v>
      </c>
      <c r="WI50" s="226">
        <v>0</v>
      </c>
      <c r="WJ50" s="226">
        <v>0</v>
      </c>
      <c r="WK50" s="226">
        <v>0</v>
      </c>
      <c r="WL50" s="226">
        <v>0</v>
      </c>
      <c r="WM50" s="226">
        <v>0</v>
      </c>
      <c r="WN50" s="226">
        <v>0</v>
      </c>
      <c r="WO50" s="226">
        <v>0</v>
      </c>
      <c r="WP50" s="226">
        <v>0</v>
      </c>
      <c r="WQ50" s="120"/>
      <c r="WR50" s="226">
        <v>0</v>
      </c>
      <c r="WS50" s="226">
        <v>0</v>
      </c>
      <c r="WT50" s="226">
        <v>0</v>
      </c>
      <c r="WU50" s="226">
        <v>0</v>
      </c>
      <c r="WV50" s="226">
        <v>0</v>
      </c>
      <c r="WW50" s="226">
        <v>0</v>
      </c>
      <c r="WX50" s="226">
        <v>0</v>
      </c>
      <c r="WY50" s="226">
        <v>0</v>
      </c>
      <c r="WZ50" s="226">
        <v>0</v>
      </c>
      <c r="XA50" s="226">
        <v>0</v>
      </c>
      <c r="XB50" s="226">
        <v>0</v>
      </c>
      <c r="XC50" s="226">
        <v>0</v>
      </c>
      <c r="XD50" s="226">
        <v>0</v>
      </c>
      <c r="XE50" s="226">
        <v>0</v>
      </c>
      <c r="XF50" s="226">
        <v>0</v>
      </c>
      <c r="XG50" s="226">
        <v>0</v>
      </c>
      <c r="XH50" s="226">
        <v>0</v>
      </c>
      <c r="XI50" s="226">
        <v>0</v>
      </c>
      <c r="XJ50" s="226">
        <v>0</v>
      </c>
      <c r="XK50" s="226">
        <v>0</v>
      </c>
      <c r="XL50" s="226">
        <v>0</v>
      </c>
      <c r="XM50" s="226">
        <v>0</v>
      </c>
      <c r="XN50" s="226">
        <v>0</v>
      </c>
      <c r="XO50" s="226">
        <v>0</v>
      </c>
      <c r="XP50" s="226">
        <v>0</v>
      </c>
      <c r="XQ50" s="226">
        <v>0</v>
      </c>
      <c r="XR50" s="226">
        <v>0</v>
      </c>
      <c r="XS50" s="226">
        <v>0</v>
      </c>
      <c r="XT50" s="226">
        <v>0</v>
      </c>
      <c r="XU50" s="226">
        <v>0</v>
      </c>
      <c r="XV50" s="226">
        <v>0</v>
      </c>
      <c r="XW50" s="226">
        <v>0</v>
      </c>
      <c r="XX50" s="226">
        <v>0</v>
      </c>
      <c r="XY50" s="226">
        <v>0</v>
      </c>
      <c r="XZ50" s="226">
        <v>0</v>
      </c>
      <c r="YA50" s="120"/>
      <c r="YB50" s="226">
        <v>0</v>
      </c>
      <c r="YC50" s="226">
        <v>0</v>
      </c>
      <c r="YD50" s="226">
        <v>0</v>
      </c>
      <c r="YE50" s="226">
        <v>0</v>
      </c>
      <c r="YF50" s="226">
        <v>0</v>
      </c>
      <c r="YG50" s="226">
        <v>0</v>
      </c>
      <c r="YH50" s="226">
        <v>0</v>
      </c>
      <c r="YI50" s="226">
        <v>0</v>
      </c>
      <c r="YJ50" s="226">
        <v>0</v>
      </c>
      <c r="YK50" s="226">
        <v>0</v>
      </c>
      <c r="YL50" s="226">
        <v>0</v>
      </c>
      <c r="YM50" s="226">
        <v>0</v>
      </c>
      <c r="YN50" s="226">
        <v>0</v>
      </c>
      <c r="YO50" s="226">
        <v>0</v>
      </c>
      <c r="YP50" s="226">
        <v>0</v>
      </c>
      <c r="YQ50" s="226">
        <v>0</v>
      </c>
      <c r="YR50" s="226">
        <v>0</v>
      </c>
      <c r="YS50" s="226">
        <v>0</v>
      </c>
      <c r="YT50" s="226">
        <v>0</v>
      </c>
      <c r="YU50" s="226">
        <v>0</v>
      </c>
      <c r="YV50" s="226">
        <v>0</v>
      </c>
      <c r="YW50" s="226">
        <v>0</v>
      </c>
      <c r="YX50" s="226">
        <v>0</v>
      </c>
      <c r="YY50" s="226">
        <v>0</v>
      </c>
      <c r="YZ50" s="226">
        <v>0</v>
      </c>
      <c r="ZA50" s="226">
        <v>0</v>
      </c>
      <c r="ZB50" s="226">
        <v>0</v>
      </c>
      <c r="ZC50" s="226">
        <v>0</v>
      </c>
      <c r="ZD50" s="226">
        <v>0</v>
      </c>
      <c r="ZE50" s="226">
        <v>0</v>
      </c>
      <c r="ZF50" s="226">
        <v>0</v>
      </c>
      <c r="ZG50" s="226">
        <v>0</v>
      </c>
      <c r="ZH50" s="226">
        <v>0</v>
      </c>
      <c r="ZI50" s="226">
        <v>0</v>
      </c>
      <c r="ZJ50" s="226">
        <v>0</v>
      </c>
      <c r="ZK50" s="120"/>
      <c r="ZL50" s="226">
        <v>0</v>
      </c>
      <c r="ZM50" s="226">
        <v>0</v>
      </c>
      <c r="ZN50" s="226">
        <v>0</v>
      </c>
      <c r="ZO50" s="226">
        <v>0</v>
      </c>
      <c r="ZP50" s="226">
        <v>0</v>
      </c>
      <c r="ZQ50" s="226">
        <v>0</v>
      </c>
      <c r="ZR50" s="226">
        <v>0</v>
      </c>
      <c r="ZS50" s="226">
        <v>0</v>
      </c>
      <c r="ZT50" s="226">
        <v>0</v>
      </c>
      <c r="ZU50" s="226">
        <v>0</v>
      </c>
      <c r="ZV50" s="226">
        <v>0</v>
      </c>
      <c r="ZW50" s="226">
        <v>0</v>
      </c>
      <c r="ZX50" s="226">
        <v>0</v>
      </c>
      <c r="ZY50" s="226">
        <v>0</v>
      </c>
      <c r="ZZ50" s="226">
        <v>0</v>
      </c>
      <c r="AAA50" s="226">
        <v>0</v>
      </c>
      <c r="AAB50" s="226">
        <v>0</v>
      </c>
      <c r="AAC50" s="226">
        <v>0</v>
      </c>
      <c r="AAD50" s="226">
        <v>0</v>
      </c>
      <c r="AAE50" s="226">
        <v>0</v>
      </c>
      <c r="AAF50" s="226">
        <v>0</v>
      </c>
      <c r="AAG50" s="226">
        <v>0</v>
      </c>
      <c r="AAH50" s="226">
        <v>0</v>
      </c>
      <c r="AAI50" s="226">
        <v>0</v>
      </c>
      <c r="AAJ50" s="226">
        <v>0</v>
      </c>
      <c r="AAK50" s="226">
        <v>0</v>
      </c>
      <c r="AAL50" s="226">
        <v>0</v>
      </c>
      <c r="AAM50" s="226">
        <v>0</v>
      </c>
      <c r="AAN50" s="226">
        <v>0</v>
      </c>
      <c r="AAO50" s="226">
        <v>0</v>
      </c>
      <c r="AAP50" s="226">
        <v>0</v>
      </c>
      <c r="AAQ50" s="226">
        <v>0</v>
      </c>
      <c r="AAR50" s="226">
        <v>0</v>
      </c>
      <c r="AAS50" s="226">
        <v>0</v>
      </c>
      <c r="AAT50" s="226">
        <v>0</v>
      </c>
      <c r="AAU50" s="120"/>
      <c r="AAV50" s="226">
        <v>0</v>
      </c>
      <c r="AAW50" s="226">
        <v>0</v>
      </c>
      <c r="AAX50" s="226">
        <v>0</v>
      </c>
      <c r="AAY50" s="226">
        <v>0</v>
      </c>
      <c r="AAZ50" s="226">
        <v>0</v>
      </c>
      <c r="ABA50" s="226">
        <v>0</v>
      </c>
      <c r="ABB50" s="226">
        <v>0</v>
      </c>
      <c r="ABC50" s="226">
        <v>0</v>
      </c>
      <c r="ABD50" s="226">
        <v>0</v>
      </c>
      <c r="ABE50" s="226">
        <v>0</v>
      </c>
      <c r="ABF50" s="226">
        <v>0</v>
      </c>
      <c r="ABG50" s="226">
        <v>0</v>
      </c>
      <c r="ABH50" s="226">
        <v>0</v>
      </c>
      <c r="ABI50" s="226">
        <v>0</v>
      </c>
      <c r="ABJ50" s="226">
        <v>0</v>
      </c>
      <c r="ABK50" s="226">
        <v>0</v>
      </c>
      <c r="ABL50" s="226">
        <v>0</v>
      </c>
      <c r="ABM50" s="226">
        <v>0</v>
      </c>
      <c r="ABN50" s="226">
        <v>0</v>
      </c>
      <c r="ABO50" s="226">
        <v>0</v>
      </c>
      <c r="ABP50" s="226">
        <v>0</v>
      </c>
      <c r="ABQ50" s="226">
        <v>0</v>
      </c>
      <c r="ABR50" s="226">
        <v>0</v>
      </c>
      <c r="ABS50" s="226">
        <v>0</v>
      </c>
      <c r="ABT50" s="226">
        <v>0</v>
      </c>
      <c r="ABU50" s="226">
        <v>0</v>
      </c>
      <c r="ABV50" s="226">
        <v>0</v>
      </c>
      <c r="ABW50" s="226">
        <v>0</v>
      </c>
      <c r="ABX50" s="226">
        <v>0</v>
      </c>
      <c r="ABY50" s="226">
        <v>0</v>
      </c>
      <c r="ABZ50" s="226">
        <v>0</v>
      </c>
      <c r="ACA50" s="226">
        <v>0</v>
      </c>
      <c r="ACB50" s="226">
        <v>0</v>
      </c>
      <c r="ACC50" s="226">
        <v>0</v>
      </c>
      <c r="ACD50" s="226">
        <v>0</v>
      </c>
      <c r="ACE50" s="120"/>
      <c r="ACF50" s="226">
        <v>0</v>
      </c>
      <c r="ACG50" s="226">
        <v>0</v>
      </c>
      <c r="ACH50" s="226">
        <v>0</v>
      </c>
      <c r="ACI50" s="226">
        <v>0</v>
      </c>
      <c r="ACJ50" s="226">
        <v>0</v>
      </c>
      <c r="ACK50" s="226">
        <v>0</v>
      </c>
      <c r="ACL50" s="226">
        <v>0</v>
      </c>
      <c r="ACM50" s="226">
        <v>0</v>
      </c>
      <c r="ACN50" s="226">
        <v>0</v>
      </c>
      <c r="ACO50" s="226">
        <v>0</v>
      </c>
      <c r="ACP50" s="226">
        <v>0</v>
      </c>
      <c r="ACQ50" s="226">
        <v>0</v>
      </c>
      <c r="ACR50" s="226">
        <v>0</v>
      </c>
      <c r="ACS50" s="226">
        <v>0</v>
      </c>
      <c r="ACT50" s="226">
        <v>0</v>
      </c>
      <c r="ACU50" s="226">
        <v>0</v>
      </c>
      <c r="ACV50" s="226">
        <v>0</v>
      </c>
      <c r="ACW50" s="226">
        <v>0</v>
      </c>
      <c r="ACX50" s="226">
        <v>0</v>
      </c>
      <c r="ACY50" s="226">
        <v>0</v>
      </c>
      <c r="ACZ50" s="226">
        <v>0</v>
      </c>
      <c r="ADA50" s="226">
        <v>0</v>
      </c>
      <c r="ADB50" s="226">
        <v>0</v>
      </c>
      <c r="ADC50" s="226">
        <v>0</v>
      </c>
      <c r="ADD50" s="226">
        <v>0</v>
      </c>
      <c r="ADE50" s="226">
        <v>0</v>
      </c>
      <c r="ADF50" s="226">
        <v>0</v>
      </c>
      <c r="ADG50" s="226">
        <v>0</v>
      </c>
      <c r="ADH50" s="226">
        <v>0</v>
      </c>
      <c r="ADI50" s="226">
        <v>0</v>
      </c>
      <c r="ADJ50" s="226">
        <v>0</v>
      </c>
      <c r="ADK50" s="226">
        <v>0</v>
      </c>
      <c r="ADL50" s="226">
        <v>0</v>
      </c>
      <c r="ADM50" s="226">
        <v>0</v>
      </c>
      <c r="ADN50" s="226">
        <v>0</v>
      </c>
      <c r="ADO50" s="120"/>
      <c r="ADP50" s="226">
        <v>0</v>
      </c>
      <c r="ADQ50" s="226">
        <v>0</v>
      </c>
      <c r="ADR50" s="226">
        <v>0</v>
      </c>
      <c r="ADS50" s="226">
        <v>0</v>
      </c>
      <c r="ADT50" s="226">
        <v>0</v>
      </c>
      <c r="ADU50" s="226">
        <v>0</v>
      </c>
      <c r="ADV50" s="226">
        <v>0</v>
      </c>
      <c r="ADW50" s="226">
        <v>0</v>
      </c>
      <c r="ADX50" s="226">
        <v>0</v>
      </c>
      <c r="ADY50" s="226">
        <v>0</v>
      </c>
      <c r="ADZ50" s="226">
        <v>0</v>
      </c>
      <c r="AEA50" s="226">
        <v>0</v>
      </c>
      <c r="AEB50" s="226">
        <v>0</v>
      </c>
      <c r="AEC50" s="226">
        <v>0</v>
      </c>
      <c r="AED50" s="226">
        <v>0</v>
      </c>
      <c r="AEE50" s="226">
        <v>0</v>
      </c>
      <c r="AEF50" s="226">
        <v>0</v>
      </c>
      <c r="AEG50" s="226">
        <v>0</v>
      </c>
      <c r="AEH50" s="226">
        <v>0</v>
      </c>
      <c r="AEI50" s="226">
        <v>0</v>
      </c>
      <c r="AEJ50" s="226">
        <v>0</v>
      </c>
      <c r="AEK50" s="226">
        <v>0</v>
      </c>
      <c r="AEL50" s="226">
        <v>0</v>
      </c>
      <c r="AEM50" s="226">
        <v>0</v>
      </c>
      <c r="AEN50" s="226">
        <v>0</v>
      </c>
      <c r="AEO50" s="226">
        <v>0</v>
      </c>
      <c r="AEP50" s="226">
        <v>0</v>
      </c>
      <c r="AEQ50" s="226">
        <v>0</v>
      </c>
      <c r="AER50" s="226">
        <v>0</v>
      </c>
      <c r="AES50" s="226">
        <v>0</v>
      </c>
      <c r="AET50" s="226">
        <v>0</v>
      </c>
      <c r="AEU50" s="226">
        <v>0</v>
      </c>
      <c r="AEV50" s="226">
        <v>0</v>
      </c>
      <c r="AEW50" s="226">
        <v>0</v>
      </c>
      <c r="AEX50" s="226">
        <v>0</v>
      </c>
      <c r="AEY50" s="120"/>
      <c r="AEZ50" s="226">
        <v>0</v>
      </c>
      <c r="AFA50" s="226">
        <v>0</v>
      </c>
      <c r="AFB50" s="226">
        <v>0</v>
      </c>
      <c r="AFC50" s="226">
        <v>0</v>
      </c>
      <c r="AFD50" s="226">
        <v>0</v>
      </c>
      <c r="AFE50" s="226">
        <v>0</v>
      </c>
      <c r="AFF50" s="226">
        <v>0</v>
      </c>
      <c r="AFG50" s="226">
        <v>0</v>
      </c>
      <c r="AFH50" s="226">
        <v>0</v>
      </c>
      <c r="AFI50" s="226">
        <v>0</v>
      </c>
      <c r="AFJ50" s="226">
        <v>0</v>
      </c>
      <c r="AFK50" s="226">
        <v>0</v>
      </c>
      <c r="AFL50" s="226">
        <v>0</v>
      </c>
      <c r="AFM50" s="226">
        <v>0</v>
      </c>
      <c r="AFN50" s="226">
        <v>0</v>
      </c>
      <c r="AFO50" s="226">
        <v>0</v>
      </c>
      <c r="AFP50" s="226">
        <v>0</v>
      </c>
      <c r="AFQ50" s="226">
        <v>0</v>
      </c>
      <c r="AFR50" s="226">
        <v>0</v>
      </c>
      <c r="AFS50" s="226">
        <v>0</v>
      </c>
      <c r="AFT50" s="226">
        <v>0</v>
      </c>
      <c r="AFU50" s="226">
        <v>0</v>
      </c>
      <c r="AFV50" s="226">
        <v>0</v>
      </c>
      <c r="AFW50" s="226">
        <v>0</v>
      </c>
      <c r="AFX50" s="226">
        <v>0</v>
      </c>
      <c r="AFY50" s="226">
        <v>0</v>
      </c>
      <c r="AFZ50" s="226">
        <v>0</v>
      </c>
      <c r="AGA50" s="226">
        <v>0</v>
      </c>
      <c r="AGB50" s="226">
        <v>0</v>
      </c>
      <c r="AGC50" s="226">
        <v>0</v>
      </c>
      <c r="AGD50" s="226">
        <v>0</v>
      </c>
      <c r="AGE50" s="226">
        <v>0</v>
      </c>
      <c r="AGF50" s="226">
        <v>0</v>
      </c>
      <c r="AGG50" s="226">
        <v>0</v>
      </c>
      <c r="AGH50" s="226">
        <v>0</v>
      </c>
    </row>
    <row r="51" spans="1:866" ht="16.5" x14ac:dyDescent="0.25">
      <c r="A51" s="123">
        <v>47</v>
      </c>
      <c r="B51" s="126"/>
      <c r="C51" s="127" t="s">
        <v>349</v>
      </c>
      <c r="D51" s="227">
        <f>D13-D24+D23</f>
        <v>-3375.5130020560027</v>
      </c>
      <c r="E51" s="227">
        <f t="shared" ref="E51:AL51" si="63">E13-E24+E23</f>
        <v>-2579.1089430969296</v>
      </c>
      <c r="F51" s="227">
        <f t="shared" si="63"/>
        <v>-3304.2290042764944</v>
      </c>
      <c r="G51" s="227">
        <f t="shared" si="63"/>
        <v>-538.73698406919721</v>
      </c>
      <c r="H51" s="227">
        <f t="shared" si="63"/>
        <v>-5737.2702025594626</v>
      </c>
      <c r="I51" s="227">
        <f t="shared" si="63"/>
        <v>-4771.4497588149243</v>
      </c>
      <c r="J51" s="227">
        <f t="shared" si="63"/>
        <v>-5689.3797556566278</v>
      </c>
      <c r="K51" s="227">
        <f t="shared" si="63"/>
        <v>-6718.7781187281944</v>
      </c>
      <c r="L51" s="227">
        <f t="shared" si="63"/>
        <v>-4833.4263776660373</v>
      </c>
      <c r="M51" s="227">
        <f t="shared" si="63"/>
        <v>-6817.2778600228339</v>
      </c>
      <c r="N51" s="227">
        <f t="shared" si="63"/>
        <v>-6195.633182950929</v>
      </c>
      <c r="O51" s="227">
        <f t="shared" si="63"/>
        <v>-8989.2263252554985</v>
      </c>
      <c r="P51" s="227">
        <f t="shared" si="63"/>
        <v>-8407.0353543555102</v>
      </c>
      <c r="Q51" s="227">
        <f t="shared" si="63"/>
        <v>-10865.52747243506</v>
      </c>
      <c r="R51" s="227">
        <f t="shared" si="63"/>
        <v>-2174.6322784422373</v>
      </c>
      <c r="S51" s="227">
        <f t="shared" si="63"/>
        <v>-3713.6836140854139</v>
      </c>
      <c r="T51" s="227">
        <f t="shared" si="63"/>
        <v>-6072.8703767294937</v>
      </c>
      <c r="U51" s="227">
        <f t="shared" si="63"/>
        <v>-7908.6750589028379</v>
      </c>
      <c r="V51" s="227">
        <f t="shared" si="63"/>
        <v>-27664.715721924702</v>
      </c>
      <c r="W51" s="227">
        <f t="shared" si="63"/>
        <v>-19304.719780676445</v>
      </c>
      <c r="X51" s="227">
        <f t="shared" si="63"/>
        <v>-5273.5378233334923</v>
      </c>
      <c r="Y51" s="227">
        <f t="shared" si="63"/>
        <v>8037.2989049314929</v>
      </c>
      <c r="Z51" s="227">
        <f t="shared" si="63"/>
        <v>6510.0344213306962</v>
      </c>
      <c r="AA51" s="227">
        <f t="shared" si="63"/>
        <v>29297.272623520053</v>
      </c>
      <c r="AB51" s="227">
        <f t="shared" si="63"/>
        <v>-7353.0439590318274</v>
      </c>
      <c r="AC51" s="227">
        <f t="shared" si="63"/>
        <v>-18462.591307395051</v>
      </c>
      <c r="AD51" s="227">
        <f t="shared" si="63"/>
        <v>-11450.060448578442</v>
      </c>
      <c r="AE51" s="227">
        <f t="shared" si="63"/>
        <v>-16413.636468593264</v>
      </c>
      <c r="AF51" s="227">
        <f t="shared" si="63"/>
        <v>-18471.64872666575</v>
      </c>
      <c r="AG51" s="227">
        <f t="shared" si="63"/>
        <v>-15488.983834213592</v>
      </c>
      <c r="AH51" s="227">
        <f t="shared" si="63"/>
        <v>-19216.032661512872</v>
      </c>
      <c r="AI51" s="227">
        <f t="shared" si="63"/>
        <v>-18303.081058013355</v>
      </c>
      <c r="AJ51" s="227">
        <f t="shared" si="63"/>
        <v>-27659.241844718519</v>
      </c>
      <c r="AK51" s="227">
        <f t="shared" si="63"/>
        <v>-11934.227901007544</v>
      </c>
      <c r="AL51" s="227">
        <f t="shared" si="63"/>
        <v>4263.1581719296519</v>
      </c>
      <c r="AM51" s="120"/>
      <c r="AN51" s="227">
        <v>436.72181003533194</v>
      </c>
      <c r="AO51" s="227">
        <v>120.16643973104181</v>
      </c>
      <c r="AP51" s="227">
        <v>182.03926815860973</v>
      </c>
      <c r="AQ51" s="227">
        <v>110.87180508408824</v>
      </c>
      <c r="AR51" s="227">
        <v>763.48959927401893</v>
      </c>
      <c r="AS51" s="227">
        <v>324.46265506601435</v>
      </c>
      <c r="AT51" s="227">
        <v>790.85008209508078</v>
      </c>
      <c r="AU51" s="227">
        <v>875.29426864843686</v>
      </c>
      <c r="AV51" s="227">
        <v>396.59160120644901</v>
      </c>
      <c r="AW51" s="227">
        <v>1413.851632148185</v>
      </c>
      <c r="AX51" s="227">
        <v>1497.6153836130852</v>
      </c>
      <c r="AY51" s="227">
        <v>1349.6982151512575</v>
      </c>
      <c r="AZ51" s="227">
        <v>1281.1583698276527</v>
      </c>
      <c r="BA51" s="227">
        <v>1817.027929198247</v>
      </c>
      <c r="BB51" s="227">
        <v>1549.8652017953591</v>
      </c>
      <c r="BC51" s="227">
        <v>7291.3086912925046</v>
      </c>
      <c r="BD51" s="227">
        <v>1988.178662930784</v>
      </c>
      <c r="BE51" s="227">
        <v>1032.3954024241712</v>
      </c>
      <c r="BF51" s="227">
        <v>1479.9333576774902</v>
      </c>
      <c r="BG51" s="227">
        <v>8991.4074837701246</v>
      </c>
      <c r="BH51" s="227">
        <v>5483.6543819072394</v>
      </c>
      <c r="BI51" s="227">
        <v>8440.1166303829941</v>
      </c>
      <c r="BJ51" s="227">
        <v>9482.5902185303585</v>
      </c>
      <c r="BK51" s="227">
        <v>-2833.637816847362</v>
      </c>
      <c r="BL51" s="227">
        <v>1635.5485815826833</v>
      </c>
      <c r="BM51" s="227">
        <v>2506.4011188773134</v>
      </c>
      <c r="BN51" s="227">
        <v>4669.876726049125</v>
      </c>
      <c r="BO51" s="227">
        <v>-2045.5083364717354</v>
      </c>
      <c r="BP51" s="227">
        <v>-6.1076134583490784</v>
      </c>
      <c r="BQ51" s="227">
        <v>-2638.7785104290087</v>
      </c>
      <c r="BR51" s="227">
        <v>1710.0143583204649</v>
      </c>
      <c r="BS51" s="227">
        <v>-2746.1873680923354</v>
      </c>
      <c r="BT51" s="227">
        <v>-5340.0994277811787</v>
      </c>
      <c r="BU51" s="227">
        <v>-3658.1367193990727</v>
      </c>
      <c r="BV51" s="227">
        <v>3324.351598553133</v>
      </c>
      <c r="BW51" s="120"/>
      <c r="BX51" s="227">
        <v>457.19253259612015</v>
      </c>
      <c r="BY51" s="227">
        <v>-11.398094092782003</v>
      </c>
      <c r="BZ51" s="227">
        <v>-67.728227034725705</v>
      </c>
      <c r="CA51" s="227">
        <v>-97.9886534146342</v>
      </c>
      <c r="CB51" s="227">
        <v>-130.0476858541283</v>
      </c>
      <c r="CC51" s="227">
        <v>4.5424698277540756</v>
      </c>
      <c r="CD51" s="227">
        <v>46.192359818024443</v>
      </c>
      <c r="CE51" s="227">
        <v>58.052966176558584</v>
      </c>
      <c r="CF51" s="227">
        <v>57.484808212617736</v>
      </c>
      <c r="CG51" s="227">
        <v>572.53165304693312</v>
      </c>
      <c r="CH51" s="227">
        <v>572.75160846009885</v>
      </c>
      <c r="CI51" s="227">
        <v>434.33904393956982</v>
      </c>
      <c r="CJ51" s="227">
        <v>1728.2468060201873</v>
      </c>
      <c r="CK51" s="227">
        <v>635.88018139014048</v>
      </c>
      <c r="CL51" s="227">
        <v>1170.6016613929166</v>
      </c>
      <c r="CM51" s="227">
        <v>-1897.4980299290719</v>
      </c>
      <c r="CN51" s="227">
        <v>-1595.464150205657</v>
      </c>
      <c r="CO51" s="227">
        <v>-118.73407904533565</v>
      </c>
      <c r="CP51" s="227">
        <v>150.2976032796787</v>
      </c>
      <c r="CQ51" s="227">
        <v>1464.5292040289287</v>
      </c>
      <c r="CR51" s="227">
        <v>498.15752541934535</v>
      </c>
      <c r="CS51" s="227">
        <v>-62.842307947993504</v>
      </c>
      <c r="CT51" s="227">
        <v>554.99416444531289</v>
      </c>
      <c r="CU51" s="227">
        <v>344.94166323952436</v>
      </c>
      <c r="CV51" s="227">
        <v>147.66343541844981</v>
      </c>
      <c r="CW51" s="227">
        <v>-636.10539746114728</v>
      </c>
      <c r="CX51" s="227">
        <v>-607.54588265880602</v>
      </c>
      <c r="CY51" s="227">
        <v>-1045.1541574307553</v>
      </c>
      <c r="CZ51" s="227">
        <v>-1155.0229625382349</v>
      </c>
      <c r="DA51" s="227">
        <v>-1354.7167001021319</v>
      </c>
      <c r="DB51" s="227">
        <v>-3234.9661584829046</v>
      </c>
      <c r="DC51" s="227">
        <v>-1603.2354339561789</v>
      </c>
      <c r="DD51" s="227">
        <v>-1857.4916897096095</v>
      </c>
      <c r="DE51" s="227">
        <v>-761.47689236531778</v>
      </c>
      <c r="DF51" s="227">
        <v>-1091.6968616645995</v>
      </c>
      <c r="DG51" s="120"/>
      <c r="DH51" s="227">
        <v>0</v>
      </c>
      <c r="DI51" s="227">
        <v>0</v>
      </c>
      <c r="DJ51" s="227">
        <v>0</v>
      </c>
      <c r="DK51" s="227">
        <v>0</v>
      </c>
      <c r="DL51" s="227">
        <v>0</v>
      </c>
      <c r="DM51" s="227">
        <v>0</v>
      </c>
      <c r="DN51" s="227">
        <v>0</v>
      </c>
      <c r="DO51" s="227">
        <v>0</v>
      </c>
      <c r="DP51" s="227">
        <v>0</v>
      </c>
      <c r="DQ51" s="227">
        <v>0</v>
      </c>
      <c r="DR51" s="227">
        <v>0</v>
      </c>
      <c r="DS51" s="227">
        <v>0</v>
      </c>
      <c r="DT51" s="227">
        <v>0</v>
      </c>
      <c r="DU51" s="227">
        <v>0</v>
      </c>
      <c r="DV51" s="227">
        <v>0</v>
      </c>
      <c r="DW51" s="227">
        <v>0</v>
      </c>
      <c r="DX51" s="227">
        <v>0</v>
      </c>
      <c r="DY51" s="227">
        <v>0</v>
      </c>
      <c r="DZ51" s="227">
        <v>0</v>
      </c>
      <c r="EA51" s="227">
        <v>0</v>
      </c>
      <c r="EB51" s="227">
        <v>0</v>
      </c>
      <c r="EC51" s="227">
        <v>0</v>
      </c>
      <c r="ED51" s="227">
        <v>0</v>
      </c>
      <c r="EE51" s="227">
        <v>0</v>
      </c>
      <c r="EF51" s="227">
        <v>0</v>
      </c>
      <c r="EG51" s="227">
        <v>0</v>
      </c>
      <c r="EH51" s="227">
        <v>0</v>
      </c>
      <c r="EI51" s="227">
        <v>0</v>
      </c>
      <c r="EJ51" s="227">
        <v>0</v>
      </c>
      <c r="EK51" s="227">
        <v>0</v>
      </c>
      <c r="EL51" s="227">
        <v>0</v>
      </c>
      <c r="EM51" s="227">
        <v>0</v>
      </c>
      <c r="EN51" s="227">
        <v>0</v>
      </c>
      <c r="EO51" s="227">
        <v>0</v>
      </c>
      <c r="EP51" s="227">
        <v>0</v>
      </c>
      <c r="EQ51" s="120"/>
      <c r="ER51" s="227">
        <v>0</v>
      </c>
      <c r="ES51" s="227">
        <v>0</v>
      </c>
      <c r="ET51" s="227">
        <v>0</v>
      </c>
      <c r="EU51" s="227">
        <v>0</v>
      </c>
      <c r="EV51" s="227">
        <v>0</v>
      </c>
      <c r="EW51" s="227">
        <v>0</v>
      </c>
      <c r="EX51" s="227">
        <v>0</v>
      </c>
      <c r="EY51" s="227">
        <v>0</v>
      </c>
      <c r="EZ51" s="227">
        <v>0</v>
      </c>
      <c r="FA51" s="227">
        <v>0</v>
      </c>
      <c r="FB51" s="227">
        <v>0</v>
      </c>
      <c r="FC51" s="227">
        <v>0</v>
      </c>
      <c r="FD51" s="227">
        <v>0</v>
      </c>
      <c r="FE51" s="227">
        <v>0</v>
      </c>
      <c r="FF51" s="227">
        <v>0</v>
      </c>
      <c r="FG51" s="227">
        <v>0</v>
      </c>
      <c r="FH51" s="227">
        <v>0</v>
      </c>
      <c r="FI51" s="227">
        <v>0</v>
      </c>
      <c r="FJ51" s="227">
        <v>0</v>
      </c>
      <c r="FK51" s="227">
        <v>0</v>
      </c>
      <c r="FL51" s="227">
        <v>0</v>
      </c>
      <c r="FM51" s="227">
        <v>0</v>
      </c>
      <c r="FN51" s="227">
        <v>0</v>
      </c>
      <c r="FO51" s="227">
        <v>0</v>
      </c>
      <c r="FP51" s="227">
        <v>0</v>
      </c>
      <c r="FQ51" s="227">
        <v>0</v>
      </c>
      <c r="FR51" s="227">
        <v>0</v>
      </c>
      <c r="FS51" s="227">
        <v>0</v>
      </c>
      <c r="FT51" s="227">
        <v>0</v>
      </c>
      <c r="FU51" s="227">
        <v>0</v>
      </c>
      <c r="FV51" s="227">
        <v>0</v>
      </c>
      <c r="FW51" s="227">
        <v>0</v>
      </c>
      <c r="FX51" s="227">
        <v>0</v>
      </c>
      <c r="FY51" s="227">
        <v>0</v>
      </c>
      <c r="FZ51" s="227">
        <v>0</v>
      </c>
      <c r="GA51" s="120"/>
      <c r="GB51" s="227">
        <v>-32.699999999999989</v>
      </c>
      <c r="GC51" s="227">
        <v>-56.711000000000013</v>
      </c>
      <c r="GD51" s="227">
        <v>-66.624000000000024</v>
      </c>
      <c r="GE51" s="227">
        <v>-97.359000000000037</v>
      </c>
      <c r="GF51" s="227">
        <v>-116.55000000000001</v>
      </c>
      <c r="GG51" s="227">
        <v>-131.14100000000008</v>
      </c>
      <c r="GH51" s="227">
        <v>-123.09199999999998</v>
      </c>
      <c r="GI51" s="227">
        <v>-129.78099999999995</v>
      </c>
      <c r="GJ51" s="227">
        <v>80.899999999999977</v>
      </c>
      <c r="GK51" s="227">
        <v>129.5</v>
      </c>
      <c r="GL51" s="227">
        <v>66.800000000000068</v>
      </c>
      <c r="GM51" s="227">
        <v>109.70000000000005</v>
      </c>
      <c r="GN51" s="227">
        <v>84</v>
      </c>
      <c r="GO51" s="227">
        <v>134.79999999999995</v>
      </c>
      <c r="GP51" s="227">
        <v>138</v>
      </c>
      <c r="GQ51" s="227">
        <v>77.400000000000091</v>
      </c>
      <c r="GR51" s="227">
        <v>60.699999999999818</v>
      </c>
      <c r="GS51" s="227">
        <v>170.00000000000045</v>
      </c>
      <c r="GT51" s="227">
        <v>123</v>
      </c>
      <c r="GU51" s="227">
        <v>132.00000000000045</v>
      </c>
      <c r="GV51" s="227">
        <v>152.49999999999955</v>
      </c>
      <c r="GW51" s="227">
        <v>145.88098304043797</v>
      </c>
      <c r="GX51" s="227">
        <v>156.96764361078522</v>
      </c>
      <c r="GY51" s="227">
        <v>73.748466114520852</v>
      </c>
      <c r="GZ51" s="227">
        <v>104.20032484554395</v>
      </c>
      <c r="HA51" s="227">
        <v>194.0015483770585</v>
      </c>
      <c r="HB51" s="227">
        <v>194.0015483770585</v>
      </c>
      <c r="HC51" s="227">
        <v>190.18699801621233</v>
      </c>
      <c r="HD51" s="227">
        <v>186.50733447686389</v>
      </c>
      <c r="HE51" s="227">
        <v>188.00154837705395</v>
      </c>
      <c r="HF51" s="227">
        <v>186.00000000000045</v>
      </c>
      <c r="HG51" s="227">
        <v>191</v>
      </c>
      <c r="HH51" s="227">
        <v>189</v>
      </c>
      <c r="HI51" s="227">
        <v>176</v>
      </c>
      <c r="HJ51" s="227">
        <v>228.73436285189518</v>
      </c>
      <c r="HK51" s="120"/>
      <c r="HL51" s="227">
        <v>0</v>
      </c>
      <c r="HM51" s="227">
        <v>0</v>
      </c>
      <c r="HN51" s="227">
        <v>0</v>
      </c>
      <c r="HO51" s="227">
        <v>0</v>
      </c>
      <c r="HP51" s="227">
        <v>0</v>
      </c>
      <c r="HQ51" s="227">
        <v>0</v>
      </c>
      <c r="HR51" s="227">
        <v>0</v>
      </c>
      <c r="HS51" s="227">
        <v>0</v>
      </c>
      <c r="HT51" s="227">
        <v>0</v>
      </c>
      <c r="HU51" s="227">
        <v>0</v>
      </c>
      <c r="HV51" s="227">
        <v>0</v>
      </c>
      <c r="HW51" s="227">
        <v>0</v>
      </c>
      <c r="HX51" s="227">
        <v>0</v>
      </c>
      <c r="HY51" s="227">
        <v>0</v>
      </c>
      <c r="HZ51" s="227">
        <v>0</v>
      </c>
      <c r="IA51" s="227">
        <v>0</v>
      </c>
      <c r="IB51" s="227">
        <v>0</v>
      </c>
      <c r="IC51" s="227">
        <v>0</v>
      </c>
      <c r="ID51" s="227">
        <v>0</v>
      </c>
      <c r="IE51" s="227">
        <v>0</v>
      </c>
      <c r="IF51" s="227">
        <v>0</v>
      </c>
      <c r="IG51" s="227">
        <v>0</v>
      </c>
      <c r="IH51" s="227">
        <v>0</v>
      </c>
      <c r="II51" s="227">
        <v>0</v>
      </c>
      <c r="IJ51" s="227">
        <v>0</v>
      </c>
      <c r="IK51" s="227">
        <v>0</v>
      </c>
      <c r="IL51" s="227">
        <v>0</v>
      </c>
      <c r="IM51" s="227">
        <v>0</v>
      </c>
      <c r="IN51" s="227">
        <v>0</v>
      </c>
      <c r="IO51" s="227">
        <v>0</v>
      </c>
      <c r="IP51" s="227">
        <v>0</v>
      </c>
      <c r="IQ51" s="227">
        <v>0</v>
      </c>
      <c r="IR51" s="227">
        <v>0</v>
      </c>
      <c r="IS51" s="227">
        <v>0</v>
      </c>
      <c r="IT51" s="227">
        <v>0</v>
      </c>
      <c r="IU51" s="120"/>
      <c r="IV51" s="227">
        <v>0</v>
      </c>
      <c r="IW51" s="227">
        <v>0</v>
      </c>
      <c r="IX51" s="227">
        <v>0</v>
      </c>
      <c r="IY51" s="227">
        <v>0</v>
      </c>
      <c r="IZ51" s="227">
        <v>0</v>
      </c>
      <c r="JA51" s="227">
        <v>0</v>
      </c>
      <c r="JB51" s="227">
        <v>0</v>
      </c>
      <c r="JC51" s="227">
        <v>0</v>
      </c>
      <c r="JD51" s="227">
        <v>0</v>
      </c>
      <c r="JE51" s="227">
        <v>0</v>
      </c>
      <c r="JF51" s="227">
        <v>0</v>
      </c>
      <c r="JG51" s="227">
        <v>0</v>
      </c>
      <c r="JH51" s="227">
        <v>0</v>
      </c>
      <c r="JI51" s="227">
        <v>0</v>
      </c>
      <c r="JJ51" s="227">
        <v>0</v>
      </c>
      <c r="JK51" s="227">
        <v>0</v>
      </c>
      <c r="JL51" s="227">
        <v>0</v>
      </c>
      <c r="JM51" s="227">
        <v>0</v>
      </c>
      <c r="JN51" s="227">
        <v>0</v>
      </c>
      <c r="JO51" s="227">
        <v>0</v>
      </c>
      <c r="JP51" s="227">
        <v>0</v>
      </c>
      <c r="JQ51" s="227">
        <v>0</v>
      </c>
      <c r="JR51" s="227">
        <v>0</v>
      </c>
      <c r="JS51" s="227">
        <v>0</v>
      </c>
      <c r="JT51" s="227">
        <v>0</v>
      </c>
      <c r="JU51" s="227">
        <v>0</v>
      </c>
      <c r="JV51" s="227">
        <v>0</v>
      </c>
      <c r="JW51" s="227">
        <v>0</v>
      </c>
      <c r="JX51" s="227">
        <v>0</v>
      </c>
      <c r="JY51" s="227">
        <v>0</v>
      </c>
      <c r="JZ51" s="227">
        <v>0</v>
      </c>
      <c r="KA51" s="227">
        <v>0</v>
      </c>
      <c r="KB51" s="227">
        <v>0</v>
      </c>
      <c r="KC51" s="227">
        <v>0</v>
      </c>
      <c r="KD51" s="227">
        <v>0</v>
      </c>
      <c r="KE51" s="120"/>
      <c r="KF51" s="227">
        <v>0</v>
      </c>
      <c r="KG51" s="227">
        <v>0</v>
      </c>
      <c r="KH51" s="227">
        <v>0</v>
      </c>
      <c r="KI51" s="227">
        <v>0</v>
      </c>
      <c r="KJ51" s="227">
        <v>0</v>
      </c>
      <c r="KK51" s="227">
        <v>0</v>
      </c>
      <c r="KL51" s="227">
        <v>0</v>
      </c>
      <c r="KM51" s="227">
        <v>0</v>
      </c>
      <c r="KN51" s="227">
        <v>0</v>
      </c>
      <c r="KO51" s="227">
        <v>0</v>
      </c>
      <c r="KP51" s="227">
        <v>0</v>
      </c>
      <c r="KQ51" s="227">
        <v>0</v>
      </c>
      <c r="KR51" s="227">
        <v>0</v>
      </c>
      <c r="KS51" s="227">
        <v>0</v>
      </c>
      <c r="KT51" s="227">
        <v>0</v>
      </c>
      <c r="KU51" s="227">
        <v>0</v>
      </c>
      <c r="KV51" s="227">
        <v>0</v>
      </c>
      <c r="KW51" s="227">
        <v>0</v>
      </c>
      <c r="KX51" s="227">
        <v>0</v>
      </c>
      <c r="KY51" s="227">
        <v>0</v>
      </c>
      <c r="KZ51" s="227">
        <v>0</v>
      </c>
      <c r="LA51" s="227">
        <v>0</v>
      </c>
      <c r="LB51" s="227">
        <v>0</v>
      </c>
      <c r="LC51" s="227">
        <v>0</v>
      </c>
      <c r="LD51" s="227">
        <v>0</v>
      </c>
      <c r="LE51" s="227">
        <v>0</v>
      </c>
      <c r="LF51" s="227">
        <v>0</v>
      </c>
      <c r="LG51" s="227">
        <v>0</v>
      </c>
      <c r="LH51" s="227">
        <v>0</v>
      </c>
      <c r="LI51" s="227">
        <v>0</v>
      </c>
      <c r="LJ51" s="227">
        <v>0</v>
      </c>
      <c r="LK51" s="227">
        <v>0</v>
      </c>
      <c r="LL51" s="227">
        <v>0</v>
      </c>
      <c r="LM51" s="227">
        <v>0</v>
      </c>
      <c r="LN51" s="227">
        <v>0</v>
      </c>
      <c r="LO51" s="120"/>
      <c r="LP51" s="227">
        <v>-2514.2986594245504</v>
      </c>
      <c r="LQ51" s="227">
        <v>-2527.0515974586697</v>
      </c>
      <c r="LR51" s="227">
        <v>-3256.5419631526102</v>
      </c>
      <c r="LS51" s="227">
        <v>-623.21283239975048</v>
      </c>
      <c r="LT51" s="227">
        <v>-5220.3782891395795</v>
      </c>
      <c r="LU51" s="227">
        <v>-4573.5856339211568</v>
      </c>
      <c r="LV51" s="227">
        <v>-4975.4293137435143</v>
      </c>
      <c r="LW51" s="227">
        <v>-5915.2118839031991</v>
      </c>
      <c r="LX51" s="227">
        <v>-4298.4499682469777</v>
      </c>
      <c r="LY51" s="227">
        <v>-4701.3945748277238</v>
      </c>
      <c r="LZ51" s="227">
        <v>-4058.4661908777371</v>
      </c>
      <c r="MA51" s="227">
        <v>-7095.4890661646714</v>
      </c>
      <c r="MB51" s="227">
        <v>-5313.6301785076776</v>
      </c>
      <c r="MC51" s="227">
        <v>-8277.8193618466648</v>
      </c>
      <c r="MD51" s="227">
        <v>683.83458474603844</v>
      </c>
      <c r="ME51" s="227">
        <v>1757.5270472780262</v>
      </c>
      <c r="MF51" s="227">
        <v>-5619.455864004367</v>
      </c>
      <c r="MG51" s="227">
        <v>-6825.0137355240022</v>
      </c>
      <c r="MH51" s="227">
        <v>-25858.918799446681</v>
      </c>
      <c r="MI51" s="227">
        <v>-8653.2134369844862</v>
      </c>
      <c r="MJ51" s="227">
        <v>936.82788879929285</v>
      </c>
      <c r="MK51" s="227">
        <v>16650.815042801063</v>
      </c>
      <c r="ML51" s="227">
        <v>16801.81825562477</v>
      </c>
      <c r="MM51" s="227">
        <v>26881.919936026756</v>
      </c>
      <c r="MN51" s="227">
        <v>-4520.2996171851555</v>
      </c>
      <c r="MO51" s="227">
        <v>-8483.7635635102088</v>
      </c>
      <c r="MP51" s="227">
        <v>4682.781961994966</v>
      </c>
      <c r="MQ51" s="227">
        <v>-4576.727035323147</v>
      </c>
      <c r="MR51" s="227">
        <v>-3413.9009747039718</v>
      </c>
      <c r="MS51" s="227">
        <v>-4416.6940978795928</v>
      </c>
      <c r="MT51" s="227">
        <v>-6918.9688339534932</v>
      </c>
      <c r="MU51" s="227">
        <v>-10778.204694230179</v>
      </c>
      <c r="MV51" s="227">
        <v>-26076.94759928255</v>
      </c>
      <c r="MW51" s="227">
        <v>-7977.772678823123</v>
      </c>
      <c r="MX51" s="227">
        <v>15373.61279418358</v>
      </c>
      <c r="MY51" s="120"/>
      <c r="MZ51" s="227">
        <v>0</v>
      </c>
      <c r="NA51" s="227">
        <v>0</v>
      </c>
      <c r="NB51" s="227">
        <v>0</v>
      </c>
      <c r="NC51" s="227">
        <v>0</v>
      </c>
      <c r="ND51" s="227">
        <v>0</v>
      </c>
      <c r="NE51" s="227">
        <v>0</v>
      </c>
      <c r="NF51" s="227">
        <v>0</v>
      </c>
      <c r="NG51" s="227">
        <v>0</v>
      </c>
      <c r="NH51" s="227">
        <v>0</v>
      </c>
      <c r="NI51" s="227">
        <v>0</v>
      </c>
      <c r="NJ51" s="227">
        <v>0</v>
      </c>
      <c r="NK51" s="227">
        <v>0</v>
      </c>
      <c r="NL51" s="227">
        <v>0</v>
      </c>
      <c r="NM51" s="227">
        <v>0</v>
      </c>
      <c r="NN51" s="227">
        <v>0</v>
      </c>
      <c r="NO51" s="227">
        <v>0</v>
      </c>
      <c r="NP51" s="227">
        <v>0</v>
      </c>
      <c r="NQ51" s="227">
        <v>0</v>
      </c>
      <c r="NR51" s="227">
        <v>0</v>
      </c>
      <c r="NS51" s="227">
        <v>0</v>
      </c>
      <c r="NT51" s="227">
        <v>0</v>
      </c>
      <c r="NU51" s="227">
        <v>0</v>
      </c>
      <c r="NV51" s="227">
        <v>0</v>
      </c>
      <c r="NW51" s="227">
        <v>0</v>
      </c>
      <c r="NX51" s="227">
        <v>0</v>
      </c>
      <c r="NY51" s="227">
        <v>0</v>
      </c>
      <c r="NZ51" s="227">
        <v>0</v>
      </c>
      <c r="OA51" s="227">
        <v>0</v>
      </c>
      <c r="OB51" s="227">
        <v>0</v>
      </c>
      <c r="OC51" s="227">
        <v>0</v>
      </c>
      <c r="OD51" s="227">
        <v>0</v>
      </c>
      <c r="OE51" s="227">
        <v>0</v>
      </c>
      <c r="OF51" s="227">
        <v>0</v>
      </c>
      <c r="OG51" s="227">
        <v>0</v>
      </c>
      <c r="OH51" s="227">
        <v>0</v>
      </c>
      <c r="OI51" s="120"/>
      <c r="OJ51" s="227">
        <v>75.882500000000164</v>
      </c>
      <c r="OK51" s="227">
        <v>223.27119047619135</v>
      </c>
      <c r="OL51" s="227">
        <v>169.35830952380911</v>
      </c>
      <c r="OM51" s="227">
        <v>236.54042857142849</v>
      </c>
      <c r="ON51" s="227">
        <v>231.46854761904797</v>
      </c>
      <c r="OO51" s="227">
        <v>4.1701666666658639</v>
      </c>
      <c r="OP51" s="227">
        <v>-180.10897619047637</v>
      </c>
      <c r="OQ51" s="227">
        <v>-93.763345238093734</v>
      </c>
      <c r="OR51" s="227">
        <v>-159.5807619047614</v>
      </c>
      <c r="OS51" s="227">
        <v>-310.74619047619126</v>
      </c>
      <c r="OT51" s="227">
        <v>-50.920630952380634</v>
      </c>
      <c r="OU51" s="227">
        <v>176.29623423173143</v>
      </c>
      <c r="OV51" s="227">
        <v>-229.23142211600589</v>
      </c>
      <c r="OW51" s="227">
        <v>-218.63653016128637</v>
      </c>
      <c r="OX51" s="227">
        <v>-231.65232307035149</v>
      </c>
      <c r="OY51" s="227">
        <v>915.0252302828294</v>
      </c>
      <c r="OZ51" s="227">
        <v>911.69848488294156</v>
      </c>
      <c r="PA51" s="227">
        <v>205.52180542521546</v>
      </c>
      <c r="PB51" s="227">
        <v>-167.05933735647886</v>
      </c>
      <c r="PC51" s="227">
        <v>-366.62871296455069</v>
      </c>
      <c r="PD51" s="227">
        <v>74.66560076263977</v>
      </c>
      <c r="PE51" s="227">
        <v>1240.3872520816649</v>
      </c>
      <c r="PF51" s="227">
        <v>1100.6706384402187</v>
      </c>
      <c r="PG51" s="227">
        <v>-304.62931865263272</v>
      </c>
      <c r="PH51" s="227">
        <v>169.74512146054258</v>
      </c>
      <c r="PI51" s="227">
        <v>1851.9731445410707</v>
      </c>
      <c r="PJ51" s="227">
        <v>1919.6901838973863</v>
      </c>
      <c r="PK51" s="227">
        <v>2152.7824145949435</v>
      </c>
      <c r="PL51" s="227">
        <v>2070.3028270880104</v>
      </c>
      <c r="PM51" s="227">
        <v>1675.3738587851667</v>
      </c>
      <c r="PN51" s="227">
        <v>2377.9001034769462</v>
      </c>
      <c r="PO51" s="227">
        <v>2258.9322610322552</v>
      </c>
      <c r="PP51" s="227">
        <v>2662.5470675859333</v>
      </c>
      <c r="PQ51" s="227">
        <v>1847.8761529092799</v>
      </c>
      <c r="PR51" s="227">
        <v>211.31185652657132</v>
      </c>
      <c r="PS51" s="120"/>
      <c r="PT51" s="227">
        <v>1063.3172737202876</v>
      </c>
      <c r="PU51" s="227">
        <v>1584.793826231391</v>
      </c>
      <c r="PV51" s="227">
        <v>2215.8314523257177</v>
      </c>
      <c r="PW51" s="227">
        <v>2120.0135457144061</v>
      </c>
      <c r="PX51" s="227">
        <v>1808.8538566484422</v>
      </c>
      <c r="PY51" s="227">
        <v>1219.3532064536121</v>
      </c>
      <c r="PZ51" s="227">
        <v>691.82959239786578</v>
      </c>
      <c r="QA51" s="227">
        <v>760.72193997537397</v>
      </c>
      <c r="QB51" s="227">
        <v>1334.9938343963076</v>
      </c>
      <c r="QC51" s="227">
        <v>895.14470125092339</v>
      </c>
      <c r="QD51" s="227">
        <v>787.48561477220574</v>
      </c>
      <c r="QE51" s="227">
        <v>939.57357719565334</v>
      </c>
      <c r="QF51" s="227">
        <v>479.70628865586332</v>
      </c>
      <c r="QG51" s="227">
        <v>2753.9018877291164</v>
      </c>
      <c r="QH51" s="227">
        <v>3184.4055671717433</v>
      </c>
      <c r="QI51" s="227">
        <v>-1729.7738617052892</v>
      </c>
      <c r="QJ51" s="227">
        <v>-1984.7928759368806</v>
      </c>
      <c r="QK51" s="227">
        <v>-1628.3478323190138</v>
      </c>
      <c r="QL51" s="227">
        <v>-3002.5648165720122</v>
      </c>
      <c r="QM51" s="227">
        <v>-2183.3750552872079</v>
      </c>
      <c r="QN51" s="227">
        <v>-1366.7131433405375</v>
      </c>
      <c r="QO51" s="227">
        <v>-285.78624825672887</v>
      </c>
      <c r="QP51" s="227">
        <v>-789.80193345789303</v>
      </c>
      <c r="QQ51" s="227">
        <v>-399.3905304008149</v>
      </c>
      <c r="QR51" s="227">
        <v>-1588.1363175178631</v>
      </c>
      <c r="QS51" s="227">
        <v>1144.9428998145231</v>
      </c>
      <c r="QT51" s="227">
        <v>1170.0142872318684</v>
      </c>
      <c r="QU51" s="227">
        <v>1556.448741819986</v>
      </c>
      <c r="QV51" s="227">
        <v>1680.5726137270394</v>
      </c>
      <c r="QW51" s="227">
        <v>7272.2461621709554</v>
      </c>
      <c r="QX51" s="227">
        <v>2141.3816382950754</v>
      </c>
      <c r="QY51" s="227">
        <v>1497.58631092633</v>
      </c>
      <c r="QZ51" s="227">
        <v>-223.15684512468215</v>
      </c>
      <c r="RA51" s="227">
        <v>9658.8761146995967</v>
      </c>
      <c r="RB51" s="227">
        <v>7795.4749965099109</v>
      </c>
      <c r="RC51" s="120"/>
      <c r="RD51" s="227">
        <v>62.032999999999447</v>
      </c>
      <c r="RE51" s="227">
        <v>38.557999999999083</v>
      </c>
      <c r="RF51" s="227">
        <v>98.86200000000008</v>
      </c>
      <c r="RG51" s="227">
        <v>-14.368999999999687</v>
      </c>
      <c r="RH51" s="227">
        <v>191.53899999999885</v>
      </c>
      <c r="RI51" s="227">
        <v>77.134747130216965</v>
      </c>
      <c r="RJ51" s="227">
        <v>168.4163592141731</v>
      </c>
      <c r="RK51" s="227">
        <v>33.936686408468631</v>
      </c>
      <c r="RL51" s="227">
        <v>63.440999999999804</v>
      </c>
      <c r="RM51" s="227">
        <v>16.909999999999854</v>
      </c>
      <c r="RN51" s="227">
        <v>730.54029968525356</v>
      </c>
      <c r="RO51" s="227">
        <v>641.21311114146465</v>
      </c>
      <c r="RP51" s="227">
        <v>85.501107065922952</v>
      </c>
      <c r="RQ51" s="227">
        <v>125.14240251412321</v>
      </c>
      <c r="RR51" s="227">
        <v>502.33587151958363</v>
      </c>
      <c r="RS51" s="227">
        <v>215.18855478534169</v>
      </c>
      <c r="RT51" s="227">
        <v>30.370788220223403</v>
      </c>
      <c r="RU51" s="227">
        <v>-499.94819173898213</v>
      </c>
      <c r="RV51" s="227">
        <v>-463.47866803470788</v>
      </c>
      <c r="RW51" s="227">
        <v>-84.723089305673966</v>
      </c>
      <c r="RX51" s="227">
        <v>-22.658347723536281</v>
      </c>
      <c r="RY51" s="227">
        <v>19.440114462803649</v>
      </c>
      <c r="RZ51" s="227">
        <v>98.608083798090775</v>
      </c>
      <c r="SA51" s="227">
        <v>-189.26359026664522</v>
      </c>
      <c r="SB51" s="227">
        <v>-130.0068658144437</v>
      </c>
      <c r="SC51" s="227">
        <v>49.83522173091751</v>
      </c>
      <c r="SD51" s="227">
        <v>-347.56366078062092</v>
      </c>
      <c r="SE51" s="227">
        <v>113.48892801955299</v>
      </c>
      <c r="SF51" s="227">
        <v>24.541071648963225</v>
      </c>
      <c r="SG51" s="227">
        <v>-406.07419856069009</v>
      </c>
      <c r="SH51" s="227">
        <v>-999.25711388591026</v>
      </c>
      <c r="SI51" s="227">
        <v>-1000.970801622685</v>
      </c>
      <c r="SJ51" s="227">
        <v>-1278.3536145059679</v>
      </c>
      <c r="SK51" s="227">
        <v>402.91893275231268</v>
      </c>
      <c r="SL51" s="227">
        <v>-193.10208718259219</v>
      </c>
      <c r="SM51" s="120"/>
      <c r="SN51" s="227">
        <v>-262.10592307433035</v>
      </c>
      <c r="SO51" s="227">
        <v>-79.603078831943094</v>
      </c>
      <c r="SP51" s="227">
        <v>123.38642404047096</v>
      </c>
      <c r="SQ51" s="227">
        <v>-75.696060827965084</v>
      </c>
      <c r="SR51" s="227">
        <v>-15.885226792364847</v>
      </c>
      <c r="SS51" s="227">
        <v>378.49914359511968</v>
      </c>
      <c r="ST51" s="227">
        <v>473.96155479089066</v>
      </c>
      <c r="SU51" s="227">
        <v>-29.416263789276854</v>
      </c>
      <c r="SV51" s="227">
        <v>-414.01996885469453</v>
      </c>
      <c r="SW51" s="227">
        <v>-148.19286169884981</v>
      </c>
      <c r="SX51" s="227">
        <v>-451.20808938495247</v>
      </c>
      <c r="SY51" s="227">
        <v>100.10424303724722</v>
      </c>
      <c r="SZ51" s="227">
        <v>122.44534302440843</v>
      </c>
      <c r="TA51" s="227">
        <v>331.24444060422502</v>
      </c>
      <c r="TB51" s="227">
        <v>405.73003804817381</v>
      </c>
      <c r="TC51" s="227">
        <v>1652.1707142857176</v>
      </c>
      <c r="TD51" s="227">
        <v>-846.11323809524038</v>
      </c>
      <c r="TE51" s="227">
        <v>-493.76876738095052</v>
      </c>
      <c r="TF51" s="227">
        <v>-626.96520309523476</v>
      </c>
      <c r="TG51" s="227">
        <v>-1050.6901435019172</v>
      </c>
      <c r="TH51" s="227">
        <v>246.16398626233422</v>
      </c>
      <c r="TI51" s="227">
        <v>251.49202583457736</v>
      </c>
      <c r="TJ51" s="227">
        <f t="shared" ref="TJ51:TV51" si="64">TJ13-TJ24+TJ23</f>
        <v>-1221.2060000000001</v>
      </c>
      <c r="TK51" s="227">
        <f t="shared" si="64"/>
        <v>-161.38199999999745</v>
      </c>
      <c r="TL51" s="227">
        <f t="shared" si="64"/>
        <v>-84.425275755101381</v>
      </c>
      <c r="TM51" s="227">
        <f t="shared" si="64"/>
        <v>-1552.861437998685</v>
      </c>
      <c r="TN51" s="227">
        <f t="shared" si="64"/>
        <v>3129.7094605171205</v>
      </c>
      <c r="TO51" s="227">
        <f t="shared" si="64"/>
        <v>2464.8042056918393</v>
      </c>
      <c r="TP51" s="227">
        <f t="shared" si="64"/>
        <v>-1247.0399714247167</v>
      </c>
      <c r="TQ51" s="227">
        <f t="shared" si="64"/>
        <v>-573.96595580354301</v>
      </c>
      <c r="TR51" s="227">
        <f t="shared" si="64"/>
        <v>-815.36707625980125</v>
      </c>
      <c r="TS51" s="227">
        <f t="shared" si="64"/>
        <v>1413.2756490831082</v>
      </c>
      <c r="TT51" s="227">
        <f t="shared" si="64"/>
        <v>159.27699192366811</v>
      </c>
      <c r="TU51" s="227">
        <f t="shared" si="64"/>
        <v>-5141.0103818972621</v>
      </c>
      <c r="TV51" s="227">
        <f t="shared" si="64"/>
        <v>1326.089176095317</v>
      </c>
      <c r="TW51" s="120"/>
      <c r="TX51" s="227">
        <v>-1207.5161013387979</v>
      </c>
      <c r="TY51" s="227">
        <v>-1982.2279312362207</v>
      </c>
      <c r="TZ51" s="227">
        <v>-1066.6370380560602</v>
      </c>
      <c r="UA51" s="227">
        <v>-999.33636884149746</v>
      </c>
      <c r="UB51" s="227">
        <v>-903.69367373830119</v>
      </c>
      <c r="UC51" s="227">
        <v>814.4725748063729</v>
      </c>
      <c r="UD51" s="227">
        <v>-401.80659880838311</v>
      </c>
      <c r="UE51" s="227">
        <v>-527.66262391896362</v>
      </c>
      <c r="UF51" s="227">
        <v>-550.78847905772909</v>
      </c>
      <c r="UG51" s="227">
        <v>-818.67631359743746</v>
      </c>
      <c r="UH51" s="227">
        <v>-1095.5936407190966</v>
      </c>
      <c r="UI51" s="227">
        <v>-2.2953291325090959</v>
      </c>
      <c r="UJ51" s="227">
        <v>103.6362051412832</v>
      </c>
      <c r="UK51" s="227">
        <v>-135.47396120623603</v>
      </c>
      <c r="UL51" s="227">
        <v>-82.09783743923083</v>
      </c>
      <c r="UM51" s="227">
        <v>990.73972030891127</v>
      </c>
      <c r="UN51" s="227">
        <v>591.11178820394366</v>
      </c>
      <c r="UO51" s="227">
        <v>530.7957231031769</v>
      </c>
      <c r="UP51" s="227">
        <v>2000.0381650636803</v>
      </c>
      <c r="UQ51" s="227">
        <v>225.39421794378711</v>
      </c>
      <c r="UR51" s="227">
        <v>803.47057945871052</v>
      </c>
      <c r="US51" s="227">
        <v>401.20411436502138</v>
      </c>
      <c r="UT51" s="227">
        <v>-98.562104419879461</v>
      </c>
      <c r="UU51" s="227">
        <v>1407.5975645020694</v>
      </c>
      <c r="UV51" s="227">
        <v>1083.5308740780652</v>
      </c>
      <c r="UW51" s="227">
        <v>1371.4399063273577</v>
      </c>
      <c r="UX51" s="227">
        <v>1835.6277275159039</v>
      </c>
      <c r="UY51" s="227">
        <v>2319.2677971378512</v>
      </c>
      <c r="UZ51" s="227">
        <v>633.50061773978689</v>
      </c>
      <c r="VA51" s="227">
        <v>420.23979118093143</v>
      </c>
      <c r="VB51" s="227">
        <v>-193.00042294475315</v>
      </c>
      <c r="VC51" s="227">
        <v>4882.5962035631637</v>
      </c>
      <c r="VD51" s="227">
        <v>2319.4659767565245</v>
      </c>
      <c r="VE51" s="227">
        <v>953.30679675652937</v>
      </c>
      <c r="VF51" s="227">
        <v>19.337484350616364</v>
      </c>
      <c r="VG51" s="120"/>
      <c r="VH51" s="227">
        <v>0</v>
      </c>
      <c r="VI51" s="227">
        <v>0</v>
      </c>
      <c r="VJ51" s="227">
        <v>0</v>
      </c>
      <c r="VK51" s="227">
        <v>0</v>
      </c>
      <c r="VL51" s="227">
        <v>0</v>
      </c>
      <c r="VM51" s="227">
        <v>0</v>
      </c>
      <c r="VN51" s="227">
        <v>0</v>
      </c>
      <c r="VO51" s="227">
        <v>0</v>
      </c>
      <c r="VP51" s="227">
        <v>0</v>
      </c>
      <c r="VQ51" s="227">
        <v>0</v>
      </c>
      <c r="VR51" s="227">
        <v>0</v>
      </c>
      <c r="VS51" s="227">
        <v>0</v>
      </c>
      <c r="VT51" s="227">
        <v>0</v>
      </c>
      <c r="VU51" s="227">
        <v>0</v>
      </c>
      <c r="VV51" s="227">
        <v>0</v>
      </c>
      <c r="VW51" s="227">
        <v>0</v>
      </c>
      <c r="VX51" s="227">
        <v>0</v>
      </c>
      <c r="VY51" s="227">
        <v>0</v>
      </c>
      <c r="VZ51" s="227">
        <v>0</v>
      </c>
      <c r="WA51" s="227">
        <v>0</v>
      </c>
      <c r="WB51" s="227">
        <v>0</v>
      </c>
      <c r="WC51" s="227">
        <v>0</v>
      </c>
      <c r="WD51" s="227">
        <v>0</v>
      </c>
      <c r="WE51" s="227">
        <v>0</v>
      </c>
      <c r="WF51" s="227">
        <v>0</v>
      </c>
      <c r="WG51" s="227">
        <v>0</v>
      </c>
      <c r="WH51" s="227">
        <v>0</v>
      </c>
      <c r="WI51" s="227">
        <v>0</v>
      </c>
      <c r="WJ51" s="227">
        <v>0</v>
      </c>
      <c r="WK51" s="227">
        <v>0</v>
      </c>
      <c r="WL51" s="227">
        <v>0</v>
      </c>
      <c r="WM51" s="227">
        <v>0</v>
      </c>
      <c r="WN51" s="227">
        <v>0</v>
      </c>
      <c r="WO51" s="227">
        <v>0</v>
      </c>
      <c r="WP51" s="227">
        <v>0</v>
      </c>
      <c r="WQ51" s="120"/>
      <c r="WR51" s="227">
        <v>0</v>
      </c>
      <c r="WS51" s="227">
        <v>0</v>
      </c>
      <c r="WT51" s="227">
        <v>0</v>
      </c>
      <c r="WU51" s="227">
        <v>0</v>
      </c>
      <c r="WV51" s="227">
        <v>0</v>
      </c>
      <c r="WW51" s="227">
        <v>0</v>
      </c>
      <c r="WX51" s="227">
        <v>0</v>
      </c>
      <c r="WY51" s="227">
        <v>0</v>
      </c>
      <c r="WZ51" s="227">
        <v>0</v>
      </c>
      <c r="XA51" s="227">
        <v>0</v>
      </c>
      <c r="XB51" s="227">
        <v>0</v>
      </c>
      <c r="XC51" s="227">
        <v>0</v>
      </c>
      <c r="XD51" s="227">
        <v>0</v>
      </c>
      <c r="XE51" s="227">
        <v>0</v>
      </c>
      <c r="XF51" s="227">
        <v>0</v>
      </c>
      <c r="XG51" s="227">
        <v>0</v>
      </c>
      <c r="XH51" s="227">
        <v>0</v>
      </c>
      <c r="XI51" s="227">
        <v>0</v>
      </c>
      <c r="XJ51" s="227">
        <v>0</v>
      </c>
      <c r="XK51" s="227">
        <v>0</v>
      </c>
      <c r="XL51" s="227">
        <v>0</v>
      </c>
      <c r="XM51" s="227">
        <v>0</v>
      </c>
      <c r="XN51" s="227">
        <v>0</v>
      </c>
      <c r="XO51" s="227">
        <v>0</v>
      </c>
      <c r="XP51" s="227">
        <v>0</v>
      </c>
      <c r="XQ51" s="227">
        <v>0</v>
      </c>
      <c r="XR51" s="227">
        <v>0</v>
      </c>
      <c r="XS51" s="227">
        <v>0</v>
      </c>
      <c r="XT51" s="227">
        <v>0</v>
      </c>
      <c r="XU51" s="227">
        <v>0</v>
      </c>
      <c r="XV51" s="227">
        <v>-1.7970000000000255</v>
      </c>
      <c r="XW51" s="227">
        <v>0</v>
      </c>
      <c r="XX51" s="227">
        <v>0</v>
      </c>
      <c r="XY51" s="227">
        <v>0</v>
      </c>
      <c r="XZ51" s="227">
        <v>-1.3973964285714828</v>
      </c>
      <c r="YA51" s="120"/>
      <c r="YB51" s="227">
        <v>0</v>
      </c>
      <c r="YC51" s="227">
        <v>0</v>
      </c>
      <c r="YD51" s="227">
        <v>0</v>
      </c>
      <c r="YE51" s="227">
        <v>0</v>
      </c>
      <c r="YF51" s="227">
        <v>0</v>
      </c>
      <c r="YG51" s="227">
        <v>0</v>
      </c>
      <c r="YH51" s="227">
        <v>0</v>
      </c>
      <c r="YI51" s="227">
        <v>0</v>
      </c>
      <c r="YJ51" s="227">
        <v>0</v>
      </c>
      <c r="YK51" s="227">
        <v>0</v>
      </c>
      <c r="YL51" s="227">
        <v>0</v>
      </c>
      <c r="YM51" s="227">
        <v>0</v>
      </c>
      <c r="YN51" s="227">
        <v>0</v>
      </c>
      <c r="YO51" s="227">
        <v>0</v>
      </c>
      <c r="YP51" s="227">
        <v>0</v>
      </c>
      <c r="YQ51" s="227">
        <v>0</v>
      </c>
      <c r="YR51" s="227">
        <v>0</v>
      </c>
      <c r="YS51" s="227">
        <v>0</v>
      </c>
      <c r="YT51" s="227">
        <v>0</v>
      </c>
      <c r="YU51" s="227">
        <v>0</v>
      </c>
      <c r="YV51" s="227">
        <v>0</v>
      </c>
      <c r="YW51" s="227">
        <v>0</v>
      </c>
      <c r="YX51" s="227">
        <v>0</v>
      </c>
      <c r="YY51" s="227">
        <v>0</v>
      </c>
      <c r="YZ51" s="227">
        <v>0</v>
      </c>
      <c r="ZA51" s="227">
        <v>0</v>
      </c>
      <c r="ZB51" s="227">
        <v>0</v>
      </c>
      <c r="ZC51" s="227">
        <v>0</v>
      </c>
      <c r="ZD51" s="227">
        <v>0</v>
      </c>
      <c r="ZE51" s="227">
        <v>0</v>
      </c>
      <c r="ZF51" s="227">
        <v>0</v>
      </c>
      <c r="ZG51" s="227">
        <v>0</v>
      </c>
      <c r="ZH51" s="227">
        <v>0</v>
      </c>
      <c r="ZI51" s="227">
        <v>-1.9175573325391042</v>
      </c>
      <c r="ZJ51" s="227">
        <v>0.19189414422567097</v>
      </c>
      <c r="ZK51" s="120"/>
      <c r="ZL51" s="227">
        <v>0</v>
      </c>
      <c r="ZM51" s="227">
        <v>0</v>
      </c>
      <c r="ZN51" s="227">
        <v>0</v>
      </c>
      <c r="ZO51" s="227">
        <v>0</v>
      </c>
      <c r="ZP51" s="227">
        <v>0</v>
      </c>
      <c r="ZQ51" s="227">
        <v>0</v>
      </c>
      <c r="ZR51" s="227">
        <v>0</v>
      </c>
      <c r="ZS51" s="227">
        <v>0</v>
      </c>
      <c r="ZT51" s="227">
        <v>0</v>
      </c>
      <c r="ZU51" s="227">
        <v>0</v>
      </c>
      <c r="ZV51" s="227">
        <v>0</v>
      </c>
      <c r="ZW51" s="227">
        <v>0</v>
      </c>
      <c r="ZX51" s="227">
        <v>0</v>
      </c>
      <c r="ZY51" s="227">
        <v>0</v>
      </c>
      <c r="ZZ51" s="227">
        <v>0</v>
      </c>
      <c r="AAA51" s="227">
        <v>0</v>
      </c>
      <c r="AAB51" s="227">
        <v>0</v>
      </c>
      <c r="AAC51" s="227">
        <v>0</v>
      </c>
      <c r="AAD51" s="227">
        <v>0</v>
      </c>
      <c r="AAE51" s="227">
        <v>0</v>
      </c>
      <c r="AAF51" s="227">
        <v>0</v>
      </c>
      <c r="AAG51" s="227">
        <v>0</v>
      </c>
      <c r="AAH51" s="227">
        <v>0</v>
      </c>
      <c r="AAI51" s="227">
        <v>0</v>
      </c>
      <c r="AAJ51" s="227">
        <v>0</v>
      </c>
      <c r="AAK51" s="227">
        <v>0</v>
      </c>
      <c r="AAL51" s="227">
        <v>0</v>
      </c>
      <c r="AAM51" s="227">
        <v>0</v>
      </c>
      <c r="AAN51" s="227">
        <v>0</v>
      </c>
      <c r="AAO51" s="227">
        <v>0</v>
      </c>
      <c r="AAP51" s="227">
        <v>0</v>
      </c>
      <c r="AAQ51" s="227">
        <v>0</v>
      </c>
      <c r="AAR51" s="227">
        <v>0</v>
      </c>
      <c r="AAS51" s="227">
        <v>0</v>
      </c>
      <c r="AAT51" s="227">
        <v>0</v>
      </c>
      <c r="AAU51" s="120"/>
      <c r="AAV51" s="227">
        <v>0</v>
      </c>
      <c r="AAW51" s="227">
        <v>0</v>
      </c>
      <c r="AAX51" s="227">
        <v>-6.7501559897209518E-14</v>
      </c>
      <c r="AAY51" s="227">
        <v>0</v>
      </c>
      <c r="AAZ51" s="227">
        <v>-0.15049306868033341</v>
      </c>
      <c r="ABA51" s="227">
        <v>-6.3948846218409017E-14</v>
      </c>
      <c r="ABB51" s="227">
        <v>8.1712414612411521E-14</v>
      </c>
      <c r="ABC51" s="227">
        <v>0</v>
      </c>
      <c r="ABD51" s="227">
        <v>0</v>
      </c>
      <c r="ABE51" s="227">
        <v>0</v>
      </c>
      <c r="ABF51" s="227">
        <v>7.815970093361102E-14</v>
      </c>
      <c r="ABG51" s="227">
        <v>-8.5265128291212022E-14</v>
      </c>
      <c r="ABH51" s="227">
        <v>-3.1694376810761966</v>
      </c>
      <c r="ABI51" s="227">
        <v>-9.5899717032096987E-2</v>
      </c>
      <c r="ABJ51" s="227">
        <v>0</v>
      </c>
      <c r="ABK51" s="227">
        <v>7.815970093361102E-14</v>
      </c>
      <c r="ABL51" s="227">
        <v>0</v>
      </c>
      <c r="ABM51" s="227">
        <v>0</v>
      </c>
      <c r="ABN51" s="227">
        <v>7.1054273576010019E-14</v>
      </c>
      <c r="ABO51" s="227">
        <v>0</v>
      </c>
      <c r="ABP51" s="227">
        <v>0</v>
      </c>
      <c r="ABQ51" s="227">
        <v>-6.3948846218409017E-14</v>
      </c>
      <c r="ABR51" s="227">
        <v>-9.0000000000003411E-2</v>
      </c>
      <c r="ABS51" s="227">
        <v>85.412153999999987</v>
      </c>
      <c r="ABT51" s="227">
        <v>4.0149000000000115</v>
      </c>
      <c r="ABU51" s="227">
        <v>0.84280000000011768</v>
      </c>
      <c r="ABV51" s="227">
        <v>-133.69874999999996</v>
      </c>
      <c r="ABW51" s="227">
        <v>8.9850000000041064E-2</v>
      </c>
      <c r="ABX51" s="227">
        <v>-6.8000000000000043</v>
      </c>
      <c r="ABY51" s="227">
        <v>-120.71699999999998</v>
      </c>
      <c r="ABZ51" s="227">
        <v>61.25</v>
      </c>
      <c r="ACA51" s="227">
        <v>-33.540394225430305</v>
      </c>
      <c r="ACB51" s="227">
        <v>-32.726090559999989</v>
      </c>
      <c r="ACC51" s="227">
        <v>-32.726090559999989</v>
      </c>
      <c r="ACD51" s="227">
        <v>-0.72899125000012077</v>
      </c>
      <c r="ACE51" s="120"/>
      <c r="ACF51" s="227">
        <v>0</v>
      </c>
      <c r="ACG51" s="227">
        <v>0</v>
      </c>
      <c r="ACH51" s="227">
        <v>0</v>
      </c>
      <c r="ACI51" s="227">
        <v>0</v>
      </c>
      <c r="ACJ51" s="227">
        <v>0</v>
      </c>
      <c r="ACK51" s="227">
        <v>0</v>
      </c>
      <c r="ACL51" s="227">
        <v>0</v>
      </c>
      <c r="ACM51" s="227">
        <v>0</v>
      </c>
      <c r="ACN51" s="227">
        <v>0</v>
      </c>
      <c r="ACO51" s="227">
        <v>0</v>
      </c>
      <c r="ACP51" s="227">
        <v>0</v>
      </c>
      <c r="ACQ51" s="227">
        <v>0</v>
      </c>
      <c r="ACR51" s="227">
        <v>0</v>
      </c>
      <c r="ACS51" s="227">
        <v>0</v>
      </c>
      <c r="ACT51" s="227">
        <v>0</v>
      </c>
      <c r="ACU51" s="227">
        <v>0</v>
      </c>
      <c r="ACV51" s="227">
        <v>0</v>
      </c>
      <c r="ACW51" s="227">
        <v>0</v>
      </c>
      <c r="ACX51" s="227">
        <v>0</v>
      </c>
      <c r="ACY51" s="227">
        <v>0</v>
      </c>
      <c r="ACZ51" s="227">
        <v>0</v>
      </c>
      <c r="ADA51" s="227">
        <v>0</v>
      </c>
      <c r="ADB51" s="227">
        <v>0</v>
      </c>
      <c r="ADC51" s="227">
        <v>0</v>
      </c>
      <c r="ADD51" s="227">
        <v>0</v>
      </c>
      <c r="ADE51" s="227">
        <v>0</v>
      </c>
      <c r="ADF51" s="227">
        <v>0</v>
      </c>
      <c r="ADG51" s="227">
        <v>0</v>
      </c>
      <c r="ADH51" s="227">
        <v>0</v>
      </c>
      <c r="ADI51" s="227">
        <v>0</v>
      </c>
      <c r="ADJ51" s="227">
        <v>0</v>
      </c>
      <c r="ADK51" s="227">
        <v>0</v>
      </c>
      <c r="ADL51" s="227">
        <v>0</v>
      </c>
      <c r="ADM51" s="227">
        <v>0</v>
      </c>
      <c r="ADN51" s="227">
        <v>0</v>
      </c>
      <c r="ADO51" s="120"/>
      <c r="ADP51" s="227">
        <v>0</v>
      </c>
      <c r="ADQ51" s="227">
        <v>0</v>
      </c>
      <c r="ADR51" s="227">
        <v>0</v>
      </c>
      <c r="ADS51" s="227">
        <v>0</v>
      </c>
      <c r="ADT51" s="227">
        <v>0</v>
      </c>
      <c r="ADU51" s="227">
        <v>0</v>
      </c>
      <c r="ADV51" s="227">
        <v>0</v>
      </c>
      <c r="ADW51" s="227">
        <v>0</v>
      </c>
      <c r="ADX51" s="227">
        <v>0</v>
      </c>
      <c r="ADY51" s="227">
        <v>0</v>
      </c>
      <c r="ADZ51" s="227">
        <v>0</v>
      </c>
      <c r="AEA51" s="227">
        <v>0</v>
      </c>
      <c r="AEB51" s="227">
        <v>0</v>
      </c>
      <c r="AEC51" s="227">
        <v>0</v>
      </c>
      <c r="AED51" s="227">
        <v>0</v>
      </c>
      <c r="AEE51" s="227">
        <v>0</v>
      </c>
      <c r="AEF51" s="227">
        <v>0</v>
      </c>
      <c r="AEG51" s="227">
        <v>0</v>
      </c>
      <c r="AEH51" s="227">
        <v>0</v>
      </c>
      <c r="AEI51" s="227">
        <v>0</v>
      </c>
      <c r="AEJ51" s="227">
        <v>0</v>
      </c>
      <c r="AEK51" s="227">
        <v>0</v>
      </c>
      <c r="AEL51" s="227">
        <v>0</v>
      </c>
      <c r="AEM51" s="227">
        <v>0</v>
      </c>
      <c r="AEN51" s="227">
        <v>0</v>
      </c>
      <c r="AEO51" s="227">
        <v>0</v>
      </c>
      <c r="AEP51" s="227">
        <v>0</v>
      </c>
      <c r="AEQ51" s="227">
        <v>0</v>
      </c>
      <c r="AER51" s="227">
        <v>0</v>
      </c>
      <c r="AES51" s="227">
        <v>0</v>
      </c>
      <c r="AET51" s="227">
        <v>0</v>
      </c>
      <c r="AEU51" s="227">
        <v>0</v>
      </c>
      <c r="AEV51" s="227">
        <v>0</v>
      </c>
      <c r="AEW51" s="227">
        <v>0</v>
      </c>
      <c r="AEX51" s="227">
        <v>0</v>
      </c>
      <c r="AEY51" s="120"/>
      <c r="AEZ51" s="227">
        <v>0</v>
      </c>
      <c r="AFA51" s="227">
        <v>0</v>
      </c>
      <c r="AFB51" s="227">
        <v>0</v>
      </c>
      <c r="AFC51" s="227">
        <v>0</v>
      </c>
      <c r="AFD51" s="227">
        <v>0</v>
      </c>
      <c r="AFE51" s="227">
        <v>0</v>
      </c>
      <c r="AFF51" s="227">
        <v>0</v>
      </c>
      <c r="AFG51" s="227">
        <v>0</v>
      </c>
      <c r="AFH51" s="227">
        <v>0</v>
      </c>
      <c r="AFI51" s="227">
        <v>0</v>
      </c>
      <c r="AFJ51" s="227">
        <v>0</v>
      </c>
      <c r="AFK51" s="227">
        <v>0</v>
      </c>
      <c r="AFL51" s="227">
        <v>0</v>
      </c>
      <c r="AFM51" s="227">
        <v>0</v>
      </c>
      <c r="AFN51" s="227">
        <v>0</v>
      </c>
      <c r="AFO51" s="227">
        <v>0</v>
      </c>
      <c r="AFP51" s="227">
        <v>0</v>
      </c>
      <c r="AFQ51" s="227">
        <v>0</v>
      </c>
      <c r="AFR51" s="227">
        <v>0</v>
      </c>
      <c r="AFS51" s="227">
        <v>0</v>
      </c>
      <c r="AFT51" s="227">
        <v>0</v>
      </c>
      <c r="AFU51" s="227">
        <v>0</v>
      </c>
      <c r="AFV51" s="227">
        <v>0</v>
      </c>
      <c r="AFW51" s="227">
        <v>0</v>
      </c>
      <c r="AFX51" s="227">
        <v>0</v>
      </c>
      <c r="AFY51" s="227">
        <v>0</v>
      </c>
      <c r="AFZ51" s="227">
        <v>0</v>
      </c>
      <c r="AGA51" s="227">
        <v>0</v>
      </c>
      <c r="AGB51" s="227">
        <v>0</v>
      </c>
      <c r="AGC51" s="227">
        <v>0</v>
      </c>
      <c r="AGD51" s="227">
        <v>0</v>
      </c>
      <c r="AGE51" s="227">
        <v>0</v>
      </c>
      <c r="AGF51" s="227">
        <v>0</v>
      </c>
      <c r="AGG51" s="227">
        <v>0</v>
      </c>
      <c r="AGH51" s="227">
        <v>0</v>
      </c>
    </row>
    <row r="52" spans="1:866" x14ac:dyDescent="0.25">
      <c r="D52" s="325"/>
      <c r="E52" s="325"/>
      <c r="F52" s="325"/>
      <c r="G52" s="325"/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25"/>
      <c r="AI52" s="325"/>
      <c r="AJ52" s="325"/>
      <c r="AK52" s="325"/>
      <c r="AL52" s="325"/>
      <c r="AM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W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G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Q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GA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K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U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KE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O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Y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I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S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RC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M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W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G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Q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YA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K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  <c r="AAB52" s="120"/>
      <c r="AAC52" s="120"/>
      <c r="AAD52" s="120"/>
      <c r="AAE52" s="120"/>
      <c r="AAF52" s="120"/>
      <c r="AAG52" s="120"/>
      <c r="AAH52" s="120"/>
      <c r="AAI52" s="120"/>
      <c r="AAJ52" s="120"/>
      <c r="AAK52" s="120"/>
      <c r="AAL52" s="120"/>
      <c r="AAM52" s="120"/>
      <c r="AAN52" s="120"/>
      <c r="AAO52" s="120"/>
      <c r="AAU52" s="120"/>
      <c r="ABA52" s="120"/>
      <c r="ABB52" s="120"/>
      <c r="ABC52" s="120"/>
      <c r="ABD52" s="120"/>
      <c r="ABE52" s="120"/>
      <c r="ABF52" s="120"/>
      <c r="ABG52" s="120"/>
      <c r="ABH52" s="120"/>
      <c r="ABI52" s="120"/>
      <c r="ABJ52" s="120"/>
      <c r="ABK52" s="120"/>
      <c r="ABL52" s="120"/>
      <c r="ABM52" s="120"/>
      <c r="ABN52" s="120"/>
      <c r="ABO52" s="120"/>
      <c r="ABP52" s="120"/>
      <c r="ABQ52" s="120"/>
      <c r="ABR52" s="120"/>
      <c r="ABS52" s="120"/>
      <c r="ABT52" s="120"/>
      <c r="ABU52" s="120"/>
      <c r="ABV52" s="120"/>
      <c r="ABW52" s="120"/>
      <c r="ABX52" s="120"/>
      <c r="ABY52" s="120"/>
      <c r="ACE52" s="120"/>
      <c r="ACK52" s="120"/>
      <c r="ACL52" s="120"/>
      <c r="ACM52" s="120"/>
      <c r="ACN52" s="120"/>
      <c r="ACO52" s="120"/>
      <c r="ACP52" s="120"/>
      <c r="ACQ52" s="120"/>
      <c r="ACR52" s="120"/>
      <c r="ACS52" s="120"/>
      <c r="ACT52" s="120"/>
      <c r="ACU52" s="120"/>
      <c r="ACV52" s="120"/>
      <c r="ACW52" s="120"/>
      <c r="ACX52" s="120"/>
      <c r="ACY52" s="120"/>
      <c r="ACZ52" s="120"/>
      <c r="ADA52" s="120"/>
      <c r="ADB52" s="120"/>
      <c r="ADC52" s="120"/>
      <c r="ADD52" s="120"/>
      <c r="ADE52" s="120"/>
      <c r="ADF52" s="120"/>
      <c r="ADG52" s="120"/>
      <c r="ADH52" s="120"/>
      <c r="ADI52" s="120"/>
      <c r="ADO52" s="120"/>
      <c r="ADU52" s="120"/>
      <c r="ADV52" s="120"/>
      <c r="ADW52" s="120"/>
      <c r="ADX52" s="120"/>
      <c r="ADY52" s="120"/>
      <c r="ADZ52" s="120"/>
      <c r="AEA52" s="120"/>
      <c r="AEB52" s="120"/>
      <c r="AEC52" s="120"/>
      <c r="AED52" s="120"/>
      <c r="AEE52" s="120"/>
      <c r="AEF52" s="120"/>
      <c r="AEG52" s="120"/>
      <c r="AEH52" s="120"/>
      <c r="AEI52" s="120"/>
      <c r="AEJ52" s="120"/>
      <c r="AEK52" s="120"/>
      <c r="AEL52" s="120"/>
      <c r="AEM52" s="120"/>
      <c r="AEN52" s="120"/>
      <c r="AEO52" s="120"/>
      <c r="AEP52" s="120"/>
      <c r="AEQ52" s="120"/>
      <c r="AER52" s="120"/>
      <c r="AES52" s="120"/>
      <c r="AEY52" s="120"/>
      <c r="AFE52" s="120"/>
      <c r="AFF52" s="120"/>
      <c r="AFG52" s="120"/>
      <c r="AFH52" s="120"/>
      <c r="AFI52" s="120"/>
      <c r="AFJ52" s="120"/>
      <c r="AFK52" s="120"/>
      <c r="AFL52" s="120"/>
      <c r="AFM52" s="120"/>
      <c r="AFN52" s="120"/>
      <c r="AFO52" s="120"/>
      <c r="AFP52" s="120"/>
      <c r="AFQ52" s="120"/>
      <c r="AFR52" s="120"/>
      <c r="AFS52" s="120"/>
      <c r="AFT52" s="120"/>
      <c r="AFU52" s="120"/>
      <c r="AFV52" s="120"/>
      <c r="AFW52" s="120"/>
      <c r="AFX52" s="120"/>
      <c r="AFY52" s="120"/>
      <c r="AFZ52" s="120"/>
      <c r="AGA52" s="120"/>
      <c r="AGB52" s="120"/>
      <c r="AGC52" s="120"/>
    </row>
    <row r="53" spans="1:866" x14ac:dyDescent="0.25">
      <c r="C53" s="148" t="s">
        <v>83</v>
      </c>
      <c r="D53" s="310">
        <f>E105</f>
        <v>0.77858188618029811</v>
      </c>
      <c r="E53" s="310">
        <f>E105</f>
        <v>0.77858188618029811</v>
      </c>
      <c r="F53" s="310">
        <f>D105</f>
        <v>0.75602744533010136</v>
      </c>
      <c r="G53" s="310">
        <f>F105</f>
        <v>0.76181170921547803</v>
      </c>
      <c r="H53" s="310">
        <f>D105</f>
        <v>0.75602744533010136</v>
      </c>
      <c r="I53" s="310">
        <f>F105</f>
        <v>0.76181170921547803</v>
      </c>
      <c r="J53" s="310">
        <f>F105</f>
        <v>0.76181170921547803</v>
      </c>
      <c r="K53" s="310">
        <f>D105</f>
        <v>0.75602744533010136</v>
      </c>
      <c r="L53" s="310">
        <f>D105</f>
        <v>0.75602744533010136</v>
      </c>
      <c r="M53" s="310">
        <f>F105</f>
        <v>0.76181170921547803</v>
      </c>
      <c r="N53" s="310">
        <f>E105</f>
        <v>0.77858188618029811</v>
      </c>
      <c r="O53" s="310">
        <f>D105</f>
        <v>0.75602744533010136</v>
      </c>
      <c r="P53" s="310">
        <f>D105</f>
        <v>0.75602744533010136</v>
      </c>
      <c r="Q53" s="310">
        <f>E105</f>
        <v>0.77858188618029811</v>
      </c>
      <c r="R53" s="310">
        <f>F105</f>
        <v>0.76181170921547803</v>
      </c>
      <c r="S53" s="310">
        <f>F105</f>
        <v>0.76181170921547803</v>
      </c>
      <c r="T53" s="310">
        <f>D105</f>
        <v>0.75602744533010136</v>
      </c>
      <c r="U53" s="310">
        <f>D105</f>
        <v>0.75602744533010136</v>
      </c>
      <c r="V53" s="310">
        <f>F105</f>
        <v>0.76181170921547803</v>
      </c>
      <c r="W53" s="310">
        <f>F105</f>
        <v>0.76181170921547803</v>
      </c>
      <c r="X53" s="310">
        <f>F105</f>
        <v>0.76181170921547803</v>
      </c>
      <c r="Y53" s="310">
        <f>F105</f>
        <v>0.76181170921547803</v>
      </c>
      <c r="Z53" s="310">
        <f>D105</f>
        <v>0.75602744533010136</v>
      </c>
      <c r="AA53" s="310">
        <f>D105</f>
        <v>0.75602744533010136</v>
      </c>
      <c r="AB53" s="310">
        <f>E105</f>
        <v>0.77858188618029811</v>
      </c>
      <c r="AC53" s="310">
        <f>E105</f>
        <v>0.77858188618029811</v>
      </c>
      <c r="AD53" s="310">
        <f>F105</f>
        <v>0.76181170921547803</v>
      </c>
      <c r="AE53" s="310">
        <f>D105</f>
        <v>0.75602744533010136</v>
      </c>
      <c r="AF53" s="310">
        <f>F105</f>
        <v>0.76181170921547803</v>
      </c>
      <c r="AG53" s="310">
        <f>D105</f>
        <v>0.75602744533010136</v>
      </c>
      <c r="AH53" s="310">
        <f>F105</f>
        <v>0.76181170921547803</v>
      </c>
      <c r="AI53" s="310">
        <v>0.7378493951858458</v>
      </c>
      <c r="AJ53" s="310">
        <v>0.84831646891486368</v>
      </c>
      <c r="AK53" s="310">
        <v>0.74098532775532033</v>
      </c>
      <c r="AL53" s="310">
        <v>0.72035012827290679</v>
      </c>
      <c r="AM53" s="120"/>
      <c r="AN53" s="310">
        <f>AO105</f>
        <v>0.84425231902208608</v>
      </c>
      <c r="AO53" s="310">
        <f>AO105</f>
        <v>0.84425231902208608</v>
      </c>
      <c r="AP53" s="310">
        <f>AN105</f>
        <v>0.59092093277210811</v>
      </c>
      <c r="AQ53" s="310">
        <f>AP105</f>
        <v>0.90800619647415715</v>
      </c>
      <c r="AR53" s="310">
        <f>AN105</f>
        <v>0.59092093277210811</v>
      </c>
      <c r="AS53" s="310">
        <f>AP105</f>
        <v>0.90800619647415715</v>
      </c>
      <c r="AT53" s="310">
        <f>AP105</f>
        <v>0.90800619647415715</v>
      </c>
      <c r="AU53" s="310">
        <f>AN105</f>
        <v>0.59092093277210811</v>
      </c>
      <c r="AV53" s="310">
        <f>AN105</f>
        <v>0.59092093277210811</v>
      </c>
      <c r="AW53" s="310">
        <f>AP105</f>
        <v>0.90800619647415715</v>
      </c>
      <c r="AX53" s="310">
        <f>AO105</f>
        <v>0.84425231902208608</v>
      </c>
      <c r="AY53" s="310">
        <f>AN105</f>
        <v>0.59092093277210811</v>
      </c>
      <c r="AZ53" s="310">
        <f>AN105</f>
        <v>0.59092093277210811</v>
      </c>
      <c r="BA53" s="310">
        <f>AO105</f>
        <v>0.84425231902208608</v>
      </c>
      <c r="BB53" s="310">
        <f>AP105</f>
        <v>0.90800619647415715</v>
      </c>
      <c r="BC53" s="310">
        <f>AP105</f>
        <v>0.90800619647415715</v>
      </c>
      <c r="BD53" s="310">
        <f>AN105</f>
        <v>0.59092093277210811</v>
      </c>
      <c r="BE53" s="310">
        <f>AN105</f>
        <v>0.59092093277210811</v>
      </c>
      <c r="BF53" s="310">
        <f>AP105</f>
        <v>0.90800619647415715</v>
      </c>
      <c r="BG53" s="310">
        <f>AP105</f>
        <v>0.90800619647415715</v>
      </c>
      <c r="BH53" s="310">
        <f>AP105</f>
        <v>0.90800619647415715</v>
      </c>
      <c r="BI53" s="310">
        <f>AP105</f>
        <v>0.90800619647415715</v>
      </c>
      <c r="BJ53" s="310">
        <f>AN105</f>
        <v>0.59092093277210811</v>
      </c>
      <c r="BK53" s="310">
        <f>AN105</f>
        <v>0.59092093277210811</v>
      </c>
      <c r="BL53" s="310">
        <f>AO105</f>
        <v>0.84425231902208608</v>
      </c>
      <c r="BM53" s="310">
        <f>AO105</f>
        <v>0.84425231902208608</v>
      </c>
      <c r="BN53" s="310">
        <f>AP105</f>
        <v>0.90800619647415715</v>
      </c>
      <c r="BO53" s="310">
        <f>AN105</f>
        <v>0.59092093277210811</v>
      </c>
      <c r="BP53" s="310">
        <f>AP105</f>
        <v>0.90800619647415715</v>
      </c>
      <c r="BQ53" s="310">
        <f>AN105</f>
        <v>0.59092093277210811</v>
      </c>
      <c r="BR53" s="310">
        <f>AP105</f>
        <v>0.90800619647415715</v>
      </c>
      <c r="BS53" s="310">
        <v>0.7378493951858458</v>
      </c>
      <c r="BT53" s="310">
        <v>0.84831646891486368</v>
      </c>
      <c r="BU53" s="310">
        <v>0.74098532775532033</v>
      </c>
      <c r="BV53" s="310">
        <v>0.72035012827290679</v>
      </c>
      <c r="BW53" s="120"/>
      <c r="BX53" s="310">
        <f>BY105</f>
        <v>0.83753138511843428</v>
      </c>
      <c r="BY53" s="310">
        <f>BY105</f>
        <v>0.83753138511843428</v>
      </c>
      <c r="BZ53" s="310">
        <f>BX105</f>
        <v>0.88793350436031815</v>
      </c>
      <c r="CA53" s="310">
        <f>BZ105</f>
        <v>0.92217003918864748</v>
      </c>
      <c r="CB53" s="310">
        <f>BX105</f>
        <v>0.88793350436031815</v>
      </c>
      <c r="CC53" s="310">
        <f>BZ105</f>
        <v>0.92217003918864748</v>
      </c>
      <c r="CD53" s="310">
        <f>BZ105</f>
        <v>0.92217003918864748</v>
      </c>
      <c r="CE53" s="310">
        <f>BX105</f>
        <v>0.88793350436031815</v>
      </c>
      <c r="CF53" s="310">
        <f>BX105</f>
        <v>0.88793350436031815</v>
      </c>
      <c r="CG53" s="310">
        <f>BZ105</f>
        <v>0.92217003918864748</v>
      </c>
      <c r="CH53" s="310">
        <f>BY105</f>
        <v>0.83753138511843428</v>
      </c>
      <c r="CI53" s="310">
        <f>BX105</f>
        <v>0.88793350436031815</v>
      </c>
      <c r="CJ53" s="310">
        <f>BX105</f>
        <v>0.88793350436031815</v>
      </c>
      <c r="CK53" s="310">
        <f>BY105</f>
        <v>0.83753138511843428</v>
      </c>
      <c r="CL53" s="310">
        <f>BZ105</f>
        <v>0.92217003918864748</v>
      </c>
      <c r="CM53" s="310">
        <f>BZ105</f>
        <v>0.92217003918864748</v>
      </c>
      <c r="CN53" s="310">
        <f>BX105</f>
        <v>0.88793350436031815</v>
      </c>
      <c r="CO53" s="310">
        <f>BX105</f>
        <v>0.88793350436031815</v>
      </c>
      <c r="CP53" s="310">
        <f>BZ105</f>
        <v>0.92217003918864748</v>
      </c>
      <c r="CQ53" s="310">
        <f>BZ105</f>
        <v>0.92217003918864748</v>
      </c>
      <c r="CR53" s="310">
        <f>BZ105</f>
        <v>0.92217003918864748</v>
      </c>
      <c r="CS53" s="310">
        <f>BZ105</f>
        <v>0.92217003918864748</v>
      </c>
      <c r="CT53" s="310">
        <f>BX105</f>
        <v>0.88793350436031815</v>
      </c>
      <c r="CU53" s="310">
        <f>BX105</f>
        <v>0.88793350436031815</v>
      </c>
      <c r="CV53" s="310">
        <f>BY105</f>
        <v>0.83753138511843428</v>
      </c>
      <c r="CW53" s="310">
        <f>BY105</f>
        <v>0.83753138511843428</v>
      </c>
      <c r="CX53" s="310">
        <f>BZ105</f>
        <v>0.92217003918864748</v>
      </c>
      <c r="CY53" s="310">
        <f>BX105</f>
        <v>0.88793350436031815</v>
      </c>
      <c r="CZ53" s="310">
        <f>BZ105</f>
        <v>0.92217003918864748</v>
      </c>
      <c r="DA53" s="310">
        <f>BX105</f>
        <v>0.88793350436031815</v>
      </c>
      <c r="DB53" s="310">
        <f>BZ105</f>
        <v>0.92217003918864748</v>
      </c>
      <c r="DC53" s="310">
        <v>0.7378493951858458</v>
      </c>
      <c r="DD53" s="310">
        <v>0.84831646891486368</v>
      </c>
      <c r="DE53" s="310">
        <v>0.74098532775532033</v>
      </c>
      <c r="DF53" s="310">
        <v>0.72035012827290679</v>
      </c>
      <c r="DG53" s="120"/>
      <c r="DH53" s="310">
        <f>DI105</f>
        <v>0.66666666666666663</v>
      </c>
      <c r="DI53" s="310">
        <f>DI105</f>
        <v>0.66666666666666663</v>
      </c>
      <c r="DJ53" s="310">
        <f>DH105</f>
        <v>1</v>
      </c>
      <c r="DK53" s="310">
        <f>DJ105</f>
        <v>1</v>
      </c>
      <c r="DL53" s="310">
        <f>DH105</f>
        <v>1</v>
      </c>
      <c r="DM53" s="310">
        <f>DJ105</f>
        <v>1</v>
      </c>
      <c r="DN53" s="310">
        <f>DJ105</f>
        <v>1</v>
      </c>
      <c r="DO53" s="310">
        <f>DH105</f>
        <v>1</v>
      </c>
      <c r="DP53" s="310">
        <f>DH105</f>
        <v>1</v>
      </c>
      <c r="DQ53" s="310">
        <f>DJ105</f>
        <v>1</v>
      </c>
      <c r="DR53" s="310">
        <f>DI105</f>
        <v>0.66666666666666663</v>
      </c>
      <c r="DS53" s="310">
        <f>DH105</f>
        <v>1</v>
      </c>
      <c r="DT53" s="310">
        <f>DH105</f>
        <v>1</v>
      </c>
      <c r="DU53" s="310">
        <f>DI105</f>
        <v>0.66666666666666663</v>
      </c>
      <c r="DV53" s="310">
        <f>DJ105</f>
        <v>1</v>
      </c>
      <c r="DW53" s="310">
        <f>DJ105</f>
        <v>1</v>
      </c>
      <c r="DX53" s="310">
        <f>DH105</f>
        <v>1</v>
      </c>
      <c r="DY53" s="310">
        <f>DH105</f>
        <v>1</v>
      </c>
      <c r="DZ53" s="310">
        <f>DJ105</f>
        <v>1</v>
      </c>
      <c r="EA53" s="310">
        <f>DJ105</f>
        <v>1</v>
      </c>
      <c r="EB53" s="310">
        <f>DJ105</f>
        <v>1</v>
      </c>
      <c r="EC53" s="310">
        <f>DJ105</f>
        <v>1</v>
      </c>
      <c r="ED53" s="310">
        <f>DH105</f>
        <v>1</v>
      </c>
      <c r="EE53" s="310">
        <f>DH105</f>
        <v>1</v>
      </c>
      <c r="EF53" s="310">
        <f>DI105</f>
        <v>0.66666666666666663</v>
      </c>
      <c r="EG53" s="310">
        <f>DI105</f>
        <v>0.66666666666666663</v>
      </c>
      <c r="EH53" s="310">
        <f>DJ105</f>
        <v>1</v>
      </c>
      <c r="EI53" s="310">
        <f>DH105</f>
        <v>1</v>
      </c>
      <c r="EJ53" s="310">
        <f>DJ105</f>
        <v>1</v>
      </c>
      <c r="EK53" s="310">
        <f>DH105</f>
        <v>1</v>
      </c>
      <c r="EL53" s="310">
        <f>DJ105</f>
        <v>1</v>
      </c>
      <c r="EM53" s="310">
        <v>0.7378493951858458</v>
      </c>
      <c r="EN53" s="310">
        <v>0.84831646891486368</v>
      </c>
      <c r="EO53" s="310">
        <v>0.74098532775532033</v>
      </c>
      <c r="EP53" s="310">
        <v>0.72035012827290679</v>
      </c>
      <c r="EQ53" s="120"/>
      <c r="ER53" s="310">
        <f>ES105</f>
        <v>1</v>
      </c>
      <c r="ES53" s="310">
        <f>ES105</f>
        <v>1</v>
      </c>
      <c r="ET53" s="310">
        <f>ER105</f>
        <v>1</v>
      </c>
      <c r="EU53" s="310">
        <f>ET105</f>
        <v>1</v>
      </c>
      <c r="EV53" s="310">
        <f>ER105</f>
        <v>1</v>
      </c>
      <c r="EW53" s="310">
        <f>ET105</f>
        <v>1</v>
      </c>
      <c r="EX53" s="310">
        <f>ET105</f>
        <v>1</v>
      </c>
      <c r="EY53" s="310">
        <f>ER105</f>
        <v>1</v>
      </c>
      <c r="EZ53" s="310">
        <f>ER105</f>
        <v>1</v>
      </c>
      <c r="FA53" s="310">
        <f>ET105</f>
        <v>1</v>
      </c>
      <c r="FB53" s="310">
        <f>ES105</f>
        <v>1</v>
      </c>
      <c r="FC53" s="310">
        <f>ER105</f>
        <v>1</v>
      </c>
      <c r="FD53" s="310">
        <f>ER105</f>
        <v>1</v>
      </c>
      <c r="FE53" s="310">
        <f>ES105</f>
        <v>1</v>
      </c>
      <c r="FF53" s="310">
        <f>ET105</f>
        <v>1</v>
      </c>
      <c r="FG53" s="310">
        <f>ET105</f>
        <v>1</v>
      </c>
      <c r="FH53" s="310">
        <f>ER105</f>
        <v>1</v>
      </c>
      <c r="FI53" s="310">
        <f>ER105</f>
        <v>1</v>
      </c>
      <c r="FJ53" s="310">
        <f>ET105</f>
        <v>1</v>
      </c>
      <c r="FK53" s="310">
        <f>ET105</f>
        <v>1</v>
      </c>
      <c r="FL53" s="310">
        <f>ET105</f>
        <v>1</v>
      </c>
      <c r="FM53" s="310">
        <f>ET105</f>
        <v>1</v>
      </c>
      <c r="FN53" s="310">
        <f>ER105</f>
        <v>1</v>
      </c>
      <c r="FO53" s="310">
        <f>ER105</f>
        <v>1</v>
      </c>
      <c r="FP53" s="310">
        <f>ES105</f>
        <v>1</v>
      </c>
      <c r="FQ53" s="310">
        <f>ES105</f>
        <v>1</v>
      </c>
      <c r="FR53" s="310">
        <f>ET105</f>
        <v>1</v>
      </c>
      <c r="FS53" s="310">
        <f>ER105</f>
        <v>1</v>
      </c>
      <c r="FT53" s="310">
        <f>ET105</f>
        <v>1</v>
      </c>
      <c r="FU53" s="310">
        <f>ER105</f>
        <v>1</v>
      </c>
      <c r="FV53" s="310">
        <f>ET105</f>
        <v>1</v>
      </c>
      <c r="FW53" s="310">
        <v>0.7378493951858458</v>
      </c>
      <c r="FX53" s="310">
        <v>0.84831646891486368</v>
      </c>
      <c r="FY53" s="310">
        <v>0.74098532775532033</v>
      </c>
      <c r="FZ53" s="310">
        <v>0.72035012827290679</v>
      </c>
      <c r="GB53" s="310">
        <f>GC105</f>
        <v>0.99999081914895915</v>
      </c>
      <c r="GC53" s="310">
        <f>GC105</f>
        <v>0.99999081914895915</v>
      </c>
      <c r="GD53" s="310">
        <f>GB105</f>
        <v>1</v>
      </c>
      <c r="GE53" s="310">
        <f>GD105</f>
        <v>1</v>
      </c>
      <c r="GF53" s="310">
        <f>GB105</f>
        <v>1</v>
      </c>
      <c r="GG53" s="310">
        <f>GD105</f>
        <v>1</v>
      </c>
      <c r="GH53" s="310">
        <f>GD105</f>
        <v>1</v>
      </c>
      <c r="GI53" s="310">
        <f>GB105</f>
        <v>1</v>
      </c>
      <c r="GJ53" s="310">
        <f>GB105</f>
        <v>1</v>
      </c>
      <c r="GK53" s="310">
        <f>GD105</f>
        <v>1</v>
      </c>
      <c r="GL53" s="310">
        <f>GC105</f>
        <v>0.99999081914895915</v>
      </c>
      <c r="GM53" s="310">
        <f>GB105</f>
        <v>1</v>
      </c>
      <c r="GN53" s="310">
        <f>GB105</f>
        <v>1</v>
      </c>
      <c r="GO53" s="310">
        <f>GC105</f>
        <v>0.99999081914895915</v>
      </c>
      <c r="GP53" s="310">
        <f>GD105</f>
        <v>1</v>
      </c>
      <c r="GQ53" s="310">
        <f>GD105</f>
        <v>1</v>
      </c>
      <c r="GR53" s="310">
        <f>GB105</f>
        <v>1</v>
      </c>
      <c r="GS53" s="310">
        <f>GB105</f>
        <v>1</v>
      </c>
      <c r="GT53" s="310">
        <f>GD105</f>
        <v>1</v>
      </c>
      <c r="GU53" s="310">
        <f>GD105</f>
        <v>1</v>
      </c>
      <c r="GV53" s="310">
        <f>GD105</f>
        <v>1</v>
      </c>
      <c r="GW53" s="310">
        <f>GD105</f>
        <v>1</v>
      </c>
      <c r="GX53" s="310">
        <f>GB105</f>
        <v>1</v>
      </c>
      <c r="GY53" s="310">
        <f>GB105</f>
        <v>1</v>
      </c>
      <c r="GZ53" s="310">
        <f>GC105</f>
        <v>0.99999081914895915</v>
      </c>
      <c r="HA53" s="310">
        <f>GC105</f>
        <v>0.99999081914895915</v>
      </c>
      <c r="HB53" s="310">
        <f>GD105</f>
        <v>1</v>
      </c>
      <c r="HC53" s="310">
        <f>GB105</f>
        <v>1</v>
      </c>
      <c r="HD53" s="310">
        <f>GD105</f>
        <v>1</v>
      </c>
      <c r="HE53" s="310">
        <f>GB105</f>
        <v>1</v>
      </c>
      <c r="HF53" s="310">
        <f>GD105</f>
        <v>1</v>
      </c>
      <c r="HG53" s="310">
        <v>0.7378493951858458</v>
      </c>
      <c r="HH53" s="310">
        <v>0.84831646891486368</v>
      </c>
      <c r="HI53" s="310">
        <v>0.74098532775532033</v>
      </c>
      <c r="HJ53" s="310">
        <v>0.72035012827290679</v>
      </c>
      <c r="HK53" s="120"/>
      <c r="HL53" s="310">
        <f>HM105</f>
        <v>0</v>
      </c>
      <c r="HM53" s="310">
        <f>HM105</f>
        <v>0</v>
      </c>
      <c r="HN53" s="310">
        <f>HL105</f>
        <v>0</v>
      </c>
      <c r="HO53" s="310">
        <f>HN105</f>
        <v>0</v>
      </c>
      <c r="HP53" s="310">
        <f>HL105</f>
        <v>0</v>
      </c>
      <c r="HQ53" s="310">
        <f>HN105</f>
        <v>0</v>
      </c>
      <c r="HR53" s="310">
        <f>HN105</f>
        <v>0</v>
      </c>
      <c r="HS53" s="310">
        <f>HL105</f>
        <v>0</v>
      </c>
      <c r="HT53" s="310">
        <f>HL105</f>
        <v>0</v>
      </c>
      <c r="HU53" s="310">
        <f>HN105</f>
        <v>0</v>
      </c>
      <c r="HV53" s="310">
        <f>HM105</f>
        <v>0</v>
      </c>
      <c r="HW53" s="310">
        <f>HL105</f>
        <v>0</v>
      </c>
      <c r="HX53" s="310">
        <f>HL105</f>
        <v>0</v>
      </c>
      <c r="HY53" s="310">
        <f>HM105</f>
        <v>0</v>
      </c>
      <c r="HZ53" s="310">
        <f>HN105</f>
        <v>0</v>
      </c>
      <c r="IA53" s="310">
        <f>HN105</f>
        <v>0</v>
      </c>
      <c r="IB53" s="310">
        <f>HL105</f>
        <v>0</v>
      </c>
      <c r="IC53" s="310">
        <f>HL105</f>
        <v>0</v>
      </c>
      <c r="ID53" s="310">
        <f>HN105</f>
        <v>0</v>
      </c>
      <c r="IE53" s="310">
        <f>HN105</f>
        <v>0</v>
      </c>
      <c r="IF53" s="310">
        <f>HN105</f>
        <v>0</v>
      </c>
      <c r="IG53" s="310">
        <f>HN105</f>
        <v>0</v>
      </c>
      <c r="IH53" s="310">
        <f>HL105</f>
        <v>0</v>
      </c>
      <c r="II53" s="310">
        <f>HL105</f>
        <v>0</v>
      </c>
      <c r="IJ53" s="310">
        <f>HM105</f>
        <v>0</v>
      </c>
      <c r="IK53" s="310">
        <f>HM105</f>
        <v>0</v>
      </c>
      <c r="IL53" s="310">
        <f>HN105</f>
        <v>0</v>
      </c>
      <c r="IM53" s="310">
        <f>HL105</f>
        <v>0</v>
      </c>
      <c r="IN53" s="310">
        <f>HN105</f>
        <v>0</v>
      </c>
      <c r="IO53" s="310">
        <f>HL105</f>
        <v>0</v>
      </c>
      <c r="IP53" s="310">
        <f>HN105</f>
        <v>0</v>
      </c>
      <c r="IQ53" s="310">
        <v>0.7378493951858458</v>
      </c>
      <c r="IR53" s="310">
        <v>0.84831646891486368</v>
      </c>
      <c r="IS53" s="310">
        <v>0.74098532775532033</v>
      </c>
      <c r="IT53" s="310">
        <v>0.72035012827290679</v>
      </c>
      <c r="IU53" s="120"/>
      <c r="IV53" s="310">
        <f>IW105</f>
        <v>0</v>
      </c>
      <c r="IW53" s="310">
        <f>IW105</f>
        <v>0</v>
      </c>
      <c r="IX53" s="310">
        <f>IV105</f>
        <v>0</v>
      </c>
      <c r="IY53" s="310">
        <f>IX105</f>
        <v>0</v>
      </c>
      <c r="IZ53" s="310">
        <f>IV105</f>
        <v>0</v>
      </c>
      <c r="JA53" s="310">
        <f>IX105</f>
        <v>0</v>
      </c>
      <c r="JB53" s="310">
        <f>IX105</f>
        <v>0</v>
      </c>
      <c r="JC53" s="310">
        <f>IV105</f>
        <v>0</v>
      </c>
      <c r="JD53" s="310">
        <f>IV105</f>
        <v>0</v>
      </c>
      <c r="JE53" s="310">
        <f>IX105</f>
        <v>0</v>
      </c>
      <c r="JF53" s="310">
        <f>IW105</f>
        <v>0</v>
      </c>
      <c r="JG53" s="310">
        <f>IV105</f>
        <v>0</v>
      </c>
      <c r="JH53" s="310">
        <f>IV105</f>
        <v>0</v>
      </c>
      <c r="JI53" s="310">
        <f>IW105</f>
        <v>0</v>
      </c>
      <c r="JJ53" s="310">
        <f>IX105</f>
        <v>0</v>
      </c>
      <c r="JK53" s="310">
        <f>IX105</f>
        <v>0</v>
      </c>
      <c r="JL53" s="310">
        <f>IV105</f>
        <v>0</v>
      </c>
      <c r="JM53" s="310">
        <f>IV105</f>
        <v>0</v>
      </c>
      <c r="JN53" s="310">
        <f>IX105</f>
        <v>0</v>
      </c>
      <c r="JO53" s="310">
        <f>IX105</f>
        <v>0</v>
      </c>
      <c r="JP53" s="310">
        <f>IX105</f>
        <v>0</v>
      </c>
      <c r="JQ53" s="310">
        <f>IX105</f>
        <v>0</v>
      </c>
      <c r="JR53" s="310">
        <f>IV105</f>
        <v>0</v>
      </c>
      <c r="JS53" s="310">
        <f>IV105</f>
        <v>0</v>
      </c>
      <c r="JT53" s="310">
        <f>IW105</f>
        <v>0</v>
      </c>
      <c r="JU53" s="310">
        <f>IW105</f>
        <v>0</v>
      </c>
      <c r="JV53" s="310">
        <f>IX105</f>
        <v>0</v>
      </c>
      <c r="JW53" s="310">
        <f>IV105</f>
        <v>0</v>
      </c>
      <c r="JX53" s="310">
        <f>IX105</f>
        <v>0</v>
      </c>
      <c r="JY53" s="310">
        <f>IV105</f>
        <v>0</v>
      </c>
      <c r="JZ53" s="310">
        <f>IX105</f>
        <v>0</v>
      </c>
      <c r="KA53" s="310">
        <v>0.7378493951858458</v>
      </c>
      <c r="KB53" s="310">
        <v>0.84831646891486368</v>
      </c>
      <c r="KC53" s="310">
        <v>0.74098532775532033</v>
      </c>
      <c r="KD53" s="310">
        <v>0.72035012827290679</v>
      </c>
      <c r="KE53" s="120"/>
      <c r="KF53" s="310">
        <f>KG105</f>
        <v>0</v>
      </c>
      <c r="KG53" s="310">
        <f>KG105</f>
        <v>0</v>
      </c>
      <c r="KH53" s="310">
        <f>KF105</f>
        <v>0</v>
      </c>
      <c r="KI53" s="310">
        <f>KH105</f>
        <v>0</v>
      </c>
      <c r="KJ53" s="310">
        <f>KF105</f>
        <v>0</v>
      </c>
      <c r="KK53" s="310">
        <f>KH105</f>
        <v>0</v>
      </c>
      <c r="KL53" s="310">
        <f>KH105</f>
        <v>0</v>
      </c>
      <c r="KM53" s="310">
        <f>KF105</f>
        <v>0</v>
      </c>
      <c r="KN53" s="310">
        <f>KF105</f>
        <v>0</v>
      </c>
      <c r="KO53" s="310">
        <f>KH105</f>
        <v>0</v>
      </c>
      <c r="KP53" s="310">
        <f>KG105</f>
        <v>0</v>
      </c>
      <c r="KQ53" s="310">
        <f>KF105</f>
        <v>0</v>
      </c>
      <c r="KR53" s="310">
        <f>KF105</f>
        <v>0</v>
      </c>
      <c r="KS53" s="310">
        <f>KG105</f>
        <v>0</v>
      </c>
      <c r="KT53" s="310">
        <f>KH105</f>
        <v>0</v>
      </c>
      <c r="KU53" s="310">
        <f>KH105</f>
        <v>0</v>
      </c>
      <c r="KV53" s="310">
        <f>KF105</f>
        <v>0</v>
      </c>
      <c r="KW53" s="310">
        <f>KF105</f>
        <v>0</v>
      </c>
      <c r="KX53" s="310">
        <f>KH105</f>
        <v>0</v>
      </c>
      <c r="KY53" s="310">
        <f>KH105</f>
        <v>0</v>
      </c>
      <c r="KZ53" s="310">
        <f>KH105</f>
        <v>0</v>
      </c>
      <c r="LA53" s="310">
        <f>KH105</f>
        <v>0</v>
      </c>
      <c r="LB53" s="310">
        <f>KF105</f>
        <v>0</v>
      </c>
      <c r="LC53" s="310">
        <f>KF105</f>
        <v>0</v>
      </c>
      <c r="LD53" s="310">
        <f>KG105</f>
        <v>0</v>
      </c>
      <c r="LE53" s="310">
        <f>KG105</f>
        <v>0</v>
      </c>
      <c r="LF53" s="310">
        <f>KH105</f>
        <v>0</v>
      </c>
      <c r="LG53" s="310">
        <f>KF105</f>
        <v>0</v>
      </c>
      <c r="LH53" s="310">
        <f>KH105</f>
        <v>0</v>
      </c>
      <c r="LI53" s="310">
        <f>KF105</f>
        <v>0</v>
      </c>
      <c r="LJ53" s="310">
        <f>KH105</f>
        <v>0</v>
      </c>
      <c r="LK53" s="310">
        <v>0.7378493951858458</v>
      </c>
      <c r="LL53" s="310">
        <v>0.84831646891486368</v>
      </c>
      <c r="LM53" s="310">
        <v>0.74098532775532033</v>
      </c>
      <c r="LN53" s="310">
        <v>0.72035012827290679</v>
      </c>
      <c r="LO53" s="120"/>
      <c r="LP53" s="310">
        <f>LQ105</f>
        <v>0</v>
      </c>
      <c r="LQ53" s="310">
        <f>LQ105</f>
        <v>0</v>
      </c>
      <c r="LR53" s="310">
        <f>LP105</f>
        <v>0</v>
      </c>
      <c r="LS53" s="310">
        <f>LR105</f>
        <v>0</v>
      </c>
      <c r="LT53" s="310">
        <f>LP105</f>
        <v>0</v>
      </c>
      <c r="LU53" s="310">
        <f>LR105</f>
        <v>0</v>
      </c>
      <c r="LV53" s="310">
        <f>LR105</f>
        <v>0</v>
      </c>
      <c r="LW53" s="310">
        <f>LP105</f>
        <v>0</v>
      </c>
      <c r="LX53" s="310">
        <f>LP105</f>
        <v>0</v>
      </c>
      <c r="LY53" s="310">
        <f>LR105</f>
        <v>0</v>
      </c>
      <c r="LZ53" s="310">
        <f>LQ105</f>
        <v>0</v>
      </c>
      <c r="MA53" s="310">
        <f>LP105</f>
        <v>0</v>
      </c>
      <c r="MB53" s="310">
        <f>LP105</f>
        <v>0</v>
      </c>
      <c r="MC53" s="310">
        <f>LQ105</f>
        <v>0</v>
      </c>
      <c r="MD53" s="310">
        <f>LR105</f>
        <v>0</v>
      </c>
      <c r="ME53" s="310">
        <f>LR105</f>
        <v>0</v>
      </c>
      <c r="MF53" s="310">
        <f>LP105</f>
        <v>0</v>
      </c>
      <c r="MG53" s="310">
        <f>LP105</f>
        <v>0</v>
      </c>
      <c r="MH53" s="310">
        <f>LR105</f>
        <v>0</v>
      </c>
      <c r="MI53" s="310">
        <f>LR105</f>
        <v>0</v>
      </c>
      <c r="MJ53" s="310">
        <f>LR105</f>
        <v>0</v>
      </c>
      <c r="MK53" s="310">
        <f>LR105</f>
        <v>0</v>
      </c>
      <c r="ML53" s="310">
        <f>LP105</f>
        <v>0</v>
      </c>
      <c r="MM53" s="310">
        <f>LP105</f>
        <v>0</v>
      </c>
      <c r="MN53" s="310">
        <f>LQ105</f>
        <v>0</v>
      </c>
      <c r="MO53" s="310">
        <f>LQ105</f>
        <v>0</v>
      </c>
      <c r="MP53" s="310">
        <f>LR105</f>
        <v>0</v>
      </c>
      <c r="MQ53" s="310">
        <f>LP105</f>
        <v>0</v>
      </c>
      <c r="MR53" s="310">
        <f>LR105</f>
        <v>0</v>
      </c>
      <c r="MS53" s="310">
        <f>LP105</f>
        <v>0</v>
      </c>
      <c r="MT53" s="310">
        <f>LR105</f>
        <v>0</v>
      </c>
      <c r="MU53" s="310">
        <v>0.7378493951858458</v>
      </c>
      <c r="MV53" s="310">
        <v>0.84831646891486368</v>
      </c>
      <c r="MW53" s="310">
        <v>0.74098532775532033</v>
      </c>
      <c r="MX53" s="310">
        <v>0.72035012827290679</v>
      </c>
      <c r="MY53" s="120"/>
      <c r="MZ53" s="310">
        <f>NA105</f>
        <v>0</v>
      </c>
      <c r="NA53" s="310">
        <f>NA105</f>
        <v>0</v>
      </c>
      <c r="NB53" s="310">
        <f>MZ105</f>
        <v>0</v>
      </c>
      <c r="NC53" s="310">
        <f>NB105</f>
        <v>0</v>
      </c>
      <c r="ND53" s="310">
        <f>MZ105</f>
        <v>0</v>
      </c>
      <c r="NE53" s="310">
        <f>NB105</f>
        <v>0</v>
      </c>
      <c r="NF53" s="310">
        <f>NB105</f>
        <v>0</v>
      </c>
      <c r="NG53" s="310">
        <f>MZ105</f>
        <v>0</v>
      </c>
      <c r="NH53" s="310">
        <f>MZ105</f>
        <v>0</v>
      </c>
      <c r="NI53" s="310">
        <f>NB105</f>
        <v>0</v>
      </c>
      <c r="NJ53" s="310">
        <f>NA105</f>
        <v>0</v>
      </c>
      <c r="NK53" s="310">
        <f>MZ105</f>
        <v>0</v>
      </c>
      <c r="NL53" s="310">
        <f>MZ105</f>
        <v>0</v>
      </c>
      <c r="NM53" s="310">
        <f>NA105</f>
        <v>0</v>
      </c>
      <c r="NN53" s="310">
        <f>NB105</f>
        <v>0</v>
      </c>
      <c r="NO53" s="310">
        <f>NB105</f>
        <v>0</v>
      </c>
      <c r="NP53" s="310">
        <f>MZ105</f>
        <v>0</v>
      </c>
      <c r="NQ53" s="310">
        <f>MZ105</f>
        <v>0</v>
      </c>
      <c r="NR53" s="310">
        <f>NB105</f>
        <v>0</v>
      </c>
      <c r="NS53" s="310">
        <f>NB105</f>
        <v>0</v>
      </c>
      <c r="NT53" s="310">
        <f>NB105</f>
        <v>0</v>
      </c>
      <c r="NU53" s="310">
        <f>NB105</f>
        <v>0</v>
      </c>
      <c r="NV53" s="310">
        <f>MZ105</f>
        <v>0</v>
      </c>
      <c r="NW53" s="310">
        <f>MZ105</f>
        <v>0</v>
      </c>
      <c r="NX53" s="310">
        <f>NA105</f>
        <v>0</v>
      </c>
      <c r="NY53" s="310">
        <f>NA105</f>
        <v>0</v>
      </c>
      <c r="NZ53" s="310">
        <f>NB105</f>
        <v>0</v>
      </c>
      <c r="OA53" s="310">
        <f>MZ105</f>
        <v>0</v>
      </c>
      <c r="OB53" s="310">
        <f>NB105</f>
        <v>0</v>
      </c>
      <c r="OC53" s="310">
        <f>MZ105</f>
        <v>0</v>
      </c>
      <c r="OD53" s="310">
        <f>NB105</f>
        <v>0</v>
      </c>
      <c r="OE53" s="310">
        <v>0.7378493951858458</v>
      </c>
      <c r="OF53" s="310">
        <v>0.84831646891486368</v>
      </c>
      <c r="OG53" s="310">
        <v>0.74098532775532033</v>
      </c>
      <c r="OH53" s="310">
        <v>0.72035012827290679</v>
      </c>
      <c r="OI53" s="120"/>
      <c r="OJ53" s="310">
        <f>OK105</f>
        <v>0.90086156472149392</v>
      </c>
      <c r="OK53" s="310">
        <f>OK105</f>
        <v>0.90086156472149392</v>
      </c>
      <c r="OL53" s="310">
        <f>OJ105</f>
        <v>0.94995016198124937</v>
      </c>
      <c r="OM53" s="310">
        <f>OL105</f>
        <v>0.58952889698236666</v>
      </c>
      <c r="ON53" s="310">
        <f>OJ105</f>
        <v>0.94995016198124937</v>
      </c>
      <c r="OO53" s="310">
        <f>OL105</f>
        <v>0.58952889698236666</v>
      </c>
      <c r="OP53" s="310">
        <f>OL105</f>
        <v>0.58952889698236666</v>
      </c>
      <c r="OQ53" s="310">
        <f>OJ105</f>
        <v>0.94995016198124937</v>
      </c>
      <c r="OR53" s="310">
        <f>OJ105</f>
        <v>0.94995016198124937</v>
      </c>
      <c r="OS53" s="310">
        <f>OL105</f>
        <v>0.58952889698236666</v>
      </c>
      <c r="OT53" s="310">
        <f>OK105</f>
        <v>0.90086156472149392</v>
      </c>
      <c r="OU53" s="310">
        <f>OJ105</f>
        <v>0.94995016198124937</v>
      </c>
      <c r="OV53" s="310">
        <f>OJ105</f>
        <v>0.94995016198124937</v>
      </c>
      <c r="OW53" s="310">
        <f>OK105</f>
        <v>0.90086156472149392</v>
      </c>
      <c r="OX53" s="310">
        <f>OL105</f>
        <v>0.58952889698236666</v>
      </c>
      <c r="OY53" s="310">
        <f>OL105</f>
        <v>0.58952889698236666</v>
      </c>
      <c r="OZ53" s="310">
        <f>OJ105</f>
        <v>0.94995016198124937</v>
      </c>
      <c r="PA53" s="310">
        <f>OJ105</f>
        <v>0.94995016198124937</v>
      </c>
      <c r="PB53" s="310">
        <f>OL105</f>
        <v>0.58952889698236666</v>
      </c>
      <c r="PC53" s="310">
        <f>OL105</f>
        <v>0.58952889698236666</v>
      </c>
      <c r="PD53" s="310">
        <f>OL105</f>
        <v>0.58952889698236666</v>
      </c>
      <c r="PE53" s="310">
        <f>OL105</f>
        <v>0.58952889698236666</v>
      </c>
      <c r="PF53" s="310">
        <f>OJ105</f>
        <v>0.94995016198124937</v>
      </c>
      <c r="PG53" s="310">
        <f>OJ105</f>
        <v>0.94995016198124937</v>
      </c>
      <c r="PH53" s="310">
        <f>OK105</f>
        <v>0.90086156472149392</v>
      </c>
      <c r="PI53" s="310">
        <f>OK105</f>
        <v>0.90086156472149392</v>
      </c>
      <c r="PJ53" s="310">
        <f>OL105</f>
        <v>0.58952889698236666</v>
      </c>
      <c r="PK53" s="310">
        <f>OJ105</f>
        <v>0.94995016198124937</v>
      </c>
      <c r="PL53" s="310">
        <f>OL105</f>
        <v>0.58952889698236666</v>
      </c>
      <c r="PM53" s="310">
        <f>OJ105</f>
        <v>0.94995016198124937</v>
      </c>
      <c r="PN53" s="310">
        <f>OL105</f>
        <v>0.58952889698236666</v>
      </c>
      <c r="PO53" s="310">
        <v>0.7378493951858458</v>
      </c>
      <c r="PP53" s="310">
        <v>0.84831646891486368</v>
      </c>
      <c r="PQ53" s="310">
        <v>0.74098532775532033</v>
      </c>
      <c r="PR53" s="310">
        <v>0.72035012827290679</v>
      </c>
      <c r="PS53" s="120"/>
      <c r="PT53" s="310">
        <f>PU105</f>
        <v>0.78656859958546654</v>
      </c>
      <c r="PU53" s="310">
        <f>PU105</f>
        <v>0.78656859958546654</v>
      </c>
      <c r="PV53" s="310">
        <f>PT105</f>
        <v>0.72190643862138182</v>
      </c>
      <c r="PW53" s="310">
        <f>PV105</f>
        <v>0.74833200866278404</v>
      </c>
      <c r="PX53" s="310">
        <f>PT105</f>
        <v>0.72190643862138182</v>
      </c>
      <c r="PY53" s="310">
        <f>PV105</f>
        <v>0.74833200866278404</v>
      </c>
      <c r="PZ53" s="310">
        <f>PV105</f>
        <v>0.74833200866278404</v>
      </c>
      <c r="QA53" s="310">
        <f>PT105</f>
        <v>0.72190643862138182</v>
      </c>
      <c r="QB53" s="310">
        <f>PT105</f>
        <v>0.72190643862138182</v>
      </c>
      <c r="QC53" s="310">
        <f>PV105</f>
        <v>0.74833200866278404</v>
      </c>
      <c r="QD53" s="310">
        <f>PU105</f>
        <v>0.78656859958546654</v>
      </c>
      <c r="QE53" s="310">
        <f>PT105</f>
        <v>0.72190643862138182</v>
      </c>
      <c r="QF53" s="310">
        <f>PT105</f>
        <v>0.72190643862138182</v>
      </c>
      <c r="QG53" s="310">
        <f>PU105</f>
        <v>0.78656859958546654</v>
      </c>
      <c r="QH53" s="310">
        <f>PV105</f>
        <v>0.74833200866278404</v>
      </c>
      <c r="QI53" s="310">
        <f>PV105</f>
        <v>0.74833200866278404</v>
      </c>
      <c r="QJ53" s="310">
        <f>PT105</f>
        <v>0.72190643862138182</v>
      </c>
      <c r="QK53" s="310">
        <f>PT105</f>
        <v>0.72190643862138182</v>
      </c>
      <c r="QL53" s="310">
        <f>PV105</f>
        <v>0.74833200866278404</v>
      </c>
      <c r="QM53" s="310">
        <f>PV105</f>
        <v>0.74833200866278404</v>
      </c>
      <c r="QN53" s="310">
        <f>PV105</f>
        <v>0.74833200866278404</v>
      </c>
      <c r="QO53" s="310">
        <f>PV105</f>
        <v>0.74833200866278404</v>
      </c>
      <c r="QP53" s="310">
        <f>PT105</f>
        <v>0.72190643862138182</v>
      </c>
      <c r="QQ53" s="310">
        <f>PT105</f>
        <v>0.72190643862138182</v>
      </c>
      <c r="QR53" s="310">
        <f>PU105</f>
        <v>0.78656859958546654</v>
      </c>
      <c r="QS53" s="310">
        <f>PU105</f>
        <v>0.78656859958546654</v>
      </c>
      <c r="QT53" s="310">
        <f>PV105</f>
        <v>0.74833200866278404</v>
      </c>
      <c r="QU53" s="310">
        <f>PT105</f>
        <v>0.72190643862138182</v>
      </c>
      <c r="QV53" s="310">
        <f>PV105</f>
        <v>0.74833200866278404</v>
      </c>
      <c r="QW53" s="310">
        <f>PT105</f>
        <v>0.72190643862138182</v>
      </c>
      <c r="QX53" s="310">
        <f>PV105</f>
        <v>0.74833200866278404</v>
      </c>
      <c r="QY53" s="310">
        <v>0.7378493951858458</v>
      </c>
      <c r="QZ53" s="310">
        <v>0.84831646891486368</v>
      </c>
      <c r="RA53" s="310">
        <v>0.74098532775532033</v>
      </c>
      <c r="RB53" s="310">
        <v>0.72035012827290679</v>
      </c>
      <c r="RC53" s="120"/>
      <c r="RD53" s="310">
        <f>RE105</f>
        <v>1</v>
      </c>
      <c r="RE53" s="310">
        <f>RE105</f>
        <v>1</v>
      </c>
      <c r="RF53" s="310">
        <f>RD105</f>
        <v>1</v>
      </c>
      <c r="RG53" s="310">
        <f>RF105</f>
        <v>0.25</v>
      </c>
      <c r="RH53" s="310">
        <f>RD105</f>
        <v>1</v>
      </c>
      <c r="RI53" s="310">
        <f>RF105</f>
        <v>0.25</v>
      </c>
      <c r="RJ53" s="310">
        <f>RF105</f>
        <v>0.25</v>
      </c>
      <c r="RK53" s="310">
        <f>RD105</f>
        <v>1</v>
      </c>
      <c r="RL53" s="310">
        <f>RD105</f>
        <v>1</v>
      </c>
      <c r="RM53" s="310">
        <f>RF105</f>
        <v>0.25</v>
      </c>
      <c r="RN53" s="310">
        <f>RE105</f>
        <v>1</v>
      </c>
      <c r="RO53" s="310">
        <f>RD105</f>
        <v>1</v>
      </c>
      <c r="RP53" s="310">
        <f>RD105</f>
        <v>1</v>
      </c>
      <c r="RQ53" s="310">
        <f>RE105</f>
        <v>1</v>
      </c>
      <c r="RR53" s="310">
        <f>RF105</f>
        <v>0.25</v>
      </c>
      <c r="RS53" s="310">
        <f>RF105</f>
        <v>0.25</v>
      </c>
      <c r="RT53" s="310">
        <f>RD105</f>
        <v>1</v>
      </c>
      <c r="RU53" s="310">
        <f>RD105</f>
        <v>1</v>
      </c>
      <c r="RV53" s="310">
        <f>RF105</f>
        <v>0.25</v>
      </c>
      <c r="RW53" s="310">
        <f>RF105</f>
        <v>0.25</v>
      </c>
      <c r="RX53" s="310">
        <f>RF105</f>
        <v>0.25</v>
      </c>
      <c r="RY53" s="310">
        <f>RF105</f>
        <v>0.25</v>
      </c>
      <c r="RZ53" s="310">
        <f>RD105</f>
        <v>1</v>
      </c>
      <c r="SA53" s="310">
        <f>RD105</f>
        <v>1</v>
      </c>
      <c r="SB53" s="310">
        <f>RE105</f>
        <v>1</v>
      </c>
      <c r="SC53" s="310">
        <f>RE105</f>
        <v>1</v>
      </c>
      <c r="SD53" s="310">
        <f>RF105</f>
        <v>0.25</v>
      </c>
      <c r="SE53" s="310">
        <f>RD105</f>
        <v>1</v>
      </c>
      <c r="SF53" s="310">
        <f>RF105</f>
        <v>0.25</v>
      </c>
      <c r="SG53" s="310">
        <f>RD105</f>
        <v>1</v>
      </c>
      <c r="SH53" s="310">
        <f>RF105</f>
        <v>0.25</v>
      </c>
      <c r="SI53" s="310">
        <v>0.7378493951858458</v>
      </c>
      <c r="SJ53" s="310">
        <v>0.84831646891486368</v>
      </c>
      <c r="SK53" s="310">
        <v>0.74098532775532033</v>
      </c>
      <c r="SL53" s="310">
        <v>0.72035012827290679</v>
      </c>
      <c r="SM53" s="120"/>
      <c r="SN53" s="310">
        <f>SO105</f>
        <v>0.94922771764077396</v>
      </c>
      <c r="SO53" s="310">
        <f>SO105</f>
        <v>0.94922771764077396</v>
      </c>
      <c r="SP53" s="310">
        <f>SN105</f>
        <v>0.93044235119649277</v>
      </c>
      <c r="SQ53" s="310">
        <f>SP105</f>
        <v>0.93418817165492196</v>
      </c>
      <c r="SR53" s="310">
        <f>SN105</f>
        <v>0.93044235119649277</v>
      </c>
      <c r="SS53" s="310">
        <f>SP105</f>
        <v>0.93418817165492196</v>
      </c>
      <c r="ST53" s="310">
        <f>SP105</f>
        <v>0.93418817165492196</v>
      </c>
      <c r="SU53" s="310">
        <f>SN105</f>
        <v>0.93044235119649277</v>
      </c>
      <c r="SV53" s="310">
        <f>SN105</f>
        <v>0.93044235119649277</v>
      </c>
      <c r="SW53" s="310">
        <f>SP105</f>
        <v>0.93418817165492196</v>
      </c>
      <c r="SX53" s="310">
        <f>SO105</f>
        <v>0.94922771764077396</v>
      </c>
      <c r="SY53" s="310">
        <f>SN105</f>
        <v>0.93044235119649277</v>
      </c>
      <c r="SZ53" s="310">
        <f>SN105</f>
        <v>0.93044235119649277</v>
      </c>
      <c r="TA53" s="310">
        <f>SO105</f>
        <v>0.94922771764077396</v>
      </c>
      <c r="TB53" s="310">
        <f>SP105</f>
        <v>0.93418817165492196</v>
      </c>
      <c r="TC53" s="310">
        <f>SP105</f>
        <v>0.93418817165492196</v>
      </c>
      <c r="TD53" s="310">
        <f>SN105</f>
        <v>0.93044235119649277</v>
      </c>
      <c r="TE53" s="310">
        <f>SN105</f>
        <v>0.93044235119649277</v>
      </c>
      <c r="TF53" s="310">
        <f>SP105</f>
        <v>0.93418817165492196</v>
      </c>
      <c r="TG53" s="310">
        <f>SP105</f>
        <v>0.93418817165492196</v>
      </c>
      <c r="TH53" s="310">
        <f>SP105</f>
        <v>0.93418817165492196</v>
      </c>
      <c r="TI53" s="310">
        <f>SP105</f>
        <v>0.93418817165492196</v>
      </c>
      <c r="TJ53" s="310">
        <f>SN105</f>
        <v>0.93044235119649277</v>
      </c>
      <c r="TK53" s="310">
        <f>SN105</f>
        <v>0.93044235119649277</v>
      </c>
      <c r="TL53" s="310">
        <f>SO105</f>
        <v>0.94922771764077396</v>
      </c>
      <c r="TM53" s="310">
        <f>SO105</f>
        <v>0.94922771764077396</v>
      </c>
      <c r="TN53" s="310">
        <f>SP105</f>
        <v>0.93418817165492196</v>
      </c>
      <c r="TO53" s="310">
        <f>SN105</f>
        <v>0.93044235119649277</v>
      </c>
      <c r="TP53" s="310">
        <f>SP105</f>
        <v>0.93418817165492196</v>
      </c>
      <c r="TQ53" s="310">
        <f>SN105</f>
        <v>0.93044235119649277</v>
      </c>
      <c r="TR53" s="310">
        <f>SP105</f>
        <v>0.93418817165492196</v>
      </c>
      <c r="TS53" s="310">
        <v>0.7378493951858458</v>
      </c>
      <c r="TT53" s="310">
        <v>0.84831646891486368</v>
      </c>
      <c r="TU53" s="310">
        <v>0.74098532775532033</v>
      </c>
      <c r="TV53" s="310">
        <v>0.72035012827290679</v>
      </c>
      <c r="TW53" s="120"/>
      <c r="TX53" s="310">
        <f>TY105</f>
        <v>0.75497179955100568</v>
      </c>
      <c r="TY53" s="310">
        <f>TY105</f>
        <v>0.75497179955100568</v>
      </c>
      <c r="TZ53" s="310">
        <f>TX105</f>
        <v>0.9334049206144921</v>
      </c>
      <c r="UA53" s="310">
        <f>TZ105</f>
        <v>0.93702299356570706</v>
      </c>
      <c r="UB53" s="310">
        <f>TX105</f>
        <v>0.9334049206144921</v>
      </c>
      <c r="UC53" s="310">
        <f>TZ105</f>
        <v>0.93702299356570706</v>
      </c>
      <c r="UD53" s="310">
        <f>TZ105</f>
        <v>0.93702299356570706</v>
      </c>
      <c r="UE53" s="310">
        <f>TX105</f>
        <v>0.9334049206144921</v>
      </c>
      <c r="UF53" s="310">
        <f>TX105</f>
        <v>0.9334049206144921</v>
      </c>
      <c r="UG53" s="310">
        <f>TZ105</f>
        <v>0.93702299356570706</v>
      </c>
      <c r="UH53" s="310">
        <f>TY105</f>
        <v>0.75497179955100568</v>
      </c>
      <c r="UI53" s="310">
        <f>TX105</f>
        <v>0.9334049206144921</v>
      </c>
      <c r="UJ53" s="310">
        <f>TX105</f>
        <v>0.9334049206144921</v>
      </c>
      <c r="UK53" s="310">
        <f>TY105</f>
        <v>0.75497179955100568</v>
      </c>
      <c r="UL53" s="310">
        <f>TZ105</f>
        <v>0.93702299356570706</v>
      </c>
      <c r="UM53" s="310">
        <f>TZ105</f>
        <v>0.93702299356570706</v>
      </c>
      <c r="UN53" s="310">
        <f>TX105</f>
        <v>0.9334049206144921</v>
      </c>
      <c r="UO53" s="310">
        <f>TX105</f>
        <v>0.9334049206144921</v>
      </c>
      <c r="UP53" s="310">
        <f>TZ105</f>
        <v>0.93702299356570706</v>
      </c>
      <c r="UQ53" s="310">
        <f>TZ105</f>
        <v>0.93702299356570706</v>
      </c>
      <c r="UR53" s="310">
        <f>TZ105</f>
        <v>0.93702299356570706</v>
      </c>
      <c r="US53" s="310">
        <f>TZ105</f>
        <v>0.93702299356570706</v>
      </c>
      <c r="UT53" s="310">
        <f>TX105</f>
        <v>0.9334049206144921</v>
      </c>
      <c r="UU53" s="310">
        <f>TX105</f>
        <v>0.9334049206144921</v>
      </c>
      <c r="UV53" s="310">
        <f>TY105</f>
        <v>0.75497179955100568</v>
      </c>
      <c r="UW53" s="310">
        <f>TY105</f>
        <v>0.75497179955100568</v>
      </c>
      <c r="UX53" s="310">
        <f>TZ105</f>
        <v>0.93702299356570706</v>
      </c>
      <c r="UY53" s="310">
        <f>TX105</f>
        <v>0.9334049206144921</v>
      </c>
      <c r="UZ53" s="310">
        <f>TZ105</f>
        <v>0.93702299356570706</v>
      </c>
      <c r="VA53" s="310">
        <f>TX105</f>
        <v>0.9334049206144921</v>
      </c>
      <c r="VB53" s="310">
        <f>TZ105</f>
        <v>0.93702299356570706</v>
      </c>
      <c r="VC53" s="310">
        <v>0.7378493951858458</v>
      </c>
      <c r="VD53" s="310">
        <v>0.84831646891486368</v>
      </c>
      <c r="VE53" s="310">
        <v>0.74098532775532033</v>
      </c>
      <c r="VF53" s="310">
        <v>0.72035012827290679</v>
      </c>
      <c r="VG53" s="120"/>
      <c r="VH53" s="310">
        <f>VI105</f>
        <v>1</v>
      </c>
      <c r="VI53" s="310">
        <f>VI105</f>
        <v>1</v>
      </c>
      <c r="VJ53" s="310">
        <f>VH105</f>
        <v>1</v>
      </c>
      <c r="VK53" s="310">
        <f>VJ105</f>
        <v>1</v>
      </c>
      <c r="VL53" s="310">
        <f>VH105</f>
        <v>1</v>
      </c>
      <c r="VM53" s="310">
        <f>VJ105</f>
        <v>1</v>
      </c>
      <c r="VN53" s="310">
        <f>VJ105</f>
        <v>1</v>
      </c>
      <c r="VO53" s="310">
        <f>VH105</f>
        <v>1</v>
      </c>
      <c r="VP53" s="310">
        <f>VH105</f>
        <v>1</v>
      </c>
      <c r="VQ53" s="310">
        <f>VJ105</f>
        <v>1</v>
      </c>
      <c r="VR53" s="310">
        <f>VI105</f>
        <v>1</v>
      </c>
      <c r="VS53" s="310">
        <f>VH105</f>
        <v>1</v>
      </c>
      <c r="VT53" s="310">
        <f>VH105</f>
        <v>1</v>
      </c>
      <c r="VU53" s="310">
        <f>VI105</f>
        <v>1</v>
      </c>
      <c r="VV53" s="310">
        <f>VJ105</f>
        <v>1</v>
      </c>
      <c r="VW53" s="310">
        <f>VJ105</f>
        <v>1</v>
      </c>
      <c r="VX53" s="310">
        <f>VH105</f>
        <v>1</v>
      </c>
      <c r="VY53" s="310">
        <f>VH105</f>
        <v>1</v>
      </c>
      <c r="VZ53" s="310">
        <f>VJ105</f>
        <v>1</v>
      </c>
      <c r="WA53" s="310">
        <f>VJ105</f>
        <v>1</v>
      </c>
      <c r="WB53" s="310">
        <f>VJ105</f>
        <v>1</v>
      </c>
      <c r="WC53" s="310">
        <f>VJ105</f>
        <v>1</v>
      </c>
      <c r="WD53" s="310">
        <f>VH105</f>
        <v>1</v>
      </c>
      <c r="WE53" s="310">
        <f>VH105</f>
        <v>1</v>
      </c>
      <c r="WF53" s="310">
        <f>VI105</f>
        <v>1</v>
      </c>
      <c r="WG53" s="310">
        <f>VI105</f>
        <v>1</v>
      </c>
      <c r="WH53" s="310">
        <f>VJ105</f>
        <v>1</v>
      </c>
      <c r="WI53" s="310">
        <f>VH105</f>
        <v>1</v>
      </c>
      <c r="WJ53" s="310">
        <f>VJ105</f>
        <v>1</v>
      </c>
      <c r="WK53" s="310">
        <f>VH105</f>
        <v>1</v>
      </c>
      <c r="WL53" s="310">
        <f>VJ105</f>
        <v>1</v>
      </c>
      <c r="WM53" s="310">
        <v>0.7378493951858458</v>
      </c>
      <c r="WN53" s="310">
        <v>0.84831646891486368</v>
      </c>
      <c r="WO53" s="310">
        <v>0.74098532775532033</v>
      </c>
      <c r="WP53" s="310">
        <v>0.72035012827290679</v>
      </c>
      <c r="WQ53" s="120"/>
      <c r="WR53" s="310">
        <f>WS105</f>
        <v>0</v>
      </c>
      <c r="WS53" s="310">
        <f>WS105</f>
        <v>0</v>
      </c>
      <c r="WT53" s="310">
        <f>WR105</f>
        <v>0</v>
      </c>
      <c r="WU53" s="310">
        <f>WT105</f>
        <v>0</v>
      </c>
      <c r="WV53" s="310">
        <f>WR105</f>
        <v>0</v>
      </c>
      <c r="WW53" s="310">
        <f>WT105</f>
        <v>0</v>
      </c>
      <c r="WX53" s="310">
        <f>WT105</f>
        <v>0</v>
      </c>
      <c r="WY53" s="310">
        <f>WR105</f>
        <v>0</v>
      </c>
      <c r="WZ53" s="310">
        <f>WR105</f>
        <v>0</v>
      </c>
      <c r="XA53" s="310">
        <f>WT105</f>
        <v>0</v>
      </c>
      <c r="XB53" s="310">
        <f>WS105</f>
        <v>0</v>
      </c>
      <c r="XC53" s="310">
        <f>WR105</f>
        <v>0</v>
      </c>
      <c r="XD53" s="310">
        <f>WR105</f>
        <v>0</v>
      </c>
      <c r="XE53" s="310">
        <f>WS105</f>
        <v>0</v>
      </c>
      <c r="XF53" s="310">
        <f>WT105</f>
        <v>0</v>
      </c>
      <c r="XG53" s="310">
        <f>WT105</f>
        <v>0</v>
      </c>
      <c r="XH53" s="310">
        <f>WR105</f>
        <v>0</v>
      </c>
      <c r="XI53" s="310">
        <f>WR105</f>
        <v>0</v>
      </c>
      <c r="XJ53" s="310">
        <f>WT105</f>
        <v>0</v>
      </c>
      <c r="XK53" s="310">
        <f>WT105</f>
        <v>0</v>
      </c>
      <c r="XL53" s="310">
        <f>WT105</f>
        <v>0</v>
      </c>
      <c r="XM53" s="310">
        <f>WT105</f>
        <v>0</v>
      </c>
      <c r="XN53" s="310">
        <f>WR105</f>
        <v>0</v>
      </c>
      <c r="XO53" s="310">
        <f>WR105</f>
        <v>0</v>
      </c>
      <c r="XP53" s="310">
        <f>WS105</f>
        <v>0</v>
      </c>
      <c r="XQ53" s="310">
        <f>WS105</f>
        <v>0</v>
      </c>
      <c r="XR53" s="310">
        <f>WT105</f>
        <v>0</v>
      </c>
      <c r="XS53" s="310">
        <f>WR105</f>
        <v>0</v>
      </c>
      <c r="XT53" s="310">
        <f>WT105</f>
        <v>0</v>
      </c>
      <c r="XU53" s="310">
        <f>WR105</f>
        <v>0</v>
      </c>
      <c r="XV53" s="310">
        <f>WT105</f>
        <v>0</v>
      </c>
      <c r="XW53" s="310">
        <v>0.7378493951858458</v>
      </c>
      <c r="XX53" s="310">
        <v>0.84831646891486368</v>
      </c>
      <c r="XY53" s="310">
        <v>0.74098532775532033</v>
      </c>
      <c r="XZ53" s="310">
        <v>0.72035012827290679</v>
      </c>
      <c r="YA53" s="120"/>
      <c r="YB53" s="310">
        <f>YC105</f>
        <v>0</v>
      </c>
      <c r="YC53" s="310">
        <f>YC105</f>
        <v>0</v>
      </c>
      <c r="YD53" s="310">
        <f>YB105</f>
        <v>0</v>
      </c>
      <c r="YE53" s="310">
        <f>YD105</f>
        <v>0</v>
      </c>
      <c r="YF53" s="310">
        <f>YB105</f>
        <v>0</v>
      </c>
      <c r="YG53" s="310">
        <f>YD105</f>
        <v>0</v>
      </c>
      <c r="YH53" s="310">
        <f>YD105</f>
        <v>0</v>
      </c>
      <c r="YI53" s="310">
        <f>YB105</f>
        <v>0</v>
      </c>
      <c r="YJ53" s="310">
        <f>YB105</f>
        <v>0</v>
      </c>
      <c r="YK53" s="310">
        <f>YD105</f>
        <v>0</v>
      </c>
      <c r="YL53" s="310">
        <f>YC105</f>
        <v>0</v>
      </c>
      <c r="YM53" s="310">
        <f>YB105</f>
        <v>0</v>
      </c>
      <c r="YN53" s="310">
        <f>YB105</f>
        <v>0</v>
      </c>
      <c r="YO53" s="310">
        <f>YC105</f>
        <v>0</v>
      </c>
      <c r="YP53" s="310">
        <f>YD105</f>
        <v>0</v>
      </c>
      <c r="YQ53" s="310">
        <f>YD105</f>
        <v>0</v>
      </c>
      <c r="YR53" s="310">
        <f>YB105</f>
        <v>0</v>
      </c>
      <c r="YS53" s="310">
        <f>YB105</f>
        <v>0</v>
      </c>
      <c r="YT53" s="310">
        <f>YD105</f>
        <v>0</v>
      </c>
      <c r="YU53" s="310">
        <f>YD105</f>
        <v>0</v>
      </c>
      <c r="YV53" s="310">
        <f>YD105</f>
        <v>0</v>
      </c>
      <c r="YW53" s="310">
        <f>YD105</f>
        <v>0</v>
      </c>
      <c r="YX53" s="310">
        <f>YB105</f>
        <v>0</v>
      </c>
      <c r="YY53" s="310">
        <f>YB105</f>
        <v>0</v>
      </c>
      <c r="YZ53" s="310">
        <f>YC105</f>
        <v>0</v>
      </c>
      <c r="ZA53" s="310">
        <f>YC105</f>
        <v>0</v>
      </c>
      <c r="ZB53" s="310">
        <f>YD105</f>
        <v>0</v>
      </c>
      <c r="ZC53" s="310">
        <f>YB105</f>
        <v>0</v>
      </c>
      <c r="ZD53" s="310">
        <f>YD105</f>
        <v>0</v>
      </c>
      <c r="ZE53" s="310">
        <f>YB105</f>
        <v>0</v>
      </c>
      <c r="ZF53" s="310">
        <f>YD105</f>
        <v>0</v>
      </c>
      <c r="ZG53" s="310">
        <v>0.7378493951858458</v>
      </c>
      <c r="ZH53" s="310">
        <v>0.84831646891486368</v>
      </c>
      <c r="ZI53" s="310">
        <v>0.74098532775532033</v>
      </c>
      <c r="ZJ53" s="310">
        <v>0.72035012827290679</v>
      </c>
      <c r="ZK53" s="120"/>
      <c r="ZL53" s="310">
        <f>ZM105</f>
        <v>0</v>
      </c>
      <c r="ZM53" s="310">
        <f>ZM105</f>
        <v>0</v>
      </c>
      <c r="ZN53" s="310">
        <f>ZL105</f>
        <v>0</v>
      </c>
      <c r="ZO53" s="310">
        <f>ZN105</f>
        <v>0</v>
      </c>
      <c r="ZP53" s="310">
        <f>ZL105</f>
        <v>0</v>
      </c>
      <c r="ZQ53" s="310">
        <f>ZN105</f>
        <v>0</v>
      </c>
      <c r="ZR53" s="310">
        <f>ZN105</f>
        <v>0</v>
      </c>
      <c r="ZS53" s="310">
        <f>ZL105</f>
        <v>0</v>
      </c>
      <c r="ZT53" s="310">
        <f>ZL105</f>
        <v>0</v>
      </c>
      <c r="ZU53" s="310">
        <f>ZN105</f>
        <v>0</v>
      </c>
      <c r="ZV53" s="310">
        <f>ZM105</f>
        <v>0</v>
      </c>
      <c r="ZW53" s="310">
        <f>ZL105</f>
        <v>0</v>
      </c>
      <c r="ZX53" s="310">
        <f>ZL105</f>
        <v>0</v>
      </c>
      <c r="ZY53" s="310">
        <f>ZM105</f>
        <v>0</v>
      </c>
      <c r="ZZ53" s="310">
        <f>ZN105</f>
        <v>0</v>
      </c>
      <c r="AAA53" s="310">
        <f>ZN105</f>
        <v>0</v>
      </c>
      <c r="AAB53" s="310">
        <f>ZL105</f>
        <v>0</v>
      </c>
      <c r="AAC53" s="310">
        <f>ZL105</f>
        <v>0</v>
      </c>
      <c r="AAD53" s="310">
        <f>ZN105</f>
        <v>0</v>
      </c>
      <c r="AAE53" s="310">
        <f>ZN105</f>
        <v>0</v>
      </c>
      <c r="AAF53" s="310">
        <f>ZN105</f>
        <v>0</v>
      </c>
      <c r="AAG53" s="310">
        <f>ZN105</f>
        <v>0</v>
      </c>
      <c r="AAH53" s="310">
        <f>ZL105</f>
        <v>0</v>
      </c>
      <c r="AAI53" s="310">
        <f>ZL105</f>
        <v>0</v>
      </c>
      <c r="AAJ53" s="310">
        <f>ZM105</f>
        <v>0</v>
      </c>
      <c r="AAK53" s="310">
        <f>ZM105</f>
        <v>0</v>
      </c>
      <c r="AAL53" s="310">
        <f>ZN105</f>
        <v>0</v>
      </c>
      <c r="AAM53" s="310">
        <f>ZL105</f>
        <v>0</v>
      </c>
      <c r="AAN53" s="310">
        <f>ZN105</f>
        <v>0</v>
      </c>
      <c r="AAO53" s="310">
        <f>ZL105</f>
        <v>0</v>
      </c>
      <c r="AAP53" s="310">
        <f>ZN105</f>
        <v>0</v>
      </c>
      <c r="AAQ53" s="310">
        <v>0.7378493951858458</v>
      </c>
      <c r="AAR53" s="310">
        <v>0.84831646891486368</v>
      </c>
      <c r="AAS53" s="310">
        <v>0.74098532775532033</v>
      </c>
      <c r="AAT53" s="310">
        <v>0.72035012827290679</v>
      </c>
      <c r="AAU53" s="120"/>
      <c r="AAV53" s="310">
        <f>AAW105</f>
        <v>1</v>
      </c>
      <c r="AAW53" s="310">
        <f>AAW105</f>
        <v>1</v>
      </c>
      <c r="AAX53" s="310">
        <f>AAV105</f>
        <v>1</v>
      </c>
      <c r="AAY53" s="310">
        <f>AAX105</f>
        <v>1</v>
      </c>
      <c r="AAZ53" s="310">
        <f>AAV105</f>
        <v>1</v>
      </c>
      <c r="ABA53" s="310">
        <f>AAX105</f>
        <v>1</v>
      </c>
      <c r="ABB53" s="310">
        <f>AAX105</f>
        <v>1</v>
      </c>
      <c r="ABC53" s="310">
        <f>AAV105</f>
        <v>1</v>
      </c>
      <c r="ABD53" s="310">
        <f>AAV105</f>
        <v>1</v>
      </c>
      <c r="ABE53" s="310">
        <f>AAX105</f>
        <v>1</v>
      </c>
      <c r="ABF53" s="310">
        <f>AAW105</f>
        <v>1</v>
      </c>
      <c r="ABG53" s="310">
        <f>AAV105</f>
        <v>1</v>
      </c>
      <c r="ABH53" s="310">
        <f>AAV105</f>
        <v>1</v>
      </c>
      <c r="ABI53" s="310">
        <f>AAW105</f>
        <v>1</v>
      </c>
      <c r="ABJ53" s="310">
        <f>AAX105</f>
        <v>1</v>
      </c>
      <c r="ABK53" s="310">
        <f>AAX105</f>
        <v>1</v>
      </c>
      <c r="ABL53" s="310">
        <f>AAV105</f>
        <v>1</v>
      </c>
      <c r="ABM53" s="310">
        <f>AAV105</f>
        <v>1</v>
      </c>
      <c r="ABN53" s="310">
        <f>AAX105</f>
        <v>1</v>
      </c>
      <c r="ABO53" s="310">
        <f>AAX105</f>
        <v>1</v>
      </c>
      <c r="ABP53" s="310">
        <f>AAX105</f>
        <v>1</v>
      </c>
      <c r="ABQ53" s="310">
        <f>AAX105</f>
        <v>1</v>
      </c>
      <c r="ABR53" s="310">
        <f>AAV105</f>
        <v>1</v>
      </c>
      <c r="ABS53" s="310">
        <f>AAV105</f>
        <v>1</v>
      </c>
      <c r="ABT53" s="310">
        <f>AAW105</f>
        <v>1</v>
      </c>
      <c r="ABU53" s="310">
        <f>AAW105</f>
        <v>1</v>
      </c>
      <c r="ABV53" s="310">
        <f>AAX105</f>
        <v>1</v>
      </c>
      <c r="ABW53" s="310">
        <f>AAV105</f>
        <v>1</v>
      </c>
      <c r="ABX53" s="310">
        <f>AAX105</f>
        <v>1</v>
      </c>
      <c r="ABY53" s="310">
        <f>AAV105</f>
        <v>1</v>
      </c>
      <c r="ABZ53" s="310">
        <f>AAX105</f>
        <v>1</v>
      </c>
      <c r="ACA53" s="310">
        <v>0.7378493951858458</v>
      </c>
      <c r="ACB53" s="310">
        <v>0.84831646891486368</v>
      </c>
      <c r="ACC53" s="310">
        <v>0.74098532775532033</v>
      </c>
      <c r="ACD53" s="310">
        <v>0.72035012827290679</v>
      </c>
      <c r="ACE53" s="120"/>
      <c r="ACF53" s="310">
        <f>ACG105</f>
        <v>0.80505097883954624</v>
      </c>
      <c r="ACG53" s="310">
        <f>ACG105</f>
        <v>0.80505097883954624</v>
      </c>
      <c r="ACH53" s="310">
        <f>ACF105</f>
        <v>0.80524603515229398</v>
      </c>
      <c r="ACI53" s="310">
        <f>ACH105</f>
        <v>0.81029948880202651</v>
      </c>
      <c r="ACJ53" s="310">
        <f>ACF105</f>
        <v>0.80524603515229398</v>
      </c>
      <c r="ACK53" s="310">
        <f>ACH105</f>
        <v>0.81029948880202651</v>
      </c>
      <c r="ACL53" s="310">
        <f>ACH105</f>
        <v>0.81029948880202651</v>
      </c>
      <c r="ACM53" s="310">
        <f>ACF105</f>
        <v>0.80524603515229398</v>
      </c>
      <c r="ACN53" s="310">
        <f>ACF105</f>
        <v>0.80524603515229398</v>
      </c>
      <c r="ACO53" s="310">
        <f>ACH105</f>
        <v>0.81029948880202651</v>
      </c>
      <c r="ACP53" s="310">
        <f>ACG105</f>
        <v>0.80505097883954624</v>
      </c>
      <c r="ACQ53" s="310">
        <f>ACF105</f>
        <v>0.80524603515229398</v>
      </c>
      <c r="ACR53" s="310">
        <f>ACF105</f>
        <v>0.80524603515229398</v>
      </c>
      <c r="ACS53" s="310">
        <f>ACG105</f>
        <v>0.80505097883954624</v>
      </c>
      <c r="ACT53" s="310">
        <f>ACH105</f>
        <v>0.81029948880202651</v>
      </c>
      <c r="ACU53" s="310">
        <f>ACH105</f>
        <v>0.81029948880202651</v>
      </c>
      <c r="ACV53" s="310">
        <f>ACF105</f>
        <v>0.80524603515229398</v>
      </c>
      <c r="ACW53" s="310">
        <f>ACF105</f>
        <v>0.80524603515229398</v>
      </c>
      <c r="ACX53" s="310">
        <f>ACH105</f>
        <v>0.81029948880202651</v>
      </c>
      <c r="ACY53" s="310">
        <f>ACH105</f>
        <v>0.81029948880202651</v>
      </c>
      <c r="ACZ53" s="310">
        <f>ACH105</f>
        <v>0.81029948880202651</v>
      </c>
      <c r="ADA53" s="310">
        <f>ACH105</f>
        <v>0.81029948880202651</v>
      </c>
      <c r="ADB53" s="310">
        <f>ACF105</f>
        <v>0.80524603515229398</v>
      </c>
      <c r="ADC53" s="310">
        <f>ACF105</f>
        <v>0.80524603515229398</v>
      </c>
      <c r="ADD53" s="310">
        <f>ACG105</f>
        <v>0.80505097883954624</v>
      </c>
      <c r="ADE53" s="310">
        <f>ACG105</f>
        <v>0.80505097883954624</v>
      </c>
      <c r="ADF53" s="310">
        <f>ACH105</f>
        <v>0.81029948880202651</v>
      </c>
      <c r="ADG53" s="310">
        <f>ACF105</f>
        <v>0.80524603515229398</v>
      </c>
      <c r="ADH53" s="310">
        <f>ACH105</f>
        <v>0.81029948880202651</v>
      </c>
      <c r="ADI53" s="310">
        <f>ACF105</f>
        <v>0.80524603515229398</v>
      </c>
      <c r="ADJ53" s="310">
        <f>ACH105</f>
        <v>0.81029948880202651</v>
      </c>
      <c r="ADK53" s="310">
        <v>0.7378493951858458</v>
      </c>
      <c r="ADL53" s="310">
        <v>0.84831646891486368</v>
      </c>
      <c r="ADM53" s="310">
        <v>0.74098532775532033</v>
      </c>
      <c r="ADN53" s="310">
        <v>0.72035012827290679</v>
      </c>
      <c r="ADO53" s="120"/>
      <c r="ADP53" s="310">
        <f>ADQ105</f>
        <v>0</v>
      </c>
      <c r="ADQ53" s="310">
        <f>ADQ105</f>
        <v>0</v>
      </c>
      <c r="ADR53" s="310">
        <f>ADP105</f>
        <v>0</v>
      </c>
      <c r="ADS53" s="310">
        <f>ADR105</f>
        <v>0</v>
      </c>
      <c r="ADT53" s="310">
        <f>ADP105</f>
        <v>0</v>
      </c>
      <c r="ADU53" s="310">
        <f>ADR105</f>
        <v>0</v>
      </c>
      <c r="ADV53" s="310">
        <f>ADR105</f>
        <v>0</v>
      </c>
      <c r="ADW53" s="310">
        <f>ADP105</f>
        <v>0</v>
      </c>
      <c r="ADX53" s="310">
        <f>ADP105</f>
        <v>0</v>
      </c>
      <c r="ADY53" s="310">
        <f>ADR105</f>
        <v>0</v>
      </c>
      <c r="ADZ53" s="310">
        <f>ADQ105</f>
        <v>0</v>
      </c>
      <c r="AEA53" s="310">
        <f>ADP105</f>
        <v>0</v>
      </c>
      <c r="AEB53" s="310">
        <f>ADP105</f>
        <v>0</v>
      </c>
      <c r="AEC53" s="310">
        <f>ADQ105</f>
        <v>0</v>
      </c>
      <c r="AED53" s="310">
        <f>ADR105</f>
        <v>0</v>
      </c>
      <c r="AEE53" s="310">
        <f>ADR105</f>
        <v>0</v>
      </c>
      <c r="AEF53" s="310">
        <f>ADP105</f>
        <v>0</v>
      </c>
      <c r="AEG53" s="310">
        <f>ADP105</f>
        <v>0</v>
      </c>
      <c r="AEH53" s="310">
        <f>ADR105</f>
        <v>0</v>
      </c>
      <c r="AEI53" s="310">
        <f>ADR105</f>
        <v>0</v>
      </c>
      <c r="AEJ53" s="310">
        <f>ADR105</f>
        <v>0</v>
      </c>
      <c r="AEK53" s="310">
        <f>ADR105</f>
        <v>0</v>
      </c>
      <c r="AEL53" s="310">
        <f>ADP105</f>
        <v>0</v>
      </c>
      <c r="AEM53" s="310">
        <f>ADP105</f>
        <v>0</v>
      </c>
      <c r="AEN53" s="310">
        <f>ADQ105</f>
        <v>0</v>
      </c>
      <c r="AEO53" s="310">
        <f>ADQ105</f>
        <v>0</v>
      </c>
      <c r="AEP53" s="310">
        <f>ADR105</f>
        <v>0</v>
      </c>
      <c r="AEQ53" s="310">
        <f>ADP105</f>
        <v>0</v>
      </c>
      <c r="AER53" s="310">
        <f>ADR105</f>
        <v>0</v>
      </c>
      <c r="AES53" s="310">
        <f>ADP105</f>
        <v>0</v>
      </c>
      <c r="AET53" s="310">
        <f>ADR105</f>
        <v>0</v>
      </c>
      <c r="AEU53" s="310">
        <v>0.7378493951858458</v>
      </c>
      <c r="AEV53" s="310">
        <v>0.84831646891486368</v>
      </c>
      <c r="AEW53" s="310">
        <v>0.74098532775532033</v>
      </c>
      <c r="AEX53" s="310">
        <v>0.72035012827290679</v>
      </c>
      <c r="AEY53" s="120"/>
      <c r="AEZ53" s="310">
        <f>AFA105</f>
        <v>0</v>
      </c>
      <c r="AFA53" s="310">
        <f>AFA105</f>
        <v>0</v>
      </c>
      <c r="AFB53" s="310">
        <f>AEZ105</f>
        <v>0</v>
      </c>
      <c r="AFC53" s="310">
        <f>AFB105</f>
        <v>0</v>
      </c>
      <c r="AFD53" s="310">
        <f>AEZ105</f>
        <v>0</v>
      </c>
      <c r="AFE53" s="310">
        <f>AFB105</f>
        <v>0</v>
      </c>
      <c r="AFF53" s="310">
        <f>AFB105</f>
        <v>0</v>
      </c>
      <c r="AFG53" s="310">
        <f>AEZ105</f>
        <v>0</v>
      </c>
      <c r="AFH53" s="310">
        <f>AEZ105</f>
        <v>0</v>
      </c>
      <c r="AFI53" s="310">
        <f>AFB105</f>
        <v>0</v>
      </c>
      <c r="AFJ53" s="310">
        <f>AFA105</f>
        <v>0</v>
      </c>
      <c r="AFK53" s="310">
        <f>AEZ105</f>
        <v>0</v>
      </c>
      <c r="AFL53" s="310">
        <f>AEZ105</f>
        <v>0</v>
      </c>
      <c r="AFM53" s="310">
        <f>AFA105</f>
        <v>0</v>
      </c>
      <c r="AFN53" s="310">
        <f>AFB105</f>
        <v>0</v>
      </c>
      <c r="AFO53" s="310">
        <f>AFB105</f>
        <v>0</v>
      </c>
      <c r="AFP53" s="310">
        <f>AEZ105</f>
        <v>0</v>
      </c>
      <c r="AFQ53" s="310">
        <f>AEZ105</f>
        <v>0</v>
      </c>
      <c r="AFR53" s="310">
        <f>AFB105</f>
        <v>0</v>
      </c>
      <c r="AFS53" s="310">
        <f>AFB105</f>
        <v>0</v>
      </c>
      <c r="AFT53" s="310">
        <f>AFB105</f>
        <v>0</v>
      </c>
      <c r="AFU53" s="310">
        <f>AFB105</f>
        <v>0</v>
      </c>
      <c r="AFV53" s="310">
        <f>AEZ105</f>
        <v>0</v>
      </c>
      <c r="AFW53" s="310">
        <f>AEZ105</f>
        <v>0</v>
      </c>
      <c r="AFX53" s="310">
        <f>AFA105</f>
        <v>0</v>
      </c>
      <c r="AFY53" s="310">
        <f>AFA105</f>
        <v>0</v>
      </c>
      <c r="AFZ53" s="310">
        <f>AFB105</f>
        <v>0</v>
      </c>
      <c r="AGA53" s="310">
        <f>AEZ105</f>
        <v>0</v>
      </c>
      <c r="AGB53" s="310">
        <f>AFB105</f>
        <v>0</v>
      </c>
      <c r="AGC53" s="310">
        <f>AEZ105</f>
        <v>0</v>
      </c>
      <c r="AGD53" s="310">
        <f>AFB105</f>
        <v>0</v>
      </c>
      <c r="AGE53" s="310">
        <v>0.7378493951858458</v>
      </c>
      <c r="AGF53" s="310">
        <v>0.84831646891486368</v>
      </c>
      <c r="AGG53" s="310">
        <v>0.74098532775532033</v>
      </c>
      <c r="AGH53" s="310">
        <v>0.72035012827290679</v>
      </c>
    </row>
    <row r="54" spans="1:866" x14ac:dyDescent="0.25">
      <c r="C54" s="149" t="s">
        <v>84</v>
      </c>
      <c r="D54" s="310">
        <f t="shared" ref="D54:D75" si="65">E106</f>
        <v>0.21851297888348423</v>
      </c>
      <c r="E54" s="310">
        <f t="shared" ref="E54:E75" si="66">E106</f>
        <v>0.21851297888348423</v>
      </c>
      <c r="F54" s="310">
        <f t="shared" ref="F54:F75" si="67">D106</f>
        <v>0.24161403067292844</v>
      </c>
      <c r="G54" s="310">
        <f t="shared" ref="G54:G75" si="68">F106</f>
        <v>0.23670767725868655</v>
      </c>
      <c r="H54" s="310">
        <f t="shared" ref="H54:H75" si="69">D106</f>
        <v>0.24161403067292844</v>
      </c>
      <c r="I54" s="310">
        <f t="shared" ref="I54:I75" si="70">F106</f>
        <v>0.23670767725868655</v>
      </c>
      <c r="J54" s="310">
        <f t="shared" ref="J54:J75" si="71">F106</f>
        <v>0.23670767725868655</v>
      </c>
      <c r="K54" s="310">
        <f t="shared" ref="K54:K75" si="72">D106</f>
        <v>0.24161403067292844</v>
      </c>
      <c r="L54" s="310">
        <f t="shared" ref="L54:L75" si="73">D106</f>
        <v>0.24161403067292844</v>
      </c>
      <c r="M54" s="310">
        <f t="shared" ref="M54:M75" si="74">F106</f>
        <v>0.23670767725868655</v>
      </c>
      <c r="N54" s="310">
        <f t="shared" ref="N54:N75" si="75">E106</f>
        <v>0.21851297888348423</v>
      </c>
      <c r="O54" s="310">
        <f t="shared" ref="O54:O75" si="76">D106</f>
        <v>0.24161403067292844</v>
      </c>
      <c r="P54" s="310">
        <f t="shared" ref="P54:P75" si="77">D106</f>
        <v>0.24161403067292844</v>
      </c>
      <c r="Q54" s="310">
        <f t="shared" ref="Q54:Q75" si="78">E106</f>
        <v>0.21851297888348423</v>
      </c>
      <c r="R54" s="310">
        <f t="shared" ref="R54:R75" si="79">F106</f>
        <v>0.23670767725868655</v>
      </c>
      <c r="S54" s="310">
        <f t="shared" ref="S54:S75" si="80">F106</f>
        <v>0.23670767725868655</v>
      </c>
      <c r="T54" s="310">
        <f t="shared" ref="T54:T75" si="81">D106</f>
        <v>0.24161403067292844</v>
      </c>
      <c r="U54" s="310">
        <f t="shared" ref="U54:U75" si="82">D106</f>
        <v>0.24161403067292844</v>
      </c>
      <c r="V54" s="310">
        <f t="shared" ref="V54:V75" si="83">F106</f>
        <v>0.23670767725868655</v>
      </c>
      <c r="W54" s="310">
        <f t="shared" ref="W54:W75" si="84">F106</f>
        <v>0.23670767725868655</v>
      </c>
      <c r="X54" s="310">
        <f t="shared" ref="X54:X75" si="85">F106</f>
        <v>0.23670767725868655</v>
      </c>
      <c r="Y54" s="310">
        <f t="shared" ref="Y54:Y75" si="86">F106</f>
        <v>0.23670767725868655</v>
      </c>
      <c r="Z54" s="310">
        <f t="shared" ref="Z54:Z75" si="87">D106</f>
        <v>0.24161403067292844</v>
      </c>
      <c r="AA54" s="310">
        <f t="shared" ref="AA54:AA75" si="88">D106</f>
        <v>0.24161403067292844</v>
      </c>
      <c r="AB54" s="310">
        <f t="shared" ref="AB54:AB75" si="89">E106</f>
        <v>0.21851297888348423</v>
      </c>
      <c r="AC54" s="310">
        <f t="shared" ref="AC54:AD54" si="90">E106</f>
        <v>0.21851297888348423</v>
      </c>
      <c r="AD54" s="310">
        <f t="shared" si="90"/>
        <v>0.23670767725868655</v>
      </c>
      <c r="AE54" s="310">
        <f t="shared" ref="AE54:AE75" si="91">D106</f>
        <v>0.24161403067292844</v>
      </c>
      <c r="AF54" s="310">
        <f t="shared" ref="AF54:AF75" si="92">F106</f>
        <v>0.23670767725868655</v>
      </c>
      <c r="AG54" s="310">
        <f t="shared" ref="AG54:AG75" si="93">D106</f>
        <v>0.24161403067292844</v>
      </c>
      <c r="AH54" s="310">
        <f t="shared" ref="AH54:AH75" si="94">F106</f>
        <v>0.23670767725868655</v>
      </c>
      <c r="AI54" s="310">
        <v>0.25802506597704372</v>
      </c>
      <c r="AJ54" s="310">
        <v>0.14982184626671263</v>
      </c>
      <c r="AK54" s="310">
        <v>0.2561472738106782</v>
      </c>
      <c r="AL54" s="310">
        <v>0.27726822360396597</v>
      </c>
      <c r="AN54" s="310">
        <f t="shared" ref="AN54:AN75" si="95">AO106</f>
        <v>0.15574768097791389</v>
      </c>
      <c r="AO54" s="310">
        <f t="shared" ref="AO54:AO75" si="96">AO106</f>
        <v>0.15574768097791389</v>
      </c>
      <c r="AP54" s="310">
        <f t="shared" ref="AP54:AP75" si="97">AN106</f>
        <v>0.40907906722789189</v>
      </c>
      <c r="AQ54" s="310">
        <f t="shared" ref="AQ54:AQ75" si="98">AP106</f>
        <v>9.1993803525842799E-2</v>
      </c>
      <c r="AR54" s="310">
        <f t="shared" ref="AR54:AR75" si="99">AN106</f>
        <v>0.40907906722789189</v>
      </c>
      <c r="AS54" s="310">
        <f t="shared" ref="AS54:AS75" si="100">AP106</f>
        <v>9.1993803525842799E-2</v>
      </c>
      <c r="AT54" s="310">
        <f t="shared" ref="AT54:AT75" si="101">AP106</f>
        <v>9.1993803525842799E-2</v>
      </c>
      <c r="AU54" s="310">
        <f t="shared" ref="AU54:AU75" si="102">AN106</f>
        <v>0.40907906722789189</v>
      </c>
      <c r="AV54" s="310">
        <f t="shared" ref="AV54:AV75" si="103">AN106</f>
        <v>0.40907906722789189</v>
      </c>
      <c r="AW54" s="310">
        <f t="shared" ref="AW54:AW75" si="104">AP106</f>
        <v>9.1993803525842799E-2</v>
      </c>
      <c r="AX54" s="310">
        <f t="shared" ref="AX54:AX75" si="105">AO106</f>
        <v>0.15574768097791389</v>
      </c>
      <c r="AY54" s="310">
        <f t="shared" ref="AY54:AY75" si="106">AN106</f>
        <v>0.40907906722789189</v>
      </c>
      <c r="AZ54" s="310">
        <f t="shared" ref="AZ54:AZ75" si="107">AN106</f>
        <v>0.40907906722789189</v>
      </c>
      <c r="BA54" s="310">
        <f t="shared" ref="BA54:BA75" si="108">AO106</f>
        <v>0.15574768097791389</v>
      </c>
      <c r="BB54" s="310">
        <f t="shared" ref="BB54:BB75" si="109">AP106</f>
        <v>9.1993803525842799E-2</v>
      </c>
      <c r="BC54" s="310">
        <f t="shared" ref="BC54:BC75" si="110">AP106</f>
        <v>9.1993803525842799E-2</v>
      </c>
      <c r="BD54" s="310">
        <f t="shared" ref="BD54:BD75" si="111">AN106</f>
        <v>0.40907906722789189</v>
      </c>
      <c r="BE54" s="310">
        <f t="shared" ref="BE54:BE75" si="112">AN106</f>
        <v>0.40907906722789189</v>
      </c>
      <c r="BF54" s="310">
        <f t="shared" ref="BF54:BF75" si="113">AP106</f>
        <v>9.1993803525842799E-2</v>
      </c>
      <c r="BG54" s="310">
        <f t="shared" ref="BG54:BG75" si="114">AP106</f>
        <v>9.1993803525842799E-2</v>
      </c>
      <c r="BH54" s="310">
        <f t="shared" ref="BH54:BH75" si="115">AP106</f>
        <v>9.1993803525842799E-2</v>
      </c>
      <c r="BI54" s="310">
        <f t="shared" ref="BI54:BI75" si="116">AP106</f>
        <v>9.1993803525842799E-2</v>
      </c>
      <c r="BJ54" s="310">
        <f t="shared" ref="BJ54:BJ75" si="117">AN106</f>
        <v>0.40907906722789189</v>
      </c>
      <c r="BK54" s="310">
        <f t="shared" ref="BK54:BK75" si="118">AN106</f>
        <v>0.40907906722789189</v>
      </c>
      <c r="BL54" s="310">
        <f t="shared" ref="BL54:BL75" si="119">AO106</f>
        <v>0.15574768097791389</v>
      </c>
      <c r="BM54" s="310">
        <f t="shared" ref="BM54:BM75" si="120">AO106</f>
        <v>0.15574768097791389</v>
      </c>
      <c r="BN54" s="310">
        <f t="shared" ref="BN54:BN75" si="121">AP106</f>
        <v>9.1993803525842799E-2</v>
      </c>
      <c r="BO54" s="310">
        <f t="shared" ref="BO54:BO75" si="122">AN106</f>
        <v>0.40907906722789189</v>
      </c>
      <c r="BP54" s="310">
        <f t="shared" ref="BP54:BP75" si="123">AP106</f>
        <v>9.1993803525842799E-2</v>
      </c>
      <c r="BQ54" s="310">
        <f t="shared" ref="BQ54:BQ75" si="124">AN106</f>
        <v>0.40907906722789189</v>
      </c>
      <c r="BR54" s="310">
        <f t="shared" ref="BR54:BR75" si="125">AP106</f>
        <v>9.1993803525842799E-2</v>
      </c>
      <c r="BS54" s="310">
        <v>0.25802506597704372</v>
      </c>
      <c r="BT54" s="310">
        <v>0.14982184626671263</v>
      </c>
      <c r="BU54" s="310">
        <v>0.2561472738106782</v>
      </c>
      <c r="BV54" s="310">
        <v>0.27726822360396597</v>
      </c>
      <c r="BX54" s="310">
        <f t="shared" ref="BX54:BX75" si="126">BY106</f>
        <v>0.10985296585716135</v>
      </c>
      <c r="BY54" s="310">
        <f t="shared" ref="BY54:BY75" si="127">BY106</f>
        <v>0.10985296585716135</v>
      </c>
      <c r="BZ54" s="310">
        <f t="shared" ref="BZ54:BZ75" si="128">BX106</f>
        <v>8.010090720437324E-2</v>
      </c>
      <c r="CA54" s="310">
        <f t="shared" ref="CA54:CA75" si="129">BZ106</f>
        <v>5.0106248758531514E-2</v>
      </c>
      <c r="CB54" s="310">
        <f t="shared" ref="CB54:CB75" si="130">BX106</f>
        <v>8.010090720437324E-2</v>
      </c>
      <c r="CC54" s="310">
        <f t="shared" ref="CC54:CC75" si="131">BZ106</f>
        <v>5.0106248758531514E-2</v>
      </c>
      <c r="CD54" s="310">
        <f t="shared" ref="CD54:CD75" si="132">BZ106</f>
        <v>5.0106248758531514E-2</v>
      </c>
      <c r="CE54" s="310">
        <f t="shared" ref="CE54:CE75" si="133">BX106</f>
        <v>8.010090720437324E-2</v>
      </c>
      <c r="CF54" s="310">
        <f t="shared" ref="CF54:CF75" si="134">BX106</f>
        <v>8.010090720437324E-2</v>
      </c>
      <c r="CG54" s="310">
        <f t="shared" ref="CG54:CG75" si="135">BZ106</f>
        <v>5.0106248758531514E-2</v>
      </c>
      <c r="CH54" s="310">
        <f t="shared" ref="CH54:CH75" si="136">BY106</f>
        <v>0.10985296585716135</v>
      </c>
      <c r="CI54" s="310">
        <f t="shared" ref="CI54:CI75" si="137">BX106</f>
        <v>8.010090720437324E-2</v>
      </c>
      <c r="CJ54" s="310">
        <f t="shared" ref="CJ54:CJ75" si="138">BX106</f>
        <v>8.010090720437324E-2</v>
      </c>
      <c r="CK54" s="310">
        <f t="shared" ref="CK54:CK75" si="139">BY106</f>
        <v>0.10985296585716135</v>
      </c>
      <c r="CL54" s="310">
        <f t="shared" ref="CL54:CL75" si="140">BZ106</f>
        <v>5.0106248758531514E-2</v>
      </c>
      <c r="CM54" s="310">
        <f t="shared" ref="CM54:CM75" si="141">BZ106</f>
        <v>5.0106248758531514E-2</v>
      </c>
      <c r="CN54" s="310">
        <f t="shared" ref="CN54:CN75" si="142">BX106</f>
        <v>8.010090720437324E-2</v>
      </c>
      <c r="CO54" s="310">
        <f t="shared" ref="CO54:CO75" si="143">BX106</f>
        <v>8.010090720437324E-2</v>
      </c>
      <c r="CP54" s="310">
        <f t="shared" ref="CP54:CP75" si="144">BZ106</f>
        <v>5.0106248758531514E-2</v>
      </c>
      <c r="CQ54" s="310">
        <f t="shared" ref="CQ54:CQ75" si="145">BZ106</f>
        <v>5.0106248758531514E-2</v>
      </c>
      <c r="CR54" s="310">
        <f t="shared" ref="CR54:CR75" si="146">BZ106</f>
        <v>5.0106248758531514E-2</v>
      </c>
      <c r="CS54" s="310">
        <f t="shared" ref="CS54:CS75" si="147">BZ106</f>
        <v>5.0106248758531514E-2</v>
      </c>
      <c r="CT54" s="310">
        <f t="shared" ref="CT54:CT75" si="148">BX106</f>
        <v>8.010090720437324E-2</v>
      </c>
      <c r="CU54" s="310">
        <f t="shared" ref="CU54:CU75" si="149">BX106</f>
        <v>8.010090720437324E-2</v>
      </c>
      <c r="CV54" s="310">
        <f t="shared" ref="CV54:CV75" si="150">BY106</f>
        <v>0.10985296585716135</v>
      </c>
      <c r="CW54" s="310">
        <f t="shared" ref="CW54:CW75" si="151">BY106</f>
        <v>0.10985296585716135</v>
      </c>
      <c r="CX54" s="310">
        <f t="shared" ref="CX54:CX75" si="152">BZ106</f>
        <v>5.0106248758531514E-2</v>
      </c>
      <c r="CY54" s="310">
        <f t="shared" ref="CY54:CY75" si="153">BX106</f>
        <v>8.010090720437324E-2</v>
      </c>
      <c r="CZ54" s="310">
        <f t="shared" ref="CZ54:CZ75" si="154">BZ106</f>
        <v>5.0106248758531514E-2</v>
      </c>
      <c r="DA54" s="310">
        <f t="shared" ref="DA54:DA75" si="155">BX106</f>
        <v>8.010090720437324E-2</v>
      </c>
      <c r="DB54" s="310">
        <f t="shared" ref="DB54:DB75" si="156">BZ106</f>
        <v>5.0106248758531514E-2</v>
      </c>
      <c r="DC54" s="310">
        <v>0.25802506597704372</v>
      </c>
      <c r="DD54" s="310">
        <v>0.14982184626671263</v>
      </c>
      <c r="DE54" s="310">
        <v>0.2561472738106782</v>
      </c>
      <c r="DF54" s="310">
        <v>0.27726822360396597</v>
      </c>
      <c r="DH54" s="310">
        <f t="shared" ref="DH54:DH75" si="157">DI106</f>
        <v>0</v>
      </c>
      <c r="DI54" s="310">
        <f t="shared" ref="DI54:DI75" si="158">DI106</f>
        <v>0</v>
      </c>
      <c r="DJ54" s="310">
        <f t="shared" ref="DJ54:DJ75" si="159">DH106</f>
        <v>0</v>
      </c>
      <c r="DK54" s="310">
        <f t="shared" ref="DK54:DK75" si="160">DJ106</f>
        <v>0</v>
      </c>
      <c r="DL54" s="310">
        <f t="shared" ref="DL54:DL75" si="161">DH106</f>
        <v>0</v>
      </c>
      <c r="DM54" s="310">
        <f t="shared" ref="DM54:DM75" si="162">DJ106</f>
        <v>0</v>
      </c>
      <c r="DN54" s="310">
        <f t="shared" ref="DN54:DN75" si="163">DJ106</f>
        <v>0</v>
      </c>
      <c r="DO54" s="310">
        <f t="shared" ref="DO54:DO75" si="164">DH106</f>
        <v>0</v>
      </c>
      <c r="DP54" s="310">
        <f t="shared" ref="DP54:DP75" si="165">DH106</f>
        <v>0</v>
      </c>
      <c r="DQ54" s="310">
        <f t="shared" ref="DQ54:DQ75" si="166">DJ106</f>
        <v>0</v>
      </c>
      <c r="DR54" s="310">
        <f t="shared" ref="DR54:DR75" si="167">DI106</f>
        <v>0</v>
      </c>
      <c r="DS54" s="310">
        <f t="shared" ref="DS54:DS75" si="168">DH106</f>
        <v>0</v>
      </c>
      <c r="DT54" s="310">
        <f t="shared" ref="DT54:DT75" si="169">DH106</f>
        <v>0</v>
      </c>
      <c r="DU54" s="310">
        <f t="shared" ref="DU54:DU75" si="170">DI106</f>
        <v>0</v>
      </c>
      <c r="DV54" s="310">
        <f t="shared" ref="DV54:DV75" si="171">DJ106</f>
        <v>0</v>
      </c>
      <c r="DW54" s="310">
        <f t="shared" ref="DW54:DW75" si="172">DJ106</f>
        <v>0</v>
      </c>
      <c r="DX54" s="310">
        <f t="shared" ref="DX54:DX75" si="173">DH106</f>
        <v>0</v>
      </c>
      <c r="DY54" s="310">
        <f t="shared" ref="DY54:DY75" si="174">DH106</f>
        <v>0</v>
      </c>
      <c r="DZ54" s="310">
        <f t="shared" ref="DZ54:DZ75" si="175">DJ106</f>
        <v>0</v>
      </c>
      <c r="EA54" s="310">
        <f t="shared" ref="EA54:EA75" si="176">DJ106</f>
        <v>0</v>
      </c>
      <c r="EB54" s="310">
        <f t="shared" ref="EB54:EB75" si="177">DJ106</f>
        <v>0</v>
      </c>
      <c r="EC54" s="310">
        <f t="shared" ref="EC54:EC75" si="178">DJ106</f>
        <v>0</v>
      </c>
      <c r="ED54" s="310">
        <f t="shared" ref="ED54:ED75" si="179">DH106</f>
        <v>0</v>
      </c>
      <c r="EE54" s="310">
        <f t="shared" ref="EE54:EE75" si="180">DH106</f>
        <v>0</v>
      </c>
      <c r="EF54" s="310">
        <f t="shared" ref="EF54:EF75" si="181">DI106</f>
        <v>0</v>
      </c>
      <c r="EG54" s="310">
        <f t="shared" ref="EG54:EG75" si="182">DI106</f>
        <v>0</v>
      </c>
      <c r="EH54" s="310">
        <f t="shared" ref="EH54:EH75" si="183">DJ106</f>
        <v>0</v>
      </c>
      <c r="EI54" s="310">
        <f t="shared" ref="EI54:EI75" si="184">DH106</f>
        <v>0</v>
      </c>
      <c r="EJ54" s="310">
        <f t="shared" ref="EJ54:EJ75" si="185">DJ106</f>
        <v>0</v>
      </c>
      <c r="EK54" s="310">
        <f t="shared" ref="EK54:EK75" si="186">DH106</f>
        <v>0</v>
      </c>
      <c r="EL54" s="310">
        <f t="shared" ref="EL54:EL75" si="187">DJ106</f>
        <v>0</v>
      </c>
      <c r="EM54" s="310">
        <v>0.25802506597704372</v>
      </c>
      <c r="EN54" s="310">
        <v>0.14982184626671263</v>
      </c>
      <c r="EO54" s="310">
        <v>0.2561472738106782</v>
      </c>
      <c r="EP54" s="310">
        <v>0.27726822360396597</v>
      </c>
      <c r="ER54" s="310">
        <f t="shared" ref="ER54:ER75" si="188">ES106</f>
        <v>0</v>
      </c>
      <c r="ES54" s="310">
        <f t="shared" ref="ES54:ES75" si="189">ES106</f>
        <v>0</v>
      </c>
      <c r="ET54" s="310">
        <f t="shared" ref="ET54:ET75" si="190">ER106</f>
        <v>0</v>
      </c>
      <c r="EU54" s="310">
        <f t="shared" ref="EU54:EU75" si="191">ET106</f>
        <v>0</v>
      </c>
      <c r="EV54" s="310">
        <f t="shared" ref="EV54:EV75" si="192">ER106</f>
        <v>0</v>
      </c>
      <c r="EW54" s="310">
        <f t="shared" ref="EW54:EW75" si="193">ET106</f>
        <v>0</v>
      </c>
      <c r="EX54" s="310">
        <f t="shared" ref="EX54:EX75" si="194">ET106</f>
        <v>0</v>
      </c>
      <c r="EY54" s="310">
        <f t="shared" ref="EY54:EY75" si="195">ER106</f>
        <v>0</v>
      </c>
      <c r="EZ54" s="310">
        <f t="shared" ref="EZ54:EZ75" si="196">ER106</f>
        <v>0</v>
      </c>
      <c r="FA54" s="310">
        <f t="shared" ref="FA54:FA75" si="197">ET106</f>
        <v>0</v>
      </c>
      <c r="FB54" s="310">
        <f t="shared" ref="FB54:FB75" si="198">ES106</f>
        <v>0</v>
      </c>
      <c r="FC54" s="310">
        <f t="shared" ref="FC54:FC75" si="199">ER106</f>
        <v>0</v>
      </c>
      <c r="FD54" s="310">
        <f t="shared" ref="FD54:FD75" si="200">ER106</f>
        <v>0</v>
      </c>
      <c r="FE54" s="310">
        <f t="shared" ref="FE54:FE75" si="201">ES106</f>
        <v>0</v>
      </c>
      <c r="FF54" s="310">
        <f t="shared" ref="FF54:FF75" si="202">ET106</f>
        <v>0</v>
      </c>
      <c r="FG54" s="310">
        <f t="shared" ref="FG54:FG75" si="203">ET106</f>
        <v>0</v>
      </c>
      <c r="FH54" s="310">
        <f t="shared" ref="FH54:FH75" si="204">ER106</f>
        <v>0</v>
      </c>
      <c r="FI54" s="310">
        <f t="shared" ref="FI54:FI75" si="205">ER106</f>
        <v>0</v>
      </c>
      <c r="FJ54" s="310">
        <f t="shared" ref="FJ54:FJ75" si="206">ET106</f>
        <v>0</v>
      </c>
      <c r="FK54" s="310">
        <f t="shared" ref="FK54:FK75" si="207">ET106</f>
        <v>0</v>
      </c>
      <c r="FL54" s="310">
        <f t="shared" ref="FL54:FL75" si="208">ET106</f>
        <v>0</v>
      </c>
      <c r="FM54" s="310">
        <f t="shared" ref="FM54:FM75" si="209">ET106</f>
        <v>0</v>
      </c>
      <c r="FN54" s="310">
        <f t="shared" ref="FN54:FN75" si="210">ER106</f>
        <v>0</v>
      </c>
      <c r="FO54" s="310">
        <f t="shared" ref="FO54:FO75" si="211">ER106</f>
        <v>0</v>
      </c>
      <c r="FP54" s="310">
        <f t="shared" ref="FP54:FP75" si="212">ES106</f>
        <v>0</v>
      </c>
      <c r="FQ54" s="310">
        <f t="shared" ref="FQ54:FQ75" si="213">ES106</f>
        <v>0</v>
      </c>
      <c r="FR54" s="310">
        <f t="shared" ref="FR54:FR75" si="214">ET106</f>
        <v>0</v>
      </c>
      <c r="FS54" s="310">
        <f t="shared" ref="FS54:FS75" si="215">ER106</f>
        <v>0</v>
      </c>
      <c r="FT54" s="310">
        <f t="shared" ref="FT54:FT75" si="216">ET106</f>
        <v>0</v>
      </c>
      <c r="FU54" s="310">
        <f t="shared" ref="FU54:FU75" si="217">ER106</f>
        <v>0</v>
      </c>
      <c r="FV54" s="310">
        <f t="shared" ref="FV54:FV75" si="218">ET106</f>
        <v>0</v>
      </c>
      <c r="FW54" s="310">
        <v>0.25802506597704372</v>
      </c>
      <c r="FX54" s="310">
        <v>0.14982184626671263</v>
      </c>
      <c r="FY54" s="310">
        <v>0.2561472738106782</v>
      </c>
      <c r="FZ54" s="310">
        <v>0.27726822360396597</v>
      </c>
      <c r="GB54" s="310">
        <f t="shared" ref="GB54:GB75" si="219">GC106</f>
        <v>9.1808510408853602E-6</v>
      </c>
      <c r="GC54" s="310">
        <f t="shared" ref="GC54:GC75" si="220">GC106</f>
        <v>9.1808510408853602E-6</v>
      </c>
      <c r="GD54" s="310">
        <f t="shared" ref="GD54:GD75" si="221">GB106</f>
        <v>0</v>
      </c>
      <c r="GE54" s="310">
        <f t="shared" ref="GE54:GE75" si="222">GD106</f>
        <v>0</v>
      </c>
      <c r="GF54" s="310">
        <f t="shared" ref="GF54:GF75" si="223">GB106</f>
        <v>0</v>
      </c>
      <c r="GG54" s="310">
        <f t="shared" ref="GG54:GG75" si="224">GD106</f>
        <v>0</v>
      </c>
      <c r="GH54" s="310">
        <f t="shared" ref="GH54:GH75" si="225">GD106</f>
        <v>0</v>
      </c>
      <c r="GI54" s="310">
        <f t="shared" ref="GI54:GI75" si="226">GB106</f>
        <v>0</v>
      </c>
      <c r="GJ54" s="310">
        <f t="shared" ref="GJ54:GJ75" si="227">GB106</f>
        <v>0</v>
      </c>
      <c r="GK54" s="310">
        <f t="shared" ref="GK54:GK75" si="228">GD106</f>
        <v>0</v>
      </c>
      <c r="GL54" s="310">
        <f t="shared" ref="GL54:GL75" si="229">GC106</f>
        <v>9.1808510408853602E-6</v>
      </c>
      <c r="GM54" s="310">
        <f t="shared" ref="GM54:GM75" si="230">GB106</f>
        <v>0</v>
      </c>
      <c r="GN54" s="310">
        <f t="shared" ref="GN54:GN75" si="231">GB106</f>
        <v>0</v>
      </c>
      <c r="GO54" s="310">
        <f t="shared" ref="GO54:GO75" si="232">GC106</f>
        <v>9.1808510408853602E-6</v>
      </c>
      <c r="GP54" s="310">
        <f t="shared" ref="GP54:GP75" si="233">GD106</f>
        <v>0</v>
      </c>
      <c r="GQ54" s="310">
        <f t="shared" ref="GQ54:GQ75" si="234">GD106</f>
        <v>0</v>
      </c>
      <c r="GR54" s="310">
        <f t="shared" ref="GR54:GR75" si="235">GB106</f>
        <v>0</v>
      </c>
      <c r="GS54" s="310">
        <f t="shared" ref="GS54:GS75" si="236">GB106</f>
        <v>0</v>
      </c>
      <c r="GT54" s="310">
        <f t="shared" ref="GT54:GT75" si="237">GD106</f>
        <v>0</v>
      </c>
      <c r="GU54" s="310">
        <f t="shared" ref="GU54:GU75" si="238">GD106</f>
        <v>0</v>
      </c>
      <c r="GV54" s="310">
        <f t="shared" ref="GV54:GV75" si="239">GD106</f>
        <v>0</v>
      </c>
      <c r="GW54" s="310">
        <f t="shared" ref="GW54:GW75" si="240">GD106</f>
        <v>0</v>
      </c>
      <c r="GX54" s="310">
        <f t="shared" ref="GX54:GX75" si="241">GB106</f>
        <v>0</v>
      </c>
      <c r="GY54" s="310">
        <f t="shared" ref="GY54:GY75" si="242">GB106</f>
        <v>0</v>
      </c>
      <c r="GZ54" s="310">
        <f t="shared" ref="GZ54:GZ75" si="243">GC106</f>
        <v>9.1808510408853602E-6</v>
      </c>
      <c r="HA54" s="310">
        <f t="shared" ref="HA54:HA75" si="244">GC106</f>
        <v>9.1808510408853602E-6</v>
      </c>
      <c r="HB54" s="310">
        <f t="shared" ref="HB54:HB75" si="245">GD106</f>
        <v>0</v>
      </c>
      <c r="HC54" s="310">
        <f t="shared" ref="HC54:HC75" si="246">GB106</f>
        <v>0</v>
      </c>
      <c r="HD54" s="310">
        <f t="shared" ref="HD54:HD75" si="247">GD106</f>
        <v>0</v>
      </c>
      <c r="HE54" s="310">
        <f t="shared" ref="HE54:HE75" si="248">GB106</f>
        <v>0</v>
      </c>
      <c r="HF54" s="310">
        <f t="shared" ref="HF54:HF75" si="249">GD106</f>
        <v>0</v>
      </c>
      <c r="HG54" s="310">
        <v>0.25802506597704372</v>
      </c>
      <c r="HH54" s="310">
        <v>0.14982184626671263</v>
      </c>
      <c r="HI54" s="310">
        <v>0.2561472738106782</v>
      </c>
      <c r="HJ54" s="310">
        <v>0.27726822360396597</v>
      </c>
      <c r="HL54" s="310">
        <f t="shared" ref="HL54:HL75" si="250">HM106</f>
        <v>0</v>
      </c>
      <c r="HM54" s="310">
        <f t="shared" ref="HM54:HM75" si="251">HM106</f>
        <v>0</v>
      </c>
      <c r="HN54" s="310">
        <f t="shared" ref="HN54:HN75" si="252">HL106</f>
        <v>0</v>
      </c>
      <c r="HO54" s="310">
        <f t="shared" ref="HO54:HO75" si="253">HN106</f>
        <v>0</v>
      </c>
      <c r="HP54" s="310">
        <f t="shared" ref="HP54:HP75" si="254">HL106</f>
        <v>0</v>
      </c>
      <c r="HQ54" s="310">
        <f t="shared" ref="HQ54:HQ75" si="255">HN106</f>
        <v>0</v>
      </c>
      <c r="HR54" s="310">
        <f t="shared" ref="HR54:HR75" si="256">HN106</f>
        <v>0</v>
      </c>
      <c r="HS54" s="310">
        <f t="shared" ref="HS54:HS75" si="257">HL106</f>
        <v>0</v>
      </c>
      <c r="HT54" s="310">
        <f t="shared" ref="HT54:HT75" si="258">HL106</f>
        <v>0</v>
      </c>
      <c r="HU54" s="310">
        <f t="shared" ref="HU54:HU75" si="259">HN106</f>
        <v>0</v>
      </c>
      <c r="HV54" s="310">
        <f t="shared" ref="HV54:HV75" si="260">HM106</f>
        <v>0</v>
      </c>
      <c r="HW54" s="310">
        <f t="shared" ref="HW54:HW75" si="261">HL106</f>
        <v>0</v>
      </c>
      <c r="HX54" s="310">
        <f t="shared" ref="HX54:HX75" si="262">HL106</f>
        <v>0</v>
      </c>
      <c r="HY54" s="310">
        <f t="shared" ref="HY54:HY75" si="263">HM106</f>
        <v>0</v>
      </c>
      <c r="HZ54" s="310">
        <f t="shared" ref="HZ54:HZ75" si="264">HN106</f>
        <v>0</v>
      </c>
      <c r="IA54" s="310">
        <f t="shared" ref="IA54:IA75" si="265">HN106</f>
        <v>0</v>
      </c>
      <c r="IB54" s="310">
        <f t="shared" ref="IB54:IB75" si="266">HL106</f>
        <v>0</v>
      </c>
      <c r="IC54" s="310">
        <f t="shared" ref="IC54:IC75" si="267">HL106</f>
        <v>0</v>
      </c>
      <c r="ID54" s="310">
        <f t="shared" ref="ID54:ID75" si="268">HN106</f>
        <v>0</v>
      </c>
      <c r="IE54" s="310">
        <f t="shared" ref="IE54:IE75" si="269">HN106</f>
        <v>0</v>
      </c>
      <c r="IF54" s="310">
        <f t="shared" ref="IF54:IF75" si="270">HN106</f>
        <v>0</v>
      </c>
      <c r="IG54" s="310">
        <f t="shared" ref="IG54:IG75" si="271">HN106</f>
        <v>0</v>
      </c>
      <c r="IH54" s="310">
        <f t="shared" ref="IH54:IH75" si="272">HL106</f>
        <v>0</v>
      </c>
      <c r="II54" s="310">
        <f t="shared" ref="II54:II75" si="273">HL106</f>
        <v>0</v>
      </c>
      <c r="IJ54" s="310">
        <f t="shared" ref="IJ54:IJ75" si="274">HM106</f>
        <v>0</v>
      </c>
      <c r="IK54" s="310">
        <f t="shared" ref="IK54:IK75" si="275">HM106</f>
        <v>0</v>
      </c>
      <c r="IL54" s="310">
        <f t="shared" ref="IL54:IL75" si="276">HN106</f>
        <v>0</v>
      </c>
      <c r="IM54" s="310">
        <f t="shared" ref="IM54:IM75" si="277">HL106</f>
        <v>0</v>
      </c>
      <c r="IN54" s="310">
        <f t="shared" ref="IN54:IN75" si="278">HN106</f>
        <v>0</v>
      </c>
      <c r="IO54" s="310">
        <f t="shared" ref="IO54:IO75" si="279">HL106</f>
        <v>0</v>
      </c>
      <c r="IP54" s="310">
        <f t="shared" ref="IP54:IP75" si="280">HN106</f>
        <v>0</v>
      </c>
      <c r="IQ54" s="310">
        <v>0.25802506597704372</v>
      </c>
      <c r="IR54" s="310">
        <v>0.14982184626671263</v>
      </c>
      <c r="IS54" s="310">
        <v>0.2561472738106782</v>
      </c>
      <c r="IT54" s="310">
        <v>0.27726822360396597</v>
      </c>
      <c r="IV54" s="310">
        <f t="shared" ref="IV54:IV75" si="281">IW106</f>
        <v>0</v>
      </c>
      <c r="IW54" s="310">
        <f t="shared" ref="IW54:IW75" si="282">IW106</f>
        <v>0</v>
      </c>
      <c r="IX54" s="310">
        <f t="shared" ref="IX54:IX75" si="283">IV106</f>
        <v>0</v>
      </c>
      <c r="IY54" s="310">
        <f t="shared" ref="IY54:IY75" si="284">IX106</f>
        <v>0</v>
      </c>
      <c r="IZ54" s="310">
        <f t="shared" ref="IZ54:IZ75" si="285">IV106</f>
        <v>0</v>
      </c>
      <c r="JA54" s="310">
        <f t="shared" ref="JA54:JA75" si="286">IX106</f>
        <v>0</v>
      </c>
      <c r="JB54" s="310">
        <f t="shared" ref="JB54:JB75" si="287">IX106</f>
        <v>0</v>
      </c>
      <c r="JC54" s="310">
        <f t="shared" ref="JC54:JC75" si="288">IV106</f>
        <v>0</v>
      </c>
      <c r="JD54" s="310">
        <f t="shared" ref="JD54:JD75" si="289">IV106</f>
        <v>0</v>
      </c>
      <c r="JE54" s="310">
        <f t="shared" ref="JE54:JE75" si="290">IX106</f>
        <v>0</v>
      </c>
      <c r="JF54" s="310">
        <f t="shared" ref="JF54:JF75" si="291">IW106</f>
        <v>0</v>
      </c>
      <c r="JG54" s="310">
        <f t="shared" ref="JG54:JG75" si="292">IV106</f>
        <v>0</v>
      </c>
      <c r="JH54" s="310">
        <f t="shared" ref="JH54:JH75" si="293">IV106</f>
        <v>0</v>
      </c>
      <c r="JI54" s="310">
        <f t="shared" ref="JI54:JI75" si="294">IW106</f>
        <v>0</v>
      </c>
      <c r="JJ54" s="310">
        <f t="shared" ref="JJ54:JJ75" si="295">IX106</f>
        <v>0</v>
      </c>
      <c r="JK54" s="310">
        <f t="shared" ref="JK54:JK75" si="296">IX106</f>
        <v>0</v>
      </c>
      <c r="JL54" s="310">
        <f t="shared" ref="JL54:JL75" si="297">IV106</f>
        <v>0</v>
      </c>
      <c r="JM54" s="310">
        <f t="shared" ref="JM54:JM75" si="298">IV106</f>
        <v>0</v>
      </c>
      <c r="JN54" s="310">
        <f t="shared" ref="JN54:JN75" si="299">IX106</f>
        <v>0</v>
      </c>
      <c r="JO54" s="310">
        <f t="shared" ref="JO54:JO75" si="300">IX106</f>
        <v>0</v>
      </c>
      <c r="JP54" s="310">
        <f t="shared" ref="JP54:JP75" si="301">IX106</f>
        <v>0</v>
      </c>
      <c r="JQ54" s="310">
        <f t="shared" ref="JQ54:JQ75" si="302">IX106</f>
        <v>0</v>
      </c>
      <c r="JR54" s="310">
        <f t="shared" ref="JR54:JR75" si="303">IV106</f>
        <v>0</v>
      </c>
      <c r="JS54" s="310">
        <f t="shared" ref="JS54:JS75" si="304">IV106</f>
        <v>0</v>
      </c>
      <c r="JT54" s="310">
        <f t="shared" ref="JT54:JT75" si="305">IW106</f>
        <v>0</v>
      </c>
      <c r="JU54" s="310">
        <f t="shared" ref="JU54:JU75" si="306">IW106</f>
        <v>0</v>
      </c>
      <c r="JV54" s="310">
        <f t="shared" ref="JV54:JV75" si="307">IX106</f>
        <v>0</v>
      </c>
      <c r="JW54" s="310">
        <f t="shared" ref="JW54:JW75" si="308">IV106</f>
        <v>0</v>
      </c>
      <c r="JX54" s="310">
        <f t="shared" ref="JX54:JX75" si="309">IX106</f>
        <v>0</v>
      </c>
      <c r="JY54" s="310">
        <f t="shared" ref="JY54:JY75" si="310">IV106</f>
        <v>0</v>
      </c>
      <c r="JZ54" s="310">
        <f t="shared" ref="JZ54:JZ75" si="311">IX106</f>
        <v>0</v>
      </c>
      <c r="KA54" s="310">
        <v>0.25802506597704372</v>
      </c>
      <c r="KB54" s="310">
        <v>0.14982184626671263</v>
      </c>
      <c r="KC54" s="310">
        <v>0.2561472738106782</v>
      </c>
      <c r="KD54" s="310">
        <v>0.27726822360396597</v>
      </c>
      <c r="KF54" s="310">
        <f t="shared" ref="KF54:KF75" si="312">KG106</f>
        <v>0</v>
      </c>
      <c r="KG54" s="310">
        <f t="shared" ref="KG54:KG75" si="313">KG106</f>
        <v>0</v>
      </c>
      <c r="KH54" s="310">
        <f t="shared" ref="KH54:KH75" si="314">KF106</f>
        <v>0</v>
      </c>
      <c r="KI54" s="310">
        <f t="shared" ref="KI54:KI75" si="315">KH106</f>
        <v>0</v>
      </c>
      <c r="KJ54" s="310">
        <f t="shared" ref="KJ54:KJ75" si="316">KF106</f>
        <v>0</v>
      </c>
      <c r="KK54" s="310">
        <f t="shared" ref="KK54:KK75" si="317">KH106</f>
        <v>0</v>
      </c>
      <c r="KL54" s="310">
        <f t="shared" ref="KL54:KL75" si="318">KH106</f>
        <v>0</v>
      </c>
      <c r="KM54" s="310">
        <f t="shared" ref="KM54:KM75" si="319">KF106</f>
        <v>0</v>
      </c>
      <c r="KN54" s="310">
        <f t="shared" ref="KN54:KN75" si="320">KF106</f>
        <v>0</v>
      </c>
      <c r="KO54" s="310">
        <f t="shared" ref="KO54:KO75" si="321">KH106</f>
        <v>0</v>
      </c>
      <c r="KP54" s="310">
        <f t="shared" ref="KP54:KP75" si="322">KG106</f>
        <v>0</v>
      </c>
      <c r="KQ54" s="310">
        <f t="shared" ref="KQ54:KQ75" si="323">KF106</f>
        <v>0</v>
      </c>
      <c r="KR54" s="310">
        <f t="shared" ref="KR54:KR75" si="324">KF106</f>
        <v>0</v>
      </c>
      <c r="KS54" s="310">
        <f t="shared" ref="KS54:KS75" si="325">KG106</f>
        <v>0</v>
      </c>
      <c r="KT54" s="310">
        <f t="shared" ref="KT54:KT75" si="326">KH106</f>
        <v>0</v>
      </c>
      <c r="KU54" s="310">
        <f t="shared" ref="KU54:KU75" si="327">KH106</f>
        <v>0</v>
      </c>
      <c r="KV54" s="310">
        <f t="shared" ref="KV54:KV75" si="328">KF106</f>
        <v>0</v>
      </c>
      <c r="KW54" s="310">
        <f t="shared" ref="KW54:KW75" si="329">KF106</f>
        <v>0</v>
      </c>
      <c r="KX54" s="310">
        <f t="shared" ref="KX54:KX75" si="330">KH106</f>
        <v>0</v>
      </c>
      <c r="KY54" s="310">
        <f t="shared" ref="KY54:KY75" si="331">KH106</f>
        <v>0</v>
      </c>
      <c r="KZ54" s="310">
        <f t="shared" ref="KZ54:KZ75" si="332">KH106</f>
        <v>0</v>
      </c>
      <c r="LA54" s="310">
        <f t="shared" ref="LA54:LA75" si="333">KH106</f>
        <v>0</v>
      </c>
      <c r="LB54" s="310">
        <f t="shared" ref="LB54:LB75" si="334">KF106</f>
        <v>0</v>
      </c>
      <c r="LC54" s="310">
        <f t="shared" ref="LC54:LC75" si="335">KF106</f>
        <v>0</v>
      </c>
      <c r="LD54" s="310">
        <f t="shared" ref="LD54:LD75" si="336">KG106</f>
        <v>0</v>
      </c>
      <c r="LE54" s="310">
        <f t="shared" ref="LE54:LE75" si="337">KG106</f>
        <v>0</v>
      </c>
      <c r="LF54" s="310">
        <f t="shared" ref="LF54:LF75" si="338">KH106</f>
        <v>0</v>
      </c>
      <c r="LG54" s="310">
        <f t="shared" ref="LG54:LG75" si="339">KF106</f>
        <v>0</v>
      </c>
      <c r="LH54" s="310">
        <f t="shared" ref="LH54:LH75" si="340">KH106</f>
        <v>0</v>
      </c>
      <c r="LI54" s="310">
        <f t="shared" ref="LI54:LI75" si="341">KF106</f>
        <v>0</v>
      </c>
      <c r="LJ54" s="310">
        <f t="shared" ref="LJ54:LJ75" si="342">KH106</f>
        <v>0</v>
      </c>
      <c r="LK54" s="310">
        <v>0.25802506597704372</v>
      </c>
      <c r="LL54" s="310">
        <v>0.14982184626671263</v>
      </c>
      <c r="LM54" s="310">
        <v>0.2561472738106782</v>
      </c>
      <c r="LN54" s="310">
        <v>0.27726822360396597</v>
      </c>
      <c r="LP54" s="310">
        <f t="shared" ref="LP54:LP75" si="343">LQ106</f>
        <v>0</v>
      </c>
      <c r="LQ54" s="310">
        <f t="shared" ref="LQ54:LQ75" si="344">LQ106</f>
        <v>0</v>
      </c>
      <c r="LR54" s="310">
        <f t="shared" ref="LR54:LR75" si="345">LP106</f>
        <v>0</v>
      </c>
      <c r="LS54" s="310">
        <f t="shared" ref="LS54:LS75" si="346">LR106</f>
        <v>0</v>
      </c>
      <c r="LT54" s="310">
        <f t="shared" ref="LT54:LT75" si="347">LP106</f>
        <v>0</v>
      </c>
      <c r="LU54" s="310">
        <f t="shared" ref="LU54:LU75" si="348">LR106</f>
        <v>0</v>
      </c>
      <c r="LV54" s="310">
        <f t="shared" ref="LV54:LV75" si="349">LR106</f>
        <v>0</v>
      </c>
      <c r="LW54" s="310">
        <f t="shared" ref="LW54:LW75" si="350">LP106</f>
        <v>0</v>
      </c>
      <c r="LX54" s="310">
        <f t="shared" ref="LX54:LX75" si="351">LP106</f>
        <v>0</v>
      </c>
      <c r="LY54" s="310">
        <f t="shared" ref="LY54:LY75" si="352">LR106</f>
        <v>0</v>
      </c>
      <c r="LZ54" s="310">
        <f t="shared" ref="LZ54:LZ75" si="353">LQ106</f>
        <v>0</v>
      </c>
      <c r="MA54" s="310">
        <f t="shared" ref="MA54:MA75" si="354">LP106</f>
        <v>0</v>
      </c>
      <c r="MB54" s="310">
        <f t="shared" ref="MB54:MB75" si="355">LP106</f>
        <v>0</v>
      </c>
      <c r="MC54" s="310">
        <f t="shared" ref="MC54:MC75" si="356">LQ106</f>
        <v>0</v>
      </c>
      <c r="MD54" s="310">
        <f t="shared" ref="MD54:MD75" si="357">LR106</f>
        <v>0</v>
      </c>
      <c r="ME54" s="310">
        <f t="shared" ref="ME54:ME75" si="358">LR106</f>
        <v>0</v>
      </c>
      <c r="MF54" s="310">
        <f t="shared" ref="MF54:MF75" si="359">LP106</f>
        <v>0</v>
      </c>
      <c r="MG54" s="310">
        <f t="shared" ref="MG54:MG75" si="360">LP106</f>
        <v>0</v>
      </c>
      <c r="MH54" s="310">
        <f t="shared" ref="MH54:MH75" si="361">LR106</f>
        <v>0</v>
      </c>
      <c r="MI54" s="310">
        <f t="shared" ref="MI54:MI75" si="362">LR106</f>
        <v>0</v>
      </c>
      <c r="MJ54" s="310">
        <f t="shared" ref="MJ54:MJ75" si="363">LR106</f>
        <v>0</v>
      </c>
      <c r="MK54" s="310">
        <f t="shared" ref="MK54:MK75" si="364">LR106</f>
        <v>0</v>
      </c>
      <c r="ML54" s="310">
        <f t="shared" ref="ML54:ML75" si="365">LP106</f>
        <v>0</v>
      </c>
      <c r="MM54" s="310">
        <f t="shared" ref="MM54:MM75" si="366">LP106</f>
        <v>0</v>
      </c>
      <c r="MN54" s="310">
        <f t="shared" ref="MN54:MN75" si="367">LQ106</f>
        <v>0</v>
      </c>
      <c r="MO54" s="310">
        <f t="shared" ref="MO54:MO75" si="368">LQ106</f>
        <v>0</v>
      </c>
      <c r="MP54" s="310">
        <f t="shared" ref="MP54:MP75" si="369">LR106</f>
        <v>0</v>
      </c>
      <c r="MQ54" s="310">
        <f t="shared" ref="MQ54:MQ75" si="370">LP106</f>
        <v>0</v>
      </c>
      <c r="MR54" s="310">
        <f t="shared" ref="MR54:MR75" si="371">LR106</f>
        <v>0</v>
      </c>
      <c r="MS54" s="310">
        <f t="shared" ref="MS54:MS75" si="372">LP106</f>
        <v>0</v>
      </c>
      <c r="MT54" s="310">
        <f t="shared" ref="MT54:MT75" si="373">LR106</f>
        <v>0</v>
      </c>
      <c r="MU54" s="310">
        <v>0.25802506597704372</v>
      </c>
      <c r="MV54" s="310">
        <v>0.14982184626671263</v>
      </c>
      <c r="MW54" s="310">
        <v>0.2561472738106782</v>
      </c>
      <c r="MX54" s="310">
        <v>0.27726822360396597</v>
      </c>
      <c r="MZ54" s="310">
        <f t="shared" ref="MZ54:MZ75" si="374">NA106</f>
        <v>0</v>
      </c>
      <c r="NA54" s="310">
        <f t="shared" ref="NA54:NA75" si="375">NA106</f>
        <v>0</v>
      </c>
      <c r="NB54" s="310">
        <f t="shared" ref="NB54:NB75" si="376">MZ106</f>
        <v>0</v>
      </c>
      <c r="NC54" s="310">
        <f t="shared" ref="NC54:NC75" si="377">NB106</f>
        <v>0</v>
      </c>
      <c r="ND54" s="310">
        <f t="shared" ref="ND54:ND75" si="378">MZ106</f>
        <v>0</v>
      </c>
      <c r="NE54" s="310">
        <f t="shared" ref="NE54:NE75" si="379">NB106</f>
        <v>0</v>
      </c>
      <c r="NF54" s="310">
        <f t="shared" ref="NF54:NF75" si="380">NB106</f>
        <v>0</v>
      </c>
      <c r="NG54" s="310">
        <f t="shared" ref="NG54:NG75" si="381">MZ106</f>
        <v>0</v>
      </c>
      <c r="NH54" s="310">
        <f t="shared" ref="NH54:NH75" si="382">MZ106</f>
        <v>0</v>
      </c>
      <c r="NI54" s="310">
        <f t="shared" ref="NI54:NI75" si="383">NB106</f>
        <v>0</v>
      </c>
      <c r="NJ54" s="310">
        <f t="shared" ref="NJ54:NJ75" si="384">NA106</f>
        <v>0</v>
      </c>
      <c r="NK54" s="310">
        <f t="shared" ref="NK54:NK75" si="385">MZ106</f>
        <v>0</v>
      </c>
      <c r="NL54" s="310">
        <f t="shared" ref="NL54:NL75" si="386">MZ106</f>
        <v>0</v>
      </c>
      <c r="NM54" s="310">
        <f t="shared" ref="NM54:NM75" si="387">NA106</f>
        <v>0</v>
      </c>
      <c r="NN54" s="310">
        <f t="shared" ref="NN54:NN75" si="388">NB106</f>
        <v>0</v>
      </c>
      <c r="NO54" s="310">
        <f t="shared" ref="NO54:NO75" si="389">NB106</f>
        <v>0</v>
      </c>
      <c r="NP54" s="310">
        <f t="shared" ref="NP54:NP75" si="390">MZ106</f>
        <v>0</v>
      </c>
      <c r="NQ54" s="310">
        <f t="shared" ref="NQ54:NQ75" si="391">MZ106</f>
        <v>0</v>
      </c>
      <c r="NR54" s="310">
        <f t="shared" ref="NR54:NR75" si="392">NB106</f>
        <v>0</v>
      </c>
      <c r="NS54" s="310">
        <f t="shared" ref="NS54:NS75" si="393">NB106</f>
        <v>0</v>
      </c>
      <c r="NT54" s="310">
        <f t="shared" ref="NT54:NT75" si="394">NB106</f>
        <v>0</v>
      </c>
      <c r="NU54" s="310">
        <f t="shared" ref="NU54:NU75" si="395">NB106</f>
        <v>0</v>
      </c>
      <c r="NV54" s="310">
        <f t="shared" ref="NV54:NV75" si="396">MZ106</f>
        <v>0</v>
      </c>
      <c r="NW54" s="310">
        <f t="shared" ref="NW54:NW75" si="397">MZ106</f>
        <v>0</v>
      </c>
      <c r="NX54" s="310">
        <f t="shared" ref="NX54:NX75" si="398">NA106</f>
        <v>0</v>
      </c>
      <c r="NY54" s="310">
        <f t="shared" ref="NY54:NY75" si="399">NA106</f>
        <v>0</v>
      </c>
      <c r="NZ54" s="310">
        <f t="shared" ref="NZ54:NZ75" si="400">NB106</f>
        <v>0</v>
      </c>
      <c r="OA54" s="310">
        <f t="shared" ref="OA54:OA75" si="401">MZ106</f>
        <v>0</v>
      </c>
      <c r="OB54" s="310">
        <f t="shared" ref="OB54:OB75" si="402">NB106</f>
        <v>0</v>
      </c>
      <c r="OC54" s="310">
        <f t="shared" ref="OC54:OC75" si="403">MZ106</f>
        <v>0</v>
      </c>
      <c r="OD54" s="310">
        <f t="shared" ref="OD54:OD75" si="404">NB106</f>
        <v>0</v>
      </c>
      <c r="OE54" s="310">
        <v>0.25802506597704372</v>
      </c>
      <c r="OF54" s="310">
        <v>0.14982184626671263</v>
      </c>
      <c r="OG54" s="310">
        <v>0.2561472738106782</v>
      </c>
      <c r="OH54" s="310">
        <v>0.27726822360396597</v>
      </c>
      <c r="OJ54" s="310">
        <f t="shared" ref="OJ54:OJ75" si="405">OK106</f>
        <v>9.8066543215832858E-2</v>
      </c>
      <c r="OK54" s="310">
        <f t="shared" ref="OK54:OK75" si="406">OK106</f>
        <v>9.8066543215832858E-2</v>
      </c>
      <c r="OL54" s="310">
        <f t="shared" ref="OL54:OL75" si="407">OJ106</f>
        <v>4.9325600228093056E-2</v>
      </c>
      <c r="OM54" s="310">
        <f t="shared" ref="OM54:OM75" si="408">OL106</f>
        <v>0.41020873228730559</v>
      </c>
      <c r="ON54" s="310">
        <f t="shared" ref="ON54:ON75" si="409">OJ106</f>
        <v>4.9325600228093056E-2</v>
      </c>
      <c r="OO54" s="310">
        <f t="shared" ref="OO54:OO75" si="410">OL106</f>
        <v>0.41020873228730559</v>
      </c>
      <c r="OP54" s="310">
        <f t="shared" ref="OP54:OP75" si="411">OL106</f>
        <v>0.41020873228730559</v>
      </c>
      <c r="OQ54" s="310">
        <f t="shared" ref="OQ54:OQ75" si="412">OJ106</f>
        <v>4.9325600228093056E-2</v>
      </c>
      <c r="OR54" s="310">
        <f t="shared" ref="OR54:OR75" si="413">OJ106</f>
        <v>4.9325600228093056E-2</v>
      </c>
      <c r="OS54" s="310">
        <f t="shared" ref="OS54:OS75" si="414">OL106</f>
        <v>0.41020873228730559</v>
      </c>
      <c r="OT54" s="310">
        <f t="shared" ref="OT54:OT75" si="415">OK106</f>
        <v>9.8066543215832858E-2</v>
      </c>
      <c r="OU54" s="310">
        <f t="shared" ref="OU54:OU75" si="416">OJ106</f>
        <v>4.9325600228093056E-2</v>
      </c>
      <c r="OV54" s="310">
        <f t="shared" ref="OV54:OV75" si="417">OJ106</f>
        <v>4.9325600228093056E-2</v>
      </c>
      <c r="OW54" s="310">
        <f t="shared" ref="OW54:OW75" si="418">OK106</f>
        <v>9.8066543215832858E-2</v>
      </c>
      <c r="OX54" s="310">
        <f t="shared" ref="OX54:OX75" si="419">OL106</f>
        <v>0.41020873228730559</v>
      </c>
      <c r="OY54" s="310">
        <f t="shared" ref="OY54:OY75" si="420">OL106</f>
        <v>0.41020873228730559</v>
      </c>
      <c r="OZ54" s="310">
        <f t="shared" ref="OZ54:OZ75" si="421">OJ106</f>
        <v>4.9325600228093056E-2</v>
      </c>
      <c r="PA54" s="310">
        <f t="shared" ref="PA54:PA75" si="422">OJ106</f>
        <v>4.9325600228093056E-2</v>
      </c>
      <c r="PB54" s="310">
        <f t="shared" ref="PB54:PB75" si="423">OL106</f>
        <v>0.41020873228730559</v>
      </c>
      <c r="PC54" s="310">
        <f t="shared" ref="PC54:PC75" si="424">OL106</f>
        <v>0.41020873228730559</v>
      </c>
      <c r="PD54" s="310">
        <f t="shared" ref="PD54:PD75" si="425">OL106</f>
        <v>0.41020873228730559</v>
      </c>
      <c r="PE54" s="310">
        <f t="shared" ref="PE54:PE75" si="426">OL106</f>
        <v>0.41020873228730559</v>
      </c>
      <c r="PF54" s="310">
        <f t="shared" ref="PF54:PF75" si="427">OJ106</f>
        <v>4.9325600228093056E-2</v>
      </c>
      <c r="PG54" s="310">
        <f t="shared" ref="PG54:PG75" si="428">OJ106</f>
        <v>4.9325600228093056E-2</v>
      </c>
      <c r="PH54" s="310">
        <f t="shared" ref="PH54:PH75" si="429">OK106</f>
        <v>9.8066543215832858E-2</v>
      </c>
      <c r="PI54" s="310">
        <f t="shared" ref="PI54:PI75" si="430">OK106</f>
        <v>9.8066543215832858E-2</v>
      </c>
      <c r="PJ54" s="310">
        <f t="shared" ref="PJ54:PJ75" si="431">OL106</f>
        <v>0.41020873228730559</v>
      </c>
      <c r="PK54" s="310">
        <f t="shared" ref="PK54:PK75" si="432">OJ106</f>
        <v>4.9325600228093056E-2</v>
      </c>
      <c r="PL54" s="310">
        <f t="shared" ref="PL54:PL75" si="433">OL106</f>
        <v>0.41020873228730559</v>
      </c>
      <c r="PM54" s="310">
        <f t="shared" ref="PM54:PM75" si="434">OJ106</f>
        <v>4.9325600228093056E-2</v>
      </c>
      <c r="PN54" s="310">
        <f t="shared" ref="PN54:PN75" si="435">OL106</f>
        <v>0.41020873228730559</v>
      </c>
      <c r="PO54" s="310">
        <v>0.25802506597704372</v>
      </c>
      <c r="PP54" s="310">
        <v>0.14982184626671263</v>
      </c>
      <c r="PQ54" s="310">
        <v>0.2561472738106782</v>
      </c>
      <c r="PR54" s="310">
        <v>0.27726822360396597</v>
      </c>
      <c r="PT54" s="310">
        <f t="shared" ref="PT54:PT75" si="436">PU106</f>
        <v>0.21343140041453337</v>
      </c>
      <c r="PU54" s="310">
        <f t="shared" ref="PU54:PU75" si="437">PU106</f>
        <v>0.21343140041453337</v>
      </c>
      <c r="PV54" s="310">
        <f t="shared" ref="PV54:PV75" si="438">PT106</f>
        <v>0.27809356137861807</v>
      </c>
      <c r="PW54" s="310">
        <f t="shared" ref="PW54:PW75" si="439">PV106</f>
        <v>0.24065772046582667</v>
      </c>
      <c r="PX54" s="310">
        <f t="shared" ref="PX54:PX75" si="440">PT106</f>
        <v>0.27809356137861807</v>
      </c>
      <c r="PY54" s="310">
        <f t="shared" ref="PY54:PY75" si="441">PV106</f>
        <v>0.24065772046582667</v>
      </c>
      <c r="PZ54" s="310">
        <f t="shared" ref="PZ54:PZ75" si="442">PV106</f>
        <v>0.24065772046582667</v>
      </c>
      <c r="QA54" s="310">
        <f t="shared" ref="QA54:QA75" si="443">PT106</f>
        <v>0.27809356137861807</v>
      </c>
      <c r="QB54" s="310">
        <f t="shared" ref="QB54:QB75" si="444">PT106</f>
        <v>0.27809356137861807</v>
      </c>
      <c r="QC54" s="310">
        <f t="shared" ref="QC54:QC75" si="445">PV106</f>
        <v>0.24065772046582667</v>
      </c>
      <c r="QD54" s="310">
        <f t="shared" ref="QD54:QD75" si="446">PU106</f>
        <v>0.21343140041453337</v>
      </c>
      <c r="QE54" s="310">
        <f t="shared" ref="QE54:QE75" si="447">PT106</f>
        <v>0.27809356137861807</v>
      </c>
      <c r="QF54" s="310">
        <f t="shared" ref="QF54:QF75" si="448">PT106</f>
        <v>0.27809356137861807</v>
      </c>
      <c r="QG54" s="310">
        <f t="shared" ref="QG54:QG75" si="449">PU106</f>
        <v>0.21343140041453337</v>
      </c>
      <c r="QH54" s="310">
        <f t="shared" ref="QH54:QH75" si="450">PV106</f>
        <v>0.24065772046582667</v>
      </c>
      <c r="QI54" s="310">
        <f t="shared" ref="QI54:QI75" si="451">PV106</f>
        <v>0.24065772046582667</v>
      </c>
      <c r="QJ54" s="310">
        <f t="shared" ref="QJ54:QJ75" si="452">PT106</f>
        <v>0.27809356137861807</v>
      </c>
      <c r="QK54" s="310">
        <f t="shared" ref="QK54:QK75" si="453">PT106</f>
        <v>0.27809356137861807</v>
      </c>
      <c r="QL54" s="310">
        <f t="shared" ref="QL54:QL75" si="454">PV106</f>
        <v>0.24065772046582667</v>
      </c>
      <c r="QM54" s="310">
        <f t="shared" ref="QM54:QM75" si="455">PV106</f>
        <v>0.24065772046582667</v>
      </c>
      <c r="QN54" s="310">
        <f t="shared" ref="QN54:QN75" si="456">PV106</f>
        <v>0.24065772046582667</v>
      </c>
      <c r="QO54" s="310">
        <f t="shared" ref="QO54:QO75" si="457">PV106</f>
        <v>0.24065772046582667</v>
      </c>
      <c r="QP54" s="310">
        <f t="shared" ref="QP54:QP75" si="458">PT106</f>
        <v>0.27809356137861807</v>
      </c>
      <c r="QQ54" s="310">
        <f t="shared" ref="QQ54:QQ75" si="459">PT106</f>
        <v>0.27809356137861807</v>
      </c>
      <c r="QR54" s="310">
        <f t="shared" ref="QR54:QR75" si="460">PU106</f>
        <v>0.21343140041453337</v>
      </c>
      <c r="QS54" s="310">
        <f t="shared" ref="QS54:QS75" si="461">PU106</f>
        <v>0.21343140041453337</v>
      </c>
      <c r="QT54" s="310">
        <f t="shared" ref="QT54:QT75" si="462">PV106</f>
        <v>0.24065772046582667</v>
      </c>
      <c r="QU54" s="310">
        <f t="shared" ref="QU54:QU75" si="463">PT106</f>
        <v>0.27809356137861807</v>
      </c>
      <c r="QV54" s="310">
        <f t="shared" ref="QV54:QV75" si="464">PV106</f>
        <v>0.24065772046582667</v>
      </c>
      <c r="QW54" s="310">
        <f t="shared" ref="QW54:QW75" si="465">PT106</f>
        <v>0.27809356137861807</v>
      </c>
      <c r="QX54" s="310">
        <f t="shared" ref="QX54:QX75" si="466">PV106</f>
        <v>0.24065772046582667</v>
      </c>
      <c r="QY54" s="310">
        <v>0.25802506597704372</v>
      </c>
      <c r="QZ54" s="310">
        <v>0.14982184626671263</v>
      </c>
      <c r="RA54" s="310">
        <v>0.2561472738106782</v>
      </c>
      <c r="RB54" s="310">
        <v>0.27726822360396597</v>
      </c>
      <c r="RD54" s="310">
        <f t="shared" ref="RD54:RD75" si="467">RE106</f>
        <v>0</v>
      </c>
      <c r="RE54" s="310">
        <f t="shared" ref="RE54:RE75" si="468">RE106</f>
        <v>0</v>
      </c>
      <c r="RF54" s="310">
        <f t="shared" ref="RF54:RF75" si="469">RD106</f>
        <v>0</v>
      </c>
      <c r="RG54" s="310">
        <f t="shared" ref="RG54:RG75" si="470">RF106</f>
        <v>0</v>
      </c>
      <c r="RH54" s="310">
        <f t="shared" ref="RH54:RH75" si="471">RD106</f>
        <v>0</v>
      </c>
      <c r="RI54" s="310">
        <f t="shared" ref="RI54:RI75" si="472">RF106</f>
        <v>0</v>
      </c>
      <c r="RJ54" s="310">
        <f t="shared" ref="RJ54:RJ75" si="473">RF106</f>
        <v>0</v>
      </c>
      <c r="RK54" s="310">
        <f t="shared" ref="RK54:RK75" si="474">RD106</f>
        <v>0</v>
      </c>
      <c r="RL54" s="310">
        <f t="shared" ref="RL54:RL75" si="475">RD106</f>
        <v>0</v>
      </c>
      <c r="RM54" s="310">
        <f t="shared" ref="RM54:RM75" si="476">RF106</f>
        <v>0</v>
      </c>
      <c r="RN54" s="310">
        <f t="shared" ref="RN54:RN75" si="477">RE106</f>
        <v>0</v>
      </c>
      <c r="RO54" s="310">
        <f t="shared" ref="RO54:RO75" si="478">RD106</f>
        <v>0</v>
      </c>
      <c r="RP54" s="310">
        <f t="shared" ref="RP54:RP75" si="479">RD106</f>
        <v>0</v>
      </c>
      <c r="RQ54" s="310">
        <f t="shared" ref="RQ54:RQ75" si="480">RE106</f>
        <v>0</v>
      </c>
      <c r="RR54" s="310">
        <f t="shared" ref="RR54:RR75" si="481">RF106</f>
        <v>0</v>
      </c>
      <c r="RS54" s="310">
        <f t="shared" ref="RS54:RS75" si="482">RF106</f>
        <v>0</v>
      </c>
      <c r="RT54" s="310">
        <f t="shared" ref="RT54:RT75" si="483">RD106</f>
        <v>0</v>
      </c>
      <c r="RU54" s="310">
        <f t="shared" ref="RU54:RU75" si="484">RD106</f>
        <v>0</v>
      </c>
      <c r="RV54" s="310">
        <f t="shared" ref="RV54:RV75" si="485">RF106</f>
        <v>0</v>
      </c>
      <c r="RW54" s="310">
        <f t="shared" ref="RW54:RW75" si="486">RF106</f>
        <v>0</v>
      </c>
      <c r="RX54" s="310">
        <f t="shared" ref="RX54:RX75" si="487">RF106</f>
        <v>0</v>
      </c>
      <c r="RY54" s="310">
        <f t="shared" ref="RY54:RY75" si="488">RF106</f>
        <v>0</v>
      </c>
      <c r="RZ54" s="310">
        <f t="shared" ref="RZ54:RZ75" si="489">RD106</f>
        <v>0</v>
      </c>
      <c r="SA54" s="310">
        <f t="shared" ref="SA54:SA75" si="490">RD106</f>
        <v>0</v>
      </c>
      <c r="SB54" s="310">
        <f t="shared" ref="SB54:SB75" si="491">RE106</f>
        <v>0</v>
      </c>
      <c r="SC54" s="310">
        <f t="shared" ref="SC54:SC75" si="492">RE106</f>
        <v>0</v>
      </c>
      <c r="SD54" s="310">
        <f t="shared" ref="SD54:SD75" si="493">RF106</f>
        <v>0</v>
      </c>
      <c r="SE54" s="310">
        <f t="shared" ref="SE54:SE75" si="494">RD106</f>
        <v>0</v>
      </c>
      <c r="SF54" s="310">
        <f t="shared" ref="SF54:SF75" si="495">RF106</f>
        <v>0</v>
      </c>
      <c r="SG54" s="310">
        <f t="shared" ref="SG54:SG75" si="496">RD106</f>
        <v>0</v>
      </c>
      <c r="SH54" s="310">
        <f t="shared" ref="SH54:SH75" si="497">RF106</f>
        <v>0</v>
      </c>
      <c r="SI54" s="310">
        <v>0.25802506597704372</v>
      </c>
      <c r="SJ54" s="310">
        <v>0.14982184626671263</v>
      </c>
      <c r="SK54" s="310">
        <v>0.2561472738106782</v>
      </c>
      <c r="SL54" s="310">
        <v>0.27726822360396597</v>
      </c>
      <c r="SN54" s="310">
        <f t="shared" ref="SN54:SN75" si="498">SO106</f>
        <v>5.0772282359226116E-2</v>
      </c>
      <c r="SO54" s="310">
        <f t="shared" ref="SO54:SO75" si="499">SO106</f>
        <v>5.0772282359226116E-2</v>
      </c>
      <c r="SP54" s="310">
        <f t="shared" ref="SP54:SP75" si="500">SN106</f>
        <v>6.9386338946586537E-2</v>
      </c>
      <c r="SQ54" s="310">
        <f t="shared" ref="SQ54:SQ75" si="501">SP106</f>
        <v>6.5804827907741559E-2</v>
      </c>
      <c r="SR54" s="310">
        <f t="shared" ref="SR54:SR75" si="502">SN106</f>
        <v>6.9386338946586537E-2</v>
      </c>
      <c r="SS54" s="310">
        <f t="shared" ref="SS54:SS75" si="503">SP106</f>
        <v>6.5804827907741559E-2</v>
      </c>
      <c r="ST54" s="310">
        <f t="shared" ref="ST54:ST75" si="504">SP106</f>
        <v>6.5804827907741559E-2</v>
      </c>
      <c r="SU54" s="310">
        <f t="shared" ref="SU54:SU75" si="505">SN106</f>
        <v>6.9386338946586537E-2</v>
      </c>
      <c r="SV54" s="310">
        <f t="shared" ref="SV54:SV75" si="506">SN106</f>
        <v>6.9386338946586537E-2</v>
      </c>
      <c r="SW54" s="310">
        <f t="shared" ref="SW54:SW75" si="507">SP106</f>
        <v>6.5804827907741559E-2</v>
      </c>
      <c r="SX54" s="310">
        <f t="shared" ref="SX54:SX75" si="508">SO106</f>
        <v>5.0772282359226116E-2</v>
      </c>
      <c r="SY54" s="310">
        <f t="shared" ref="SY54:SY75" si="509">SN106</f>
        <v>6.9386338946586537E-2</v>
      </c>
      <c r="SZ54" s="310">
        <f t="shared" ref="SZ54:SZ75" si="510">SN106</f>
        <v>6.9386338946586537E-2</v>
      </c>
      <c r="TA54" s="310">
        <f t="shared" ref="TA54:TA75" si="511">SO106</f>
        <v>5.0772282359226116E-2</v>
      </c>
      <c r="TB54" s="310">
        <f t="shared" ref="TB54:TB75" si="512">SP106</f>
        <v>6.5804827907741559E-2</v>
      </c>
      <c r="TC54" s="310">
        <f t="shared" ref="TC54:TC75" si="513">SP106</f>
        <v>6.5804827907741559E-2</v>
      </c>
      <c r="TD54" s="310">
        <f t="shared" ref="TD54:TD75" si="514">SN106</f>
        <v>6.9386338946586537E-2</v>
      </c>
      <c r="TE54" s="310">
        <f t="shared" ref="TE54:TE75" si="515">SN106</f>
        <v>6.9386338946586537E-2</v>
      </c>
      <c r="TF54" s="310">
        <f t="shared" ref="TF54:TF75" si="516">SP106</f>
        <v>6.5804827907741559E-2</v>
      </c>
      <c r="TG54" s="310">
        <f t="shared" ref="TG54:TG75" si="517">SP106</f>
        <v>6.5804827907741559E-2</v>
      </c>
      <c r="TH54" s="310">
        <f t="shared" ref="TH54:TH75" si="518">SP106</f>
        <v>6.5804827907741559E-2</v>
      </c>
      <c r="TI54" s="310">
        <f t="shared" ref="TI54:TI75" si="519">SP106</f>
        <v>6.5804827907741559E-2</v>
      </c>
      <c r="TJ54" s="310">
        <f t="shared" ref="TJ54:TJ75" si="520">SN106</f>
        <v>6.9386338946586537E-2</v>
      </c>
      <c r="TK54" s="310">
        <f t="shared" ref="TK54:TK75" si="521">SN106</f>
        <v>6.9386338946586537E-2</v>
      </c>
      <c r="TL54" s="310">
        <f t="shared" ref="TL54:TL75" si="522">SO106</f>
        <v>5.0772282359226116E-2</v>
      </c>
      <c r="TM54" s="310">
        <f t="shared" ref="TM54:TM75" si="523">SO106</f>
        <v>5.0772282359226116E-2</v>
      </c>
      <c r="TN54" s="310">
        <f t="shared" ref="TN54:TN75" si="524">SP106</f>
        <v>6.5804827907741559E-2</v>
      </c>
      <c r="TO54" s="310">
        <f t="shared" ref="TO54:TO75" si="525">SN106</f>
        <v>6.9386338946586537E-2</v>
      </c>
      <c r="TP54" s="310">
        <f t="shared" ref="TP54:TP75" si="526">SP106</f>
        <v>6.5804827907741559E-2</v>
      </c>
      <c r="TQ54" s="310">
        <f t="shared" ref="TQ54:TQ75" si="527">SN106</f>
        <v>6.9386338946586537E-2</v>
      </c>
      <c r="TR54" s="310">
        <f t="shared" ref="TR54:TR75" si="528">SP106</f>
        <v>6.5804827907741559E-2</v>
      </c>
      <c r="TS54" s="310">
        <v>0.25802506597704372</v>
      </c>
      <c r="TT54" s="310">
        <v>0.14982184626671263</v>
      </c>
      <c r="TU54" s="310">
        <v>0.2561472738106782</v>
      </c>
      <c r="TV54" s="310">
        <v>0.27726822360396597</v>
      </c>
      <c r="TX54" s="310">
        <f t="shared" ref="TX54:TX75" si="529">TY106</f>
        <v>0.18839724623604912</v>
      </c>
      <c r="TY54" s="310">
        <f t="shared" ref="TY54:TY75" si="530">TY106</f>
        <v>0.18839724623604912</v>
      </c>
      <c r="TZ54" s="310">
        <f t="shared" ref="TZ54:TZ75" si="531">TX106</f>
        <v>3.2643828988932394E-2</v>
      </c>
      <c r="UA54" s="310">
        <f t="shared" ref="UA54:UA75" si="532">TZ106</f>
        <v>5.1299183146801285E-2</v>
      </c>
      <c r="UB54" s="310">
        <f t="shared" ref="UB54:UB75" si="533">TX106</f>
        <v>3.2643828988932394E-2</v>
      </c>
      <c r="UC54" s="310">
        <f t="shared" ref="UC54:UC75" si="534">TZ106</f>
        <v>5.1299183146801285E-2</v>
      </c>
      <c r="UD54" s="310">
        <f t="shared" ref="UD54:UD75" si="535">TZ106</f>
        <v>5.1299183146801285E-2</v>
      </c>
      <c r="UE54" s="310">
        <f t="shared" ref="UE54:UE75" si="536">TX106</f>
        <v>3.2643828988932394E-2</v>
      </c>
      <c r="UF54" s="310">
        <f t="shared" ref="UF54:UF75" si="537">TX106</f>
        <v>3.2643828988932394E-2</v>
      </c>
      <c r="UG54" s="310">
        <f t="shared" ref="UG54:UG75" si="538">TZ106</f>
        <v>5.1299183146801285E-2</v>
      </c>
      <c r="UH54" s="310">
        <f t="shared" ref="UH54:UH75" si="539">TY106</f>
        <v>0.18839724623604912</v>
      </c>
      <c r="UI54" s="310">
        <f t="shared" ref="UI54:UI75" si="540">TX106</f>
        <v>3.2643828988932394E-2</v>
      </c>
      <c r="UJ54" s="310">
        <f t="shared" ref="UJ54:UJ75" si="541">TX106</f>
        <v>3.2643828988932394E-2</v>
      </c>
      <c r="UK54" s="310">
        <f t="shared" ref="UK54:UK75" si="542">TY106</f>
        <v>0.18839724623604912</v>
      </c>
      <c r="UL54" s="310">
        <f t="shared" ref="UL54:UL75" si="543">TZ106</f>
        <v>5.1299183146801285E-2</v>
      </c>
      <c r="UM54" s="310">
        <f t="shared" ref="UM54:UM75" si="544">TZ106</f>
        <v>5.1299183146801285E-2</v>
      </c>
      <c r="UN54" s="310">
        <f t="shared" ref="UN54:UN75" si="545">TX106</f>
        <v>3.2643828988932394E-2</v>
      </c>
      <c r="UO54" s="310">
        <f t="shared" ref="UO54:UO75" si="546">TX106</f>
        <v>3.2643828988932394E-2</v>
      </c>
      <c r="UP54" s="310">
        <f t="shared" ref="UP54:UP75" si="547">TZ106</f>
        <v>5.1299183146801285E-2</v>
      </c>
      <c r="UQ54" s="310">
        <f t="shared" ref="UQ54:UQ75" si="548">TZ106</f>
        <v>5.1299183146801285E-2</v>
      </c>
      <c r="UR54" s="310">
        <f t="shared" ref="UR54:UR75" si="549">TZ106</f>
        <v>5.1299183146801285E-2</v>
      </c>
      <c r="US54" s="310">
        <f t="shared" ref="US54:US75" si="550">TZ106</f>
        <v>5.1299183146801285E-2</v>
      </c>
      <c r="UT54" s="310">
        <f t="shared" ref="UT54:UT75" si="551">TX106</f>
        <v>3.2643828988932394E-2</v>
      </c>
      <c r="UU54" s="310">
        <f t="shared" ref="UU54:UU75" si="552">TX106</f>
        <v>3.2643828988932394E-2</v>
      </c>
      <c r="UV54" s="310">
        <f t="shared" ref="UV54:UV75" si="553">TY106</f>
        <v>0.18839724623604912</v>
      </c>
      <c r="UW54" s="310">
        <f t="shared" ref="UW54:UW75" si="554">TY106</f>
        <v>0.18839724623604912</v>
      </c>
      <c r="UX54" s="310">
        <f t="shared" ref="UX54:UX75" si="555">TZ106</f>
        <v>5.1299183146801285E-2</v>
      </c>
      <c r="UY54" s="310">
        <f t="shared" ref="UY54:UY75" si="556">TX106</f>
        <v>3.2643828988932394E-2</v>
      </c>
      <c r="UZ54" s="310">
        <f t="shared" ref="UZ54:UZ75" si="557">TZ106</f>
        <v>5.1299183146801285E-2</v>
      </c>
      <c r="VA54" s="310">
        <f t="shared" ref="VA54:VA75" si="558">TX106</f>
        <v>3.2643828988932394E-2</v>
      </c>
      <c r="VB54" s="310">
        <f t="shared" ref="VB54:VB75" si="559">TZ106</f>
        <v>5.1299183146801285E-2</v>
      </c>
      <c r="VC54" s="310">
        <v>0.25802506597704372</v>
      </c>
      <c r="VD54" s="310">
        <v>0.14982184626671263</v>
      </c>
      <c r="VE54" s="310">
        <v>0.2561472738106782</v>
      </c>
      <c r="VF54" s="310">
        <v>0.27726822360396597</v>
      </c>
      <c r="VH54" s="310">
        <f t="shared" ref="VH54:VH75" si="560">VI106</f>
        <v>0</v>
      </c>
      <c r="VI54" s="310">
        <f t="shared" ref="VI54:VI75" si="561">VI106</f>
        <v>0</v>
      </c>
      <c r="VJ54" s="310">
        <f t="shared" ref="VJ54:VJ75" si="562">VH106</f>
        <v>0</v>
      </c>
      <c r="VK54" s="310">
        <f t="shared" ref="VK54:VK75" si="563">VJ106</f>
        <v>0</v>
      </c>
      <c r="VL54" s="310">
        <f t="shared" ref="VL54:VL75" si="564">VH106</f>
        <v>0</v>
      </c>
      <c r="VM54" s="310">
        <f t="shared" ref="VM54:VM75" si="565">VJ106</f>
        <v>0</v>
      </c>
      <c r="VN54" s="310">
        <f t="shared" ref="VN54:VN75" si="566">VJ106</f>
        <v>0</v>
      </c>
      <c r="VO54" s="310">
        <f t="shared" ref="VO54:VO75" si="567">VH106</f>
        <v>0</v>
      </c>
      <c r="VP54" s="310">
        <f t="shared" ref="VP54:VP75" si="568">VH106</f>
        <v>0</v>
      </c>
      <c r="VQ54" s="310">
        <f t="shared" ref="VQ54:VQ75" si="569">VJ106</f>
        <v>0</v>
      </c>
      <c r="VR54" s="310">
        <f t="shared" ref="VR54:VR75" si="570">VI106</f>
        <v>0</v>
      </c>
      <c r="VS54" s="310">
        <f t="shared" ref="VS54:VS75" si="571">VH106</f>
        <v>0</v>
      </c>
      <c r="VT54" s="310">
        <f t="shared" ref="VT54:VT75" si="572">VH106</f>
        <v>0</v>
      </c>
      <c r="VU54" s="310">
        <f t="shared" ref="VU54:VU75" si="573">VI106</f>
        <v>0</v>
      </c>
      <c r="VV54" s="310">
        <f t="shared" ref="VV54:VV75" si="574">VJ106</f>
        <v>0</v>
      </c>
      <c r="VW54" s="310">
        <f t="shared" ref="VW54:VW75" si="575">VJ106</f>
        <v>0</v>
      </c>
      <c r="VX54" s="310">
        <f t="shared" ref="VX54:VX75" si="576">VH106</f>
        <v>0</v>
      </c>
      <c r="VY54" s="310">
        <f t="shared" ref="VY54:VY75" si="577">VH106</f>
        <v>0</v>
      </c>
      <c r="VZ54" s="310">
        <f t="shared" ref="VZ54:VZ75" si="578">VJ106</f>
        <v>0</v>
      </c>
      <c r="WA54" s="310">
        <f t="shared" ref="WA54:WA75" si="579">VJ106</f>
        <v>0</v>
      </c>
      <c r="WB54" s="310">
        <f t="shared" ref="WB54:WB75" si="580">VJ106</f>
        <v>0</v>
      </c>
      <c r="WC54" s="310">
        <f t="shared" ref="WC54:WC75" si="581">VJ106</f>
        <v>0</v>
      </c>
      <c r="WD54" s="310">
        <f t="shared" ref="WD54:WD75" si="582">VH106</f>
        <v>0</v>
      </c>
      <c r="WE54" s="310">
        <f t="shared" ref="WE54:WE75" si="583">VH106</f>
        <v>0</v>
      </c>
      <c r="WF54" s="310">
        <f t="shared" ref="WF54:WF75" si="584">VI106</f>
        <v>0</v>
      </c>
      <c r="WG54" s="310">
        <f t="shared" ref="WG54:WG75" si="585">VI106</f>
        <v>0</v>
      </c>
      <c r="WH54" s="310">
        <f t="shared" ref="WH54:WH75" si="586">VJ106</f>
        <v>0</v>
      </c>
      <c r="WI54" s="310">
        <f t="shared" ref="WI54:WI75" si="587">VH106</f>
        <v>0</v>
      </c>
      <c r="WJ54" s="310">
        <f t="shared" ref="WJ54:WJ75" si="588">VJ106</f>
        <v>0</v>
      </c>
      <c r="WK54" s="310">
        <f t="shared" ref="WK54:WK75" si="589">VH106</f>
        <v>0</v>
      </c>
      <c r="WL54" s="310">
        <f t="shared" ref="WL54:WL75" si="590">VJ106</f>
        <v>0</v>
      </c>
      <c r="WM54" s="310">
        <v>0.25802506597704372</v>
      </c>
      <c r="WN54" s="310">
        <v>0.14982184626671263</v>
      </c>
      <c r="WO54" s="310">
        <v>0.2561472738106782</v>
      </c>
      <c r="WP54" s="310">
        <v>0.27726822360396597</v>
      </c>
      <c r="WR54" s="310">
        <f t="shared" ref="WR54:WR75" si="591">WS106</f>
        <v>0</v>
      </c>
      <c r="WS54" s="310">
        <f t="shared" ref="WS54:WS75" si="592">WS106</f>
        <v>0</v>
      </c>
      <c r="WT54" s="310">
        <f t="shared" ref="WT54:WT75" si="593">WR106</f>
        <v>0</v>
      </c>
      <c r="WU54" s="310">
        <f t="shared" ref="WU54:WU75" si="594">WT106</f>
        <v>0</v>
      </c>
      <c r="WV54" s="310">
        <f t="shared" ref="WV54:WV75" si="595">WR106</f>
        <v>0</v>
      </c>
      <c r="WW54" s="310">
        <f t="shared" ref="WW54:WW75" si="596">WT106</f>
        <v>0</v>
      </c>
      <c r="WX54" s="310">
        <f t="shared" ref="WX54:WX75" si="597">WT106</f>
        <v>0</v>
      </c>
      <c r="WY54" s="310">
        <f t="shared" ref="WY54:WY75" si="598">WR106</f>
        <v>0</v>
      </c>
      <c r="WZ54" s="310">
        <f t="shared" ref="WZ54:WZ75" si="599">WR106</f>
        <v>0</v>
      </c>
      <c r="XA54" s="310">
        <f t="shared" ref="XA54:XA75" si="600">WT106</f>
        <v>0</v>
      </c>
      <c r="XB54" s="310">
        <f t="shared" ref="XB54:XB75" si="601">WS106</f>
        <v>0</v>
      </c>
      <c r="XC54" s="310">
        <f t="shared" ref="XC54:XC75" si="602">WR106</f>
        <v>0</v>
      </c>
      <c r="XD54" s="310">
        <f t="shared" ref="XD54:XD75" si="603">WR106</f>
        <v>0</v>
      </c>
      <c r="XE54" s="310">
        <f t="shared" ref="XE54:XE75" si="604">WS106</f>
        <v>0</v>
      </c>
      <c r="XF54" s="310">
        <f t="shared" ref="XF54:XF75" si="605">WT106</f>
        <v>0</v>
      </c>
      <c r="XG54" s="310">
        <f t="shared" ref="XG54:XG75" si="606">WT106</f>
        <v>0</v>
      </c>
      <c r="XH54" s="310">
        <f t="shared" ref="XH54:XH75" si="607">WR106</f>
        <v>0</v>
      </c>
      <c r="XI54" s="310">
        <f t="shared" ref="XI54:XI75" si="608">WR106</f>
        <v>0</v>
      </c>
      <c r="XJ54" s="310">
        <f t="shared" ref="XJ54:XJ75" si="609">WT106</f>
        <v>0</v>
      </c>
      <c r="XK54" s="310">
        <f t="shared" ref="XK54:XK75" si="610">WT106</f>
        <v>0</v>
      </c>
      <c r="XL54" s="310">
        <f t="shared" ref="XL54:XL75" si="611">WT106</f>
        <v>0</v>
      </c>
      <c r="XM54" s="310">
        <f t="shared" ref="XM54:XM75" si="612">WT106</f>
        <v>0</v>
      </c>
      <c r="XN54" s="310">
        <f t="shared" ref="XN54:XN75" si="613">WR106</f>
        <v>0</v>
      </c>
      <c r="XO54" s="310">
        <f t="shared" ref="XO54:XO75" si="614">WR106</f>
        <v>0</v>
      </c>
      <c r="XP54" s="310">
        <f t="shared" ref="XP54:XP75" si="615">WS106</f>
        <v>0</v>
      </c>
      <c r="XQ54" s="310">
        <f t="shared" ref="XQ54:XQ75" si="616">WS106</f>
        <v>0</v>
      </c>
      <c r="XR54" s="310">
        <f t="shared" ref="XR54:XR75" si="617">WT106</f>
        <v>0</v>
      </c>
      <c r="XS54" s="310">
        <f t="shared" ref="XS54:XS75" si="618">WR106</f>
        <v>0</v>
      </c>
      <c r="XT54" s="310">
        <f t="shared" ref="XT54:XT75" si="619">WT106</f>
        <v>0</v>
      </c>
      <c r="XU54" s="310">
        <f t="shared" ref="XU54:XU75" si="620">WR106</f>
        <v>0</v>
      </c>
      <c r="XV54" s="310">
        <f t="shared" ref="XV54:XV75" si="621">WT106</f>
        <v>0</v>
      </c>
      <c r="XW54" s="310">
        <v>0.25802506597704372</v>
      </c>
      <c r="XX54" s="310">
        <v>0.14982184626671263</v>
      </c>
      <c r="XY54" s="310">
        <v>0.2561472738106782</v>
      </c>
      <c r="XZ54" s="310">
        <v>0.27726822360396597</v>
      </c>
      <c r="YB54" s="310">
        <f t="shared" ref="YB54:YB75" si="622">YC106</f>
        <v>0</v>
      </c>
      <c r="YC54" s="310">
        <f t="shared" ref="YC54:YC75" si="623">YC106</f>
        <v>0</v>
      </c>
      <c r="YD54" s="310">
        <f t="shared" ref="YD54:YD75" si="624">YB106</f>
        <v>0</v>
      </c>
      <c r="YE54" s="310">
        <f t="shared" ref="YE54:YE75" si="625">YD106</f>
        <v>0</v>
      </c>
      <c r="YF54" s="310">
        <f t="shared" ref="YF54:YF75" si="626">YB106</f>
        <v>0</v>
      </c>
      <c r="YG54" s="310">
        <f t="shared" ref="YG54:YG75" si="627">YD106</f>
        <v>0</v>
      </c>
      <c r="YH54" s="310">
        <f t="shared" ref="YH54:YH75" si="628">YD106</f>
        <v>0</v>
      </c>
      <c r="YI54" s="310">
        <f t="shared" ref="YI54:YI75" si="629">YB106</f>
        <v>0</v>
      </c>
      <c r="YJ54" s="310">
        <f t="shared" ref="YJ54:YJ75" si="630">YB106</f>
        <v>0</v>
      </c>
      <c r="YK54" s="310">
        <f t="shared" ref="YK54:YK75" si="631">YD106</f>
        <v>0</v>
      </c>
      <c r="YL54" s="310">
        <f t="shared" ref="YL54:YL75" si="632">YC106</f>
        <v>0</v>
      </c>
      <c r="YM54" s="310">
        <f t="shared" ref="YM54:YM75" si="633">YB106</f>
        <v>0</v>
      </c>
      <c r="YN54" s="310">
        <f t="shared" ref="YN54:YN75" si="634">YB106</f>
        <v>0</v>
      </c>
      <c r="YO54" s="310">
        <f t="shared" ref="YO54:YO75" si="635">YC106</f>
        <v>0</v>
      </c>
      <c r="YP54" s="310">
        <f t="shared" ref="YP54:YP75" si="636">YD106</f>
        <v>0</v>
      </c>
      <c r="YQ54" s="310">
        <f t="shared" ref="YQ54:YQ75" si="637">YD106</f>
        <v>0</v>
      </c>
      <c r="YR54" s="310">
        <f t="shared" ref="YR54:YR75" si="638">YB106</f>
        <v>0</v>
      </c>
      <c r="YS54" s="310">
        <f t="shared" ref="YS54:YS75" si="639">YB106</f>
        <v>0</v>
      </c>
      <c r="YT54" s="310">
        <f t="shared" ref="YT54:YT75" si="640">YD106</f>
        <v>0</v>
      </c>
      <c r="YU54" s="310">
        <f t="shared" ref="YU54:YU75" si="641">YD106</f>
        <v>0</v>
      </c>
      <c r="YV54" s="310">
        <f t="shared" ref="YV54:YV75" si="642">YD106</f>
        <v>0</v>
      </c>
      <c r="YW54" s="310">
        <f t="shared" ref="YW54:YW75" si="643">YD106</f>
        <v>0</v>
      </c>
      <c r="YX54" s="310">
        <f t="shared" ref="YX54:YX75" si="644">YB106</f>
        <v>0</v>
      </c>
      <c r="YY54" s="310">
        <f t="shared" ref="YY54:YY75" si="645">YB106</f>
        <v>0</v>
      </c>
      <c r="YZ54" s="310">
        <f t="shared" ref="YZ54:YZ75" si="646">YC106</f>
        <v>0</v>
      </c>
      <c r="ZA54" s="310">
        <f t="shared" ref="ZA54:ZA75" si="647">YC106</f>
        <v>0</v>
      </c>
      <c r="ZB54" s="310">
        <f t="shared" ref="ZB54:ZB75" si="648">YD106</f>
        <v>0</v>
      </c>
      <c r="ZC54" s="310">
        <f t="shared" ref="ZC54:ZC75" si="649">YB106</f>
        <v>0</v>
      </c>
      <c r="ZD54" s="310">
        <f t="shared" ref="ZD54:ZD75" si="650">YD106</f>
        <v>0</v>
      </c>
      <c r="ZE54" s="310">
        <f t="shared" ref="ZE54:ZE75" si="651">YB106</f>
        <v>0</v>
      </c>
      <c r="ZF54" s="310">
        <f t="shared" ref="ZF54:ZF75" si="652">YD106</f>
        <v>0</v>
      </c>
      <c r="ZG54" s="310">
        <v>0.25802506597704372</v>
      </c>
      <c r="ZH54" s="310">
        <v>0.14982184626671263</v>
      </c>
      <c r="ZI54" s="310">
        <v>0.2561472738106782</v>
      </c>
      <c r="ZJ54" s="310">
        <v>0.27726822360396597</v>
      </c>
      <c r="ZL54" s="310">
        <f t="shared" ref="ZL54:ZL75" si="653">ZM106</f>
        <v>0</v>
      </c>
      <c r="ZM54" s="310">
        <f t="shared" ref="ZM54:ZM75" si="654">ZM106</f>
        <v>0</v>
      </c>
      <c r="ZN54" s="310">
        <f t="shared" ref="ZN54:ZN75" si="655">ZL106</f>
        <v>0</v>
      </c>
      <c r="ZO54" s="310">
        <f t="shared" ref="ZO54:ZO75" si="656">ZN106</f>
        <v>0</v>
      </c>
      <c r="ZP54" s="310">
        <f t="shared" ref="ZP54:ZP75" si="657">ZL106</f>
        <v>0</v>
      </c>
      <c r="ZQ54" s="310">
        <f t="shared" ref="ZQ54:ZQ75" si="658">ZN106</f>
        <v>0</v>
      </c>
      <c r="ZR54" s="310">
        <f t="shared" ref="ZR54:ZR75" si="659">ZN106</f>
        <v>0</v>
      </c>
      <c r="ZS54" s="310">
        <f t="shared" ref="ZS54:ZS75" si="660">ZL106</f>
        <v>0</v>
      </c>
      <c r="ZT54" s="310">
        <f t="shared" ref="ZT54:ZT75" si="661">ZL106</f>
        <v>0</v>
      </c>
      <c r="ZU54" s="310">
        <f t="shared" ref="ZU54:ZU75" si="662">ZN106</f>
        <v>0</v>
      </c>
      <c r="ZV54" s="310">
        <f t="shared" ref="ZV54:ZV75" si="663">ZM106</f>
        <v>0</v>
      </c>
      <c r="ZW54" s="310">
        <f t="shared" ref="ZW54:ZW75" si="664">ZL106</f>
        <v>0</v>
      </c>
      <c r="ZX54" s="310">
        <f t="shared" ref="ZX54:ZX75" si="665">ZL106</f>
        <v>0</v>
      </c>
      <c r="ZY54" s="310">
        <f t="shared" ref="ZY54:ZY75" si="666">ZM106</f>
        <v>0</v>
      </c>
      <c r="ZZ54" s="310">
        <f t="shared" ref="ZZ54:ZZ75" si="667">ZN106</f>
        <v>0</v>
      </c>
      <c r="AAA54" s="310">
        <f t="shared" ref="AAA54:AAA75" si="668">ZN106</f>
        <v>0</v>
      </c>
      <c r="AAB54" s="310">
        <f t="shared" ref="AAB54:AAB75" si="669">ZL106</f>
        <v>0</v>
      </c>
      <c r="AAC54" s="310">
        <f t="shared" ref="AAC54:AAC75" si="670">ZL106</f>
        <v>0</v>
      </c>
      <c r="AAD54" s="310">
        <f t="shared" ref="AAD54:AAD75" si="671">ZN106</f>
        <v>0</v>
      </c>
      <c r="AAE54" s="310">
        <f t="shared" ref="AAE54:AAE75" si="672">ZN106</f>
        <v>0</v>
      </c>
      <c r="AAF54" s="310">
        <f t="shared" ref="AAF54:AAF75" si="673">ZN106</f>
        <v>0</v>
      </c>
      <c r="AAG54" s="310">
        <f t="shared" ref="AAG54:AAG75" si="674">ZN106</f>
        <v>0</v>
      </c>
      <c r="AAH54" s="310">
        <f t="shared" ref="AAH54:AAH75" si="675">ZL106</f>
        <v>0</v>
      </c>
      <c r="AAI54" s="310">
        <f t="shared" ref="AAI54:AAI75" si="676">ZL106</f>
        <v>0</v>
      </c>
      <c r="AAJ54" s="310">
        <f t="shared" ref="AAJ54:AAJ75" si="677">ZM106</f>
        <v>0</v>
      </c>
      <c r="AAK54" s="310">
        <f t="shared" ref="AAK54:AAK75" si="678">ZM106</f>
        <v>0</v>
      </c>
      <c r="AAL54" s="310">
        <f t="shared" ref="AAL54:AAL75" si="679">ZN106</f>
        <v>0</v>
      </c>
      <c r="AAM54" s="310">
        <f t="shared" ref="AAM54:AAM75" si="680">ZL106</f>
        <v>0</v>
      </c>
      <c r="AAN54" s="310">
        <f t="shared" ref="AAN54:AAN75" si="681">ZN106</f>
        <v>0</v>
      </c>
      <c r="AAO54" s="310">
        <f t="shared" ref="AAO54:AAO75" si="682">ZL106</f>
        <v>0</v>
      </c>
      <c r="AAP54" s="310">
        <f t="shared" ref="AAP54:AAP75" si="683">ZN106</f>
        <v>0</v>
      </c>
      <c r="AAQ54" s="310">
        <v>0.25802506597704372</v>
      </c>
      <c r="AAR54" s="310">
        <v>0.14982184626671263</v>
      </c>
      <c r="AAS54" s="310">
        <v>0.2561472738106782</v>
      </c>
      <c r="AAT54" s="310">
        <v>0.27726822360396597</v>
      </c>
      <c r="AAV54" s="310">
        <f t="shared" ref="AAV54:AAV75" si="684">AAW106</f>
        <v>0</v>
      </c>
      <c r="AAW54" s="310">
        <f t="shared" ref="AAW54:AAW75" si="685">AAW106</f>
        <v>0</v>
      </c>
      <c r="AAX54" s="310">
        <f t="shared" ref="AAX54:AAX75" si="686">AAV106</f>
        <v>0</v>
      </c>
      <c r="AAY54" s="310">
        <f t="shared" ref="AAY54:AAY75" si="687">AAX106</f>
        <v>0</v>
      </c>
      <c r="AAZ54" s="310">
        <f t="shared" ref="AAZ54:AAZ75" si="688">AAV106</f>
        <v>0</v>
      </c>
      <c r="ABA54" s="310">
        <f t="shared" ref="ABA54:ABA75" si="689">AAX106</f>
        <v>0</v>
      </c>
      <c r="ABB54" s="310">
        <f t="shared" ref="ABB54:ABB75" si="690">AAX106</f>
        <v>0</v>
      </c>
      <c r="ABC54" s="310">
        <f t="shared" ref="ABC54:ABC75" si="691">AAV106</f>
        <v>0</v>
      </c>
      <c r="ABD54" s="310">
        <f t="shared" ref="ABD54:ABD75" si="692">AAV106</f>
        <v>0</v>
      </c>
      <c r="ABE54" s="310">
        <f t="shared" ref="ABE54:ABE75" si="693">AAX106</f>
        <v>0</v>
      </c>
      <c r="ABF54" s="310">
        <f t="shared" ref="ABF54:ABF75" si="694">AAW106</f>
        <v>0</v>
      </c>
      <c r="ABG54" s="310">
        <f t="shared" ref="ABG54:ABG75" si="695">AAV106</f>
        <v>0</v>
      </c>
      <c r="ABH54" s="310">
        <f t="shared" ref="ABH54:ABH75" si="696">AAV106</f>
        <v>0</v>
      </c>
      <c r="ABI54" s="310">
        <f t="shared" ref="ABI54:ABI75" si="697">AAW106</f>
        <v>0</v>
      </c>
      <c r="ABJ54" s="310">
        <f t="shared" ref="ABJ54:ABJ75" si="698">AAX106</f>
        <v>0</v>
      </c>
      <c r="ABK54" s="310">
        <f t="shared" ref="ABK54:ABK75" si="699">AAX106</f>
        <v>0</v>
      </c>
      <c r="ABL54" s="310">
        <f t="shared" ref="ABL54:ABL75" si="700">AAV106</f>
        <v>0</v>
      </c>
      <c r="ABM54" s="310">
        <f t="shared" ref="ABM54:ABM75" si="701">AAV106</f>
        <v>0</v>
      </c>
      <c r="ABN54" s="310">
        <f t="shared" ref="ABN54:ABN75" si="702">AAX106</f>
        <v>0</v>
      </c>
      <c r="ABO54" s="310">
        <f t="shared" ref="ABO54:ABO75" si="703">AAX106</f>
        <v>0</v>
      </c>
      <c r="ABP54" s="310">
        <f t="shared" ref="ABP54:ABP75" si="704">AAX106</f>
        <v>0</v>
      </c>
      <c r="ABQ54" s="310">
        <f t="shared" ref="ABQ54:ABQ75" si="705">AAX106</f>
        <v>0</v>
      </c>
      <c r="ABR54" s="310">
        <f t="shared" ref="ABR54:ABR75" si="706">AAV106</f>
        <v>0</v>
      </c>
      <c r="ABS54" s="310">
        <f t="shared" ref="ABS54:ABS75" si="707">AAV106</f>
        <v>0</v>
      </c>
      <c r="ABT54" s="310">
        <f t="shared" ref="ABT54:ABT75" si="708">AAW106</f>
        <v>0</v>
      </c>
      <c r="ABU54" s="310">
        <f t="shared" ref="ABU54:ABU75" si="709">AAW106</f>
        <v>0</v>
      </c>
      <c r="ABV54" s="310">
        <f t="shared" ref="ABV54:ABV75" si="710">AAX106</f>
        <v>0</v>
      </c>
      <c r="ABW54" s="310">
        <f t="shared" ref="ABW54:ABW75" si="711">AAV106</f>
        <v>0</v>
      </c>
      <c r="ABX54" s="310">
        <f t="shared" ref="ABX54:ABX75" si="712">AAX106</f>
        <v>0</v>
      </c>
      <c r="ABY54" s="310">
        <f t="shared" ref="ABY54:ABY75" si="713">AAV106</f>
        <v>0</v>
      </c>
      <c r="ABZ54" s="310">
        <f t="shared" ref="ABZ54:ABZ75" si="714">AAX106</f>
        <v>0</v>
      </c>
      <c r="ACA54" s="310">
        <v>0.25802506597704372</v>
      </c>
      <c r="ACB54" s="310">
        <v>0.14982184626671263</v>
      </c>
      <c r="ACC54" s="310">
        <v>0.2561472738106782</v>
      </c>
      <c r="ACD54" s="310">
        <v>0.27726822360396597</v>
      </c>
      <c r="ACF54" s="310">
        <f t="shared" ref="ACF54:ACF75" si="715">ACG106</f>
        <v>0.18730179261206156</v>
      </c>
      <c r="ACG54" s="310">
        <f t="shared" ref="ACG54:ACG75" si="716">ACG106</f>
        <v>0.18730179261206156</v>
      </c>
      <c r="ACH54" s="310">
        <f t="shared" ref="ACH54:ACH75" si="717">ACF106</f>
        <v>0.19074342259938087</v>
      </c>
      <c r="ACI54" s="310">
        <f t="shared" ref="ACI54:ACI75" si="718">ACH106</f>
        <v>0.18632583213932713</v>
      </c>
      <c r="ACJ54" s="310">
        <f t="shared" ref="ACJ54:ACJ75" si="719">ACF106</f>
        <v>0.19074342259938087</v>
      </c>
      <c r="ACK54" s="310">
        <f t="shared" ref="ACK54:ACK75" si="720">ACH106</f>
        <v>0.18632583213932713</v>
      </c>
      <c r="ACL54" s="310">
        <f t="shared" ref="ACL54:ACL75" si="721">ACH106</f>
        <v>0.18632583213932713</v>
      </c>
      <c r="ACM54" s="310">
        <f t="shared" ref="ACM54:ACM75" si="722">ACF106</f>
        <v>0.19074342259938087</v>
      </c>
      <c r="ACN54" s="310">
        <f t="shared" ref="ACN54:ACN75" si="723">ACF106</f>
        <v>0.19074342259938087</v>
      </c>
      <c r="ACO54" s="310">
        <f t="shared" ref="ACO54:ACO75" si="724">ACH106</f>
        <v>0.18632583213932713</v>
      </c>
      <c r="ACP54" s="310">
        <f t="shared" ref="ACP54:ACP75" si="725">ACG106</f>
        <v>0.18730179261206156</v>
      </c>
      <c r="ACQ54" s="310">
        <f t="shared" ref="ACQ54:ACQ75" si="726">ACF106</f>
        <v>0.19074342259938087</v>
      </c>
      <c r="ACR54" s="310">
        <f t="shared" ref="ACR54:ACR75" si="727">ACF106</f>
        <v>0.19074342259938087</v>
      </c>
      <c r="ACS54" s="310">
        <f t="shared" ref="ACS54:ACS75" si="728">ACG106</f>
        <v>0.18730179261206156</v>
      </c>
      <c r="ACT54" s="310">
        <f t="shared" ref="ACT54:ACT75" si="729">ACH106</f>
        <v>0.18632583213932713</v>
      </c>
      <c r="ACU54" s="310">
        <f t="shared" ref="ACU54:ACU75" si="730">ACH106</f>
        <v>0.18632583213932713</v>
      </c>
      <c r="ACV54" s="310">
        <f t="shared" ref="ACV54:ACV75" si="731">ACF106</f>
        <v>0.19074342259938087</v>
      </c>
      <c r="ACW54" s="310">
        <f t="shared" ref="ACW54:ACW75" si="732">ACF106</f>
        <v>0.19074342259938087</v>
      </c>
      <c r="ACX54" s="310">
        <f t="shared" ref="ACX54:ACX75" si="733">ACH106</f>
        <v>0.18632583213932713</v>
      </c>
      <c r="ACY54" s="310">
        <f t="shared" ref="ACY54:ACY75" si="734">ACH106</f>
        <v>0.18632583213932713</v>
      </c>
      <c r="ACZ54" s="310">
        <f t="shared" ref="ACZ54:ACZ75" si="735">ACH106</f>
        <v>0.18632583213932713</v>
      </c>
      <c r="ADA54" s="310">
        <f t="shared" ref="ADA54:ADA75" si="736">ACH106</f>
        <v>0.18632583213932713</v>
      </c>
      <c r="ADB54" s="310">
        <f t="shared" ref="ADB54:ADB75" si="737">ACF106</f>
        <v>0.19074342259938087</v>
      </c>
      <c r="ADC54" s="310">
        <f t="shared" ref="ADC54:ADC75" si="738">ACF106</f>
        <v>0.19074342259938087</v>
      </c>
      <c r="ADD54" s="310">
        <f t="shared" ref="ADD54:ADD75" si="739">ACG106</f>
        <v>0.18730179261206156</v>
      </c>
      <c r="ADE54" s="310">
        <f t="shared" ref="ADE54:ADE75" si="740">ACG106</f>
        <v>0.18730179261206156</v>
      </c>
      <c r="ADF54" s="310">
        <f t="shared" ref="ADF54:ADF75" si="741">ACH106</f>
        <v>0.18632583213932713</v>
      </c>
      <c r="ADG54" s="310">
        <f t="shared" ref="ADG54:ADG75" si="742">ACF106</f>
        <v>0.19074342259938087</v>
      </c>
      <c r="ADH54" s="310">
        <f t="shared" ref="ADH54:ADH75" si="743">ACH106</f>
        <v>0.18632583213932713</v>
      </c>
      <c r="ADI54" s="310">
        <f t="shared" ref="ADI54:ADI75" si="744">ACF106</f>
        <v>0.19074342259938087</v>
      </c>
      <c r="ADJ54" s="310">
        <f t="shared" ref="ADJ54:ADJ75" si="745">ACH106</f>
        <v>0.18632583213932713</v>
      </c>
      <c r="ADK54" s="310">
        <v>0.25802506597704372</v>
      </c>
      <c r="ADL54" s="310">
        <v>0.14982184626671263</v>
      </c>
      <c r="ADM54" s="310">
        <v>0.2561472738106782</v>
      </c>
      <c r="ADN54" s="310">
        <v>0.27726822360396597</v>
      </c>
      <c r="ADP54" s="310">
        <f t="shared" ref="ADP54:ADP75" si="746">ADQ106</f>
        <v>0</v>
      </c>
      <c r="ADQ54" s="310">
        <f t="shared" ref="ADQ54:ADQ75" si="747">ADQ106</f>
        <v>0</v>
      </c>
      <c r="ADR54" s="310">
        <f t="shared" ref="ADR54:ADR75" si="748">ADP106</f>
        <v>0</v>
      </c>
      <c r="ADS54" s="310">
        <f t="shared" ref="ADS54:ADS75" si="749">ADR106</f>
        <v>0</v>
      </c>
      <c r="ADT54" s="310">
        <f t="shared" ref="ADT54:ADT75" si="750">ADP106</f>
        <v>0</v>
      </c>
      <c r="ADU54" s="310">
        <f t="shared" ref="ADU54:ADU75" si="751">ADR106</f>
        <v>0</v>
      </c>
      <c r="ADV54" s="310">
        <f t="shared" ref="ADV54:ADV75" si="752">ADR106</f>
        <v>0</v>
      </c>
      <c r="ADW54" s="310">
        <f t="shared" ref="ADW54:ADW75" si="753">ADP106</f>
        <v>0</v>
      </c>
      <c r="ADX54" s="310">
        <f t="shared" ref="ADX54:ADX75" si="754">ADP106</f>
        <v>0</v>
      </c>
      <c r="ADY54" s="310">
        <f t="shared" ref="ADY54:ADY75" si="755">ADR106</f>
        <v>0</v>
      </c>
      <c r="ADZ54" s="310">
        <f t="shared" ref="ADZ54:ADZ75" si="756">ADQ106</f>
        <v>0</v>
      </c>
      <c r="AEA54" s="310">
        <f t="shared" ref="AEA54:AEA75" si="757">ADP106</f>
        <v>0</v>
      </c>
      <c r="AEB54" s="310">
        <f t="shared" ref="AEB54:AEB75" si="758">ADP106</f>
        <v>0</v>
      </c>
      <c r="AEC54" s="310">
        <f t="shared" ref="AEC54:AEC75" si="759">ADQ106</f>
        <v>0</v>
      </c>
      <c r="AED54" s="310">
        <f t="shared" ref="AED54:AED75" si="760">ADR106</f>
        <v>0</v>
      </c>
      <c r="AEE54" s="310">
        <f t="shared" ref="AEE54:AEE75" si="761">ADR106</f>
        <v>0</v>
      </c>
      <c r="AEF54" s="310">
        <f t="shared" ref="AEF54:AEF75" si="762">ADP106</f>
        <v>0</v>
      </c>
      <c r="AEG54" s="310">
        <f t="shared" ref="AEG54:AEG75" si="763">ADP106</f>
        <v>0</v>
      </c>
      <c r="AEH54" s="310">
        <f t="shared" ref="AEH54:AEH75" si="764">ADR106</f>
        <v>0</v>
      </c>
      <c r="AEI54" s="310">
        <f t="shared" ref="AEI54:AEI75" si="765">ADR106</f>
        <v>0</v>
      </c>
      <c r="AEJ54" s="310">
        <f t="shared" ref="AEJ54:AEJ75" si="766">ADR106</f>
        <v>0</v>
      </c>
      <c r="AEK54" s="310">
        <f t="shared" ref="AEK54:AEK75" si="767">ADR106</f>
        <v>0</v>
      </c>
      <c r="AEL54" s="310">
        <f t="shared" ref="AEL54:AEL75" si="768">ADP106</f>
        <v>0</v>
      </c>
      <c r="AEM54" s="310">
        <f t="shared" ref="AEM54:AEM75" si="769">ADP106</f>
        <v>0</v>
      </c>
      <c r="AEN54" s="310">
        <f t="shared" ref="AEN54:AEN75" si="770">ADQ106</f>
        <v>0</v>
      </c>
      <c r="AEO54" s="310">
        <f t="shared" ref="AEO54:AEO75" si="771">ADQ106</f>
        <v>0</v>
      </c>
      <c r="AEP54" s="310">
        <f t="shared" ref="AEP54:AEP75" si="772">ADR106</f>
        <v>0</v>
      </c>
      <c r="AEQ54" s="310">
        <f t="shared" ref="AEQ54:AEQ75" si="773">ADP106</f>
        <v>0</v>
      </c>
      <c r="AER54" s="310">
        <f t="shared" ref="AER54:AER75" si="774">ADR106</f>
        <v>0</v>
      </c>
      <c r="AES54" s="310">
        <f t="shared" ref="AES54:AES75" si="775">ADP106</f>
        <v>0</v>
      </c>
      <c r="AET54" s="310">
        <f t="shared" ref="AET54:AET75" si="776">ADR106</f>
        <v>0</v>
      </c>
      <c r="AEU54" s="310">
        <v>0.25802506597704372</v>
      </c>
      <c r="AEV54" s="310">
        <v>0.14982184626671263</v>
      </c>
      <c r="AEW54" s="310">
        <v>0.2561472738106782</v>
      </c>
      <c r="AEX54" s="310">
        <v>0.27726822360396597</v>
      </c>
      <c r="AEZ54" s="310">
        <f t="shared" ref="AEZ54:AEZ75" si="777">AFA106</f>
        <v>0</v>
      </c>
      <c r="AFA54" s="310">
        <f t="shared" ref="AFA54:AFA75" si="778">AFA106</f>
        <v>0</v>
      </c>
      <c r="AFB54" s="310">
        <f t="shared" ref="AFB54:AFB75" si="779">AEZ106</f>
        <v>0</v>
      </c>
      <c r="AFC54" s="310">
        <f t="shared" ref="AFC54:AFC75" si="780">AFB106</f>
        <v>0</v>
      </c>
      <c r="AFD54" s="310">
        <f t="shared" ref="AFD54:AFD75" si="781">AEZ106</f>
        <v>0</v>
      </c>
      <c r="AFE54" s="310">
        <f t="shared" ref="AFE54:AFE75" si="782">AFB106</f>
        <v>0</v>
      </c>
      <c r="AFF54" s="310">
        <f t="shared" ref="AFF54:AFF75" si="783">AFB106</f>
        <v>0</v>
      </c>
      <c r="AFG54" s="310">
        <f t="shared" ref="AFG54:AFG75" si="784">AEZ106</f>
        <v>0</v>
      </c>
      <c r="AFH54" s="310">
        <f t="shared" ref="AFH54:AFH75" si="785">AEZ106</f>
        <v>0</v>
      </c>
      <c r="AFI54" s="310">
        <f t="shared" ref="AFI54:AFI75" si="786">AFB106</f>
        <v>0</v>
      </c>
      <c r="AFJ54" s="310">
        <f t="shared" ref="AFJ54:AFJ75" si="787">AFA106</f>
        <v>0</v>
      </c>
      <c r="AFK54" s="310">
        <f t="shared" ref="AFK54:AFK75" si="788">AEZ106</f>
        <v>0</v>
      </c>
      <c r="AFL54" s="310">
        <f t="shared" ref="AFL54:AFL75" si="789">AEZ106</f>
        <v>0</v>
      </c>
      <c r="AFM54" s="310">
        <f t="shared" ref="AFM54:AFM75" si="790">AFA106</f>
        <v>0</v>
      </c>
      <c r="AFN54" s="310">
        <f t="shared" ref="AFN54:AFN75" si="791">AFB106</f>
        <v>0</v>
      </c>
      <c r="AFO54" s="310">
        <f t="shared" ref="AFO54:AFO75" si="792">AFB106</f>
        <v>0</v>
      </c>
      <c r="AFP54" s="310">
        <f t="shared" ref="AFP54:AFP75" si="793">AEZ106</f>
        <v>0</v>
      </c>
      <c r="AFQ54" s="310">
        <f t="shared" ref="AFQ54:AFQ75" si="794">AEZ106</f>
        <v>0</v>
      </c>
      <c r="AFR54" s="310">
        <f t="shared" ref="AFR54:AFR75" si="795">AFB106</f>
        <v>0</v>
      </c>
      <c r="AFS54" s="310">
        <f t="shared" ref="AFS54:AFS75" si="796">AFB106</f>
        <v>0</v>
      </c>
      <c r="AFT54" s="310">
        <f t="shared" ref="AFT54:AFT75" si="797">AFB106</f>
        <v>0</v>
      </c>
      <c r="AFU54" s="310">
        <f t="shared" ref="AFU54:AFU75" si="798">AFB106</f>
        <v>0</v>
      </c>
      <c r="AFV54" s="310">
        <f t="shared" ref="AFV54:AFV75" si="799">AEZ106</f>
        <v>0</v>
      </c>
      <c r="AFW54" s="310">
        <f t="shared" ref="AFW54:AFW75" si="800">AEZ106</f>
        <v>0</v>
      </c>
      <c r="AFX54" s="310">
        <f t="shared" ref="AFX54:AFX75" si="801">AFA106</f>
        <v>0</v>
      </c>
      <c r="AFY54" s="310">
        <f t="shared" ref="AFY54:AFY75" si="802">AFA106</f>
        <v>0</v>
      </c>
      <c r="AFZ54" s="310">
        <f t="shared" ref="AFZ54:AFZ75" si="803">AFB106</f>
        <v>0</v>
      </c>
      <c r="AGA54" s="310">
        <f t="shared" ref="AGA54:AGA75" si="804">AEZ106</f>
        <v>0</v>
      </c>
      <c r="AGB54" s="310">
        <f t="shared" ref="AGB54:AGB75" si="805">AFB106</f>
        <v>0</v>
      </c>
      <c r="AGC54" s="310">
        <f t="shared" ref="AGC54:AGC75" si="806">AEZ106</f>
        <v>0</v>
      </c>
      <c r="AGD54" s="310">
        <f t="shared" ref="AGD54:AGD75" si="807">AFB106</f>
        <v>0</v>
      </c>
      <c r="AGE54" s="310">
        <v>0.25802506597704372</v>
      </c>
      <c r="AGF54" s="310">
        <v>0.14982184626671263</v>
      </c>
      <c r="AGG54" s="310">
        <v>0.2561472738106782</v>
      </c>
      <c r="AGH54" s="310">
        <v>0.27726822360396597</v>
      </c>
    </row>
    <row r="55" spans="1:866" x14ac:dyDescent="0.25">
      <c r="C55" s="148" t="s">
        <v>85</v>
      </c>
      <c r="D55" s="310">
        <f t="shared" si="65"/>
        <v>2.9051349362175685E-3</v>
      </c>
      <c r="E55" s="310">
        <f t="shared" si="66"/>
        <v>2.9051349362175685E-3</v>
      </c>
      <c r="F55" s="310">
        <f t="shared" si="67"/>
        <v>2.3585239969701544E-3</v>
      </c>
      <c r="G55" s="310">
        <f t="shared" si="68"/>
        <v>1.480613525835478E-3</v>
      </c>
      <c r="H55" s="310">
        <f t="shared" si="69"/>
        <v>2.3585239969701544E-3</v>
      </c>
      <c r="I55" s="310">
        <f t="shared" si="70"/>
        <v>1.480613525835478E-3</v>
      </c>
      <c r="J55" s="310">
        <f t="shared" si="71"/>
        <v>1.480613525835478E-3</v>
      </c>
      <c r="K55" s="310">
        <f t="shared" si="72"/>
        <v>2.3585239969701544E-3</v>
      </c>
      <c r="L55" s="310">
        <f t="shared" si="73"/>
        <v>2.3585239969701544E-3</v>
      </c>
      <c r="M55" s="310">
        <f t="shared" si="74"/>
        <v>1.480613525835478E-3</v>
      </c>
      <c r="N55" s="310">
        <f t="shared" si="75"/>
        <v>2.9051349362175685E-3</v>
      </c>
      <c r="O55" s="310">
        <f t="shared" si="76"/>
        <v>2.3585239969701544E-3</v>
      </c>
      <c r="P55" s="310">
        <f t="shared" si="77"/>
        <v>2.3585239969701544E-3</v>
      </c>
      <c r="Q55" s="310">
        <f t="shared" si="78"/>
        <v>2.9051349362175685E-3</v>
      </c>
      <c r="R55" s="310">
        <f t="shared" si="79"/>
        <v>1.480613525835478E-3</v>
      </c>
      <c r="S55" s="310">
        <f t="shared" si="80"/>
        <v>1.480613525835478E-3</v>
      </c>
      <c r="T55" s="310">
        <f t="shared" si="81"/>
        <v>2.3585239969701544E-3</v>
      </c>
      <c r="U55" s="310">
        <f t="shared" si="82"/>
        <v>2.3585239969701544E-3</v>
      </c>
      <c r="V55" s="310">
        <f t="shared" si="83"/>
        <v>1.480613525835478E-3</v>
      </c>
      <c r="W55" s="310">
        <f t="shared" si="84"/>
        <v>1.480613525835478E-3</v>
      </c>
      <c r="X55" s="310">
        <f t="shared" si="85"/>
        <v>1.480613525835478E-3</v>
      </c>
      <c r="Y55" s="310">
        <f t="shared" si="86"/>
        <v>1.480613525835478E-3</v>
      </c>
      <c r="Z55" s="310">
        <f t="shared" si="87"/>
        <v>2.3585239969701544E-3</v>
      </c>
      <c r="AA55" s="310">
        <f t="shared" si="88"/>
        <v>2.3585239969701544E-3</v>
      </c>
      <c r="AB55" s="310">
        <f t="shared" si="89"/>
        <v>2.9051349362175685E-3</v>
      </c>
      <c r="AC55" s="310">
        <f t="shared" ref="AC55:AD55" si="808">E107</f>
        <v>2.9051349362175685E-3</v>
      </c>
      <c r="AD55" s="310">
        <f t="shared" si="808"/>
        <v>1.480613525835478E-3</v>
      </c>
      <c r="AE55" s="310">
        <f t="shared" si="91"/>
        <v>2.3585239969701544E-3</v>
      </c>
      <c r="AF55" s="310">
        <f t="shared" si="92"/>
        <v>1.480613525835478E-3</v>
      </c>
      <c r="AG55" s="310">
        <f t="shared" si="93"/>
        <v>2.3585239969701544E-3</v>
      </c>
      <c r="AH55" s="310">
        <f t="shared" si="94"/>
        <v>1.480613525835478E-3</v>
      </c>
      <c r="AI55" s="310">
        <v>4.1255388371103999E-3</v>
      </c>
      <c r="AJ55" s="310">
        <v>1.8616848184237044E-3</v>
      </c>
      <c r="AK55" s="310">
        <v>2.8673984340013793E-3</v>
      </c>
      <c r="AL55" s="310">
        <v>2.3816481231272143E-3</v>
      </c>
      <c r="AN55" s="310">
        <f t="shared" si="95"/>
        <v>0</v>
      </c>
      <c r="AO55" s="310">
        <f t="shared" si="96"/>
        <v>0</v>
      </c>
      <c r="AP55" s="310">
        <f t="shared" si="97"/>
        <v>0</v>
      </c>
      <c r="AQ55" s="310">
        <f t="shared" si="98"/>
        <v>0</v>
      </c>
      <c r="AR55" s="310">
        <f t="shared" si="99"/>
        <v>0</v>
      </c>
      <c r="AS55" s="310">
        <f t="shared" si="100"/>
        <v>0</v>
      </c>
      <c r="AT55" s="310">
        <f t="shared" si="101"/>
        <v>0</v>
      </c>
      <c r="AU55" s="310">
        <f t="shared" si="102"/>
        <v>0</v>
      </c>
      <c r="AV55" s="310">
        <f t="shared" si="103"/>
        <v>0</v>
      </c>
      <c r="AW55" s="310">
        <f t="shared" si="104"/>
        <v>0</v>
      </c>
      <c r="AX55" s="310">
        <f t="shared" si="105"/>
        <v>0</v>
      </c>
      <c r="AY55" s="310">
        <f t="shared" si="106"/>
        <v>0</v>
      </c>
      <c r="AZ55" s="310">
        <f t="shared" si="107"/>
        <v>0</v>
      </c>
      <c r="BA55" s="310">
        <f t="shared" si="108"/>
        <v>0</v>
      </c>
      <c r="BB55" s="310">
        <f t="shared" si="109"/>
        <v>0</v>
      </c>
      <c r="BC55" s="310">
        <f t="shared" si="110"/>
        <v>0</v>
      </c>
      <c r="BD55" s="310">
        <f t="shared" si="111"/>
        <v>0</v>
      </c>
      <c r="BE55" s="310">
        <f t="shared" si="112"/>
        <v>0</v>
      </c>
      <c r="BF55" s="310">
        <f t="shared" si="113"/>
        <v>0</v>
      </c>
      <c r="BG55" s="310">
        <f t="shared" si="114"/>
        <v>0</v>
      </c>
      <c r="BH55" s="310">
        <f t="shared" si="115"/>
        <v>0</v>
      </c>
      <c r="BI55" s="310">
        <f t="shared" si="116"/>
        <v>0</v>
      </c>
      <c r="BJ55" s="310">
        <f t="shared" si="117"/>
        <v>0</v>
      </c>
      <c r="BK55" s="310">
        <f t="shared" si="118"/>
        <v>0</v>
      </c>
      <c r="BL55" s="310">
        <f t="shared" si="119"/>
        <v>0</v>
      </c>
      <c r="BM55" s="310">
        <f t="shared" si="120"/>
        <v>0</v>
      </c>
      <c r="BN55" s="310">
        <f t="shared" si="121"/>
        <v>0</v>
      </c>
      <c r="BO55" s="310">
        <f t="shared" si="122"/>
        <v>0</v>
      </c>
      <c r="BP55" s="310">
        <f t="shared" si="123"/>
        <v>0</v>
      </c>
      <c r="BQ55" s="310">
        <f t="shared" si="124"/>
        <v>0</v>
      </c>
      <c r="BR55" s="310">
        <f t="shared" si="125"/>
        <v>0</v>
      </c>
      <c r="BS55" s="310">
        <v>4.1255388371103999E-3</v>
      </c>
      <c r="BT55" s="310">
        <v>1.8616848184237044E-3</v>
      </c>
      <c r="BU55" s="310">
        <v>2.8673984340013793E-3</v>
      </c>
      <c r="BV55" s="310">
        <v>2.3816481231272143E-3</v>
      </c>
      <c r="BX55" s="310">
        <f t="shared" si="126"/>
        <v>5.2615649024404375E-2</v>
      </c>
      <c r="BY55" s="310">
        <f t="shared" si="127"/>
        <v>5.2615649024404375E-2</v>
      </c>
      <c r="BZ55" s="310">
        <f t="shared" si="128"/>
        <v>3.1965588435308598E-2</v>
      </c>
      <c r="CA55" s="310">
        <f t="shared" si="129"/>
        <v>2.772371205282096E-2</v>
      </c>
      <c r="CB55" s="310">
        <f t="shared" si="130"/>
        <v>3.1965588435308598E-2</v>
      </c>
      <c r="CC55" s="310">
        <f t="shared" si="131"/>
        <v>2.772371205282096E-2</v>
      </c>
      <c r="CD55" s="310">
        <f t="shared" si="132"/>
        <v>2.772371205282096E-2</v>
      </c>
      <c r="CE55" s="310">
        <f t="shared" si="133"/>
        <v>3.1965588435308598E-2</v>
      </c>
      <c r="CF55" s="310">
        <f t="shared" si="134"/>
        <v>3.1965588435308598E-2</v>
      </c>
      <c r="CG55" s="310">
        <f t="shared" si="135"/>
        <v>2.772371205282096E-2</v>
      </c>
      <c r="CH55" s="310">
        <f t="shared" si="136"/>
        <v>5.2615649024404375E-2</v>
      </c>
      <c r="CI55" s="310">
        <f t="shared" si="137"/>
        <v>3.1965588435308598E-2</v>
      </c>
      <c r="CJ55" s="310">
        <f t="shared" si="138"/>
        <v>3.1965588435308598E-2</v>
      </c>
      <c r="CK55" s="310">
        <f t="shared" si="139"/>
        <v>5.2615649024404375E-2</v>
      </c>
      <c r="CL55" s="310">
        <f t="shared" si="140"/>
        <v>2.772371205282096E-2</v>
      </c>
      <c r="CM55" s="310">
        <f t="shared" si="141"/>
        <v>2.772371205282096E-2</v>
      </c>
      <c r="CN55" s="310">
        <f t="shared" si="142"/>
        <v>3.1965588435308598E-2</v>
      </c>
      <c r="CO55" s="310">
        <f t="shared" si="143"/>
        <v>3.1965588435308598E-2</v>
      </c>
      <c r="CP55" s="310">
        <f t="shared" si="144"/>
        <v>2.772371205282096E-2</v>
      </c>
      <c r="CQ55" s="310">
        <f t="shared" si="145"/>
        <v>2.772371205282096E-2</v>
      </c>
      <c r="CR55" s="310">
        <f t="shared" si="146"/>
        <v>2.772371205282096E-2</v>
      </c>
      <c r="CS55" s="310">
        <f t="shared" si="147"/>
        <v>2.772371205282096E-2</v>
      </c>
      <c r="CT55" s="310">
        <f t="shared" si="148"/>
        <v>3.1965588435308598E-2</v>
      </c>
      <c r="CU55" s="310">
        <f t="shared" si="149"/>
        <v>3.1965588435308598E-2</v>
      </c>
      <c r="CV55" s="310">
        <f t="shared" si="150"/>
        <v>5.2615649024404375E-2</v>
      </c>
      <c r="CW55" s="310">
        <f t="shared" si="151"/>
        <v>5.2615649024404375E-2</v>
      </c>
      <c r="CX55" s="310">
        <f t="shared" si="152"/>
        <v>2.772371205282096E-2</v>
      </c>
      <c r="CY55" s="310">
        <f t="shared" si="153"/>
        <v>3.1965588435308598E-2</v>
      </c>
      <c r="CZ55" s="310">
        <f t="shared" si="154"/>
        <v>2.772371205282096E-2</v>
      </c>
      <c r="DA55" s="310">
        <f t="shared" si="155"/>
        <v>3.1965588435308598E-2</v>
      </c>
      <c r="DB55" s="310">
        <f t="shared" si="156"/>
        <v>2.772371205282096E-2</v>
      </c>
      <c r="DC55" s="310">
        <v>4.1255388371103999E-3</v>
      </c>
      <c r="DD55" s="310">
        <v>1.8616848184237044E-3</v>
      </c>
      <c r="DE55" s="310">
        <v>2.8673984340013793E-3</v>
      </c>
      <c r="DF55" s="310">
        <v>2.3816481231272143E-3</v>
      </c>
      <c r="DH55" s="310">
        <f t="shared" si="157"/>
        <v>0</v>
      </c>
      <c r="DI55" s="310">
        <f t="shared" si="158"/>
        <v>0</v>
      </c>
      <c r="DJ55" s="310">
        <f t="shared" si="159"/>
        <v>0</v>
      </c>
      <c r="DK55" s="310">
        <f t="shared" si="160"/>
        <v>0</v>
      </c>
      <c r="DL55" s="310">
        <f t="shared" si="161"/>
        <v>0</v>
      </c>
      <c r="DM55" s="310">
        <f t="shared" si="162"/>
        <v>0</v>
      </c>
      <c r="DN55" s="310">
        <f t="shared" si="163"/>
        <v>0</v>
      </c>
      <c r="DO55" s="310">
        <f t="shared" si="164"/>
        <v>0</v>
      </c>
      <c r="DP55" s="310">
        <f t="shared" si="165"/>
        <v>0</v>
      </c>
      <c r="DQ55" s="310">
        <f t="shared" si="166"/>
        <v>0</v>
      </c>
      <c r="DR55" s="310">
        <f t="shared" si="167"/>
        <v>0</v>
      </c>
      <c r="DS55" s="310">
        <f t="shared" si="168"/>
        <v>0</v>
      </c>
      <c r="DT55" s="310">
        <f t="shared" si="169"/>
        <v>0</v>
      </c>
      <c r="DU55" s="310">
        <f t="shared" si="170"/>
        <v>0</v>
      </c>
      <c r="DV55" s="310">
        <f t="shared" si="171"/>
        <v>0</v>
      </c>
      <c r="DW55" s="310">
        <f t="shared" si="172"/>
        <v>0</v>
      </c>
      <c r="DX55" s="310">
        <f t="shared" si="173"/>
        <v>0</v>
      </c>
      <c r="DY55" s="310">
        <f t="shared" si="174"/>
        <v>0</v>
      </c>
      <c r="DZ55" s="310">
        <f t="shared" si="175"/>
        <v>0</v>
      </c>
      <c r="EA55" s="310">
        <f t="shared" si="176"/>
        <v>0</v>
      </c>
      <c r="EB55" s="310">
        <f t="shared" si="177"/>
        <v>0</v>
      </c>
      <c r="EC55" s="310">
        <f t="shared" si="178"/>
        <v>0</v>
      </c>
      <c r="ED55" s="310">
        <f t="shared" si="179"/>
        <v>0</v>
      </c>
      <c r="EE55" s="310">
        <f t="shared" si="180"/>
        <v>0</v>
      </c>
      <c r="EF55" s="310">
        <f t="shared" si="181"/>
        <v>0</v>
      </c>
      <c r="EG55" s="310">
        <f t="shared" si="182"/>
        <v>0</v>
      </c>
      <c r="EH55" s="310">
        <f t="shared" si="183"/>
        <v>0</v>
      </c>
      <c r="EI55" s="310">
        <f t="shared" si="184"/>
        <v>0</v>
      </c>
      <c r="EJ55" s="310">
        <f t="shared" si="185"/>
        <v>0</v>
      </c>
      <c r="EK55" s="310">
        <f t="shared" si="186"/>
        <v>0</v>
      </c>
      <c r="EL55" s="310">
        <f t="shared" si="187"/>
        <v>0</v>
      </c>
      <c r="EM55" s="310">
        <v>4.1255388371103999E-3</v>
      </c>
      <c r="EN55" s="310">
        <v>1.8616848184237044E-3</v>
      </c>
      <c r="EO55" s="310">
        <v>2.8673984340013793E-3</v>
      </c>
      <c r="EP55" s="310">
        <v>2.3816481231272143E-3</v>
      </c>
      <c r="ER55" s="310">
        <f t="shared" si="188"/>
        <v>0</v>
      </c>
      <c r="ES55" s="310">
        <f t="shared" si="189"/>
        <v>0</v>
      </c>
      <c r="ET55" s="310">
        <f t="shared" si="190"/>
        <v>0</v>
      </c>
      <c r="EU55" s="310">
        <f t="shared" si="191"/>
        <v>0</v>
      </c>
      <c r="EV55" s="310">
        <f t="shared" si="192"/>
        <v>0</v>
      </c>
      <c r="EW55" s="310">
        <f t="shared" si="193"/>
        <v>0</v>
      </c>
      <c r="EX55" s="310">
        <f t="shared" si="194"/>
        <v>0</v>
      </c>
      <c r="EY55" s="310">
        <f t="shared" si="195"/>
        <v>0</v>
      </c>
      <c r="EZ55" s="310">
        <f t="shared" si="196"/>
        <v>0</v>
      </c>
      <c r="FA55" s="310">
        <f t="shared" si="197"/>
        <v>0</v>
      </c>
      <c r="FB55" s="310">
        <f t="shared" si="198"/>
        <v>0</v>
      </c>
      <c r="FC55" s="310">
        <f t="shared" si="199"/>
        <v>0</v>
      </c>
      <c r="FD55" s="310">
        <f t="shared" si="200"/>
        <v>0</v>
      </c>
      <c r="FE55" s="310">
        <f t="shared" si="201"/>
        <v>0</v>
      </c>
      <c r="FF55" s="310">
        <f t="shared" si="202"/>
        <v>0</v>
      </c>
      <c r="FG55" s="310">
        <f t="shared" si="203"/>
        <v>0</v>
      </c>
      <c r="FH55" s="310">
        <f t="shared" si="204"/>
        <v>0</v>
      </c>
      <c r="FI55" s="310">
        <f t="shared" si="205"/>
        <v>0</v>
      </c>
      <c r="FJ55" s="310">
        <f t="shared" si="206"/>
        <v>0</v>
      </c>
      <c r="FK55" s="310">
        <f t="shared" si="207"/>
        <v>0</v>
      </c>
      <c r="FL55" s="310">
        <f t="shared" si="208"/>
        <v>0</v>
      </c>
      <c r="FM55" s="310">
        <f t="shared" si="209"/>
        <v>0</v>
      </c>
      <c r="FN55" s="310">
        <f t="shared" si="210"/>
        <v>0</v>
      </c>
      <c r="FO55" s="310">
        <f t="shared" si="211"/>
        <v>0</v>
      </c>
      <c r="FP55" s="310">
        <f t="shared" si="212"/>
        <v>0</v>
      </c>
      <c r="FQ55" s="310">
        <f t="shared" si="213"/>
        <v>0</v>
      </c>
      <c r="FR55" s="310">
        <f t="shared" si="214"/>
        <v>0</v>
      </c>
      <c r="FS55" s="310">
        <f t="shared" si="215"/>
        <v>0</v>
      </c>
      <c r="FT55" s="310">
        <f t="shared" si="216"/>
        <v>0</v>
      </c>
      <c r="FU55" s="310">
        <f t="shared" si="217"/>
        <v>0</v>
      </c>
      <c r="FV55" s="310">
        <f t="shared" si="218"/>
        <v>0</v>
      </c>
      <c r="FW55" s="310">
        <v>4.1255388371103999E-3</v>
      </c>
      <c r="FX55" s="310">
        <v>1.8616848184237044E-3</v>
      </c>
      <c r="FY55" s="310">
        <v>2.8673984340013793E-3</v>
      </c>
      <c r="FZ55" s="310">
        <v>2.3816481231272143E-3</v>
      </c>
      <c r="GB55" s="310">
        <f t="shared" si="219"/>
        <v>0</v>
      </c>
      <c r="GC55" s="310">
        <f t="shared" si="220"/>
        <v>0</v>
      </c>
      <c r="GD55" s="310">
        <f t="shared" si="221"/>
        <v>0</v>
      </c>
      <c r="GE55" s="310">
        <f t="shared" si="222"/>
        <v>0</v>
      </c>
      <c r="GF55" s="310">
        <f t="shared" si="223"/>
        <v>0</v>
      </c>
      <c r="GG55" s="310">
        <f t="shared" si="224"/>
        <v>0</v>
      </c>
      <c r="GH55" s="310">
        <f t="shared" si="225"/>
        <v>0</v>
      </c>
      <c r="GI55" s="310">
        <f t="shared" si="226"/>
        <v>0</v>
      </c>
      <c r="GJ55" s="310">
        <f t="shared" si="227"/>
        <v>0</v>
      </c>
      <c r="GK55" s="310">
        <f t="shared" si="228"/>
        <v>0</v>
      </c>
      <c r="GL55" s="310">
        <f t="shared" si="229"/>
        <v>0</v>
      </c>
      <c r="GM55" s="310">
        <f t="shared" si="230"/>
        <v>0</v>
      </c>
      <c r="GN55" s="310">
        <f t="shared" si="231"/>
        <v>0</v>
      </c>
      <c r="GO55" s="310">
        <f t="shared" si="232"/>
        <v>0</v>
      </c>
      <c r="GP55" s="310">
        <f t="shared" si="233"/>
        <v>0</v>
      </c>
      <c r="GQ55" s="310">
        <f t="shared" si="234"/>
        <v>0</v>
      </c>
      <c r="GR55" s="310">
        <f t="shared" si="235"/>
        <v>0</v>
      </c>
      <c r="GS55" s="310">
        <f t="shared" si="236"/>
        <v>0</v>
      </c>
      <c r="GT55" s="310">
        <f t="shared" si="237"/>
        <v>0</v>
      </c>
      <c r="GU55" s="310">
        <f t="shared" si="238"/>
        <v>0</v>
      </c>
      <c r="GV55" s="310">
        <f t="shared" si="239"/>
        <v>0</v>
      </c>
      <c r="GW55" s="310">
        <f t="shared" si="240"/>
        <v>0</v>
      </c>
      <c r="GX55" s="310">
        <f t="shared" si="241"/>
        <v>0</v>
      </c>
      <c r="GY55" s="310">
        <f t="shared" si="242"/>
        <v>0</v>
      </c>
      <c r="GZ55" s="310">
        <f t="shared" si="243"/>
        <v>0</v>
      </c>
      <c r="HA55" s="310">
        <f t="shared" si="244"/>
        <v>0</v>
      </c>
      <c r="HB55" s="310">
        <f t="shared" si="245"/>
        <v>0</v>
      </c>
      <c r="HC55" s="310">
        <f t="shared" si="246"/>
        <v>0</v>
      </c>
      <c r="HD55" s="310">
        <f t="shared" si="247"/>
        <v>0</v>
      </c>
      <c r="HE55" s="310">
        <f t="shared" si="248"/>
        <v>0</v>
      </c>
      <c r="HF55" s="310">
        <f t="shared" si="249"/>
        <v>0</v>
      </c>
      <c r="HG55" s="310">
        <v>4.1255388371103999E-3</v>
      </c>
      <c r="HH55" s="310">
        <v>1.8616848184237044E-3</v>
      </c>
      <c r="HI55" s="310">
        <v>2.8673984340013793E-3</v>
      </c>
      <c r="HJ55" s="310">
        <v>2.3816481231272143E-3</v>
      </c>
      <c r="HL55" s="310">
        <f t="shared" si="250"/>
        <v>0</v>
      </c>
      <c r="HM55" s="310">
        <f t="shared" si="251"/>
        <v>0</v>
      </c>
      <c r="HN55" s="310">
        <f t="shared" si="252"/>
        <v>0</v>
      </c>
      <c r="HO55" s="310">
        <f t="shared" si="253"/>
        <v>0</v>
      </c>
      <c r="HP55" s="310">
        <f t="shared" si="254"/>
        <v>0</v>
      </c>
      <c r="HQ55" s="310">
        <f t="shared" si="255"/>
        <v>0</v>
      </c>
      <c r="HR55" s="310">
        <f t="shared" si="256"/>
        <v>0</v>
      </c>
      <c r="HS55" s="310">
        <f t="shared" si="257"/>
        <v>0</v>
      </c>
      <c r="HT55" s="310">
        <f t="shared" si="258"/>
        <v>0</v>
      </c>
      <c r="HU55" s="310">
        <f t="shared" si="259"/>
        <v>0</v>
      </c>
      <c r="HV55" s="310">
        <f t="shared" si="260"/>
        <v>0</v>
      </c>
      <c r="HW55" s="310">
        <f t="shared" si="261"/>
        <v>0</v>
      </c>
      <c r="HX55" s="310">
        <f t="shared" si="262"/>
        <v>0</v>
      </c>
      <c r="HY55" s="310">
        <f t="shared" si="263"/>
        <v>0</v>
      </c>
      <c r="HZ55" s="310">
        <f t="shared" si="264"/>
        <v>0</v>
      </c>
      <c r="IA55" s="310">
        <f t="shared" si="265"/>
        <v>0</v>
      </c>
      <c r="IB55" s="310">
        <f t="shared" si="266"/>
        <v>0</v>
      </c>
      <c r="IC55" s="310">
        <f t="shared" si="267"/>
        <v>0</v>
      </c>
      <c r="ID55" s="310">
        <f t="shared" si="268"/>
        <v>0</v>
      </c>
      <c r="IE55" s="310">
        <f t="shared" si="269"/>
        <v>0</v>
      </c>
      <c r="IF55" s="310">
        <f t="shared" si="270"/>
        <v>0</v>
      </c>
      <c r="IG55" s="310">
        <f t="shared" si="271"/>
        <v>0</v>
      </c>
      <c r="IH55" s="310">
        <f t="shared" si="272"/>
        <v>0</v>
      </c>
      <c r="II55" s="310">
        <f t="shared" si="273"/>
        <v>0</v>
      </c>
      <c r="IJ55" s="310">
        <f t="shared" si="274"/>
        <v>0</v>
      </c>
      <c r="IK55" s="310">
        <f t="shared" si="275"/>
        <v>0</v>
      </c>
      <c r="IL55" s="310">
        <f t="shared" si="276"/>
        <v>0</v>
      </c>
      <c r="IM55" s="310">
        <f t="shared" si="277"/>
        <v>0</v>
      </c>
      <c r="IN55" s="310">
        <f t="shared" si="278"/>
        <v>0</v>
      </c>
      <c r="IO55" s="310">
        <f t="shared" si="279"/>
        <v>0</v>
      </c>
      <c r="IP55" s="310">
        <f t="shared" si="280"/>
        <v>0</v>
      </c>
      <c r="IQ55" s="310">
        <v>4.1255388371103999E-3</v>
      </c>
      <c r="IR55" s="310">
        <v>1.8616848184237044E-3</v>
      </c>
      <c r="IS55" s="310">
        <v>2.8673984340013793E-3</v>
      </c>
      <c r="IT55" s="310">
        <v>2.3816481231272143E-3</v>
      </c>
      <c r="IV55" s="310">
        <f t="shared" si="281"/>
        <v>0</v>
      </c>
      <c r="IW55" s="310">
        <f t="shared" si="282"/>
        <v>0</v>
      </c>
      <c r="IX55" s="310">
        <f t="shared" si="283"/>
        <v>0</v>
      </c>
      <c r="IY55" s="310">
        <f t="shared" si="284"/>
        <v>0</v>
      </c>
      <c r="IZ55" s="310">
        <f t="shared" si="285"/>
        <v>0</v>
      </c>
      <c r="JA55" s="310">
        <f t="shared" si="286"/>
        <v>0</v>
      </c>
      <c r="JB55" s="310">
        <f t="shared" si="287"/>
        <v>0</v>
      </c>
      <c r="JC55" s="310">
        <f t="shared" si="288"/>
        <v>0</v>
      </c>
      <c r="JD55" s="310">
        <f t="shared" si="289"/>
        <v>0</v>
      </c>
      <c r="JE55" s="310">
        <f t="shared" si="290"/>
        <v>0</v>
      </c>
      <c r="JF55" s="310">
        <f t="shared" si="291"/>
        <v>0</v>
      </c>
      <c r="JG55" s="310">
        <f t="shared" si="292"/>
        <v>0</v>
      </c>
      <c r="JH55" s="310">
        <f t="shared" si="293"/>
        <v>0</v>
      </c>
      <c r="JI55" s="310">
        <f t="shared" si="294"/>
        <v>0</v>
      </c>
      <c r="JJ55" s="310">
        <f t="shared" si="295"/>
        <v>0</v>
      </c>
      <c r="JK55" s="310">
        <f t="shared" si="296"/>
        <v>0</v>
      </c>
      <c r="JL55" s="310">
        <f t="shared" si="297"/>
        <v>0</v>
      </c>
      <c r="JM55" s="310">
        <f t="shared" si="298"/>
        <v>0</v>
      </c>
      <c r="JN55" s="310">
        <f t="shared" si="299"/>
        <v>0</v>
      </c>
      <c r="JO55" s="310">
        <f t="shared" si="300"/>
        <v>0</v>
      </c>
      <c r="JP55" s="310">
        <f t="shared" si="301"/>
        <v>0</v>
      </c>
      <c r="JQ55" s="310">
        <f t="shared" si="302"/>
        <v>0</v>
      </c>
      <c r="JR55" s="310">
        <f t="shared" si="303"/>
        <v>0</v>
      </c>
      <c r="JS55" s="310">
        <f t="shared" si="304"/>
        <v>0</v>
      </c>
      <c r="JT55" s="310">
        <f t="shared" si="305"/>
        <v>0</v>
      </c>
      <c r="JU55" s="310">
        <f t="shared" si="306"/>
        <v>0</v>
      </c>
      <c r="JV55" s="310">
        <f t="shared" si="307"/>
        <v>0</v>
      </c>
      <c r="JW55" s="310">
        <f t="shared" si="308"/>
        <v>0</v>
      </c>
      <c r="JX55" s="310">
        <f t="shared" si="309"/>
        <v>0</v>
      </c>
      <c r="JY55" s="310">
        <f t="shared" si="310"/>
        <v>0</v>
      </c>
      <c r="JZ55" s="310">
        <f t="shared" si="311"/>
        <v>0</v>
      </c>
      <c r="KA55" s="310">
        <v>4.1255388371103999E-3</v>
      </c>
      <c r="KB55" s="310">
        <v>1.8616848184237044E-3</v>
      </c>
      <c r="KC55" s="310">
        <v>2.8673984340013793E-3</v>
      </c>
      <c r="KD55" s="310">
        <v>2.3816481231272143E-3</v>
      </c>
      <c r="KF55" s="310">
        <f t="shared" si="312"/>
        <v>0</v>
      </c>
      <c r="KG55" s="310">
        <f t="shared" si="313"/>
        <v>0</v>
      </c>
      <c r="KH55" s="310">
        <f t="shared" si="314"/>
        <v>0</v>
      </c>
      <c r="KI55" s="310">
        <f t="shared" si="315"/>
        <v>0</v>
      </c>
      <c r="KJ55" s="310">
        <f t="shared" si="316"/>
        <v>0</v>
      </c>
      <c r="KK55" s="310">
        <f t="shared" si="317"/>
        <v>0</v>
      </c>
      <c r="KL55" s="310">
        <f t="shared" si="318"/>
        <v>0</v>
      </c>
      <c r="KM55" s="310">
        <f t="shared" si="319"/>
        <v>0</v>
      </c>
      <c r="KN55" s="310">
        <f t="shared" si="320"/>
        <v>0</v>
      </c>
      <c r="KO55" s="310">
        <f t="shared" si="321"/>
        <v>0</v>
      </c>
      <c r="KP55" s="310">
        <f t="shared" si="322"/>
        <v>0</v>
      </c>
      <c r="KQ55" s="310">
        <f t="shared" si="323"/>
        <v>0</v>
      </c>
      <c r="KR55" s="310">
        <f t="shared" si="324"/>
        <v>0</v>
      </c>
      <c r="KS55" s="310">
        <f t="shared" si="325"/>
        <v>0</v>
      </c>
      <c r="KT55" s="310">
        <f t="shared" si="326"/>
        <v>0</v>
      </c>
      <c r="KU55" s="310">
        <f t="shared" si="327"/>
        <v>0</v>
      </c>
      <c r="KV55" s="310">
        <f t="shared" si="328"/>
        <v>0</v>
      </c>
      <c r="KW55" s="310">
        <f t="shared" si="329"/>
        <v>0</v>
      </c>
      <c r="KX55" s="310">
        <f t="shared" si="330"/>
        <v>0</v>
      </c>
      <c r="KY55" s="310">
        <f t="shared" si="331"/>
        <v>0</v>
      </c>
      <c r="KZ55" s="310">
        <f t="shared" si="332"/>
        <v>0</v>
      </c>
      <c r="LA55" s="310">
        <f t="shared" si="333"/>
        <v>0</v>
      </c>
      <c r="LB55" s="310">
        <f t="shared" si="334"/>
        <v>0</v>
      </c>
      <c r="LC55" s="310">
        <f t="shared" si="335"/>
        <v>0</v>
      </c>
      <c r="LD55" s="310">
        <f t="shared" si="336"/>
        <v>0</v>
      </c>
      <c r="LE55" s="310">
        <f t="shared" si="337"/>
        <v>0</v>
      </c>
      <c r="LF55" s="310">
        <f t="shared" si="338"/>
        <v>0</v>
      </c>
      <c r="LG55" s="310">
        <f t="shared" si="339"/>
        <v>0</v>
      </c>
      <c r="LH55" s="310">
        <f t="shared" si="340"/>
        <v>0</v>
      </c>
      <c r="LI55" s="310">
        <f t="shared" si="341"/>
        <v>0</v>
      </c>
      <c r="LJ55" s="310">
        <f t="shared" si="342"/>
        <v>0</v>
      </c>
      <c r="LK55" s="310">
        <v>4.1255388371103999E-3</v>
      </c>
      <c r="LL55" s="310">
        <v>1.8616848184237044E-3</v>
      </c>
      <c r="LM55" s="310">
        <v>2.8673984340013793E-3</v>
      </c>
      <c r="LN55" s="310">
        <v>2.3816481231272143E-3</v>
      </c>
      <c r="LP55" s="310">
        <f t="shared" si="343"/>
        <v>0</v>
      </c>
      <c r="LQ55" s="310">
        <f t="shared" si="344"/>
        <v>0</v>
      </c>
      <c r="LR55" s="310">
        <f t="shared" si="345"/>
        <v>0</v>
      </c>
      <c r="LS55" s="310">
        <f t="shared" si="346"/>
        <v>0</v>
      </c>
      <c r="LT55" s="310">
        <f t="shared" si="347"/>
        <v>0</v>
      </c>
      <c r="LU55" s="310">
        <f t="shared" si="348"/>
        <v>0</v>
      </c>
      <c r="LV55" s="310">
        <f t="shared" si="349"/>
        <v>0</v>
      </c>
      <c r="LW55" s="310">
        <f t="shared" si="350"/>
        <v>0</v>
      </c>
      <c r="LX55" s="310">
        <f t="shared" si="351"/>
        <v>0</v>
      </c>
      <c r="LY55" s="310">
        <f t="shared" si="352"/>
        <v>0</v>
      </c>
      <c r="LZ55" s="310">
        <f t="shared" si="353"/>
        <v>0</v>
      </c>
      <c r="MA55" s="310">
        <f t="shared" si="354"/>
        <v>0</v>
      </c>
      <c r="MB55" s="310">
        <f t="shared" si="355"/>
        <v>0</v>
      </c>
      <c r="MC55" s="310">
        <f t="shared" si="356"/>
        <v>0</v>
      </c>
      <c r="MD55" s="310">
        <f t="shared" si="357"/>
        <v>0</v>
      </c>
      <c r="ME55" s="310">
        <f t="shared" si="358"/>
        <v>0</v>
      </c>
      <c r="MF55" s="310">
        <f t="shared" si="359"/>
        <v>0</v>
      </c>
      <c r="MG55" s="310">
        <f t="shared" si="360"/>
        <v>0</v>
      </c>
      <c r="MH55" s="310">
        <f t="shared" si="361"/>
        <v>0</v>
      </c>
      <c r="MI55" s="310">
        <f t="shared" si="362"/>
        <v>0</v>
      </c>
      <c r="MJ55" s="310">
        <f t="shared" si="363"/>
        <v>0</v>
      </c>
      <c r="MK55" s="310">
        <f t="shared" si="364"/>
        <v>0</v>
      </c>
      <c r="ML55" s="310">
        <f t="shared" si="365"/>
        <v>0</v>
      </c>
      <c r="MM55" s="310">
        <f t="shared" si="366"/>
        <v>0</v>
      </c>
      <c r="MN55" s="310">
        <f t="shared" si="367"/>
        <v>0</v>
      </c>
      <c r="MO55" s="310">
        <f t="shared" si="368"/>
        <v>0</v>
      </c>
      <c r="MP55" s="310">
        <f t="shared" si="369"/>
        <v>0</v>
      </c>
      <c r="MQ55" s="310">
        <f t="shared" si="370"/>
        <v>0</v>
      </c>
      <c r="MR55" s="310">
        <f t="shared" si="371"/>
        <v>0</v>
      </c>
      <c r="MS55" s="310">
        <f t="shared" si="372"/>
        <v>0</v>
      </c>
      <c r="MT55" s="310">
        <f t="shared" si="373"/>
        <v>0</v>
      </c>
      <c r="MU55" s="310">
        <v>4.1255388371103999E-3</v>
      </c>
      <c r="MV55" s="310">
        <v>1.8616848184237044E-3</v>
      </c>
      <c r="MW55" s="310">
        <v>2.8673984340013793E-3</v>
      </c>
      <c r="MX55" s="310">
        <v>2.3816481231272143E-3</v>
      </c>
      <c r="MZ55" s="310">
        <f t="shared" si="374"/>
        <v>0</v>
      </c>
      <c r="NA55" s="310">
        <f t="shared" si="375"/>
        <v>0</v>
      </c>
      <c r="NB55" s="310">
        <f t="shared" si="376"/>
        <v>0</v>
      </c>
      <c r="NC55" s="310">
        <f t="shared" si="377"/>
        <v>0</v>
      </c>
      <c r="ND55" s="310">
        <f t="shared" si="378"/>
        <v>0</v>
      </c>
      <c r="NE55" s="310">
        <f t="shared" si="379"/>
        <v>0</v>
      </c>
      <c r="NF55" s="310">
        <f t="shared" si="380"/>
        <v>0</v>
      </c>
      <c r="NG55" s="310">
        <f t="shared" si="381"/>
        <v>0</v>
      </c>
      <c r="NH55" s="310">
        <f t="shared" si="382"/>
        <v>0</v>
      </c>
      <c r="NI55" s="310">
        <f t="shared" si="383"/>
        <v>0</v>
      </c>
      <c r="NJ55" s="310">
        <f t="shared" si="384"/>
        <v>0</v>
      </c>
      <c r="NK55" s="310">
        <f t="shared" si="385"/>
        <v>0</v>
      </c>
      <c r="NL55" s="310">
        <f t="shared" si="386"/>
        <v>0</v>
      </c>
      <c r="NM55" s="310">
        <f t="shared" si="387"/>
        <v>0</v>
      </c>
      <c r="NN55" s="310">
        <f t="shared" si="388"/>
        <v>0</v>
      </c>
      <c r="NO55" s="310">
        <f t="shared" si="389"/>
        <v>0</v>
      </c>
      <c r="NP55" s="310">
        <f t="shared" si="390"/>
        <v>0</v>
      </c>
      <c r="NQ55" s="310">
        <f t="shared" si="391"/>
        <v>0</v>
      </c>
      <c r="NR55" s="310">
        <f t="shared" si="392"/>
        <v>0</v>
      </c>
      <c r="NS55" s="310">
        <f t="shared" si="393"/>
        <v>0</v>
      </c>
      <c r="NT55" s="310">
        <f t="shared" si="394"/>
        <v>0</v>
      </c>
      <c r="NU55" s="310">
        <f t="shared" si="395"/>
        <v>0</v>
      </c>
      <c r="NV55" s="310">
        <f t="shared" si="396"/>
        <v>0</v>
      </c>
      <c r="NW55" s="310">
        <f t="shared" si="397"/>
        <v>0</v>
      </c>
      <c r="NX55" s="310">
        <f t="shared" si="398"/>
        <v>0</v>
      </c>
      <c r="NY55" s="310">
        <f t="shared" si="399"/>
        <v>0</v>
      </c>
      <c r="NZ55" s="310">
        <f t="shared" si="400"/>
        <v>0</v>
      </c>
      <c r="OA55" s="310">
        <f t="shared" si="401"/>
        <v>0</v>
      </c>
      <c r="OB55" s="310">
        <f t="shared" si="402"/>
        <v>0</v>
      </c>
      <c r="OC55" s="310">
        <f t="shared" si="403"/>
        <v>0</v>
      </c>
      <c r="OD55" s="310">
        <f t="shared" si="404"/>
        <v>0</v>
      </c>
      <c r="OE55" s="310">
        <v>4.1255388371103999E-3</v>
      </c>
      <c r="OF55" s="310">
        <v>1.8616848184237044E-3</v>
      </c>
      <c r="OG55" s="310">
        <v>2.8673984340013793E-3</v>
      </c>
      <c r="OH55" s="310">
        <v>2.3816481231272143E-3</v>
      </c>
      <c r="OJ55" s="310">
        <f t="shared" si="405"/>
        <v>1.071892062673238E-3</v>
      </c>
      <c r="OK55" s="310">
        <f t="shared" si="406"/>
        <v>1.071892062673238E-3</v>
      </c>
      <c r="OL55" s="310">
        <f t="shared" si="407"/>
        <v>7.2423779065747089E-4</v>
      </c>
      <c r="OM55" s="310">
        <f t="shared" si="408"/>
        <v>2.6237073032778555E-4</v>
      </c>
      <c r="ON55" s="310">
        <f t="shared" si="409"/>
        <v>7.2423779065747089E-4</v>
      </c>
      <c r="OO55" s="310">
        <f t="shared" si="410"/>
        <v>2.6237073032778555E-4</v>
      </c>
      <c r="OP55" s="310">
        <f t="shared" si="411"/>
        <v>2.6237073032778555E-4</v>
      </c>
      <c r="OQ55" s="310">
        <f t="shared" si="412"/>
        <v>7.2423779065747089E-4</v>
      </c>
      <c r="OR55" s="310">
        <f t="shared" si="413"/>
        <v>7.2423779065747089E-4</v>
      </c>
      <c r="OS55" s="310">
        <f t="shared" si="414"/>
        <v>2.6237073032778555E-4</v>
      </c>
      <c r="OT55" s="310">
        <f t="shared" si="415"/>
        <v>1.071892062673238E-3</v>
      </c>
      <c r="OU55" s="310">
        <f t="shared" si="416"/>
        <v>7.2423779065747089E-4</v>
      </c>
      <c r="OV55" s="310">
        <f t="shared" si="417"/>
        <v>7.2423779065747089E-4</v>
      </c>
      <c r="OW55" s="310">
        <f t="shared" si="418"/>
        <v>1.071892062673238E-3</v>
      </c>
      <c r="OX55" s="310">
        <f t="shared" si="419"/>
        <v>2.6237073032778555E-4</v>
      </c>
      <c r="OY55" s="310">
        <f t="shared" si="420"/>
        <v>2.6237073032778555E-4</v>
      </c>
      <c r="OZ55" s="310">
        <f t="shared" si="421"/>
        <v>7.2423779065747089E-4</v>
      </c>
      <c r="PA55" s="310">
        <f t="shared" si="422"/>
        <v>7.2423779065747089E-4</v>
      </c>
      <c r="PB55" s="310">
        <f t="shared" si="423"/>
        <v>2.6237073032778555E-4</v>
      </c>
      <c r="PC55" s="310">
        <f t="shared" si="424"/>
        <v>2.6237073032778555E-4</v>
      </c>
      <c r="PD55" s="310">
        <f t="shared" si="425"/>
        <v>2.6237073032778555E-4</v>
      </c>
      <c r="PE55" s="310">
        <f t="shared" si="426"/>
        <v>2.6237073032778555E-4</v>
      </c>
      <c r="PF55" s="310">
        <f t="shared" si="427"/>
        <v>7.2423779065747089E-4</v>
      </c>
      <c r="PG55" s="310">
        <f t="shared" si="428"/>
        <v>7.2423779065747089E-4</v>
      </c>
      <c r="PH55" s="310">
        <f t="shared" si="429"/>
        <v>1.071892062673238E-3</v>
      </c>
      <c r="PI55" s="310">
        <f t="shared" si="430"/>
        <v>1.071892062673238E-3</v>
      </c>
      <c r="PJ55" s="310">
        <f t="shared" si="431"/>
        <v>2.6237073032778555E-4</v>
      </c>
      <c r="PK55" s="310">
        <f t="shared" si="432"/>
        <v>7.2423779065747089E-4</v>
      </c>
      <c r="PL55" s="310">
        <f t="shared" si="433"/>
        <v>2.6237073032778555E-4</v>
      </c>
      <c r="PM55" s="310">
        <f t="shared" si="434"/>
        <v>7.2423779065747089E-4</v>
      </c>
      <c r="PN55" s="310">
        <f t="shared" si="435"/>
        <v>2.6237073032778555E-4</v>
      </c>
      <c r="PO55" s="310">
        <v>4.1255388371103999E-3</v>
      </c>
      <c r="PP55" s="310">
        <v>1.8616848184237044E-3</v>
      </c>
      <c r="PQ55" s="310">
        <v>2.8673984340013793E-3</v>
      </c>
      <c r="PR55" s="310">
        <v>2.3816481231272143E-3</v>
      </c>
      <c r="PT55" s="310">
        <f t="shared" si="436"/>
        <v>0</v>
      </c>
      <c r="PU55" s="310">
        <f t="shared" si="437"/>
        <v>0</v>
      </c>
      <c r="PV55" s="310">
        <f t="shared" si="438"/>
        <v>0</v>
      </c>
      <c r="PW55" s="310">
        <f t="shared" si="439"/>
        <v>1.1010270871389153E-2</v>
      </c>
      <c r="PX55" s="310">
        <f t="shared" si="440"/>
        <v>0</v>
      </c>
      <c r="PY55" s="310">
        <f t="shared" si="441"/>
        <v>1.1010270871389153E-2</v>
      </c>
      <c r="PZ55" s="310">
        <f t="shared" si="442"/>
        <v>1.1010270871389153E-2</v>
      </c>
      <c r="QA55" s="310">
        <f t="shared" si="443"/>
        <v>0</v>
      </c>
      <c r="QB55" s="310">
        <f t="shared" si="444"/>
        <v>0</v>
      </c>
      <c r="QC55" s="310">
        <f t="shared" si="445"/>
        <v>1.1010270871389153E-2</v>
      </c>
      <c r="QD55" s="310">
        <f t="shared" si="446"/>
        <v>0</v>
      </c>
      <c r="QE55" s="310">
        <f t="shared" si="447"/>
        <v>0</v>
      </c>
      <c r="QF55" s="310">
        <f t="shared" si="448"/>
        <v>0</v>
      </c>
      <c r="QG55" s="310">
        <f t="shared" si="449"/>
        <v>0</v>
      </c>
      <c r="QH55" s="310">
        <f t="shared" si="450"/>
        <v>1.1010270871389153E-2</v>
      </c>
      <c r="QI55" s="310">
        <f t="shared" si="451"/>
        <v>1.1010270871389153E-2</v>
      </c>
      <c r="QJ55" s="310">
        <f t="shared" si="452"/>
        <v>0</v>
      </c>
      <c r="QK55" s="310">
        <f t="shared" si="453"/>
        <v>0</v>
      </c>
      <c r="QL55" s="310">
        <f t="shared" si="454"/>
        <v>1.1010270871389153E-2</v>
      </c>
      <c r="QM55" s="310">
        <f t="shared" si="455"/>
        <v>1.1010270871389153E-2</v>
      </c>
      <c r="QN55" s="310">
        <f t="shared" si="456"/>
        <v>1.1010270871389153E-2</v>
      </c>
      <c r="QO55" s="310">
        <f t="shared" si="457"/>
        <v>1.1010270871389153E-2</v>
      </c>
      <c r="QP55" s="310">
        <f t="shared" si="458"/>
        <v>0</v>
      </c>
      <c r="QQ55" s="310">
        <f t="shared" si="459"/>
        <v>0</v>
      </c>
      <c r="QR55" s="310">
        <f t="shared" si="460"/>
        <v>0</v>
      </c>
      <c r="QS55" s="310">
        <f t="shared" si="461"/>
        <v>0</v>
      </c>
      <c r="QT55" s="310">
        <f t="shared" si="462"/>
        <v>1.1010270871389153E-2</v>
      </c>
      <c r="QU55" s="310">
        <f t="shared" si="463"/>
        <v>0</v>
      </c>
      <c r="QV55" s="310">
        <f t="shared" si="464"/>
        <v>1.1010270871389153E-2</v>
      </c>
      <c r="QW55" s="310">
        <f t="shared" si="465"/>
        <v>0</v>
      </c>
      <c r="QX55" s="310">
        <f t="shared" si="466"/>
        <v>1.1010270871389153E-2</v>
      </c>
      <c r="QY55" s="310">
        <v>4.1255388371103999E-3</v>
      </c>
      <c r="QZ55" s="310">
        <v>1.8616848184237044E-3</v>
      </c>
      <c r="RA55" s="310">
        <v>2.8673984340013793E-3</v>
      </c>
      <c r="RB55" s="310">
        <v>2.3816481231272143E-3</v>
      </c>
      <c r="RD55" s="310">
        <f t="shared" si="467"/>
        <v>0</v>
      </c>
      <c r="RE55" s="310">
        <f t="shared" si="468"/>
        <v>0</v>
      </c>
      <c r="RF55" s="310">
        <f t="shared" si="469"/>
        <v>0</v>
      </c>
      <c r="RG55" s="310">
        <f t="shared" si="470"/>
        <v>0</v>
      </c>
      <c r="RH55" s="310">
        <f t="shared" si="471"/>
        <v>0</v>
      </c>
      <c r="RI55" s="310">
        <f t="shared" si="472"/>
        <v>0</v>
      </c>
      <c r="RJ55" s="310">
        <f t="shared" si="473"/>
        <v>0</v>
      </c>
      <c r="RK55" s="310">
        <f t="shared" si="474"/>
        <v>0</v>
      </c>
      <c r="RL55" s="310">
        <f t="shared" si="475"/>
        <v>0</v>
      </c>
      <c r="RM55" s="310">
        <f t="shared" si="476"/>
        <v>0</v>
      </c>
      <c r="RN55" s="310">
        <f t="shared" si="477"/>
        <v>0</v>
      </c>
      <c r="RO55" s="310">
        <f t="shared" si="478"/>
        <v>0</v>
      </c>
      <c r="RP55" s="310">
        <f t="shared" si="479"/>
        <v>0</v>
      </c>
      <c r="RQ55" s="310">
        <f t="shared" si="480"/>
        <v>0</v>
      </c>
      <c r="RR55" s="310">
        <f t="shared" si="481"/>
        <v>0</v>
      </c>
      <c r="RS55" s="310">
        <f t="shared" si="482"/>
        <v>0</v>
      </c>
      <c r="RT55" s="310">
        <f t="shared" si="483"/>
        <v>0</v>
      </c>
      <c r="RU55" s="310">
        <f t="shared" si="484"/>
        <v>0</v>
      </c>
      <c r="RV55" s="310">
        <f t="shared" si="485"/>
        <v>0</v>
      </c>
      <c r="RW55" s="310">
        <f t="shared" si="486"/>
        <v>0</v>
      </c>
      <c r="RX55" s="310">
        <f t="shared" si="487"/>
        <v>0</v>
      </c>
      <c r="RY55" s="310">
        <f t="shared" si="488"/>
        <v>0</v>
      </c>
      <c r="RZ55" s="310">
        <f t="shared" si="489"/>
        <v>0</v>
      </c>
      <c r="SA55" s="310">
        <f t="shared" si="490"/>
        <v>0</v>
      </c>
      <c r="SB55" s="310">
        <f t="shared" si="491"/>
        <v>0</v>
      </c>
      <c r="SC55" s="310">
        <f t="shared" si="492"/>
        <v>0</v>
      </c>
      <c r="SD55" s="310">
        <f t="shared" si="493"/>
        <v>0</v>
      </c>
      <c r="SE55" s="310">
        <f t="shared" si="494"/>
        <v>0</v>
      </c>
      <c r="SF55" s="310">
        <f t="shared" si="495"/>
        <v>0</v>
      </c>
      <c r="SG55" s="310">
        <f t="shared" si="496"/>
        <v>0</v>
      </c>
      <c r="SH55" s="310">
        <f t="shared" si="497"/>
        <v>0</v>
      </c>
      <c r="SI55" s="310">
        <v>4.1255388371103999E-3</v>
      </c>
      <c r="SJ55" s="310">
        <v>1.8616848184237044E-3</v>
      </c>
      <c r="SK55" s="310">
        <v>2.8673984340013793E-3</v>
      </c>
      <c r="SL55" s="310">
        <v>2.3816481231272143E-3</v>
      </c>
      <c r="SN55" s="310">
        <f t="shared" si="498"/>
        <v>0</v>
      </c>
      <c r="SO55" s="310">
        <f t="shared" si="499"/>
        <v>0</v>
      </c>
      <c r="SP55" s="310">
        <f t="shared" si="500"/>
        <v>1.7130985692062633E-4</v>
      </c>
      <c r="SQ55" s="310">
        <f t="shared" si="501"/>
        <v>7.00043733641251E-6</v>
      </c>
      <c r="SR55" s="310">
        <f t="shared" si="502"/>
        <v>1.7130985692062633E-4</v>
      </c>
      <c r="SS55" s="310">
        <f t="shared" si="503"/>
        <v>7.00043733641251E-6</v>
      </c>
      <c r="ST55" s="310">
        <f t="shared" si="504"/>
        <v>7.00043733641251E-6</v>
      </c>
      <c r="SU55" s="310">
        <f t="shared" si="505"/>
        <v>1.7130985692062633E-4</v>
      </c>
      <c r="SV55" s="310">
        <f t="shared" si="506"/>
        <v>1.7130985692062633E-4</v>
      </c>
      <c r="SW55" s="310">
        <f t="shared" si="507"/>
        <v>7.00043733641251E-6</v>
      </c>
      <c r="SX55" s="310">
        <f t="shared" si="508"/>
        <v>0</v>
      </c>
      <c r="SY55" s="310">
        <f t="shared" si="509"/>
        <v>1.7130985692062633E-4</v>
      </c>
      <c r="SZ55" s="310">
        <f t="shared" si="510"/>
        <v>1.7130985692062633E-4</v>
      </c>
      <c r="TA55" s="310">
        <f t="shared" si="511"/>
        <v>0</v>
      </c>
      <c r="TB55" s="310">
        <f t="shared" si="512"/>
        <v>7.00043733641251E-6</v>
      </c>
      <c r="TC55" s="310">
        <f t="shared" si="513"/>
        <v>7.00043733641251E-6</v>
      </c>
      <c r="TD55" s="310">
        <f t="shared" si="514"/>
        <v>1.7130985692062633E-4</v>
      </c>
      <c r="TE55" s="310">
        <f t="shared" si="515"/>
        <v>1.7130985692062633E-4</v>
      </c>
      <c r="TF55" s="310">
        <f t="shared" si="516"/>
        <v>7.00043733641251E-6</v>
      </c>
      <c r="TG55" s="310">
        <f t="shared" si="517"/>
        <v>7.00043733641251E-6</v>
      </c>
      <c r="TH55" s="310">
        <f t="shared" si="518"/>
        <v>7.00043733641251E-6</v>
      </c>
      <c r="TI55" s="310">
        <f t="shared" si="519"/>
        <v>7.00043733641251E-6</v>
      </c>
      <c r="TJ55" s="310">
        <f t="shared" si="520"/>
        <v>1.7130985692062633E-4</v>
      </c>
      <c r="TK55" s="310">
        <f t="shared" si="521"/>
        <v>1.7130985692062633E-4</v>
      </c>
      <c r="TL55" s="310">
        <f t="shared" si="522"/>
        <v>0</v>
      </c>
      <c r="TM55" s="310">
        <f t="shared" si="523"/>
        <v>0</v>
      </c>
      <c r="TN55" s="310">
        <f t="shared" si="524"/>
        <v>7.00043733641251E-6</v>
      </c>
      <c r="TO55" s="310">
        <f t="shared" si="525"/>
        <v>1.7130985692062633E-4</v>
      </c>
      <c r="TP55" s="310">
        <f t="shared" si="526"/>
        <v>7.00043733641251E-6</v>
      </c>
      <c r="TQ55" s="310">
        <f t="shared" si="527"/>
        <v>1.7130985692062633E-4</v>
      </c>
      <c r="TR55" s="310">
        <f t="shared" si="528"/>
        <v>7.00043733641251E-6</v>
      </c>
      <c r="TS55" s="310">
        <v>4.1255388371103999E-3</v>
      </c>
      <c r="TT55" s="310">
        <v>1.8616848184237044E-3</v>
      </c>
      <c r="TU55" s="310">
        <v>2.8673984340013793E-3</v>
      </c>
      <c r="TV55" s="310">
        <v>2.3816481231272143E-3</v>
      </c>
      <c r="TX55" s="310">
        <f t="shared" si="529"/>
        <v>5.6630954212945152E-2</v>
      </c>
      <c r="TY55" s="310">
        <f t="shared" si="530"/>
        <v>5.6630954212945152E-2</v>
      </c>
      <c r="TZ55" s="310">
        <f t="shared" si="531"/>
        <v>3.3951250396575518E-2</v>
      </c>
      <c r="UA55" s="310">
        <f t="shared" si="532"/>
        <v>1.1677823287491642E-2</v>
      </c>
      <c r="UB55" s="310">
        <f t="shared" si="533"/>
        <v>3.3951250396575518E-2</v>
      </c>
      <c r="UC55" s="310">
        <f t="shared" si="534"/>
        <v>1.1677823287491642E-2</v>
      </c>
      <c r="UD55" s="310">
        <f t="shared" si="535"/>
        <v>1.1677823287491642E-2</v>
      </c>
      <c r="UE55" s="310">
        <f t="shared" si="536"/>
        <v>3.3951250396575518E-2</v>
      </c>
      <c r="UF55" s="310">
        <f t="shared" si="537"/>
        <v>3.3951250396575518E-2</v>
      </c>
      <c r="UG55" s="310">
        <f t="shared" si="538"/>
        <v>1.1677823287491642E-2</v>
      </c>
      <c r="UH55" s="310">
        <f t="shared" si="539"/>
        <v>5.6630954212945152E-2</v>
      </c>
      <c r="UI55" s="310">
        <f t="shared" si="540"/>
        <v>3.3951250396575518E-2</v>
      </c>
      <c r="UJ55" s="310">
        <f t="shared" si="541"/>
        <v>3.3951250396575518E-2</v>
      </c>
      <c r="UK55" s="310">
        <f t="shared" si="542"/>
        <v>5.6630954212945152E-2</v>
      </c>
      <c r="UL55" s="310">
        <f t="shared" si="543"/>
        <v>1.1677823287491642E-2</v>
      </c>
      <c r="UM55" s="310">
        <f t="shared" si="544"/>
        <v>1.1677823287491642E-2</v>
      </c>
      <c r="UN55" s="310">
        <f t="shared" si="545"/>
        <v>3.3951250396575518E-2</v>
      </c>
      <c r="UO55" s="310">
        <f t="shared" si="546"/>
        <v>3.3951250396575518E-2</v>
      </c>
      <c r="UP55" s="310">
        <f t="shared" si="547"/>
        <v>1.1677823287491642E-2</v>
      </c>
      <c r="UQ55" s="310">
        <f t="shared" si="548"/>
        <v>1.1677823287491642E-2</v>
      </c>
      <c r="UR55" s="310">
        <f t="shared" si="549"/>
        <v>1.1677823287491642E-2</v>
      </c>
      <c r="US55" s="310">
        <f t="shared" si="550"/>
        <v>1.1677823287491642E-2</v>
      </c>
      <c r="UT55" s="310">
        <f t="shared" si="551"/>
        <v>3.3951250396575518E-2</v>
      </c>
      <c r="UU55" s="310">
        <f t="shared" si="552"/>
        <v>3.3951250396575518E-2</v>
      </c>
      <c r="UV55" s="310">
        <f t="shared" si="553"/>
        <v>5.6630954212945152E-2</v>
      </c>
      <c r="UW55" s="310">
        <f t="shared" si="554"/>
        <v>5.6630954212945152E-2</v>
      </c>
      <c r="UX55" s="310">
        <f t="shared" si="555"/>
        <v>1.1677823287491642E-2</v>
      </c>
      <c r="UY55" s="310">
        <f t="shared" si="556"/>
        <v>3.3951250396575518E-2</v>
      </c>
      <c r="UZ55" s="310">
        <f t="shared" si="557"/>
        <v>1.1677823287491642E-2</v>
      </c>
      <c r="VA55" s="310">
        <f t="shared" si="558"/>
        <v>3.3951250396575518E-2</v>
      </c>
      <c r="VB55" s="310">
        <f t="shared" si="559"/>
        <v>1.1677823287491642E-2</v>
      </c>
      <c r="VC55" s="310">
        <v>4.1255388371103999E-3</v>
      </c>
      <c r="VD55" s="310">
        <v>1.8616848184237044E-3</v>
      </c>
      <c r="VE55" s="310">
        <v>2.8673984340013793E-3</v>
      </c>
      <c r="VF55" s="310">
        <v>2.3816481231272143E-3</v>
      </c>
      <c r="VH55" s="310">
        <f t="shared" si="560"/>
        <v>0</v>
      </c>
      <c r="VI55" s="310">
        <f t="shared" si="561"/>
        <v>0</v>
      </c>
      <c r="VJ55" s="310">
        <f t="shared" si="562"/>
        <v>0</v>
      </c>
      <c r="VK55" s="310">
        <f t="shared" si="563"/>
        <v>0</v>
      </c>
      <c r="VL55" s="310">
        <f t="shared" si="564"/>
        <v>0</v>
      </c>
      <c r="VM55" s="310">
        <f t="shared" si="565"/>
        <v>0</v>
      </c>
      <c r="VN55" s="310">
        <f t="shared" si="566"/>
        <v>0</v>
      </c>
      <c r="VO55" s="310">
        <f t="shared" si="567"/>
        <v>0</v>
      </c>
      <c r="VP55" s="310">
        <f t="shared" si="568"/>
        <v>0</v>
      </c>
      <c r="VQ55" s="310">
        <f t="shared" si="569"/>
        <v>0</v>
      </c>
      <c r="VR55" s="310">
        <f t="shared" si="570"/>
        <v>0</v>
      </c>
      <c r="VS55" s="310">
        <f t="shared" si="571"/>
        <v>0</v>
      </c>
      <c r="VT55" s="310">
        <f t="shared" si="572"/>
        <v>0</v>
      </c>
      <c r="VU55" s="310">
        <f t="shared" si="573"/>
        <v>0</v>
      </c>
      <c r="VV55" s="310">
        <f t="shared" si="574"/>
        <v>0</v>
      </c>
      <c r="VW55" s="310">
        <f t="shared" si="575"/>
        <v>0</v>
      </c>
      <c r="VX55" s="310">
        <f t="shared" si="576"/>
        <v>0</v>
      </c>
      <c r="VY55" s="310">
        <f t="shared" si="577"/>
        <v>0</v>
      </c>
      <c r="VZ55" s="310">
        <f t="shared" si="578"/>
        <v>0</v>
      </c>
      <c r="WA55" s="310">
        <f t="shared" si="579"/>
        <v>0</v>
      </c>
      <c r="WB55" s="310">
        <f t="shared" si="580"/>
        <v>0</v>
      </c>
      <c r="WC55" s="310">
        <f t="shared" si="581"/>
        <v>0</v>
      </c>
      <c r="WD55" s="310">
        <f t="shared" si="582"/>
        <v>0</v>
      </c>
      <c r="WE55" s="310">
        <f t="shared" si="583"/>
        <v>0</v>
      </c>
      <c r="WF55" s="310">
        <f t="shared" si="584"/>
        <v>0</v>
      </c>
      <c r="WG55" s="310">
        <f t="shared" si="585"/>
        <v>0</v>
      </c>
      <c r="WH55" s="310">
        <f t="shared" si="586"/>
        <v>0</v>
      </c>
      <c r="WI55" s="310">
        <f t="shared" si="587"/>
        <v>0</v>
      </c>
      <c r="WJ55" s="310">
        <f t="shared" si="588"/>
        <v>0</v>
      </c>
      <c r="WK55" s="310">
        <f t="shared" si="589"/>
        <v>0</v>
      </c>
      <c r="WL55" s="310">
        <f t="shared" si="590"/>
        <v>0</v>
      </c>
      <c r="WM55" s="310">
        <v>4.1255388371103999E-3</v>
      </c>
      <c r="WN55" s="310">
        <v>1.8616848184237044E-3</v>
      </c>
      <c r="WO55" s="310">
        <v>2.8673984340013793E-3</v>
      </c>
      <c r="WP55" s="310">
        <v>2.3816481231272143E-3</v>
      </c>
      <c r="WR55" s="310">
        <f t="shared" si="591"/>
        <v>0</v>
      </c>
      <c r="WS55" s="310">
        <f t="shared" si="592"/>
        <v>0</v>
      </c>
      <c r="WT55" s="310">
        <f t="shared" si="593"/>
        <v>0</v>
      </c>
      <c r="WU55" s="310">
        <f t="shared" si="594"/>
        <v>0</v>
      </c>
      <c r="WV55" s="310">
        <f t="shared" si="595"/>
        <v>0</v>
      </c>
      <c r="WW55" s="310">
        <f t="shared" si="596"/>
        <v>0</v>
      </c>
      <c r="WX55" s="310">
        <f t="shared" si="597"/>
        <v>0</v>
      </c>
      <c r="WY55" s="310">
        <f t="shared" si="598"/>
        <v>0</v>
      </c>
      <c r="WZ55" s="310">
        <f t="shared" si="599"/>
        <v>0</v>
      </c>
      <c r="XA55" s="310">
        <f t="shared" si="600"/>
        <v>0</v>
      </c>
      <c r="XB55" s="310">
        <f t="shared" si="601"/>
        <v>0</v>
      </c>
      <c r="XC55" s="310">
        <f t="shared" si="602"/>
        <v>0</v>
      </c>
      <c r="XD55" s="310">
        <f t="shared" si="603"/>
        <v>0</v>
      </c>
      <c r="XE55" s="310">
        <f t="shared" si="604"/>
        <v>0</v>
      </c>
      <c r="XF55" s="310">
        <f t="shared" si="605"/>
        <v>0</v>
      </c>
      <c r="XG55" s="310">
        <f t="shared" si="606"/>
        <v>0</v>
      </c>
      <c r="XH55" s="310">
        <f t="shared" si="607"/>
        <v>0</v>
      </c>
      <c r="XI55" s="310">
        <f t="shared" si="608"/>
        <v>0</v>
      </c>
      <c r="XJ55" s="310">
        <f t="shared" si="609"/>
        <v>0</v>
      </c>
      <c r="XK55" s="310">
        <f t="shared" si="610"/>
        <v>0</v>
      </c>
      <c r="XL55" s="310">
        <f t="shared" si="611"/>
        <v>0</v>
      </c>
      <c r="XM55" s="310">
        <f t="shared" si="612"/>
        <v>0</v>
      </c>
      <c r="XN55" s="310">
        <f t="shared" si="613"/>
        <v>0</v>
      </c>
      <c r="XO55" s="310">
        <f t="shared" si="614"/>
        <v>0</v>
      </c>
      <c r="XP55" s="310">
        <f t="shared" si="615"/>
        <v>0</v>
      </c>
      <c r="XQ55" s="310">
        <f t="shared" si="616"/>
        <v>0</v>
      </c>
      <c r="XR55" s="310">
        <f t="shared" si="617"/>
        <v>0</v>
      </c>
      <c r="XS55" s="310">
        <f t="shared" si="618"/>
        <v>0</v>
      </c>
      <c r="XT55" s="310">
        <f t="shared" si="619"/>
        <v>0</v>
      </c>
      <c r="XU55" s="310">
        <f t="shared" si="620"/>
        <v>0</v>
      </c>
      <c r="XV55" s="310">
        <f t="shared" si="621"/>
        <v>0</v>
      </c>
      <c r="XW55" s="310">
        <v>4.1255388371103999E-3</v>
      </c>
      <c r="XX55" s="310">
        <v>1.8616848184237044E-3</v>
      </c>
      <c r="XY55" s="310">
        <v>2.8673984340013793E-3</v>
      </c>
      <c r="XZ55" s="310">
        <v>2.3816481231272143E-3</v>
      </c>
      <c r="YB55" s="310">
        <f t="shared" si="622"/>
        <v>0</v>
      </c>
      <c r="YC55" s="310">
        <f t="shared" si="623"/>
        <v>0</v>
      </c>
      <c r="YD55" s="310">
        <f t="shared" si="624"/>
        <v>0</v>
      </c>
      <c r="YE55" s="310">
        <f t="shared" si="625"/>
        <v>0</v>
      </c>
      <c r="YF55" s="310">
        <f t="shared" si="626"/>
        <v>0</v>
      </c>
      <c r="YG55" s="310">
        <f t="shared" si="627"/>
        <v>0</v>
      </c>
      <c r="YH55" s="310">
        <f t="shared" si="628"/>
        <v>0</v>
      </c>
      <c r="YI55" s="310">
        <f t="shared" si="629"/>
        <v>0</v>
      </c>
      <c r="YJ55" s="310">
        <f t="shared" si="630"/>
        <v>0</v>
      </c>
      <c r="YK55" s="310">
        <f t="shared" si="631"/>
        <v>0</v>
      </c>
      <c r="YL55" s="310">
        <f t="shared" si="632"/>
        <v>0</v>
      </c>
      <c r="YM55" s="310">
        <f t="shared" si="633"/>
        <v>0</v>
      </c>
      <c r="YN55" s="310">
        <f t="shared" si="634"/>
        <v>0</v>
      </c>
      <c r="YO55" s="310">
        <f t="shared" si="635"/>
        <v>0</v>
      </c>
      <c r="YP55" s="310">
        <f t="shared" si="636"/>
        <v>0</v>
      </c>
      <c r="YQ55" s="310">
        <f t="shared" si="637"/>
        <v>0</v>
      </c>
      <c r="YR55" s="310">
        <f t="shared" si="638"/>
        <v>0</v>
      </c>
      <c r="YS55" s="310">
        <f t="shared" si="639"/>
        <v>0</v>
      </c>
      <c r="YT55" s="310">
        <f t="shared" si="640"/>
        <v>0</v>
      </c>
      <c r="YU55" s="310">
        <f t="shared" si="641"/>
        <v>0</v>
      </c>
      <c r="YV55" s="310">
        <f t="shared" si="642"/>
        <v>0</v>
      </c>
      <c r="YW55" s="310">
        <f t="shared" si="643"/>
        <v>0</v>
      </c>
      <c r="YX55" s="310">
        <f t="shared" si="644"/>
        <v>0</v>
      </c>
      <c r="YY55" s="310">
        <f t="shared" si="645"/>
        <v>0</v>
      </c>
      <c r="YZ55" s="310">
        <f t="shared" si="646"/>
        <v>0</v>
      </c>
      <c r="ZA55" s="310">
        <f t="shared" si="647"/>
        <v>0</v>
      </c>
      <c r="ZB55" s="310">
        <f t="shared" si="648"/>
        <v>0</v>
      </c>
      <c r="ZC55" s="310">
        <f t="shared" si="649"/>
        <v>0</v>
      </c>
      <c r="ZD55" s="310">
        <f t="shared" si="650"/>
        <v>0</v>
      </c>
      <c r="ZE55" s="310">
        <f t="shared" si="651"/>
        <v>0</v>
      </c>
      <c r="ZF55" s="310">
        <f t="shared" si="652"/>
        <v>0</v>
      </c>
      <c r="ZG55" s="310">
        <v>4.1255388371103999E-3</v>
      </c>
      <c r="ZH55" s="310">
        <v>1.8616848184237044E-3</v>
      </c>
      <c r="ZI55" s="310">
        <v>2.8673984340013793E-3</v>
      </c>
      <c r="ZJ55" s="310">
        <v>2.3816481231272143E-3</v>
      </c>
      <c r="ZL55" s="310">
        <f t="shared" si="653"/>
        <v>0</v>
      </c>
      <c r="ZM55" s="310">
        <f t="shared" si="654"/>
        <v>0</v>
      </c>
      <c r="ZN55" s="310">
        <f t="shared" si="655"/>
        <v>0</v>
      </c>
      <c r="ZO55" s="310">
        <f t="shared" si="656"/>
        <v>0</v>
      </c>
      <c r="ZP55" s="310">
        <f t="shared" si="657"/>
        <v>0</v>
      </c>
      <c r="ZQ55" s="310">
        <f t="shared" si="658"/>
        <v>0</v>
      </c>
      <c r="ZR55" s="310">
        <f t="shared" si="659"/>
        <v>0</v>
      </c>
      <c r="ZS55" s="310">
        <f t="shared" si="660"/>
        <v>0</v>
      </c>
      <c r="ZT55" s="310">
        <f t="shared" si="661"/>
        <v>0</v>
      </c>
      <c r="ZU55" s="310">
        <f t="shared" si="662"/>
        <v>0</v>
      </c>
      <c r="ZV55" s="310">
        <f t="shared" si="663"/>
        <v>0</v>
      </c>
      <c r="ZW55" s="310">
        <f t="shared" si="664"/>
        <v>0</v>
      </c>
      <c r="ZX55" s="310">
        <f t="shared" si="665"/>
        <v>0</v>
      </c>
      <c r="ZY55" s="310">
        <f t="shared" si="666"/>
        <v>0</v>
      </c>
      <c r="ZZ55" s="310">
        <f t="shared" si="667"/>
        <v>0</v>
      </c>
      <c r="AAA55" s="310">
        <f t="shared" si="668"/>
        <v>0</v>
      </c>
      <c r="AAB55" s="310">
        <f t="shared" si="669"/>
        <v>0</v>
      </c>
      <c r="AAC55" s="310">
        <f t="shared" si="670"/>
        <v>0</v>
      </c>
      <c r="AAD55" s="310">
        <f t="shared" si="671"/>
        <v>0</v>
      </c>
      <c r="AAE55" s="310">
        <f t="shared" si="672"/>
        <v>0</v>
      </c>
      <c r="AAF55" s="310">
        <f t="shared" si="673"/>
        <v>0</v>
      </c>
      <c r="AAG55" s="310">
        <f t="shared" si="674"/>
        <v>0</v>
      </c>
      <c r="AAH55" s="310">
        <f t="shared" si="675"/>
        <v>0</v>
      </c>
      <c r="AAI55" s="310">
        <f t="shared" si="676"/>
        <v>0</v>
      </c>
      <c r="AAJ55" s="310">
        <f t="shared" si="677"/>
        <v>0</v>
      </c>
      <c r="AAK55" s="310">
        <f t="shared" si="678"/>
        <v>0</v>
      </c>
      <c r="AAL55" s="310">
        <f t="shared" si="679"/>
        <v>0</v>
      </c>
      <c r="AAM55" s="310">
        <f t="shared" si="680"/>
        <v>0</v>
      </c>
      <c r="AAN55" s="310">
        <f t="shared" si="681"/>
        <v>0</v>
      </c>
      <c r="AAO55" s="310">
        <f t="shared" si="682"/>
        <v>0</v>
      </c>
      <c r="AAP55" s="310">
        <f t="shared" si="683"/>
        <v>0</v>
      </c>
      <c r="AAQ55" s="310">
        <v>4.1255388371103999E-3</v>
      </c>
      <c r="AAR55" s="310">
        <v>1.8616848184237044E-3</v>
      </c>
      <c r="AAS55" s="310">
        <v>2.8673984340013793E-3</v>
      </c>
      <c r="AAT55" s="310">
        <v>2.3816481231272143E-3</v>
      </c>
      <c r="AAV55" s="310">
        <f t="shared" si="684"/>
        <v>0</v>
      </c>
      <c r="AAW55" s="310">
        <f t="shared" si="685"/>
        <v>0</v>
      </c>
      <c r="AAX55" s="310">
        <f t="shared" si="686"/>
        <v>0</v>
      </c>
      <c r="AAY55" s="310">
        <f t="shared" si="687"/>
        <v>0</v>
      </c>
      <c r="AAZ55" s="310">
        <f t="shared" si="688"/>
        <v>0</v>
      </c>
      <c r="ABA55" s="310">
        <f t="shared" si="689"/>
        <v>0</v>
      </c>
      <c r="ABB55" s="310">
        <f t="shared" si="690"/>
        <v>0</v>
      </c>
      <c r="ABC55" s="310">
        <f t="shared" si="691"/>
        <v>0</v>
      </c>
      <c r="ABD55" s="310">
        <f t="shared" si="692"/>
        <v>0</v>
      </c>
      <c r="ABE55" s="310">
        <f t="shared" si="693"/>
        <v>0</v>
      </c>
      <c r="ABF55" s="310">
        <f t="shared" si="694"/>
        <v>0</v>
      </c>
      <c r="ABG55" s="310">
        <f t="shared" si="695"/>
        <v>0</v>
      </c>
      <c r="ABH55" s="310">
        <f t="shared" si="696"/>
        <v>0</v>
      </c>
      <c r="ABI55" s="310">
        <f t="shared" si="697"/>
        <v>0</v>
      </c>
      <c r="ABJ55" s="310">
        <f t="shared" si="698"/>
        <v>0</v>
      </c>
      <c r="ABK55" s="310">
        <f t="shared" si="699"/>
        <v>0</v>
      </c>
      <c r="ABL55" s="310">
        <f t="shared" si="700"/>
        <v>0</v>
      </c>
      <c r="ABM55" s="310">
        <f t="shared" si="701"/>
        <v>0</v>
      </c>
      <c r="ABN55" s="310">
        <f t="shared" si="702"/>
        <v>0</v>
      </c>
      <c r="ABO55" s="310">
        <f t="shared" si="703"/>
        <v>0</v>
      </c>
      <c r="ABP55" s="310">
        <f t="shared" si="704"/>
        <v>0</v>
      </c>
      <c r="ABQ55" s="310">
        <f t="shared" si="705"/>
        <v>0</v>
      </c>
      <c r="ABR55" s="310">
        <f t="shared" si="706"/>
        <v>0</v>
      </c>
      <c r="ABS55" s="310">
        <f t="shared" si="707"/>
        <v>0</v>
      </c>
      <c r="ABT55" s="310">
        <f t="shared" si="708"/>
        <v>0</v>
      </c>
      <c r="ABU55" s="310">
        <f t="shared" si="709"/>
        <v>0</v>
      </c>
      <c r="ABV55" s="310">
        <f t="shared" si="710"/>
        <v>0</v>
      </c>
      <c r="ABW55" s="310">
        <f t="shared" si="711"/>
        <v>0</v>
      </c>
      <c r="ABX55" s="310">
        <f t="shared" si="712"/>
        <v>0</v>
      </c>
      <c r="ABY55" s="310">
        <f t="shared" si="713"/>
        <v>0</v>
      </c>
      <c r="ABZ55" s="310">
        <f t="shared" si="714"/>
        <v>0</v>
      </c>
      <c r="ACA55" s="310">
        <v>4.1255388371103999E-3</v>
      </c>
      <c r="ACB55" s="310">
        <v>1.8616848184237044E-3</v>
      </c>
      <c r="ACC55" s="310">
        <v>2.8673984340013793E-3</v>
      </c>
      <c r="ACD55" s="310">
        <v>2.3816481231272143E-3</v>
      </c>
      <c r="ACF55" s="310">
        <f t="shared" si="715"/>
        <v>7.6472285483921544E-3</v>
      </c>
      <c r="ACG55" s="310">
        <f t="shared" si="716"/>
        <v>7.6472285483921544E-3</v>
      </c>
      <c r="ACH55" s="310">
        <f t="shared" si="717"/>
        <v>4.0105422483250417E-3</v>
      </c>
      <c r="ACI55" s="310">
        <f t="shared" si="718"/>
        <v>3.374679058646358E-3</v>
      </c>
      <c r="ACJ55" s="310">
        <f t="shared" si="719"/>
        <v>4.0105422483250417E-3</v>
      </c>
      <c r="ACK55" s="310">
        <f t="shared" si="720"/>
        <v>3.374679058646358E-3</v>
      </c>
      <c r="ACL55" s="310">
        <f t="shared" si="721"/>
        <v>3.374679058646358E-3</v>
      </c>
      <c r="ACM55" s="310">
        <f t="shared" si="722"/>
        <v>4.0105422483250417E-3</v>
      </c>
      <c r="ACN55" s="310">
        <f t="shared" si="723"/>
        <v>4.0105422483250417E-3</v>
      </c>
      <c r="ACO55" s="310">
        <f t="shared" si="724"/>
        <v>3.374679058646358E-3</v>
      </c>
      <c r="ACP55" s="310">
        <f t="shared" si="725"/>
        <v>7.6472285483921544E-3</v>
      </c>
      <c r="ACQ55" s="310">
        <f t="shared" si="726"/>
        <v>4.0105422483250417E-3</v>
      </c>
      <c r="ACR55" s="310">
        <f t="shared" si="727"/>
        <v>4.0105422483250417E-3</v>
      </c>
      <c r="ACS55" s="310">
        <f t="shared" si="728"/>
        <v>7.6472285483921544E-3</v>
      </c>
      <c r="ACT55" s="310">
        <f t="shared" si="729"/>
        <v>3.374679058646358E-3</v>
      </c>
      <c r="ACU55" s="310">
        <f t="shared" si="730"/>
        <v>3.374679058646358E-3</v>
      </c>
      <c r="ACV55" s="310">
        <f t="shared" si="731"/>
        <v>4.0105422483250417E-3</v>
      </c>
      <c r="ACW55" s="310">
        <f t="shared" si="732"/>
        <v>4.0105422483250417E-3</v>
      </c>
      <c r="ACX55" s="310">
        <f t="shared" si="733"/>
        <v>3.374679058646358E-3</v>
      </c>
      <c r="ACY55" s="310">
        <f t="shared" si="734"/>
        <v>3.374679058646358E-3</v>
      </c>
      <c r="ACZ55" s="310">
        <f t="shared" si="735"/>
        <v>3.374679058646358E-3</v>
      </c>
      <c r="ADA55" s="310">
        <f t="shared" si="736"/>
        <v>3.374679058646358E-3</v>
      </c>
      <c r="ADB55" s="310">
        <f t="shared" si="737"/>
        <v>4.0105422483250417E-3</v>
      </c>
      <c r="ADC55" s="310">
        <f t="shared" si="738"/>
        <v>4.0105422483250417E-3</v>
      </c>
      <c r="ADD55" s="310">
        <f t="shared" si="739"/>
        <v>7.6472285483921544E-3</v>
      </c>
      <c r="ADE55" s="310">
        <f t="shared" si="740"/>
        <v>7.6472285483921544E-3</v>
      </c>
      <c r="ADF55" s="310">
        <f t="shared" si="741"/>
        <v>3.374679058646358E-3</v>
      </c>
      <c r="ADG55" s="310">
        <f t="shared" si="742"/>
        <v>4.0105422483250417E-3</v>
      </c>
      <c r="ADH55" s="310">
        <f t="shared" si="743"/>
        <v>3.374679058646358E-3</v>
      </c>
      <c r="ADI55" s="310">
        <f t="shared" si="744"/>
        <v>4.0105422483250417E-3</v>
      </c>
      <c r="ADJ55" s="310">
        <f t="shared" si="745"/>
        <v>3.374679058646358E-3</v>
      </c>
      <c r="ADK55" s="310">
        <v>4.1255388371103999E-3</v>
      </c>
      <c r="ADL55" s="310">
        <v>1.8616848184237044E-3</v>
      </c>
      <c r="ADM55" s="310">
        <v>2.8673984340013793E-3</v>
      </c>
      <c r="ADN55" s="310">
        <v>2.3816481231272143E-3</v>
      </c>
      <c r="ADP55" s="310">
        <f t="shared" si="746"/>
        <v>0</v>
      </c>
      <c r="ADQ55" s="310">
        <f t="shared" si="747"/>
        <v>0</v>
      </c>
      <c r="ADR55" s="310">
        <f t="shared" si="748"/>
        <v>0</v>
      </c>
      <c r="ADS55" s="310">
        <f t="shared" si="749"/>
        <v>0</v>
      </c>
      <c r="ADT55" s="310">
        <f t="shared" si="750"/>
        <v>0</v>
      </c>
      <c r="ADU55" s="310">
        <f t="shared" si="751"/>
        <v>0</v>
      </c>
      <c r="ADV55" s="310">
        <f t="shared" si="752"/>
        <v>0</v>
      </c>
      <c r="ADW55" s="310">
        <f t="shared" si="753"/>
        <v>0</v>
      </c>
      <c r="ADX55" s="310">
        <f t="shared" si="754"/>
        <v>0</v>
      </c>
      <c r="ADY55" s="310">
        <f t="shared" si="755"/>
        <v>0</v>
      </c>
      <c r="ADZ55" s="310">
        <f t="shared" si="756"/>
        <v>0</v>
      </c>
      <c r="AEA55" s="310">
        <f t="shared" si="757"/>
        <v>0</v>
      </c>
      <c r="AEB55" s="310">
        <f t="shared" si="758"/>
        <v>0</v>
      </c>
      <c r="AEC55" s="310">
        <f t="shared" si="759"/>
        <v>0</v>
      </c>
      <c r="AED55" s="310">
        <f t="shared" si="760"/>
        <v>0</v>
      </c>
      <c r="AEE55" s="310">
        <f t="shared" si="761"/>
        <v>0</v>
      </c>
      <c r="AEF55" s="310">
        <f t="shared" si="762"/>
        <v>0</v>
      </c>
      <c r="AEG55" s="310">
        <f t="shared" si="763"/>
        <v>0</v>
      </c>
      <c r="AEH55" s="310">
        <f t="shared" si="764"/>
        <v>0</v>
      </c>
      <c r="AEI55" s="310">
        <f t="shared" si="765"/>
        <v>0</v>
      </c>
      <c r="AEJ55" s="310">
        <f t="shared" si="766"/>
        <v>0</v>
      </c>
      <c r="AEK55" s="310">
        <f t="shared" si="767"/>
        <v>0</v>
      </c>
      <c r="AEL55" s="310">
        <f t="shared" si="768"/>
        <v>0</v>
      </c>
      <c r="AEM55" s="310">
        <f t="shared" si="769"/>
        <v>0</v>
      </c>
      <c r="AEN55" s="310">
        <f t="shared" si="770"/>
        <v>0</v>
      </c>
      <c r="AEO55" s="310">
        <f t="shared" si="771"/>
        <v>0</v>
      </c>
      <c r="AEP55" s="310">
        <f t="shared" si="772"/>
        <v>0</v>
      </c>
      <c r="AEQ55" s="310">
        <f t="shared" si="773"/>
        <v>0</v>
      </c>
      <c r="AER55" s="310">
        <f t="shared" si="774"/>
        <v>0</v>
      </c>
      <c r="AES55" s="310">
        <f t="shared" si="775"/>
        <v>0</v>
      </c>
      <c r="AET55" s="310">
        <f t="shared" si="776"/>
        <v>0</v>
      </c>
      <c r="AEU55" s="310">
        <v>4.1255388371103999E-3</v>
      </c>
      <c r="AEV55" s="310">
        <v>1.8616848184237044E-3</v>
      </c>
      <c r="AEW55" s="310">
        <v>2.8673984340013793E-3</v>
      </c>
      <c r="AEX55" s="310">
        <v>2.3816481231272143E-3</v>
      </c>
      <c r="AEZ55" s="310">
        <f t="shared" si="777"/>
        <v>0</v>
      </c>
      <c r="AFA55" s="310">
        <f t="shared" si="778"/>
        <v>0</v>
      </c>
      <c r="AFB55" s="310">
        <f t="shared" si="779"/>
        <v>0</v>
      </c>
      <c r="AFC55" s="310">
        <f t="shared" si="780"/>
        <v>0</v>
      </c>
      <c r="AFD55" s="310">
        <f t="shared" si="781"/>
        <v>0</v>
      </c>
      <c r="AFE55" s="310">
        <f t="shared" si="782"/>
        <v>0</v>
      </c>
      <c r="AFF55" s="310">
        <f t="shared" si="783"/>
        <v>0</v>
      </c>
      <c r="AFG55" s="310">
        <f t="shared" si="784"/>
        <v>0</v>
      </c>
      <c r="AFH55" s="310">
        <f t="shared" si="785"/>
        <v>0</v>
      </c>
      <c r="AFI55" s="310">
        <f t="shared" si="786"/>
        <v>0</v>
      </c>
      <c r="AFJ55" s="310">
        <f t="shared" si="787"/>
        <v>0</v>
      </c>
      <c r="AFK55" s="310">
        <f t="shared" si="788"/>
        <v>0</v>
      </c>
      <c r="AFL55" s="310">
        <f t="shared" si="789"/>
        <v>0</v>
      </c>
      <c r="AFM55" s="310">
        <f t="shared" si="790"/>
        <v>0</v>
      </c>
      <c r="AFN55" s="310">
        <f t="shared" si="791"/>
        <v>0</v>
      </c>
      <c r="AFO55" s="310">
        <f t="shared" si="792"/>
        <v>0</v>
      </c>
      <c r="AFP55" s="310">
        <f t="shared" si="793"/>
        <v>0</v>
      </c>
      <c r="AFQ55" s="310">
        <f t="shared" si="794"/>
        <v>0</v>
      </c>
      <c r="AFR55" s="310">
        <f t="shared" si="795"/>
        <v>0</v>
      </c>
      <c r="AFS55" s="310">
        <f t="shared" si="796"/>
        <v>0</v>
      </c>
      <c r="AFT55" s="310">
        <f t="shared" si="797"/>
        <v>0</v>
      </c>
      <c r="AFU55" s="310">
        <f t="shared" si="798"/>
        <v>0</v>
      </c>
      <c r="AFV55" s="310">
        <f t="shared" si="799"/>
        <v>0</v>
      </c>
      <c r="AFW55" s="310">
        <f t="shared" si="800"/>
        <v>0</v>
      </c>
      <c r="AFX55" s="310">
        <f t="shared" si="801"/>
        <v>0</v>
      </c>
      <c r="AFY55" s="310">
        <f t="shared" si="802"/>
        <v>0</v>
      </c>
      <c r="AFZ55" s="310">
        <f t="shared" si="803"/>
        <v>0</v>
      </c>
      <c r="AGA55" s="310">
        <f t="shared" si="804"/>
        <v>0</v>
      </c>
      <c r="AGB55" s="310">
        <f t="shared" si="805"/>
        <v>0</v>
      </c>
      <c r="AGC55" s="310">
        <f t="shared" si="806"/>
        <v>0</v>
      </c>
      <c r="AGD55" s="310">
        <f t="shared" si="807"/>
        <v>0</v>
      </c>
      <c r="AGE55" s="310">
        <v>4.1255388371103999E-3</v>
      </c>
      <c r="AGF55" s="310">
        <v>1.8616848184237044E-3</v>
      </c>
      <c r="AGG55" s="310">
        <v>2.8673984340013793E-3</v>
      </c>
      <c r="AGH55" s="310">
        <v>2.3816481231272143E-3</v>
      </c>
    </row>
    <row r="56" spans="1:866" x14ac:dyDescent="0.25">
      <c r="C56" s="149" t="s">
        <v>86</v>
      </c>
      <c r="D56" s="309">
        <f t="shared" si="65"/>
        <v>0.62013402437245679</v>
      </c>
      <c r="E56" s="309">
        <f t="shared" si="66"/>
        <v>0.62013402437245679</v>
      </c>
      <c r="F56" s="309">
        <f t="shared" si="67"/>
        <v>0.71143568555908476</v>
      </c>
      <c r="G56" s="309">
        <f t="shared" si="68"/>
        <v>0.74399253094262652</v>
      </c>
      <c r="H56" s="309">
        <f t="shared" si="69"/>
        <v>0.71143568555908476</v>
      </c>
      <c r="I56" s="309">
        <f t="shared" si="70"/>
        <v>0.74399253094262652</v>
      </c>
      <c r="J56" s="309">
        <f t="shared" si="71"/>
        <v>0.74399253094262652</v>
      </c>
      <c r="K56" s="309">
        <f t="shared" si="72"/>
        <v>0.71143568555908476</v>
      </c>
      <c r="L56" s="309">
        <f t="shared" si="73"/>
        <v>0.71143568555908476</v>
      </c>
      <c r="M56" s="309">
        <f t="shared" si="74"/>
        <v>0.74399253094262652</v>
      </c>
      <c r="N56" s="309">
        <f t="shared" si="75"/>
        <v>0.62013402437245679</v>
      </c>
      <c r="O56" s="309">
        <f t="shared" si="76"/>
        <v>0.71143568555908476</v>
      </c>
      <c r="P56" s="309">
        <f t="shared" si="77"/>
        <v>0.71143568555908476</v>
      </c>
      <c r="Q56" s="309">
        <f t="shared" si="78"/>
        <v>0.62013402437245679</v>
      </c>
      <c r="R56" s="309">
        <f t="shared" si="79"/>
        <v>0.74399253094262652</v>
      </c>
      <c r="S56" s="309">
        <f t="shared" si="80"/>
        <v>0.74399253094262652</v>
      </c>
      <c r="T56" s="309">
        <f t="shared" si="81"/>
        <v>0.71143568555908476</v>
      </c>
      <c r="U56" s="309">
        <f t="shared" si="82"/>
        <v>0.71143568555908476</v>
      </c>
      <c r="V56" s="309">
        <f t="shared" si="83"/>
        <v>0.74399253094262652</v>
      </c>
      <c r="W56" s="309">
        <f t="shared" si="84"/>
        <v>0.74399253094262652</v>
      </c>
      <c r="X56" s="309">
        <f t="shared" si="85"/>
        <v>0.74399253094262652</v>
      </c>
      <c r="Y56" s="309">
        <f t="shared" si="86"/>
        <v>0.74399253094262652</v>
      </c>
      <c r="Z56" s="309">
        <f t="shared" si="87"/>
        <v>0.71143568555908476</v>
      </c>
      <c r="AA56" s="309">
        <f t="shared" si="88"/>
        <v>0.71143568555908476</v>
      </c>
      <c r="AB56" s="309">
        <f t="shared" si="89"/>
        <v>0.62013402437245679</v>
      </c>
      <c r="AC56" s="309">
        <f t="shared" ref="AC56:AD56" si="809">E108</f>
        <v>0.62013402437245679</v>
      </c>
      <c r="AD56" s="309">
        <f t="shared" si="809"/>
        <v>0.74399253094262652</v>
      </c>
      <c r="AE56" s="309">
        <f t="shared" si="91"/>
        <v>0.71143568555908476</v>
      </c>
      <c r="AF56" s="309">
        <f t="shared" si="92"/>
        <v>0.74399253094262652</v>
      </c>
      <c r="AG56" s="309">
        <f t="shared" si="93"/>
        <v>0.71143568555908476</v>
      </c>
      <c r="AH56" s="309">
        <f t="shared" si="94"/>
        <v>0.74399253094262652</v>
      </c>
      <c r="AI56" s="309">
        <v>0.53611054216647458</v>
      </c>
      <c r="AJ56" s="309">
        <v>0.83288196072856635</v>
      </c>
      <c r="AK56" s="309">
        <v>0.58348651189105294</v>
      </c>
      <c r="AL56" s="309">
        <v>0.54102883859378559</v>
      </c>
      <c r="AN56" s="309">
        <f t="shared" si="95"/>
        <v>0.68490165727228536</v>
      </c>
      <c r="AO56" s="309">
        <f t="shared" si="96"/>
        <v>0.68490165727228536</v>
      </c>
      <c r="AP56" s="309">
        <f t="shared" si="97"/>
        <v>0.81976279900222371</v>
      </c>
      <c r="AQ56" s="309">
        <f t="shared" si="98"/>
        <v>0.875467790732263</v>
      </c>
      <c r="AR56" s="309">
        <f t="shared" si="99"/>
        <v>0.81976279900222371</v>
      </c>
      <c r="AS56" s="309">
        <f t="shared" si="100"/>
        <v>0.875467790732263</v>
      </c>
      <c r="AT56" s="309">
        <f t="shared" si="101"/>
        <v>0.875467790732263</v>
      </c>
      <c r="AU56" s="309">
        <f t="shared" si="102"/>
        <v>0.81976279900222371</v>
      </c>
      <c r="AV56" s="309">
        <f t="shared" si="103"/>
        <v>0.81976279900222371</v>
      </c>
      <c r="AW56" s="309">
        <f t="shared" si="104"/>
        <v>0.875467790732263</v>
      </c>
      <c r="AX56" s="309">
        <f t="shared" si="105"/>
        <v>0.68490165727228536</v>
      </c>
      <c r="AY56" s="309">
        <f t="shared" si="106"/>
        <v>0.81976279900222371</v>
      </c>
      <c r="AZ56" s="309">
        <f t="shared" si="107"/>
        <v>0.81976279900222371</v>
      </c>
      <c r="BA56" s="309">
        <f t="shared" si="108"/>
        <v>0.68490165727228536</v>
      </c>
      <c r="BB56" s="309">
        <f t="shared" si="109"/>
        <v>0.875467790732263</v>
      </c>
      <c r="BC56" s="309">
        <f t="shared" si="110"/>
        <v>0.875467790732263</v>
      </c>
      <c r="BD56" s="309">
        <f t="shared" si="111"/>
        <v>0.81976279900222371</v>
      </c>
      <c r="BE56" s="309">
        <f t="shared" si="112"/>
        <v>0.81976279900222371</v>
      </c>
      <c r="BF56" s="309">
        <f t="shared" si="113"/>
        <v>0.875467790732263</v>
      </c>
      <c r="BG56" s="309">
        <f t="shared" si="114"/>
        <v>0.875467790732263</v>
      </c>
      <c r="BH56" s="309">
        <f t="shared" si="115"/>
        <v>0.875467790732263</v>
      </c>
      <c r="BI56" s="309">
        <f t="shared" si="116"/>
        <v>0.875467790732263</v>
      </c>
      <c r="BJ56" s="309">
        <f t="shared" si="117"/>
        <v>0.81976279900222371</v>
      </c>
      <c r="BK56" s="309">
        <f t="shared" si="118"/>
        <v>0.81976279900222371</v>
      </c>
      <c r="BL56" s="309">
        <f t="shared" si="119"/>
        <v>0.68490165727228536</v>
      </c>
      <c r="BM56" s="309">
        <f t="shared" si="120"/>
        <v>0.68490165727228536</v>
      </c>
      <c r="BN56" s="309">
        <f t="shared" si="121"/>
        <v>0.875467790732263</v>
      </c>
      <c r="BO56" s="309">
        <f t="shared" si="122"/>
        <v>0.81976279900222371</v>
      </c>
      <c r="BP56" s="309">
        <f t="shared" si="123"/>
        <v>0.875467790732263</v>
      </c>
      <c r="BQ56" s="309">
        <f t="shared" si="124"/>
        <v>0.81976279900222371</v>
      </c>
      <c r="BR56" s="309">
        <f t="shared" si="125"/>
        <v>0.875467790732263</v>
      </c>
      <c r="BS56" s="309">
        <v>0.53611054216647458</v>
      </c>
      <c r="BT56" s="309">
        <v>0.83288196072856635</v>
      </c>
      <c r="BU56" s="309">
        <v>0.58348651189105294</v>
      </c>
      <c r="BV56" s="309">
        <v>0.54102883859378559</v>
      </c>
      <c r="BX56" s="309">
        <f t="shared" si="126"/>
        <v>0.85405023557545812</v>
      </c>
      <c r="BY56" s="309">
        <f t="shared" si="127"/>
        <v>0.85405023557545812</v>
      </c>
      <c r="BZ56" s="309">
        <f t="shared" si="128"/>
        <v>0.88710047537965797</v>
      </c>
      <c r="CA56" s="309">
        <f t="shared" si="129"/>
        <v>0.91194655965109483</v>
      </c>
      <c r="CB56" s="309">
        <f t="shared" si="130"/>
        <v>0.88710047537965797</v>
      </c>
      <c r="CC56" s="309">
        <f t="shared" si="131"/>
        <v>0.91194655965109483</v>
      </c>
      <c r="CD56" s="309">
        <f t="shared" si="132"/>
        <v>0.91194655965109483</v>
      </c>
      <c r="CE56" s="309">
        <f t="shared" si="133"/>
        <v>0.88710047537965797</v>
      </c>
      <c r="CF56" s="309">
        <f t="shared" si="134"/>
        <v>0.88710047537965797</v>
      </c>
      <c r="CG56" s="309">
        <f t="shared" si="135"/>
        <v>0.91194655965109483</v>
      </c>
      <c r="CH56" s="309">
        <f t="shared" si="136"/>
        <v>0.85405023557545812</v>
      </c>
      <c r="CI56" s="309">
        <f t="shared" si="137"/>
        <v>0.88710047537965797</v>
      </c>
      <c r="CJ56" s="309">
        <f t="shared" si="138"/>
        <v>0.88710047537965797</v>
      </c>
      <c r="CK56" s="309">
        <f t="shared" si="139"/>
        <v>0.85405023557545812</v>
      </c>
      <c r="CL56" s="309">
        <f t="shared" si="140"/>
        <v>0.91194655965109483</v>
      </c>
      <c r="CM56" s="309">
        <f t="shared" si="141"/>
        <v>0.91194655965109483</v>
      </c>
      <c r="CN56" s="309">
        <f t="shared" si="142"/>
        <v>0.88710047537965797</v>
      </c>
      <c r="CO56" s="309">
        <f t="shared" si="143"/>
        <v>0.88710047537965797</v>
      </c>
      <c r="CP56" s="309">
        <f t="shared" si="144"/>
        <v>0.91194655965109483</v>
      </c>
      <c r="CQ56" s="309">
        <f t="shared" si="145"/>
        <v>0.91194655965109483</v>
      </c>
      <c r="CR56" s="309">
        <f t="shared" si="146"/>
        <v>0.91194655965109483</v>
      </c>
      <c r="CS56" s="309">
        <f t="shared" si="147"/>
        <v>0.91194655965109483</v>
      </c>
      <c r="CT56" s="309">
        <f t="shared" si="148"/>
        <v>0.88710047537965797</v>
      </c>
      <c r="CU56" s="309">
        <f t="shared" si="149"/>
        <v>0.88710047537965797</v>
      </c>
      <c r="CV56" s="309">
        <f t="shared" si="150"/>
        <v>0.85405023557545812</v>
      </c>
      <c r="CW56" s="309">
        <f t="shared" si="151"/>
        <v>0.85405023557545812</v>
      </c>
      <c r="CX56" s="309">
        <f t="shared" si="152"/>
        <v>0.91194655965109483</v>
      </c>
      <c r="CY56" s="309">
        <f t="shared" si="153"/>
        <v>0.88710047537965797</v>
      </c>
      <c r="CZ56" s="309">
        <f t="shared" si="154"/>
        <v>0.91194655965109483</v>
      </c>
      <c r="DA56" s="309">
        <f t="shared" si="155"/>
        <v>0.88710047537965797</v>
      </c>
      <c r="DB56" s="309">
        <f t="shared" si="156"/>
        <v>0.91194655965109483</v>
      </c>
      <c r="DC56" s="309">
        <v>0.53611054216647458</v>
      </c>
      <c r="DD56" s="309">
        <v>0.83288196072856635</v>
      </c>
      <c r="DE56" s="309">
        <v>0.58348651189105294</v>
      </c>
      <c r="DF56" s="309">
        <v>0.54102883859378559</v>
      </c>
      <c r="DH56" s="309">
        <f t="shared" si="157"/>
        <v>0</v>
      </c>
      <c r="DI56" s="309">
        <f t="shared" si="158"/>
        <v>0</v>
      </c>
      <c r="DJ56" s="309">
        <f t="shared" si="159"/>
        <v>0</v>
      </c>
      <c r="DK56" s="309">
        <f t="shared" si="160"/>
        <v>0</v>
      </c>
      <c r="DL56" s="309">
        <f t="shared" si="161"/>
        <v>0</v>
      </c>
      <c r="DM56" s="309">
        <f t="shared" si="162"/>
        <v>0</v>
      </c>
      <c r="DN56" s="309">
        <f t="shared" si="163"/>
        <v>0</v>
      </c>
      <c r="DO56" s="309">
        <f t="shared" si="164"/>
        <v>0</v>
      </c>
      <c r="DP56" s="309">
        <f t="shared" si="165"/>
        <v>0</v>
      </c>
      <c r="DQ56" s="309">
        <f t="shared" si="166"/>
        <v>0</v>
      </c>
      <c r="DR56" s="309">
        <f t="shared" si="167"/>
        <v>0</v>
      </c>
      <c r="DS56" s="309">
        <f t="shared" si="168"/>
        <v>0</v>
      </c>
      <c r="DT56" s="309">
        <f t="shared" si="169"/>
        <v>0</v>
      </c>
      <c r="DU56" s="309">
        <f t="shared" si="170"/>
        <v>0</v>
      </c>
      <c r="DV56" s="309">
        <f t="shared" si="171"/>
        <v>0</v>
      </c>
      <c r="DW56" s="309">
        <f t="shared" si="172"/>
        <v>0</v>
      </c>
      <c r="DX56" s="309">
        <f t="shared" si="173"/>
        <v>0</v>
      </c>
      <c r="DY56" s="309">
        <f t="shared" si="174"/>
        <v>0</v>
      </c>
      <c r="DZ56" s="309">
        <f t="shared" si="175"/>
        <v>0</v>
      </c>
      <c r="EA56" s="309">
        <f t="shared" si="176"/>
        <v>0</v>
      </c>
      <c r="EB56" s="309">
        <f t="shared" si="177"/>
        <v>0</v>
      </c>
      <c r="EC56" s="309">
        <f t="shared" si="178"/>
        <v>0</v>
      </c>
      <c r="ED56" s="309">
        <f t="shared" si="179"/>
        <v>0</v>
      </c>
      <c r="EE56" s="309">
        <f t="shared" si="180"/>
        <v>0</v>
      </c>
      <c r="EF56" s="309">
        <f t="shared" si="181"/>
        <v>0</v>
      </c>
      <c r="EG56" s="309">
        <f t="shared" si="182"/>
        <v>0</v>
      </c>
      <c r="EH56" s="309">
        <f t="shared" si="183"/>
        <v>0</v>
      </c>
      <c r="EI56" s="309">
        <f t="shared" si="184"/>
        <v>0</v>
      </c>
      <c r="EJ56" s="309">
        <f t="shared" si="185"/>
        <v>0</v>
      </c>
      <c r="EK56" s="309">
        <f t="shared" si="186"/>
        <v>0</v>
      </c>
      <c r="EL56" s="309">
        <f t="shared" si="187"/>
        <v>0</v>
      </c>
      <c r="EM56" s="309">
        <v>0.53611054216647458</v>
      </c>
      <c r="EN56" s="309">
        <v>0.83288196072856635</v>
      </c>
      <c r="EO56" s="309">
        <v>0.58348651189105294</v>
      </c>
      <c r="EP56" s="309">
        <v>0.54102883859378559</v>
      </c>
      <c r="ER56" s="309">
        <f t="shared" si="188"/>
        <v>0</v>
      </c>
      <c r="ES56" s="309">
        <f t="shared" si="189"/>
        <v>0</v>
      </c>
      <c r="ET56" s="309">
        <f t="shared" si="190"/>
        <v>0</v>
      </c>
      <c r="EU56" s="309">
        <f t="shared" si="191"/>
        <v>0</v>
      </c>
      <c r="EV56" s="309">
        <f t="shared" si="192"/>
        <v>0</v>
      </c>
      <c r="EW56" s="309">
        <f t="shared" si="193"/>
        <v>0</v>
      </c>
      <c r="EX56" s="309">
        <f t="shared" si="194"/>
        <v>0</v>
      </c>
      <c r="EY56" s="309">
        <f t="shared" si="195"/>
        <v>0</v>
      </c>
      <c r="EZ56" s="309">
        <f t="shared" si="196"/>
        <v>0</v>
      </c>
      <c r="FA56" s="309">
        <f t="shared" si="197"/>
        <v>0</v>
      </c>
      <c r="FB56" s="309">
        <f t="shared" si="198"/>
        <v>0</v>
      </c>
      <c r="FC56" s="309">
        <f t="shared" si="199"/>
        <v>0</v>
      </c>
      <c r="FD56" s="309">
        <f t="shared" si="200"/>
        <v>0</v>
      </c>
      <c r="FE56" s="309">
        <f t="shared" si="201"/>
        <v>0</v>
      </c>
      <c r="FF56" s="309">
        <f t="shared" si="202"/>
        <v>0</v>
      </c>
      <c r="FG56" s="309">
        <f t="shared" si="203"/>
        <v>0</v>
      </c>
      <c r="FH56" s="309">
        <f t="shared" si="204"/>
        <v>0</v>
      </c>
      <c r="FI56" s="309">
        <f t="shared" si="205"/>
        <v>0</v>
      </c>
      <c r="FJ56" s="309">
        <f t="shared" si="206"/>
        <v>0</v>
      </c>
      <c r="FK56" s="309">
        <f t="shared" si="207"/>
        <v>0</v>
      </c>
      <c r="FL56" s="309">
        <f t="shared" si="208"/>
        <v>0</v>
      </c>
      <c r="FM56" s="309">
        <f t="shared" si="209"/>
        <v>0</v>
      </c>
      <c r="FN56" s="309">
        <f t="shared" si="210"/>
        <v>0</v>
      </c>
      <c r="FO56" s="309">
        <f t="shared" si="211"/>
        <v>0</v>
      </c>
      <c r="FP56" s="309">
        <f t="shared" si="212"/>
        <v>0</v>
      </c>
      <c r="FQ56" s="309">
        <f t="shared" si="213"/>
        <v>0</v>
      </c>
      <c r="FR56" s="309">
        <f t="shared" si="214"/>
        <v>0</v>
      </c>
      <c r="FS56" s="309">
        <f t="shared" si="215"/>
        <v>0</v>
      </c>
      <c r="FT56" s="309">
        <f t="shared" si="216"/>
        <v>0</v>
      </c>
      <c r="FU56" s="309">
        <f t="shared" si="217"/>
        <v>0</v>
      </c>
      <c r="FV56" s="309">
        <f t="shared" si="218"/>
        <v>0</v>
      </c>
      <c r="FW56" s="309">
        <v>0.53611054216647458</v>
      </c>
      <c r="FX56" s="309">
        <v>0.83288196072856635</v>
      </c>
      <c r="FY56" s="309">
        <v>0.58348651189105294</v>
      </c>
      <c r="FZ56" s="309">
        <v>0.54102883859378559</v>
      </c>
      <c r="GB56" s="309">
        <f t="shared" si="219"/>
        <v>1.4687329258685131E-3</v>
      </c>
      <c r="GC56" s="309">
        <f t="shared" si="220"/>
        <v>1.4687329258685131E-3</v>
      </c>
      <c r="GD56" s="309">
        <f t="shared" si="221"/>
        <v>0</v>
      </c>
      <c r="GE56" s="309">
        <f t="shared" si="222"/>
        <v>0</v>
      </c>
      <c r="GF56" s="309">
        <f t="shared" si="223"/>
        <v>0</v>
      </c>
      <c r="GG56" s="309">
        <f t="shared" si="224"/>
        <v>0</v>
      </c>
      <c r="GH56" s="309">
        <f t="shared" si="225"/>
        <v>0</v>
      </c>
      <c r="GI56" s="309">
        <f t="shared" si="226"/>
        <v>0</v>
      </c>
      <c r="GJ56" s="309">
        <f t="shared" si="227"/>
        <v>0</v>
      </c>
      <c r="GK56" s="309">
        <f t="shared" si="228"/>
        <v>0</v>
      </c>
      <c r="GL56" s="309">
        <f t="shared" si="229"/>
        <v>1.4687329258685131E-3</v>
      </c>
      <c r="GM56" s="309">
        <f t="shared" si="230"/>
        <v>0</v>
      </c>
      <c r="GN56" s="309">
        <f t="shared" si="231"/>
        <v>0</v>
      </c>
      <c r="GO56" s="309">
        <f t="shared" si="232"/>
        <v>1.4687329258685131E-3</v>
      </c>
      <c r="GP56" s="309">
        <f t="shared" si="233"/>
        <v>0</v>
      </c>
      <c r="GQ56" s="309">
        <f t="shared" si="234"/>
        <v>0</v>
      </c>
      <c r="GR56" s="309">
        <f t="shared" si="235"/>
        <v>0</v>
      </c>
      <c r="GS56" s="309">
        <f t="shared" si="236"/>
        <v>0</v>
      </c>
      <c r="GT56" s="309">
        <f t="shared" si="237"/>
        <v>0</v>
      </c>
      <c r="GU56" s="309">
        <f t="shared" si="238"/>
        <v>0</v>
      </c>
      <c r="GV56" s="309">
        <f t="shared" si="239"/>
        <v>0</v>
      </c>
      <c r="GW56" s="309">
        <f t="shared" si="240"/>
        <v>0</v>
      </c>
      <c r="GX56" s="309">
        <f t="shared" si="241"/>
        <v>0</v>
      </c>
      <c r="GY56" s="309">
        <f t="shared" si="242"/>
        <v>0</v>
      </c>
      <c r="GZ56" s="309">
        <f t="shared" si="243"/>
        <v>1.4687329258685131E-3</v>
      </c>
      <c r="HA56" s="309">
        <f t="shared" si="244"/>
        <v>1.4687329258685131E-3</v>
      </c>
      <c r="HB56" s="309">
        <f t="shared" si="245"/>
        <v>0</v>
      </c>
      <c r="HC56" s="309">
        <f t="shared" si="246"/>
        <v>0</v>
      </c>
      <c r="HD56" s="309">
        <f t="shared" si="247"/>
        <v>0</v>
      </c>
      <c r="HE56" s="309">
        <f t="shared" si="248"/>
        <v>0</v>
      </c>
      <c r="HF56" s="309">
        <f t="shared" si="249"/>
        <v>0</v>
      </c>
      <c r="HG56" s="309">
        <v>0.53611054216647458</v>
      </c>
      <c r="HH56" s="309">
        <v>0.83288196072856635</v>
      </c>
      <c r="HI56" s="309">
        <v>0.58348651189105294</v>
      </c>
      <c r="HJ56" s="309">
        <v>0.54102883859378559</v>
      </c>
      <c r="HL56" s="309">
        <f t="shared" si="250"/>
        <v>0</v>
      </c>
      <c r="HM56" s="309">
        <f t="shared" si="251"/>
        <v>0</v>
      </c>
      <c r="HN56" s="309">
        <f t="shared" si="252"/>
        <v>0</v>
      </c>
      <c r="HO56" s="309">
        <f t="shared" si="253"/>
        <v>0</v>
      </c>
      <c r="HP56" s="309">
        <f t="shared" si="254"/>
        <v>0</v>
      </c>
      <c r="HQ56" s="309">
        <f t="shared" si="255"/>
        <v>0</v>
      </c>
      <c r="HR56" s="309">
        <f t="shared" si="256"/>
        <v>0</v>
      </c>
      <c r="HS56" s="309">
        <f t="shared" si="257"/>
        <v>0</v>
      </c>
      <c r="HT56" s="309">
        <f t="shared" si="258"/>
        <v>0</v>
      </c>
      <c r="HU56" s="309">
        <f t="shared" si="259"/>
        <v>0</v>
      </c>
      <c r="HV56" s="309">
        <f t="shared" si="260"/>
        <v>0</v>
      </c>
      <c r="HW56" s="309">
        <f t="shared" si="261"/>
        <v>0</v>
      </c>
      <c r="HX56" s="309">
        <f t="shared" si="262"/>
        <v>0</v>
      </c>
      <c r="HY56" s="309">
        <f t="shared" si="263"/>
        <v>0</v>
      </c>
      <c r="HZ56" s="309">
        <f t="shared" si="264"/>
        <v>0</v>
      </c>
      <c r="IA56" s="309">
        <f t="shared" si="265"/>
        <v>0</v>
      </c>
      <c r="IB56" s="309">
        <f t="shared" si="266"/>
        <v>0</v>
      </c>
      <c r="IC56" s="309">
        <f t="shared" si="267"/>
        <v>0</v>
      </c>
      <c r="ID56" s="309">
        <f t="shared" si="268"/>
        <v>0</v>
      </c>
      <c r="IE56" s="309">
        <f t="shared" si="269"/>
        <v>0</v>
      </c>
      <c r="IF56" s="309">
        <f t="shared" si="270"/>
        <v>0</v>
      </c>
      <c r="IG56" s="309">
        <f t="shared" si="271"/>
        <v>0</v>
      </c>
      <c r="IH56" s="309">
        <f t="shared" si="272"/>
        <v>0</v>
      </c>
      <c r="II56" s="309">
        <f t="shared" si="273"/>
        <v>0</v>
      </c>
      <c r="IJ56" s="309">
        <f t="shared" si="274"/>
        <v>0</v>
      </c>
      <c r="IK56" s="309">
        <f t="shared" si="275"/>
        <v>0</v>
      </c>
      <c r="IL56" s="309">
        <f t="shared" si="276"/>
        <v>0</v>
      </c>
      <c r="IM56" s="309">
        <f t="shared" si="277"/>
        <v>0</v>
      </c>
      <c r="IN56" s="309">
        <f t="shared" si="278"/>
        <v>0</v>
      </c>
      <c r="IO56" s="309">
        <f t="shared" si="279"/>
        <v>0</v>
      </c>
      <c r="IP56" s="309">
        <f t="shared" si="280"/>
        <v>0</v>
      </c>
      <c r="IQ56" s="309">
        <v>0.53611054216647458</v>
      </c>
      <c r="IR56" s="309">
        <v>0.83288196072856635</v>
      </c>
      <c r="IS56" s="309">
        <v>0.58348651189105294</v>
      </c>
      <c r="IT56" s="309">
        <v>0.54102883859378559</v>
      </c>
      <c r="IV56" s="309">
        <f t="shared" si="281"/>
        <v>0</v>
      </c>
      <c r="IW56" s="309">
        <f t="shared" si="282"/>
        <v>0</v>
      </c>
      <c r="IX56" s="309">
        <f t="shared" si="283"/>
        <v>0</v>
      </c>
      <c r="IY56" s="309">
        <f t="shared" si="284"/>
        <v>0</v>
      </c>
      <c r="IZ56" s="309">
        <f t="shared" si="285"/>
        <v>0</v>
      </c>
      <c r="JA56" s="309">
        <f t="shared" si="286"/>
        <v>0</v>
      </c>
      <c r="JB56" s="309">
        <f t="shared" si="287"/>
        <v>0</v>
      </c>
      <c r="JC56" s="309">
        <f t="shared" si="288"/>
        <v>0</v>
      </c>
      <c r="JD56" s="309">
        <f t="shared" si="289"/>
        <v>0</v>
      </c>
      <c r="JE56" s="309">
        <f t="shared" si="290"/>
        <v>0</v>
      </c>
      <c r="JF56" s="309">
        <f t="shared" si="291"/>
        <v>0</v>
      </c>
      <c r="JG56" s="309">
        <f t="shared" si="292"/>
        <v>0</v>
      </c>
      <c r="JH56" s="309">
        <f t="shared" si="293"/>
        <v>0</v>
      </c>
      <c r="JI56" s="309">
        <f t="shared" si="294"/>
        <v>0</v>
      </c>
      <c r="JJ56" s="309">
        <f t="shared" si="295"/>
        <v>0</v>
      </c>
      <c r="JK56" s="309">
        <f t="shared" si="296"/>
        <v>0</v>
      </c>
      <c r="JL56" s="309">
        <f t="shared" si="297"/>
        <v>0</v>
      </c>
      <c r="JM56" s="309">
        <f t="shared" si="298"/>
        <v>0</v>
      </c>
      <c r="JN56" s="309">
        <f t="shared" si="299"/>
        <v>0</v>
      </c>
      <c r="JO56" s="309">
        <f t="shared" si="300"/>
        <v>0</v>
      </c>
      <c r="JP56" s="309">
        <f t="shared" si="301"/>
        <v>0</v>
      </c>
      <c r="JQ56" s="309">
        <f t="shared" si="302"/>
        <v>0</v>
      </c>
      <c r="JR56" s="309">
        <f t="shared" si="303"/>
        <v>0</v>
      </c>
      <c r="JS56" s="309">
        <f t="shared" si="304"/>
        <v>0</v>
      </c>
      <c r="JT56" s="309">
        <f t="shared" si="305"/>
        <v>0</v>
      </c>
      <c r="JU56" s="309">
        <f t="shared" si="306"/>
        <v>0</v>
      </c>
      <c r="JV56" s="309">
        <f t="shared" si="307"/>
        <v>0</v>
      </c>
      <c r="JW56" s="309">
        <f t="shared" si="308"/>
        <v>0</v>
      </c>
      <c r="JX56" s="309">
        <f t="shared" si="309"/>
        <v>0</v>
      </c>
      <c r="JY56" s="309">
        <f t="shared" si="310"/>
        <v>0</v>
      </c>
      <c r="JZ56" s="309">
        <f t="shared" si="311"/>
        <v>0</v>
      </c>
      <c r="KA56" s="309">
        <v>0.53611054216647458</v>
      </c>
      <c r="KB56" s="309">
        <v>0.83288196072856635</v>
      </c>
      <c r="KC56" s="309">
        <v>0.58348651189105294</v>
      </c>
      <c r="KD56" s="309">
        <v>0.54102883859378559</v>
      </c>
      <c r="KF56" s="309">
        <f t="shared" si="312"/>
        <v>0</v>
      </c>
      <c r="KG56" s="309">
        <f t="shared" si="313"/>
        <v>0</v>
      </c>
      <c r="KH56" s="309">
        <f t="shared" si="314"/>
        <v>0</v>
      </c>
      <c r="KI56" s="309">
        <f t="shared" si="315"/>
        <v>0</v>
      </c>
      <c r="KJ56" s="309">
        <f t="shared" si="316"/>
        <v>0</v>
      </c>
      <c r="KK56" s="309">
        <f t="shared" si="317"/>
        <v>0</v>
      </c>
      <c r="KL56" s="309">
        <f t="shared" si="318"/>
        <v>0</v>
      </c>
      <c r="KM56" s="309">
        <f t="shared" si="319"/>
        <v>0</v>
      </c>
      <c r="KN56" s="309">
        <f t="shared" si="320"/>
        <v>0</v>
      </c>
      <c r="KO56" s="309">
        <f t="shared" si="321"/>
        <v>0</v>
      </c>
      <c r="KP56" s="309">
        <f t="shared" si="322"/>
        <v>0</v>
      </c>
      <c r="KQ56" s="309">
        <f t="shared" si="323"/>
        <v>0</v>
      </c>
      <c r="KR56" s="309">
        <f t="shared" si="324"/>
        <v>0</v>
      </c>
      <c r="KS56" s="309">
        <f t="shared" si="325"/>
        <v>0</v>
      </c>
      <c r="KT56" s="309">
        <f t="shared" si="326"/>
        <v>0</v>
      </c>
      <c r="KU56" s="309">
        <f t="shared" si="327"/>
        <v>0</v>
      </c>
      <c r="KV56" s="309">
        <f t="shared" si="328"/>
        <v>0</v>
      </c>
      <c r="KW56" s="309">
        <f t="shared" si="329"/>
        <v>0</v>
      </c>
      <c r="KX56" s="309">
        <f t="shared" si="330"/>
        <v>0</v>
      </c>
      <c r="KY56" s="309">
        <f t="shared" si="331"/>
        <v>0</v>
      </c>
      <c r="KZ56" s="309">
        <f t="shared" si="332"/>
        <v>0</v>
      </c>
      <c r="LA56" s="309">
        <f t="shared" si="333"/>
        <v>0</v>
      </c>
      <c r="LB56" s="309">
        <f t="shared" si="334"/>
        <v>0</v>
      </c>
      <c r="LC56" s="309">
        <f t="shared" si="335"/>
        <v>0</v>
      </c>
      <c r="LD56" s="309">
        <f t="shared" si="336"/>
        <v>0</v>
      </c>
      <c r="LE56" s="309">
        <f t="shared" si="337"/>
        <v>0</v>
      </c>
      <c r="LF56" s="309">
        <f t="shared" si="338"/>
        <v>0</v>
      </c>
      <c r="LG56" s="309">
        <f t="shared" si="339"/>
        <v>0</v>
      </c>
      <c r="LH56" s="309">
        <f t="shared" si="340"/>
        <v>0</v>
      </c>
      <c r="LI56" s="309">
        <f t="shared" si="341"/>
        <v>0</v>
      </c>
      <c r="LJ56" s="309">
        <f t="shared" si="342"/>
        <v>0</v>
      </c>
      <c r="LK56" s="309">
        <v>0.53611054216647458</v>
      </c>
      <c r="LL56" s="309">
        <v>0.83288196072856635</v>
      </c>
      <c r="LM56" s="309">
        <v>0.58348651189105294</v>
      </c>
      <c r="LN56" s="309">
        <v>0.54102883859378559</v>
      </c>
      <c r="LP56" s="309">
        <f t="shared" si="343"/>
        <v>0</v>
      </c>
      <c r="LQ56" s="309">
        <f t="shared" si="344"/>
        <v>0</v>
      </c>
      <c r="LR56" s="309">
        <f t="shared" si="345"/>
        <v>0</v>
      </c>
      <c r="LS56" s="309">
        <f t="shared" si="346"/>
        <v>0</v>
      </c>
      <c r="LT56" s="309">
        <f t="shared" si="347"/>
        <v>0</v>
      </c>
      <c r="LU56" s="309">
        <f t="shared" si="348"/>
        <v>0</v>
      </c>
      <c r="LV56" s="309">
        <f t="shared" si="349"/>
        <v>0</v>
      </c>
      <c r="LW56" s="309">
        <f t="shared" si="350"/>
        <v>0</v>
      </c>
      <c r="LX56" s="309">
        <f t="shared" si="351"/>
        <v>0</v>
      </c>
      <c r="LY56" s="309">
        <f t="shared" si="352"/>
        <v>0</v>
      </c>
      <c r="LZ56" s="309">
        <f t="shared" si="353"/>
        <v>0</v>
      </c>
      <c r="MA56" s="309">
        <f t="shared" si="354"/>
        <v>0</v>
      </c>
      <c r="MB56" s="309">
        <f t="shared" si="355"/>
        <v>0</v>
      </c>
      <c r="MC56" s="309">
        <f t="shared" si="356"/>
        <v>0</v>
      </c>
      <c r="MD56" s="309">
        <f t="shared" si="357"/>
        <v>0</v>
      </c>
      <c r="ME56" s="309">
        <f t="shared" si="358"/>
        <v>0</v>
      </c>
      <c r="MF56" s="309">
        <f t="shared" si="359"/>
        <v>0</v>
      </c>
      <c r="MG56" s="309">
        <f t="shared" si="360"/>
        <v>0</v>
      </c>
      <c r="MH56" s="309">
        <f t="shared" si="361"/>
        <v>0</v>
      </c>
      <c r="MI56" s="309">
        <f t="shared" si="362"/>
        <v>0</v>
      </c>
      <c r="MJ56" s="309">
        <f t="shared" si="363"/>
        <v>0</v>
      </c>
      <c r="MK56" s="309">
        <f t="shared" si="364"/>
        <v>0</v>
      </c>
      <c r="ML56" s="309">
        <f t="shared" si="365"/>
        <v>0</v>
      </c>
      <c r="MM56" s="309">
        <f t="shared" si="366"/>
        <v>0</v>
      </c>
      <c r="MN56" s="309">
        <f t="shared" si="367"/>
        <v>0</v>
      </c>
      <c r="MO56" s="309">
        <f t="shared" si="368"/>
        <v>0</v>
      </c>
      <c r="MP56" s="309">
        <f t="shared" si="369"/>
        <v>0</v>
      </c>
      <c r="MQ56" s="309">
        <f t="shared" si="370"/>
        <v>0</v>
      </c>
      <c r="MR56" s="309">
        <f t="shared" si="371"/>
        <v>0</v>
      </c>
      <c r="MS56" s="309">
        <f t="shared" si="372"/>
        <v>0</v>
      </c>
      <c r="MT56" s="309">
        <f t="shared" si="373"/>
        <v>0</v>
      </c>
      <c r="MU56" s="309">
        <v>0.53611054216647458</v>
      </c>
      <c r="MV56" s="309">
        <v>0.83288196072856635</v>
      </c>
      <c r="MW56" s="309">
        <v>0.58348651189105294</v>
      </c>
      <c r="MX56" s="309">
        <v>0.54102883859378559</v>
      </c>
      <c r="MZ56" s="309">
        <f t="shared" si="374"/>
        <v>0</v>
      </c>
      <c r="NA56" s="309">
        <f t="shared" si="375"/>
        <v>0</v>
      </c>
      <c r="NB56" s="309">
        <f t="shared" si="376"/>
        <v>0</v>
      </c>
      <c r="NC56" s="309">
        <f t="shared" si="377"/>
        <v>0</v>
      </c>
      <c r="ND56" s="309">
        <f t="shared" si="378"/>
        <v>0</v>
      </c>
      <c r="NE56" s="309">
        <f t="shared" si="379"/>
        <v>0</v>
      </c>
      <c r="NF56" s="309">
        <f t="shared" si="380"/>
        <v>0</v>
      </c>
      <c r="NG56" s="309">
        <f t="shared" si="381"/>
        <v>0</v>
      </c>
      <c r="NH56" s="309">
        <f t="shared" si="382"/>
        <v>0</v>
      </c>
      <c r="NI56" s="309">
        <f t="shared" si="383"/>
        <v>0</v>
      </c>
      <c r="NJ56" s="309">
        <f t="shared" si="384"/>
        <v>0</v>
      </c>
      <c r="NK56" s="309">
        <f t="shared" si="385"/>
        <v>0</v>
      </c>
      <c r="NL56" s="309">
        <f t="shared" si="386"/>
        <v>0</v>
      </c>
      <c r="NM56" s="309">
        <f t="shared" si="387"/>
        <v>0</v>
      </c>
      <c r="NN56" s="309">
        <f t="shared" si="388"/>
        <v>0</v>
      </c>
      <c r="NO56" s="309">
        <f t="shared" si="389"/>
        <v>0</v>
      </c>
      <c r="NP56" s="309">
        <f t="shared" si="390"/>
        <v>0</v>
      </c>
      <c r="NQ56" s="309">
        <f t="shared" si="391"/>
        <v>0</v>
      </c>
      <c r="NR56" s="309">
        <f t="shared" si="392"/>
        <v>0</v>
      </c>
      <c r="NS56" s="309">
        <f t="shared" si="393"/>
        <v>0</v>
      </c>
      <c r="NT56" s="309">
        <f t="shared" si="394"/>
        <v>0</v>
      </c>
      <c r="NU56" s="309">
        <f t="shared" si="395"/>
        <v>0</v>
      </c>
      <c r="NV56" s="309">
        <f t="shared" si="396"/>
        <v>0</v>
      </c>
      <c r="NW56" s="309">
        <f t="shared" si="397"/>
        <v>0</v>
      </c>
      <c r="NX56" s="309">
        <f t="shared" si="398"/>
        <v>0</v>
      </c>
      <c r="NY56" s="309">
        <f t="shared" si="399"/>
        <v>0</v>
      </c>
      <c r="NZ56" s="309">
        <f t="shared" si="400"/>
        <v>0</v>
      </c>
      <c r="OA56" s="309">
        <f t="shared" si="401"/>
        <v>0</v>
      </c>
      <c r="OB56" s="309">
        <f t="shared" si="402"/>
        <v>0</v>
      </c>
      <c r="OC56" s="309">
        <f t="shared" si="403"/>
        <v>0</v>
      </c>
      <c r="OD56" s="309">
        <f t="shared" si="404"/>
        <v>0</v>
      </c>
      <c r="OE56" s="309">
        <v>0.53611054216647458</v>
      </c>
      <c r="OF56" s="309">
        <v>0.83288196072856635</v>
      </c>
      <c r="OG56" s="309">
        <v>0.58348651189105294</v>
      </c>
      <c r="OH56" s="309">
        <v>0.54102883859378559</v>
      </c>
      <c r="OJ56" s="309">
        <f t="shared" si="405"/>
        <v>0.91492601926617445</v>
      </c>
      <c r="OK56" s="309">
        <f t="shared" si="406"/>
        <v>0.91492601926617445</v>
      </c>
      <c r="OL56" s="309">
        <f t="shared" si="407"/>
        <v>0.77536148435293228</v>
      </c>
      <c r="OM56" s="309">
        <f t="shared" si="408"/>
        <v>0.79662657057473152</v>
      </c>
      <c r="ON56" s="309">
        <f t="shared" si="409"/>
        <v>0.77536148435293228</v>
      </c>
      <c r="OO56" s="309">
        <f t="shared" si="410"/>
        <v>0.79662657057473152</v>
      </c>
      <c r="OP56" s="309">
        <f t="shared" si="411"/>
        <v>0.79662657057473152</v>
      </c>
      <c r="OQ56" s="309">
        <f t="shared" si="412"/>
        <v>0.77536148435293228</v>
      </c>
      <c r="OR56" s="309">
        <f t="shared" si="413"/>
        <v>0.77536148435293228</v>
      </c>
      <c r="OS56" s="309">
        <f t="shared" si="414"/>
        <v>0.79662657057473152</v>
      </c>
      <c r="OT56" s="309">
        <f t="shared" si="415"/>
        <v>0.91492601926617445</v>
      </c>
      <c r="OU56" s="309">
        <f t="shared" si="416"/>
        <v>0.77536148435293228</v>
      </c>
      <c r="OV56" s="309">
        <f t="shared" si="417"/>
        <v>0.77536148435293228</v>
      </c>
      <c r="OW56" s="309">
        <f t="shared" si="418"/>
        <v>0.91492601926617445</v>
      </c>
      <c r="OX56" s="309">
        <f t="shared" si="419"/>
        <v>0.79662657057473152</v>
      </c>
      <c r="OY56" s="309">
        <f t="shared" si="420"/>
        <v>0.79662657057473152</v>
      </c>
      <c r="OZ56" s="309">
        <f t="shared" si="421"/>
        <v>0.77536148435293228</v>
      </c>
      <c r="PA56" s="309">
        <f t="shared" si="422"/>
        <v>0.77536148435293228</v>
      </c>
      <c r="PB56" s="309">
        <f t="shared" si="423"/>
        <v>0.79662657057473152</v>
      </c>
      <c r="PC56" s="309">
        <f t="shared" si="424"/>
        <v>0.79662657057473152</v>
      </c>
      <c r="PD56" s="309">
        <f t="shared" si="425"/>
        <v>0.79662657057473152</v>
      </c>
      <c r="PE56" s="309">
        <f t="shared" si="426"/>
        <v>0.79662657057473152</v>
      </c>
      <c r="PF56" s="309">
        <f t="shared" si="427"/>
        <v>0.77536148435293228</v>
      </c>
      <c r="PG56" s="309">
        <f t="shared" si="428"/>
        <v>0.77536148435293228</v>
      </c>
      <c r="PH56" s="309">
        <f t="shared" si="429"/>
        <v>0.91492601926617445</v>
      </c>
      <c r="PI56" s="309">
        <f t="shared" si="430"/>
        <v>0.91492601926617445</v>
      </c>
      <c r="PJ56" s="309">
        <f t="shared" si="431"/>
        <v>0.79662657057473152</v>
      </c>
      <c r="PK56" s="309">
        <f t="shared" si="432"/>
        <v>0.77536148435293228</v>
      </c>
      <c r="PL56" s="309">
        <f t="shared" si="433"/>
        <v>0.79662657057473152</v>
      </c>
      <c r="PM56" s="309">
        <f t="shared" si="434"/>
        <v>0.77536148435293228</v>
      </c>
      <c r="PN56" s="309">
        <f t="shared" si="435"/>
        <v>0.79662657057473152</v>
      </c>
      <c r="PO56" s="309">
        <v>0.53611054216647458</v>
      </c>
      <c r="PP56" s="309">
        <v>0.83288196072856635</v>
      </c>
      <c r="PQ56" s="309">
        <v>0.58348651189105294</v>
      </c>
      <c r="PR56" s="309">
        <v>0.54102883859378559</v>
      </c>
      <c r="PT56" s="309">
        <f t="shared" si="436"/>
        <v>0.74864849565040714</v>
      </c>
      <c r="PU56" s="309">
        <f t="shared" si="437"/>
        <v>0.74864849565040714</v>
      </c>
      <c r="PV56" s="309">
        <f t="shared" si="438"/>
        <v>0.56412781045685245</v>
      </c>
      <c r="PW56" s="309">
        <f t="shared" si="439"/>
        <v>0.67410641354315015</v>
      </c>
      <c r="PX56" s="309">
        <f t="shared" si="440"/>
        <v>0.56412781045685245</v>
      </c>
      <c r="PY56" s="309">
        <f t="shared" si="441"/>
        <v>0.67410641354315015</v>
      </c>
      <c r="PZ56" s="309">
        <f t="shared" si="442"/>
        <v>0.67410641354315015</v>
      </c>
      <c r="QA56" s="309">
        <f t="shared" si="443"/>
        <v>0.56412781045685245</v>
      </c>
      <c r="QB56" s="309">
        <f t="shared" si="444"/>
        <v>0.56412781045685245</v>
      </c>
      <c r="QC56" s="309">
        <f t="shared" si="445"/>
        <v>0.67410641354315015</v>
      </c>
      <c r="QD56" s="309">
        <f t="shared" si="446"/>
        <v>0.74864849565040714</v>
      </c>
      <c r="QE56" s="309">
        <f t="shared" si="447"/>
        <v>0.56412781045685245</v>
      </c>
      <c r="QF56" s="309">
        <f t="shared" si="448"/>
        <v>0.56412781045685245</v>
      </c>
      <c r="QG56" s="309">
        <f t="shared" si="449"/>
        <v>0.74864849565040714</v>
      </c>
      <c r="QH56" s="309">
        <f t="shared" si="450"/>
        <v>0.67410641354315015</v>
      </c>
      <c r="QI56" s="309">
        <f t="shared" si="451"/>
        <v>0.67410641354315015</v>
      </c>
      <c r="QJ56" s="309">
        <f t="shared" si="452"/>
        <v>0.56412781045685245</v>
      </c>
      <c r="QK56" s="309">
        <f t="shared" si="453"/>
        <v>0.56412781045685245</v>
      </c>
      <c r="QL56" s="309">
        <f t="shared" si="454"/>
        <v>0.67410641354315015</v>
      </c>
      <c r="QM56" s="309">
        <f t="shared" si="455"/>
        <v>0.67410641354315015</v>
      </c>
      <c r="QN56" s="309">
        <f t="shared" si="456"/>
        <v>0.67410641354315015</v>
      </c>
      <c r="QO56" s="309">
        <f t="shared" si="457"/>
        <v>0.67410641354315015</v>
      </c>
      <c r="QP56" s="309">
        <f t="shared" si="458"/>
        <v>0.56412781045685245</v>
      </c>
      <c r="QQ56" s="309">
        <f t="shared" si="459"/>
        <v>0.56412781045685245</v>
      </c>
      <c r="QR56" s="309">
        <f t="shared" si="460"/>
        <v>0.74864849565040714</v>
      </c>
      <c r="QS56" s="309">
        <f t="shared" si="461"/>
        <v>0.74864849565040714</v>
      </c>
      <c r="QT56" s="309">
        <f t="shared" si="462"/>
        <v>0.67410641354315015</v>
      </c>
      <c r="QU56" s="309">
        <f t="shared" si="463"/>
        <v>0.56412781045685245</v>
      </c>
      <c r="QV56" s="309">
        <f t="shared" si="464"/>
        <v>0.67410641354315015</v>
      </c>
      <c r="QW56" s="309">
        <f t="shared" si="465"/>
        <v>0.56412781045685245</v>
      </c>
      <c r="QX56" s="309">
        <f t="shared" si="466"/>
        <v>0.67410641354315015</v>
      </c>
      <c r="QY56" s="309">
        <v>0.53611054216647458</v>
      </c>
      <c r="QZ56" s="309">
        <v>0.83288196072856635</v>
      </c>
      <c r="RA56" s="309">
        <v>0.58348651189105294</v>
      </c>
      <c r="RB56" s="309">
        <v>0.54102883859378559</v>
      </c>
      <c r="RD56" s="309">
        <f t="shared" si="467"/>
        <v>0.33333333333333331</v>
      </c>
      <c r="RE56" s="309">
        <f t="shared" si="468"/>
        <v>0.33333333333333331</v>
      </c>
      <c r="RF56" s="309">
        <f t="shared" si="469"/>
        <v>1</v>
      </c>
      <c r="RG56" s="309">
        <f t="shared" si="470"/>
        <v>0.30400664697193502</v>
      </c>
      <c r="RH56" s="309">
        <f t="shared" si="471"/>
        <v>1</v>
      </c>
      <c r="RI56" s="309">
        <f t="shared" si="472"/>
        <v>0.30400664697193502</v>
      </c>
      <c r="RJ56" s="309">
        <f t="shared" si="473"/>
        <v>0.30400664697193502</v>
      </c>
      <c r="RK56" s="309">
        <f t="shared" si="474"/>
        <v>1</v>
      </c>
      <c r="RL56" s="309">
        <f t="shared" si="475"/>
        <v>1</v>
      </c>
      <c r="RM56" s="309">
        <f t="shared" si="476"/>
        <v>0.30400664697193502</v>
      </c>
      <c r="RN56" s="309">
        <f t="shared" si="477"/>
        <v>0.33333333333333331</v>
      </c>
      <c r="RO56" s="309">
        <f t="shared" si="478"/>
        <v>1</v>
      </c>
      <c r="RP56" s="309">
        <f t="shared" si="479"/>
        <v>1</v>
      </c>
      <c r="RQ56" s="309">
        <f t="shared" si="480"/>
        <v>0.33333333333333331</v>
      </c>
      <c r="RR56" s="309">
        <f t="shared" si="481"/>
        <v>0.30400664697193502</v>
      </c>
      <c r="RS56" s="309">
        <f t="shared" si="482"/>
        <v>0.30400664697193502</v>
      </c>
      <c r="RT56" s="309">
        <f t="shared" si="483"/>
        <v>1</v>
      </c>
      <c r="RU56" s="309">
        <f t="shared" si="484"/>
        <v>1</v>
      </c>
      <c r="RV56" s="309">
        <f t="shared" si="485"/>
        <v>0.30400664697193502</v>
      </c>
      <c r="RW56" s="309">
        <f t="shared" si="486"/>
        <v>0.30400664697193502</v>
      </c>
      <c r="RX56" s="309">
        <f t="shared" si="487"/>
        <v>0.30400664697193502</v>
      </c>
      <c r="RY56" s="309">
        <f t="shared" si="488"/>
        <v>0.30400664697193502</v>
      </c>
      <c r="RZ56" s="309">
        <f t="shared" si="489"/>
        <v>1</v>
      </c>
      <c r="SA56" s="309">
        <f t="shared" si="490"/>
        <v>1</v>
      </c>
      <c r="SB56" s="309">
        <f t="shared" si="491"/>
        <v>0.33333333333333331</v>
      </c>
      <c r="SC56" s="309">
        <f t="shared" si="492"/>
        <v>0.33333333333333331</v>
      </c>
      <c r="SD56" s="309">
        <f t="shared" si="493"/>
        <v>0.30400664697193502</v>
      </c>
      <c r="SE56" s="309">
        <f t="shared" si="494"/>
        <v>1</v>
      </c>
      <c r="SF56" s="309">
        <f t="shared" si="495"/>
        <v>0.30400664697193502</v>
      </c>
      <c r="SG56" s="309">
        <f t="shared" si="496"/>
        <v>1</v>
      </c>
      <c r="SH56" s="309">
        <f t="shared" si="497"/>
        <v>0.30400664697193502</v>
      </c>
      <c r="SI56" s="309">
        <v>0.53611054216647458</v>
      </c>
      <c r="SJ56" s="309">
        <v>0.83288196072856635</v>
      </c>
      <c r="SK56" s="309">
        <v>0.58348651189105294</v>
      </c>
      <c r="SL56" s="309">
        <v>0.54102883859378559</v>
      </c>
      <c r="SN56" s="309">
        <f t="shared" si="498"/>
        <v>0.79642971028186815</v>
      </c>
      <c r="SO56" s="309">
        <f t="shared" si="499"/>
        <v>0.79642971028186815</v>
      </c>
      <c r="SP56" s="309">
        <f t="shared" si="500"/>
        <v>0.62716393835737205</v>
      </c>
      <c r="SQ56" s="309">
        <f t="shared" si="501"/>
        <v>0.52367998140829497</v>
      </c>
      <c r="SR56" s="309">
        <f t="shared" si="502"/>
        <v>0.62716393835737205</v>
      </c>
      <c r="SS56" s="309">
        <f t="shared" si="503"/>
        <v>0.52367998140829497</v>
      </c>
      <c r="ST56" s="309">
        <f t="shared" si="504"/>
        <v>0.52367998140829497</v>
      </c>
      <c r="SU56" s="309">
        <f t="shared" si="505"/>
        <v>0.62716393835737205</v>
      </c>
      <c r="SV56" s="309">
        <f t="shared" si="506"/>
        <v>0.62716393835737205</v>
      </c>
      <c r="SW56" s="309">
        <f t="shared" si="507"/>
        <v>0.52367998140829497</v>
      </c>
      <c r="SX56" s="309">
        <f t="shared" si="508"/>
        <v>0.79642971028186815</v>
      </c>
      <c r="SY56" s="309">
        <f t="shared" si="509"/>
        <v>0.62716393835737205</v>
      </c>
      <c r="SZ56" s="309">
        <f t="shared" si="510"/>
        <v>0.62716393835737205</v>
      </c>
      <c r="TA56" s="309">
        <f t="shared" si="511"/>
        <v>0.79642971028186815</v>
      </c>
      <c r="TB56" s="309">
        <f t="shared" si="512"/>
        <v>0.52367998140829497</v>
      </c>
      <c r="TC56" s="309">
        <f t="shared" si="513"/>
        <v>0.52367998140829497</v>
      </c>
      <c r="TD56" s="309">
        <f t="shared" si="514"/>
        <v>0.62716393835737205</v>
      </c>
      <c r="TE56" s="309">
        <f t="shared" si="515"/>
        <v>0.62716393835737205</v>
      </c>
      <c r="TF56" s="309">
        <f t="shared" si="516"/>
        <v>0.52367998140829497</v>
      </c>
      <c r="TG56" s="309">
        <f t="shared" si="517"/>
        <v>0.52367998140829497</v>
      </c>
      <c r="TH56" s="309">
        <f t="shared" si="518"/>
        <v>0.52367998140829497</v>
      </c>
      <c r="TI56" s="309">
        <f t="shared" si="519"/>
        <v>0.52367998140829497</v>
      </c>
      <c r="TJ56" s="309">
        <f t="shared" si="520"/>
        <v>0.62716393835737205</v>
      </c>
      <c r="TK56" s="309">
        <f t="shared" si="521"/>
        <v>0.62716393835737205</v>
      </c>
      <c r="TL56" s="309">
        <f t="shared" si="522"/>
        <v>0.79642971028186815</v>
      </c>
      <c r="TM56" s="309">
        <f t="shared" si="523"/>
        <v>0.79642971028186815</v>
      </c>
      <c r="TN56" s="309">
        <f t="shared" si="524"/>
        <v>0.52367998140829497</v>
      </c>
      <c r="TO56" s="309">
        <f t="shared" si="525"/>
        <v>0.62716393835737205</v>
      </c>
      <c r="TP56" s="309">
        <f t="shared" si="526"/>
        <v>0.52367998140829497</v>
      </c>
      <c r="TQ56" s="309">
        <f t="shared" si="527"/>
        <v>0.62716393835737205</v>
      </c>
      <c r="TR56" s="309">
        <f t="shared" si="528"/>
        <v>0.52367998140829497</v>
      </c>
      <c r="TS56" s="309">
        <v>0.53611054216647458</v>
      </c>
      <c r="TT56" s="309">
        <v>0.83288196072856635</v>
      </c>
      <c r="TU56" s="309">
        <v>0.58348651189105294</v>
      </c>
      <c r="TV56" s="309">
        <v>0.54102883859378559</v>
      </c>
      <c r="TX56" s="309">
        <f t="shared" si="529"/>
        <v>0.9142119741720256</v>
      </c>
      <c r="TY56" s="309">
        <f t="shared" si="530"/>
        <v>0.9142119741720256</v>
      </c>
      <c r="TZ56" s="309">
        <f t="shared" si="531"/>
        <v>0.86541371723021188</v>
      </c>
      <c r="UA56" s="309">
        <f t="shared" si="532"/>
        <v>0.90905127974759026</v>
      </c>
      <c r="UB56" s="309">
        <f t="shared" si="533"/>
        <v>0.86541371723021188</v>
      </c>
      <c r="UC56" s="309">
        <f t="shared" si="534"/>
        <v>0.90905127974759026</v>
      </c>
      <c r="UD56" s="309">
        <f t="shared" si="535"/>
        <v>0.90905127974759026</v>
      </c>
      <c r="UE56" s="309">
        <f t="shared" si="536"/>
        <v>0.86541371723021188</v>
      </c>
      <c r="UF56" s="309">
        <f t="shared" si="537"/>
        <v>0.86541371723021188</v>
      </c>
      <c r="UG56" s="309">
        <f t="shared" si="538"/>
        <v>0.90905127974759026</v>
      </c>
      <c r="UH56" s="309">
        <f t="shared" si="539"/>
        <v>0.9142119741720256</v>
      </c>
      <c r="UI56" s="309">
        <f t="shared" si="540"/>
        <v>0.86541371723021188</v>
      </c>
      <c r="UJ56" s="309">
        <f t="shared" si="541"/>
        <v>0.86541371723021188</v>
      </c>
      <c r="UK56" s="309">
        <f t="shared" si="542"/>
        <v>0.9142119741720256</v>
      </c>
      <c r="UL56" s="309">
        <f t="shared" si="543"/>
        <v>0.90905127974759026</v>
      </c>
      <c r="UM56" s="309">
        <f t="shared" si="544"/>
        <v>0.90905127974759026</v>
      </c>
      <c r="UN56" s="309">
        <f t="shared" si="545"/>
        <v>0.86541371723021188</v>
      </c>
      <c r="UO56" s="309">
        <f t="shared" si="546"/>
        <v>0.86541371723021188</v>
      </c>
      <c r="UP56" s="309">
        <f t="shared" si="547"/>
        <v>0.90905127974759026</v>
      </c>
      <c r="UQ56" s="309">
        <f t="shared" si="548"/>
        <v>0.90905127974759026</v>
      </c>
      <c r="UR56" s="309">
        <f t="shared" si="549"/>
        <v>0.90905127974759026</v>
      </c>
      <c r="US56" s="309">
        <f t="shared" si="550"/>
        <v>0.90905127974759026</v>
      </c>
      <c r="UT56" s="309">
        <f t="shared" si="551"/>
        <v>0.86541371723021188</v>
      </c>
      <c r="UU56" s="309">
        <f t="shared" si="552"/>
        <v>0.86541371723021188</v>
      </c>
      <c r="UV56" s="309">
        <f t="shared" si="553"/>
        <v>0.9142119741720256</v>
      </c>
      <c r="UW56" s="309">
        <f t="shared" si="554"/>
        <v>0.9142119741720256</v>
      </c>
      <c r="UX56" s="309">
        <f t="shared" si="555"/>
        <v>0.90905127974759026</v>
      </c>
      <c r="UY56" s="309">
        <f t="shared" si="556"/>
        <v>0.86541371723021188</v>
      </c>
      <c r="UZ56" s="309">
        <f t="shared" si="557"/>
        <v>0.90905127974759026</v>
      </c>
      <c r="VA56" s="309">
        <f t="shared" si="558"/>
        <v>0.86541371723021188</v>
      </c>
      <c r="VB56" s="309">
        <f t="shared" si="559"/>
        <v>0.90905127974759026</v>
      </c>
      <c r="VC56" s="309">
        <v>0.53611054216647458</v>
      </c>
      <c r="VD56" s="309">
        <v>0.83288196072856635</v>
      </c>
      <c r="VE56" s="309">
        <v>0.58348651189105294</v>
      </c>
      <c r="VF56" s="309">
        <v>0.54102883859378559</v>
      </c>
      <c r="VH56" s="309">
        <f t="shared" si="560"/>
        <v>0.36943111720356409</v>
      </c>
      <c r="VI56" s="309">
        <f t="shared" si="561"/>
        <v>0.36943111720356409</v>
      </c>
      <c r="VJ56" s="309">
        <f t="shared" si="562"/>
        <v>0.52709108652212644</v>
      </c>
      <c r="VK56" s="309">
        <f t="shared" si="563"/>
        <v>9.4896700585877278E-2</v>
      </c>
      <c r="VL56" s="309">
        <f t="shared" si="564"/>
        <v>0.52709108652212644</v>
      </c>
      <c r="VM56" s="309">
        <f t="shared" si="565"/>
        <v>9.4896700585877278E-2</v>
      </c>
      <c r="VN56" s="309">
        <f t="shared" si="566"/>
        <v>9.4896700585877278E-2</v>
      </c>
      <c r="VO56" s="309">
        <f t="shared" si="567"/>
        <v>0.52709108652212644</v>
      </c>
      <c r="VP56" s="309">
        <f t="shared" si="568"/>
        <v>0.52709108652212644</v>
      </c>
      <c r="VQ56" s="309">
        <f t="shared" si="569"/>
        <v>9.4896700585877278E-2</v>
      </c>
      <c r="VR56" s="309">
        <f t="shared" si="570"/>
        <v>0.36943111720356409</v>
      </c>
      <c r="VS56" s="309">
        <f t="shared" si="571"/>
        <v>0.52709108652212644</v>
      </c>
      <c r="VT56" s="309">
        <f t="shared" si="572"/>
        <v>0.52709108652212644</v>
      </c>
      <c r="VU56" s="309">
        <f t="shared" si="573"/>
        <v>0.36943111720356409</v>
      </c>
      <c r="VV56" s="309">
        <f t="shared" si="574"/>
        <v>9.4896700585877278E-2</v>
      </c>
      <c r="VW56" s="309">
        <f t="shared" si="575"/>
        <v>9.4896700585877278E-2</v>
      </c>
      <c r="VX56" s="309">
        <f t="shared" si="576"/>
        <v>0.52709108652212644</v>
      </c>
      <c r="VY56" s="309">
        <f t="shared" si="577"/>
        <v>0.52709108652212644</v>
      </c>
      <c r="VZ56" s="309">
        <f t="shared" si="578"/>
        <v>9.4896700585877278E-2</v>
      </c>
      <c r="WA56" s="309">
        <f t="shared" si="579"/>
        <v>9.4896700585877278E-2</v>
      </c>
      <c r="WB56" s="309">
        <f t="shared" si="580"/>
        <v>9.4896700585877278E-2</v>
      </c>
      <c r="WC56" s="309">
        <f t="shared" si="581"/>
        <v>9.4896700585877278E-2</v>
      </c>
      <c r="WD56" s="309">
        <f t="shared" si="582"/>
        <v>0.52709108652212644</v>
      </c>
      <c r="WE56" s="309">
        <f t="shared" si="583"/>
        <v>0.52709108652212644</v>
      </c>
      <c r="WF56" s="309">
        <f t="shared" si="584"/>
        <v>0.36943111720356409</v>
      </c>
      <c r="WG56" s="309">
        <f t="shared" si="585"/>
        <v>0.36943111720356409</v>
      </c>
      <c r="WH56" s="309">
        <f t="shared" si="586"/>
        <v>9.4896700585877278E-2</v>
      </c>
      <c r="WI56" s="309">
        <f t="shared" si="587"/>
        <v>0.52709108652212644</v>
      </c>
      <c r="WJ56" s="309">
        <f t="shared" si="588"/>
        <v>9.4896700585877278E-2</v>
      </c>
      <c r="WK56" s="309">
        <f t="shared" si="589"/>
        <v>0.52709108652212644</v>
      </c>
      <c r="WL56" s="309">
        <f t="shared" si="590"/>
        <v>9.4896700585877278E-2</v>
      </c>
      <c r="WM56" s="309">
        <v>0.53611054216647458</v>
      </c>
      <c r="WN56" s="309">
        <v>0.83288196072856635</v>
      </c>
      <c r="WO56" s="309">
        <v>0.58348651189105294</v>
      </c>
      <c r="WP56" s="309">
        <v>0.54102883859378559</v>
      </c>
      <c r="WR56" s="309">
        <f t="shared" si="591"/>
        <v>0</v>
      </c>
      <c r="WS56" s="309">
        <f t="shared" si="592"/>
        <v>0</v>
      </c>
      <c r="WT56" s="309">
        <f t="shared" si="593"/>
        <v>0</v>
      </c>
      <c r="WU56" s="309">
        <f t="shared" si="594"/>
        <v>0</v>
      </c>
      <c r="WV56" s="309">
        <f t="shared" si="595"/>
        <v>0</v>
      </c>
      <c r="WW56" s="309">
        <f t="shared" si="596"/>
        <v>0</v>
      </c>
      <c r="WX56" s="309">
        <f t="shared" si="597"/>
        <v>0</v>
      </c>
      <c r="WY56" s="309">
        <f t="shared" si="598"/>
        <v>0</v>
      </c>
      <c r="WZ56" s="309">
        <f t="shared" si="599"/>
        <v>0</v>
      </c>
      <c r="XA56" s="309">
        <f t="shared" si="600"/>
        <v>0</v>
      </c>
      <c r="XB56" s="309">
        <f t="shared" si="601"/>
        <v>0</v>
      </c>
      <c r="XC56" s="309">
        <f t="shared" si="602"/>
        <v>0</v>
      </c>
      <c r="XD56" s="309">
        <f t="shared" si="603"/>
        <v>0</v>
      </c>
      <c r="XE56" s="309">
        <f t="shared" si="604"/>
        <v>0</v>
      </c>
      <c r="XF56" s="309">
        <f t="shared" si="605"/>
        <v>0</v>
      </c>
      <c r="XG56" s="309">
        <f t="shared" si="606"/>
        <v>0</v>
      </c>
      <c r="XH56" s="309">
        <f t="shared" si="607"/>
        <v>0</v>
      </c>
      <c r="XI56" s="309">
        <f t="shared" si="608"/>
        <v>0</v>
      </c>
      <c r="XJ56" s="309">
        <f t="shared" si="609"/>
        <v>0</v>
      </c>
      <c r="XK56" s="309">
        <f t="shared" si="610"/>
        <v>0</v>
      </c>
      <c r="XL56" s="309">
        <f t="shared" si="611"/>
        <v>0</v>
      </c>
      <c r="XM56" s="309">
        <f t="shared" si="612"/>
        <v>0</v>
      </c>
      <c r="XN56" s="309">
        <f t="shared" si="613"/>
        <v>0</v>
      </c>
      <c r="XO56" s="309">
        <f t="shared" si="614"/>
        <v>0</v>
      </c>
      <c r="XP56" s="309">
        <f t="shared" si="615"/>
        <v>0</v>
      </c>
      <c r="XQ56" s="309">
        <f t="shared" si="616"/>
        <v>0</v>
      </c>
      <c r="XR56" s="309">
        <f t="shared" si="617"/>
        <v>0</v>
      </c>
      <c r="XS56" s="309">
        <f t="shared" si="618"/>
        <v>0</v>
      </c>
      <c r="XT56" s="309">
        <f t="shared" si="619"/>
        <v>0</v>
      </c>
      <c r="XU56" s="309">
        <f t="shared" si="620"/>
        <v>0</v>
      </c>
      <c r="XV56" s="309">
        <f t="shared" si="621"/>
        <v>0</v>
      </c>
      <c r="XW56" s="309">
        <v>0.53611054216647458</v>
      </c>
      <c r="XX56" s="309">
        <v>0.83288196072856635</v>
      </c>
      <c r="XY56" s="309">
        <v>0.58348651189105294</v>
      </c>
      <c r="XZ56" s="309">
        <v>0.54102883859378559</v>
      </c>
      <c r="YB56" s="309">
        <f t="shared" si="622"/>
        <v>0</v>
      </c>
      <c r="YC56" s="309">
        <f t="shared" si="623"/>
        <v>0</v>
      </c>
      <c r="YD56" s="309">
        <f t="shared" si="624"/>
        <v>0</v>
      </c>
      <c r="YE56" s="309">
        <f t="shared" si="625"/>
        <v>0</v>
      </c>
      <c r="YF56" s="309">
        <f t="shared" si="626"/>
        <v>0</v>
      </c>
      <c r="YG56" s="309">
        <f t="shared" si="627"/>
        <v>0</v>
      </c>
      <c r="YH56" s="309">
        <f t="shared" si="628"/>
        <v>0</v>
      </c>
      <c r="YI56" s="309">
        <f t="shared" si="629"/>
        <v>0</v>
      </c>
      <c r="YJ56" s="309">
        <f t="shared" si="630"/>
        <v>0</v>
      </c>
      <c r="YK56" s="309">
        <f t="shared" si="631"/>
        <v>0</v>
      </c>
      <c r="YL56" s="309">
        <f t="shared" si="632"/>
        <v>0</v>
      </c>
      <c r="YM56" s="309">
        <f t="shared" si="633"/>
        <v>0</v>
      </c>
      <c r="YN56" s="309">
        <f t="shared" si="634"/>
        <v>0</v>
      </c>
      <c r="YO56" s="309">
        <f t="shared" si="635"/>
        <v>0</v>
      </c>
      <c r="YP56" s="309">
        <f t="shared" si="636"/>
        <v>0</v>
      </c>
      <c r="YQ56" s="309">
        <f t="shared" si="637"/>
        <v>0</v>
      </c>
      <c r="YR56" s="309">
        <f t="shared" si="638"/>
        <v>0</v>
      </c>
      <c r="YS56" s="309">
        <f t="shared" si="639"/>
        <v>0</v>
      </c>
      <c r="YT56" s="309">
        <f t="shared" si="640"/>
        <v>0</v>
      </c>
      <c r="YU56" s="309">
        <f t="shared" si="641"/>
        <v>0</v>
      </c>
      <c r="YV56" s="309">
        <f t="shared" si="642"/>
        <v>0</v>
      </c>
      <c r="YW56" s="309">
        <f t="shared" si="643"/>
        <v>0</v>
      </c>
      <c r="YX56" s="309">
        <f t="shared" si="644"/>
        <v>0</v>
      </c>
      <c r="YY56" s="309">
        <f t="shared" si="645"/>
        <v>0</v>
      </c>
      <c r="YZ56" s="309">
        <f t="shared" si="646"/>
        <v>0</v>
      </c>
      <c r="ZA56" s="309">
        <f t="shared" si="647"/>
        <v>0</v>
      </c>
      <c r="ZB56" s="309">
        <f t="shared" si="648"/>
        <v>0</v>
      </c>
      <c r="ZC56" s="309">
        <f t="shared" si="649"/>
        <v>0</v>
      </c>
      <c r="ZD56" s="309">
        <f t="shared" si="650"/>
        <v>0</v>
      </c>
      <c r="ZE56" s="309">
        <f t="shared" si="651"/>
        <v>0</v>
      </c>
      <c r="ZF56" s="309">
        <f t="shared" si="652"/>
        <v>0</v>
      </c>
      <c r="ZG56" s="309">
        <v>0.53611054216647458</v>
      </c>
      <c r="ZH56" s="309">
        <v>0.83288196072856635</v>
      </c>
      <c r="ZI56" s="309">
        <v>0.58348651189105294</v>
      </c>
      <c r="ZJ56" s="309">
        <v>0.54102883859378559</v>
      </c>
      <c r="ZL56" s="309">
        <f t="shared" si="653"/>
        <v>0</v>
      </c>
      <c r="ZM56" s="309">
        <f t="shared" si="654"/>
        <v>0</v>
      </c>
      <c r="ZN56" s="309">
        <f t="shared" si="655"/>
        <v>0</v>
      </c>
      <c r="ZO56" s="309">
        <f t="shared" si="656"/>
        <v>0</v>
      </c>
      <c r="ZP56" s="309">
        <f t="shared" si="657"/>
        <v>0</v>
      </c>
      <c r="ZQ56" s="309">
        <f t="shared" si="658"/>
        <v>0</v>
      </c>
      <c r="ZR56" s="309">
        <f t="shared" si="659"/>
        <v>0</v>
      </c>
      <c r="ZS56" s="309">
        <f t="shared" si="660"/>
        <v>0</v>
      </c>
      <c r="ZT56" s="309">
        <f t="shared" si="661"/>
        <v>0</v>
      </c>
      <c r="ZU56" s="309">
        <f t="shared" si="662"/>
        <v>0</v>
      </c>
      <c r="ZV56" s="309">
        <f t="shared" si="663"/>
        <v>0</v>
      </c>
      <c r="ZW56" s="309">
        <f t="shared" si="664"/>
        <v>0</v>
      </c>
      <c r="ZX56" s="309">
        <f t="shared" si="665"/>
        <v>0</v>
      </c>
      <c r="ZY56" s="309">
        <f t="shared" si="666"/>
        <v>0</v>
      </c>
      <c r="ZZ56" s="309">
        <f t="shared" si="667"/>
        <v>0</v>
      </c>
      <c r="AAA56" s="309">
        <f t="shared" si="668"/>
        <v>0</v>
      </c>
      <c r="AAB56" s="309">
        <f t="shared" si="669"/>
        <v>0</v>
      </c>
      <c r="AAC56" s="309">
        <f t="shared" si="670"/>
        <v>0</v>
      </c>
      <c r="AAD56" s="309">
        <f t="shared" si="671"/>
        <v>0</v>
      </c>
      <c r="AAE56" s="309">
        <f t="shared" si="672"/>
        <v>0</v>
      </c>
      <c r="AAF56" s="309">
        <f t="shared" si="673"/>
        <v>0</v>
      </c>
      <c r="AAG56" s="309">
        <f t="shared" si="674"/>
        <v>0</v>
      </c>
      <c r="AAH56" s="309">
        <f t="shared" si="675"/>
        <v>0</v>
      </c>
      <c r="AAI56" s="309">
        <f t="shared" si="676"/>
        <v>0</v>
      </c>
      <c r="AAJ56" s="309">
        <f t="shared" si="677"/>
        <v>0</v>
      </c>
      <c r="AAK56" s="309">
        <f t="shared" si="678"/>
        <v>0</v>
      </c>
      <c r="AAL56" s="309">
        <f t="shared" si="679"/>
        <v>0</v>
      </c>
      <c r="AAM56" s="309">
        <f t="shared" si="680"/>
        <v>0</v>
      </c>
      <c r="AAN56" s="309">
        <f t="shared" si="681"/>
        <v>0</v>
      </c>
      <c r="AAO56" s="309">
        <f t="shared" si="682"/>
        <v>0</v>
      </c>
      <c r="AAP56" s="309">
        <f t="shared" si="683"/>
        <v>0</v>
      </c>
      <c r="AAQ56" s="309">
        <v>0.53611054216647458</v>
      </c>
      <c r="AAR56" s="309">
        <v>0.83288196072856635</v>
      </c>
      <c r="AAS56" s="309">
        <v>0.58348651189105294</v>
      </c>
      <c r="AAT56" s="309">
        <v>0.54102883859378559</v>
      </c>
      <c r="AAV56" s="309">
        <f t="shared" si="684"/>
        <v>0.61283290683347547</v>
      </c>
      <c r="AAW56" s="309">
        <f t="shared" si="685"/>
        <v>0.61283290683347547</v>
      </c>
      <c r="AAX56" s="309">
        <f t="shared" si="686"/>
        <v>0.2467793880837359</v>
      </c>
      <c r="AAY56" s="309">
        <f t="shared" si="687"/>
        <v>0.5</v>
      </c>
      <c r="AAZ56" s="309">
        <f t="shared" si="688"/>
        <v>0.2467793880837359</v>
      </c>
      <c r="ABA56" s="309">
        <f t="shared" si="689"/>
        <v>0.5</v>
      </c>
      <c r="ABB56" s="309">
        <f t="shared" si="690"/>
        <v>0.5</v>
      </c>
      <c r="ABC56" s="309">
        <f t="shared" si="691"/>
        <v>0.2467793880837359</v>
      </c>
      <c r="ABD56" s="309">
        <f t="shared" si="692"/>
        <v>0.2467793880837359</v>
      </c>
      <c r="ABE56" s="309">
        <f t="shared" si="693"/>
        <v>0.5</v>
      </c>
      <c r="ABF56" s="309">
        <f t="shared" si="694"/>
        <v>0.61283290683347547</v>
      </c>
      <c r="ABG56" s="309">
        <f t="shared" si="695"/>
        <v>0.2467793880837359</v>
      </c>
      <c r="ABH56" s="309">
        <f t="shared" si="696"/>
        <v>0.2467793880837359</v>
      </c>
      <c r="ABI56" s="309">
        <f t="shared" si="697"/>
        <v>0.61283290683347547</v>
      </c>
      <c r="ABJ56" s="309">
        <f t="shared" si="698"/>
        <v>0.5</v>
      </c>
      <c r="ABK56" s="309">
        <f t="shared" si="699"/>
        <v>0.5</v>
      </c>
      <c r="ABL56" s="309">
        <f t="shared" si="700"/>
        <v>0.2467793880837359</v>
      </c>
      <c r="ABM56" s="309">
        <f t="shared" si="701"/>
        <v>0.2467793880837359</v>
      </c>
      <c r="ABN56" s="309">
        <f t="shared" si="702"/>
        <v>0.5</v>
      </c>
      <c r="ABO56" s="309">
        <f t="shared" si="703"/>
        <v>0.5</v>
      </c>
      <c r="ABP56" s="309">
        <f t="shared" si="704"/>
        <v>0.5</v>
      </c>
      <c r="ABQ56" s="309">
        <f t="shared" si="705"/>
        <v>0.5</v>
      </c>
      <c r="ABR56" s="309">
        <f t="shared" si="706"/>
        <v>0.2467793880837359</v>
      </c>
      <c r="ABS56" s="309">
        <f t="shared" si="707"/>
        <v>0.2467793880837359</v>
      </c>
      <c r="ABT56" s="309">
        <f t="shared" si="708"/>
        <v>0.61283290683347547</v>
      </c>
      <c r="ABU56" s="309">
        <f t="shared" si="709"/>
        <v>0.61283290683347547</v>
      </c>
      <c r="ABV56" s="309">
        <f t="shared" si="710"/>
        <v>0.5</v>
      </c>
      <c r="ABW56" s="309">
        <f t="shared" si="711"/>
        <v>0.2467793880837359</v>
      </c>
      <c r="ABX56" s="309">
        <f t="shared" si="712"/>
        <v>0.5</v>
      </c>
      <c r="ABY56" s="309">
        <f t="shared" si="713"/>
        <v>0.2467793880837359</v>
      </c>
      <c r="ABZ56" s="309">
        <f t="shared" si="714"/>
        <v>0.5</v>
      </c>
      <c r="ACA56" s="309">
        <v>0.53611054216647458</v>
      </c>
      <c r="ACB56" s="309">
        <v>0.83288196072856635</v>
      </c>
      <c r="ACC56" s="309">
        <v>0.58348651189105294</v>
      </c>
      <c r="ACD56" s="309">
        <v>0.54102883859378559</v>
      </c>
      <c r="ACF56" s="309">
        <f t="shared" si="715"/>
        <v>0.62104750793314134</v>
      </c>
      <c r="ACG56" s="309">
        <f t="shared" si="716"/>
        <v>0.62104750793314134</v>
      </c>
      <c r="ACH56" s="309">
        <f t="shared" si="717"/>
        <v>0.67280711665822834</v>
      </c>
      <c r="ACI56" s="309">
        <f t="shared" si="718"/>
        <v>0.63392288386192619</v>
      </c>
      <c r="ACJ56" s="309">
        <f t="shared" si="719"/>
        <v>0.67280711665822834</v>
      </c>
      <c r="ACK56" s="309">
        <f t="shared" si="720"/>
        <v>0.63392288386192619</v>
      </c>
      <c r="ACL56" s="309">
        <f t="shared" si="721"/>
        <v>0.63392288386192619</v>
      </c>
      <c r="ACM56" s="309">
        <f t="shared" si="722"/>
        <v>0.67280711665822834</v>
      </c>
      <c r="ACN56" s="309">
        <f t="shared" si="723"/>
        <v>0.67280711665822834</v>
      </c>
      <c r="ACO56" s="309">
        <f t="shared" si="724"/>
        <v>0.63392288386192619</v>
      </c>
      <c r="ACP56" s="309">
        <f t="shared" si="725"/>
        <v>0.62104750793314134</v>
      </c>
      <c r="ACQ56" s="309">
        <f t="shared" si="726"/>
        <v>0.67280711665822834</v>
      </c>
      <c r="ACR56" s="309">
        <f t="shared" si="727"/>
        <v>0.67280711665822834</v>
      </c>
      <c r="ACS56" s="309">
        <f t="shared" si="728"/>
        <v>0.62104750793314134</v>
      </c>
      <c r="ACT56" s="309">
        <f t="shared" si="729"/>
        <v>0.63392288386192619</v>
      </c>
      <c r="ACU56" s="309">
        <f t="shared" si="730"/>
        <v>0.63392288386192619</v>
      </c>
      <c r="ACV56" s="309">
        <f t="shared" si="731"/>
        <v>0.67280711665822834</v>
      </c>
      <c r="ACW56" s="309">
        <f t="shared" si="732"/>
        <v>0.67280711665822834</v>
      </c>
      <c r="ACX56" s="309">
        <f t="shared" si="733"/>
        <v>0.63392288386192619</v>
      </c>
      <c r="ACY56" s="309">
        <f t="shared" si="734"/>
        <v>0.63392288386192619</v>
      </c>
      <c r="ACZ56" s="309">
        <f t="shared" si="735"/>
        <v>0.63392288386192619</v>
      </c>
      <c r="ADA56" s="309">
        <f t="shared" si="736"/>
        <v>0.63392288386192619</v>
      </c>
      <c r="ADB56" s="309">
        <f t="shared" si="737"/>
        <v>0.67280711665822834</v>
      </c>
      <c r="ADC56" s="309">
        <f t="shared" si="738"/>
        <v>0.67280711665822834</v>
      </c>
      <c r="ADD56" s="309">
        <f t="shared" si="739"/>
        <v>0.62104750793314134</v>
      </c>
      <c r="ADE56" s="309">
        <f t="shared" si="740"/>
        <v>0.62104750793314134</v>
      </c>
      <c r="ADF56" s="309">
        <f t="shared" si="741"/>
        <v>0.63392288386192619</v>
      </c>
      <c r="ADG56" s="309">
        <f t="shared" si="742"/>
        <v>0.67280711665822834</v>
      </c>
      <c r="ADH56" s="309">
        <f t="shared" si="743"/>
        <v>0.63392288386192619</v>
      </c>
      <c r="ADI56" s="309">
        <f t="shared" si="744"/>
        <v>0.67280711665822834</v>
      </c>
      <c r="ADJ56" s="309">
        <f t="shared" si="745"/>
        <v>0.63392288386192619</v>
      </c>
      <c r="ADK56" s="309">
        <v>0.53611054216647458</v>
      </c>
      <c r="ADL56" s="309">
        <v>0.83288196072856635</v>
      </c>
      <c r="ADM56" s="309">
        <v>0.58348651189105294</v>
      </c>
      <c r="ADN56" s="309">
        <v>0.54102883859378559</v>
      </c>
      <c r="ADP56" s="309">
        <f t="shared" si="746"/>
        <v>0</v>
      </c>
      <c r="ADQ56" s="309">
        <f t="shared" si="747"/>
        <v>0</v>
      </c>
      <c r="ADR56" s="309">
        <f t="shared" si="748"/>
        <v>0</v>
      </c>
      <c r="ADS56" s="309">
        <f t="shared" si="749"/>
        <v>0</v>
      </c>
      <c r="ADT56" s="309">
        <f t="shared" si="750"/>
        <v>0</v>
      </c>
      <c r="ADU56" s="309">
        <f t="shared" si="751"/>
        <v>0</v>
      </c>
      <c r="ADV56" s="309">
        <f t="shared" si="752"/>
        <v>0</v>
      </c>
      <c r="ADW56" s="309">
        <f t="shared" si="753"/>
        <v>0</v>
      </c>
      <c r="ADX56" s="309">
        <f t="shared" si="754"/>
        <v>0</v>
      </c>
      <c r="ADY56" s="309">
        <f t="shared" si="755"/>
        <v>0</v>
      </c>
      <c r="ADZ56" s="309">
        <f t="shared" si="756"/>
        <v>0</v>
      </c>
      <c r="AEA56" s="309">
        <f t="shared" si="757"/>
        <v>0</v>
      </c>
      <c r="AEB56" s="309">
        <f t="shared" si="758"/>
        <v>0</v>
      </c>
      <c r="AEC56" s="309">
        <f t="shared" si="759"/>
        <v>0</v>
      </c>
      <c r="AED56" s="309">
        <f t="shared" si="760"/>
        <v>0</v>
      </c>
      <c r="AEE56" s="309">
        <f t="shared" si="761"/>
        <v>0</v>
      </c>
      <c r="AEF56" s="309">
        <f t="shared" si="762"/>
        <v>0</v>
      </c>
      <c r="AEG56" s="309">
        <f t="shared" si="763"/>
        <v>0</v>
      </c>
      <c r="AEH56" s="309">
        <f t="shared" si="764"/>
        <v>0</v>
      </c>
      <c r="AEI56" s="309">
        <f t="shared" si="765"/>
        <v>0</v>
      </c>
      <c r="AEJ56" s="309">
        <f t="shared" si="766"/>
        <v>0</v>
      </c>
      <c r="AEK56" s="309">
        <f t="shared" si="767"/>
        <v>0</v>
      </c>
      <c r="AEL56" s="309">
        <f t="shared" si="768"/>
        <v>0</v>
      </c>
      <c r="AEM56" s="309">
        <f t="shared" si="769"/>
        <v>0</v>
      </c>
      <c r="AEN56" s="309">
        <f t="shared" si="770"/>
        <v>0</v>
      </c>
      <c r="AEO56" s="309">
        <f t="shared" si="771"/>
        <v>0</v>
      </c>
      <c r="AEP56" s="309">
        <f t="shared" si="772"/>
        <v>0</v>
      </c>
      <c r="AEQ56" s="309">
        <f t="shared" si="773"/>
        <v>0</v>
      </c>
      <c r="AER56" s="309">
        <f t="shared" si="774"/>
        <v>0</v>
      </c>
      <c r="AES56" s="309">
        <f t="shared" si="775"/>
        <v>0</v>
      </c>
      <c r="AET56" s="309">
        <f t="shared" si="776"/>
        <v>0</v>
      </c>
      <c r="AEU56" s="309">
        <v>0.53611054216647458</v>
      </c>
      <c r="AEV56" s="309">
        <v>0.83288196072856635</v>
      </c>
      <c r="AEW56" s="309">
        <v>0.58348651189105294</v>
      </c>
      <c r="AEX56" s="309">
        <v>0.54102883859378559</v>
      </c>
      <c r="AEZ56" s="309">
        <f t="shared" si="777"/>
        <v>0</v>
      </c>
      <c r="AFA56" s="309">
        <f t="shared" si="778"/>
        <v>0</v>
      </c>
      <c r="AFB56" s="309">
        <f t="shared" si="779"/>
        <v>0</v>
      </c>
      <c r="AFC56" s="309">
        <f t="shared" si="780"/>
        <v>0</v>
      </c>
      <c r="AFD56" s="309">
        <f t="shared" si="781"/>
        <v>0</v>
      </c>
      <c r="AFE56" s="309">
        <f t="shared" si="782"/>
        <v>0</v>
      </c>
      <c r="AFF56" s="309">
        <f t="shared" si="783"/>
        <v>0</v>
      </c>
      <c r="AFG56" s="309">
        <f t="shared" si="784"/>
        <v>0</v>
      </c>
      <c r="AFH56" s="309">
        <f t="shared" si="785"/>
        <v>0</v>
      </c>
      <c r="AFI56" s="309">
        <f t="shared" si="786"/>
        <v>0</v>
      </c>
      <c r="AFJ56" s="309">
        <f t="shared" si="787"/>
        <v>0</v>
      </c>
      <c r="AFK56" s="309">
        <f t="shared" si="788"/>
        <v>0</v>
      </c>
      <c r="AFL56" s="309">
        <f t="shared" si="789"/>
        <v>0</v>
      </c>
      <c r="AFM56" s="309">
        <f t="shared" si="790"/>
        <v>0</v>
      </c>
      <c r="AFN56" s="309">
        <f t="shared" si="791"/>
        <v>0</v>
      </c>
      <c r="AFO56" s="309">
        <f t="shared" si="792"/>
        <v>0</v>
      </c>
      <c r="AFP56" s="309">
        <f t="shared" si="793"/>
        <v>0</v>
      </c>
      <c r="AFQ56" s="309">
        <f t="shared" si="794"/>
        <v>0</v>
      </c>
      <c r="AFR56" s="309">
        <f t="shared" si="795"/>
        <v>0</v>
      </c>
      <c r="AFS56" s="309">
        <f t="shared" si="796"/>
        <v>0</v>
      </c>
      <c r="AFT56" s="309">
        <f t="shared" si="797"/>
        <v>0</v>
      </c>
      <c r="AFU56" s="309">
        <f t="shared" si="798"/>
        <v>0</v>
      </c>
      <c r="AFV56" s="309">
        <f t="shared" si="799"/>
        <v>0</v>
      </c>
      <c r="AFW56" s="309">
        <f t="shared" si="800"/>
        <v>0</v>
      </c>
      <c r="AFX56" s="309">
        <f t="shared" si="801"/>
        <v>0</v>
      </c>
      <c r="AFY56" s="309">
        <f t="shared" si="802"/>
        <v>0</v>
      </c>
      <c r="AFZ56" s="309">
        <f t="shared" si="803"/>
        <v>0</v>
      </c>
      <c r="AGA56" s="309">
        <f t="shared" si="804"/>
        <v>0</v>
      </c>
      <c r="AGB56" s="309">
        <f t="shared" si="805"/>
        <v>0</v>
      </c>
      <c r="AGC56" s="309">
        <f t="shared" si="806"/>
        <v>0</v>
      </c>
      <c r="AGD56" s="309">
        <f t="shared" si="807"/>
        <v>0</v>
      </c>
      <c r="AGE56" s="309">
        <v>0.53611054216647458</v>
      </c>
      <c r="AGF56" s="309">
        <v>0.83288196072856635</v>
      </c>
      <c r="AGG56" s="309">
        <v>0.58348651189105294</v>
      </c>
      <c r="AGH56" s="309">
        <v>0.54102883859378559</v>
      </c>
    </row>
    <row r="57" spans="1:866" x14ac:dyDescent="0.25">
      <c r="C57" s="148" t="s">
        <v>87</v>
      </c>
      <c r="D57" s="309">
        <f t="shared" si="65"/>
        <v>0.34145121987213534</v>
      </c>
      <c r="E57" s="309">
        <f t="shared" si="66"/>
        <v>0.34145121987213534</v>
      </c>
      <c r="F57" s="309">
        <f t="shared" si="67"/>
        <v>0.24430728315062475</v>
      </c>
      <c r="G57" s="309">
        <f t="shared" si="68"/>
        <v>0.17273631373543941</v>
      </c>
      <c r="H57" s="309">
        <f t="shared" si="69"/>
        <v>0.24430728315062475</v>
      </c>
      <c r="I57" s="309">
        <f t="shared" si="70"/>
        <v>0.17273631373543941</v>
      </c>
      <c r="J57" s="309">
        <f t="shared" si="71"/>
        <v>0.17273631373543941</v>
      </c>
      <c r="K57" s="309">
        <f t="shared" si="72"/>
        <v>0.24430728315062475</v>
      </c>
      <c r="L57" s="309">
        <f t="shared" si="73"/>
        <v>0.24430728315062475</v>
      </c>
      <c r="M57" s="309">
        <f t="shared" si="74"/>
        <v>0.17273631373543941</v>
      </c>
      <c r="N57" s="309">
        <f t="shared" si="75"/>
        <v>0.34145121987213534</v>
      </c>
      <c r="O57" s="309">
        <f t="shared" si="76"/>
        <v>0.24430728315062475</v>
      </c>
      <c r="P57" s="309">
        <f t="shared" si="77"/>
        <v>0.24430728315062475</v>
      </c>
      <c r="Q57" s="309">
        <f t="shared" si="78"/>
        <v>0.34145121987213534</v>
      </c>
      <c r="R57" s="309">
        <f t="shared" si="79"/>
        <v>0.17273631373543941</v>
      </c>
      <c r="S57" s="309">
        <f t="shared" si="80"/>
        <v>0.17273631373543941</v>
      </c>
      <c r="T57" s="309">
        <f t="shared" si="81"/>
        <v>0.24430728315062475</v>
      </c>
      <c r="U57" s="309">
        <f t="shared" si="82"/>
        <v>0.24430728315062475</v>
      </c>
      <c r="V57" s="309">
        <f t="shared" si="83"/>
        <v>0.17273631373543941</v>
      </c>
      <c r="W57" s="309">
        <f t="shared" si="84"/>
        <v>0.17273631373543941</v>
      </c>
      <c r="X57" s="309">
        <f t="shared" si="85"/>
        <v>0.17273631373543941</v>
      </c>
      <c r="Y57" s="309">
        <f t="shared" si="86"/>
        <v>0.17273631373543941</v>
      </c>
      <c r="Z57" s="309">
        <f t="shared" si="87"/>
        <v>0.24430728315062475</v>
      </c>
      <c r="AA57" s="309">
        <f t="shared" si="88"/>
        <v>0.24430728315062475</v>
      </c>
      <c r="AB57" s="309">
        <f t="shared" si="89"/>
        <v>0.34145121987213534</v>
      </c>
      <c r="AC57" s="309">
        <f t="shared" ref="AC57:AD57" si="810">E109</f>
        <v>0.34145121987213534</v>
      </c>
      <c r="AD57" s="309">
        <f t="shared" si="810"/>
        <v>0.17273631373543941</v>
      </c>
      <c r="AE57" s="309">
        <f t="shared" si="91"/>
        <v>0.24430728315062475</v>
      </c>
      <c r="AF57" s="309">
        <f t="shared" si="92"/>
        <v>0.17273631373543941</v>
      </c>
      <c r="AG57" s="309">
        <f t="shared" si="93"/>
        <v>0.24430728315062475</v>
      </c>
      <c r="AH57" s="309">
        <f t="shared" si="94"/>
        <v>0.17273631373543941</v>
      </c>
      <c r="AI57" s="309">
        <v>0.40513689058549701</v>
      </c>
      <c r="AJ57" s="309">
        <v>0.13370804293120025</v>
      </c>
      <c r="AK57" s="309">
        <v>0.37599332168694033</v>
      </c>
      <c r="AL57" s="309">
        <v>0.4239081855516238</v>
      </c>
      <c r="AN57" s="309">
        <f t="shared" si="95"/>
        <v>0.26690137751352083</v>
      </c>
      <c r="AO57" s="309">
        <f t="shared" si="96"/>
        <v>0.26690137751352083</v>
      </c>
      <c r="AP57" s="309">
        <f t="shared" si="97"/>
        <v>0.14640495122773126</v>
      </c>
      <c r="AQ57" s="309">
        <f t="shared" si="98"/>
        <v>0.1231120713434795</v>
      </c>
      <c r="AR57" s="309">
        <f t="shared" si="99"/>
        <v>0.14640495122773126</v>
      </c>
      <c r="AS57" s="309">
        <f t="shared" si="100"/>
        <v>0.1231120713434795</v>
      </c>
      <c r="AT57" s="309">
        <f t="shared" si="101"/>
        <v>0.1231120713434795</v>
      </c>
      <c r="AU57" s="309">
        <f t="shared" si="102"/>
        <v>0.14640495122773126</v>
      </c>
      <c r="AV57" s="309">
        <f t="shared" si="103"/>
        <v>0.14640495122773126</v>
      </c>
      <c r="AW57" s="309">
        <f t="shared" si="104"/>
        <v>0.1231120713434795</v>
      </c>
      <c r="AX57" s="309">
        <f t="shared" si="105"/>
        <v>0.26690137751352083</v>
      </c>
      <c r="AY57" s="309">
        <f t="shared" si="106"/>
        <v>0.14640495122773126</v>
      </c>
      <c r="AZ57" s="309">
        <f t="shared" si="107"/>
        <v>0.14640495122773126</v>
      </c>
      <c r="BA57" s="309">
        <f t="shared" si="108"/>
        <v>0.26690137751352083</v>
      </c>
      <c r="BB57" s="309">
        <f t="shared" si="109"/>
        <v>0.1231120713434795</v>
      </c>
      <c r="BC57" s="309">
        <f t="shared" si="110"/>
        <v>0.1231120713434795</v>
      </c>
      <c r="BD57" s="309">
        <f t="shared" si="111"/>
        <v>0.14640495122773126</v>
      </c>
      <c r="BE57" s="309">
        <f t="shared" si="112"/>
        <v>0.14640495122773126</v>
      </c>
      <c r="BF57" s="309">
        <f t="shared" si="113"/>
        <v>0.1231120713434795</v>
      </c>
      <c r="BG57" s="309">
        <f t="shared" si="114"/>
        <v>0.1231120713434795</v>
      </c>
      <c r="BH57" s="309">
        <f t="shared" si="115"/>
        <v>0.1231120713434795</v>
      </c>
      <c r="BI57" s="309">
        <f t="shared" si="116"/>
        <v>0.1231120713434795</v>
      </c>
      <c r="BJ57" s="309">
        <f t="shared" si="117"/>
        <v>0.14640495122773126</v>
      </c>
      <c r="BK57" s="309">
        <f t="shared" si="118"/>
        <v>0.14640495122773126</v>
      </c>
      <c r="BL57" s="309">
        <f t="shared" si="119"/>
        <v>0.26690137751352083</v>
      </c>
      <c r="BM57" s="309">
        <f t="shared" si="120"/>
        <v>0.26690137751352083</v>
      </c>
      <c r="BN57" s="309">
        <f t="shared" si="121"/>
        <v>0.1231120713434795</v>
      </c>
      <c r="BO57" s="309">
        <f t="shared" si="122"/>
        <v>0.14640495122773126</v>
      </c>
      <c r="BP57" s="309">
        <f t="shared" si="123"/>
        <v>0.1231120713434795</v>
      </c>
      <c r="BQ57" s="309">
        <f t="shared" si="124"/>
        <v>0.14640495122773126</v>
      </c>
      <c r="BR57" s="309">
        <f t="shared" si="125"/>
        <v>0.1231120713434795</v>
      </c>
      <c r="BS57" s="309">
        <v>0.40513689058549701</v>
      </c>
      <c r="BT57" s="309">
        <v>0.13370804293120025</v>
      </c>
      <c r="BU57" s="309">
        <v>0.37599332168694033</v>
      </c>
      <c r="BV57" s="309">
        <v>0.4239081855516238</v>
      </c>
      <c r="BX57" s="309">
        <f t="shared" si="126"/>
        <v>0.12459078653768008</v>
      </c>
      <c r="BY57" s="309">
        <f t="shared" si="127"/>
        <v>0.12459078653768008</v>
      </c>
      <c r="BZ57" s="309">
        <f t="shared" si="128"/>
        <v>9.6758550805221499E-2</v>
      </c>
      <c r="CA57" s="309">
        <f t="shared" si="129"/>
        <v>7.4197834501811763E-2</v>
      </c>
      <c r="CB57" s="309">
        <f t="shared" si="130"/>
        <v>9.6758550805221499E-2</v>
      </c>
      <c r="CC57" s="309">
        <f t="shared" si="131"/>
        <v>7.4197834501811763E-2</v>
      </c>
      <c r="CD57" s="309">
        <f t="shared" si="132"/>
        <v>7.4197834501811763E-2</v>
      </c>
      <c r="CE57" s="309">
        <f t="shared" si="133"/>
        <v>9.6758550805221499E-2</v>
      </c>
      <c r="CF57" s="309">
        <f t="shared" si="134"/>
        <v>9.6758550805221499E-2</v>
      </c>
      <c r="CG57" s="309">
        <f t="shared" si="135"/>
        <v>7.4197834501811763E-2</v>
      </c>
      <c r="CH57" s="309">
        <f t="shared" si="136"/>
        <v>0.12459078653768008</v>
      </c>
      <c r="CI57" s="309">
        <f t="shared" si="137"/>
        <v>9.6758550805221499E-2</v>
      </c>
      <c r="CJ57" s="309">
        <f t="shared" si="138"/>
        <v>9.6758550805221499E-2</v>
      </c>
      <c r="CK57" s="309">
        <f t="shared" si="139"/>
        <v>0.12459078653768008</v>
      </c>
      <c r="CL57" s="309">
        <f t="shared" si="140"/>
        <v>7.4197834501811763E-2</v>
      </c>
      <c r="CM57" s="309">
        <f t="shared" si="141"/>
        <v>7.4197834501811763E-2</v>
      </c>
      <c r="CN57" s="309">
        <f t="shared" si="142"/>
        <v>9.6758550805221499E-2</v>
      </c>
      <c r="CO57" s="309">
        <f t="shared" si="143"/>
        <v>9.6758550805221499E-2</v>
      </c>
      <c r="CP57" s="309">
        <f t="shared" si="144"/>
        <v>7.4197834501811763E-2</v>
      </c>
      <c r="CQ57" s="309">
        <f t="shared" si="145"/>
        <v>7.4197834501811763E-2</v>
      </c>
      <c r="CR57" s="309">
        <f t="shared" si="146"/>
        <v>7.4197834501811763E-2</v>
      </c>
      <c r="CS57" s="309">
        <f t="shared" si="147"/>
        <v>7.4197834501811763E-2</v>
      </c>
      <c r="CT57" s="309">
        <f t="shared" si="148"/>
        <v>9.6758550805221499E-2</v>
      </c>
      <c r="CU57" s="309">
        <f t="shared" si="149"/>
        <v>9.6758550805221499E-2</v>
      </c>
      <c r="CV57" s="309">
        <f t="shared" si="150"/>
        <v>0.12459078653768008</v>
      </c>
      <c r="CW57" s="309">
        <f t="shared" si="151"/>
        <v>0.12459078653768008</v>
      </c>
      <c r="CX57" s="309">
        <f t="shared" si="152"/>
        <v>7.4197834501811763E-2</v>
      </c>
      <c r="CY57" s="309">
        <f t="shared" si="153"/>
        <v>9.6758550805221499E-2</v>
      </c>
      <c r="CZ57" s="309">
        <f t="shared" si="154"/>
        <v>7.4197834501811763E-2</v>
      </c>
      <c r="DA57" s="309">
        <f t="shared" si="155"/>
        <v>9.6758550805221499E-2</v>
      </c>
      <c r="DB57" s="309">
        <f t="shared" si="156"/>
        <v>7.4197834501811763E-2</v>
      </c>
      <c r="DC57" s="309">
        <v>0.40513689058549701</v>
      </c>
      <c r="DD57" s="309">
        <v>0.13370804293120025</v>
      </c>
      <c r="DE57" s="309">
        <v>0.37599332168694033</v>
      </c>
      <c r="DF57" s="309">
        <v>0.4239081855516238</v>
      </c>
      <c r="DH57" s="309">
        <f t="shared" si="157"/>
        <v>0</v>
      </c>
      <c r="DI57" s="309">
        <f t="shared" si="158"/>
        <v>0</v>
      </c>
      <c r="DJ57" s="309">
        <f t="shared" si="159"/>
        <v>0</v>
      </c>
      <c r="DK57" s="309">
        <f t="shared" si="160"/>
        <v>0</v>
      </c>
      <c r="DL57" s="309">
        <f t="shared" si="161"/>
        <v>0</v>
      </c>
      <c r="DM57" s="309">
        <f t="shared" si="162"/>
        <v>0</v>
      </c>
      <c r="DN57" s="309">
        <f t="shared" si="163"/>
        <v>0</v>
      </c>
      <c r="DO57" s="309">
        <f t="shared" si="164"/>
        <v>0</v>
      </c>
      <c r="DP57" s="309">
        <f t="shared" si="165"/>
        <v>0</v>
      </c>
      <c r="DQ57" s="309">
        <f t="shared" si="166"/>
        <v>0</v>
      </c>
      <c r="DR57" s="309">
        <f t="shared" si="167"/>
        <v>0</v>
      </c>
      <c r="DS57" s="309">
        <f t="shared" si="168"/>
        <v>0</v>
      </c>
      <c r="DT57" s="309">
        <f t="shared" si="169"/>
        <v>0</v>
      </c>
      <c r="DU57" s="309">
        <f t="shared" si="170"/>
        <v>0</v>
      </c>
      <c r="DV57" s="309">
        <f t="shared" si="171"/>
        <v>0</v>
      </c>
      <c r="DW57" s="309">
        <f t="shared" si="172"/>
        <v>0</v>
      </c>
      <c r="DX57" s="309">
        <f t="shared" si="173"/>
        <v>0</v>
      </c>
      <c r="DY57" s="309">
        <f t="shared" si="174"/>
        <v>0</v>
      </c>
      <c r="DZ57" s="309">
        <f t="shared" si="175"/>
        <v>0</v>
      </c>
      <c r="EA57" s="309">
        <f t="shared" si="176"/>
        <v>0</v>
      </c>
      <c r="EB57" s="309">
        <f t="shared" si="177"/>
        <v>0</v>
      </c>
      <c r="EC57" s="309">
        <f t="shared" si="178"/>
        <v>0</v>
      </c>
      <c r="ED57" s="309">
        <f t="shared" si="179"/>
        <v>0</v>
      </c>
      <c r="EE57" s="309">
        <f t="shared" si="180"/>
        <v>0</v>
      </c>
      <c r="EF57" s="309">
        <f t="shared" si="181"/>
        <v>0</v>
      </c>
      <c r="EG57" s="309">
        <f t="shared" si="182"/>
        <v>0</v>
      </c>
      <c r="EH57" s="309">
        <f t="shared" si="183"/>
        <v>0</v>
      </c>
      <c r="EI57" s="309">
        <f t="shared" si="184"/>
        <v>0</v>
      </c>
      <c r="EJ57" s="309">
        <f t="shared" si="185"/>
        <v>0</v>
      </c>
      <c r="EK57" s="309">
        <f t="shared" si="186"/>
        <v>0</v>
      </c>
      <c r="EL57" s="309">
        <f t="shared" si="187"/>
        <v>0</v>
      </c>
      <c r="EM57" s="309">
        <v>0.40513689058549701</v>
      </c>
      <c r="EN57" s="309">
        <v>0.13370804293120025</v>
      </c>
      <c r="EO57" s="309">
        <v>0.37599332168694033</v>
      </c>
      <c r="EP57" s="309">
        <v>0.4239081855516238</v>
      </c>
      <c r="ER57" s="309">
        <f t="shared" si="188"/>
        <v>0</v>
      </c>
      <c r="ES57" s="309">
        <f t="shared" si="189"/>
        <v>0</v>
      </c>
      <c r="ET57" s="309">
        <f t="shared" si="190"/>
        <v>0</v>
      </c>
      <c r="EU57" s="309">
        <f t="shared" si="191"/>
        <v>0</v>
      </c>
      <c r="EV57" s="309">
        <f t="shared" si="192"/>
        <v>0</v>
      </c>
      <c r="EW57" s="309">
        <f t="shared" si="193"/>
        <v>0</v>
      </c>
      <c r="EX57" s="309">
        <f t="shared" si="194"/>
        <v>0</v>
      </c>
      <c r="EY57" s="309">
        <f t="shared" si="195"/>
        <v>0</v>
      </c>
      <c r="EZ57" s="309">
        <f t="shared" si="196"/>
        <v>0</v>
      </c>
      <c r="FA57" s="309">
        <f t="shared" si="197"/>
        <v>0</v>
      </c>
      <c r="FB57" s="309">
        <f t="shared" si="198"/>
        <v>0</v>
      </c>
      <c r="FC57" s="309">
        <f t="shared" si="199"/>
        <v>0</v>
      </c>
      <c r="FD57" s="309">
        <f t="shared" si="200"/>
        <v>0</v>
      </c>
      <c r="FE57" s="309">
        <f t="shared" si="201"/>
        <v>0</v>
      </c>
      <c r="FF57" s="309">
        <f t="shared" si="202"/>
        <v>0</v>
      </c>
      <c r="FG57" s="309">
        <f t="shared" si="203"/>
        <v>0</v>
      </c>
      <c r="FH57" s="309">
        <f t="shared" si="204"/>
        <v>0</v>
      </c>
      <c r="FI57" s="309">
        <f t="shared" si="205"/>
        <v>0</v>
      </c>
      <c r="FJ57" s="309">
        <f t="shared" si="206"/>
        <v>0</v>
      </c>
      <c r="FK57" s="309">
        <f t="shared" si="207"/>
        <v>0</v>
      </c>
      <c r="FL57" s="309">
        <f t="shared" si="208"/>
        <v>0</v>
      </c>
      <c r="FM57" s="309">
        <f t="shared" si="209"/>
        <v>0</v>
      </c>
      <c r="FN57" s="309">
        <f t="shared" si="210"/>
        <v>0</v>
      </c>
      <c r="FO57" s="309">
        <f t="shared" si="211"/>
        <v>0</v>
      </c>
      <c r="FP57" s="309">
        <f t="shared" si="212"/>
        <v>0</v>
      </c>
      <c r="FQ57" s="309">
        <f t="shared" si="213"/>
        <v>0</v>
      </c>
      <c r="FR57" s="309">
        <f t="shared" si="214"/>
        <v>0</v>
      </c>
      <c r="FS57" s="309">
        <f t="shared" si="215"/>
        <v>0</v>
      </c>
      <c r="FT57" s="309">
        <f t="shared" si="216"/>
        <v>0</v>
      </c>
      <c r="FU57" s="309">
        <f t="shared" si="217"/>
        <v>0</v>
      </c>
      <c r="FV57" s="309">
        <f t="shared" si="218"/>
        <v>0</v>
      </c>
      <c r="FW57" s="309">
        <v>0.40513689058549701</v>
      </c>
      <c r="FX57" s="309">
        <v>0.13370804293120025</v>
      </c>
      <c r="FY57" s="309">
        <v>0.37599332168694033</v>
      </c>
      <c r="FZ57" s="309">
        <v>0.4239081855516238</v>
      </c>
      <c r="GB57" s="309">
        <f t="shared" si="219"/>
        <v>0</v>
      </c>
      <c r="GC57" s="309">
        <f t="shared" si="220"/>
        <v>0</v>
      </c>
      <c r="GD57" s="309">
        <f t="shared" si="221"/>
        <v>0</v>
      </c>
      <c r="GE57" s="309">
        <f t="shared" si="222"/>
        <v>0</v>
      </c>
      <c r="GF57" s="309">
        <f t="shared" si="223"/>
        <v>0</v>
      </c>
      <c r="GG57" s="309">
        <f t="shared" si="224"/>
        <v>0</v>
      </c>
      <c r="GH57" s="309">
        <f t="shared" si="225"/>
        <v>0</v>
      </c>
      <c r="GI57" s="309">
        <f t="shared" si="226"/>
        <v>0</v>
      </c>
      <c r="GJ57" s="309">
        <f t="shared" si="227"/>
        <v>0</v>
      </c>
      <c r="GK57" s="309">
        <f t="shared" si="228"/>
        <v>0</v>
      </c>
      <c r="GL57" s="309">
        <f t="shared" si="229"/>
        <v>0</v>
      </c>
      <c r="GM57" s="309">
        <f t="shared" si="230"/>
        <v>0</v>
      </c>
      <c r="GN57" s="309">
        <f t="shared" si="231"/>
        <v>0</v>
      </c>
      <c r="GO57" s="309">
        <f t="shared" si="232"/>
        <v>0</v>
      </c>
      <c r="GP57" s="309">
        <f t="shared" si="233"/>
        <v>0</v>
      </c>
      <c r="GQ57" s="309">
        <f t="shared" si="234"/>
        <v>0</v>
      </c>
      <c r="GR57" s="309">
        <f t="shared" si="235"/>
        <v>0</v>
      </c>
      <c r="GS57" s="309">
        <f t="shared" si="236"/>
        <v>0</v>
      </c>
      <c r="GT57" s="309">
        <f t="shared" si="237"/>
        <v>0</v>
      </c>
      <c r="GU57" s="309">
        <f t="shared" si="238"/>
        <v>0</v>
      </c>
      <c r="GV57" s="309">
        <f t="shared" si="239"/>
        <v>0</v>
      </c>
      <c r="GW57" s="309">
        <f t="shared" si="240"/>
        <v>0</v>
      </c>
      <c r="GX57" s="309">
        <f t="shared" si="241"/>
        <v>0</v>
      </c>
      <c r="GY57" s="309">
        <f t="shared" si="242"/>
        <v>0</v>
      </c>
      <c r="GZ57" s="309">
        <f t="shared" si="243"/>
        <v>0</v>
      </c>
      <c r="HA57" s="309">
        <f t="shared" si="244"/>
        <v>0</v>
      </c>
      <c r="HB57" s="309">
        <f t="shared" si="245"/>
        <v>0</v>
      </c>
      <c r="HC57" s="309">
        <f t="shared" si="246"/>
        <v>0</v>
      </c>
      <c r="HD57" s="309">
        <f t="shared" si="247"/>
        <v>0</v>
      </c>
      <c r="HE57" s="309">
        <f t="shared" si="248"/>
        <v>0</v>
      </c>
      <c r="HF57" s="309">
        <f t="shared" si="249"/>
        <v>0</v>
      </c>
      <c r="HG57" s="309">
        <v>0.40513689058549701</v>
      </c>
      <c r="HH57" s="309">
        <v>0.13370804293120025</v>
      </c>
      <c r="HI57" s="309">
        <v>0.37599332168694033</v>
      </c>
      <c r="HJ57" s="309">
        <v>0.4239081855516238</v>
      </c>
      <c r="HL57" s="309">
        <f t="shared" si="250"/>
        <v>0</v>
      </c>
      <c r="HM57" s="309">
        <f t="shared" si="251"/>
        <v>0</v>
      </c>
      <c r="HN57" s="309">
        <f t="shared" si="252"/>
        <v>0</v>
      </c>
      <c r="HO57" s="309">
        <f t="shared" si="253"/>
        <v>0</v>
      </c>
      <c r="HP57" s="309">
        <f t="shared" si="254"/>
        <v>0</v>
      </c>
      <c r="HQ57" s="309">
        <f t="shared" si="255"/>
        <v>0</v>
      </c>
      <c r="HR57" s="309">
        <f t="shared" si="256"/>
        <v>0</v>
      </c>
      <c r="HS57" s="309">
        <f t="shared" si="257"/>
        <v>0</v>
      </c>
      <c r="HT57" s="309">
        <f t="shared" si="258"/>
        <v>0</v>
      </c>
      <c r="HU57" s="309">
        <f t="shared" si="259"/>
        <v>0</v>
      </c>
      <c r="HV57" s="309">
        <f t="shared" si="260"/>
        <v>0</v>
      </c>
      <c r="HW57" s="309">
        <f t="shared" si="261"/>
        <v>0</v>
      </c>
      <c r="HX57" s="309">
        <f t="shared" si="262"/>
        <v>0</v>
      </c>
      <c r="HY57" s="309">
        <f t="shared" si="263"/>
        <v>0</v>
      </c>
      <c r="HZ57" s="309">
        <f t="shared" si="264"/>
        <v>0</v>
      </c>
      <c r="IA57" s="309">
        <f t="shared" si="265"/>
        <v>0</v>
      </c>
      <c r="IB57" s="309">
        <f t="shared" si="266"/>
        <v>0</v>
      </c>
      <c r="IC57" s="309">
        <f t="shared" si="267"/>
        <v>0</v>
      </c>
      <c r="ID57" s="309">
        <f t="shared" si="268"/>
        <v>0</v>
      </c>
      <c r="IE57" s="309">
        <f t="shared" si="269"/>
        <v>0</v>
      </c>
      <c r="IF57" s="309">
        <f t="shared" si="270"/>
        <v>0</v>
      </c>
      <c r="IG57" s="309">
        <f t="shared" si="271"/>
        <v>0</v>
      </c>
      <c r="IH57" s="309">
        <f t="shared" si="272"/>
        <v>0</v>
      </c>
      <c r="II57" s="309">
        <f t="shared" si="273"/>
        <v>0</v>
      </c>
      <c r="IJ57" s="309">
        <f t="shared" si="274"/>
        <v>0</v>
      </c>
      <c r="IK57" s="309">
        <f t="shared" si="275"/>
        <v>0</v>
      </c>
      <c r="IL57" s="309">
        <f t="shared" si="276"/>
        <v>0</v>
      </c>
      <c r="IM57" s="309">
        <f t="shared" si="277"/>
        <v>0</v>
      </c>
      <c r="IN57" s="309">
        <f t="shared" si="278"/>
        <v>0</v>
      </c>
      <c r="IO57" s="309">
        <f t="shared" si="279"/>
        <v>0</v>
      </c>
      <c r="IP57" s="309">
        <f t="shared" si="280"/>
        <v>0</v>
      </c>
      <c r="IQ57" s="309">
        <v>0.40513689058549701</v>
      </c>
      <c r="IR57" s="309">
        <v>0.13370804293120025</v>
      </c>
      <c r="IS57" s="309">
        <v>0.37599332168694033</v>
      </c>
      <c r="IT57" s="309">
        <v>0.4239081855516238</v>
      </c>
      <c r="IV57" s="309">
        <f t="shared" si="281"/>
        <v>0</v>
      </c>
      <c r="IW57" s="309">
        <f t="shared" si="282"/>
        <v>0</v>
      </c>
      <c r="IX57" s="309">
        <f t="shared" si="283"/>
        <v>0</v>
      </c>
      <c r="IY57" s="309">
        <f t="shared" si="284"/>
        <v>0</v>
      </c>
      <c r="IZ57" s="309">
        <f t="shared" si="285"/>
        <v>0</v>
      </c>
      <c r="JA57" s="309">
        <f t="shared" si="286"/>
        <v>0</v>
      </c>
      <c r="JB57" s="309">
        <f t="shared" si="287"/>
        <v>0</v>
      </c>
      <c r="JC57" s="309">
        <f t="shared" si="288"/>
        <v>0</v>
      </c>
      <c r="JD57" s="309">
        <f t="shared" si="289"/>
        <v>0</v>
      </c>
      <c r="JE57" s="309">
        <f t="shared" si="290"/>
        <v>0</v>
      </c>
      <c r="JF57" s="309">
        <f t="shared" si="291"/>
        <v>0</v>
      </c>
      <c r="JG57" s="309">
        <f t="shared" si="292"/>
        <v>0</v>
      </c>
      <c r="JH57" s="309">
        <f t="shared" si="293"/>
        <v>0</v>
      </c>
      <c r="JI57" s="309">
        <f t="shared" si="294"/>
        <v>0</v>
      </c>
      <c r="JJ57" s="309">
        <f t="shared" si="295"/>
        <v>0</v>
      </c>
      <c r="JK57" s="309">
        <f t="shared" si="296"/>
        <v>0</v>
      </c>
      <c r="JL57" s="309">
        <f t="shared" si="297"/>
        <v>0</v>
      </c>
      <c r="JM57" s="309">
        <f t="shared" si="298"/>
        <v>0</v>
      </c>
      <c r="JN57" s="309">
        <f t="shared" si="299"/>
        <v>0</v>
      </c>
      <c r="JO57" s="309">
        <f t="shared" si="300"/>
        <v>0</v>
      </c>
      <c r="JP57" s="309">
        <f t="shared" si="301"/>
        <v>0</v>
      </c>
      <c r="JQ57" s="309">
        <f t="shared" si="302"/>
        <v>0</v>
      </c>
      <c r="JR57" s="309">
        <f t="shared" si="303"/>
        <v>0</v>
      </c>
      <c r="JS57" s="309">
        <f t="shared" si="304"/>
        <v>0</v>
      </c>
      <c r="JT57" s="309">
        <f t="shared" si="305"/>
        <v>0</v>
      </c>
      <c r="JU57" s="309">
        <f t="shared" si="306"/>
        <v>0</v>
      </c>
      <c r="JV57" s="309">
        <f t="shared" si="307"/>
        <v>0</v>
      </c>
      <c r="JW57" s="309">
        <f t="shared" si="308"/>
        <v>0</v>
      </c>
      <c r="JX57" s="309">
        <f t="shared" si="309"/>
        <v>0</v>
      </c>
      <c r="JY57" s="309">
        <f t="shared" si="310"/>
        <v>0</v>
      </c>
      <c r="JZ57" s="309">
        <f t="shared" si="311"/>
        <v>0</v>
      </c>
      <c r="KA57" s="309">
        <v>0.40513689058549701</v>
      </c>
      <c r="KB57" s="309">
        <v>0.13370804293120025</v>
      </c>
      <c r="KC57" s="309">
        <v>0.37599332168694033</v>
      </c>
      <c r="KD57" s="309">
        <v>0.4239081855516238</v>
      </c>
      <c r="KF57" s="309">
        <f t="shared" si="312"/>
        <v>0</v>
      </c>
      <c r="KG57" s="309">
        <f t="shared" si="313"/>
        <v>0</v>
      </c>
      <c r="KH57" s="309">
        <f t="shared" si="314"/>
        <v>0</v>
      </c>
      <c r="KI57" s="309">
        <f t="shared" si="315"/>
        <v>0</v>
      </c>
      <c r="KJ57" s="309">
        <f t="shared" si="316"/>
        <v>0</v>
      </c>
      <c r="KK57" s="309">
        <f t="shared" si="317"/>
        <v>0</v>
      </c>
      <c r="KL57" s="309">
        <f t="shared" si="318"/>
        <v>0</v>
      </c>
      <c r="KM57" s="309">
        <f t="shared" si="319"/>
        <v>0</v>
      </c>
      <c r="KN57" s="309">
        <f t="shared" si="320"/>
        <v>0</v>
      </c>
      <c r="KO57" s="309">
        <f t="shared" si="321"/>
        <v>0</v>
      </c>
      <c r="KP57" s="309">
        <f t="shared" si="322"/>
        <v>0</v>
      </c>
      <c r="KQ57" s="309">
        <f t="shared" si="323"/>
        <v>0</v>
      </c>
      <c r="KR57" s="309">
        <f t="shared" si="324"/>
        <v>0</v>
      </c>
      <c r="KS57" s="309">
        <f t="shared" si="325"/>
        <v>0</v>
      </c>
      <c r="KT57" s="309">
        <f t="shared" si="326"/>
        <v>0</v>
      </c>
      <c r="KU57" s="309">
        <f t="shared" si="327"/>
        <v>0</v>
      </c>
      <c r="KV57" s="309">
        <f t="shared" si="328"/>
        <v>0</v>
      </c>
      <c r="KW57" s="309">
        <f t="shared" si="329"/>
        <v>0</v>
      </c>
      <c r="KX57" s="309">
        <f t="shared" si="330"/>
        <v>0</v>
      </c>
      <c r="KY57" s="309">
        <f t="shared" si="331"/>
        <v>0</v>
      </c>
      <c r="KZ57" s="309">
        <f t="shared" si="332"/>
        <v>0</v>
      </c>
      <c r="LA57" s="309">
        <f t="shared" si="333"/>
        <v>0</v>
      </c>
      <c r="LB57" s="309">
        <f t="shared" si="334"/>
        <v>0</v>
      </c>
      <c r="LC57" s="309">
        <f t="shared" si="335"/>
        <v>0</v>
      </c>
      <c r="LD57" s="309">
        <f t="shared" si="336"/>
        <v>0</v>
      </c>
      <c r="LE57" s="309">
        <f t="shared" si="337"/>
        <v>0</v>
      </c>
      <c r="LF57" s="309">
        <f t="shared" si="338"/>
        <v>0</v>
      </c>
      <c r="LG57" s="309">
        <f t="shared" si="339"/>
        <v>0</v>
      </c>
      <c r="LH57" s="309">
        <f t="shared" si="340"/>
        <v>0</v>
      </c>
      <c r="LI57" s="309">
        <f t="shared" si="341"/>
        <v>0</v>
      </c>
      <c r="LJ57" s="309">
        <f t="shared" si="342"/>
        <v>0</v>
      </c>
      <c r="LK57" s="309">
        <v>0.40513689058549701</v>
      </c>
      <c r="LL57" s="309">
        <v>0.13370804293120025</v>
      </c>
      <c r="LM57" s="309">
        <v>0.37599332168694033</v>
      </c>
      <c r="LN57" s="309">
        <v>0.4239081855516238</v>
      </c>
      <c r="LP57" s="309">
        <f t="shared" si="343"/>
        <v>0</v>
      </c>
      <c r="LQ57" s="309">
        <f t="shared" si="344"/>
        <v>0</v>
      </c>
      <c r="LR57" s="309">
        <f t="shared" si="345"/>
        <v>0</v>
      </c>
      <c r="LS57" s="309">
        <f t="shared" si="346"/>
        <v>0</v>
      </c>
      <c r="LT57" s="309">
        <f t="shared" si="347"/>
        <v>0</v>
      </c>
      <c r="LU57" s="309">
        <f t="shared" si="348"/>
        <v>0</v>
      </c>
      <c r="LV57" s="309">
        <f t="shared" si="349"/>
        <v>0</v>
      </c>
      <c r="LW57" s="309">
        <f t="shared" si="350"/>
        <v>0</v>
      </c>
      <c r="LX57" s="309">
        <f t="shared" si="351"/>
        <v>0</v>
      </c>
      <c r="LY57" s="309">
        <f t="shared" si="352"/>
        <v>0</v>
      </c>
      <c r="LZ57" s="309">
        <f t="shared" si="353"/>
        <v>0</v>
      </c>
      <c r="MA57" s="309">
        <f t="shared" si="354"/>
        <v>0</v>
      </c>
      <c r="MB57" s="309">
        <f t="shared" si="355"/>
        <v>0</v>
      </c>
      <c r="MC57" s="309">
        <f t="shared" si="356"/>
        <v>0</v>
      </c>
      <c r="MD57" s="309">
        <f t="shared" si="357"/>
        <v>0</v>
      </c>
      <c r="ME57" s="309">
        <f t="shared" si="358"/>
        <v>0</v>
      </c>
      <c r="MF57" s="309">
        <f t="shared" si="359"/>
        <v>0</v>
      </c>
      <c r="MG57" s="309">
        <f t="shared" si="360"/>
        <v>0</v>
      </c>
      <c r="MH57" s="309">
        <f t="shared" si="361"/>
        <v>0</v>
      </c>
      <c r="MI57" s="309">
        <f t="shared" si="362"/>
        <v>0</v>
      </c>
      <c r="MJ57" s="309">
        <f t="shared" si="363"/>
        <v>0</v>
      </c>
      <c r="MK57" s="309">
        <f t="shared" si="364"/>
        <v>0</v>
      </c>
      <c r="ML57" s="309">
        <f t="shared" si="365"/>
        <v>0</v>
      </c>
      <c r="MM57" s="309">
        <f t="shared" si="366"/>
        <v>0</v>
      </c>
      <c r="MN57" s="309">
        <f t="shared" si="367"/>
        <v>0</v>
      </c>
      <c r="MO57" s="309">
        <f t="shared" si="368"/>
        <v>0</v>
      </c>
      <c r="MP57" s="309">
        <f t="shared" si="369"/>
        <v>0</v>
      </c>
      <c r="MQ57" s="309">
        <f t="shared" si="370"/>
        <v>0</v>
      </c>
      <c r="MR57" s="309">
        <f t="shared" si="371"/>
        <v>0</v>
      </c>
      <c r="MS57" s="309">
        <f t="shared" si="372"/>
        <v>0</v>
      </c>
      <c r="MT57" s="309">
        <f t="shared" si="373"/>
        <v>0</v>
      </c>
      <c r="MU57" s="309">
        <v>0.40513689058549701</v>
      </c>
      <c r="MV57" s="309">
        <v>0.13370804293120025</v>
      </c>
      <c r="MW57" s="309">
        <v>0.37599332168694033</v>
      </c>
      <c r="MX57" s="309">
        <v>0.4239081855516238</v>
      </c>
      <c r="MZ57" s="309">
        <f t="shared" si="374"/>
        <v>0</v>
      </c>
      <c r="NA57" s="309">
        <f t="shared" si="375"/>
        <v>0</v>
      </c>
      <c r="NB57" s="309">
        <f t="shared" si="376"/>
        <v>0</v>
      </c>
      <c r="NC57" s="309">
        <f t="shared" si="377"/>
        <v>0</v>
      </c>
      <c r="ND57" s="309">
        <f t="shared" si="378"/>
        <v>0</v>
      </c>
      <c r="NE57" s="309">
        <f t="shared" si="379"/>
        <v>0</v>
      </c>
      <c r="NF57" s="309">
        <f t="shared" si="380"/>
        <v>0</v>
      </c>
      <c r="NG57" s="309">
        <f t="shared" si="381"/>
        <v>0</v>
      </c>
      <c r="NH57" s="309">
        <f t="shared" si="382"/>
        <v>0</v>
      </c>
      <c r="NI57" s="309">
        <f t="shared" si="383"/>
        <v>0</v>
      </c>
      <c r="NJ57" s="309">
        <f t="shared" si="384"/>
        <v>0</v>
      </c>
      <c r="NK57" s="309">
        <f t="shared" si="385"/>
        <v>0</v>
      </c>
      <c r="NL57" s="309">
        <f t="shared" si="386"/>
        <v>0</v>
      </c>
      <c r="NM57" s="309">
        <f t="shared" si="387"/>
        <v>0</v>
      </c>
      <c r="NN57" s="309">
        <f t="shared" si="388"/>
        <v>0</v>
      </c>
      <c r="NO57" s="309">
        <f t="shared" si="389"/>
        <v>0</v>
      </c>
      <c r="NP57" s="309">
        <f t="shared" si="390"/>
        <v>0</v>
      </c>
      <c r="NQ57" s="309">
        <f t="shared" si="391"/>
        <v>0</v>
      </c>
      <c r="NR57" s="309">
        <f t="shared" si="392"/>
        <v>0</v>
      </c>
      <c r="NS57" s="309">
        <f t="shared" si="393"/>
        <v>0</v>
      </c>
      <c r="NT57" s="309">
        <f t="shared" si="394"/>
        <v>0</v>
      </c>
      <c r="NU57" s="309">
        <f t="shared" si="395"/>
        <v>0</v>
      </c>
      <c r="NV57" s="309">
        <f t="shared" si="396"/>
        <v>0</v>
      </c>
      <c r="NW57" s="309">
        <f t="shared" si="397"/>
        <v>0</v>
      </c>
      <c r="NX57" s="309">
        <f t="shared" si="398"/>
        <v>0</v>
      </c>
      <c r="NY57" s="309">
        <f t="shared" si="399"/>
        <v>0</v>
      </c>
      <c r="NZ57" s="309">
        <f t="shared" si="400"/>
        <v>0</v>
      </c>
      <c r="OA57" s="309">
        <f t="shared" si="401"/>
        <v>0</v>
      </c>
      <c r="OB57" s="309">
        <f t="shared" si="402"/>
        <v>0</v>
      </c>
      <c r="OC57" s="309">
        <f t="shared" si="403"/>
        <v>0</v>
      </c>
      <c r="OD57" s="309">
        <f t="shared" si="404"/>
        <v>0</v>
      </c>
      <c r="OE57" s="309">
        <v>0.40513689058549701</v>
      </c>
      <c r="OF57" s="309">
        <v>0.13370804293120025</v>
      </c>
      <c r="OG57" s="309">
        <v>0.37599332168694033</v>
      </c>
      <c r="OH57" s="309">
        <v>0.4239081855516238</v>
      </c>
      <c r="OJ57" s="309">
        <f t="shared" si="405"/>
        <v>4.9616808020933489E-2</v>
      </c>
      <c r="OK57" s="309">
        <f t="shared" si="406"/>
        <v>4.9616808020933489E-2</v>
      </c>
      <c r="OL57" s="309">
        <f t="shared" si="407"/>
        <v>0.17725729156896458</v>
      </c>
      <c r="OM57" s="309">
        <f t="shared" si="408"/>
        <v>0.1042508976496658</v>
      </c>
      <c r="ON57" s="309">
        <f t="shared" si="409"/>
        <v>0.17725729156896458</v>
      </c>
      <c r="OO57" s="309">
        <f t="shared" si="410"/>
        <v>0.1042508976496658</v>
      </c>
      <c r="OP57" s="309">
        <f t="shared" si="411"/>
        <v>0.1042508976496658</v>
      </c>
      <c r="OQ57" s="309">
        <f t="shared" si="412"/>
        <v>0.17725729156896458</v>
      </c>
      <c r="OR57" s="309">
        <f t="shared" si="413"/>
        <v>0.17725729156896458</v>
      </c>
      <c r="OS57" s="309">
        <f t="shared" si="414"/>
        <v>0.1042508976496658</v>
      </c>
      <c r="OT57" s="309">
        <f t="shared" si="415"/>
        <v>4.9616808020933489E-2</v>
      </c>
      <c r="OU57" s="309">
        <f t="shared" si="416"/>
        <v>0.17725729156896458</v>
      </c>
      <c r="OV57" s="309">
        <f t="shared" si="417"/>
        <v>0.17725729156896458</v>
      </c>
      <c r="OW57" s="309">
        <f t="shared" si="418"/>
        <v>4.9616808020933489E-2</v>
      </c>
      <c r="OX57" s="309">
        <f t="shared" si="419"/>
        <v>0.1042508976496658</v>
      </c>
      <c r="OY57" s="309">
        <f t="shared" si="420"/>
        <v>0.1042508976496658</v>
      </c>
      <c r="OZ57" s="309">
        <f t="shared" si="421"/>
        <v>0.17725729156896458</v>
      </c>
      <c r="PA57" s="309">
        <f t="shared" si="422"/>
        <v>0.17725729156896458</v>
      </c>
      <c r="PB57" s="309">
        <f t="shared" si="423"/>
        <v>0.1042508976496658</v>
      </c>
      <c r="PC57" s="309">
        <f t="shared" si="424"/>
        <v>0.1042508976496658</v>
      </c>
      <c r="PD57" s="309">
        <f t="shared" si="425"/>
        <v>0.1042508976496658</v>
      </c>
      <c r="PE57" s="309">
        <f t="shared" si="426"/>
        <v>0.1042508976496658</v>
      </c>
      <c r="PF57" s="309">
        <f t="shared" si="427"/>
        <v>0.17725729156896458</v>
      </c>
      <c r="PG57" s="309">
        <f t="shared" si="428"/>
        <v>0.17725729156896458</v>
      </c>
      <c r="PH57" s="309">
        <f t="shared" si="429"/>
        <v>4.9616808020933489E-2</v>
      </c>
      <c r="PI57" s="309">
        <f t="shared" si="430"/>
        <v>4.9616808020933489E-2</v>
      </c>
      <c r="PJ57" s="309">
        <f t="shared" si="431"/>
        <v>0.1042508976496658</v>
      </c>
      <c r="PK57" s="309">
        <f t="shared" si="432"/>
        <v>0.17725729156896458</v>
      </c>
      <c r="PL57" s="309">
        <f t="shared" si="433"/>
        <v>0.1042508976496658</v>
      </c>
      <c r="PM57" s="309">
        <f t="shared" si="434"/>
        <v>0.17725729156896458</v>
      </c>
      <c r="PN57" s="309">
        <f t="shared" si="435"/>
        <v>0.1042508976496658</v>
      </c>
      <c r="PO57" s="309">
        <v>0.40513689058549701</v>
      </c>
      <c r="PP57" s="309">
        <v>0.13370804293120025</v>
      </c>
      <c r="PQ57" s="309">
        <v>0.37599332168694033</v>
      </c>
      <c r="PR57" s="309">
        <v>0.4239081855516238</v>
      </c>
      <c r="PT57" s="309">
        <f t="shared" si="436"/>
        <v>0.22823049662013276</v>
      </c>
      <c r="PU57" s="309">
        <f t="shared" si="437"/>
        <v>0.22823049662013276</v>
      </c>
      <c r="PV57" s="309">
        <f t="shared" si="438"/>
        <v>0.29057875107709125</v>
      </c>
      <c r="PW57" s="309">
        <f t="shared" si="439"/>
        <v>0.26668038715857378</v>
      </c>
      <c r="PX57" s="309">
        <f t="shared" si="440"/>
        <v>0.29057875107709125</v>
      </c>
      <c r="PY57" s="309">
        <f t="shared" si="441"/>
        <v>0.26668038715857378</v>
      </c>
      <c r="PZ57" s="309">
        <f t="shared" si="442"/>
        <v>0.26668038715857378</v>
      </c>
      <c r="QA57" s="309">
        <f t="shared" si="443"/>
        <v>0.29057875107709125</v>
      </c>
      <c r="QB57" s="309">
        <f t="shared" si="444"/>
        <v>0.29057875107709125</v>
      </c>
      <c r="QC57" s="309">
        <f t="shared" si="445"/>
        <v>0.26668038715857378</v>
      </c>
      <c r="QD57" s="309">
        <f t="shared" si="446"/>
        <v>0.22823049662013276</v>
      </c>
      <c r="QE57" s="309">
        <f t="shared" si="447"/>
        <v>0.29057875107709125</v>
      </c>
      <c r="QF57" s="309">
        <f t="shared" si="448"/>
        <v>0.29057875107709125</v>
      </c>
      <c r="QG57" s="309">
        <f t="shared" si="449"/>
        <v>0.22823049662013276</v>
      </c>
      <c r="QH57" s="309">
        <f t="shared" si="450"/>
        <v>0.26668038715857378</v>
      </c>
      <c r="QI57" s="309">
        <f t="shared" si="451"/>
        <v>0.26668038715857378</v>
      </c>
      <c r="QJ57" s="309">
        <f t="shared" si="452"/>
        <v>0.29057875107709125</v>
      </c>
      <c r="QK57" s="309">
        <f t="shared" si="453"/>
        <v>0.29057875107709125</v>
      </c>
      <c r="QL57" s="309">
        <f t="shared" si="454"/>
        <v>0.26668038715857378</v>
      </c>
      <c r="QM57" s="309">
        <f t="shared" si="455"/>
        <v>0.26668038715857378</v>
      </c>
      <c r="QN57" s="309">
        <f t="shared" si="456"/>
        <v>0.26668038715857378</v>
      </c>
      <c r="QO57" s="309">
        <f t="shared" si="457"/>
        <v>0.26668038715857378</v>
      </c>
      <c r="QP57" s="309">
        <f t="shared" si="458"/>
        <v>0.29057875107709125</v>
      </c>
      <c r="QQ57" s="309">
        <f t="shared" si="459"/>
        <v>0.29057875107709125</v>
      </c>
      <c r="QR57" s="309">
        <f t="shared" si="460"/>
        <v>0.22823049662013276</v>
      </c>
      <c r="QS57" s="309">
        <f t="shared" si="461"/>
        <v>0.22823049662013276</v>
      </c>
      <c r="QT57" s="309">
        <f t="shared" si="462"/>
        <v>0.26668038715857378</v>
      </c>
      <c r="QU57" s="309">
        <f t="shared" si="463"/>
        <v>0.29057875107709125</v>
      </c>
      <c r="QV57" s="309">
        <f t="shared" si="464"/>
        <v>0.26668038715857378</v>
      </c>
      <c r="QW57" s="309">
        <f t="shared" si="465"/>
        <v>0.29057875107709125</v>
      </c>
      <c r="QX57" s="309">
        <f t="shared" si="466"/>
        <v>0.26668038715857378</v>
      </c>
      <c r="QY57" s="309">
        <v>0.40513689058549701</v>
      </c>
      <c r="QZ57" s="309">
        <v>0.13370804293120025</v>
      </c>
      <c r="RA57" s="309">
        <v>0.37599332168694033</v>
      </c>
      <c r="RB57" s="309">
        <v>0.4239081855516238</v>
      </c>
      <c r="RD57" s="309">
        <f t="shared" si="467"/>
        <v>0.33333333333333331</v>
      </c>
      <c r="RE57" s="309">
        <f t="shared" si="468"/>
        <v>0.33333333333333331</v>
      </c>
      <c r="RF57" s="309">
        <f t="shared" si="469"/>
        <v>0</v>
      </c>
      <c r="RG57" s="309">
        <f t="shared" si="470"/>
        <v>0.18463810930576072</v>
      </c>
      <c r="RH57" s="309">
        <f t="shared" si="471"/>
        <v>0</v>
      </c>
      <c r="RI57" s="309">
        <f t="shared" si="472"/>
        <v>0.18463810930576072</v>
      </c>
      <c r="RJ57" s="309">
        <f t="shared" si="473"/>
        <v>0.18463810930576072</v>
      </c>
      <c r="RK57" s="309">
        <f t="shared" si="474"/>
        <v>0</v>
      </c>
      <c r="RL57" s="309">
        <f t="shared" si="475"/>
        <v>0</v>
      </c>
      <c r="RM57" s="309">
        <f t="shared" si="476"/>
        <v>0.18463810930576072</v>
      </c>
      <c r="RN57" s="309">
        <f t="shared" si="477"/>
        <v>0.33333333333333331</v>
      </c>
      <c r="RO57" s="309">
        <f t="shared" si="478"/>
        <v>0</v>
      </c>
      <c r="RP57" s="309">
        <f t="shared" si="479"/>
        <v>0</v>
      </c>
      <c r="RQ57" s="309">
        <f t="shared" si="480"/>
        <v>0.33333333333333331</v>
      </c>
      <c r="RR57" s="309">
        <f t="shared" si="481"/>
        <v>0.18463810930576072</v>
      </c>
      <c r="RS57" s="309">
        <f t="shared" si="482"/>
        <v>0.18463810930576072</v>
      </c>
      <c r="RT57" s="309">
        <f t="shared" si="483"/>
        <v>0</v>
      </c>
      <c r="RU57" s="309">
        <f t="shared" si="484"/>
        <v>0</v>
      </c>
      <c r="RV57" s="309">
        <f t="shared" si="485"/>
        <v>0.18463810930576072</v>
      </c>
      <c r="RW57" s="309">
        <f t="shared" si="486"/>
        <v>0.18463810930576072</v>
      </c>
      <c r="RX57" s="309">
        <f t="shared" si="487"/>
        <v>0.18463810930576072</v>
      </c>
      <c r="RY57" s="309">
        <f t="shared" si="488"/>
        <v>0.18463810930576072</v>
      </c>
      <c r="RZ57" s="309">
        <f t="shared" si="489"/>
        <v>0</v>
      </c>
      <c r="SA57" s="309">
        <f t="shared" si="490"/>
        <v>0</v>
      </c>
      <c r="SB57" s="309">
        <f t="shared" si="491"/>
        <v>0.33333333333333331</v>
      </c>
      <c r="SC57" s="309">
        <f t="shared" si="492"/>
        <v>0.33333333333333331</v>
      </c>
      <c r="SD57" s="309">
        <f t="shared" si="493"/>
        <v>0.18463810930576072</v>
      </c>
      <c r="SE57" s="309">
        <f t="shared" si="494"/>
        <v>0</v>
      </c>
      <c r="SF57" s="309">
        <f t="shared" si="495"/>
        <v>0.18463810930576072</v>
      </c>
      <c r="SG57" s="309">
        <f t="shared" si="496"/>
        <v>0</v>
      </c>
      <c r="SH57" s="309">
        <f t="shared" si="497"/>
        <v>0.18463810930576072</v>
      </c>
      <c r="SI57" s="309">
        <v>0.40513689058549701</v>
      </c>
      <c r="SJ57" s="309">
        <v>0.13370804293120025</v>
      </c>
      <c r="SK57" s="309">
        <v>0.37599332168694033</v>
      </c>
      <c r="SL57" s="309">
        <v>0.4239081855516238</v>
      </c>
      <c r="SN57" s="309">
        <f t="shared" si="498"/>
        <v>0.1466959319244043</v>
      </c>
      <c r="SO57" s="309">
        <f t="shared" si="499"/>
        <v>0.1466959319244043</v>
      </c>
      <c r="SP57" s="309">
        <f t="shared" si="500"/>
        <v>0.2397437861203173</v>
      </c>
      <c r="SQ57" s="309">
        <f t="shared" si="501"/>
        <v>0.31116484210294937</v>
      </c>
      <c r="SR57" s="309">
        <f t="shared" si="502"/>
        <v>0.2397437861203173</v>
      </c>
      <c r="SS57" s="309">
        <f t="shared" si="503"/>
        <v>0.31116484210294937</v>
      </c>
      <c r="ST57" s="309">
        <f t="shared" si="504"/>
        <v>0.31116484210294937</v>
      </c>
      <c r="SU57" s="309">
        <f t="shared" si="505"/>
        <v>0.2397437861203173</v>
      </c>
      <c r="SV57" s="309">
        <f t="shared" si="506"/>
        <v>0.2397437861203173</v>
      </c>
      <c r="SW57" s="309">
        <f t="shared" si="507"/>
        <v>0.31116484210294937</v>
      </c>
      <c r="SX57" s="309">
        <f t="shared" si="508"/>
        <v>0.1466959319244043</v>
      </c>
      <c r="SY57" s="309">
        <f t="shared" si="509"/>
        <v>0.2397437861203173</v>
      </c>
      <c r="SZ57" s="309">
        <f t="shared" si="510"/>
        <v>0.2397437861203173</v>
      </c>
      <c r="TA57" s="309">
        <f t="shared" si="511"/>
        <v>0.1466959319244043</v>
      </c>
      <c r="TB57" s="309">
        <f t="shared" si="512"/>
        <v>0.31116484210294937</v>
      </c>
      <c r="TC57" s="309">
        <f t="shared" si="513"/>
        <v>0.31116484210294937</v>
      </c>
      <c r="TD57" s="309">
        <f t="shared" si="514"/>
        <v>0.2397437861203173</v>
      </c>
      <c r="TE57" s="309">
        <f t="shared" si="515"/>
        <v>0.2397437861203173</v>
      </c>
      <c r="TF57" s="309">
        <f t="shared" si="516"/>
        <v>0.31116484210294937</v>
      </c>
      <c r="TG57" s="309">
        <f t="shared" si="517"/>
        <v>0.31116484210294937</v>
      </c>
      <c r="TH57" s="309">
        <f t="shared" si="518"/>
        <v>0.31116484210294937</v>
      </c>
      <c r="TI57" s="309">
        <f t="shared" si="519"/>
        <v>0.31116484210294937</v>
      </c>
      <c r="TJ57" s="309">
        <f t="shared" si="520"/>
        <v>0.2397437861203173</v>
      </c>
      <c r="TK57" s="309">
        <f t="shared" si="521"/>
        <v>0.2397437861203173</v>
      </c>
      <c r="TL57" s="309">
        <f t="shared" si="522"/>
        <v>0.1466959319244043</v>
      </c>
      <c r="TM57" s="309">
        <f t="shared" si="523"/>
        <v>0.1466959319244043</v>
      </c>
      <c r="TN57" s="309">
        <f t="shared" si="524"/>
        <v>0.31116484210294937</v>
      </c>
      <c r="TO57" s="309">
        <f t="shared" si="525"/>
        <v>0.2397437861203173</v>
      </c>
      <c r="TP57" s="309">
        <f t="shared" si="526"/>
        <v>0.31116484210294937</v>
      </c>
      <c r="TQ57" s="309">
        <f t="shared" si="527"/>
        <v>0.2397437861203173</v>
      </c>
      <c r="TR57" s="309">
        <f t="shared" si="528"/>
        <v>0.31116484210294937</v>
      </c>
      <c r="TS57" s="309">
        <v>0.40513689058549701</v>
      </c>
      <c r="TT57" s="309">
        <v>0.13370804293120025</v>
      </c>
      <c r="TU57" s="309">
        <v>0.37599332168694033</v>
      </c>
      <c r="TV57" s="309">
        <v>0.4239081855516238</v>
      </c>
      <c r="TX57" s="309">
        <f t="shared" si="529"/>
        <v>4.7795287539552922E-2</v>
      </c>
      <c r="TY57" s="309">
        <f t="shared" si="530"/>
        <v>4.7795287539552922E-2</v>
      </c>
      <c r="TZ57" s="309">
        <f t="shared" si="531"/>
        <v>0.10607619585870474</v>
      </c>
      <c r="UA57" s="309">
        <f t="shared" si="532"/>
        <v>6.6653287812414558E-2</v>
      </c>
      <c r="UB57" s="309">
        <f t="shared" si="533"/>
        <v>0.10607619585870474</v>
      </c>
      <c r="UC57" s="309">
        <f t="shared" si="534"/>
        <v>6.6653287812414558E-2</v>
      </c>
      <c r="UD57" s="309">
        <f t="shared" si="535"/>
        <v>6.6653287812414558E-2</v>
      </c>
      <c r="UE57" s="309">
        <f t="shared" si="536"/>
        <v>0.10607619585870474</v>
      </c>
      <c r="UF57" s="309">
        <f t="shared" si="537"/>
        <v>0.10607619585870474</v>
      </c>
      <c r="UG57" s="309">
        <f t="shared" si="538"/>
        <v>6.6653287812414558E-2</v>
      </c>
      <c r="UH57" s="309">
        <f t="shared" si="539"/>
        <v>4.7795287539552922E-2</v>
      </c>
      <c r="UI57" s="309">
        <f t="shared" si="540"/>
        <v>0.10607619585870474</v>
      </c>
      <c r="UJ57" s="309">
        <f t="shared" si="541"/>
        <v>0.10607619585870474</v>
      </c>
      <c r="UK57" s="309">
        <f t="shared" si="542"/>
        <v>4.7795287539552922E-2</v>
      </c>
      <c r="UL57" s="309">
        <f t="shared" si="543"/>
        <v>6.6653287812414558E-2</v>
      </c>
      <c r="UM57" s="309">
        <f t="shared" si="544"/>
        <v>6.6653287812414558E-2</v>
      </c>
      <c r="UN57" s="309">
        <f t="shared" si="545"/>
        <v>0.10607619585870474</v>
      </c>
      <c r="UO57" s="309">
        <f t="shared" si="546"/>
        <v>0.10607619585870474</v>
      </c>
      <c r="UP57" s="309">
        <f t="shared" si="547"/>
        <v>6.6653287812414558E-2</v>
      </c>
      <c r="UQ57" s="309">
        <f t="shared" si="548"/>
        <v>6.6653287812414558E-2</v>
      </c>
      <c r="UR57" s="309">
        <f t="shared" si="549"/>
        <v>6.6653287812414558E-2</v>
      </c>
      <c r="US57" s="309">
        <f t="shared" si="550"/>
        <v>6.6653287812414558E-2</v>
      </c>
      <c r="UT57" s="309">
        <f t="shared" si="551"/>
        <v>0.10607619585870474</v>
      </c>
      <c r="UU57" s="309">
        <f t="shared" si="552"/>
        <v>0.10607619585870474</v>
      </c>
      <c r="UV57" s="309">
        <f t="shared" si="553"/>
        <v>4.7795287539552922E-2</v>
      </c>
      <c r="UW57" s="309">
        <f t="shared" si="554"/>
        <v>4.7795287539552922E-2</v>
      </c>
      <c r="UX57" s="309">
        <f t="shared" si="555"/>
        <v>6.6653287812414558E-2</v>
      </c>
      <c r="UY57" s="309">
        <f t="shared" si="556"/>
        <v>0.10607619585870474</v>
      </c>
      <c r="UZ57" s="309">
        <f t="shared" si="557"/>
        <v>6.6653287812414558E-2</v>
      </c>
      <c r="VA57" s="309">
        <f t="shared" si="558"/>
        <v>0.10607619585870474</v>
      </c>
      <c r="VB57" s="309">
        <f t="shared" si="559"/>
        <v>6.6653287812414558E-2</v>
      </c>
      <c r="VC57" s="309">
        <v>0.40513689058549701</v>
      </c>
      <c r="VD57" s="309">
        <v>0.13370804293120025</v>
      </c>
      <c r="VE57" s="309">
        <v>0.37599332168694033</v>
      </c>
      <c r="VF57" s="309">
        <v>0.4239081855516238</v>
      </c>
      <c r="VH57" s="309">
        <f t="shared" si="560"/>
        <v>0.63056888279643586</v>
      </c>
      <c r="VI57" s="309">
        <f t="shared" si="561"/>
        <v>0.63056888279643586</v>
      </c>
      <c r="VJ57" s="309">
        <f t="shared" si="562"/>
        <v>0.47290891347787356</v>
      </c>
      <c r="VK57" s="309">
        <f t="shared" si="563"/>
        <v>0.90510329941412271</v>
      </c>
      <c r="VL57" s="309">
        <f t="shared" si="564"/>
        <v>0.47290891347787356</v>
      </c>
      <c r="VM57" s="309">
        <f t="shared" si="565"/>
        <v>0.90510329941412271</v>
      </c>
      <c r="VN57" s="309">
        <f t="shared" si="566"/>
        <v>0.90510329941412271</v>
      </c>
      <c r="VO57" s="309">
        <f t="shared" si="567"/>
        <v>0.47290891347787356</v>
      </c>
      <c r="VP57" s="309">
        <f t="shared" si="568"/>
        <v>0.47290891347787356</v>
      </c>
      <c r="VQ57" s="309">
        <f t="shared" si="569"/>
        <v>0.90510329941412271</v>
      </c>
      <c r="VR57" s="309">
        <f t="shared" si="570"/>
        <v>0.63056888279643586</v>
      </c>
      <c r="VS57" s="309">
        <f t="shared" si="571"/>
        <v>0.47290891347787356</v>
      </c>
      <c r="VT57" s="309">
        <f t="shared" si="572"/>
        <v>0.47290891347787356</v>
      </c>
      <c r="VU57" s="309">
        <f t="shared" si="573"/>
        <v>0.63056888279643586</v>
      </c>
      <c r="VV57" s="309">
        <f t="shared" si="574"/>
        <v>0.90510329941412271</v>
      </c>
      <c r="VW57" s="309">
        <f t="shared" si="575"/>
        <v>0.90510329941412271</v>
      </c>
      <c r="VX57" s="309">
        <f t="shared" si="576"/>
        <v>0.47290891347787356</v>
      </c>
      <c r="VY57" s="309">
        <f t="shared" si="577"/>
        <v>0.47290891347787356</v>
      </c>
      <c r="VZ57" s="309">
        <f t="shared" si="578"/>
        <v>0.90510329941412271</v>
      </c>
      <c r="WA57" s="309">
        <f t="shared" si="579"/>
        <v>0.90510329941412271</v>
      </c>
      <c r="WB57" s="309">
        <f t="shared" si="580"/>
        <v>0.90510329941412271</v>
      </c>
      <c r="WC57" s="309">
        <f t="shared" si="581"/>
        <v>0.90510329941412271</v>
      </c>
      <c r="WD57" s="309">
        <f t="shared" si="582"/>
        <v>0.47290891347787356</v>
      </c>
      <c r="WE57" s="309">
        <f t="shared" si="583"/>
        <v>0.47290891347787356</v>
      </c>
      <c r="WF57" s="309">
        <f t="shared" si="584"/>
        <v>0.63056888279643586</v>
      </c>
      <c r="WG57" s="309">
        <f t="shared" si="585"/>
        <v>0.63056888279643586</v>
      </c>
      <c r="WH57" s="309">
        <f t="shared" si="586"/>
        <v>0.90510329941412271</v>
      </c>
      <c r="WI57" s="309">
        <f t="shared" si="587"/>
        <v>0.47290891347787356</v>
      </c>
      <c r="WJ57" s="309">
        <f t="shared" si="588"/>
        <v>0.90510329941412271</v>
      </c>
      <c r="WK57" s="309">
        <f t="shared" si="589"/>
        <v>0.47290891347787356</v>
      </c>
      <c r="WL57" s="309">
        <f t="shared" si="590"/>
        <v>0.90510329941412271</v>
      </c>
      <c r="WM57" s="309">
        <v>0.40513689058549701</v>
      </c>
      <c r="WN57" s="309">
        <v>0.13370804293120025</v>
      </c>
      <c r="WO57" s="309">
        <v>0.37599332168694033</v>
      </c>
      <c r="WP57" s="309">
        <v>0.4239081855516238</v>
      </c>
      <c r="WR57" s="309">
        <f t="shared" si="591"/>
        <v>0</v>
      </c>
      <c r="WS57" s="309">
        <f t="shared" si="592"/>
        <v>0</v>
      </c>
      <c r="WT57" s="309">
        <f t="shared" si="593"/>
        <v>0</v>
      </c>
      <c r="WU57" s="309">
        <f t="shared" si="594"/>
        <v>0</v>
      </c>
      <c r="WV57" s="309">
        <f t="shared" si="595"/>
        <v>0</v>
      </c>
      <c r="WW57" s="309">
        <f t="shared" si="596"/>
        <v>0</v>
      </c>
      <c r="WX57" s="309">
        <f t="shared" si="597"/>
        <v>0</v>
      </c>
      <c r="WY57" s="309">
        <f t="shared" si="598"/>
        <v>0</v>
      </c>
      <c r="WZ57" s="309">
        <f t="shared" si="599"/>
        <v>0</v>
      </c>
      <c r="XA57" s="309">
        <f t="shared" si="600"/>
        <v>0</v>
      </c>
      <c r="XB57" s="309">
        <f t="shared" si="601"/>
        <v>0</v>
      </c>
      <c r="XC57" s="309">
        <f t="shared" si="602"/>
        <v>0</v>
      </c>
      <c r="XD57" s="309">
        <f t="shared" si="603"/>
        <v>0</v>
      </c>
      <c r="XE57" s="309">
        <f t="shared" si="604"/>
        <v>0</v>
      </c>
      <c r="XF57" s="309">
        <f t="shared" si="605"/>
        <v>0</v>
      </c>
      <c r="XG57" s="309">
        <f t="shared" si="606"/>
        <v>0</v>
      </c>
      <c r="XH57" s="309">
        <f t="shared" si="607"/>
        <v>0</v>
      </c>
      <c r="XI57" s="309">
        <f t="shared" si="608"/>
        <v>0</v>
      </c>
      <c r="XJ57" s="309">
        <f t="shared" si="609"/>
        <v>0</v>
      </c>
      <c r="XK57" s="309">
        <f t="shared" si="610"/>
        <v>0</v>
      </c>
      <c r="XL57" s="309">
        <f t="shared" si="611"/>
        <v>0</v>
      </c>
      <c r="XM57" s="309">
        <f t="shared" si="612"/>
        <v>0</v>
      </c>
      <c r="XN57" s="309">
        <f t="shared" si="613"/>
        <v>0</v>
      </c>
      <c r="XO57" s="309">
        <f t="shared" si="614"/>
        <v>0</v>
      </c>
      <c r="XP57" s="309">
        <f t="shared" si="615"/>
        <v>0</v>
      </c>
      <c r="XQ57" s="309">
        <f t="shared" si="616"/>
        <v>0</v>
      </c>
      <c r="XR57" s="309">
        <f t="shared" si="617"/>
        <v>0</v>
      </c>
      <c r="XS57" s="309">
        <f t="shared" si="618"/>
        <v>0</v>
      </c>
      <c r="XT57" s="309">
        <f t="shared" si="619"/>
        <v>0</v>
      </c>
      <c r="XU57" s="309">
        <f t="shared" si="620"/>
        <v>0</v>
      </c>
      <c r="XV57" s="309">
        <f t="shared" si="621"/>
        <v>0</v>
      </c>
      <c r="XW57" s="309">
        <v>0.40513689058549701</v>
      </c>
      <c r="XX57" s="309">
        <v>0.13370804293120025</v>
      </c>
      <c r="XY57" s="309">
        <v>0.37599332168694033</v>
      </c>
      <c r="XZ57" s="309">
        <v>0.4239081855516238</v>
      </c>
      <c r="YB57" s="309">
        <f t="shared" si="622"/>
        <v>0</v>
      </c>
      <c r="YC57" s="309">
        <f t="shared" si="623"/>
        <v>0</v>
      </c>
      <c r="YD57" s="309">
        <f t="shared" si="624"/>
        <v>0</v>
      </c>
      <c r="YE57" s="309">
        <f t="shared" si="625"/>
        <v>0</v>
      </c>
      <c r="YF57" s="309">
        <f t="shared" si="626"/>
        <v>0</v>
      </c>
      <c r="YG57" s="309">
        <f t="shared" si="627"/>
        <v>0</v>
      </c>
      <c r="YH57" s="309">
        <f t="shared" si="628"/>
        <v>0</v>
      </c>
      <c r="YI57" s="309">
        <f t="shared" si="629"/>
        <v>0</v>
      </c>
      <c r="YJ57" s="309">
        <f t="shared" si="630"/>
        <v>0</v>
      </c>
      <c r="YK57" s="309">
        <f t="shared" si="631"/>
        <v>0</v>
      </c>
      <c r="YL57" s="309">
        <f t="shared" si="632"/>
        <v>0</v>
      </c>
      <c r="YM57" s="309">
        <f t="shared" si="633"/>
        <v>0</v>
      </c>
      <c r="YN57" s="309">
        <f t="shared" si="634"/>
        <v>0</v>
      </c>
      <c r="YO57" s="309">
        <f t="shared" si="635"/>
        <v>0</v>
      </c>
      <c r="YP57" s="309">
        <f t="shared" si="636"/>
        <v>0</v>
      </c>
      <c r="YQ57" s="309">
        <f t="shared" si="637"/>
        <v>0</v>
      </c>
      <c r="YR57" s="309">
        <f t="shared" si="638"/>
        <v>0</v>
      </c>
      <c r="YS57" s="309">
        <f t="shared" si="639"/>
        <v>0</v>
      </c>
      <c r="YT57" s="309">
        <f t="shared" si="640"/>
        <v>0</v>
      </c>
      <c r="YU57" s="309">
        <f t="shared" si="641"/>
        <v>0</v>
      </c>
      <c r="YV57" s="309">
        <f t="shared" si="642"/>
        <v>0</v>
      </c>
      <c r="YW57" s="309">
        <f t="shared" si="643"/>
        <v>0</v>
      </c>
      <c r="YX57" s="309">
        <f t="shared" si="644"/>
        <v>0</v>
      </c>
      <c r="YY57" s="309">
        <f t="shared" si="645"/>
        <v>0</v>
      </c>
      <c r="YZ57" s="309">
        <f t="shared" si="646"/>
        <v>0</v>
      </c>
      <c r="ZA57" s="309">
        <f t="shared" si="647"/>
        <v>0</v>
      </c>
      <c r="ZB57" s="309">
        <f t="shared" si="648"/>
        <v>0</v>
      </c>
      <c r="ZC57" s="309">
        <f t="shared" si="649"/>
        <v>0</v>
      </c>
      <c r="ZD57" s="309">
        <f t="shared" si="650"/>
        <v>0</v>
      </c>
      <c r="ZE57" s="309">
        <f t="shared" si="651"/>
        <v>0</v>
      </c>
      <c r="ZF57" s="309">
        <f t="shared" si="652"/>
        <v>0</v>
      </c>
      <c r="ZG57" s="309">
        <v>0.40513689058549701</v>
      </c>
      <c r="ZH57" s="309">
        <v>0.13370804293120025</v>
      </c>
      <c r="ZI57" s="309">
        <v>0.37599332168694033</v>
      </c>
      <c r="ZJ57" s="309">
        <v>0.4239081855516238</v>
      </c>
      <c r="ZL57" s="309">
        <f t="shared" si="653"/>
        <v>0</v>
      </c>
      <c r="ZM57" s="309">
        <f t="shared" si="654"/>
        <v>0</v>
      </c>
      <c r="ZN57" s="309">
        <f t="shared" si="655"/>
        <v>0</v>
      </c>
      <c r="ZO57" s="309">
        <f t="shared" si="656"/>
        <v>0</v>
      </c>
      <c r="ZP57" s="309">
        <f t="shared" si="657"/>
        <v>0</v>
      </c>
      <c r="ZQ57" s="309">
        <f t="shared" si="658"/>
        <v>0</v>
      </c>
      <c r="ZR57" s="309">
        <f t="shared" si="659"/>
        <v>0</v>
      </c>
      <c r="ZS57" s="309">
        <f t="shared" si="660"/>
        <v>0</v>
      </c>
      <c r="ZT57" s="309">
        <f t="shared" si="661"/>
        <v>0</v>
      </c>
      <c r="ZU57" s="309">
        <f t="shared" si="662"/>
        <v>0</v>
      </c>
      <c r="ZV57" s="309">
        <f t="shared" si="663"/>
        <v>0</v>
      </c>
      <c r="ZW57" s="309">
        <f t="shared" si="664"/>
        <v>0</v>
      </c>
      <c r="ZX57" s="309">
        <f t="shared" si="665"/>
        <v>0</v>
      </c>
      <c r="ZY57" s="309">
        <f t="shared" si="666"/>
        <v>0</v>
      </c>
      <c r="ZZ57" s="309">
        <f t="shared" si="667"/>
        <v>0</v>
      </c>
      <c r="AAA57" s="309">
        <f t="shared" si="668"/>
        <v>0</v>
      </c>
      <c r="AAB57" s="309">
        <f t="shared" si="669"/>
        <v>0</v>
      </c>
      <c r="AAC57" s="309">
        <f t="shared" si="670"/>
        <v>0</v>
      </c>
      <c r="AAD57" s="309">
        <f t="shared" si="671"/>
        <v>0</v>
      </c>
      <c r="AAE57" s="309">
        <f t="shared" si="672"/>
        <v>0</v>
      </c>
      <c r="AAF57" s="309">
        <f t="shared" si="673"/>
        <v>0</v>
      </c>
      <c r="AAG57" s="309">
        <f t="shared" si="674"/>
        <v>0</v>
      </c>
      <c r="AAH57" s="309">
        <f t="shared" si="675"/>
        <v>0</v>
      </c>
      <c r="AAI57" s="309">
        <f t="shared" si="676"/>
        <v>0</v>
      </c>
      <c r="AAJ57" s="309">
        <f t="shared" si="677"/>
        <v>0</v>
      </c>
      <c r="AAK57" s="309">
        <f t="shared" si="678"/>
        <v>0</v>
      </c>
      <c r="AAL57" s="309">
        <f t="shared" si="679"/>
        <v>0</v>
      </c>
      <c r="AAM57" s="309">
        <f t="shared" si="680"/>
        <v>0</v>
      </c>
      <c r="AAN57" s="309">
        <f t="shared" si="681"/>
        <v>0</v>
      </c>
      <c r="AAO57" s="309">
        <f t="shared" si="682"/>
        <v>0</v>
      </c>
      <c r="AAP57" s="309">
        <f t="shared" si="683"/>
        <v>0</v>
      </c>
      <c r="AAQ57" s="309">
        <v>0.40513689058549701</v>
      </c>
      <c r="AAR57" s="309">
        <v>0.13370804293120025</v>
      </c>
      <c r="AAS57" s="309">
        <v>0.37599332168694033</v>
      </c>
      <c r="AAT57" s="309">
        <v>0.4239081855516238</v>
      </c>
      <c r="AAV57" s="309">
        <f t="shared" si="684"/>
        <v>0</v>
      </c>
      <c r="AAW57" s="309">
        <f t="shared" si="685"/>
        <v>0</v>
      </c>
      <c r="AAX57" s="309">
        <f t="shared" si="686"/>
        <v>0</v>
      </c>
      <c r="AAY57" s="309">
        <f t="shared" si="687"/>
        <v>0</v>
      </c>
      <c r="AAZ57" s="309">
        <f t="shared" si="688"/>
        <v>0</v>
      </c>
      <c r="ABA57" s="309">
        <f t="shared" si="689"/>
        <v>0</v>
      </c>
      <c r="ABB57" s="309">
        <f t="shared" si="690"/>
        <v>0</v>
      </c>
      <c r="ABC57" s="309">
        <f t="shared" si="691"/>
        <v>0</v>
      </c>
      <c r="ABD57" s="309">
        <f t="shared" si="692"/>
        <v>0</v>
      </c>
      <c r="ABE57" s="309">
        <f t="shared" si="693"/>
        <v>0</v>
      </c>
      <c r="ABF57" s="309">
        <f t="shared" si="694"/>
        <v>0</v>
      </c>
      <c r="ABG57" s="309">
        <f t="shared" si="695"/>
        <v>0</v>
      </c>
      <c r="ABH57" s="309">
        <f t="shared" si="696"/>
        <v>0</v>
      </c>
      <c r="ABI57" s="309">
        <f t="shared" si="697"/>
        <v>0</v>
      </c>
      <c r="ABJ57" s="309">
        <f t="shared" si="698"/>
        <v>0</v>
      </c>
      <c r="ABK57" s="309">
        <f t="shared" si="699"/>
        <v>0</v>
      </c>
      <c r="ABL57" s="309">
        <f t="shared" si="700"/>
        <v>0</v>
      </c>
      <c r="ABM57" s="309">
        <f t="shared" si="701"/>
        <v>0</v>
      </c>
      <c r="ABN57" s="309">
        <f t="shared" si="702"/>
        <v>0</v>
      </c>
      <c r="ABO57" s="309">
        <f t="shared" si="703"/>
        <v>0</v>
      </c>
      <c r="ABP57" s="309">
        <f t="shared" si="704"/>
        <v>0</v>
      </c>
      <c r="ABQ57" s="309">
        <f t="shared" si="705"/>
        <v>0</v>
      </c>
      <c r="ABR57" s="309">
        <f t="shared" si="706"/>
        <v>0</v>
      </c>
      <c r="ABS57" s="309">
        <f t="shared" si="707"/>
        <v>0</v>
      </c>
      <c r="ABT57" s="309">
        <f t="shared" si="708"/>
        <v>0</v>
      </c>
      <c r="ABU57" s="309">
        <f t="shared" si="709"/>
        <v>0</v>
      </c>
      <c r="ABV57" s="309">
        <f t="shared" si="710"/>
        <v>0</v>
      </c>
      <c r="ABW57" s="309">
        <f t="shared" si="711"/>
        <v>0</v>
      </c>
      <c r="ABX57" s="309">
        <f t="shared" si="712"/>
        <v>0</v>
      </c>
      <c r="ABY57" s="309">
        <f t="shared" si="713"/>
        <v>0</v>
      </c>
      <c r="ABZ57" s="309">
        <f t="shared" si="714"/>
        <v>0</v>
      </c>
      <c r="ACA57" s="309">
        <v>0.40513689058549701</v>
      </c>
      <c r="ACB57" s="309">
        <v>0.13370804293120025</v>
      </c>
      <c r="ACC57" s="309">
        <v>0.37599332168694033</v>
      </c>
      <c r="ACD57" s="309">
        <v>0.4239081855516238</v>
      </c>
      <c r="ACF57" s="309">
        <f t="shared" si="715"/>
        <v>0.29903755018540418</v>
      </c>
      <c r="ACG57" s="309">
        <f t="shared" si="716"/>
        <v>0.29903755018540418</v>
      </c>
      <c r="ACH57" s="309">
        <f t="shared" si="717"/>
        <v>0.22989288966826676</v>
      </c>
      <c r="ACI57" s="309">
        <f t="shared" si="718"/>
        <v>0.27183699007935991</v>
      </c>
      <c r="ACJ57" s="309">
        <f t="shared" si="719"/>
        <v>0.22989288966826676</v>
      </c>
      <c r="ACK57" s="309">
        <f t="shared" si="720"/>
        <v>0.27183699007935991</v>
      </c>
      <c r="ACL57" s="309">
        <f t="shared" si="721"/>
        <v>0.27183699007935991</v>
      </c>
      <c r="ACM57" s="309">
        <f t="shared" si="722"/>
        <v>0.22989288966826676</v>
      </c>
      <c r="ACN57" s="309">
        <f t="shared" si="723"/>
        <v>0.22989288966826676</v>
      </c>
      <c r="ACO57" s="309">
        <f t="shared" si="724"/>
        <v>0.27183699007935991</v>
      </c>
      <c r="ACP57" s="309">
        <f t="shared" si="725"/>
        <v>0.29903755018540418</v>
      </c>
      <c r="ACQ57" s="309">
        <f t="shared" si="726"/>
        <v>0.22989288966826676</v>
      </c>
      <c r="ACR57" s="309">
        <f t="shared" si="727"/>
        <v>0.22989288966826676</v>
      </c>
      <c r="ACS57" s="309">
        <f t="shared" si="728"/>
        <v>0.29903755018540418</v>
      </c>
      <c r="ACT57" s="309">
        <f t="shared" si="729"/>
        <v>0.27183699007935991</v>
      </c>
      <c r="ACU57" s="309">
        <f t="shared" si="730"/>
        <v>0.27183699007935991</v>
      </c>
      <c r="ACV57" s="309">
        <f t="shared" si="731"/>
        <v>0.22989288966826676</v>
      </c>
      <c r="ACW57" s="309">
        <f t="shared" si="732"/>
        <v>0.22989288966826676</v>
      </c>
      <c r="ACX57" s="309">
        <f t="shared" si="733"/>
        <v>0.27183699007935991</v>
      </c>
      <c r="ACY57" s="309">
        <f t="shared" si="734"/>
        <v>0.27183699007935991</v>
      </c>
      <c r="ACZ57" s="309">
        <f t="shared" si="735"/>
        <v>0.27183699007935991</v>
      </c>
      <c r="ADA57" s="309">
        <f t="shared" si="736"/>
        <v>0.27183699007935991</v>
      </c>
      <c r="ADB57" s="309">
        <f t="shared" si="737"/>
        <v>0.22989288966826676</v>
      </c>
      <c r="ADC57" s="309">
        <f t="shared" si="738"/>
        <v>0.22989288966826676</v>
      </c>
      <c r="ADD57" s="309">
        <f t="shared" si="739"/>
        <v>0.29903755018540418</v>
      </c>
      <c r="ADE57" s="309">
        <f t="shared" si="740"/>
        <v>0.29903755018540418</v>
      </c>
      <c r="ADF57" s="309">
        <f t="shared" si="741"/>
        <v>0.27183699007935991</v>
      </c>
      <c r="ADG57" s="309">
        <f t="shared" si="742"/>
        <v>0.22989288966826676</v>
      </c>
      <c r="ADH57" s="309">
        <f t="shared" si="743"/>
        <v>0.27183699007935991</v>
      </c>
      <c r="ADI57" s="309">
        <f t="shared" si="744"/>
        <v>0.22989288966826676</v>
      </c>
      <c r="ADJ57" s="309">
        <f t="shared" si="745"/>
        <v>0.27183699007935991</v>
      </c>
      <c r="ADK57" s="309">
        <v>0.40513689058549701</v>
      </c>
      <c r="ADL57" s="309">
        <v>0.13370804293120025</v>
      </c>
      <c r="ADM57" s="309">
        <v>0.37599332168694033</v>
      </c>
      <c r="ADN57" s="309">
        <v>0.4239081855516238</v>
      </c>
      <c r="ADP57" s="309">
        <f t="shared" si="746"/>
        <v>0</v>
      </c>
      <c r="ADQ57" s="309">
        <f t="shared" si="747"/>
        <v>0</v>
      </c>
      <c r="ADR57" s="309">
        <f t="shared" si="748"/>
        <v>0</v>
      </c>
      <c r="ADS57" s="309">
        <f t="shared" si="749"/>
        <v>0</v>
      </c>
      <c r="ADT57" s="309">
        <f t="shared" si="750"/>
        <v>0</v>
      </c>
      <c r="ADU57" s="309">
        <f t="shared" si="751"/>
        <v>0</v>
      </c>
      <c r="ADV57" s="309">
        <f t="shared" si="752"/>
        <v>0</v>
      </c>
      <c r="ADW57" s="309">
        <f t="shared" si="753"/>
        <v>0</v>
      </c>
      <c r="ADX57" s="309">
        <f t="shared" si="754"/>
        <v>0</v>
      </c>
      <c r="ADY57" s="309">
        <f t="shared" si="755"/>
        <v>0</v>
      </c>
      <c r="ADZ57" s="309">
        <f t="shared" si="756"/>
        <v>0</v>
      </c>
      <c r="AEA57" s="309">
        <f t="shared" si="757"/>
        <v>0</v>
      </c>
      <c r="AEB57" s="309">
        <f t="shared" si="758"/>
        <v>0</v>
      </c>
      <c r="AEC57" s="309">
        <f t="shared" si="759"/>
        <v>0</v>
      </c>
      <c r="AED57" s="309">
        <f t="shared" si="760"/>
        <v>0</v>
      </c>
      <c r="AEE57" s="309">
        <f t="shared" si="761"/>
        <v>0</v>
      </c>
      <c r="AEF57" s="309">
        <f t="shared" si="762"/>
        <v>0</v>
      </c>
      <c r="AEG57" s="309">
        <f t="shared" si="763"/>
        <v>0</v>
      </c>
      <c r="AEH57" s="309">
        <f t="shared" si="764"/>
        <v>0</v>
      </c>
      <c r="AEI57" s="309">
        <f t="shared" si="765"/>
        <v>0</v>
      </c>
      <c r="AEJ57" s="309">
        <f t="shared" si="766"/>
        <v>0</v>
      </c>
      <c r="AEK57" s="309">
        <f t="shared" si="767"/>
        <v>0</v>
      </c>
      <c r="AEL57" s="309">
        <f t="shared" si="768"/>
        <v>0</v>
      </c>
      <c r="AEM57" s="309">
        <f t="shared" si="769"/>
        <v>0</v>
      </c>
      <c r="AEN57" s="309">
        <f t="shared" si="770"/>
        <v>0</v>
      </c>
      <c r="AEO57" s="309">
        <f t="shared" si="771"/>
        <v>0</v>
      </c>
      <c r="AEP57" s="309">
        <f t="shared" si="772"/>
        <v>0</v>
      </c>
      <c r="AEQ57" s="309">
        <f t="shared" si="773"/>
        <v>0</v>
      </c>
      <c r="AER57" s="309">
        <f t="shared" si="774"/>
        <v>0</v>
      </c>
      <c r="AES57" s="309">
        <f t="shared" si="775"/>
        <v>0</v>
      </c>
      <c r="AET57" s="309">
        <f t="shared" si="776"/>
        <v>0</v>
      </c>
      <c r="AEU57" s="309">
        <v>0.40513689058549701</v>
      </c>
      <c r="AEV57" s="309">
        <v>0.13370804293120025</v>
      </c>
      <c r="AEW57" s="309">
        <v>0.37599332168694033</v>
      </c>
      <c r="AEX57" s="309">
        <v>0.4239081855516238</v>
      </c>
      <c r="AEZ57" s="309">
        <f t="shared" si="777"/>
        <v>0</v>
      </c>
      <c r="AFA57" s="309">
        <f t="shared" si="778"/>
        <v>0</v>
      </c>
      <c r="AFB57" s="309">
        <f t="shared" si="779"/>
        <v>0</v>
      </c>
      <c r="AFC57" s="309">
        <f t="shared" si="780"/>
        <v>0</v>
      </c>
      <c r="AFD57" s="309">
        <f t="shared" si="781"/>
        <v>0</v>
      </c>
      <c r="AFE57" s="309">
        <f t="shared" si="782"/>
        <v>0</v>
      </c>
      <c r="AFF57" s="309">
        <f t="shared" si="783"/>
        <v>0</v>
      </c>
      <c r="AFG57" s="309">
        <f t="shared" si="784"/>
        <v>0</v>
      </c>
      <c r="AFH57" s="309">
        <f t="shared" si="785"/>
        <v>0</v>
      </c>
      <c r="AFI57" s="309">
        <f t="shared" si="786"/>
        <v>0</v>
      </c>
      <c r="AFJ57" s="309">
        <f t="shared" si="787"/>
        <v>0</v>
      </c>
      <c r="AFK57" s="309">
        <f t="shared" si="788"/>
        <v>0</v>
      </c>
      <c r="AFL57" s="309">
        <f t="shared" si="789"/>
        <v>0</v>
      </c>
      <c r="AFM57" s="309">
        <f t="shared" si="790"/>
        <v>0</v>
      </c>
      <c r="AFN57" s="309">
        <f t="shared" si="791"/>
        <v>0</v>
      </c>
      <c r="AFO57" s="309">
        <f t="shared" si="792"/>
        <v>0</v>
      </c>
      <c r="AFP57" s="309">
        <f t="shared" si="793"/>
        <v>0</v>
      </c>
      <c r="AFQ57" s="309">
        <f t="shared" si="794"/>
        <v>0</v>
      </c>
      <c r="AFR57" s="309">
        <f t="shared" si="795"/>
        <v>0</v>
      </c>
      <c r="AFS57" s="309">
        <f t="shared" si="796"/>
        <v>0</v>
      </c>
      <c r="AFT57" s="309">
        <f t="shared" si="797"/>
        <v>0</v>
      </c>
      <c r="AFU57" s="309">
        <f t="shared" si="798"/>
        <v>0</v>
      </c>
      <c r="AFV57" s="309">
        <f t="shared" si="799"/>
        <v>0</v>
      </c>
      <c r="AFW57" s="309">
        <f t="shared" si="800"/>
        <v>0</v>
      </c>
      <c r="AFX57" s="309">
        <f t="shared" si="801"/>
        <v>0</v>
      </c>
      <c r="AFY57" s="309">
        <f t="shared" si="802"/>
        <v>0</v>
      </c>
      <c r="AFZ57" s="309">
        <f t="shared" si="803"/>
        <v>0</v>
      </c>
      <c r="AGA57" s="309">
        <f t="shared" si="804"/>
        <v>0</v>
      </c>
      <c r="AGB57" s="309">
        <f t="shared" si="805"/>
        <v>0</v>
      </c>
      <c r="AGC57" s="309">
        <f t="shared" si="806"/>
        <v>0</v>
      </c>
      <c r="AGD57" s="309">
        <f t="shared" si="807"/>
        <v>0</v>
      </c>
      <c r="AGE57" s="309">
        <v>0.40513689058549701</v>
      </c>
      <c r="AGF57" s="309">
        <v>0.13370804293120025</v>
      </c>
      <c r="AGG57" s="309">
        <v>0.37599332168694033</v>
      </c>
      <c r="AGH57" s="309">
        <v>0.4239081855516238</v>
      </c>
    </row>
    <row r="58" spans="1:866" x14ac:dyDescent="0.25">
      <c r="C58" s="149" t="s">
        <v>88</v>
      </c>
      <c r="D58" s="309">
        <f t="shared" si="65"/>
        <v>3.8414755755407842E-2</v>
      </c>
      <c r="E58" s="309">
        <f t="shared" si="66"/>
        <v>3.8414755755407842E-2</v>
      </c>
      <c r="F58" s="309">
        <f t="shared" si="67"/>
        <v>4.4257031290290474E-2</v>
      </c>
      <c r="G58" s="309">
        <f t="shared" si="68"/>
        <v>8.3271155321934021E-2</v>
      </c>
      <c r="H58" s="309">
        <f t="shared" si="69"/>
        <v>4.4257031290290474E-2</v>
      </c>
      <c r="I58" s="309">
        <f t="shared" si="70"/>
        <v>8.3271155321934021E-2</v>
      </c>
      <c r="J58" s="309">
        <f t="shared" si="71"/>
        <v>8.3271155321934021E-2</v>
      </c>
      <c r="K58" s="309">
        <f t="shared" si="72"/>
        <v>4.4257031290290474E-2</v>
      </c>
      <c r="L58" s="309">
        <f t="shared" si="73"/>
        <v>4.4257031290290474E-2</v>
      </c>
      <c r="M58" s="309">
        <f t="shared" si="74"/>
        <v>8.3271155321934021E-2</v>
      </c>
      <c r="N58" s="309">
        <f t="shared" si="75"/>
        <v>3.8414755755407842E-2</v>
      </c>
      <c r="O58" s="309">
        <f t="shared" si="76"/>
        <v>4.4257031290290474E-2</v>
      </c>
      <c r="P58" s="309">
        <f t="shared" si="77"/>
        <v>4.4257031290290474E-2</v>
      </c>
      <c r="Q58" s="309">
        <f t="shared" si="78"/>
        <v>3.8414755755407842E-2</v>
      </c>
      <c r="R58" s="309">
        <f t="shared" si="79"/>
        <v>8.3271155321934021E-2</v>
      </c>
      <c r="S58" s="309">
        <f t="shared" si="80"/>
        <v>8.3271155321934021E-2</v>
      </c>
      <c r="T58" s="309">
        <f t="shared" si="81"/>
        <v>4.4257031290290474E-2</v>
      </c>
      <c r="U58" s="309">
        <f t="shared" si="82"/>
        <v>4.4257031290290474E-2</v>
      </c>
      <c r="V58" s="309">
        <f t="shared" si="83"/>
        <v>8.3271155321934021E-2</v>
      </c>
      <c r="W58" s="309">
        <f t="shared" si="84"/>
        <v>8.3271155321934021E-2</v>
      </c>
      <c r="X58" s="309">
        <f t="shared" si="85"/>
        <v>8.3271155321934021E-2</v>
      </c>
      <c r="Y58" s="309">
        <f t="shared" si="86"/>
        <v>8.3271155321934021E-2</v>
      </c>
      <c r="Z58" s="309">
        <f t="shared" si="87"/>
        <v>4.4257031290290474E-2</v>
      </c>
      <c r="AA58" s="309">
        <f t="shared" si="88"/>
        <v>4.4257031290290474E-2</v>
      </c>
      <c r="AB58" s="309">
        <f t="shared" si="89"/>
        <v>3.8414755755407842E-2</v>
      </c>
      <c r="AC58" s="309">
        <f t="shared" ref="AC58:AD58" si="811">E110</f>
        <v>3.8414755755407842E-2</v>
      </c>
      <c r="AD58" s="309">
        <f t="shared" si="811"/>
        <v>8.3271155321934021E-2</v>
      </c>
      <c r="AE58" s="309">
        <f t="shared" si="91"/>
        <v>4.4257031290290474E-2</v>
      </c>
      <c r="AF58" s="309">
        <f t="shared" si="92"/>
        <v>8.3271155321934021E-2</v>
      </c>
      <c r="AG58" s="309">
        <f t="shared" si="93"/>
        <v>4.4257031290290474E-2</v>
      </c>
      <c r="AH58" s="309">
        <f t="shared" si="94"/>
        <v>8.3271155321934021E-2</v>
      </c>
      <c r="AI58" s="309">
        <v>5.8752567248028471E-2</v>
      </c>
      <c r="AJ58" s="309">
        <v>3.3409996340233422E-2</v>
      </c>
      <c r="AK58" s="309">
        <v>4.0520166422006752E-2</v>
      </c>
      <c r="AL58" s="309">
        <v>3.5062975854590464E-2</v>
      </c>
      <c r="AN58" s="309">
        <f t="shared" si="95"/>
        <v>4.8196965214193858E-2</v>
      </c>
      <c r="AO58" s="309">
        <f t="shared" si="96"/>
        <v>4.8196965214193858E-2</v>
      </c>
      <c r="AP58" s="309">
        <f t="shared" si="97"/>
        <v>3.3832249770045016E-2</v>
      </c>
      <c r="AQ58" s="309">
        <f t="shared" si="98"/>
        <v>1.4201379242576248E-3</v>
      </c>
      <c r="AR58" s="309">
        <f t="shared" si="99"/>
        <v>3.3832249770045016E-2</v>
      </c>
      <c r="AS58" s="309">
        <f t="shared" si="100"/>
        <v>1.4201379242576248E-3</v>
      </c>
      <c r="AT58" s="309">
        <f t="shared" si="101"/>
        <v>1.4201379242576248E-3</v>
      </c>
      <c r="AU58" s="309">
        <f t="shared" si="102"/>
        <v>3.3832249770045016E-2</v>
      </c>
      <c r="AV58" s="309">
        <f t="shared" si="103"/>
        <v>3.3832249770045016E-2</v>
      </c>
      <c r="AW58" s="309">
        <f t="shared" si="104"/>
        <v>1.4201379242576248E-3</v>
      </c>
      <c r="AX58" s="309">
        <f t="shared" si="105"/>
        <v>4.8196965214193858E-2</v>
      </c>
      <c r="AY58" s="309">
        <f t="shared" si="106"/>
        <v>3.3832249770045016E-2</v>
      </c>
      <c r="AZ58" s="309">
        <f t="shared" si="107"/>
        <v>3.3832249770045016E-2</v>
      </c>
      <c r="BA58" s="309">
        <f t="shared" si="108"/>
        <v>4.8196965214193858E-2</v>
      </c>
      <c r="BB58" s="309">
        <f t="shared" si="109"/>
        <v>1.4201379242576248E-3</v>
      </c>
      <c r="BC58" s="309">
        <f t="shared" si="110"/>
        <v>1.4201379242576248E-3</v>
      </c>
      <c r="BD58" s="309">
        <f t="shared" si="111"/>
        <v>3.3832249770045016E-2</v>
      </c>
      <c r="BE58" s="309">
        <f t="shared" si="112"/>
        <v>3.3832249770045016E-2</v>
      </c>
      <c r="BF58" s="309">
        <f t="shared" si="113"/>
        <v>1.4201379242576248E-3</v>
      </c>
      <c r="BG58" s="309">
        <f t="shared" si="114"/>
        <v>1.4201379242576248E-3</v>
      </c>
      <c r="BH58" s="309">
        <f t="shared" si="115"/>
        <v>1.4201379242576248E-3</v>
      </c>
      <c r="BI58" s="309">
        <f t="shared" si="116"/>
        <v>1.4201379242576248E-3</v>
      </c>
      <c r="BJ58" s="309">
        <f t="shared" si="117"/>
        <v>3.3832249770045016E-2</v>
      </c>
      <c r="BK58" s="309">
        <f t="shared" si="118"/>
        <v>3.3832249770045016E-2</v>
      </c>
      <c r="BL58" s="309">
        <f t="shared" si="119"/>
        <v>4.8196965214193858E-2</v>
      </c>
      <c r="BM58" s="309">
        <f t="shared" si="120"/>
        <v>4.8196965214193858E-2</v>
      </c>
      <c r="BN58" s="309">
        <f t="shared" si="121"/>
        <v>1.4201379242576248E-3</v>
      </c>
      <c r="BO58" s="309">
        <f t="shared" si="122"/>
        <v>3.3832249770045016E-2</v>
      </c>
      <c r="BP58" s="309">
        <f t="shared" si="123"/>
        <v>1.4201379242576248E-3</v>
      </c>
      <c r="BQ58" s="309">
        <f t="shared" si="124"/>
        <v>3.3832249770045016E-2</v>
      </c>
      <c r="BR58" s="309">
        <f t="shared" si="125"/>
        <v>1.4201379242576248E-3</v>
      </c>
      <c r="BS58" s="309">
        <v>5.8752567248028471E-2</v>
      </c>
      <c r="BT58" s="309">
        <v>3.3409996340233422E-2</v>
      </c>
      <c r="BU58" s="309">
        <v>4.0520166422006752E-2</v>
      </c>
      <c r="BV58" s="309">
        <v>3.5062975854590464E-2</v>
      </c>
      <c r="BX58" s="309">
        <f t="shared" si="126"/>
        <v>2.1358977886861863E-2</v>
      </c>
      <c r="BY58" s="309">
        <f t="shared" si="127"/>
        <v>2.1358977886861863E-2</v>
      </c>
      <c r="BZ58" s="309">
        <f t="shared" si="128"/>
        <v>1.6140973815120533E-2</v>
      </c>
      <c r="CA58" s="309">
        <f t="shared" si="129"/>
        <v>1.3855605847093461E-2</v>
      </c>
      <c r="CB58" s="309">
        <f t="shared" si="130"/>
        <v>1.6140973815120533E-2</v>
      </c>
      <c r="CC58" s="309">
        <f t="shared" si="131"/>
        <v>1.3855605847093461E-2</v>
      </c>
      <c r="CD58" s="309">
        <f t="shared" si="132"/>
        <v>1.3855605847093461E-2</v>
      </c>
      <c r="CE58" s="309">
        <f t="shared" si="133"/>
        <v>1.6140973815120533E-2</v>
      </c>
      <c r="CF58" s="309">
        <f t="shared" si="134"/>
        <v>1.6140973815120533E-2</v>
      </c>
      <c r="CG58" s="309">
        <f t="shared" si="135"/>
        <v>1.3855605847093461E-2</v>
      </c>
      <c r="CH58" s="309">
        <f t="shared" si="136"/>
        <v>2.1358977886861863E-2</v>
      </c>
      <c r="CI58" s="309">
        <f t="shared" si="137"/>
        <v>1.6140973815120533E-2</v>
      </c>
      <c r="CJ58" s="309">
        <f t="shared" si="138"/>
        <v>1.6140973815120533E-2</v>
      </c>
      <c r="CK58" s="309">
        <f t="shared" si="139"/>
        <v>2.1358977886861863E-2</v>
      </c>
      <c r="CL58" s="309">
        <f t="shared" si="140"/>
        <v>1.3855605847093461E-2</v>
      </c>
      <c r="CM58" s="309">
        <f t="shared" si="141"/>
        <v>1.3855605847093461E-2</v>
      </c>
      <c r="CN58" s="309">
        <f t="shared" si="142"/>
        <v>1.6140973815120533E-2</v>
      </c>
      <c r="CO58" s="309">
        <f t="shared" si="143"/>
        <v>1.6140973815120533E-2</v>
      </c>
      <c r="CP58" s="309">
        <f t="shared" si="144"/>
        <v>1.3855605847093461E-2</v>
      </c>
      <c r="CQ58" s="309">
        <f t="shared" si="145"/>
        <v>1.3855605847093461E-2</v>
      </c>
      <c r="CR58" s="309">
        <f t="shared" si="146"/>
        <v>1.3855605847093461E-2</v>
      </c>
      <c r="CS58" s="309">
        <f t="shared" si="147"/>
        <v>1.3855605847093461E-2</v>
      </c>
      <c r="CT58" s="309">
        <f t="shared" si="148"/>
        <v>1.6140973815120533E-2</v>
      </c>
      <c r="CU58" s="309">
        <f t="shared" si="149"/>
        <v>1.6140973815120533E-2</v>
      </c>
      <c r="CV58" s="309">
        <f t="shared" si="150"/>
        <v>2.1358977886861863E-2</v>
      </c>
      <c r="CW58" s="309">
        <f t="shared" si="151"/>
        <v>2.1358977886861863E-2</v>
      </c>
      <c r="CX58" s="309">
        <f t="shared" si="152"/>
        <v>1.3855605847093461E-2</v>
      </c>
      <c r="CY58" s="309">
        <f t="shared" si="153"/>
        <v>1.6140973815120533E-2</v>
      </c>
      <c r="CZ58" s="309">
        <f t="shared" si="154"/>
        <v>1.3855605847093461E-2</v>
      </c>
      <c r="DA58" s="309">
        <f t="shared" si="155"/>
        <v>1.6140973815120533E-2</v>
      </c>
      <c r="DB58" s="309">
        <f t="shared" si="156"/>
        <v>1.3855605847093461E-2</v>
      </c>
      <c r="DC58" s="309">
        <v>5.8752567248028471E-2</v>
      </c>
      <c r="DD58" s="309">
        <v>3.3409996340233422E-2</v>
      </c>
      <c r="DE58" s="309">
        <v>4.0520166422006752E-2</v>
      </c>
      <c r="DF58" s="309">
        <v>3.5062975854590464E-2</v>
      </c>
      <c r="DH58" s="309">
        <f t="shared" si="157"/>
        <v>0</v>
      </c>
      <c r="DI58" s="309">
        <f t="shared" si="158"/>
        <v>0</v>
      </c>
      <c r="DJ58" s="309">
        <f t="shared" si="159"/>
        <v>0</v>
      </c>
      <c r="DK58" s="309">
        <f t="shared" si="160"/>
        <v>0</v>
      </c>
      <c r="DL58" s="309">
        <f t="shared" si="161"/>
        <v>0</v>
      </c>
      <c r="DM58" s="309">
        <f t="shared" si="162"/>
        <v>0</v>
      </c>
      <c r="DN58" s="309">
        <f t="shared" si="163"/>
        <v>0</v>
      </c>
      <c r="DO58" s="309">
        <f t="shared" si="164"/>
        <v>0</v>
      </c>
      <c r="DP58" s="309">
        <f t="shared" si="165"/>
        <v>0</v>
      </c>
      <c r="DQ58" s="309">
        <f t="shared" si="166"/>
        <v>0</v>
      </c>
      <c r="DR58" s="309">
        <f t="shared" si="167"/>
        <v>0</v>
      </c>
      <c r="DS58" s="309">
        <f t="shared" si="168"/>
        <v>0</v>
      </c>
      <c r="DT58" s="309">
        <f t="shared" si="169"/>
        <v>0</v>
      </c>
      <c r="DU58" s="309">
        <f t="shared" si="170"/>
        <v>0</v>
      </c>
      <c r="DV58" s="309">
        <f t="shared" si="171"/>
        <v>0</v>
      </c>
      <c r="DW58" s="309">
        <f t="shared" si="172"/>
        <v>0</v>
      </c>
      <c r="DX58" s="309">
        <f t="shared" si="173"/>
        <v>0</v>
      </c>
      <c r="DY58" s="309">
        <f t="shared" si="174"/>
        <v>0</v>
      </c>
      <c r="DZ58" s="309">
        <f t="shared" si="175"/>
        <v>0</v>
      </c>
      <c r="EA58" s="309">
        <f t="shared" si="176"/>
        <v>0</v>
      </c>
      <c r="EB58" s="309">
        <f t="shared" si="177"/>
        <v>0</v>
      </c>
      <c r="EC58" s="309">
        <f t="shared" si="178"/>
        <v>0</v>
      </c>
      <c r="ED58" s="309">
        <f t="shared" si="179"/>
        <v>0</v>
      </c>
      <c r="EE58" s="309">
        <f t="shared" si="180"/>
        <v>0</v>
      </c>
      <c r="EF58" s="309">
        <f t="shared" si="181"/>
        <v>0</v>
      </c>
      <c r="EG58" s="309">
        <f t="shared" si="182"/>
        <v>0</v>
      </c>
      <c r="EH58" s="309">
        <f t="shared" si="183"/>
        <v>0</v>
      </c>
      <c r="EI58" s="309">
        <f t="shared" si="184"/>
        <v>0</v>
      </c>
      <c r="EJ58" s="309">
        <f t="shared" si="185"/>
        <v>0</v>
      </c>
      <c r="EK58" s="309">
        <f t="shared" si="186"/>
        <v>0</v>
      </c>
      <c r="EL58" s="309">
        <f t="shared" si="187"/>
        <v>0</v>
      </c>
      <c r="EM58" s="309">
        <v>5.8752567248028471E-2</v>
      </c>
      <c r="EN58" s="309">
        <v>3.3409996340233422E-2</v>
      </c>
      <c r="EO58" s="309">
        <v>4.0520166422006752E-2</v>
      </c>
      <c r="EP58" s="309">
        <v>3.5062975854590464E-2</v>
      </c>
      <c r="ER58" s="309">
        <f t="shared" si="188"/>
        <v>0</v>
      </c>
      <c r="ES58" s="309">
        <f t="shared" si="189"/>
        <v>0</v>
      </c>
      <c r="ET58" s="309">
        <f t="shared" si="190"/>
        <v>0</v>
      </c>
      <c r="EU58" s="309">
        <f t="shared" si="191"/>
        <v>0</v>
      </c>
      <c r="EV58" s="309">
        <f t="shared" si="192"/>
        <v>0</v>
      </c>
      <c r="EW58" s="309">
        <f t="shared" si="193"/>
        <v>0</v>
      </c>
      <c r="EX58" s="309">
        <f t="shared" si="194"/>
        <v>0</v>
      </c>
      <c r="EY58" s="309">
        <f t="shared" si="195"/>
        <v>0</v>
      </c>
      <c r="EZ58" s="309">
        <f t="shared" si="196"/>
        <v>0</v>
      </c>
      <c r="FA58" s="309">
        <f t="shared" si="197"/>
        <v>0</v>
      </c>
      <c r="FB58" s="309">
        <f t="shared" si="198"/>
        <v>0</v>
      </c>
      <c r="FC58" s="309">
        <f t="shared" si="199"/>
        <v>0</v>
      </c>
      <c r="FD58" s="309">
        <f t="shared" si="200"/>
        <v>0</v>
      </c>
      <c r="FE58" s="309">
        <f t="shared" si="201"/>
        <v>0</v>
      </c>
      <c r="FF58" s="309">
        <f t="shared" si="202"/>
        <v>0</v>
      </c>
      <c r="FG58" s="309">
        <f t="shared" si="203"/>
        <v>0</v>
      </c>
      <c r="FH58" s="309">
        <f t="shared" si="204"/>
        <v>0</v>
      </c>
      <c r="FI58" s="309">
        <f t="shared" si="205"/>
        <v>0</v>
      </c>
      <c r="FJ58" s="309">
        <f t="shared" si="206"/>
        <v>0</v>
      </c>
      <c r="FK58" s="309">
        <f t="shared" si="207"/>
        <v>0</v>
      </c>
      <c r="FL58" s="309">
        <f t="shared" si="208"/>
        <v>0</v>
      </c>
      <c r="FM58" s="309">
        <f t="shared" si="209"/>
        <v>0</v>
      </c>
      <c r="FN58" s="309">
        <f t="shared" si="210"/>
        <v>0</v>
      </c>
      <c r="FO58" s="309">
        <f t="shared" si="211"/>
        <v>0</v>
      </c>
      <c r="FP58" s="309">
        <f t="shared" si="212"/>
        <v>0</v>
      </c>
      <c r="FQ58" s="309">
        <f t="shared" si="213"/>
        <v>0</v>
      </c>
      <c r="FR58" s="309">
        <f t="shared" si="214"/>
        <v>0</v>
      </c>
      <c r="FS58" s="309">
        <f t="shared" si="215"/>
        <v>0</v>
      </c>
      <c r="FT58" s="309">
        <f t="shared" si="216"/>
        <v>0</v>
      </c>
      <c r="FU58" s="309">
        <f t="shared" si="217"/>
        <v>0</v>
      </c>
      <c r="FV58" s="309">
        <f t="shared" si="218"/>
        <v>0</v>
      </c>
      <c r="FW58" s="309">
        <v>5.8752567248028471E-2</v>
      </c>
      <c r="FX58" s="309">
        <v>3.3409996340233422E-2</v>
      </c>
      <c r="FY58" s="309">
        <v>4.0520166422006752E-2</v>
      </c>
      <c r="FZ58" s="309">
        <v>3.5062975854590464E-2</v>
      </c>
      <c r="GB58" s="309">
        <f t="shared" si="219"/>
        <v>0.66519793374079816</v>
      </c>
      <c r="GC58" s="309">
        <f t="shared" si="220"/>
        <v>0.66519793374079816</v>
      </c>
      <c r="GD58" s="309">
        <f t="shared" si="221"/>
        <v>0.75</v>
      </c>
      <c r="GE58" s="309">
        <f t="shared" si="222"/>
        <v>1</v>
      </c>
      <c r="GF58" s="309">
        <f t="shared" si="223"/>
        <v>0.75</v>
      </c>
      <c r="GG58" s="309">
        <f t="shared" si="224"/>
        <v>1</v>
      </c>
      <c r="GH58" s="309">
        <f t="shared" si="225"/>
        <v>1</v>
      </c>
      <c r="GI58" s="309">
        <f t="shared" si="226"/>
        <v>0.75</v>
      </c>
      <c r="GJ58" s="309">
        <f t="shared" si="227"/>
        <v>0.75</v>
      </c>
      <c r="GK58" s="309">
        <f t="shared" si="228"/>
        <v>1</v>
      </c>
      <c r="GL58" s="309">
        <f t="shared" si="229"/>
        <v>0.66519793374079816</v>
      </c>
      <c r="GM58" s="309">
        <f t="shared" si="230"/>
        <v>0.75</v>
      </c>
      <c r="GN58" s="309">
        <f t="shared" si="231"/>
        <v>0.75</v>
      </c>
      <c r="GO58" s="309">
        <f t="shared" si="232"/>
        <v>0.66519793374079816</v>
      </c>
      <c r="GP58" s="309">
        <f t="shared" si="233"/>
        <v>1</v>
      </c>
      <c r="GQ58" s="309">
        <f t="shared" si="234"/>
        <v>1</v>
      </c>
      <c r="GR58" s="309">
        <f t="shared" si="235"/>
        <v>0.75</v>
      </c>
      <c r="GS58" s="309">
        <f t="shared" si="236"/>
        <v>0.75</v>
      </c>
      <c r="GT58" s="309">
        <f t="shared" si="237"/>
        <v>1</v>
      </c>
      <c r="GU58" s="309">
        <f t="shared" si="238"/>
        <v>1</v>
      </c>
      <c r="GV58" s="309">
        <f t="shared" si="239"/>
        <v>1</v>
      </c>
      <c r="GW58" s="309">
        <f t="shared" si="240"/>
        <v>1</v>
      </c>
      <c r="GX58" s="309">
        <f t="shared" si="241"/>
        <v>0.75</v>
      </c>
      <c r="GY58" s="309">
        <f t="shared" si="242"/>
        <v>0.75</v>
      </c>
      <c r="GZ58" s="309">
        <f t="shared" si="243"/>
        <v>0.66519793374079816</v>
      </c>
      <c r="HA58" s="309">
        <f t="shared" si="244"/>
        <v>0.66519793374079816</v>
      </c>
      <c r="HB58" s="309">
        <f t="shared" si="245"/>
        <v>1</v>
      </c>
      <c r="HC58" s="309">
        <f t="shared" si="246"/>
        <v>0.75</v>
      </c>
      <c r="HD58" s="309">
        <f t="shared" si="247"/>
        <v>1</v>
      </c>
      <c r="HE58" s="309">
        <f t="shared" si="248"/>
        <v>0.75</v>
      </c>
      <c r="HF58" s="309">
        <f t="shared" si="249"/>
        <v>1</v>
      </c>
      <c r="HG58" s="309">
        <v>5.8752567248028471E-2</v>
      </c>
      <c r="HH58" s="309">
        <v>3.3409996340233422E-2</v>
      </c>
      <c r="HI58" s="309">
        <v>4.0520166422006752E-2</v>
      </c>
      <c r="HJ58" s="309">
        <v>3.5062975854590464E-2</v>
      </c>
      <c r="HL58" s="309">
        <f t="shared" si="250"/>
        <v>0</v>
      </c>
      <c r="HM58" s="309">
        <f t="shared" si="251"/>
        <v>0</v>
      </c>
      <c r="HN58" s="309">
        <f t="shared" si="252"/>
        <v>0</v>
      </c>
      <c r="HO58" s="309">
        <f t="shared" si="253"/>
        <v>0</v>
      </c>
      <c r="HP58" s="309">
        <f t="shared" si="254"/>
        <v>0</v>
      </c>
      <c r="HQ58" s="309">
        <f t="shared" si="255"/>
        <v>0</v>
      </c>
      <c r="HR58" s="309">
        <f t="shared" si="256"/>
        <v>0</v>
      </c>
      <c r="HS58" s="309">
        <f t="shared" si="257"/>
        <v>0</v>
      </c>
      <c r="HT58" s="309">
        <f t="shared" si="258"/>
        <v>0</v>
      </c>
      <c r="HU58" s="309">
        <f t="shared" si="259"/>
        <v>0</v>
      </c>
      <c r="HV58" s="309">
        <f t="shared" si="260"/>
        <v>0</v>
      </c>
      <c r="HW58" s="309">
        <f t="shared" si="261"/>
        <v>0</v>
      </c>
      <c r="HX58" s="309">
        <f t="shared" si="262"/>
        <v>0</v>
      </c>
      <c r="HY58" s="309">
        <f t="shared" si="263"/>
        <v>0</v>
      </c>
      <c r="HZ58" s="309">
        <f t="shared" si="264"/>
        <v>0</v>
      </c>
      <c r="IA58" s="309">
        <f t="shared" si="265"/>
        <v>0</v>
      </c>
      <c r="IB58" s="309">
        <f t="shared" si="266"/>
        <v>0</v>
      </c>
      <c r="IC58" s="309">
        <f t="shared" si="267"/>
        <v>0</v>
      </c>
      <c r="ID58" s="309">
        <f t="shared" si="268"/>
        <v>0</v>
      </c>
      <c r="IE58" s="309">
        <f t="shared" si="269"/>
        <v>0</v>
      </c>
      <c r="IF58" s="309">
        <f t="shared" si="270"/>
        <v>0</v>
      </c>
      <c r="IG58" s="309">
        <f t="shared" si="271"/>
        <v>0</v>
      </c>
      <c r="IH58" s="309">
        <f t="shared" si="272"/>
        <v>0</v>
      </c>
      <c r="II58" s="309">
        <f t="shared" si="273"/>
        <v>0</v>
      </c>
      <c r="IJ58" s="309">
        <f t="shared" si="274"/>
        <v>0</v>
      </c>
      <c r="IK58" s="309">
        <f t="shared" si="275"/>
        <v>0</v>
      </c>
      <c r="IL58" s="309">
        <f t="shared" si="276"/>
        <v>0</v>
      </c>
      <c r="IM58" s="309">
        <f t="shared" si="277"/>
        <v>0</v>
      </c>
      <c r="IN58" s="309">
        <f t="shared" si="278"/>
        <v>0</v>
      </c>
      <c r="IO58" s="309">
        <f t="shared" si="279"/>
        <v>0</v>
      </c>
      <c r="IP58" s="309">
        <f t="shared" si="280"/>
        <v>0</v>
      </c>
      <c r="IQ58" s="309">
        <v>5.8752567248028471E-2</v>
      </c>
      <c r="IR58" s="309">
        <v>3.3409996340233422E-2</v>
      </c>
      <c r="IS58" s="309">
        <v>4.0520166422006752E-2</v>
      </c>
      <c r="IT58" s="309">
        <v>3.5062975854590464E-2</v>
      </c>
      <c r="IV58" s="309">
        <f t="shared" si="281"/>
        <v>0</v>
      </c>
      <c r="IW58" s="309">
        <f t="shared" si="282"/>
        <v>0</v>
      </c>
      <c r="IX58" s="309">
        <f t="shared" si="283"/>
        <v>0</v>
      </c>
      <c r="IY58" s="309">
        <f t="shared" si="284"/>
        <v>0</v>
      </c>
      <c r="IZ58" s="309">
        <f t="shared" si="285"/>
        <v>0</v>
      </c>
      <c r="JA58" s="309">
        <f t="shared" si="286"/>
        <v>0</v>
      </c>
      <c r="JB58" s="309">
        <f t="shared" si="287"/>
        <v>0</v>
      </c>
      <c r="JC58" s="309">
        <f t="shared" si="288"/>
        <v>0</v>
      </c>
      <c r="JD58" s="309">
        <f t="shared" si="289"/>
        <v>0</v>
      </c>
      <c r="JE58" s="309">
        <f t="shared" si="290"/>
        <v>0</v>
      </c>
      <c r="JF58" s="309">
        <f t="shared" si="291"/>
        <v>0</v>
      </c>
      <c r="JG58" s="309">
        <f t="shared" si="292"/>
        <v>0</v>
      </c>
      <c r="JH58" s="309">
        <f t="shared" si="293"/>
        <v>0</v>
      </c>
      <c r="JI58" s="309">
        <f t="shared" si="294"/>
        <v>0</v>
      </c>
      <c r="JJ58" s="309">
        <f t="shared" si="295"/>
        <v>0</v>
      </c>
      <c r="JK58" s="309">
        <f t="shared" si="296"/>
        <v>0</v>
      </c>
      <c r="JL58" s="309">
        <f t="shared" si="297"/>
        <v>0</v>
      </c>
      <c r="JM58" s="309">
        <f t="shared" si="298"/>
        <v>0</v>
      </c>
      <c r="JN58" s="309">
        <f t="shared" si="299"/>
        <v>0</v>
      </c>
      <c r="JO58" s="309">
        <f t="shared" si="300"/>
        <v>0</v>
      </c>
      <c r="JP58" s="309">
        <f t="shared" si="301"/>
        <v>0</v>
      </c>
      <c r="JQ58" s="309">
        <f t="shared" si="302"/>
        <v>0</v>
      </c>
      <c r="JR58" s="309">
        <f t="shared" si="303"/>
        <v>0</v>
      </c>
      <c r="JS58" s="309">
        <f t="shared" si="304"/>
        <v>0</v>
      </c>
      <c r="JT58" s="309">
        <f t="shared" si="305"/>
        <v>0</v>
      </c>
      <c r="JU58" s="309">
        <f t="shared" si="306"/>
        <v>0</v>
      </c>
      <c r="JV58" s="309">
        <f t="shared" si="307"/>
        <v>0</v>
      </c>
      <c r="JW58" s="309">
        <f t="shared" si="308"/>
        <v>0</v>
      </c>
      <c r="JX58" s="309">
        <f t="shared" si="309"/>
        <v>0</v>
      </c>
      <c r="JY58" s="309">
        <f t="shared" si="310"/>
        <v>0</v>
      </c>
      <c r="JZ58" s="309">
        <f t="shared" si="311"/>
        <v>0</v>
      </c>
      <c r="KA58" s="309">
        <v>5.8752567248028471E-2</v>
      </c>
      <c r="KB58" s="309">
        <v>3.3409996340233422E-2</v>
      </c>
      <c r="KC58" s="309">
        <v>4.0520166422006752E-2</v>
      </c>
      <c r="KD58" s="309">
        <v>3.5062975854590464E-2</v>
      </c>
      <c r="KF58" s="309">
        <f t="shared" si="312"/>
        <v>0</v>
      </c>
      <c r="KG58" s="309">
        <f t="shared" si="313"/>
        <v>0</v>
      </c>
      <c r="KH58" s="309">
        <f t="shared" si="314"/>
        <v>0</v>
      </c>
      <c r="KI58" s="309">
        <f t="shared" si="315"/>
        <v>0</v>
      </c>
      <c r="KJ58" s="309">
        <f t="shared" si="316"/>
        <v>0</v>
      </c>
      <c r="KK58" s="309">
        <f t="shared" si="317"/>
        <v>0</v>
      </c>
      <c r="KL58" s="309">
        <f t="shared" si="318"/>
        <v>0</v>
      </c>
      <c r="KM58" s="309">
        <f t="shared" si="319"/>
        <v>0</v>
      </c>
      <c r="KN58" s="309">
        <f t="shared" si="320"/>
        <v>0</v>
      </c>
      <c r="KO58" s="309">
        <f t="shared" si="321"/>
        <v>0</v>
      </c>
      <c r="KP58" s="309">
        <f t="shared" si="322"/>
        <v>0</v>
      </c>
      <c r="KQ58" s="309">
        <f t="shared" si="323"/>
        <v>0</v>
      </c>
      <c r="KR58" s="309">
        <f t="shared" si="324"/>
        <v>0</v>
      </c>
      <c r="KS58" s="309">
        <f t="shared" si="325"/>
        <v>0</v>
      </c>
      <c r="KT58" s="309">
        <f t="shared" si="326"/>
        <v>0</v>
      </c>
      <c r="KU58" s="309">
        <f t="shared" si="327"/>
        <v>0</v>
      </c>
      <c r="KV58" s="309">
        <f t="shared" si="328"/>
        <v>0</v>
      </c>
      <c r="KW58" s="309">
        <f t="shared" si="329"/>
        <v>0</v>
      </c>
      <c r="KX58" s="309">
        <f t="shared" si="330"/>
        <v>0</v>
      </c>
      <c r="KY58" s="309">
        <f t="shared" si="331"/>
        <v>0</v>
      </c>
      <c r="KZ58" s="309">
        <f t="shared" si="332"/>
        <v>0</v>
      </c>
      <c r="LA58" s="309">
        <f t="shared" si="333"/>
        <v>0</v>
      </c>
      <c r="LB58" s="309">
        <f t="shared" si="334"/>
        <v>0</v>
      </c>
      <c r="LC58" s="309">
        <f t="shared" si="335"/>
        <v>0</v>
      </c>
      <c r="LD58" s="309">
        <f t="shared" si="336"/>
        <v>0</v>
      </c>
      <c r="LE58" s="309">
        <f t="shared" si="337"/>
        <v>0</v>
      </c>
      <c r="LF58" s="309">
        <f t="shared" si="338"/>
        <v>0</v>
      </c>
      <c r="LG58" s="309">
        <f t="shared" si="339"/>
        <v>0</v>
      </c>
      <c r="LH58" s="309">
        <f t="shared" si="340"/>
        <v>0</v>
      </c>
      <c r="LI58" s="309">
        <f t="shared" si="341"/>
        <v>0</v>
      </c>
      <c r="LJ58" s="309">
        <f t="shared" si="342"/>
        <v>0</v>
      </c>
      <c r="LK58" s="309">
        <v>5.8752567248028471E-2</v>
      </c>
      <c r="LL58" s="309">
        <v>3.3409996340233422E-2</v>
      </c>
      <c r="LM58" s="309">
        <v>4.0520166422006752E-2</v>
      </c>
      <c r="LN58" s="309">
        <v>3.5062975854590464E-2</v>
      </c>
      <c r="LP58" s="309">
        <f t="shared" si="343"/>
        <v>0</v>
      </c>
      <c r="LQ58" s="309">
        <f t="shared" si="344"/>
        <v>0</v>
      </c>
      <c r="LR58" s="309">
        <f t="shared" si="345"/>
        <v>0</v>
      </c>
      <c r="LS58" s="309">
        <f t="shared" si="346"/>
        <v>0</v>
      </c>
      <c r="LT58" s="309">
        <f t="shared" si="347"/>
        <v>0</v>
      </c>
      <c r="LU58" s="309">
        <f t="shared" si="348"/>
        <v>0</v>
      </c>
      <c r="LV58" s="309">
        <f t="shared" si="349"/>
        <v>0</v>
      </c>
      <c r="LW58" s="309">
        <f t="shared" si="350"/>
        <v>0</v>
      </c>
      <c r="LX58" s="309">
        <f t="shared" si="351"/>
        <v>0</v>
      </c>
      <c r="LY58" s="309">
        <f t="shared" si="352"/>
        <v>0</v>
      </c>
      <c r="LZ58" s="309">
        <f t="shared" si="353"/>
        <v>0</v>
      </c>
      <c r="MA58" s="309">
        <f t="shared" si="354"/>
        <v>0</v>
      </c>
      <c r="MB58" s="309">
        <f t="shared" si="355"/>
        <v>0</v>
      </c>
      <c r="MC58" s="309">
        <f t="shared" si="356"/>
        <v>0</v>
      </c>
      <c r="MD58" s="309">
        <f t="shared" si="357"/>
        <v>0</v>
      </c>
      <c r="ME58" s="309">
        <f t="shared" si="358"/>
        <v>0</v>
      </c>
      <c r="MF58" s="309">
        <f t="shared" si="359"/>
        <v>0</v>
      </c>
      <c r="MG58" s="309">
        <f t="shared" si="360"/>
        <v>0</v>
      </c>
      <c r="MH58" s="309">
        <f t="shared" si="361"/>
        <v>0</v>
      </c>
      <c r="MI58" s="309">
        <f t="shared" si="362"/>
        <v>0</v>
      </c>
      <c r="MJ58" s="309">
        <f t="shared" si="363"/>
        <v>0</v>
      </c>
      <c r="MK58" s="309">
        <f t="shared" si="364"/>
        <v>0</v>
      </c>
      <c r="ML58" s="309">
        <f t="shared" si="365"/>
        <v>0</v>
      </c>
      <c r="MM58" s="309">
        <f t="shared" si="366"/>
        <v>0</v>
      </c>
      <c r="MN58" s="309">
        <f t="shared" si="367"/>
        <v>0</v>
      </c>
      <c r="MO58" s="309">
        <f t="shared" si="368"/>
        <v>0</v>
      </c>
      <c r="MP58" s="309">
        <f t="shared" si="369"/>
        <v>0</v>
      </c>
      <c r="MQ58" s="309">
        <f t="shared" si="370"/>
        <v>0</v>
      </c>
      <c r="MR58" s="309">
        <f t="shared" si="371"/>
        <v>0</v>
      </c>
      <c r="MS58" s="309">
        <f t="shared" si="372"/>
        <v>0</v>
      </c>
      <c r="MT58" s="309">
        <f t="shared" si="373"/>
        <v>0</v>
      </c>
      <c r="MU58" s="309">
        <v>5.8752567248028471E-2</v>
      </c>
      <c r="MV58" s="309">
        <v>3.3409996340233422E-2</v>
      </c>
      <c r="MW58" s="309">
        <v>4.0520166422006752E-2</v>
      </c>
      <c r="MX58" s="309">
        <v>3.5062975854590464E-2</v>
      </c>
      <c r="MZ58" s="309">
        <f t="shared" si="374"/>
        <v>0</v>
      </c>
      <c r="NA58" s="309">
        <f t="shared" si="375"/>
        <v>0</v>
      </c>
      <c r="NB58" s="309">
        <f t="shared" si="376"/>
        <v>0</v>
      </c>
      <c r="NC58" s="309">
        <f t="shared" si="377"/>
        <v>0</v>
      </c>
      <c r="ND58" s="309">
        <f t="shared" si="378"/>
        <v>0</v>
      </c>
      <c r="NE58" s="309">
        <f t="shared" si="379"/>
        <v>0</v>
      </c>
      <c r="NF58" s="309">
        <f t="shared" si="380"/>
        <v>0</v>
      </c>
      <c r="NG58" s="309">
        <f t="shared" si="381"/>
        <v>0</v>
      </c>
      <c r="NH58" s="309">
        <f t="shared" si="382"/>
        <v>0</v>
      </c>
      <c r="NI58" s="309">
        <f t="shared" si="383"/>
        <v>0</v>
      </c>
      <c r="NJ58" s="309">
        <f t="shared" si="384"/>
        <v>0</v>
      </c>
      <c r="NK58" s="309">
        <f t="shared" si="385"/>
        <v>0</v>
      </c>
      <c r="NL58" s="309">
        <f t="shared" si="386"/>
        <v>0</v>
      </c>
      <c r="NM58" s="309">
        <f t="shared" si="387"/>
        <v>0</v>
      </c>
      <c r="NN58" s="309">
        <f t="shared" si="388"/>
        <v>0</v>
      </c>
      <c r="NO58" s="309">
        <f t="shared" si="389"/>
        <v>0</v>
      </c>
      <c r="NP58" s="309">
        <f t="shared" si="390"/>
        <v>0</v>
      </c>
      <c r="NQ58" s="309">
        <f t="shared" si="391"/>
        <v>0</v>
      </c>
      <c r="NR58" s="309">
        <f t="shared" si="392"/>
        <v>0</v>
      </c>
      <c r="NS58" s="309">
        <f t="shared" si="393"/>
        <v>0</v>
      </c>
      <c r="NT58" s="309">
        <f t="shared" si="394"/>
        <v>0</v>
      </c>
      <c r="NU58" s="309">
        <f t="shared" si="395"/>
        <v>0</v>
      </c>
      <c r="NV58" s="309">
        <f t="shared" si="396"/>
        <v>0</v>
      </c>
      <c r="NW58" s="309">
        <f t="shared" si="397"/>
        <v>0</v>
      </c>
      <c r="NX58" s="309">
        <f t="shared" si="398"/>
        <v>0</v>
      </c>
      <c r="NY58" s="309">
        <f t="shared" si="399"/>
        <v>0</v>
      </c>
      <c r="NZ58" s="309">
        <f t="shared" si="400"/>
        <v>0</v>
      </c>
      <c r="OA58" s="309">
        <f t="shared" si="401"/>
        <v>0</v>
      </c>
      <c r="OB58" s="309">
        <f t="shared" si="402"/>
        <v>0</v>
      </c>
      <c r="OC58" s="309">
        <f t="shared" si="403"/>
        <v>0</v>
      </c>
      <c r="OD58" s="309">
        <f t="shared" si="404"/>
        <v>0</v>
      </c>
      <c r="OE58" s="309">
        <v>5.8752567248028471E-2</v>
      </c>
      <c r="OF58" s="309">
        <v>3.3409996340233422E-2</v>
      </c>
      <c r="OG58" s="309">
        <v>4.0520166422006752E-2</v>
      </c>
      <c r="OH58" s="309">
        <v>3.5062975854590464E-2</v>
      </c>
      <c r="OJ58" s="309">
        <f t="shared" si="405"/>
        <v>3.5457172712892004E-2</v>
      </c>
      <c r="OK58" s="309">
        <f t="shared" si="406"/>
        <v>3.5457172712892004E-2</v>
      </c>
      <c r="OL58" s="309">
        <f t="shared" si="407"/>
        <v>4.7381224078103093E-2</v>
      </c>
      <c r="OM58" s="309">
        <f t="shared" si="408"/>
        <v>9.9122531775602651E-2</v>
      </c>
      <c r="ON58" s="309">
        <f t="shared" si="409"/>
        <v>4.7381224078103093E-2</v>
      </c>
      <c r="OO58" s="309">
        <f t="shared" si="410"/>
        <v>9.9122531775602651E-2</v>
      </c>
      <c r="OP58" s="309">
        <f t="shared" si="411"/>
        <v>9.9122531775602651E-2</v>
      </c>
      <c r="OQ58" s="309">
        <f t="shared" si="412"/>
        <v>4.7381224078103093E-2</v>
      </c>
      <c r="OR58" s="309">
        <f t="shared" si="413"/>
        <v>4.7381224078103093E-2</v>
      </c>
      <c r="OS58" s="309">
        <f t="shared" si="414"/>
        <v>9.9122531775602651E-2</v>
      </c>
      <c r="OT58" s="309">
        <f t="shared" si="415"/>
        <v>3.5457172712892004E-2</v>
      </c>
      <c r="OU58" s="309">
        <f t="shared" si="416"/>
        <v>4.7381224078103093E-2</v>
      </c>
      <c r="OV58" s="309">
        <f t="shared" si="417"/>
        <v>4.7381224078103093E-2</v>
      </c>
      <c r="OW58" s="309">
        <f t="shared" si="418"/>
        <v>3.5457172712892004E-2</v>
      </c>
      <c r="OX58" s="309">
        <f t="shared" si="419"/>
        <v>9.9122531775602651E-2</v>
      </c>
      <c r="OY58" s="309">
        <f t="shared" si="420"/>
        <v>9.9122531775602651E-2</v>
      </c>
      <c r="OZ58" s="309">
        <f t="shared" si="421"/>
        <v>4.7381224078103093E-2</v>
      </c>
      <c r="PA58" s="309">
        <f t="shared" si="422"/>
        <v>4.7381224078103093E-2</v>
      </c>
      <c r="PB58" s="309">
        <f t="shared" si="423"/>
        <v>9.9122531775602651E-2</v>
      </c>
      <c r="PC58" s="309">
        <f t="shared" si="424"/>
        <v>9.9122531775602651E-2</v>
      </c>
      <c r="PD58" s="309">
        <f t="shared" si="425"/>
        <v>9.9122531775602651E-2</v>
      </c>
      <c r="PE58" s="309">
        <f t="shared" si="426"/>
        <v>9.9122531775602651E-2</v>
      </c>
      <c r="PF58" s="309">
        <f t="shared" si="427"/>
        <v>4.7381224078103093E-2</v>
      </c>
      <c r="PG58" s="309">
        <f t="shared" si="428"/>
        <v>4.7381224078103093E-2</v>
      </c>
      <c r="PH58" s="309">
        <f t="shared" si="429"/>
        <v>3.5457172712892004E-2</v>
      </c>
      <c r="PI58" s="309">
        <f t="shared" si="430"/>
        <v>3.5457172712892004E-2</v>
      </c>
      <c r="PJ58" s="309">
        <f t="shared" si="431"/>
        <v>9.9122531775602651E-2</v>
      </c>
      <c r="PK58" s="309">
        <f t="shared" si="432"/>
        <v>4.7381224078103093E-2</v>
      </c>
      <c r="PL58" s="309">
        <f t="shared" si="433"/>
        <v>9.9122531775602651E-2</v>
      </c>
      <c r="PM58" s="309">
        <f t="shared" si="434"/>
        <v>4.7381224078103093E-2</v>
      </c>
      <c r="PN58" s="309">
        <f t="shared" si="435"/>
        <v>9.9122531775602651E-2</v>
      </c>
      <c r="PO58" s="309">
        <v>5.8752567248028471E-2</v>
      </c>
      <c r="PP58" s="309">
        <v>3.3409996340233422E-2</v>
      </c>
      <c r="PQ58" s="309">
        <v>4.0520166422006752E-2</v>
      </c>
      <c r="PR58" s="309">
        <v>3.5062975854590464E-2</v>
      </c>
      <c r="PT58" s="309">
        <f t="shared" si="436"/>
        <v>2.3121007729460089E-2</v>
      </c>
      <c r="PU58" s="309">
        <f t="shared" si="437"/>
        <v>2.3121007729460089E-2</v>
      </c>
      <c r="PV58" s="309">
        <f t="shared" si="438"/>
        <v>0.14529343846605633</v>
      </c>
      <c r="PW58" s="309">
        <f t="shared" si="439"/>
        <v>5.9213199298276023E-2</v>
      </c>
      <c r="PX58" s="309">
        <f t="shared" si="440"/>
        <v>0.14529343846605633</v>
      </c>
      <c r="PY58" s="309">
        <f t="shared" si="441"/>
        <v>5.9213199298276023E-2</v>
      </c>
      <c r="PZ58" s="309">
        <f t="shared" si="442"/>
        <v>5.9213199298276023E-2</v>
      </c>
      <c r="QA58" s="309">
        <f t="shared" si="443"/>
        <v>0.14529343846605633</v>
      </c>
      <c r="QB58" s="309">
        <f t="shared" si="444"/>
        <v>0.14529343846605633</v>
      </c>
      <c r="QC58" s="309">
        <f t="shared" si="445"/>
        <v>5.9213199298276023E-2</v>
      </c>
      <c r="QD58" s="309">
        <f t="shared" si="446"/>
        <v>2.3121007729460089E-2</v>
      </c>
      <c r="QE58" s="309">
        <f t="shared" si="447"/>
        <v>0.14529343846605633</v>
      </c>
      <c r="QF58" s="309">
        <f t="shared" si="448"/>
        <v>0.14529343846605633</v>
      </c>
      <c r="QG58" s="309">
        <f t="shared" si="449"/>
        <v>2.3121007729460089E-2</v>
      </c>
      <c r="QH58" s="309">
        <f t="shared" si="450"/>
        <v>5.9213199298276023E-2</v>
      </c>
      <c r="QI58" s="309">
        <f t="shared" si="451"/>
        <v>5.9213199298276023E-2</v>
      </c>
      <c r="QJ58" s="309">
        <f t="shared" si="452"/>
        <v>0.14529343846605633</v>
      </c>
      <c r="QK58" s="309">
        <f t="shared" si="453"/>
        <v>0.14529343846605633</v>
      </c>
      <c r="QL58" s="309">
        <f t="shared" si="454"/>
        <v>5.9213199298276023E-2</v>
      </c>
      <c r="QM58" s="309">
        <f t="shared" si="455"/>
        <v>5.9213199298276023E-2</v>
      </c>
      <c r="QN58" s="309">
        <f t="shared" si="456"/>
        <v>5.9213199298276023E-2</v>
      </c>
      <c r="QO58" s="309">
        <f t="shared" si="457"/>
        <v>5.9213199298276023E-2</v>
      </c>
      <c r="QP58" s="309">
        <f t="shared" si="458"/>
        <v>0.14529343846605633</v>
      </c>
      <c r="QQ58" s="309">
        <f t="shared" si="459"/>
        <v>0.14529343846605633</v>
      </c>
      <c r="QR58" s="309">
        <f t="shared" si="460"/>
        <v>2.3121007729460089E-2</v>
      </c>
      <c r="QS58" s="309">
        <f t="shared" si="461"/>
        <v>2.3121007729460089E-2</v>
      </c>
      <c r="QT58" s="309">
        <f t="shared" si="462"/>
        <v>5.9213199298276023E-2</v>
      </c>
      <c r="QU58" s="309">
        <f t="shared" si="463"/>
        <v>0.14529343846605633</v>
      </c>
      <c r="QV58" s="309">
        <f t="shared" si="464"/>
        <v>5.9213199298276023E-2</v>
      </c>
      <c r="QW58" s="309">
        <f t="shared" si="465"/>
        <v>0.14529343846605633</v>
      </c>
      <c r="QX58" s="309">
        <f t="shared" si="466"/>
        <v>5.9213199298276023E-2</v>
      </c>
      <c r="QY58" s="309">
        <v>5.8752567248028471E-2</v>
      </c>
      <c r="QZ58" s="309">
        <v>3.3409996340233422E-2</v>
      </c>
      <c r="RA58" s="309">
        <v>4.0520166422006752E-2</v>
      </c>
      <c r="RB58" s="309">
        <v>3.5062975854590464E-2</v>
      </c>
      <c r="RD58" s="309">
        <f t="shared" si="467"/>
        <v>0</v>
      </c>
      <c r="RE58" s="309">
        <f t="shared" si="468"/>
        <v>0</v>
      </c>
      <c r="RF58" s="309">
        <f t="shared" si="469"/>
        <v>0</v>
      </c>
      <c r="RG58" s="309">
        <f t="shared" si="470"/>
        <v>1.1355243722304283E-2</v>
      </c>
      <c r="RH58" s="309">
        <f t="shared" si="471"/>
        <v>0</v>
      </c>
      <c r="RI58" s="309">
        <f t="shared" si="472"/>
        <v>1.1355243722304283E-2</v>
      </c>
      <c r="RJ58" s="309">
        <f t="shared" si="473"/>
        <v>1.1355243722304283E-2</v>
      </c>
      <c r="RK58" s="309">
        <f t="shared" si="474"/>
        <v>0</v>
      </c>
      <c r="RL58" s="309">
        <f t="shared" si="475"/>
        <v>0</v>
      </c>
      <c r="RM58" s="309">
        <f t="shared" si="476"/>
        <v>1.1355243722304283E-2</v>
      </c>
      <c r="RN58" s="309">
        <f t="shared" si="477"/>
        <v>0</v>
      </c>
      <c r="RO58" s="309">
        <f t="shared" si="478"/>
        <v>0</v>
      </c>
      <c r="RP58" s="309">
        <f t="shared" si="479"/>
        <v>0</v>
      </c>
      <c r="RQ58" s="309">
        <f t="shared" si="480"/>
        <v>0</v>
      </c>
      <c r="RR58" s="309">
        <f t="shared" si="481"/>
        <v>1.1355243722304283E-2</v>
      </c>
      <c r="RS58" s="309">
        <f t="shared" si="482"/>
        <v>1.1355243722304283E-2</v>
      </c>
      <c r="RT58" s="309">
        <f t="shared" si="483"/>
        <v>0</v>
      </c>
      <c r="RU58" s="309">
        <f t="shared" si="484"/>
        <v>0</v>
      </c>
      <c r="RV58" s="309">
        <f t="shared" si="485"/>
        <v>1.1355243722304283E-2</v>
      </c>
      <c r="RW58" s="309">
        <f t="shared" si="486"/>
        <v>1.1355243722304283E-2</v>
      </c>
      <c r="RX58" s="309">
        <f t="shared" si="487"/>
        <v>1.1355243722304283E-2</v>
      </c>
      <c r="RY58" s="309">
        <f t="shared" si="488"/>
        <v>1.1355243722304283E-2</v>
      </c>
      <c r="RZ58" s="309">
        <f t="shared" si="489"/>
        <v>0</v>
      </c>
      <c r="SA58" s="309">
        <f t="shared" si="490"/>
        <v>0</v>
      </c>
      <c r="SB58" s="309">
        <f t="shared" si="491"/>
        <v>0</v>
      </c>
      <c r="SC58" s="309">
        <f t="shared" si="492"/>
        <v>0</v>
      </c>
      <c r="SD58" s="309">
        <f t="shared" si="493"/>
        <v>1.1355243722304283E-2</v>
      </c>
      <c r="SE58" s="309">
        <f t="shared" si="494"/>
        <v>0</v>
      </c>
      <c r="SF58" s="309">
        <f t="shared" si="495"/>
        <v>1.1355243722304283E-2</v>
      </c>
      <c r="SG58" s="309">
        <f t="shared" si="496"/>
        <v>0</v>
      </c>
      <c r="SH58" s="309">
        <f t="shared" si="497"/>
        <v>1.1355243722304283E-2</v>
      </c>
      <c r="SI58" s="309">
        <v>5.8752567248028471E-2</v>
      </c>
      <c r="SJ58" s="309">
        <v>3.3409996340233422E-2</v>
      </c>
      <c r="SK58" s="309">
        <v>4.0520166422006752E-2</v>
      </c>
      <c r="SL58" s="309">
        <v>3.5062975854590464E-2</v>
      </c>
      <c r="SN58" s="309">
        <f t="shared" si="498"/>
        <v>5.6874357793727508E-2</v>
      </c>
      <c r="SO58" s="309">
        <f t="shared" si="499"/>
        <v>5.6874357793727508E-2</v>
      </c>
      <c r="SP58" s="309">
        <f t="shared" si="500"/>
        <v>0.13309227552231051</v>
      </c>
      <c r="SQ58" s="309">
        <f t="shared" si="501"/>
        <v>0.16515517648875555</v>
      </c>
      <c r="SR58" s="309">
        <f t="shared" si="502"/>
        <v>0.13309227552231051</v>
      </c>
      <c r="SS58" s="309">
        <f t="shared" si="503"/>
        <v>0.16515517648875555</v>
      </c>
      <c r="ST58" s="309">
        <f t="shared" si="504"/>
        <v>0.16515517648875555</v>
      </c>
      <c r="SU58" s="309">
        <f t="shared" si="505"/>
        <v>0.13309227552231051</v>
      </c>
      <c r="SV58" s="309">
        <f t="shared" si="506"/>
        <v>0.13309227552231051</v>
      </c>
      <c r="SW58" s="309">
        <f t="shared" si="507"/>
        <v>0.16515517648875555</v>
      </c>
      <c r="SX58" s="309">
        <f t="shared" si="508"/>
        <v>5.6874357793727508E-2</v>
      </c>
      <c r="SY58" s="309">
        <f t="shared" si="509"/>
        <v>0.13309227552231051</v>
      </c>
      <c r="SZ58" s="309">
        <f t="shared" si="510"/>
        <v>0.13309227552231051</v>
      </c>
      <c r="TA58" s="309">
        <f t="shared" si="511"/>
        <v>5.6874357793727508E-2</v>
      </c>
      <c r="TB58" s="309">
        <f t="shared" si="512"/>
        <v>0.16515517648875555</v>
      </c>
      <c r="TC58" s="309">
        <f t="shared" si="513"/>
        <v>0.16515517648875555</v>
      </c>
      <c r="TD58" s="309">
        <f t="shared" si="514"/>
        <v>0.13309227552231051</v>
      </c>
      <c r="TE58" s="309">
        <f t="shared" si="515"/>
        <v>0.13309227552231051</v>
      </c>
      <c r="TF58" s="309">
        <f t="shared" si="516"/>
        <v>0.16515517648875555</v>
      </c>
      <c r="TG58" s="309">
        <f t="shared" si="517"/>
        <v>0.16515517648875555</v>
      </c>
      <c r="TH58" s="309">
        <f t="shared" si="518"/>
        <v>0.16515517648875555</v>
      </c>
      <c r="TI58" s="309">
        <f t="shared" si="519"/>
        <v>0.16515517648875555</v>
      </c>
      <c r="TJ58" s="309">
        <f t="shared" si="520"/>
        <v>0.13309227552231051</v>
      </c>
      <c r="TK58" s="309">
        <f t="shared" si="521"/>
        <v>0.13309227552231051</v>
      </c>
      <c r="TL58" s="309">
        <f t="shared" si="522"/>
        <v>5.6874357793727508E-2</v>
      </c>
      <c r="TM58" s="309">
        <f t="shared" si="523"/>
        <v>5.6874357793727508E-2</v>
      </c>
      <c r="TN58" s="309">
        <f t="shared" si="524"/>
        <v>0.16515517648875555</v>
      </c>
      <c r="TO58" s="309">
        <f t="shared" si="525"/>
        <v>0.13309227552231051</v>
      </c>
      <c r="TP58" s="309">
        <f t="shared" si="526"/>
        <v>0.16515517648875555</v>
      </c>
      <c r="TQ58" s="309">
        <f t="shared" si="527"/>
        <v>0.13309227552231051</v>
      </c>
      <c r="TR58" s="309">
        <f t="shared" si="528"/>
        <v>0.16515517648875555</v>
      </c>
      <c r="TS58" s="309">
        <v>5.8752567248028471E-2</v>
      </c>
      <c r="TT58" s="309">
        <v>3.3409996340233422E-2</v>
      </c>
      <c r="TU58" s="309">
        <v>4.0520166422006752E-2</v>
      </c>
      <c r="TV58" s="309">
        <v>3.5062975854590464E-2</v>
      </c>
      <c r="TX58" s="309">
        <f t="shared" si="529"/>
        <v>3.7992738288421389E-2</v>
      </c>
      <c r="TY58" s="309">
        <f t="shared" si="530"/>
        <v>3.7992738288421389E-2</v>
      </c>
      <c r="TZ58" s="309">
        <f t="shared" si="531"/>
        <v>2.8510086911083397E-2</v>
      </c>
      <c r="UA58" s="309">
        <f t="shared" si="532"/>
        <v>2.4295432439995279E-2</v>
      </c>
      <c r="UB58" s="309">
        <f t="shared" si="533"/>
        <v>2.8510086911083397E-2</v>
      </c>
      <c r="UC58" s="309">
        <f t="shared" si="534"/>
        <v>2.4295432439995279E-2</v>
      </c>
      <c r="UD58" s="309">
        <f t="shared" si="535"/>
        <v>2.4295432439995279E-2</v>
      </c>
      <c r="UE58" s="309">
        <f t="shared" si="536"/>
        <v>2.8510086911083397E-2</v>
      </c>
      <c r="UF58" s="309">
        <f t="shared" si="537"/>
        <v>2.8510086911083397E-2</v>
      </c>
      <c r="UG58" s="309">
        <f t="shared" si="538"/>
        <v>2.4295432439995279E-2</v>
      </c>
      <c r="UH58" s="309">
        <f t="shared" si="539"/>
        <v>3.7992738288421389E-2</v>
      </c>
      <c r="UI58" s="309">
        <f t="shared" si="540"/>
        <v>2.8510086911083397E-2</v>
      </c>
      <c r="UJ58" s="309">
        <f t="shared" si="541"/>
        <v>2.8510086911083397E-2</v>
      </c>
      <c r="UK58" s="309">
        <f t="shared" si="542"/>
        <v>3.7992738288421389E-2</v>
      </c>
      <c r="UL58" s="309">
        <f t="shared" si="543"/>
        <v>2.4295432439995279E-2</v>
      </c>
      <c r="UM58" s="309">
        <f t="shared" si="544"/>
        <v>2.4295432439995279E-2</v>
      </c>
      <c r="UN58" s="309">
        <f t="shared" si="545"/>
        <v>2.8510086911083397E-2</v>
      </c>
      <c r="UO58" s="309">
        <f t="shared" si="546"/>
        <v>2.8510086911083397E-2</v>
      </c>
      <c r="UP58" s="309">
        <f t="shared" si="547"/>
        <v>2.4295432439995279E-2</v>
      </c>
      <c r="UQ58" s="309">
        <f t="shared" si="548"/>
        <v>2.4295432439995279E-2</v>
      </c>
      <c r="UR58" s="309">
        <f t="shared" si="549"/>
        <v>2.4295432439995279E-2</v>
      </c>
      <c r="US58" s="309">
        <f t="shared" si="550"/>
        <v>2.4295432439995279E-2</v>
      </c>
      <c r="UT58" s="309">
        <f t="shared" si="551"/>
        <v>2.8510086911083397E-2</v>
      </c>
      <c r="UU58" s="309">
        <f t="shared" si="552"/>
        <v>2.8510086911083397E-2</v>
      </c>
      <c r="UV58" s="309">
        <f t="shared" si="553"/>
        <v>3.7992738288421389E-2</v>
      </c>
      <c r="UW58" s="309">
        <f t="shared" si="554"/>
        <v>3.7992738288421389E-2</v>
      </c>
      <c r="UX58" s="309">
        <f t="shared" si="555"/>
        <v>2.4295432439995279E-2</v>
      </c>
      <c r="UY58" s="309">
        <f t="shared" si="556"/>
        <v>2.8510086911083397E-2</v>
      </c>
      <c r="UZ58" s="309">
        <f t="shared" si="557"/>
        <v>2.4295432439995279E-2</v>
      </c>
      <c r="VA58" s="309">
        <f t="shared" si="558"/>
        <v>2.8510086911083397E-2</v>
      </c>
      <c r="VB58" s="309">
        <f t="shared" si="559"/>
        <v>2.4295432439995279E-2</v>
      </c>
      <c r="VC58" s="309">
        <v>5.8752567248028471E-2</v>
      </c>
      <c r="VD58" s="309">
        <v>3.3409996340233422E-2</v>
      </c>
      <c r="VE58" s="309">
        <v>4.0520166422006752E-2</v>
      </c>
      <c r="VF58" s="309">
        <v>3.5062975854590464E-2</v>
      </c>
      <c r="VH58" s="309">
        <f t="shared" si="560"/>
        <v>0</v>
      </c>
      <c r="VI58" s="309">
        <f t="shared" si="561"/>
        <v>0</v>
      </c>
      <c r="VJ58" s="309">
        <f t="shared" si="562"/>
        <v>0</v>
      </c>
      <c r="VK58" s="309">
        <f t="shared" si="563"/>
        <v>0</v>
      </c>
      <c r="VL58" s="309">
        <f t="shared" si="564"/>
        <v>0</v>
      </c>
      <c r="VM58" s="309">
        <f t="shared" si="565"/>
        <v>0</v>
      </c>
      <c r="VN58" s="309">
        <f t="shared" si="566"/>
        <v>0</v>
      </c>
      <c r="VO58" s="309">
        <f t="shared" si="567"/>
        <v>0</v>
      </c>
      <c r="VP58" s="309">
        <f t="shared" si="568"/>
        <v>0</v>
      </c>
      <c r="VQ58" s="309">
        <f t="shared" si="569"/>
        <v>0</v>
      </c>
      <c r="VR58" s="309">
        <f t="shared" si="570"/>
        <v>0</v>
      </c>
      <c r="VS58" s="309">
        <f t="shared" si="571"/>
        <v>0</v>
      </c>
      <c r="VT58" s="309">
        <f t="shared" si="572"/>
        <v>0</v>
      </c>
      <c r="VU58" s="309">
        <f t="shared" si="573"/>
        <v>0</v>
      </c>
      <c r="VV58" s="309">
        <f t="shared" si="574"/>
        <v>0</v>
      </c>
      <c r="VW58" s="309">
        <f t="shared" si="575"/>
        <v>0</v>
      </c>
      <c r="VX58" s="309">
        <f t="shared" si="576"/>
        <v>0</v>
      </c>
      <c r="VY58" s="309">
        <f t="shared" si="577"/>
        <v>0</v>
      </c>
      <c r="VZ58" s="309">
        <f t="shared" si="578"/>
        <v>0</v>
      </c>
      <c r="WA58" s="309">
        <f t="shared" si="579"/>
        <v>0</v>
      </c>
      <c r="WB58" s="309">
        <f t="shared" si="580"/>
        <v>0</v>
      </c>
      <c r="WC58" s="309">
        <f t="shared" si="581"/>
        <v>0</v>
      </c>
      <c r="WD58" s="309">
        <f t="shared" si="582"/>
        <v>0</v>
      </c>
      <c r="WE58" s="309">
        <f t="shared" si="583"/>
        <v>0</v>
      </c>
      <c r="WF58" s="309">
        <f t="shared" si="584"/>
        <v>0</v>
      </c>
      <c r="WG58" s="309">
        <f t="shared" si="585"/>
        <v>0</v>
      </c>
      <c r="WH58" s="309">
        <f t="shared" si="586"/>
        <v>0</v>
      </c>
      <c r="WI58" s="309">
        <f t="shared" si="587"/>
        <v>0</v>
      </c>
      <c r="WJ58" s="309">
        <f t="shared" si="588"/>
        <v>0</v>
      </c>
      <c r="WK58" s="309">
        <f t="shared" si="589"/>
        <v>0</v>
      </c>
      <c r="WL58" s="309">
        <f t="shared" si="590"/>
        <v>0</v>
      </c>
      <c r="WM58" s="309">
        <v>5.8752567248028471E-2</v>
      </c>
      <c r="WN58" s="309">
        <v>3.3409996340233422E-2</v>
      </c>
      <c r="WO58" s="309">
        <v>4.0520166422006752E-2</v>
      </c>
      <c r="WP58" s="309">
        <v>3.5062975854590464E-2</v>
      </c>
      <c r="WR58" s="309">
        <f t="shared" si="591"/>
        <v>0</v>
      </c>
      <c r="WS58" s="309">
        <f t="shared" si="592"/>
        <v>0</v>
      </c>
      <c r="WT58" s="309">
        <f t="shared" si="593"/>
        <v>0</v>
      </c>
      <c r="WU58" s="309">
        <f t="shared" si="594"/>
        <v>0</v>
      </c>
      <c r="WV58" s="309">
        <f t="shared" si="595"/>
        <v>0</v>
      </c>
      <c r="WW58" s="309">
        <f t="shared" si="596"/>
        <v>0</v>
      </c>
      <c r="WX58" s="309">
        <f t="shared" si="597"/>
        <v>0</v>
      </c>
      <c r="WY58" s="309">
        <f t="shared" si="598"/>
        <v>0</v>
      </c>
      <c r="WZ58" s="309">
        <f t="shared" si="599"/>
        <v>0</v>
      </c>
      <c r="XA58" s="309">
        <f t="shared" si="600"/>
        <v>0</v>
      </c>
      <c r="XB58" s="309">
        <f t="shared" si="601"/>
        <v>0</v>
      </c>
      <c r="XC58" s="309">
        <f t="shared" si="602"/>
        <v>0</v>
      </c>
      <c r="XD58" s="309">
        <f t="shared" si="603"/>
        <v>0</v>
      </c>
      <c r="XE58" s="309">
        <f t="shared" si="604"/>
        <v>0</v>
      </c>
      <c r="XF58" s="309">
        <f t="shared" si="605"/>
        <v>0</v>
      </c>
      <c r="XG58" s="309">
        <f t="shared" si="606"/>
        <v>0</v>
      </c>
      <c r="XH58" s="309">
        <f t="shared" si="607"/>
        <v>0</v>
      </c>
      <c r="XI58" s="309">
        <f t="shared" si="608"/>
        <v>0</v>
      </c>
      <c r="XJ58" s="309">
        <f t="shared" si="609"/>
        <v>0</v>
      </c>
      <c r="XK58" s="309">
        <f t="shared" si="610"/>
        <v>0</v>
      </c>
      <c r="XL58" s="309">
        <f t="shared" si="611"/>
        <v>0</v>
      </c>
      <c r="XM58" s="309">
        <f t="shared" si="612"/>
        <v>0</v>
      </c>
      <c r="XN58" s="309">
        <f t="shared" si="613"/>
        <v>0</v>
      </c>
      <c r="XO58" s="309">
        <f t="shared" si="614"/>
        <v>0</v>
      </c>
      <c r="XP58" s="309">
        <f t="shared" si="615"/>
        <v>0</v>
      </c>
      <c r="XQ58" s="309">
        <f t="shared" si="616"/>
        <v>0</v>
      </c>
      <c r="XR58" s="309">
        <f t="shared" si="617"/>
        <v>0</v>
      </c>
      <c r="XS58" s="309">
        <f t="shared" si="618"/>
        <v>0</v>
      </c>
      <c r="XT58" s="309">
        <f t="shared" si="619"/>
        <v>0</v>
      </c>
      <c r="XU58" s="309">
        <f t="shared" si="620"/>
        <v>0</v>
      </c>
      <c r="XV58" s="309">
        <f t="shared" si="621"/>
        <v>0</v>
      </c>
      <c r="XW58" s="309">
        <v>5.8752567248028471E-2</v>
      </c>
      <c r="XX58" s="309">
        <v>3.3409996340233422E-2</v>
      </c>
      <c r="XY58" s="309">
        <v>4.0520166422006752E-2</v>
      </c>
      <c r="XZ58" s="309">
        <v>3.5062975854590464E-2</v>
      </c>
      <c r="YB58" s="309">
        <f t="shared" si="622"/>
        <v>0</v>
      </c>
      <c r="YC58" s="309">
        <f t="shared" si="623"/>
        <v>0</v>
      </c>
      <c r="YD58" s="309">
        <f t="shared" si="624"/>
        <v>0</v>
      </c>
      <c r="YE58" s="309">
        <f t="shared" si="625"/>
        <v>0</v>
      </c>
      <c r="YF58" s="309">
        <f t="shared" si="626"/>
        <v>0</v>
      </c>
      <c r="YG58" s="309">
        <f t="shared" si="627"/>
        <v>0</v>
      </c>
      <c r="YH58" s="309">
        <f t="shared" si="628"/>
        <v>0</v>
      </c>
      <c r="YI58" s="309">
        <f t="shared" si="629"/>
        <v>0</v>
      </c>
      <c r="YJ58" s="309">
        <f t="shared" si="630"/>
        <v>0</v>
      </c>
      <c r="YK58" s="309">
        <f t="shared" si="631"/>
        <v>0</v>
      </c>
      <c r="YL58" s="309">
        <f t="shared" si="632"/>
        <v>0</v>
      </c>
      <c r="YM58" s="309">
        <f t="shared" si="633"/>
        <v>0</v>
      </c>
      <c r="YN58" s="309">
        <f t="shared" si="634"/>
        <v>0</v>
      </c>
      <c r="YO58" s="309">
        <f t="shared" si="635"/>
        <v>0</v>
      </c>
      <c r="YP58" s="309">
        <f t="shared" si="636"/>
        <v>0</v>
      </c>
      <c r="YQ58" s="309">
        <f t="shared" si="637"/>
        <v>0</v>
      </c>
      <c r="YR58" s="309">
        <f t="shared" si="638"/>
        <v>0</v>
      </c>
      <c r="YS58" s="309">
        <f t="shared" si="639"/>
        <v>0</v>
      </c>
      <c r="YT58" s="309">
        <f t="shared" si="640"/>
        <v>0</v>
      </c>
      <c r="YU58" s="309">
        <f t="shared" si="641"/>
        <v>0</v>
      </c>
      <c r="YV58" s="309">
        <f t="shared" si="642"/>
        <v>0</v>
      </c>
      <c r="YW58" s="309">
        <f t="shared" si="643"/>
        <v>0</v>
      </c>
      <c r="YX58" s="309">
        <f t="shared" si="644"/>
        <v>0</v>
      </c>
      <c r="YY58" s="309">
        <f t="shared" si="645"/>
        <v>0</v>
      </c>
      <c r="YZ58" s="309">
        <f t="shared" si="646"/>
        <v>0</v>
      </c>
      <c r="ZA58" s="309">
        <f t="shared" si="647"/>
        <v>0</v>
      </c>
      <c r="ZB58" s="309">
        <f t="shared" si="648"/>
        <v>0</v>
      </c>
      <c r="ZC58" s="309">
        <f t="shared" si="649"/>
        <v>0</v>
      </c>
      <c r="ZD58" s="309">
        <f t="shared" si="650"/>
        <v>0</v>
      </c>
      <c r="ZE58" s="309">
        <f t="shared" si="651"/>
        <v>0</v>
      </c>
      <c r="ZF58" s="309">
        <f t="shared" si="652"/>
        <v>0</v>
      </c>
      <c r="ZG58" s="309">
        <v>5.8752567248028471E-2</v>
      </c>
      <c r="ZH58" s="309">
        <v>3.3409996340233422E-2</v>
      </c>
      <c r="ZI58" s="309">
        <v>4.0520166422006752E-2</v>
      </c>
      <c r="ZJ58" s="309">
        <v>3.5062975854590464E-2</v>
      </c>
      <c r="ZL58" s="309">
        <f t="shared" si="653"/>
        <v>0</v>
      </c>
      <c r="ZM58" s="309">
        <f t="shared" si="654"/>
        <v>0</v>
      </c>
      <c r="ZN58" s="309">
        <f t="shared" si="655"/>
        <v>0</v>
      </c>
      <c r="ZO58" s="309">
        <f t="shared" si="656"/>
        <v>0</v>
      </c>
      <c r="ZP58" s="309">
        <f t="shared" si="657"/>
        <v>0</v>
      </c>
      <c r="ZQ58" s="309">
        <f t="shared" si="658"/>
        <v>0</v>
      </c>
      <c r="ZR58" s="309">
        <f t="shared" si="659"/>
        <v>0</v>
      </c>
      <c r="ZS58" s="309">
        <f t="shared" si="660"/>
        <v>0</v>
      </c>
      <c r="ZT58" s="309">
        <f t="shared" si="661"/>
        <v>0</v>
      </c>
      <c r="ZU58" s="309">
        <f t="shared" si="662"/>
        <v>0</v>
      </c>
      <c r="ZV58" s="309">
        <f t="shared" si="663"/>
        <v>0</v>
      </c>
      <c r="ZW58" s="309">
        <f t="shared" si="664"/>
        <v>0</v>
      </c>
      <c r="ZX58" s="309">
        <f t="shared" si="665"/>
        <v>0</v>
      </c>
      <c r="ZY58" s="309">
        <f t="shared" si="666"/>
        <v>0</v>
      </c>
      <c r="ZZ58" s="309">
        <f t="shared" si="667"/>
        <v>0</v>
      </c>
      <c r="AAA58" s="309">
        <f t="shared" si="668"/>
        <v>0</v>
      </c>
      <c r="AAB58" s="309">
        <f t="shared" si="669"/>
        <v>0</v>
      </c>
      <c r="AAC58" s="309">
        <f t="shared" si="670"/>
        <v>0</v>
      </c>
      <c r="AAD58" s="309">
        <f t="shared" si="671"/>
        <v>0</v>
      </c>
      <c r="AAE58" s="309">
        <f t="shared" si="672"/>
        <v>0</v>
      </c>
      <c r="AAF58" s="309">
        <f t="shared" si="673"/>
        <v>0</v>
      </c>
      <c r="AAG58" s="309">
        <f t="shared" si="674"/>
        <v>0</v>
      </c>
      <c r="AAH58" s="309">
        <f t="shared" si="675"/>
        <v>0</v>
      </c>
      <c r="AAI58" s="309">
        <f t="shared" si="676"/>
        <v>0</v>
      </c>
      <c r="AAJ58" s="309">
        <f t="shared" si="677"/>
        <v>0</v>
      </c>
      <c r="AAK58" s="309">
        <f t="shared" si="678"/>
        <v>0</v>
      </c>
      <c r="AAL58" s="309">
        <f t="shared" si="679"/>
        <v>0</v>
      </c>
      <c r="AAM58" s="309">
        <f t="shared" si="680"/>
        <v>0</v>
      </c>
      <c r="AAN58" s="309">
        <f t="shared" si="681"/>
        <v>0</v>
      </c>
      <c r="AAO58" s="309">
        <f t="shared" si="682"/>
        <v>0</v>
      </c>
      <c r="AAP58" s="309">
        <f t="shared" si="683"/>
        <v>0</v>
      </c>
      <c r="AAQ58" s="309">
        <v>5.8752567248028471E-2</v>
      </c>
      <c r="AAR58" s="309">
        <v>3.3409996340233422E-2</v>
      </c>
      <c r="AAS58" s="309">
        <v>4.0520166422006752E-2</v>
      </c>
      <c r="AAT58" s="309">
        <v>3.5062975854590464E-2</v>
      </c>
      <c r="AAV58" s="309">
        <f t="shared" si="684"/>
        <v>0.38716709316652453</v>
      </c>
      <c r="AAW58" s="309">
        <f t="shared" si="685"/>
        <v>0.38716709316652453</v>
      </c>
      <c r="AAX58" s="309">
        <f t="shared" si="686"/>
        <v>0.2532206119162641</v>
      </c>
      <c r="AAY58" s="309">
        <f t="shared" si="687"/>
        <v>0.25</v>
      </c>
      <c r="AAZ58" s="309">
        <f t="shared" si="688"/>
        <v>0.2532206119162641</v>
      </c>
      <c r="ABA58" s="309">
        <f t="shared" si="689"/>
        <v>0.25</v>
      </c>
      <c r="ABB58" s="309">
        <f t="shared" si="690"/>
        <v>0.25</v>
      </c>
      <c r="ABC58" s="309">
        <f t="shared" si="691"/>
        <v>0.2532206119162641</v>
      </c>
      <c r="ABD58" s="309">
        <f t="shared" si="692"/>
        <v>0.2532206119162641</v>
      </c>
      <c r="ABE58" s="309">
        <f t="shared" si="693"/>
        <v>0.25</v>
      </c>
      <c r="ABF58" s="309">
        <f t="shared" si="694"/>
        <v>0.38716709316652453</v>
      </c>
      <c r="ABG58" s="309">
        <f t="shared" si="695"/>
        <v>0.2532206119162641</v>
      </c>
      <c r="ABH58" s="309">
        <f t="shared" si="696"/>
        <v>0.2532206119162641</v>
      </c>
      <c r="ABI58" s="309">
        <f t="shared" si="697"/>
        <v>0.38716709316652453</v>
      </c>
      <c r="ABJ58" s="309">
        <f t="shared" si="698"/>
        <v>0.25</v>
      </c>
      <c r="ABK58" s="309">
        <f t="shared" si="699"/>
        <v>0.25</v>
      </c>
      <c r="ABL58" s="309">
        <f t="shared" si="700"/>
        <v>0.2532206119162641</v>
      </c>
      <c r="ABM58" s="309">
        <f t="shared" si="701"/>
        <v>0.2532206119162641</v>
      </c>
      <c r="ABN58" s="309">
        <f t="shared" si="702"/>
        <v>0.25</v>
      </c>
      <c r="ABO58" s="309">
        <f t="shared" si="703"/>
        <v>0.25</v>
      </c>
      <c r="ABP58" s="309">
        <f t="shared" si="704"/>
        <v>0.25</v>
      </c>
      <c r="ABQ58" s="309">
        <f t="shared" si="705"/>
        <v>0.25</v>
      </c>
      <c r="ABR58" s="309">
        <f t="shared" si="706"/>
        <v>0.2532206119162641</v>
      </c>
      <c r="ABS58" s="309">
        <f t="shared" si="707"/>
        <v>0.2532206119162641</v>
      </c>
      <c r="ABT58" s="309">
        <f t="shared" si="708"/>
        <v>0.38716709316652453</v>
      </c>
      <c r="ABU58" s="309">
        <f t="shared" si="709"/>
        <v>0.38716709316652453</v>
      </c>
      <c r="ABV58" s="309">
        <f t="shared" si="710"/>
        <v>0.25</v>
      </c>
      <c r="ABW58" s="309">
        <f t="shared" si="711"/>
        <v>0.2532206119162641</v>
      </c>
      <c r="ABX58" s="309">
        <f t="shared" si="712"/>
        <v>0.25</v>
      </c>
      <c r="ABY58" s="309">
        <f t="shared" si="713"/>
        <v>0.2532206119162641</v>
      </c>
      <c r="ABZ58" s="309">
        <f t="shared" si="714"/>
        <v>0.25</v>
      </c>
      <c r="ACA58" s="309">
        <v>5.8752567248028471E-2</v>
      </c>
      <c r="ACB58" s="309">
        <v>3.3409996340233422E-2</v>
      </c>
      <c r="ACC58" s="309">
        <v>4.0520166422006752E-2</v>
      </c>
      <c r="ACD58" s="309">
        <v>3.5062975854590464E-2</v>
      </c>
      <c r="ACF58" s="309">
        <f t="shared" si="715"/>
        <v>7.9914941881454357E-2</v>
      </c>
      <c r="ACG58" s="309">
        <f t="shared" si="716"/>
        <v>7.9914941881454357E-2</v>
      </c>
      <c r="ACH58" s="309">
        <f t="shared" si="717"/>
        <v>9.7299993673504975E-2</v>
      </c>
      <c r="ACI58" s="309">
        <f t="shared" si="718"/>
        <v>9.4240126058713944E-2</v>
      </c>
      <c r="ACJ58" s="309">
        <f t="shared" si="719"/>
        <v>9.7299993673504975E-2</v>
      </c>
      <c r="ACK58" s="309">
        <f t="shared" si="720"/>
        <v>9.4240126058713944E-2</v>
      </c>
      <c r="ACL58" s="309">
        <f t="shared" si="721"/>
        <v>9.4240126058713944E-2</v>
      </c>
      <c r="ACM58" s="309">
        <f t="shared" si="722"/>
        <v>9.7299993673504975E-2</v>
      </c>
      <c r="ACN58" s="309">
        <f t="shared" si="723"/>
        <v>9.7299993673504975E-2</v>
      </c>
      <c r="ACO58" s="309">
        <f t="shared" si="724"/>
        <v>9.4240126058713944E-2</v>
      </c>
      <c r="ACP58" s="309">
        <f t="shared" si="725"/>
        <v>7.9914941881454357E-2</v>
      </c>
      <c r="ACQ58" s="309">
        <f t="shared" si="726"/>
        <v>9.7299993673504975E-2</v>
      </c>
      <c r="ACR58" s="309">
        <f t="shared" si="727"/>
        <v>9.7299993673504975E-2</v>
      </c>
      <c r="ACS58" s="309">
        <f t="shared" si="728"/>
        <v>7.9914941881454357E-2</v>
      </c>
      <c r="ACT58" s="309">
        <f t="shared" si="729"/>
        <v>9.4240126058713944E-2</v>
      </c>
      <c r="ACU58" s="309">
        <f t="shared" si="730"/>
        <v>9.4240126058713944E-2</v>
      </c>
      <c r="ACV58" s="309">
        <f t="shared" si="731"/>
        <v>9.7299993673504975E-2</v>
      </c>
      <c r="ACW58" s="309">
        <f t="shared" si="732"/>
        <v>9.7299993673504975E-2</v>
      </c>
      <c r="ACX58" s="309">
        <f t="shared" si="733"/>
        <v>9.4240126058713944E-2</v>
      </c>
      <c r="ACY58" s="309">
        <f t="shared" si="734"/>
        <v>9.4240126058713944E-2</v>
      </c>
      <c r="ACZ58" s="309">
        <f t="shared" si="735"/>
        <v>9.4240126058713944E-2</v>
      </c>
      <c r="ADA58" s="309">
        <f t="shared" si="736"/>
        <v>9.4240126058713944E-2</v>
      </c>
      <c r="ADB58" s="309">
        <f t="shared" si="737"/>
        <v>9.7299993673504975E-2</v>
      </c>
      <c r="ADC58" s="309">
        <f t="shared" si="738"/>
        <v>9.7299993673504975E-2</v>
      </c>
      <c r="ADD58" s="309">
        <f t="shared" si="739"/>
        <v>7.9914941881454357E-2</v>
      </c>
      <c r="ADE58" s="309">
        <f t="shared" si="740"/>
        <v>7.9914941881454357E-2</v>
      </c>
      <c r="ADF58" s="309">
        <f t="shared" si="741"/>
        <v>9.4240126058713944E-2</v>
      </c>
      <c r="ADG58" s="309">
        <f t="shared" si="742"/>
        <v>9.7299993673504975E-2</v>
      </c>
      <c r="ADH58" s="309">
        <f t="shared" si="743"/>
        <v>9.4240126058713944E-2</v>
      </c>
      <c r="ADI58" s="309">
        <f t="shared" si="744"/>
        <v>9.7299993673504975E-2</v>
      </c>
      <c r="ADJ58" s="309">
        <f t="shared" si="745"/>
        <v>9.4240126058713944E-2</v>
      </c>
      <c r="ADK58" s="309">
        <v>5.8752567248028471E-2</v>
      </c>
      <c r="ADL58" s="309">
        <v>3.3409996340233422E-2</v>
      </c>
      <c r="ADM58" s="309">
        <v>4.0520166422006752E-2</v>
      </c>
      <c r="ADN58" s="309">
        <v>3.5062975854590464E-2</v>
      </c>
      <c r="ADP58" s="309">
        <f t="shared" si="746"/>
        <v>0</v>
      </c>
      <c r="ADQ58" s="309">
        <f t="shared" si="747"/>
        <v>0</v>
      </c>
      <c r="ADR58" s="309">
        <f t="shared" si="748"/>
        <v>0</v>
      </c>
      <c r="ADS58" s="309">
        <f t="shared" si="749"/>
        <v>0</v>
      </c>
      <c r="ADT58" s="309">
        <f t="shared" si="750"/>
        <v>0</v>
      </c>
      <c r="ADU58" s="309">
        <f t="shared" si="751"/>
        <v>0</v>
      </c>
      <c r="ADV58" s="309">
        <f t="shared" si="752"/>
        <v>0</v>
      </c>
      <c r="ADW58" s="309">
        <f t="shared" si="753"/>
        <v>0</v>
      </c>
      <c r="ADX58" s="309">
        <f t="shared" si="754"/>
        <v>0</v>
      </c>
      <c r="ADY58" s="309">
        <f t="shared" si="755"/>
        <v>0</v>
      </c>
      <c r="ADZ58" s="309">
        <f t="shared" si="756"/>
        <v>0</v>
      </c>
      <c r="AEA58" s="309">
        <f t="shared" si="757"/>
        <v>0</v>
      </c>
      <c r="AEB58" s="309">
        <f t="shared" si="758"/>
        <v>0</v>
      </c>
      <c r="AEC58" s="309">
        <f t="shared" si="759"/>
        <v>0</v>
      </c>
      <c r="AED58" s="309">
        <f t="shared" si="760"/>
        <v>0</v>
      </c>
      <c r="AEE58" s="309">
        <f t="shared" si="761"/>
        <v>0</v>
      </c>
      <c r="AEF58" s="309">
        <f t="shared" si="762"/>
        <v>0</v>
      </c>
      <c r="AEG58" s="309">
        <f t="shared" si="763"/>
        <v>0</v>
      </c>
      <c r="AEH58" s="309">
        <f t="shared" si="764"/>
        <v>0</v>
      </c>
      <c r="AEI58" s="309">
        <f t="shared" si="765"/>
        <v>0</v>
      </c>
      <c r="AEJ58" s="309">
        <f t="shared" si="766"/>
        <v>0</v>
      </c>
      <c r="AEK58" s="309">
        <f t="shared" si="767"/>
        <v>0</v>
      </c>
      <c r="AEL58" s="309">
        <f t="shared" si="768"/>
        <v>0</v>
      </c>
      <c r="AEM58" s="309">
        <f t="shared" si="769"/>
        <v>0</v>
      </c>
      <c r="AEN58" s="309">
        <f t="shared" si="770"/>
        <v>0</v>
      </c>
      <c r="AEO58" s="309">
        <f t="shared" si="771"/>
        <v>0</v>
      </c>
      <c r="AEP58" s="309">
        <f t="shared" si="772"/>
        <v>0</v>
      </c>
      <c r="AEQ58" s="309">
        <f t="shared" si="773"/>
        <v>0</v>
      </c>
      <c r="AER58" s="309">
        <f t="shared" si="774"/>
        <v>0</v>
      </c>
      <c r="AES58" s="309">
        <f t="shared" si="775"/>
        <v>0</v>
      </c>
      <c r="AET58" s="309">
        <f t="shared" si="776"/>
        <v>0</v>
      </c>
      <c r="AEU58" s="309">
        <v>5.8752567248028471E-2</v>
      </c>
      <c r="AEV58" s="309">
        <v>3.3409996340233422E-2</v>
      </c>
      <c r="AEW58" s="309">
        <v>4.0520166422006752E-2</v>
      </c>
      <c r="AEX58" s="309">
        <v>3.5062975854590464E-2</v>
      </c>
      <c r="AEZ58" s="309">
        <f t="shared" si="777"/>
        <v>0</v>
      </c>
      <c r="AFA58" s="309">
        <f t="shared" si="778"/>
        <v>0</v>
      </c>
      <c r="AFB58" s="309">
        <f t="shared" si="779"/>
        <v>0</v>
      </c>
      <c r="AFC58" s="309">
        <f t="shared" si="780"/>
        <v>0</v>
      </c>
      <c r="AFD58" s="309">
        <f t="shared" si="781"/>
        <v>0</v>
      </c>
      <c r="AFE58" s="309">
        <f t="shared" si="782"/>
        <v>0</v>
      </c>
      <c r="AFF58" s="309">
        <f t="shared" si="783"/>
        <v>0</v>
      </c>
      <c r="AFG58" s="309">
        <f t="shared" si="784"/>
        <v>0</v>
      </c>
      <c r="AFH58" s="309">
        <f t="shared" si="785"/>
        <v>0</v>
      </c>
      <c r="AFI58" s="309">
        <f t="shared" si="786"/>
        <v>0</v>
      </c>
      <c r="AFJ58" s="309">
        <f t="shared" si="787"/>
        <v>0</v>
      </c>
      <c r="AFK58" s="309">
        <f t="shared" si="788"/>
        <v>0</v>
      </c>
      <c r="AFL58" s="309">
        <f t="shared" si="789"/>
        <v>0</v>
      </c>
      <c r="AFM58" s="309">
        <f t="shared" si="790"/>
        <v>0</v>
      </c>
      <c r="AFN58" s="309">
        <f t="shared" si="791"/>
        <v>0</v>
      </c>
      <c r="AFO58" s="309">
        <f t="shared" si="792"/>
        <v>0</v>
      </c>
      <c r="AFP58" s="309">
        <f t="shared" si="793"/>
        <v>0</v>
      </c>
      <c r="AFQ58" s="309">
        <f t="shared" si="794"/>
        <v>0</v>
      </c>
      <c r="AFR58" s="309">
        <f t="shared" si="795"/>
        <v>0</v>
      </c>
      <c r="AFS58" s="309">
        <f t="shared" si="796"/>
        <v>0</v>
      </c>
      <c r="AFT58" s="309">
        <f t="shared" si="797"/>
        <v>0</v>
      </c>
      <c r="AFU58" s="309">
        <f t="shared" si="798"/>
        <v>0</v>
      </c>
      <c r="AFV58" s="309">
        <f t="shared" si="799"/>
        <v>0</v>
      </c>
      <c r="AFW58" s="309">
        <f t="shared" si="800"/>
        <v>0</v>
      </c>
      <c r="AFX58" s="309">
        <f t="shared" si="801"/>
        <v>0</v>
      </c>
      <c r="AFY58" s="309">
        <f t="shared" si="802"/>
        <v>0</v>
      </c>
      <c r="AFZ58" s="309">
        <f t="shared" si="803"/>
        <v>0</v>
      </c>
      <c r="AGA58" s="309">
        <f t="shared" si="804"/>
        <v>0</v>
      </c>
      <c r="AGB58" s="309">
        <f t="shared" si="805"/>
        <v>0</v>
      </c>
      <c r="AGC58" s="309">
        <f t="shared" si="806"/>
        <v>0</v>
      </c>
      <c r="AGD58" s="309">
        <f t="shared" si="807"/>
        <v>0</v>
      </c>
      <c r="AGE58" s="309">
        <v>5.8752567248028471E-2</v>
      </c>
      <c r="AGF58" s="309">
        <v>3.3409996340233422E-2</v>
      </c>
      <c r="AGG58" s="309">
        <v>4.0520166422006752E-2</v>
      </c>
      <c r="AGH58" s="309">
        <v>3.5062975854590464E-2</v>
      </c>
    </row>
    <row r="59" spans="1:866" x14ac:dyDescent="0.25">
      <c r="C59" s="148" t="s">
        <v>89</v>
      </c>
      <c r="D59" s="310">
        <f t="shared" si="65"/>
        <v>0.1081131941982042</v>
      </c>
      <c r="E59" s="310">
        <f t="shared" si="66"/>
        <v>0.1081131941982042</v>
      </c>
      <c r="F59" s="310">
        <f t="shared" si="67"/>
        <v>0.1432533310072816</v>
      </c>
      <c r="G59" s="310">
        <f t="shared" si="68"/>
        <v>0.13029756665308112</v>
      </c>
      <c r="H59" s="310">
        <f t="shared" si="69"/>
        <v>0.1432533310072816</v>
      </c>
      <c r="I59" s="310">
        <f t="shared" si="70"/>
        <v>0.13029756665308112</v>
      </c>
      <c r="J59" s="310">
        <f t="shared" si="71"/>
        <v>0.13029756665308112</v>
      </c>
      <c r="K59" s="310">
        <f t="shared" si="72"/>
        <v>0.1432533310072816</v>
      </c>
      <c r="L59" s="310">
        <f t="shared" si="73"/>
        <v>0.1432533310072816</v>
      </c>
      <c r="M59" s="310">
        <f t="shared" si="74"/>
        <v>0.13029756665308112</v>
      </c>
      <c r="N59" s="310">
        <f t="shared" si="75"/>
        <v>0.1081131941982042</v>
      </c>
      <c r="O59" s="310">
        <f t="shared" si="76"/>
        <v>0.1432533310072816</v>
      </c>
      <c r="P59" s="310">
        <f t="shared" si="77"/>
        <v>0.1432533310072816</v>
      </c>
      <c r="Q59" s="310">
        <f t="shared" si="78"/>
        <v>0.1081131941982042</v>
      </c>
      <c r="R59" s="310">
        <f t="shared" si="79"/>
        <v>0.13029756665308112</v>
      </c>
      <c r="S59" s="310">
        <f t="shared" si="80"/>
        <v>0.13029756665308112</v>
      </c>
      <c r="T59" s="310">
        <f t="shared" si="81"/>
        <v>0.1432533310072816</v>
      </c>
      <c r="U59" s="310">
        <f t="shared" si="82"/>
        <v>0.1432533310072816</v>
      </c>
      <c r="V59" s="310">
        <f t="shared" si="83"/>
        <v>0.13029756665308112</v>
      </c>
      <c r="W59" s="310">
        <f t="shared" si="84"/>
        <v>0.13029756665308112</v>
      </c>
      <c r="X59" s="310">
        <f t="shared" si="85"/>
        <v>0.13029756665308112</v>
      </c>
      <c r="Y59" s="310">
        <f t="shared" si="86"/>
        <v>0.13029756665308112</v>
      </c>
      <c r="Z59" s="310">
        <f t="shared" si="87"/>
        <v>0.1432533310072816</v>
      </c>
      <c r="AA59" s="310">
        <f t="shared" si="88"/>
        <v>0.1432533310072816</v>
      </c>
      <c r="AB59" s="310">
        <f t="shared" si="89"/>
        <v>0.1081131941982042</v>
      </c>
      <c r="AC59" s="310">
        <f t="shared" ref="AC59:AD59" si="812">E111</f>
        <v>0.1081131941982042</v>
      </c>
      <c r="AD59" s="310">
        <f t="shared" si="812"/>
        <v>0.13029756665308112</v>
      </c>
      <c r="AE59" s="310">
        <f t="shared" si="91"/>
        <v>0.1432533310072816</v>
      </c>
      <c r="AF59" s="310">
        <f t="shared" si="92"/>
        <v>0.13029756665308112</v>
      </c>
      <c r="AG59" s="310">
        <f t="shared" si="93"/>
        <v>0.1432533310072816</v>
      </c>
      <c r="AH59" s="310">
        <f t="shared" si="94"/>
        <v>0.13029756665308112</v>
      </c>
      <c r="AI59" s="310">
        <v>0.31754941430868333</v>
      </c>
      <c r="AJ59" s="310">
        <v>7.9102649845036219E-2</v>
      </c>
      <c r="AK59" s="310">
        <v>9.0749968456377242E-2</v>
      </c>
      <c r="AL59" s="310">
        <v>0.17240221358088326</v>
      </c>
      <c r="AN59" s="310">
        <f t="shared" si="95"/>
        <v>5.4808392131801054E-2</v>
      </c>
      <c r="AO59" s="310">
        <f t="shared" si="96"/>
        <v>5.4808392131801054E-2</v>
      </c>
      <c r="AP59" s="310">
        <f t="shared" si="97"/>
        <v>2.3290130723869689E-2</v>
      </c>
      <c r="AQ59" s="310">
        <f t="shared" si="98"/>
        <v>3.1103470153457892E-3</v>
      </c>
      <c r="AR59" s="310">
        <f t="shared" si="99"/>
        <v>2.3290130723869689E-2</v>
      </c>
      <c r="AS59" s="310">
        <f t="shared" si="100"/>
        <v>3.1103470153457892E-3</v>
      </c>
      <c r="AT59" s="310">
        <f t="shared" si="101"/>
        <v>3.1103470153457892E-3</v>
      </c>
      <c r="AU59" s="310">
        <f t="shared" si="102"/>
        <v>2.3290130723869689E-2</v>
      </c>
      <c r="AV59" s="310">
        <f t="shared" si="103"/>
        <v>2.3290130723869689E-2</v>
      </c>
      <c r="AW59" s="310">
        <f t="shared" si="104"/>
        <v>3.1103470153457892E-3</v>
      </c>
      <c r="AX59" s="310">
        <f t="shared" si="105"/>
        <v>5.4808392131801054E-2</v>
      </c>
      <c r="AY59" s="310">
        <f t="shared" si="106"/>
        <v>2.3290130723869689E-2</v>
      </c>
      <c r="AZ59" s="310">
        <f t="shared" si="107"/>
        <v>2.3290130723869689E-2</v>
      </c>
      <c r="BA59" s="310">
        <f t="shared" si="108"/>
        <v>5.4808392131801054E-2</v>
      </c>
      <c r="BB59" s="310">
        <f t="shared" si="109"/>
        <v>3.1103470153457892E-3</v>
      </c>
      <c r="BC59" s="310">
        <f t="shared" si="110"/>
        <v>3.1103470153457892E-3</v>
      </c>
      <c r="BD59" s="310">
        <f t="shared" si="111"/>
        <v>2.3290130723869689E-2</v>
      </c>
      <c r="BE59" s="310">
        <f t="shared" si="112"/>
        <v>2.3290130723869689E-2</v>
      </c>
      <c r="BF59" s="310">
        <f t="shared" si="113"/>
        <v>3.1103470153457892E-3</v>
      </c>
      <c r="BG59" s="310">
        <f t="shared" si="114"/>
        <v>3.1103470153457892E-3</v>
      </c>
      <c r="BH59" s="310">
        <f t="shared" si="115"/>
        <v>3.1103470153457892E-3</v>
      </c>
      <c r="BI59" s="310">
        <f t="shared" si="116"/>
        <v>3.1103470153457892E-3</v>
      </c>
      <c r="BJ59" s="310">
        <f t="shared" si="117"/>
        <v>2.3290130723869689E-2</v>
      </c>
      <c r="BK59" s="310">
        <f t="shared" si="118"/>
        <v>2.3290130723869689E-2</v>
      </c>
      <c r="BL59" s="310">
        <f t="shared" si="119"/>
        <v>5.4808392131801054E-2</v>
      </c>
      <c r="BM59" s="310">
        <f t="shared" si="120"/>
        <v>5.4808392131801054E-2</v>
      </c>
      <c r="BN59" s="310">
        <f t="shared" si="121"/>
        <v>3.1103470153457892E-3</v>
      </c>
      <c r="BO59" s="310">
        <f t="shared" si="122"/>
        <v>2.3290130723869689E-2</v>
      </c>
      <c r="BP59" s="310">
        <f t="shared" si="123"/>
        <v>3.1103470153457892E-3</v>
      </c>
      <c r="BQ59" s="310">
        <f t="shared" si="124"/>
        <v>2.3290130723869689E-2</v>
      </c>
      <c r="BR59" s="310">
        <f t="shared" si="125"/>
        <v>3.1103470153457892E-3</v>
      </c>
      <c r="BS59" s="310">
        <v>0.31754941430868333</v>
      </c>
      <c r="BT59" s="310">
        <v>7.9102649845036219E-2</v>
      </c>
      <c r="BU59" s="310">
        <v>9.0749968456377242E-2</v>
      </c>
      <c r="BV59" s="310">
        <v>0.17240221358088326</v>
      </c>
      <c r="BX59" s="310">
        <f t="shared" si="126"/>
        <v>2.0805248521518643E-2</v>
      </c>
      <c r="BY59" s="310">
        <f t="shared" si="127"/>
        <v>2.0805248521518643E-2</v>
      </c>
      <c r="BZ59" s="310">
        <f t="shared" si="128"/>
        <v>1.7033295329806693E-2</v>
      </c>
      <c r="CA59" s="310">
        <f t="shared" si="129"/>
        <v>1.0173268971871764E-3</v>
      </c>
      <c r="CB59" s="310">
        <f t="shared" si="130"/>
        <v>1.7033295329806693E-2</v>
      </c>
      <c r="CC59" s="310">
        <f t="shared" si="131"/>
        <v>1.0173268971871764E-3</v>
      </c>
      <c r="CD59" s="310">
        <f t="shared" si="132"/>
        <v>1.0173268971871764E-3</v>
      </c>
      <c r="CE59" s="310">
        <f t="shared" si="133"/>
        <v>1.7033295329806693E-2</v>
      </c>
      <c r="CF59" s="310">
        <f t="shared" si="134"/>
        <v>1.7033295329806693E-2</v>
      </c>
      <c r="CG59" s="310">
        <f t="shared" si="135"/>
        <v>1.0173268971871764E-3</v>
      </c>
      <c r="CH59" s="310">
        <f t="shared" si="136"/>
        <v>2.0805248521518643E-2</v>
      </c>
      <c r="CI59" s="310">
        <f t="shared" si="137"/>
        <v>1.7033295329806693E-2</v>
      </c>
      <c r="CJ59" s="310">
        <f t="shared" si="138"/>
        <v>1.7033295329806693E-2</v>
      </c>
      <c r="CK59" s="310">
        <f t="shared" si="139"/>
        <v>2.0805248521518643E-2</v>
      </c>
      <c r="CL59" s="310">
        <f t="shared" si="140"/>
        <v>1.0173268971871764E-3</v>
      </c>
      <c r="CM59" s="310">
        <f t="shared" si="141"/>
        <v>1.0173268971871764E-3</v>
      </c>
      <c r="CN59" s="310">
        <f t="shared" si="142"/>
        <v>1.7033295329806693E-2</v>
      </c>
      <c r="CO59" s="310">
        <f t="shared" si="143"/>
        <v>1.7033295329806693E-2</v>
      </c>
      <c r="CP59" s="310">
        <f t="shared" si="144"/>
        <v>1.0173268971871764E-3</v>
      </c>
      <c r="CQ59" s="310">
        <f t="shared" si="145"/>
        <v>1.0173268971871764E-3</v>
      </c>
      <c r="CR59" s="310">
        <f t="shared" si="146"/>
        <v>1.0173268971871764E-3</v>
      </c>
      <c r="CS59" s="310">
        <f t="shared" si="147"/>
        <v>1.0173268971871764E-3</v>
      </c>
      <c r="CT59" s="310">
        <f t="shared" si="148"/>
        <v>1.7033295329806693E-2</v>
      </c>
      <c r="CU59" s="310">
        <f t="shared" si="149"/>
        <v>1.7033295329806693E-2</v>
      </c>
      <c r="CV59" s="310">
        <f t="shared" si="150"/>
        <v>2.0805248521518643E-2</v>
      </c>
      <c r="CW59" s="310">
        <f t="shared" si="151"/>
        <v>2.0805248521518643E-2</v>
      </c>
      <c r="CX59" s="310">
        <f t="shared" si="152"/>
        <v>1.0173268971871764E-3</v>
      </c>
      <c r="CY59" s="310">
        <f t="shared" si="153"/>
        <v>1.7033295329806693E-2</v>
      </c>
      <c r="CZ59" s="310">
        <f t="shared" si="154"/>
        <v>1.0173268971871764E-3</v>
      </c>
      <c r="DA59" s="310">
        <f t="shared" si="155"/>
        <v>1.7033295329806693E-2</v>
      </c>
      <c r="DB59" s="310">
        <f t="shared" si="156"/>
        <v>1.0173268971871764E-3</v>
      </c>
      <c r="DC59" s="310">
        <v>0.31754941430868333</v>
      </c>
      <c r="DD59" s="310">
        <v>7.9102649845036219E-2</v>
      </c>
      <c r="DE59" s="310">
        <v>9.0749968456377242E-2</v>
      </c>
      <c r="DF59" s="310">
        <v>0.17240221358088326</v>
      </c>
      <c r="DH59" s="310">
        <f t="shared" si="157"/>
        <v>0.58604091456077023</v>
      </c>
      <c r="DI59" s="310">
        <f t="shared" si="158"/>
        <v>0.58604091456077023</v>
      </c>
      <c r="DJ59" s="310">
        <f t="shared" si="159"/>
        <v>1</v>
      </c>
      <c r="DK59" s="310">
        <f t="shared" si="160"/>
        <v>0.9514827586344714</v>
      </c>
      <c r="DL59" s="310">
        <f t="shared" si="161"/>
        <v>1</v>
      </c>
      <c r="DM59" s="310">
        <f t="shared" si="162"/>
        <v>0.9514827586344714</v>
      </c>
      <c r="DN59" s="310">
        <f t="shared" si="163"/>
        <v>0.9514827586344714</v>
      </c>
      <c r="DO59" s="310">
        <f t="shared" si="164"/>
        <v>1</v>
      </c>
      <c r="DP59" s="310">
        <f t="shared" si="165"/>
        <v>1</v>
      </c>
      <c r="DQ59" s="310">
        <f t="shared" si="166"/>
        <v>0.9514827586344714</v>
      </c>
      <c r="DR59" s="310">
        <f t="shared" si="167"/>
        <v>0.58604091456077023</v>
      </c>
      <c r="DS59" s="310">
        <f t="shared" si="168"/>
        <v>1</v>
      </c>
      <c r="DT59" s="310">
        <f t="shared" si="169"/>
        <v>1</v>
      </c>
      <c r="DU59" s="310">
        <f t="shared" si="170"/>
        <v>0.58604091456077023</v>
      </c>
      <c r="DV59" s="310">
        <f t="shared" si="171"/>
        <v>0.9514827586344714</v>
      </c>
      <c r="DW59" s="310">
        <f t="shared" si="172"/>
        <v>0.9514827586344714</v>
      </c>
      <c r="DX59" s="310">
        <f t="shared" si="173"/>
        <v>1</v>
      </c>
      <c r="DY59" s="310">
        <f t="shared" si="174"/>
        <v>1</v>
      </c>
      <c r="DZ59" s="310">
        <f t="shared" si="175"/>
        <v>0.9514827586344714</v>
      </c>
      <c r="EA59" s="310">
        <f t="shared" si="176"/>
        <v>0.9514827586344714</v>
      </c>
      <c r="EB59" s="310">
        <f t="shared" si="177"/>
        <v>0.9514827586344714</v>
      </c>
      <c r="EC59" s="310">
        <f t="shared" si="178"/>
        <v>0.9514827586344714</v>
      </c>
      <c r="ED59" s="310">
        <f t="shared" si="179"/>
        <v>1</v>
      </c>
      <c r="EE59" s="310">
        <f t="shared" si="180"/>
        <v>1</v>
      </c>
      <c r="EF59" s="310">
        <f t="shared" si="181"/>
        <v>0.58604091456077023</v>
      </c>
      <c r="EG59" s="310">
        <f t="shared" si="182"/>
        <v>0.58604091456077023</v>
      </c>
      <c r="EH59" s="310">
        <f t="shared" si="183"/>
        <v>0.9514827586344714</v>
      </c>
      <c r="EI59" s="310">
        <f t="shared" si="184"/>
        <v>1</v>
      </c>
      <c r="EJ59" s="310">
        <f t="shared" si="185"/>
        <v>0.9514827586344714</v>
      </c>
      <c r="EK59" s="310">
        <f t="shared" si="186"/>
        <v>1</v>
      </c>
      <c r="EL59" s="310">
        <f t="shared" si="187"/>
        <v>0.9514827586344714</v>
      </c>
      <c r="EM59" s="310">
        <v>0.31754941430868333</v>
      </c>
      <c r="EN59" s="310">
        <v>7.9102649845036219E-2</v>
      </c>
      <c r="EO59" s="310">
        <v>9.0749968456377242E-2</v>
      </c>
      <c r="EP59" s="310">
        <v>0.17240221358088326</v>
      </c>
      <c r="ER59" s="310">
        <f t="shared" si="188"/>
        <v>0.33333333333333331</v>
      </c>
      <c r="ES59" s="310">
        <f t="shared" si="189"/>
        <v>0.33333333333333331</v>
      </c>
      <c r="ET59" s="310">
        <f t="shared" si="190"/>
        <v>0</v>
      </c>
      <c r="EU59" s="310">
        <f t="shared" si="191"/>
        <v>0</v>
      </c>
      <c r="EV59" s="310">
        <f t="shared" si="192"/>
        <v>0</v>
      </c>
      <c r="EW59" s="310">
        <f t="shared" si="193"/>
        <v>0</v>
      </c>
      <c r="EX59" s="310">
        <f t="shared" si="194"/>
        <v>0</v>
      </c>
      <c r="EY59" s="310">
        <f t="shared" si="195"/>
        <v>0</v>
      </c>
      <c r="EZ59" s="310">
        <f t="shared" si="196"/>
        <v>0</v>
      </c>
      <c r="FA59" s="310">
        <f t="shared" si="197"/>
        <v>0</v>
      </c>
      <c r="FB59" s="310">
        <f t="shared" si="198"/>
        <v>0.33333333333333331</v>
      </c>
      <c r="FC59" s="310">
        <f t="shared" si="199"/>
        <v>0</v>
      </c>
      <c r="FD59" s="310">
        <f t="shared" si="200"/>
        <v>0</v>
      </c>
      <c r="FE59" s="310">
        <f t="shared" si="201"/>
        <v>0.33333333333333331</v>
      </c>
      <c r="FF59" s="310">
        <f t="shared" si="202"/>
        <v>0</v>
      </c>
      <c r="FG59" s="310">
        <f t="shared" si="203"/>
        <v>0</v>
      </c>
      <c r="FH59" s="310">
        <f t="shared" si="204"/>
        <v>0</v>
      </c>
      <c r="FI59" s="310">
        <f t="shared" si="205"/>
        <v>0</v>
      </c>
      <c r="FJ59" s="310">
        <f t="shared" si="206"/>
        <v>0</v>
      </c>
      <c r="FK59" s="310">
        <f t="shared" si="207"/>
        <v>0</v>
      </c>
      <c r="FL59" s="310">
        <f t="shared" si="208"/>
        <v>0</v>
      </c>
      <c r="FM59" s="310">
        <f t="shared" si="209"/>
        <v>0</v>
      </c>
      <c r="FN59" s="310">
        <f t="shared" si="210"/>
        <v>0</v>
      </c>
      <c r="FO59" s="310">
        <f t="shared" si="211"/>
        <v>0</v>
      </c>
      <c r="FP59" s="310">
        <f t="shared" si="212"/>
        <v>0.33333333333333331</v>
      </c>
      <c r="FQ59" s="310">
        <f t="shared" si="213"/>
        <v>0.33333333333333331</v>
      </c>
      <c r="FR59" s="310">
        <f t="shared" si="214"/>
        <v>0</v>
      </c>
      <c r="FS59" s="310">
        <f t="shared" si="215"/>
        <v>0</v>
      </c>
      <c r="FT59" s="310">
        <f t="shared" si="216"/>
        <v>0</v>
      </c>
      <c r="FU59" s="310">
        <f t="shared" si="217"/>
        <v>0</v>
      </c>
      <c r="FV59" s="310">
        <f t="shared" si="218"/>
        <v>0</v>
      </c>
      <c r="FW59" s="310">
        <v>0.31754941430868333</v>
      </c>
      <c r="FX59" s="310">
        <v>7.9102649845036219E-2</v>
      </c>
      <c r="FY59" s="310">
        <v>9.0749968456377242E-2</v>
      </c>
      <c r="FZ59" s="310">
        <v>0.17240221358088326</v>
      </c>
      <c r="GB59" s="310">
        <f t="shared" si="219"/>
        <v>0.91348375535884818</v>
      </c>
      <c r="GC59" s="310">
        <f t="shared" si="220"/>
        <v>0.91348375535884818</v>
      </c>
      <c r="GD59" s="310">
        <f t="shared" si="221"/>
        <v>0.25</v>
      </c>
      <c r="GE59" s="310">
        <f t="shared" si="222"/>
        <v>0.55262039452884459</v>
      </c>
      <c r="GF59" s="310">
        <f t="shared" si="223"/>
        <v>0.25</v>
      </c>
      <c r="GG59" s="310">
        <f t="shared" si="224"/>
        <v>0.55262039452884459</v>
      </c>
      <c r="GH59" s="310">
        <f t="shared" si="225"/>
        <v>0.55262039452884459</v>
      </c>
      <c r="GI59" s="310">
        <f t="shared" si="226"/>
        <v>0.25</v>
      </c>
      <c r="GJ59" s="310">
        <f t="shared" si="227"/>
        <v>0.25</v>
      </c>
      <c r="GK59" s="310">
        <f t="shared" si="228"/>
        <v>0.55262039452884459</v>
      </c>
      <c r="GL59" s="310">
        <f t="shared" si="229"/>
        <v>0.91348375535884818</v>
      </c>
      <c r="GM59" s="310">
        <f t="shared" si="230"/>
        <v>0.25</v>
      </c>
      <c r="GN59" s="310">
        <f t="shared" si="231"/>
        <v>0.25</v>
      </c>
      <c r="GO59" s="310">
        <f t="shared" si="232"/>
        <v>0.91348375535884818</v>
      </c>
      <c r="GP59" s="310">
        <f t="shared" si="233"/>
        <v>0.55262039452884459</v>
      </c>
      <c r="GQ59" s="310">
        <f t="shared" si="234"/>
        <v>0.55262039452884459</v>
      </c>
      <c r="GR59" s="310">
        <f t="shared" si="235"/>
        <v>0.25</v>
      </c>
      <c r="GS59" s="310">
        <f t="shared" si="236"/>
        <v>0.25</v>
      </c>
      <c r="GT59" s="310">
        <f t="shared" si="237"/>
        <v>0.55262039452884459</v>
      </c>
      <c r="GU59" s="310">
        <f t="shared" si="238"/>
        <v>0.55262039452884459</v>
      </c>
      <c r="GV59" s="310">
        <f t="shared" si="239"/>
        <v>0.55262039452884459</v>
      </c>
      <c r="GW59" s="310">
        <f t="shared" si="240"/>
        <v>0.55262039452884459</v>
      </c>
      <c r="GX59" s="310">
        <f t="shared" si="241"/>
        <v>0.25</v>
      </c>
      <c r="GY59" s="310">
        <f t="shared" si="242"/>
        <v>0.25</v>
      </c>
      <c r="GZ59" s="310">
        <f t="shared" si="243"/>
        <v>0.91348375535884818</v>
      </c>
      <c r="HA59" s="310">
        <f t="shared" si="244"/>
        <v>0.91348375535884818</v>
      </c>
      <c r="HB59" s="310">
        <f t="shared" si="245"/>
        <v>0.55262039452884459</v>
      </c>
      <c r="HC59" s="310">
        <f t="shared" si="246"/>
        <v>0.25</v>
      </c>
      <c r="HD59" s="310">
        <f t="shared" si="247"/>
        <v>0.55262039452884459</v>
      </c>
      <c r="HE59" s="310">
        <f t="shared" si="248"/>
        <v>0.25</v>
      </c>
      <c r="HF59" s="310">
        <f t="shared" si="249"/>
        <v>0.55262039452884459</v>
      </c>
      <c r="HG59" s="310">
        <v>0.31754941430868333</v>
      </c>
      <c r="HH59" s="310">
        <v>7.9102649845036219E-2</v>
      </c>
      <c r="HI59" s="310">
        <v>9.0749968456377242E-2</v>
      </c>
      <c r="HJ59" s="310">
        <v>0.17240221358088326</v>
      </c>
      <c r="HL59" s="310">
        <f t="shared" si="250"/>
        <v>0</v>
      </c>
      <c r="HM59" s="310">
        <f t="shared" si="251"/>
        <v>0</v>
      </c>
      <c r="HN59" s="310">
        <f t="shared" si="252"/>
        <v>0</v>
      </c>
      <c r="HO59" s="310">
        <f t="shared" si="253"/>
        <v>0</v>
      </c>
      <c r="HP59" s="310">
        <f t="shared" si="254"/>
        <v>0</v>
      </c>
      <c r="HQ59" s="310">
        <f t="shared" si="255"/>
        <v>0</v>
      </c>
      <c r="HR59" s="310">
        <f t="shared" si="256"/>
        <v>0</v>
      </c>
      <c r="HS59" s="310">
        <f t="shared" si="257"/>
        <v>0</v>
      </c>
      <c r="HT59" s="310">
        <f t="shared" si="258"/>
        <v>0</v>
      </c>
      <c r="HU59" s="310">
        <f t="shared" si="259"/>
        <v>0</v>
      </c>
      <c r="HV59" s="310">
        <f t="shared" si="260"/>
        <v>0</v>
      </c>
      <c r="HW59" s="310">
        <f t="shared" si="261"/>
        <v>0</v>
      </c>
      <c r="HX59" s="310">
        <f t="shared" si="262"/>
        <v>0</v>
      </c>
      <c r="HY59" s="310">
        <f t="shared" si="263"/>
        <v>0</v>
      </c>
      <c r="HZ59" s="310">
        <f t="shared" si="264"/>
        <v>0</v>
      </c>
      <c r="IA59" s="310">
        <f t="shared" si="265"/>
        <v>0</v>
      </c>
      <c r="IB59" s="310">
        <f t="shared" si="266"/>
        <v>0</v>
      </c>
      <c r="IC59" s="310">
        <f t="shared" si="267"/>
        <v>0</v>
      </c>
      <c r="ID59" s="310">
        <f t="shared" si="268"/>
        <v>0</v>
      </c>
      <c r="IE59" s="310">
        <f t="shared" si="269"/>
        <v>0</v>
      </c>
      <c r="IF59" s="310">
        <f t="shared" si="270"/>
        <v>0</v>
      </c>
      <c r="IG59" s="310">
        <f t="shared" si="271"/>
        <v>0</v>
      </c>
      <c r="IH59" s="310">
        <f t="shared" si="272"/>
        <v>0</v>
      </c>
      <c r="II59" s="310">
        <f t="shared" si="273"/>
        <v>0</v>
      </c>
      <c r="IJ59" s="310">
        <f t="shared" si="274"/>
        <v>0</v>
      </c>
      <c r="IK59" s="310">
        <f t="shared" si="275"/>
        <v>0</v>
      </c>
      <c r="IL59" s="310">
        <f t="shared" si="276"/>
        <v>0</v>
      </c>
      <c r="IM59" s="310">
        <f t="shared" si="277"/>
        <v>0</v>
      </c>
      <c r="IN59" s="310">
        <f t="shared" si="278"/>
        <v>0</v>
      </c>
      <c r="IO59" s="310">
        <f t="shared" si="279"/>
        <v>0</v>
      </c>
      <c r="IP59" s="310">
        <f t="shared" si="280"/>
        <v>0</v>
      </c>
      <c r="IQ59" s="310">
        <v>0.31754941430868333</v>
      </c>
      <c r="IR59" s="310">
        <v>7.9102649845036219E-2</v>
      </c>
      <c r="IS59" s="310">
        <v>9.0749968456377242E-2</v>
      </c>
      <c r="IT59" s="310">
        <v>0.17240221358088326</v>
      </c>
      <c r="IV59" s="310">
        <f t="shared" si="281"/>
        <v>0</v>
      </c>
      <c r="IW59" s="310">
        <f t="shared" si="282"/>
        <v>0</v>
      </c>
      <c r="IX59" s="310">
        <f t="shared" si="283"/>
        <v>0</v>
      </c>
      <c r="IY59" s="310">
        <f t="shared" si="284"/>
        <v>0</v>
      </c>
      <c r="IZ59" s="310">
        <f t="shared" si="285"/>
        <v>0</v>
      </c>
      <c r="JA59" s="310">
        <f t="shared" si="286"/>
        <v>0</v>
      </c>
      <c r="JB59" s="310">
        <f t="shared" si="287"/>
        <v>0</v>
      </c>
      <c r="JC59" s="310">
        <f t="shared" si="288"/>
        <v>0</v>
      </c>
      <c r="JD59" s="310">
        <f t="shared" si="289"/>
        <v>0</v>
      </c>
      <c r="JE59" s="310">
        <f t="shared" si="290"/>
        <v>0</v>
      </c>
      <c r="JF59" s="310">
        <f t="shared" si="291"/>
        <v>0</v>
      </c>
      <c r="JG59" s="310">
        <f t="shared" si="292"/>
        <v>0</v>
      </c>
      <c r="JH59" s="310">
        <f t="shared" si="293"/>
        <v>0</v>
      </c>
      <c r="JI59" s="310">
        <f t="shared" si="294"/>
        <v>0</v>
      </c>
      <c r="JJ59" s="310">
        <f t="shared" si="295"/>
        <v>0</v>
      </c>
      <c r="JK59" s="310">
        <f t="shared" si="296"/>
        <v>0</v>
      </c>
      <c r="JL59" s="310">
        <f t="shared" si="297"/>
        <v>0</v>
      </c>
      <c r="JM59" s="310">
        <f t="shared" si="298"/>
        <v>0</v>
      </c>
      <c r="JN59" s="310">
        <f t="shared" si="299"/>
        <v>0</v>
      </c>
      <c r="JO59" s="310">
        <f t="shared" si="300"/>
        <v>0</v>
      </c>
      <c r="JP59" s="310">
        <f t="shared" si="301"/>
        <v>0</v>
      </c>
      <c r="JQ59" s="310">
        <f t="shared" si="302"/>
        <v>0</v>
      </c>
      <c r="JR59" s="310">
        <f t="shared" si="303"/>
        <v>0</v>
      </c>
      <c r="JS59" s="310">
        <f t="shared" si="304"/>
        <v>0</v>
      </c>
      <c r="JT59" s="310">
        <f t="shared" si="305"/>
        <v>0</v>
      </c>
      <c r="JU59" s="310">
        <f t="shared" si="306"/>
        <v>0</v>
      </c>
      <c r="JV59" s="310">
        <f t="shared" si="307"/>
        <v>0</v>
      </c>
      <c r="JW59" s="310">
        <f t="shared" si="308"/>
        <v>0</v>
      </c>
      <c r="JX59" s="310">
        <f t="shared" si="309"/>
        <v>0</v>
      </c>
      <c r="JY59" s="310">
        <f t="shared" si="310"/>
        <v>0</v>
      </c>
      <c r="JZ59" s="310">
        <f t="shared" si="311"/>
        <v>0</v>
      </c>
      <c r="KA59" s="310">
        <v>0.31754941430868333</v>
      </c>
      <c r="KB59" s="310">
        <v>7.9102649845036219E-2</v>
      </c>
      <c r="KC59" s="310">
        <v>9.0749968456377242E-2</v>
      </c>
      <c r="KD59" s="310">
        <v>0.17240221358088326</v>
      </c>
      <c r="KF59" s="310">
        <f t="shared" si="312"/>
        <v>0</v>
      </c>
      <c r="KG59" s="310">
        <f t="shared" si="313"/>
        <v>0</v>
      </c>
      <c r="KH59" s="310">
        <f t="shared" si="314"/>
        <v>0</v>
      </c>
      <c r="KI59" s="310">
        <f t="shared" si="315"/>
        <v>0</v>
      </c>
      <c r="KJ59" s="310">
        <f t="shared" si="316"/>
        <v>0</v>
      </c>
      <c r="KK59" s="310">
        <f t="shared" si="317"/>
        <v>0</v>
      </c>
      <c r="KL59" s="310">
        <f t="shared" si="318"/>
        <v>0</v>
      </c>
      <c r="KM59" s="310">
        <f t="shared" si="319"/>
        <v>0</v>
      </c>
      <c r="KN59" s="310">
        <f t="shared" si="320"/>
        <v>0</v>
      </c>
      <c r="KO59" s="310">
        <f t="shared" si="321"/>
        <v>0</v>
      </c>
      <c r="KP59" s="310">
        <f t="shared" si="322"/>
        <v>0</v>
      </c>
      <c r="KQ59" s="310">
        <f t="shared" si="323"/>
        <v>0</v>
      </c>
      <c r="KR59" s="310">
        <f t="shared" si="324"/>
        <v>0</v>
      </c>
      <c r="KS59" s="310">
        <f t="shared" si="325"/>
        <v>0</v>
      </c>
      <c r="KT59" s="310">
        <f t="shared" si="326"/>
        <v>0</v>
      </c>
      <c r="KU59" s="310">
        <f t="shared" si="327"/>
        <v>0</v>
      </c>
      <c r="KV59" s="310">
        <f t="shared" si="328"/>
        <v>0</v>
      </c>
      <c r="KW59" s="310">
        <f t="shared" si="329"/>
        <v>0</v>
      </c>
      <c r="KX59" s="310">
        <f t="shared" si="330"/>
        <v>0</v>
      </c>
      <c r="KY59" s="310">
        <f t="shared" si="331"/>
        <v>0</v>
      </c>
      <c r="KZ59" s="310">
        <f t="shared" si="332"/>
        <v>0</v>
      </c>
      <c r="LA59" s="310">
        <f t="shared" si="333"/>
        <v>0</v>
      </c>
      <c r="LB59" s="310">
        <f t="shared" si="334"/>
        <v>0</v>
      </c>
      <c r="LC59" s="310">
        <f t="shared" si="335"/>
        <v>0</v>
      </c>
      <c r="LD59" s="310">
        <f t="shared" si="336"/>
        <v>0</v>
      </c>
      <c r="LE59" s="310">
        <f t="shared" si="337"/>
        <v>0</v>
      </c>
      <c r="LF59" s="310">
        <f t="shared" si="338"/>
        <v>0</v>
      </c>
      <c r="LG59" s="310">
        <f t="shared" si="339"/>
        <v>0</v>
      </c>
      <c r="LH59" s="310">
        <f t="shared" si="340"/>
        <v>0</v>
      </c>
      <c r="LI59" s="310">
        <f t="shared" si="341"/>
        <v>0</v>
      </c>
      <c r="LJ59" s="310">
        <f t="shared" si="342"/>
        <v>0</v>
      </c>
      <c r="LK59" s="310">
        <v>0.31754941430868333</v>
      </c>
      <c r="LL59" s="310">
        <v>7.9102649845036219E-2</v>
      </c>
      <c r="LM59" s="310">
        <v>9.0749968456377242E-2</v>
      </c>
      <c r="LN59" s="310">
        <v>0.17240221358088326</v>
      </c>
      <c r="LP59" s="310">
        <f t="shared" si="343"/>
        <v>0</v>
      </c>
      <c r="LQ59" s="310">
        <f t="shared" si="344"/>
        <v>0</v>
      </c>
      <c r="LR59" s="310">
        <f t="shared" si="345"/>
        <v>0</v>
      </c>
      <c r="LS59" s="310">
        <f t="shared" si="346"/>
        <v>0</v>
      </c>
      <c r="LT59" s="310">
        <f t="shared" si="347"/>
        <v>0</v>
      </c>
      <c r="LU59" s="310">
        <f t="shared" si="348"/>
        <v>0</v>
      </c>
      <c r="LV59" s="310">
        <f t="shared" si="349"/>
        <v>0</v>
      </c>
      <c r="LW59" s="310">
        <f t="shared" si="350"/>
        <v>0</v>
      </c>
      <c r="LX59" s="310">
        <f t="shared" si="351"/>
        <v>0</v>
      </c>
      <c r="LY59" s="310">
        <f t="shared" si="352"/>
        <v>0</v>
      </c>
      <c r="LZ59" s="310">
        <f t="shared" si="353"/>
        <v>0</v>
      </c>
      <c r="MA59" s="310">
        <f t="shared" si="354"/>
        <v>0</v>
      </c>
      <c r="MB59" s="310">
        <f t="shared" si="355"/>
        <v>0</v>
      </c>
      <c r="MC59" s="310">
        <f t="shared" si="356"/>
        <v>0</v>
      </c>
      <c r="MD59" s="310">
        <f t="shared" si="357"/>
        <v>0</v>
      </c>
      <c r="ME59" s="310">
        <f t="shared" si="358"/>
        <v>0</v>
      </c>
      <c r="MF59" s="310">
        <f t="shared" si="359"/>
        <v>0</v>
      </c>
      <c r="MG59" s="310">
        <f t="shared" si="360"/>
        <v>0</v>
      </c>
      <c r="MH59" s="310">
        <f t="shared" si="361"/>
        <v>0</v>
      </c>
      <c r="MI59" s="310">
        <f t="shared" si="362"/>
        <v>0</v>
      </c>
      <c r="MJ59" s="310">
        <f t="shared" si="363"/>
        <v>0</v>
      </c>
      <c r="MK59" s="310">
        <f t="shared" si="364"/>
        <v>0</v>
      </c>
      <c r="ML59" s="310">
        <f t="shared" si="365"/>
        <v>0</v>
      </c>
      <c r="MM59" s="310">
        <f t="shared" si="366"/>
        <v>0</v>
      </c>
      <c r="MN59" s="310">
        <f t="shared" si="367"/>
        <v>0</v>
      </c>
      <c r="MO59" s="310">
        <f t="shared" si="368"/>
        <v>0</v>
      </c>
      <c r="MP59" s="310">
        <f t="shared" si="369"/>
        <v>0</v>
      </c>
      <c r="MQ59" s="310">
        <f t="shared" si="370"/>
        <v>0</v>
      </c>
      <c r="MR59" s="310">
        <f t="shared" si="371"/>
        <v>0</v>
      </c>
      <c r="MS59" s="310">
        <f t="shared" si="372"/>
        <v>0</v>
      </c>
      <c r="MT59" s="310">
        <f t="shared" si="373"/>
        <v>0</v>
      </c>
      <c r="MU59" s="310">
        <v>0.31754941430868333</v>
      </c>
      <c r="MV59" s="310">
        <v>7.9102649845036219E-2</v>
      </c>
      <c r="MW59" s="310">
        <v>9.0749968456377242E-2</v>
      </c>
      <c r="MX59" s="310">
        <v>0.17240221358088326</v>
      </c>
      <c r="MZ59" s="310">
        <f t="shared" si="374"/>
        <v>0</v>
      </c>
      <c r="NA59" s="310">
        <f t="shared" si="375"/>
        <v>0</v>
      </c>
      <c r="NB59" s="310">
        <f t="shared" si="376"/>
        <v>0</v>
      </c>
      <c r="NC59" s="310">
        <f t="shared" si="377"/>
        <v>0</v>
      </c>
      <c r="ND59" s="310">
        <f t="shared" si="378"/>
        <v>0</v>
      </c>
      <c r="NE59" s="310">
        <f t="shared" si="379"/>
        <v>0</v>
      </c>
      <c r="NF59" s="310">
        <f t="shared" si="380"/>
        <v>0</v>
      </c>
      <c r="NG59" s="310">
        <f t="shared" si="381"/>
        <v>0</v>
      </c>
      <c r="NH59" s="310">
        <f t="shared" si="382"/>
        <v>0</v>
      </c>
      <c r="NI59" s="310">
        <f t="shared" si="383"/>
        <v>0</v>
      </c>
      <c r="NJ59" s="310">
        <f t="shared" si="384"/>
        <v>0</v>
      </c>
      <c r="NK59" s="310">
        <f t="shared" si="385"/>
        <v>0</v>
      </c>
      <c r="NL59" s="310">
        <f t="shared" si="386"/>
        <v>0</v>
      </c>
      <c r="NM59" s="310">
        <f t="shared" si="387"/>
        <v>0</v>
      </c>
      <c r="NN59" s="310">
        <f t="shared" si="388"/>
        <v>0</v>
      </c>
      <c r="NO59" s="310">
        <f t="shared" si="389"/>
        <v>0</v>
      </c>
      <c r="NP59" s="310">
        <f t="shared" si="390"/>
        <v>0</v>
      </c>
      <c r="NQ59" s="310">
        <f t="shared" si="391"/>
        <v>0</v>
      </c>
      <c r="NR59" s="310">
        <f t="shared" si="392"/>
        <v>0</v>
      </c>
      <c r="NS59" s="310">
        <f t="shared" si="393"/>
        <v>0</v>
      </c>
      <c r="NT59" s="310">
        <f t="shared" si="394"/>
        <v>0</v>
      </c>
      <c r="NU59" s="310">
        <f t="shared" si="395"/>
        <v>0</v>
      </c>
      <c r="NV59" s="310">
        <f t="shared" si="396"/>
        <v>0</v>
      </c>
      <c r="NW59" s="310">
        <f t="shared" si="397"/>
        <v>0</v>
      </c>
      <c r="NX59" s="310">
        <f t="shared" si="398"/>
        <v>0</v>
      </c>
      <c r="NY59" s="310">
        <f t="shared" si="399"/>
        <v>0</v>
      </c>
      <c r="NZ59" s="310">
        <f t="shared" si="400"/>
        <v>0</v>
      </c>
      <c r="OA59" s="310">
        <f t="shared" si="401"/>
        <v>0</v>
      </c>
      <c r="OB59" s="310">
        <f t="shared" si="402"/>
        <v>0</v>
      </c>
      <c r="OC59" s="310">
        <f t="shared" si="403"/>
        <v>0</v>
      </c>
      <c r="OD59" s="310">
        <f t="shared" si="404"/>
        <v>0</v>
      </c>
      <c r="OE59" s="310">
        <v>0.31754941430868333</v>
      </c>
      <c r="OF59" s="310">
        <v>7.9102649845036219E-2</v>
      </c>
      <c r="OG59" s="310">
        <v>9.0749968456377242E-2</v>
      </c>
      <c r="OH59" s="310">
        <v>0.17240221358088326</v>
      </c>
      <c r="OJ59" s="310">
        <f t="shared" si="405"/>
        <v>0.10267841938209314</v>
      </c>
      <c r="OK59" s="310">
        <f t="shared" si="406"/>
        <v>0.10267841938209314</v>
      </c>
      <c r="OL59" s="310">
        <f t="shared" si="407"/>
        <v>0.37617870644907858</v>
      </c>
      <c r="OM59" s="310">
        <f t="shared" si="408"/>
        <v>0.3518314561304306</v>
      </c>
      <c r="ON59" s="310">
        <f t="shared" si="409"/>
        <v>0.37617870644907858</v>
      </c>
      <c r="OO59" s="310">
        <f t="shared" si="410"/>
        <v>0.3518314561304306</v>
      </c>
      <c r="OP59" s="310">
        <f t="shared" si="411"/>
        <v>0.3518314561304306</v>
      </c>
      <c r="OQ59" s="310">
        <f t="shared" si="412"/>
        <v>0.37617870644907858</v>
      </c>
      <c r="OR59" s="310">
        <f t="shared" si="413"/>
        <v>0.37617870644907858</v>
      </c>
      <c r="OS59" s="310">
        <f t="shared" si="414"/>
        <v>0.3518314561304306</v>
      </c>
      <c r="OT59" s="310">
        <f t="shared" si="415"/>
        <v>0.10267841938209314</v>
      </c>
      <c r="OU59" s="310">
        <f t="shared" si="416"/>
        <v>0.37617870644907858</v>
      </c>
      <c r="OV59" s="310">
        <f t="shared" si="417"/>
        <v>0.37617870644907858</v>
      </c>
      <c r="OW59" s="310">
        <f t="shared" si="418"/>
        <v>0.10267841938209314</v>
      </c>
      <c r="OX59" s="310">
        <f t="shared" si="419"/>
        <v>0.3518314561304306</v>
      </c>
      <c r="OY59" s="310">
        <f t="shared" si="420"/>
        <v>0.3518314561304306</v>
      </c>
      <c r="OZ59" s="310">
        <f t="shared" si="421"/>
        <v>0.37617870644907858</v>
      </c>
      <c r="PA59" s="310">
        <f t="shared" si="422"/>
        <v>0.37617870644907858</v>
      </c>
      <c r="PB59" s="310">
        <f t="shared" si="423"/>
        <v>0.3518314561304306</v>
      </c>
      <c r="PC59" s="310">
        <f t="shared" si="424"/>
        <v>0.3518314561304306</v>
      </c>
      <c r="PD59" s="310">
        <f t="shared" si="425"/>
        <v>0.3518314561304306</v>
      </c>
      <c r="PE59" s="310">
        <f t="shared" si="426"/>
        <v>0.3518314561304306</v>
      </c>
      <c r="PF59" s="310">
        <f t="shared" si="427"/>
        <v>0.37617870644907858</v>
      </c>
      <c r="PG59" s="310">
        <f t="shared" si="428"/>
        <v>0.37617870644907858</v>
      </c>
      <c r="PH59" s="310">
        <f t="shared" si="429"/>
        <v>0.10267841938209314</v>
      </c>
      <c r="PI59" s="310">
        <f t="shared" si="430"/>
        <v>0.10267841938209314</v>
      </c>
      <c r="PJ59" s="310">
        <f t="shared" si="431"/>
        <v>0.3518314561304306</v>
      </c>
      <c r="PK59" s="310">
        <f t="shared" si="432"/>
        <v>0.37617870644907858</v>
      </c>
      <c r="PL59" s="310">
        <f t="shared" si="433"/>
        <v>0.3518314561304306</v>
      </c>
      <c r="PM59" s="310">
        <f t="shared" si="434"/>
        <v>0.37617870644907858</v>
      </c>
      <c r="PN59" s="310">
        <f t="shared" si="435"/>
        <v>0.3518314561304306</v>
      </c>
      <c r="PO59" s="310">
        <v>0.31754941430868333</v>
      </c>
      <c r="PP59" s="310">
        <v>7.9102649845036219E-2</v>
      </c>
      <c r="PQ59" s="310">
        <v>9.0749968456377242E-2</v>
      </c>
      <c r="PR59" s="310">
        <v>0.17240221358088326</v>
      </c>
      <c r="PT59" s="310">
        <f t="shared" si="436"/>
        <v>0.24126389391497086</v>
      </c>
      <c r="PU59" s="310">
        <f t="shared" si="437"/>
        <v>0.24126389391497086</v>
      </c>
      <c r="PV59" s="310">
        <f t="shared" si="438"/>
        <v>0.31880996156988922</v>
      </c>
      <c r="PW59" s="310">
        <f t="shared" si="439"/>
        <v>0.40011210317045043</v>
      </c>
      <c r="PX59" s="310">
        <f t="shared" si="440"/>
        <v>0.31880996156988922</v>
      </c>
      <c r="PY59" s="310">
        <f t="shared" si="441"/>
        <v>0.40011210317045043</v>
      </c>
      <c r="PZ59" s="310">
        <f t="shared" si="442"/>
        <v>0.40011210317045043</v>
      </c>
      <c r="QA59" s="310">
        <f t="shared" si="443"/>
        <v>0.31880996156988922</v>
      </c>
      <c r="QB59" s="310">
        <f t="shared" si="444"/>
        <v>0.31880996156988922</v>
      </c>
      <c r="QC59" s="310">
        <f t="shared" si="445"/>
        <v>0.40011210317045043</v>
      </c>
      <c r="QD59" s="310">
        <f t="shared" si="446"/>
        <v>0.24126389391497086</v>
      </c>
      <c r="QE59" s="310">
        <f t="shared" si="447"/>
        <v>0.31880996156988922</v>
      </c>
      <c r="QF59" s="310">
        <f t="shared" si="448"/>
        <v>0.31880996156988922</v>
      </c>
      <c r="QG59" s="310">
        <f t="shared" si="449"/>
        <v>0.24126389391497086</v>
      </c>
      <c r="QH59" s="310">
        <f t="shared" si="450"/>
        <v>0.40011210317045043</v>
      </c>
      <c r="QI59" s="310">
        <f t="shared" si="451"/>
        <v>0.40011210317045043</v>
      </c>
      <c r="QJ59" s="310">
        <f t="shared" si="452"/>
        <v>0.31880996156988922</v>
      </c>
      <c r="QK59" s="310">
        <f t="shared" si="453"/>
        <v>0.31880996156988922</v>
      </c>
      <c r="QL59" s="310">
        <f t="shared" si="454"/>
        <v>0.40011210317045043</v>
      </c>
      <c r="QM59" s="310">
        <f t="shared" si="455"/>
        <v>0.40011210317045043</v>
      </c>
      <c r="QN59" s="310">
        <f t="shared" si="456"/>
        <v>0.40011210317045043</v>
      </c>
      <c r="QO59" s="310">
        <f t="shared" si="457"/>
        <v>0.40011210317045043</v>
      </c>
      <c r="QP59" s="310">
        <f t="shared" si="458"/>
        <v>0.31880996156988922</v>
      </c>
      <c r="QQ59" s="310">
        <f t="shared" si="459"/>
        <v>0.31880996156988922</v>
      </c>
      <c r="QR59" s="310">
        <f t="shared" si="460"/>
        <v>0.24126389391497086</v>
      </c>
      <c r="QS59" s="310">
        <f t="shared" si="461"/>
        <v>0.24126389391497086</v>
      </c>
      <c r="QT59" s="310">
        <f t="shared" si="462"/>
        <v>0.40011210317045043</v>
      </c>
      <c r="QU59" s="310">
        <f t="shared" si="463"/>
        <v>0.31880996156988922</v>
      </c>
      <c r="QV59" s="310">
        <f t="shared" si="464"/>
        <v>0.40011210317045043</v>
      </c>
      <c r="QW59" s="310">
        <f t="shared" si="465"/>
        <v>0.31880996156988922</v>
      </c>
      <c r="QX59" s="310">
        <f t="shared" si="466"/>
        <v>0.40011210317045043</v>
      </c>
      <c r="QY59" s="310">
        <v>0.31754941430868333</v>
      </c>
      <c r="QZ59" s="310">
        <v>7.9102649845036219E-2</v>
      </c>
      <c r="RA59" s="310">
        <v>9.0749968456377242E-2</v>
      </c>
      <c r="RB59" s="310">
        <v>0.17240221358088326</v>
      </c>
      <c r="RD59" s="310">
        <f t="shared" si="467"/>
        <v>7.9314924211201177E-2</v>
      </c>
      <c r="RE59" s="310">
        <f t="shared" si="468"/>
        <v>7.9314924211201177E-2</v>
      </c>
      <c r="RF59" s="310">
        <f t="shared" si="469"/>
        <v>0.26186532852128341</v>
      </c>
      <c r="RG59" s="310">
        <f t="shared" si="470"/>
        <v>0</v>
      </c>
      <c r="RH59" s="310">
        <f t="shared" si="471"/>
        <v>0.26186532852128341</v>
      </c>
      <c r="RI59" s="310">
        <f t="shared" si="472"/>
        <v>0</v>
      </c>
      <c r="RJ59" s="310">
        <f t="shared" si="473"/>
        <v>0</v>
      </c>
      <c r="RK59" s="310">
        <f t="shared" si="474"/>
        <v>0.26186532852128341</v>
      </c>
      <c r="RL59" s="310">
        <f t="shared" si="475"/>
        <v>0.26186532852128341</v>
      </c>
      <c r="RM59" s="310">
        <f t="shared" si="476"/>
        <v>0</v>
      </c>
      <c r="RN59" s="310">
        <f t="shared" si="477"/>
        <v>7.9314924211201177E-2</v>
      </c>
      <c r="RO59" s="310">
        <f t="shared" si="478"/>
        <v>0.26186532852128341</v>
      </c>
      <c r="RP59" s="310">
        <f t="shared" si="479"/>
        <v>0.26186532852128341</v>
      </c>
      <c r="RQ59" s="310">
        <f t="shared" si="480"/>
        <v>7.9314924211201177E-2</v>
      </c>
      <c r="RR59" s="310">
        <f t="shared" si="481"/>
        <v>0</v>
      </c>
      <c r="RS59" s="310">
        <f t="shared" si="482"/>
        <v>0</v>
      </c>
      <c r="RT59" s="310">
        <f t="shared" si="483"/>
        <v>0.26186532852128341</v>
      </c>
      <c r="RU59" s="310">
        <f t="shared" si="484"/>
        <v>0.26186532852128341</v>
      </c>
      <c r="RV59" s="310">
        <f t="shared" si="485"/>
        <v>0</v>
      </c>
      <c r="RW59" s="310">
        <f t="shared" si="486"/>
        <v>0</v>
      </c>
      <c r="RX59" s="310">
        <f t="shared" si="487"/>
        <v>0</v>
      </c>
      <c r="RY59" s="310">
        <f t="shared" si="488"/>
        <v>0</v>
      </c>
      <c r="RZ59" s="310">
        <f t="shared" si="489"/>
        <v>0.26186532852128341</v>
      </c>
      <c r="SA59" s="310">
        <f t="shared" si="490"/>
        <v>0.26186532852128341</v>
      </c>
      <c r="SB59" s="310">
        <f t="shared" si="491"/>
        <v>7.9314924211201177E-2</v>
      </c>
      <c r="SC59" s="310">
        <f t="shared" si="492"/>
        <v>7.9314924211201177E-2</v>
      </c>
      <c r="SD59" s="310">
        <f t="shared" si="493"/>
        <v>0</v>
      </c>
      <c r="SE59" s="310">
        <f t="shared" si="494"/>
        <v>0.26186532852128341</v>
      </c>
      <c r="SF59" s="310">
        <f t="shared" si="495"/>
        <v>0</v>
      </c>
      <c r="SG59" s="310">
        <f t="shared" si="496"/>
        <v>0.26186532852128341</v>
      </c>
      <c r="SH59" s="310">
        <f t="shared" si="497"/>
        <v>0</v>
      </c>
      <c r="SI59" s="310">
        <v>0.31754941430868333</v>
      </c>
      <c r="SJ59" s="310">
        <v>7.9102649845036219E-2</v>
      </c>
      <c r="SK59" s="310">
        <v>9.0749968456377242E-2</v>
      </c>
      <c r="SL59" s="310">
        <v>0.17240221358088326</v>
      </c>
      <c r="SN59" s="310">
        <f t="shared" si="498"/>
        <v>0.30887476787876078</v>
      </c>
      <c r="SO59" s="310">
        <f t="shared" si="499"/>
        <v>0.30887476787876078</v>
      </c>
      <c r="SP59" s="310">
        <f t="shared" si="500"/>
        <v>0.35682811116509772</v>
      </c>
      <c r="SQ59" s="310">
        <f t="shared" si="501"/>
        <v>0.30531437439179793</v>
      </c>
      <c r="SR59" s="310">
        <f t="shared" si="502"/>
        <v>0.35682811116509772</v>
      </c>
      <c r="SS59" s="310">
        <f t="shared" si="503"/>
        <v>0.30531437439179793</v>
      </c>
      <c r="ST59" s="310">
        <f t="shared" si="504"/>
        <v>0.30531437439179793</v>
      </c>
      <c r="SU59" s="310">
        <f t="shared" si="505"/>
        <v>0.35682811116509772</v>
      </c>
      <c r="SV59" s="310">
        <f t="shared" si="506"/>
        <v>0.35682811116509772</v>
      </c>
      <c r="SW59" s="310">
        <f t="shared" si="507"/>
        <v>0.30531437439179793</v>
      </c>
      <c r="SX59" s="310">
        <f t="shared" si="508"/>
        <v>0.30887476787876078</v>
      </c>
      <c r="SY59" s="310">
        <f t="shared" si="509"/>
        <v>0.35682811116509772</v>
      </c>
      <c r="SZ59" s="310">
        <f t="shared" si="510"/>
        <v>0.35682811116509772</v>
      </c>
      <c r="TA59" s="310">
        <f t="shared" si="511"/>
        <v>0.30887476787876078</v>
      </c>
      <c r="TB59" s="310">
        <f t="shared" si="512"/>
        <v>0.30531437439179793</v>
      </c>
      <c r="TC59" s="310">
        <f t="shared" si="513"/>
        <v>0.30531437439179793</v>
      </c>
      <c r="TD59" s="310">
        <f t="shared" si="514"/>
        <v>0.35682811116509772</v>
      </c>
      <c r="TE59" s="310">
        <f t="shared" si="515"/>
        <v>0.35682811116509772</v>
      </c>
      <c r="TF59" s="310">
        <f t="shared" si="516"/>
        <v>0.30531437439179793</v>
      </c>
      <c r="TG59" s="310">
        <f t="shared" si="517"/>
        <v>0.30531437439179793</v>
      </c>
      <c r="TH59" s="310">
        <f t="shared" si="518"/>
        <v>0.30531437439179793</v>
      </c>
      <c r="TI59" s="310">
        <f t="shared" si="519"/>
        <v>0.30531437439179793</v>
      </c>
      <c r="TJ59" s="310">
        <f t="shared" si="520"/>
        <v>0.35682811116509772</v>
      </c>
      <c r="TK59" s="310">
        <f t="shared" si="521"/>
        <v>0.35682811116509772</v>
      </c>
      <c r="TL59" s="310">
        <f t="shared" si="522"/>
        <v>0.30887476787876078</v>
      </c>
      <c r="TM59" s="310">
        <f t="shared" si="523"/>
        <v>0.30887476787876078</v>
      </c>
      <c r="TN59" s="310">
        <f t="shared" si="524"/>
        <v>0.30531437439179793</v>
      </c>
      <c r="TO59" s="310">
        <f t="shared" si="525"/>
        <v>0.35682811116509772</v>
      </c>
      <c r="TP59" s="310">
        <f t="shared" si="526"/>
        <v>0.30531437439179793</v>
      </c>
      <c r="TQ59" s="310">
        <f t="shared" si="527"/>
        <v>0.35682811116509772</v>
      </c>
      <c r="TR59" s="310">
        <f t="shared" si="528"/>
        <v>0.30531437439179793</v>
      </c>
      <c r="TS59" s="310">
        <v>0.31754941430868333</v>
      </c>
      <c r="TT59" s="310">
        <v>7.9102649845036219E-2</v>
      </c>
      <c r="TU59" s="310">
        <v>9.0749968456377242E-2</v>
      </c>
      <c r="TV59" s="310">
        <v>0.17240221358088326</v>
      </c>
      <c r="TX59" s="310">
        <f t="shared" si="529"/>
        <v>0.20238469505192727</v>
      </c>
      <c r="TY59" s="310">
        <f t="shared" si="530"/>
        <v>0.20238469505192727</v>
      </c>
      <c r="TZ59" s="310">
        <f t="shared" si="531"/>
        <v>0.53566263091718702</v>
      </c>
      <c r="UA59" s="310">
        <f t="shared" si="532"/>
        <v>0.73339198903605185</v>
      </c>
      <c r="UB59" s="310">
        <f t="shared" si="533"/>
        <v>0.53566263091718702</v>
      </c>
      <c r="UC59" s="310">
        <f t="shared" si="534"/>
        <v>0.73339198903605185</v>
      </c>
      <c r="UD59" s="310">
        <f t="shared" si="535"/>
        <v>0.73339198903605185</v>
      </c>
      <c r="UE59" s="310">
        <f t="shared" si="536"/>
        <v>0.53566263091718702</v>
      </c>
      <c r="UF59" s="310">
        <f t="shared" si="537"/>
        <v>0.53566263091718702</v>
      </c>
      <c r="UG59" s="310">
        <f t="shared" si="538"/>
        <v>0.73339198903605185</v>
      </c>
      <c r="UH59" s="310">
        <f t="shared" si="539"/>
        <v>0.20238469505192727</v>
      </c>
      <c r="UI59" s="310">
        <f t="shared" si="540"/>
        <v>0.53566263091718702</v>
      </c>
      <c r="UJ59" s="310">
        <f t="shared" si="541"/>
        <v>0.53566263091718702</v>
      </c>
      <c r="UK59" s="310">
        <f t="shared" si="542"/>
        <v>0.20238469505192727</v>
      </c>
      <c r="UL59" s="310">
        <f t="shared" si="543"/>
        <v>0.73339198903605185</v>
      </c>
      <c r="UM59" s="310">
        <f t="shared" si="544"/>
        <v>0.73339198903605185</v>
      </c>
      <c r="UN59" s="310">
        <f t="shared" si="545"/>
        <v>0.53566263091718702</v>
      </c>
      <c r="UO59" s="310">
        <f t="shared" si="546"/>
        <v>0.53566263091718702</v>
      </c>
      <c r="UP59" s="310">
        <f t="shared" si="547"/>
        <v>0.73339198903605185</v>
      </c>
      <c r="UQ59" s="310">
        <f t="shared" si="548"/>
        <v>0.73339198903605185</v>
      </c>
      <c r="UR59" s="310">
        <f t="shared" si="549"/>
        <v>0.73339198903605185</v>
      </c>
      <c r="US59" s="310">
        <f t="shared" si="550"/>
        <v>0.73339198903605185</v>
      </c>
      <c r="UT59" s="310">
        <f t="shared" si="551"/>
        <v>0.53566263091718702</v>
      </c>
      <c r="UU59" s="310">
        <f t="shared" si="552"/>
        <v>0.53566263091718702</v>
      </c>
      <c r="UV59" s="310">
        <f t="shared" si="553"/>
        <v>0.20238469505192727</v>
      </c>
      <c r="UW59" s="310">
        <f t="shared" si="554"/>
        <v>0.20238469505192727</v>
      </c>
      <c r="UX59" s="310">
        <f t="shared" si="555"/>
        <v>0.73339198903605185</v>
      </c>
      <c r="UY59" s="310">
        <f t="shared" si="556"/>
        <v>0.53566263091718702</v>
      </c>
      <c r="UZ59" s="310">
        <f t="shared" si="557"/>
        <v>0.73339198903605185</v>
      </c>
      <c r="VA59" s="310">
        <f t="shared" si="558"/>
        <v>0.53566263091718702</v>
      </c>
      <c r="VB59" s="310">
        <f t="shared" si="559"/>
        <v>0.73339198903605185</v>
      </c>
      <c r="VC59" s="310">
        <v>0.31754941430868333</v>
      </c>
      <c r="VD59" s="310">
        <v>7.9102649845036219E-2</v>
      </c>
      <c r="VE59" s="310">
        <v>9.0749968456377242E-2</v>
      </c>
      <c r="VF59" s="310">
        <v>0.17240221358088326</v>
      </c>
      <c r="VH59" s="310">
        <f t="shared" si="560"/>
        <v>0.33333333333333331</v>
      </c>
      <c r="VI59" s="310">
        <f t="shared" si="561"/>
        <v>0.33333333333333331</v>
      </c>
      <c r="VJ59" s="310">
        <f t="shared" si="562"/>
        <v>0.5</v>
      </c>
      <c r="VK59" s="310">
        <f t="shared" si="563"/>
        <v>0.25</v>
      </c>
      <c r="VL59" s="310">
        <f t="shared" si="564"/>
        <v>0.5</v>
      </c>
      <c r="VM59" s="310">
        <f t="shared" si="565"/>
        <v>0.25</v>
      </c>
      <c r="VN59" s="310">
        <f t="shared" si="566"/>
        <v>0.25</v>
      </c>
      <c r="VO59" s="310">
        <f t="shared" si="567"/>
        <v>0.5</v>
      </c>
      <c r="VP59" s="310">
        <f t="shared" si="568"/>
        <v>0.5</v>
      </c>
      <c r="VQ59" s="310">
        <f t="shared" si="569"/>
        <v>0.25</v>
      </c>
      <c r="VR59" s="310">
        <f t="shared" si="570"/>
        <v>0.33333333333333331</v>
      </c>
      <c r="VS59" s="310">
        <f t="shared" si="571"/>
        <v>0.5</v>
      </c>
      <c r="VT59" s="310">
        <f t="shared" si="572"/>
        <v>0.5</v>
      </c>
      <c r="VU59" s="310">
        <f t="shared" si="573"/>
        <v>0.33333333333333331</v>
      </c>
      <c r="VV59" s="310">
        <f t="shared" si="574"/>
        <v>0.25</v>
      </c>
      <c r="VW59" s="310">
        <f t="shared" si="575"/>
        <v>0.25</v>
      </c>
      <c r="VX59" s="310">
        <f t="shared" si="576"/>
        <v>0.5</v>
      </c>
      <c r="VY59" s="310">
        <f t="shared" si="577"/>
        <v>0.5</v>
      </c>
      <c r="VZ59" s="310">
        <f t="shared" si="578"/>
        <v>0.25</v>
      </c>
      <c r="WA59" s="310">
        <f t="shared" si="579"/>
        <v>0.25</v>
      </c>
      <c r="WB59" s="310">
        <f t="shared" si="580"/>
        <v>0.25</v>
      </c>
      <c r="WC59" s="310">
        <f t="shared" si="581"/>
        <v>0.25</v>
      </c>
      <c r="WD59" s="310">
        <f t="shared" si="582"/>
        <v>0.5</v>
      </c>
      <c r="WE59" s="310">
        <f t="shared" si="583"/>
        <v>0.5</v>
      </c>
      <c r="WF59" s="310">
        <f t="shared" si="584"/>
        <v>0.33333333333333331</v>
      </c>
      <c r="WG59" s="310">
        <f t="shared" si="585"/>
        <v>0.33333333333333331</v>
      </c>
      <c r="WH59" s="310">
        <f t="shared" si="586"/>
        <v>0.25</v>
      </c>
      <c r="WI59" s="310">
        <f t="shared" si="587"/>
        <v>0.5</v>
      </c>
      <c r="WJ59" s="310">
        <f t="shared" si="588"/>
        <v>0.25</v>
      </c>
      <c r="WK59" s="310">
        <f t="shared" si="589"/>
        <v>0.5</v>
      </c>
      <c r="WL59" s="310">
        <f t="shared" si="590"/>
        <v>0.25</v>
      </c>
      <c r="WM59" s="310">
        <v>0.31754941430868333</v>
      </c>
      <c r="WN59" s="310">
        <v>7.9102649845036219E-2</v>
      </c>
      <c r="WO59" s="310">
        <v>9.0749968456377242E-2</v>
      </c>
      <c r="WP59" s="310">
        <v>0.17240221358088326</v>
      </c>
      <c r="WR59" s="310">
        <f t="shared" si="591"/>
        <v>0</v>
      </c>
      <c r="WS59" s="310">
        <f t="shared" si="592"/>
        <v>0</v>
      </c>
      <c r="WT59" s="310">
        <f t="shared" si="593"/>
        <v>0</v>
      </c>
      <c r="WU59" s="310">
        <f t="shared" si="594"/>
        <v>0</v>
      </c>
      <c r="WV59" s="310">
        <f t="shared" si="595"/>
        <v>0</v>
      </c>
      <c r="WW59" s="310">
        <f t="shared" si="596"/>
        <v>0</v>
      </c>
      <c r="WX59" s="310">
        <f t="shared" si="597"/>
        <v>0</v>
      </c>
      <c r="WY59" s="310">
        <f t="shared" si="598"/>
        <v>0</v>
      </c>
      <c r="WZ59" s="310">
        <f t="shared" si="599"/>
        <v>0</v>
      </c>
      <c r="XA59" s="310">
        <f t="shared" si="600"/>
        <v>0</v>
      </c>
      <c r="XB59" s="310">
        <f t="shared" si="601"/>
        <v>0</v>
      </c>
      <c r="XC59" s="310">
        <f t="shared" si="602"/>
        <v>0</v>
      </c>
      <c r="XD59" s="310">
        <f t="shared" si="603"/>
        <v>0</v>
      </c>
      <c r="XE59" s="310">
        <f t="shared" si="604"/>
        <v>0</v>
      </c>
      <c r="XF59" s="310">
        <f t="shared" si="605"/>
        <v>0</v>
      </c>
      <c r="XG59" s="310">
        <f t="shared" si="606"/>
        <v>0</v>
      </c>
      <c r="XH59" s="310">
        <f t="shared" si="607"/>
        <v>0</v>
      </c>
      <c r="XI59" s="310">
        <f t="shared" si="608"/>
        <v>0</v>
      </c>
      <c r="XJ59" s="310">
        <f t="shared" si="609"/>
        <v>0</v>
      </c>
      <c r="XK59" s="310">
        <f t="shared" si="610"/>
        <v>0</v>
      </c>
      <c r="XL59" s="310">
        <f t="shared" si="611"/>
        <v>0</v>
      </c>
      <c r="XM59" s="310">
        <f t="shared" si="612"/>
        <v>0</v>
      </c>
      <c r="XN59" s="310">
        <f t="shared" si="613"/>
        <v>0</v>
      </c>
      <c r="XO59" s="310">
        <f t="shared" si="614"/>
        <v>0</v>
      </c>
      <c r="XP59" s="310">
        <f t="shared" si="615"/>
        <v>0</v>
      </c>
      <c r="XQ59" s="310">
        <f t="shared" si="616"/>
        <v>0</v>
      </c>
      <c r="XR59" s="310">
        <f t="shared" si="617"/>
        <v>0</v>
      </c>
      <c r="XS59" s="310">
        <f t="shared" si="618"/>
        <v>0</v>
      </c>
      <c r="XT59" s="310">
        <f t="shared" si="619"/>
        <v>0</v>
      </c>
      <c r="XU59" s="310">
        <f t="shared" si="620"/>
        <v>0</v>
      </c>
      <c r="XV59" s="310">
        <f t="shared" si="621"/>
        <v>0</v>
      </c>
      <c r="XW59" s="310">
        <v>0.31754941430868333</v>
      </c>
      <c r="XX59" s="310">
        <v>7.9102649845036219E-2</v>
      </c>
      <c r="XY59" s="310">
        <v>9.0749968456377242E-2</v>
      </c>
      <c r="XZ59" s="310">
        <v>0.17240221358088326</v>
      </c>
      <c r="YB59" s="310">
        <f t="shared" si="622"/>
        <v>0</v>
      </c>
      <c r="YC59" s="310">
        <f t="shared" si="623"/>
        <v>0</v>
      </c>
      <c r="YD59" s="310">
        <f t="shared" si="624"/>
        <v>0</v>
      </c>
      <c r="YE59" s="310">
        <f t="shared" si="625"/>
        <v>0</v>
      </c>
      <c r="YF59" s="310">
        <f t="shared" si="626"/>
        <v>0</v>
      </c>
      <c r="YG59" s="310">
        <f t="shared" si="627"/>
        <v>0</v>
      </c>
      <c r="YH59" s="310">
        <f t="shared" si="628"/>
        <v>0</v>
      </c>
      <c r="YI59" s="310">
        <f t="shared" si="629"/>
        <v>0</v>
      </c>
      <c r="YJ59" s="310">
        <f t="shared" si="630"/>
        <v>0</v>
      </c>
      <c r="YK59" s="310">
        <f t="shared" si="631"/>
        <v>0</v>
      </c>
      <c r="YL59" s="310">
        <f t="shared" si="632"/>
        <v>0</v>
      </c>
      <c r="YM59" s="310">
        <f t="shared" si="633"/>
        <v>0</v>
      </c>
      <c r="YN59" s="310">
        <f t="shared" si="634"/>
        <v>0</v>
      </c>
      <c r="YO59" s="310">
        <f t="shared" si="635"/>
        <v>0</v>
      </c>
      <c r="YP59" s="310">
        <f t="shared" si="636"/>
        <v>0</v>
      </c>
      <c r="YQ59" s="310">
        <f t="shared" si="637"/>
        <v>0</v>
      </c>
      <c r="YR59" s="310">
        <f t="shared" si="638"/>
        <v>0</v>
      </c>
      <c r="YS59" s="310">
        <f t="shared" si="639"/>
        <v>0</v>
      </c>
      <c r="YT59" s="310">
        <f t="shared" si="640"/>
        <v>0</v>
      </c>
      <c r="YU59" s="310">
        <f t="shared" si="641"/>
        <v>0</v>
      </c>
      <c r="YV59" s="310">
        <f t="shared" si="642"/>
        <v>0</v>
      </c>
      <c r="YW59" s="310">
        <f t="shared" si="643"/>
        <v>0</v>
      </c>
      <c r="YX59" s="310">
        <f t="shared" si="644"/>
        <v>0</v>
      </c>
      <c r="YY59" s="310">
        <f t="shared" si="645"/>
        <v>0</v>
      </c>
      <c r="YZ59" s="310">
        <f t="shared" si="646"/>
        <v>0</v>
      </c>
      <c r="ZA59" s="310">
        <f t="shared" si="647"/>
        <v>0</v>
      </c>
      <c r="ZB59" s="310">
        <f t="shared" si="648"/>
        <v>0</v>
      </c>
      <c r="ZC59" s="310">
        <f t="shared" si="649"/>
        <v>0</v>
      </c>
      <c r="ZD59" s="310">
        <f t="shared" si="650"/>
        <v>0</v>
      </c>
      <c r="ZE59" s="310">
        <f t="shared" si="651"/>
        <v>0</v>
      </c>
      <c r="ZF59" s="310">
        <f t="shared" si="652"/>
        <v>0</v>
      </c>
      <c r="ZG59" s="310">
        <v>0.31754941430868333</v>
      </c>
      <c r="ZH59" s="310">
        <v>7.9102649845036219E-2</v>
      </c>
      <c r="ZI59" s="310">
        <v>9.0749968456377242E-2</v>
      </c>
      <c r="ZJ59" s="310">
        <v>0.17240221358088326</v>
      </c>
      <c r="ZL59" s="310">
        <f t="shared" si="653"/>
        <v>0</v>
      </c>
      <c r="ZM59" s="310">
        <f t="shared" si="654"/>
        <v>0</v>
      </c>
      <c r="ZN59" s="310">
        <f t="shared" si="655"/>
        <v>0</v>
      </c>
      <c r="ZO59" s="310">
        <f t="shared" si="656"/>
        <v>0</v>
      </c>
      <c r="ZP59" s="310">
        <f t="shared" si="657"/>
        <v>0</v>
      </c>
      <c r="ZQ59" s="310">
        <f t="shared" si="658"/>
        <v>0</v>
      </c>
      <c r="ZR59" s="310">
        <f t="shared" si="659"/>
        <v>0</v>
      </c>
      <c r="ZS59" s="310">
        <f t="shared" si="660"/>
        <v>0</v>
      </c>
      <c r="ZT59" s="310">
        <f t="shared" si="661"/>
        <v>0</v>
      </c>
      <c r="ZU59" s="310">
        <f t="shared" si="662"/>
        <v>0</v>
      </c>
      <c r="ZV59" s="310">
        <f t="shared" si="663"/>
        <v>0</v>
      </c>
      <c r="ZW59" s="310">
        <f t="shared" si="664"/>
        <v>0</v>
      </c>
      <c r="ZX59" s="310">
        <f t="shared" si="665"/>
        <v>0</v>
      </c>
      <c r="ZY59" s="310">
        <f t="shared" si="666"/>
        <v>0</v>
      </c>
      <c r="ZZ59" s="310">
        <f t="shared" si="667"/>
        <v>0</v>
      </c>
      <c r="AAA59" s="310">
        <f t="shared" si="668"/>
        <v>0</v>
      </c>
      <c r="AAB59" s="310">
        <f t="shared" si="669"/>
        <v>0</v>
      </c>
      <c r="AAC59" s="310">
        <f t="shared" si="670"/>
        <v>0</v>
      </c>
      <c r="AAD59" s="310">
        <f t="shared" si="671"/>
        <v>0</v>
      </c>
      <c r="AAE59" s="310">
        <f t="shared" si="672"/>
        <v>0</v>
      </c>
      <c r="AAF59" s="310">
        <f t="shared" si="673"/>
        <v>0</v>
      </c>
      <c r="AAG59" s="310">
        <f t="shared" si="674"/>
        <v>0</v>
      </c>
      <c r="AAH59" s="310">
        <f t="shared" si="675"/>
        <v>0</v>
      </c>
      <c r="AAI59" s="310">
        <f t="shared" si="676"/>
        <v>0</v>
      </c>
      <c r="AAJ59" s="310">
        <f t="shared" si="677"/>
        <v>0</v>
      </c>
      <c r="AAK59" s="310">
        <f t="shared" si="678"/>
        <v>0</v>
      </c>
      <c r="AAL59" s="310">
        <f t="shared" si="679"/>
        <v>0</v>
      </c>
      <c r="AAM59" s="310">
        <f t="shared" si="680"/>
        <v>0</v>
      </c>
      <c r="AAN59" s="310">
        <f t="shared" si="681"/>
        <v>0</v>
      </c>
      <c r="AAO59" s="310">
        <f t="shared" si="682"/>
        <v>0</v>
      </c>
      <c r="AAP59" s="310">
        <f t="shared" si="683"/>
        <v>0</v>
      </c>
      <c r="AAQ59" s="310">
        <v>0.31754941430868333</v>
      </c>
      <c r="AAR59" s="310">
        <v>7.9102649845036219E-2</v>
      </c>
      <c r="AAS59" s="310">
        <v>9.0749968456377242E-2</v>
      </c>
      <c r="AAT59" s="310">
        <v>0.17240221358088326</v>
      </c>
      <c r="AAV59" s="310">
        <f t="shared" si="684"/>
        <v>7.9736842105263148E-2</v>
      </c>
      <c r="AAW59" s="310">
        <f t="shared" si="685"/>
        <v>7.9736842105263148E-2</v>
      </c>
      <c r="AAX59" s="310">
        <f t="shared" si="686"/>
        <v>0.25</v>
      </c>
      <c r="AAY59" s="310">
        <f t="shared" si="687"/>
        <v>0.57296456586421418</v>
      </c>
      <c r="AAZ59" s="310">
        <f t="shared" si="688"/>
        <v>0.25</v>
      </c>
      <c r="ABA59" s="310">
        <f t="shared" si="689"/>
        <v>0.57296456586421418</v>
      </c>
      <c r="ABB59" s="310">
        <f t="shared" si="690"/>
        <v>0.57296456586421418</v>
      </c>
      <c r="ABC59" s="310">
        <f t="shared" si="691"/>
        <v>0.25</v>
      </c>
      <c r="ABD59" s="310">
        <f t="shared" si="692"/>
        <v>0.25</v>
      </c>
      <c r="ABE59" s="310">
        <f t="shared" si="693"/>
        <v>0.57296456586421418</v>
      </c>
      <c r="ABF59" s="310">
        <f t="shared" si="694"/>
        <v>7.9736842105263148E-2</v>
      </c>
      <c r="ABG59" s="310">
        <f t="shared" si="695"/>
        <v>0.25</v>
      </c>
      <c r="ABH59" s="310">
        <f t="shared" si="696"/>
        <v>0.25</v>
      </c>
      <c r="ABI59" s="310">
        <f t="shared" si="697"/>
        <v>7.9736842105263148E-2</v>
      </c>
      <c r="ABJ59" s="310">
        <f t="shared" si="698"/>
        <v>0.57296456586421418</v>
      </c>
      <c r="ABK59" s="310">
        <f t="shared" si="699"/>
        <v>0.57296456586421418</v>
      </c>
      <c r="ABL59" s="310">
        <f t="shared" si="700"/>
        <v>0.25</v>
      </c>
      <c r="ABM59" s="310">
        <f t="shared" si="701"/>
        <v>0.25</v>
      </c>
      <c r="ABN59" s="310">
        <f t="shared" si="702"/>
        <v>0.57296456586421418</v>
      </c>
      <c r="ABO59" s="310">
        <f t="shared" si="703"/>
        <v>0.57296456586421418</v>
      </c>
      <c r="ABP59" s="310">
        <f t="shared" si="704"/>
        <v>0.57296456586421418</v>
      </c>
      <c r="ABQ59" s="310">
        <f t="shared" si="705"/>
        <v>0.57296456586421418</v>
      </c>
      <c r="ABR59" s="310">
        <f t="shared" si="706"/>
        <v>0.25</v>
      </c>
      <c r="ABS59" s="310">
        <f t="shared" si="707"/>
        <v>0.25</v>
      </c>
      <c r="ABT59" s="310">
        <f t="shared" si="708"/>
        <v>7.9736842105263148E-2</v>
      </c>
      <c r="ABU59" s="310">
        <f t="shared" si="709"/>
        <v>7.9736842105263148E-2</v>
      </c>
      <c r="ABV59" s="310">
        <f t="shared" si="710"/>
        <v>0.57296456586421418</v>
      </c>
      <c r="ABW59" s="310">
        <f t="shared" si="711"/>
        <v>0.25</v>
      </c>
      <c r="ABX59" s="310">
        <f t="shared" si="712"/>
        <v>0.57296456586421418</v>
      </c>
      <c r="ABY59" s="310">
        <f t="shared" si="713"/>
        <v>0.25</v>
      </c>
      <c r="ABZ59" s="310">
        <f t="shared" si="714"/>
        <v>0.57296456586421418</v>
      </c>
      <c r="ACA59" s="310">
        <v>0.31754941430868333</v>
      </c>
      <c r="ACB59" s="310">
        <v>7.9102649845036219E-2</v>
      </c>
      <c r="ACC59" s="310">
        <v>9.0749968456377242E-2</v>
      </c>
      <c r="ACD59" s="310">
        <v>0.17240221358088326</v>
      </c>
      <c r="ACF59" s="310">
        <f t="shared" si="715"/>
        <v>5.0553324766751728E-2</v>
      </c>
      <c r="ACG59" s="310">
        <f t="shared" si="716"/>
        <v>5.0553324766751728E-2</v>
      </c>
      <c r="ACH59" s="310">
        <f t="shared" si="717"/>
        <v>7.0191176607227498E-2</v>
      </c>
      <c r="ACI59" s="310">
        <f t="shared" si="718"/>
        <v>4.9372540092970658E-2</v>
      </c>
      <c r="ACJ59" s="310">
        <f t="shared" si="719"/>
        <v>7.0191176607227498E-2</v>
      </c>
      <c r="ACK59" s="310">
        <f t="shared" si="720"/>
        <v>4.9372540092970658E-2</v>
      </c>
      <c r="ACL59" s="310">
        <f t="shared" si="721"/>
        <v>4.9372540092970658E-2</v>
      </c>
      <c r="ACM59" s="310">
        <f t="shared" si="722"/>
        <v>7.0191176607227498E-2</v>
      </c>
      <c r="ACN59" s="310">
        <f t="shared" si="723"/>
        <v>7.0191176607227498E-2</v>
      </c>
      <c r="ACO59" s="310">
        <f t="shared" si="724"/>
        <v>4.9372540092970658E-2</v>
      </c>
      <c r="ACP59" s="310">
        <f t="shared" si="725"/>
        <v>5.0553324766751728E-2</v>
      </c>
      <c r="ACQ59" s="310">
        <f t="shared" si="726"/>
        <v>7.0191176607227498E-2</v>
      </c>
      <c r="ACR59" s="310">
        <f t="shared" si="727"/>
        <v>7.0191176607227498E-2</v>
      </c>
      <c r="ACS59" s="310">
        <f t="shared" si="728"/>
        <v>5.0553324766751728E-2</v>
      </c>
      <c r="ACT59" s="310">
        <f t="shared" si="729"/>
        <v>4.9372540092970658E-2</v>
      </c>
      <c r="ACU59" s="310">
        <f t="shared" si="730"/>
        <v>4.9372540092970658E-2</v>
      </c>
      <c r="ACV59" s="310">
        <f t="shared" si="731"/>
        <v>7.0191176607227498E-2</v>
      </c>
      <c r="ACW59" s="310">
        <f t="shared" si="732"/>
        <v>7.0191176607227498E-2</v>
      </c>
      <c r="ACX59" s="310">
        <f t="shared" si="733"/>
        <v>4.9372540092970658E-2</v>
      </c>
      <c r="ACY59" s="310">
        <f t="shared" si="734"/>
        <v>4.9372540092970658E-2</v>
      </c>
      <c r="ACZ59" s="310">
        <f t="shared" si="735"/>
        <v>4.9372540092970658E-2</v>
      </c>
      <c r="ADA59" s="310">
        <f t="shared" si="736"/>
        <v>4.9372540092970658E-2</v>
      </c>
      <c r="ADB59" s="310">
        <f t="shared" si="737"/>
        <v>7.0191176607227498E-2</v>
      </c>
      <c r="ADC59" s="310">
        <f t="shared" si="738"/>
        <v>7.0191176607227498E-2</v>
      </c>
      <c r="ADD59" s="310">
        <f t="shared" si="739"/>
        <v>5.0553324766751728E-2</v>
      </c>
      <c r="ADE59" s="310">
        <f t="shared" si="740"/>
        <v>5.0553324766751728E-2</v>
      </c>
      <c r="ADF59" s="310">
        <f t="shared" si="741"/>
        <v>4.9372540092970658E-2</v>
      </c>
      <c r="ADG59" s="310">
        <f t="shared" si="742"/>
        <v>7.0191176607227498E-2</v>
      </c>
      <c r="ADH59" s="310">
        <f t="shared" si="743"/>
        <v>4.9372540092970658E-2</v>
      </c>
      <c r="ADI59" s="310">
        <f t="shared" si="744"/>
        <v>7.0191176607227498E-2</v>
      </c>
      <c r="ADJ59" s="310">
        <f t="shared" si="745"/>
        <v>4.9372540092970658E-2</v>
      </c>
      <c r="ADK59" s="310">
        <v>0.31754941430868333</v>
      </c>
      <c r="ADL59" s="310">
        <v>7.9102649845036219E-2</v>
      </c>
      <c r="ADM59" s="310">
        <v>9.0749968456377242E-2</v>
      </c>
      <c r="ADN59" s="310">
        <v>0.17240221358088326</v>
      </c>
      <c r="ADP59" s="310">
        <f t="shared" si="746"/>
        <v>0</v>
      </c>
      <c r="ADQ59" s="310">
        <f t="shared" si="747"/>
        <v>0</v>
      </c>
      <c r="ADR59" s="310">
        <f t="shared" si="748"/>
        <v>0</v>
      </c>
      <c r="ADS59" s="310">
        <f t="shared" si="749"/>
        <v>0</v>
      </c>
      <c r="ADT59" s="310">
        <f t="shared" si="750"/>
        <v>0</v>
      </c>
      <c r="ADU59" s="310">
        <f t="shared" si="751"/>
        <v>0</v>
      </c>
      <c r="ADV59" s="310">
        <f t="shared" si="752"/>
        <v>0</v>
      </c>
      <c r="ADW59" s="310">
        <f t="shared" si="753"/>
        <v>0</v>
      </c>
      <c r="ADX59" s="310">
        <f t="shared" si="754"/>
        <v>0</v>
      </c>
      <c r="ADY59" s="310">
        <f t="shared" si="755"/>
        <v>0</v>
      </c>
      <c r="ADZ59" s="310">
        <f t="shared" si="756"/>
        <v>0</v>
      </c>
      <c r="AEA59" s="310">
        <f t="shared" si="757"/>
        <v>0</v>
      </c>
      <c r="AEB59" s="310">
        <f t="shared" si="758"/>
        <v>0</v>
      </c>
      <c r="AEC59" s="310">
        <f t="shared" si="759"/>
        <v>0</v>
      </c>
      <c r="AED59" s="310">
        <f t="shared" si="760"/>
        <v>0</v>
      </c>
      <c r="AEE59" s="310">
        <f t="shared" si="761"/>
        <v>0</v>
      </c>
      <c r="AEF59" s="310">
        <f t="shared" si="762"/>
        <v>0</v>
      </c>
      <c r="AEG59" s="310">
        <f t="shared" si="763"/>
        <v>0</v>
      </c>
      <c r="AEH59" s="310">
        <f t="shared" si="764"/>
        <v>0</v>
      </c>
      <c r="AEI59" s="310">
        <f t="shared" si="765"/>
        <v>0</v>
      </c>
      <c r="AEJ59" s="310">
        <f t="shared" si="766"/>
        <v>0</v>
      </c>
      <c r="AEK59" s="310">
        <f t="shared" si="767"/>
        <v>0</v>
      </c>
      <c r="AEL59" s="310">
        <f t="shared" si="768"/>
        <v>0</v>
      </c>
      <c r="AEM59" s="310">
        <f t="shared" si="769"/>
        <v>0</v>
      </c>
      <c r="AEN59" s="310">
        <f t="shared" si="770"/>
        <v>0</v>
      </c>
      <c r="AEO59" s="310">
        <f t="shared" si="771"/>
        <v>0</v>
      </c>
      <c r="AEP59" s="310">
        <f t="shared" si="772"/>
        <v>0</v>
      </c>
      <c r="AEQ59" s="310">
        <f t="shared" si="773"/>
        <v>0</v>
      </c>
      <c r="AER59" s="310">
        <f t="shared" si="774"/>
        <v>0</v>
      </c>
      <c r="AES59" s="310">
        <f t="shared" si="775"/>
        <v>0</v>
      </c>
      <c r="AET59" s="310">
        <f t="shared" si="776"/>
        <v>0</v>
      </c>
      <c r="AEU59" s="310">
        <v>0.31754941430868333</v>
      </c>
      <c r="AEV59" s="310">
        <v>7.9102649845036219E-2</v>
      </c>
      <c r="AEW59" s="310">
        <v>9.0749968456377242E-2</v>
      </c>
      <c r="AEX59" s="310">
        <v>0.17240221358088326</v>
      </c>
      <c r="AEZ59" s="310">
        <f t="shared" si="777"/>
        <v>0</v>
      </c>
      <c r="AFA59" s="310">
        <f t="shared" si="778"/>
        <v>0</v>
      </c>
      <c r="AFB59" s="310">
        <f t="shared" si="779"/>
        <v>0</v>
      </c>
      <c r="AFC59" s="310">
        <f t="shared" si="780"/>
        <v>0</v>
      </c>
      <c r="AFD59" s="310">
        <f t="shared" si="781"/>
        <v>0</v>
      </c>
      <c r="AFE59" s="310">
        <f t="shared" si="782"/>
        <v>0</v>
      </c>
      <c r="AFF59" s="310">
        <f t="shared" si="783"/>
        <v>0</v>
      </c>
      <c r="AFG59" s="310">
        <f t="shared" si="784"/>
        <v>0</v>
      </c>
      <c r="AFH59" s="310">
        <f t="shared" si="785"/>
        <v>0</v>
      </c>
      <c r="AFI59" s="310">
        <f t="shared" si="786"/>
        <v>0</v>
      </c>
      <c r="AFJ59" s="310">
        <f t="shared" si="787"/>
        <v>0</v>
      </c>
      <c r="AFK59" s="310">
        <f t="shared" si="788"/>
        <v>0</v>
      </c>
      <c r="AFL59" s="310">
        <f t="shared" si="789"/>
        <v>0</v>
      </c>
      <c r="AFM59" s="310">
        <f t="shared" si="790"/>
        <v>0</v>
      </c>
      <c r="AFN59" s="310">
        <f t="shared" si="791"/>
        <v>0</v>
      </c>
      <c r="AFO59" s="310">
        <f t="shared" si="792"/>
        <v>0</v>
      </c>
      <c r="AFP59" s="310">
        <f t="shared" si="793"/>
        <v>0</v>
      </c>
      <c r="AFQ59" s="310">
        <f t="shared" si="794"/>
        <v>0</v>
      </c>
      <c r="AFR59" s="310">
        <f t="shared" si="795"/>
        <v>0</v>
      </c>
      <c r="AFS59" s="310">
        <f t="shared" si="796"/>
        <v>0</v>
      </c>
      <c r="AFT59" s="310">
        <f t="shared" si="797"/>
        <v>0</v>
      </c>
      <c r="AFU59" s="310">
        <f t="shared" si="798"/>
        <v>0</v>
      </c>
      <c r="AFV59" s="310">
        <f t="shared" si="799"/>
        <v>0</v>
      </c>
      <c r="AFW59" s="310">
        <f t="shared" si="800"/>
        <v>0</v>
      </c>
      <c r="AFX59" s="310">
        <f t="shared" si="801"/>
        <v>0</v>
      </c>
      <c r="AFY59" s="310">
        <f t="shared" si="802"/>
        <v>0</v>
      </c>
      <c r="AFZ59" s="310">
        <f t="shared" si="803"/>
        <v>0</v>
      </c>
      <c r="AGA59" s="310">
        <f t="shared" si="804"/>
        <v>0</v>
      </c>
      <c r="AGB59" s="310">
        <f t="shared" si="805"/>
        <v>0</v>
      </c>
      <c r="AGC59" s="310">
        <f t="shared" si="806"/>
        <v>0</v>
      </c>
      <c r="AGD59" s="310">
        <f t="shared" si="807"/>
        <v>0</v>
      </c>
      <c r="AGE59" s="310">
        <v>0.31754941430868333</v>
      </c>
      <c r="AGF59" s="310">
        <v>7.9102649845036219E-2</v>
      </c>
      <c r="AGG59" s="310">
        <v>9.0749968456377242E-2</v>
      </c>
      <c r="AGH59" s="310">
        <v>0.17240221358088326</v>
      </c>
    </row>
    <row r="60" spans="1:866" x14ac:dyDescent="0.25">
      <c r="C60" s="149" t="s">
        <v>90</v>
      </c>
      <c r="D60" s="310">
        <f t="shared" si="65"/>
        <v>0.87170173118213068</v>
      </c>
      <c r="E60" s="310">
        <f t="shared" si="66"/>
        <v>0.87170173118213068</v>
      </c>
      <c r="F60" s="310">
        <f t="shared" si="67"/>
        <v>0.83018970706584216</v>
      </c>
      <c r="G60" s="310">
        <f t="shared" si="68"/>
        <v>0.8417330742262229</v>
      </c>
      <c r="H60" s="310">
        <f t="shared" si="69"/>
        <v>0.83018970706584216</v>
      </c>
      <c r="I60" s="310">
        <f t="shared" si="70"/>
        <v>0.8417330742262229</v>
      </c>
      <c r="J60" s="310">
        <f t="shared" si="71"/>
        <v>0.8417330742262229</v>
      </c>
      <c r="K60" s="310">
        <f t="shared" si="72"/>
        <v>0.83018970706584216</v>
      </c>
      <c r="L60" s="310">
        <f t="shared" si="73"/>
        <v>0.83018970706584216</v>
      </c>
      <c r="M60" s="310">
        <f t="shared" si="74"/>
        <v>0.8417330742262229</v>
      </c>
      <c r="N60" s="310">
        <f t="shared" si="75"/>
        <v>0.87170173118213068</v>
      </c>
      <c r="O60" s="310">
        <f t="shared" si="76"/>
        <v>0.83018970706584216</v>
      </c>
      <c r="P60" s="310">
        <f t="shared" si="77"/>
        <v>0.83018970706584216</v>
      </c>
      <c r="Q60" s="310">
        <f t="shared" si="78"/>
        <v>0.87170173118213068</v>
      </c>
      <c r="R60" s="310">
        <f t="shared" si="79"/>
        <v>0.8417330742262229</v>
      </c>
      <c r="S60" s="310">
        <f t="shared" si="80"/>
        <v>0.8417330742262229</v>
      </c>
      <c r="T60" s="310">
        <f t="shared" si="81"/>
        <v>0.83018970706584216</v>
      </c>
      <c r="U60" s="310">
        <f t="shared" si="82"/>
        <v>0.83018970706584216</v>
      </c>
      <c r="V60" s="310">
        <f t="shared" si="83"/>
        <v>0.8417330742262229</v>
      </c>
      <c r="W60" s="310">
        <f t="shared" si="84"/>
        <v>0.8417330742262229</v>
      </c>
      <c r="X60" s="310">
        <f t="shared" si="85"/>
        <v>0.8417330742262229</v>
      </c>
      <c r="Y60" s="310">
        <f t="shared" si="86"/>
        <v>0.8417330742262229</v>
      </c>
      <c r="Z60" s="310">
        <f t="shared" si="87"/>
        <v>0.83018970706584216</v>
      </c>
      <c r="AA60" s="310">
        <f t="shared" si="88"/>
        <v>0.83018970706584216</v>
      </c>
      <c r="AB60" s="310">
        <f t="shared" si="89"/>
        <v>0.87170173118213068</v>
      </c>
      <c r="AC60" s="310">
        <f t="shared" ref="AC60:AD60" si="813">E112</f>
        <v>0.87170173118213068</v>
      </c>
      <c r="AD60" s="310">
        <f t="shared" si="813"/>
        <v>0.8417330742262229</v>
      </c>
      <c r="AE60" s="310">
        <f t="shared" si="91"/>
        <v>0.83018970706584216</v>
      </c>
      <c r="AF60" s="310">
        <f t="shared" si="92"/>
        <v>0.8417330742262229</v>
      </c>
      <c r="AG60" s="310">
        <f t="shared" si="93"/>
        <v>0.83018970706584216</v>
      </c>
      <c r="AH60" s="310">
        <f t="shared" si="94"/>
        <v>0.8417330742262229</v>
      </c>
      <c r="AI60" s="310">
        <v>0.64235304556260087</v>
      </c>
      <c r="AJ60" s="310">
        <v>0.90966053441758843</v>
      </c>
      <c r="AK60" s="310">
        <v>0.89519733201271845</v>
      </c>
      <c r="AL60" s="310">
        <v>0.79976627224572527</v>
      </c>
      <c r="AN60" s="310">
        <f t="shared" si="95"/>
        <v>0.94518533651794046</v>
      </c>
      <c r="AO60" s="310">
        <f t="shared" si="96"/>
        <v>0.94518533651794046</v>
      </c>
      <c r="AP60" s="310">
        <f t="shared" si="97"/>
        <v>0.97670938718485689</v>
      </c>
      <c r="AQ60" s="310">
        <f t="shared" si="98"/>
        <v>0.99688965298465415</v>
      </c>
      <c r="AR60" s="310">
        <f t="shared" si="99"/>
        <v>0.97670938718485689</v>
      </c>
      <c r="AS60" s="310">
        <f t="shared" si="100"/>
        <v>0.99688965298465415</v>
      </c>
      <c r="AT60" s="310">
        <f t="shared" si="101"/>
        <v>0.99688965298465415</v>
      </c>
      <c r="AU60" s="310">
        <f t="shared" si="102"/>
        <v>0.97670938718485689</v>
      </c>
      <c r="AV60" s="310">
        <f t="shared" si="103"/>
        <v>0.97670938718485689</v>
      </c>
      <c r="AW60" s="310">
        <f t="shared" si="104"/>
        <v>0.99688965298465415</v>
      </c>
      <c r="AX60" s="310">
        <f t="shared" si="105"/>
        <v>0.94518533651794046</v>
      </c>
      <c r="AY60" s="310">
        <f t="shared" si="106"/>
        <v>0.97670938718485689</v>
      </c>
      <c r="AZ60" s="310">
        <f t="shared" si="107"/>
        <v>0.97670938718485689</v>
      </c>
      <c r="BA60" s="310">
        <f t="shared" si="108"/>
        <v>0.94518533651794046</v>
      </c>
      <c r="BB60" s="310">
        <f t="shared" si="109"/>
        <v>0.99688965298465415</v>
      </c>
      <c r="BC60" s="310">
        <f t="shared" si="110"/>
        <v>0.99688965298465415</v>
      </c>
      <c r="BD60" s="310">
        <f t="shared" si="111"/>
        <v>0.97670938718485689</v>
      </c>
      <c r="BE60" s="310">
        <f t="shared" si="112"/>
        <v>0.97670938718485689</v>
      </c>
      <c r="BF60" s="310">
        <f t="shared" si="113"/>
        <v>0.99688965298465415</v>
      </c>
      <c r="BG60" s="310">
        <f t="shared" si="114"/>
        <v>0.99688965298465415</v>
      </c>
      <c r="BH60" s="310">
        <f t="shared" si="115"/>
        <v>0.99688965298465415</v>
      </c>
      <c r="BI60" s="310">
        <f t="shared" si="116"/>
        <v>0.99688965298465415</v>
      </c>
      <c r="BJ60" s="310">
        <f t="shared" si="117"/>
        <v>0.97670938718485689</v>
      </c>
      <c r="BK60" s="310">
        <f t="shared" si="118"/>
        <v>0.97670938718485689</v>
      </c>
      <c r="BL60" s="310">
        <f t="shared" si="119"/>
        <v>0.94518533651794046</v>
      </c>
      <c r="BM60" s="310">
        <f t="shared" si="120"/>
        <v>0.94518533651794046</v>
      </c>
      <c r="BN60" s="310">
        <f t="shared" si="121"/>
        <v>0.99688965298465415</v>
      </c>
      <c r="BO60" s="310">
        <f t="shared" si="122"/>
        <v>0.97670938718485689</v>
      </c>
      <c r="BP60" s="310">
        <f t="shared" si="123"/>
        <v>0.99688965298465415</v>
      </c>
      <c r="BQ60" s="310">
        <f t="shared" si="124"/>
        <v>0.97670938718485689</v>
      </c>
      <c r="BR60" s="310">
        <f t="shared" si="125"/>
        <v>0.99688965298465415</v>
      </c>
      <c r="BS60" s="310">
        <v>0.64235304556260087</v>
      </c>
      <c r="BT60" s="310">
        <v>0.90966053441758843</v>
      </c>
      <c r="BU60" s="310">
        <v>0.89519733201271845</v>
      </c>
      <c r="BV60" s="310">
        <v>0.79976627224572527</v>
      </c>
      <c r="BX60" s="310">
        <f t="shared" si="126"/>
        <v>0.97884440668278072</v>
      </c>
      <c r="BY60" s="310">
        <f t="shared" si="127"/>
        <v>0.97884440668278072</v>
      </c>
      <c r="BZ60" s="310">
        <f t="shared" si="128"/>
        <v>0.98296670467019331</v>
      </c>
      <c r="CA60" s="310">
        <f t="shared" si="129"/>
        <v>0.99860410986579407</v>
      </c>
      <c r="CB60" s="310">
        <f t="shared" si="130"/>
        <v>0.98296670467019331</v>
      </c>
      <c r="CC60" s="310">
        <f t="shared" si="131"/>
        <v>0.99860410986579407</v>
      </c>
      <c r="CD60" s="310">
        <f t="shared" si="132"/>
        <v>0.99860410986579407</v>
      </c>
      <c r="CE60" s="310">
        <f t="shared" si="133"/>
        <v>0.98296670467019331</v>
      </c>
      <c r="CF60" s="310">
        <f t="shared" si="134"/>
        <v>0.98296670467019331</v>
      </c>
      <c r="CG60" s="310">
        <f t="shared" si="135"/>
        <v>0.99860410986579407</v>
      </c>
      <c r="CH60" s="310">
        <f t="shared" si="136"/>
        <v>0.97884440668278072</v>
      </c>
      <c r="CI60" s="310">
        <f t="shared" si="137"/>
        <v>0.98296670467019331</v>
      </c>
      <c r="CJ60" s="310">
        <f t="shared" si="138"/>
        <v>0.98296670467019331</v>
      </c>
      <c r="CK60" s="310">
        <f t="shared" si="139"/>
        <v>0.97884440668278072</v>
      </c>
      <c r="CL60" s="310">
        <f t="shared" si="140"/>
        <v>0.99860410986579407</v>
      </c>
      <c r="CM60" s="310">
        <f t="shared" si="141"/>
        <v>0.99860410986579407</v>
      </c>
      <c r="CN60" s="310">
        <f t="shared" si="142"/>
        <v>0.98296670467019331</v>
      </c>
      <c r="CO60" s="310">
        <f t="shared" si="143"/>
        <v>0.98296670467019331</v>
      </c>
      <c r="CP60" s="310">
        <f t="shared" si="144"/>
        <v>0.99860410986579407</v>
      </c>
      <c r="CQ60" s="310">
        <f t="shared" si="145"/>
        <v>0.99860410986579407</v>
      </c>
      <c r="CR60" s="310">
        <f t="shared" si="146"/>
        <v>0.99860410986579407</v>
      </c>
      <c r="CS60" s="310">
        <f t="shared" si="147"/>
        <v>0.99860410986579407</v>
      </c>
      <c r="CT60" s="310">
        <f t="shared" si="148"/>
        <v>0.98296670467019331</v>
      </c>
      <c r="CU60" s="310">
        <f t="shared" si="149"/>
        <v>0.98296670467019331</v>
      </c>
      <c r="CV60" s="310">
        <f t="shared" si="150"/>
        <v>0.97884440668278072</v>
      </c>
      <c r="CW60" s="310">
        <f t="shared" si="151"/>
        <v>0.97884440668278072</v>
      </c>
      <c r="CX60" s="310">
        <f t="shared" si="152"/>
        <v>0.99860410986579407</v>
      </c>
      <c r="CY60" s="310">
        <f t="shared" si="153"/>
        <v>0.98296670467019331</v>
      </c>
      <c r="CZ60" s="310">
        <f t="shared" si="154"/>
        <v>0.99860410986579407</v>
      </c>
      <c r="DA60" s="310">
        <f t="shared" si="155"/>
        <v>0.98296670467019331</v>
      </c>
      <c r="DB60" s="310">
        <f t="shared" si="156"/>
        <v>0.99860410986579407</v>
      </c>
      <c r="DC60" s="310">
        <v>0.64235304556260087</v>
      </c>
      <c r="DD60" s="310">
        <v>0.90966053441758843</v>
      </c>
      <c r="DE60" s="310">
        <v>0.89519733201271845</v>
      </c>
      <c r="DF60" s="310">
        <v>0.79976627224572527</v>
      </c>
      <c r="DH60" s="310">
        <f t="shared" si="157"/>
        <v>8.0625752105896495E-2</v>
      </c>
      <c r="DI60" s="310">
        <f t="shared" si="158"/>
        <v>8.0625752105896495E-2</v>
      </c>
      <c r="DJ60" s="310">
        <f t="shared" si="159"/>
        <v>0</v>
      </c>
      <c r="DK60" s="310">
        <f t="shared" si="160"/>
        <v>4.8517241365528582E-2</v>
      </c>
      <c r="DL60" s="310">
        <f t="shared" si="161"/>
        <v>0</v>
      </c>
      <c r="DM60" s="310">
        <f t="shared" si="162"/>
        <v>4.8517241365528582E-2</v>
      </c>
      <c r="DN60" s="310">
        <f t="shared" si="163"/>
        <v>4.8517241365528582E-2</v>
      </c>
      <c r="DO60" s="310">
        <f t="shared" si="164"/>
        <v>0</v>
      </c>
      <c r="DP60" s="310">
        <f t="shared" si="165"/>
        <v>0</v>
      </c>
      <c r="DQ60" s="310">
        <f t="shared" si="166"/>
        <v>4.8517241365528582E-2</v>
      </c>
      <c r="DR60" s="310">
        <f t="shared" si="167"/>
        <v>8.0625752105896495E-2</v>
      </c>
      <c r="DS60" s="310">
        <f t="shared" si="168"/>
        <v>0</v>
      </c>
      <c r="DT60" s="310">
        <f t="shared" si="169"/>
        <v>0</v>
      </c>
      <c r="DU60" s="310">
        <f t="shared" si="170"/>
        <v>8.0625752105896495E-2</v>
      </c>
      <c r="DV60" s="310">
        <f t="shared" si="171"/>
        <v>4.8517241365528582E-2</v>
      </c>
      <c r="DW60" s="310">
        <f t="shared" si="172"/>
        <v>4.8517241365528582E-2</v>
      </c>
      <c r="DX60" s="310">
        <f t="shared" si="173"/>
        <v>0</v>
      </c>
      <c r="DY60" s="310">
        <f t="shared" si="174"/>
        <v>0</v>
      </c>
      <c r="DZ60" s="310">
        <f t="shared" si="175"/>
        <v>4.8517241365528582E-2</v>
      </c>
      <c r="EA60" s="310">
        <f t="shared" si="176"/>
        <v>4.8517241365528582E-2</v>
      </c>
      <c r="EB60" s="310">
        <f t="shared" si="177"/>
        <v>4.8517241365528582E-2</v>
      </c>
      <c r="EC60" s="310">
        <f t="shared" si="178"/>
        <v>4.8517241365528582E-2</v>
      </c>
      <c r="ED60" s="310">
        <f t="shared" si="179"/>
        <v>0</v>
      </c>
      <c r="EE60" s="310">
        <f t="shared" si="180"/>
        <v>0</v>
      </c>
      <c r="EF60" s="310">
        <f t="shared" si="181"/>
        <v>8.0625752105896495E-2</v>
      </c>
      <c r="EG60" s="310">
        <f t="shared" si="182"/>
        <v>8.0625752105896495E-2</v>
      </c>
      <c r="EH60" s="310">
        <f t="shared" si="183"/>
        <v>4.8517241365528582E-2</v>
      </c>
      <c r="EI60" s="310">
        <f t="shared" si="184"/>
        <v>0</v>
      </c>
      <c r="EJ60" s="310">
        <f t="shared" si="185"/>
        <v>4.8517241365528582E-2</v>
      </c>
      <c r="EK60" s="310">
        <f t="shared" si="186"/>
        <v>0</v>
      </c>
      <c r="EL60" s="310">
        <f t="shared" si="187"/>
        <v>4.8517241365528582E-2</v>
      </c>
      <c r="EM60" s="310">
        <v>0.64235304556260087</v>
      </c>
      <c r="EN60" s="310">
        <v>0.90966053441758843</v>
      </c>
      <c r="EO60" s="310">
        <v>0.89519733201271845</v>
      </c>
      <c r="EP60" s="310">
        <v>0.79976627224572527</v>
      </c>
      <c r="ER60" s="310">
        <f t="shared" si="188"/>
        <v>0.33333333333333331</v>
      </c>
      <c r="ES60" s="310">
        <f t="shared" si="189"/>
        <v>0.33333333333333331</v>
      </c>
      <c r="ET60" s="310">
        <f t="shared" si="190"/>
        <v>0</v>
      </c>
      <c r="EU60" s="310">
        <f t="shared" si="191"/>
        <v>0.25</v>
      </c>
      <c r="EV60" s="310">
        <f t="shared" si="192"/>
        <v>0</v>
      </c>
      <c r="EW60" s="310">
        <f t="shared" si="193"/>
        <v>0.25</v>
      </c>
      <c r="EX60" s="310">
        <f t="shared" si="194"/>
        <v>0.25</v>
      </c>
      <c r="EY60" s="310">
        <f t="shared" si="195"/>
        <v>0</v>
      </c>
      <c r="EZ60" s="310">
        <f t="shared" si="196"/>
        <v>0</v>
      </c>
      <c r="FA60" s="310">
        <f t="shared" si="197"/>
        <v>0.25</v>
      </c>
      <c r="FB60" s="310">
        <f t="shared" si="198"/>
        <v>0.33333333333333331</v>
      </c>
      <c r="FC60" s="310">
        <f t="shared" si="199"/>
        <v>0</v>
      </c>
      <c r="FD60" s="310">
        <f t="shared" si="200"/>
        <v>0</v>
      </c>
      <c r="FE60" s="310">
        <f t="shared" si="201"/>
        <v>0.33333333333333331</v>
      </c>
      <c r="FF60" s="310">
        <f t="shared" si="202"/>
        <v>0.25</v>
      </c>
      <c r="FG60" s="310">
        <f t="shared" si="203"/>
        <v>0.25</v>
      </c>
      <c r="FH60" s="310">
        <f t="shared" si="204"/>
        <v>0</v>
      </c>
      <c r="FI60" s="310">
        <f t="shared" si="205"/>
        <v>0</v>
      </c>
      <c r="FJ60" s="310">
        <f t="shared" si="206"/>
        <v>0.25</v>
      </c>
      <c r="FK60" s="310">
        <f t="shared" si="207"/>
        <v>0.25</v>
      </c>
      <c r="FL60" s="310">
        <f t="shared" si="208"/>
        <v>0.25</v>
      </c>
      <c r="FM60" s="310">
        <f t="shared" si="209"/>
        <v>0.25</v>
      </c>
      <c r="FN60" s="310">
        <f t="shared" si="210"/>
        <v>0</v>
      </c>
      <c r="FO60" s="310">
        <f t="shared" si="211"/>
        <v>0</v>
      </c>
      <c r="FP60" s="310">
        <f t="shared" si="212"/>
        <v>0.33333333333333331</v>
      </c>
      <c r="FQ60" s="310">
        <f t="shared" si="213"/>
        <v>0.33333333333333331</v>
      </c>
      <c r="FR60" s="310">
        <f t="shared" si="214"/>
        <v>0.25</v>
      </c>
      <c r="FS60" s="310">
        <f t="shared" si="215"/>
        <v>0</v>
      </c>
      <c r="FT60" s="310">
        <f t="shared" si="216"/>
        <v>0.25</v>
      </c>
      <c r="FU60" s="310">
        <f t="shared" si="217"/>
        <v>0</v>
      </c>
      <c r="FV60" s="310">
        <f t="shared" si="218"/>
        <v>0.25</v>
      </c>
      <c r="FW60" s="310">
        <v>0.64235304556260087</v>
      </c>
      <c r="FX60" s="310">
        <v>0.90966053441758843</v>
      </c>
      <c r="FY60" s="310">
        <v>0.89519733201271845</v>
      </c>
      <c r="FZ60" s="310">
        <v>0.79976627224572527</v>
      </c>
      <c r="GB60" s="310">
        <f t="shared" si="219"/>
        <v>8.6516244641151777E-2</v>
      </c>
      <c r="GC60" s="310">
        <f t="shared" si="220"/>
        <v>8.6516244641151777E-2</v>
      </c>
      <c r="GD60" s="310">
        <f t="shared" si="221"/>
        <v>0</v>
      </c>
      <c r="GE60" s="310">
        <f t="shared" si="222"/>
        <v>0.19737960547115538</v>
      </c>
      <c r="GF60" s="310">
        <f t="shared" si="223"/>
        <v>0</v>
      </c>
      <c r="GG60" s="310">
        <f t="shared" si="224"/>
        <v>0.19737960547115538</v>
      </c>
      <c r="GH60" s="310">
        <f t="shared" si="225"/>
        <v>0.19737960547115538</v>
      </c>
      <c r="GI60" s="310">
        <f t="shared" si="226"/>
        <v>0</v>
      </c>
      <c r="GJ60" s="310">
        <f t="shared" si="227"/>
        <v>0</v>
      </c>
      <c r="GK60" s="310">
        <f t="shared" si="228"/>
        <v>0.19737960547115538</v>
      </c>
      <c r="GL60" s="310">
        <f t="shared" si="229"/>
        <v>8.6516244641151777E-2</v>
      </c>
      <c r="GM60" s="310">
        <f t="shared" si="230"/>
        <v>0</v>
      </c>
      <c r="GN60" s="310">
        <f t="shared" si="231"/>
        <v>0</v>
      </c>
      <c r="GO60" s="310">
        <f t="shared" si="232"/>
        <v>8.6516244641151777E-2</v>
      </c>
      <c r="GP60" s="310">
        <f t="shared" si="233"/>
        <v>0.19737960547115538</v>
      </c>
      <c r="GQ60" s="310">
        <f t="shared" si="234"/>
        <v>0.19737960547115538</v>
      </c>
      <c r="GR60" s="310">
        <f t="shared" si="235"/>
        <v>0</v>
      </c>
      <c r="GS60" s="310">
        <f t="shared" si="236"/>
        <v>0</v>
      </c>
      <c r="GT60" s="310">
        <f t="shared" si="237"/>
        <v>0.19737960547115538</v>
      </c>
      <c r="GU60" s="310">
        <f t="shared" si="238"/>
        <v>0.19737960547115538</v>
      </c>
      <c r="GV60" s="310">
        <f t="shared" si="239"/>
        <v>0.19737960547115538</v>
      </c>
      <c r="GW60" s="310">
        <f t="shared" si="240"/>
        <v>0.19737960547115538</v>
      </c>
      <c r="GX60" s="310">
        <f t="shared" si="241"/>
        <v>0</v>
      </c>
      <c r="GY60" s="310">
        <f t="shared" si="242"/>
        <v>0</v>
      </c>
      <c r="GZ60" s="310">
        <f t="shared" si="243"/>
        <v>8.6516244641151777E-2</v>
      </c>
      <c r="HA60" s="310">
        <f t="shared" si="244"/>
        <v>8.6516244641151777E-2</v>
      </c>
      <c r="HB60" s="310">
        <f t="shared" si="245"/>
        <v>0.19737960547115538</v>
      </c>
      <c r="HC60" s="310">
        <f t="shared" si="246"/>
        <v>0</v>
      </c>
      <c r="HD60" s="310">
        <f t="shared" si="247"/>
        <v>0.19737960547115538</v>
      </c>
      <c r="HE60" s="310">
        <f t="shared" si="248"/>
        <v>0</v>
      </c>
      <c r="HF60" s="310">
        <f t="shared" si="249"/>
        <v>0.19737960547115538</v>
      </c>
      <c r="HG60" s="310">
        <v>0.64235304556260087</v>
      </c>
      <c r="HH60" s="310">
        <v>0.90966053441758843</v>
      </c>
      <c r="HI60" s="310">
        <v>0.89519733201271845</v>
      </c>
      <c r="HJ60" s="310">
        <v>0.79976627224572527</v>
      </c>
      <c r="HL60" s="310">
        <f t="shared" si="250"/>
        <v>0</v>
      </c>
      <c r="HM60" s="310">
        <f t="shared" si="251"/>
        <v>0</v>
      </c>
      <c r="HN60" s="310">
        <f t="shared" si="252"/>
        <v>0</v>
      </c>
      <c r="HO60" s="310">
        <f t="shared" si="253"/>
        <v>0</v>
      </c>
      <c r="HP60" s="310">
        <f t="shared" si="254"/>
        <v>0</v>
      </c>
      <c r="HQ60" s="310">
        <f t="shared" si="255"/>
        <v>0</v>
      </c>
      <c r="HR60" s="310">
        <f t="shared" si="256"/>
        <v>0</v>
      </c>
      <c r="HS60" s="310">
        <f t="shared" si="257"/>
        <v>0</v>
      </c>
      <c r="HT60" s="310">
        <f t="shared" si="258"/>
        <v>0</v>
      </c>
      <c r="HU60" s="310">
        <f t="shared" si="259"/>
        <v>0</v>
      </c>
      <c r="HV60" s="310">
        <f t="shared" si="260"/>
        <v>0</v>
      </c>
      <c r="HW60" s="310">
        <f t="shared" si="261"/>
        <v>0</v>
      </c>
      <c r="HX60" s="310">
        <f t="shared" si="262"/>
        <v>0</v>
      </c>
      <c r="HY60" s="310">
        <f t="shared" si="263"/>
        <v>0</v>
      </c>
      <c r="HZ60" s="310">
        <f t="shared" si="264"/>
        <v>0</v>
      </c>
      <c r="IA60" s="310">
        <f t="shared" si="265"/>
        <v>0</v>
      </c>
      <c r="IB60" s="310">
        <f t="shared" si="266"/>
        <v>0</v>
      </c>
      <c r="IC60" s="310">
        <f t="shared" si="267"/>
        <v>0</v>
      </c>
      <c r="ID60" s="310">
        <f t="shared" si="268"/>
        <v>0</v>
      </c>
      <c r="IE60" s="310">
        <f t="shared" si="269"/>
        <v>0</v>
      </c>
      <c r="IF60" s="310">
        <f t="shared" si="270"/>
        <v>0</v>
      </c>
      <c r="IG60" s="310">
        <f t="shared" si="271"/>
        <v>0</v>
      </c>
      <c r="IH60" s="310">
        <f t="shared" si="272"/>
        <v>0</v>
      </c>
      <c r="II60" s="310">
        <f t="shared" si="273"/>
        <v>0</v>
      </c>
      <c r="IJ60" s="310">
        <f t="shared" si="274"/>
        <v>0</v>
      </c>
      <c r="IK60" s="310">
        <f t="shared" si="275"/>
        <v>0</v>
      </c>
      <c r="IL60" s="310">
        <f t="shared" si="276"/>
        <v>0</v>
      </c>
      <c r="IM60" s="310">
        <f t="shared" si="277"/>
        <v>0</v>
      </c>
      <c r="IN60" s="310">
        <f t="shared" si="278"/>
        <v>0</v>
      </c>
      <c r="IO60" s="310">
        <f t="shared" si="279"/>
        <v>0</v>
      </c>
      <c r="IP60" s="310">
        <f t="shared" si="280"/>
        <v>0</v>
      </c>
      <c r="IQ60" s="310">
        <v>0.64235304556260087</v>
      </c>
      <c r="IR60" s="310">
        <v>0.90966053441758843</v>
      </c>
      <c r="IS60" s="310">
        <v>0.89519733201271845</v>
      </c>
      <c r="IT60" s="310">
        <v>0.79976627224572527</v>
      </c>
      <c r="IV60" s="310">
        <f t="shared" si="281"/>
        <v>0</v>
      </c>
      <c r="IW60" s="310">
        <f t="shared" si="282"/>
        <v>0</v>
      </c>
      <c r="IX60" s="310">
        <f t="shared" si="283"/>
        <v>0</v>
      </c>
      <c r="IY60" s="310">
        <f t="shared" si="284"/>
        <v>0</v>
      </c>
      <c r="IZ60" s="310">
        <f t="shared" si="285"/>
        <v>0</v>
      </c>
      <c r="JA60" s="310">
        <f t="shared" si="286"/>
        <v>0</v>
      </c>
      <c r="JB60" s="310">
        <f t="shared" si="287"/>
        <v>0</v>
      </c>
      <c r="JC60" s="310">
        <f t="shared" si="288"/>
        <v>0</v>
      </c>
      <c r="JD60" s="310">
        <f t="shared" si="289"/>
        <v>0</v>
      </c>
      <c r="JE60" s="310">
        <f t="shared" si="290"/>
        <v>0</v>
      </c>
      <c r="JF60" s="310">
        <f t="shared" si="291"/>
        <v>0</v>
      </c>
      <c r="JG60" s="310">
        <f t="shared" si="292"/>
        <v>0</v>
      </c>
      <c r="JH60" s="310">
        <f t="shared" si="293"/>
        <v>0</v>
      </c>
      <c r="JI60" s="310">
        <f t="shared" si="294"/>
        <v>0</v>
      </c>
      <c r="JJ60" s="310">
        <f t="shared" si="295"/>
        <v>0</v>
      </c>
      <c r="JK60" s="310">
        <f t="shared" si="296"/>
        <v>0</v>
      </c>
      <c r="JL60" s="310">
        <f t="shared" si="297"/>
        <v>0</v>
      </c>
      <c r="JM60" s="310">
        <f t="shared" si="298"/>
        <v>0</v>
      </c>
      <c r="JN60" s="310">
        <f t="shared" si="299"/>
        <v>0</v>
      </c>
      <c r="JO60" s="310">
        <f t="shared" si="300"/>
        <v>0</v>
      </c>
      <c r="JP60" s="310">
        <f t="shared" si="301"/>
        <v>0</v>
      </c>
      <c r="JQ60" s="310">
        <f t="shared" si="302"/>
        <v>0</v>
      </c>
      <c r="JR60" s="310">
        <f t="shared" si="303"/>
        <v>0</v>
      </c>
      <c r="JS60" s="310">
        <f t="shared" si="304"/>
        <v>0</v>
      </c>
      <c r="JT60" s="310">
        <f t="shared" si="305"/>
        <v>0</v>
      </c>
      <c r="JU60" s="310">
        <f t="shared" si="306"/>
        <v>0</v>
      </c>
      <c r="JV60" s="310">
        <f t="shared" si="307"/>
        <v>0</v>
      </c>
      <c r="JW60" s="310">
        <f t="shared" si="308"/>
        <v>0</v>
      </c>
      <c r="JX60" s="310">
        <f t="shared" si="309"/>
        <v>0</v>
      </c>
      <c r="JY60" s="310">
        <f t="shared" si="310"/>
        <v>0</v>
      </c>
      <c r="JZ60" s="310">
        <f t="shared" si="311"/>
        <v>0</v>
      </c>
      <c r="KA60" s="310">
        <v>0.64235304556260087</v>
      </c>
      <c r="KB60" s="310">
        <v>0.90966053441758843</v>
      </c>
      <c r="KC60" s="310">
        <v>0.89519733201271845</v>
      </c>
      <c r="KD60" s="310">
        <v>0.79976627224572527</v>
      </c>
      <c r="KF60" s="310">
        <f t="shared" si="312"/>
        <v>0</v>
      </c>
      <c r="KG60" s="310">
        <f t="shared" si="313"/>
        <v>0</v>
      </c>
      <c r="KH60" s="310">
        <f t="shared" si="314"/>
        <v>0</v>
      </c>
      <c r="KI60" s="310">
        <f t="shared" si="315"/>
        <v>0</v>
      </c>
      <c r="KJ60" s="310">
        <f t="shared" si="316"/>
        <v>0</v>
      </c>
      <c r="KK60" s="310">
        <f t="shared" si="317"/>
        <v>0</v>
      </c>
      <c r="KL60" s="310">
        <f t="shared" si="318"/>
        <v>0</v>
      </c>
      <c r="KM60" s="310">
        <f t="shared" si="319"/>
        <v>0</v>
      </c>
      <c r="KN60" s="310">
        <f t="shared" si="320"/>
        <v>0</v>
      </c>
      <c r="KO60" s="310">
        <f t="shared" si="321"/>
        <v>0</v>
      </c>
      <c r="KP60" s="310">
        <f t="shared" si="322"/>
        <v>0</v>
      </c>
      <c r="KQ60" s="310">
        <f t="shared" si="323"/>
        <v>0</v>
      </c>
      <c r="KR60" s="310">
        <f t="shared" si="324"/>
        <v>0</v>
      </c>
      <c r="KS60" s="310">
        <f t="shared" si="325"/>
        <v>0</v>
      </c>
      <c r="KT60" s="310">
        <f t="shared" si="326"/>
        <v>0</v>
      </c>
      <c r="KU60" s="310">
        <f t="shared" si="327"/>
        <v>0</v>
      </c>
      <c r="KV60" s="310">
        <f t="shared" si="328"/>
        <v>0</v>
      </c>
      <c r="KW60" s="310">
        <f t="shared" si="329"/>
        <v>0</v>
      </c>
      <c r="KX60" s="310">
        <f t="shared" si="330"/>
        <v>0</v>
      </c>
      <c r="KY60" s="310">
        <f t="shared" si="331"/>
        <v>0</v>
      </c>
      <c r="KZ60" s="310">
        <f t="shared" si="332"/>
        <v>0</v>
      </c>
      <c r="LA60" s="310">
        <f t="shared" si="333"/>
        <v>0</v>
      </c>
      <c r="LB60" s="310">
        <f t="shared" si="334"/>
        <v>0</v>
      </c>
      <c r="LC60" s="310">
        <f t="shared" si="335"/>
        <v>0</v>
      </c>
      <c r="LD60" s="310">
        <f t="shared" si="336"/>
        <v>0</v>
      </c>
      <c r="LE60" s="310">
        <f t="shared" si="337"/>
        <v>0</v>
      </c>
      <c r="LF60" s="310">
        <f t="shared" si="338"/>
        <v>0</v>
      </c>
      <c r="LG60" s="310">
        <f t="shared" si="339"/>
        <v>0</v>
      </c>
      <c r="LH60" s="310">
        <f t="shared" si="340"/>
        <v>0</v>
      </c>
      <c r="LI60" s="310">
        <f t="shared" si="341"/>
        <v>0</v>
      </c>
      <c r="LJ60" s="310">
        <f t="shared" si="342"/>
        <v>0</v>
      </c>
      <c r="LK60" s="310">
        <v>0.64235304556260087</v>
      </c>
      <c r="LL60" s="310">
        <v>0.90966053441758843</v>
      </c>
      <c r="LM60" s="310">
        <v>0.89519733201271845</v>
      </c>
      <c r="LN60" s="310">
        <v>0.79976627224572527</v>
      </c>
      <c r="LP60" s="310">
        <f t="shared" si="343"/>
        <v>0</v>
      </c>
      <c r="LQ60" s="310">
        <f t="shared" si="344"/>
        <v>0</v>
      </c>
      <c r="LR60" s="310">
        <f t="shared" si="345"/>
        <v>0</v>
      </c>
      <c r="LS60" s="310">
        <f t="shared" si="346"/>
        <v>0</v>
      </c>
      <c r="LT60" s="310">
        <f t="shared" si="347"/>
        <v>0</v>
      </c>
      <c r="LU60" s="310">
        <f t="shared" si="348"/>
        <v>0</v>
      </c>
      <c r="LV60" s="310">
        <f t="shared" si="349"/>
        <v>0</v>
      </c>
      <c r="LW60" s="310">
        <f t="shared" si="350"/>
        <v>0</v>
      </c>
      <c r="LX60" s="310">
        <f t="shared" si="351"/>
        <v>0</v>
      </c>
      <c r="LY60" s="310">
        <f t="shared" si="352"/>
        <v>0</v>
      </c>
      <c r="LZ60" s="310">
        <f t="shared" si="353"/>
        <v>0</v>
      </c>
      <c r="MA60" s="310">
        <f t="shared" si="354"/>
        <v>0</v>
      </c>
      <c r="MB60" s="310">
        <f t="shared" si="355"/>
        <v>0</v>
      </c>
      <c r="MC60" s="310">
        <f t="shared" si="356"/>
        <v>0</v>
      </c>
      <c r="MD60" s="310">
        <f t="shared" si="357"/>
        <v>0</v>
      </c>
      <c r="ME60" s="310">
        <f t="shared" si="358"/>
        <v>0</v>
      </c>
      <c r="MF60" s="310">
        <f t="shared" si="359"/>
        <v>0</v>
      </c>
      <c r="MG60" s="310">
        <f t="shared" si="360"/>
        <v>0</v>
      </c>
      <c r="MH60" s="310">
        <f t="shared" si="361"/>
        <v>0</v>
      </c>
      <c r="MI60" s="310">
        <f t="shared" si="362"/>
        <v>0</v>
      </c>
      <c r="MJ60" s="310">
        <f t="shared" si="363"/>
        <v>0</v>
      </c>
      <c r="MK60" s="310">
        <f t="shared" si="364"/>
        <v>0</v>
      </c>
      <c r="ML60" s="310">
        <f t="shared" si="365"/>
        <v>0</v>
      </c>
      <c r="MM60" s="310">
        <f t="shared" si="366"/>
        <v>0</v>
      </c>
      <c r="MN60" s="310">
        <f t="shared" si="367"/>
        <v>0</v>
      </c>
      <c r="MO60" s="310">
        <f t="shared" si="368"/>
        <v>0</v>
      </c>
      <c r="MP60" s="310">
        <f t="shared" si="369"/>
        <v>0</v>
      </c>
      <c r="MQ60" s="310">
        <f t="shared" si="370"/>
        <v>0</v>
      </c>
      <c r="MR60" s="310">
        <f t="shared" si="371"/>
        <v>0</v>
      </c>
      <c r="MS60" s="310">
        <f t="shared" si="372"/>
        <v>0</v>
      </c>
      <c r="MT60" s="310">
        <f t="shared" si="373"/>
        <v>0</v>
      </c>
      <c r="MU60" s="310">
        <v>0.64235304556260087</v>
      </c>
      <c r="MV60" s="310">
        <v>0.90966053441758843</v>
      </c>
      <c r="MW60" s="310">
        <v>0.89519733201271845</v>
      </c>
      <c r="MX60" s="310">
        <v>0.79976627224572527</v>
      </c>
      <c r="MZ60" s="310">
        <f t="shared" si="374"/>
        <v>0</v>
      </c>
      <c r="NA60" s="310">
        <f t="shared" si="375"/>
        <v>0</v>
      </c>
      <c r="NB60" s="310">
        <f t="shared" si="376"/>
        <v>0</v>
      </c>
      <c r="NC60" s="310">
        <f t="shared" si="377"/>
        <v>0</v>
      </c>
      <c r="ND60" s="310">
        <f t="shared" si="378"/>
        <v>0</v>
      </c>
      <c r="NE60" s="310">
        <f t="shared" si="379"/>
        <v>0</v>
      </c>
      <c r="NF60" s="310">
        <f t="shared" si="380"/>
        <v>0</v>
      </c>
      <c r="NG60" s="310">
        <f t="shared" si="381"/>
        <v>0</v>
      </c>
      <c r="NH60" s="310">
        <f t="shared" si="382"/>
        <v>0</v>
      </c>
      <c r="NI60" s="310">
        <f t="shared" si="383"/>
        <v>0</v>
      </c>
      <c r="NJ60" s="310">
        <f t="shared" si="384"/>
        <v>0</v>
      </c>
      <c r="NK60" s="310">
        <f t="shared" si="385"/>
        <v>0</v>
      </c>
      <c r="NL60" s="310">
        <f t="shared" si="386"/>
        <v>0</v>
      </c>
      <c r="NM60" s="310">
        <f t="shared" si="387"/>
        <v>0</v>
      </c>
      <c r="NN60" s="310">
        <f t="shared" si="388"/>
        <v>0</v>
      </c>
      <c r="NO60" s="310">
        <f t="shared" si="389"/>
        <v>0</v>
      </c>
      <c r="NP60" s="310">
        <f t="shared" si="390"/>
        <v>0</v>
      </c>
      <c r="NQ60" s="310">
        <f t="shared" si="391"/>
        <v>0</v>
      </c>
      <c r="NR60" s="310">
        <f t="shared" si="392"/>
        <v>0</v>
      </c>
      <c r="NS60" s="310">
        <f t="shared" si="393"/>
        <v>0</v>
      </c>
      <c r="NT60" s="310">
        <f t="shared" si="394"/>
        <v>0</v>
      </c>
      <c r="NU60" s="310">
        <f t="shared" si="395"/>
        <v>0</v>
      </c>
      <c r="NV60" s="310">
        <f t="shared" si="396"/>
        <v>0</v>
      </c>
      <c r="NW60" s="310">
        <f t="shared" si="397"/>
        <v>0</v>
      </c>
      <c r="NX60" s="310">
        <f t="shared" si="398"/>
        <v>0</v>
      </c>
      <c r="NY60" s="310">
        <f t="shared" si="399"/>
        <v>0</v>
      </c>
      <c r="NZ60" s="310">
        <f t="shared" si="400"/>
        <v>0</v>
      </c>
      <c r="OA60" s="310">
        <f t="shared" si="401"/>
        <v>0</v>
      </c>
      <c r="OB60" s="310">
        <f t="shared" si="402"/>
        <v>0</v>
      </c>
      <c r="OC60" s="310">
        <f t="shared" si="403"/>
        <v>0</v>
      </c>
      <c r="OD60" s="310">
        <f t="shared" si="404"/>
        <v>0</v>
      </c>
      <c r="OE60" s="310">
        <v>0.64235304556260087</v>
      </c>
      <c r="OF60" s="310">
        <v>0.90966053441758843</v>
      </c>
      <c r="OG60" s="310">
        <v>0.89519733201271845</v>
      </c>
      <c r="OH60" s="310">
        <v>0.79976627224572527</v>
      </c>
      <c r="OJ60" s="310">
        <f t="shared" si="405"/>
        <v>0.87289494947585433</v>
      </c>
      <c r="OK60" s="310">
        <f t="shared" si="406"/>
        <v>0.87289494947585433</v>
      </c>
      <c r="OL60" s="310">
        <f t="shared" si="407"/>
        <v>0.57786803400222875</v>
      </c>
      <c r="OM60" s="310">
        <f t="shared" si="408"/>
        <v>0.60314984320917686</v>
      </c>
      <c r="ON60" s="310">
        <f t="shared" si="409"/>
        <v>0.57786803400222875</v>
      </c>
      <c r="OO60" s="310">
        <f t="shared" si="410"/>
        <v>0.60314984320917686</v>
      </c>
      <c r="OP60" s="310">
        <f t="shared" si="411"/>
        <v>0.60314984320917686</v>
      </c>
      <c r="OQ60" s="310">
        <f t="shared" si="412"/>
        <v>0.57786803400222875</v>
      </c>
      <c r="OR60" s="310">
        <f t="shared" si="413"/>
        <v>0.57786803400222875</v>
      </c>
      <c r="OS60" s="310">
        <f t="shared" si="414"/>
        <v>0.60314984320917686</v>
      </c>
      <c r="OT60" s="310">
        <f t="shared" si="415"/>
        <v>0.87289494947585433</v>
      </c>
      <c r="OU60" s="310">
        <f t="shared" si="416"/>
        <v>0.57786803400222875</v>
      </c>
      <c r="OV60" s="310">
        <f t="shared" si="417"/>
        <v>0.57786803400222875</v>
      </c>
      <c r="OW60" s="310">
        <f t="shared" si="418"/>
        <v>0.87289494947585433</v>
      </c>
      <c r="OX60" s="310">
        <f t="shared" si="419"/>
        <v>0.60314984320917686</v>
      </c>
      <c r="OY60" s="310">
        <f t="shared" si="420"/>
        <v>0.60314984320917686</v>
      </c>
      <c r="OZ60" s="310">
        <f t="shared" si="421"/>
        <v>0.57786803400222875</v>
      </c>
      <c r="PA60" s="310">
        <f t="shared" si="422"/>
        <v>0.57786803400222875</v>
      </c>
      <c r="PB60" s="310">
        <f t="shared" si="423"/>
        <v>0.60314984320917686</v>
      </c>
      <c r="PC60" s="310">
        <f t="shared" si="424"/>
        <v>0.60314984320917686</v>
      </c>
      <c r="PD60" s="310">
        <f t="shared" si="425"/>
        <v>0.60314984320917686</v>
      </c>
      <c r="PE60" s="310">
        <f t="shared" si="426"/>
        <v>0.60314984320917686</v>
      </c>
      <c r="PF60" s="310">
        <f t="shared" si="427"/>
        <v>0.57786803400222875</v>
      </c>
      <c r="PG60" s="310">
        <f t="shared" si="428"/>
        <v>0.57786803400222875</v>
      </c>
      <c r="PH60" s="310">
        <f t="shared" si="429"/>
        <v>0.87289494947585433</v>
      </c>
      <c r="PI60" s="310">
        <f t="shared" si="430"/>
        <v>0.87289494947585433</v>
      </c>
      <c r="PJ60" s="310">
        <f t="shared" si="431"/>
        <v>0.60314984320917686</v>
      </c>
      <c r="PK60" s="310">
        <f t="shared" si="432"/>
        <v>0.57786803400222875</v>
      </c>
      <c r="PL60" s="310">
        <f t="shared" si="433"/>
        <v>0.60314984320917686</v>
      </c>
      <c r="PM60" s="310">
        <f t="shared" si="434"/>
        <v>0.57786803400222875</v>
      </c>
      <c r="PN60" s="310">
        <f t="shared" si="435"/>
        <v>0.60314984320917686</v>
      </c>
      <c r="PO60" s="310">
        <v>0.64235304556260087</v>
      </c>
      <c r="PP60" s="310">
        <v>0.90966053441758843</v>
      </c>
      <c r="PQ60" s="310">
        <v>0.89519733201271845</v>
      </c>
      <c r="PR60" s="310">
        <v>0.79976627224572527</v>
      </c>
      <c r="PT60" s="310">
        <f t="shared" si="436"/>
        <v>0.56505408043839223</v>
      </c>
      <c r="PU60" s="310">
        <f t="shared" si="437"/>
        <v>0.56505408043839223</v>
      </c>
      <c r="PV60" s="310">
        <f t="shared" si="438"/>
        <v>0.43258580579663874</v>
      </c>
      <c r="PW60" s="310">
        <f t="shared" si="439"/>
        <v>0.26181357668548461</v>
      </c>
      <c r="PX60" s="310">
        <f t="shared" si="440"/>
        <v>0.43258580579663874</v>
      </c>
      <c r="PY60" s="310">
        <f t="shared" si="441"/>
        <v>0.26181357668548461</v>
      </c>
      <c r="PZ60" s="310">
        <f t="shared" si="442"/>
        <v>0.26181357668548461</v>
      </c>
      <c r="QA60" s="310">
        <f t="shared" si="443"/>
        <v>0.43258580579663874</v>
      </c>
      <c r="QB60" s="310">
        <f t="shared" si="444"/>
        <v>0.43258580579663874</v>
      </c>
      <c r="QC60" s="310">
        <f t="shared" si="445"/>
        <v>0.26181357668548461</v>
      </c>
      <c r="QD60" s="310">
        <f t="shared" si="446"/>
        <v>0.56505408043839223</v>
      </c>
      <c r="QE60" s="310">
        <f t="shared" si="447"/>
        <v>0.43258580579663874</v>
      </c>
      <c r="QF60" s="310">
        <f t="shared" si="448"/>
        <v>0.43258580579663874</v>
      </c>
      <c r="QG60" s="310">
        <f t="shared" si="449"/>
        <v>0.56505408043839223</v>
      </c>
      <c r="QH60" s="310">
        <f t="shared" si="450"/>
        <v>0.26181357668548461</v>
      </c>
      <c r="QI60" s="310">
        <f t="shared" si="451"/>
        <v>0.26181357668548461</v>
      </c>
      <c r="QJ60" s="310">
        <f t="shared" si="452"/>
        <v>0.43258580579663874</v>
      </c>
      <c r="QK60" s="310">
        <f t="shared" si="453"/>
        <v>0.43258580579663874</v>
      </c>
      <c r="QL60" s="310">
        <f t="shared" si="454"/>
        <v>0.26181357668548461</v>
      </c>
      <c r="QM60" s="310">
        <f t="shared" si="455"/>
        <v>0.26181357668548461</v>
      </c>
      <c r="QN60" s="310">
        <f t="shared" si="456"/>
        <v>0.26181357668548461</v>
      </c>
      <c r="QO60" s="310">
        <f t="shared" si="457"/>
        <v>0.26181357668548461</v>
      </c>
      <c r="QP60" s="310">
        <f t="shared" si="458"/>
        <v>0.43258580579663874</v>
      </c>
      <c r="QQ60" s="310">
        <f t="shared" si="459"/>
        <v>0.43258580579663874</v>
      </c>
      <c r="QR60" s="310">
        <f t="shared" si="460"/>
        <v>0.56505408043839223</v>
      </c>
      <c r="QS60" s="310">
        <f t="shared" si="461"/>
        <v>0.56505408043839223</v>
      </c>
      <c r="QT60" s="310">
        <f t="shared" si="462"/>
        <v>0.26181357668548461</v>
      </c>
      <c r="QU60" s="310">
        <f t="shared" si="463"/>
        <v>0.43258580579663874</v>
      </c>
      <c r="QV60" s="310">
        <f t="shared" si="464"/>
        <v>0.26181357668548461</v>
      </c>
      <c r="QW60" s="310">
        <f t="shared" si="465"/>
        <v>0.43258580579663874</v>
      </c>
      <c r="QX60" s="310">
        <f t="shared" si="466"/>
        <v>0.26181357668548461</v>
      </c>
      <c r="QY60" s="310">
        <v>0.64235304556260087</v>
      </c>
      <c r="QZ60" s="310">
        <v>0.90966053441758843</v>
      </c>
      <c r="RA60" s="310">
        <v>0.89519733201271845</v>
      </c>
      <c r="RB60" s="310">
        <v>0.79976627224572527</v>
      </c>
      <c r="RD60" s="310">
        <f t="shared" si="467"/>
        <v>0.58735174245546551</v>
      </c>
      <c r="RE60" s="310">
        <f t="shared" si="468"/>
        <v>0.58735174245546551</v>
      </c>
      <c r="RF60" s="310">
        <f t="shared" si="469"/>
        <v>0.73813467147871659</v>
      </c>
      <c r="RG60" s="310">
        <f t="shared" si="470"/>
        <v>1</v>
      </c>
      <c r="RH60" s="310">
        <f t="shared" si="471"/>
        <v>0.73813467147871659</v>
      </c>
      <c r="RI60" s="310">
        <f t="shared" si="472"/>
        <v>1</v>
      </c>
      <c r="RJ60" s="310">
        <f t="shared" si="473"/>
        <v>1</v>
      </c>
      <c r="RK60" s="310">
        <f t="shared" si="474"/>
        <v>0.73813467147871659</v>
      </c>
      <c r="RL60" s="310">
        <f t="shared" si="475"/>
        <v>0.73813467147871659</v>
      </c>
      <c r="RM60" s="310">
        <f t="shared" si="476"/>
        <v>1</v>
      </c>
      <c r="RN60" s="310">
        <f t="shared" si="477"/>
        <v>0.58735174245546551</v>
      </c>
      <c r="RO60" s="310">
        <f t="shared" si="478"/>
        <v>0.73813467147871659</v>
      </c>
      <c r="RP60" s="310">
        <f t="shared" si="479"/>
        <v>0.73813467147871659</v>
      </c>
      <c r="RQ60" s="310">
        <f t="shared" si="480"/>
        <v>0.58735174245546551</v>
      </c>
      <c r="RR60" s="310">
        <f t="shared" si="481"/>
        <v>1</v>
      </c>
      <c r="RS60" s="310">
        <f t="shared" si="482"/>
        <v>1</v>
      </c>
      <c r="RT60" s="310">
        <f t="shared" si="483"/>
        <v>0.73813467147871659</v>
      </c>
      <c r="RU60" s="310">
        <f t="shared" si="484"/>
        <v>0.73813467147871659</v>
      </c>
      <c r="RV60" s="310">
        <f t="shared" si="485"/>
        <v>1</v>
      </c>
      <c r="RW60" s="310">
        <f t="shared" si="486"/>
        <v>1</v>
      </c>
      <c r="RX60" s="310">
        <f t="shared" si="487"/>
        <v>1</v>
      </c>
      <c r="RY60" s="310">
        <f t="shared" si="488"/>
        <v>1</v>
      </c>
      <c r="RZ60" s="310">
        <f t="shared" si="489"/>
        <v>0.73813467147871659</v>
      </c>
      <c r="SA60" s="310">
        <f t="shared" si="490"/>
        <v>0.73813467147871659</v>
      </c>
      <c r="SB60" s="310">
        <f t="shared" si="491"/>
        <v>0.58735174245546551</v>
      </c>
      <c r="SC60" s="310">
        <f t="shared" si="492"/>
        <v>0.58735174245546551</v>
      </c>
      <c r="SD60" s="310">
        <f t="shared" si="493"/>
        <v>1</v>
      </c>
      <c r="SE60" s="310">
        <f t="shared" si="494"/>
        <v>0.73813467147871659</v>
      </c>
      <c r="SF60" s="310">
        <f t="shared" si="495"/>
        <v>1</v>
      </c>
      <c r="SG60" s="310">
        <f t="shared" si="496"/>
        <v>0.73813467147871659</v>
      </c>
      <c r="SH60" s="310">
        <f t="shared" si="497"/>
        <v>1</v>
      </c>
      <c r="SI60" s="310">
        <v>0.64235304556260087</v>
      </c>
      <c r="SJ60" s="310">
        <v>0.90966053441758843</v>
      </c>
      <c r="SK60" s="310">
        <v>0.89519733201271845</v>
      </c>
      <c r="SL60" s="310">
        <v>0.79976627224572527</v>
      </c>
      <c r="SN60" s="310">
        <f t="shared" si="498"/>
        <v>0.67894530669132791</v>
      </c>
      <c r="SO60" s="310">
        <f t="shared" si="499"/>
        <v>0.67894530669132791</v>
      </c>
      <c r="SP60" s="310">
        <f t="shared" si="500"/>
        <v>0.5950733643573094</v>
      </c>
      <c r="SQ60" s="310">
        <f t="shared" si="501"/>
        <v>0.64691205791871487</v>
      </c>
      <c r="SR60" s="310">
        <f t="shared" si="502"/>
        <v>0.5950733643573094</v>
      </c>
      <c r="SS60" s="310">
        <f t="shared" si="503"/>
        <v>0.64691205791871487</v>
      </c>
      <c r="ST60" s="310">
        <f t="shared" si="504"/>
        <v>0.64691205791871487</v>
      </c>
      <c r="SU60" s="310">
        <f t="shared" si="505"/>
        <v>0.5950733643573094</v>
      </c>
      <c r="SV60" s="310">
        <f t="shared" si="506"/>
        <v>0.5950733643573094</v>
      </c>
      <c r="SW60" s="310">
        <f t="shared" si="507"/>
        <v>0.64691205791871487</v>
      </c>
      <c r="SX60" s="310">
        <f t="shared" si="508"/>
        <v>0.67894530669132791</v>
      </c>
      <c r="SY60" s="310">
        <f t="shared" si="509"/>
        <v>0.5950733643573094</v>
      </c>
      <c r="SZ60" s="310">
        <f t="shared" si="510"/>
        <v>0.5950733643573094</v>
      </c>
      <c r="TA60" s="310">
        <f t="shared" si="511"/>
        <v>0.67894530669132791</v>
      </c>
      <c r="TB60" s="310">
        <f t="shared" si="512"/>
        <v>0.64691205791871487</v>
      </c>
      <c r="TC60" s="310">
        <f t="shared" si="513"/>
        <v>0.64691205791871487</v>
      </c>
      <c r="TD60" s="310">
        <f t="shared" si="514"/>
        <v>0.5950733643573094</v>
      </c>
      <c r="TE60" s="310">
        <f t="shared" si="515"/>
        <v>0.5950733643573094</v>
      </c>
      <c r="TF60" s="310">
        <f t="shared" si="516"/>
        <v>0.64691205791871487</v>
      </c>
      <c r="TG60" s="310">
        <f t="shared" si="517"/>
        <v>0.64691205791871487</v>
      </c>
      <c r="TH60" s="310">
        <f t="shared" si="518"/>
        <v>0.64691205791871487</v>
      </c>
      <c r="TI60" s="310">
        <f t="shared" si="519"/>
        <v>0.64691205791871487</v>
      </c>
      <c r="TJ60" s="310">
        <f t="shared" si="520"/>
        <v>0.5950733643573094</v>
      </c>
      <c r="TK60" s="310">
        <f t="shared" si="521"/>
        <v>0.5950733643573094</v>
      </c>
      <c r="TL60" s="310">
        <f t="shared" si="522"/>
        <v>0.67894530669132791</v>
      </c>
      <c r="TM60" s="310">
        <f t="shared" si="523"/>
        <v>0.67894530669132791</v>
      </c>
      <c r="TN60" s="310">
        <f t="shared" si="524"/>
        <v>0.64691205791871487</v>
      </c>
      <c r="TO60" s="310">
        <f t="shared" si="525"/>
        <v>0.5950733643573094</v>
      </c>
      <c r="TP60" s="310">
        <f t="shared" si="526"/>
        <v>0.64691205791871487</v>
      </c>
      <c r="TQ60" s="310">
        <f t="shared" si="527"/>
        <v>0.5950733643573094</v>
      </c>
      <c r="TR60" s="310">
        <f t="shared" si="528"/>
        <v>0.64691205791871487</v>
      </c>
      <c r="TS60" s="310">
        <v>0.64235304556260087</v>
      </c>
      <c r="TT60" s="310">
        <v>0.90966053441758843</v>
      </c>
      <c r="TU60" s="310">
        <v>0.89519733201271845</v>
      </c>
      <c r="TV60" s="310">
        <v>0.79976627224572527</v>
      </c>
      <c r="TX60" s="310">
        <f t="shared" si="529"/>
        <v>0.79758733352375388</v>
      </c>
      <c r="TY60" s="310">
        <f t="shared" si="530"/>
        <v>0.79758733352375388</v>
      </c>
      <c r="TZ60" s="310">
        <f t="shared" si="531"/>
        <v>0.46316701571230406</v>
      </c>
      <c r="UA60" s="310">
        <f t="shared" si="532"/>
        <v>0.26660801096394809</v>
      </c>
      <c r="UB60" s="310">
        <f t="shared" si="533"/>
        <v>0.46316701571230406</v>
      </c>
      <c r="UC60" s="310">
        <f t="shared" si="534"/>
        <v>0.26660801096394809</v>
      </c>
      <c r="UD60" s="310">
        <f t="shared" si="535"/>
        <v>0.26660801096394809</v>
      </c>
      <c r="UE60" s="310">
        <f t="shared" si="536"/>
        <v>0.46316701571230406</v>
      </c>
      <c r="UF60" s="310">
        <f t="shared" si="537"/>
        <v>0.46316701571230406</v>
      </c>
      <c r="UG60" s="310">
        <f t="shared" si="538"/>
        <v>0.26660801096394809</v>
      </c>
      <c r="UH60" s="310">
        <f t="shared" si="539"/>
        <v>0.79758733352375388</v>
      </c>
      <c r="UI60" s="310">
        <f t="shared" si="540"/>
        <v>0.46316701571230406</v>
      </c>
      <c r="UJ60" s="310">
        <f t="shared" si="541"/>
        <v>0.46316701571230406</v>
      </c>
      <c r="UK60" s="310">
        <f t="shared" si="542"/>
        <v>0.79758733352375388</v>
      </c>
      <c r="UL60" s="310">
        <f t="shared" si="543"/>
        <v>0.26660801096394809</v>
      </c>
      <c r="UM60" s="310">
        <f t="shared" si="544"/>
        <v>0.26660801096394809</v>
      </c>
      <c r="UN60" s="310">
        <f t="shared" si="545"/>
        <v>0.46316701571230406</v>
      </c>
      <c r="UO60" s="310">
        <f t="shared" si="546"/>
        <v>0.46316701571230406</v>
      </c>
      <c r="UP60" s="310">
        <f t="shared" si="547"/>
        <v>0.26660801096394809</v>
      </c>
      <c r="UQ60" s="310">
        <f t="shared" si="548"/>
        <v>0.26660801096394809</v>
      </c>
      <c r="UR60" s="310">
        <f t="shared" si="549"/>
        <v>0.26660801096394809</v>
      </c>
      <c r="US60" s="310">
        <f t="shared" si="550"/>
        <v>0.26660801096394809</v>
      </c>
      <c r="UT60" s="310">
        <f t="shared" si="551"/>
        <v>0.46316701571230406</v>
      </c>
      <c r="UU60" s="310">
        <f t="shared" si="552"/>
        <v>0.46316701571230406</v>
      </c>
      <c r="UV60" s="310">
        <f t="shared" si="553"/>
        <v>0.79758733352375388</v>
      </c>
      <c r="UW60" s="310">
        <f t="shared" si="554"/>
        <v>0.79758733352375388</v>
      </c>
      <c r="UX60" s="310">
        <f t="shared" si="555"/>
        <v>0.26660801096394809</v>
      </c>
      <c r="UY60" s="310">
        <f t="shared" si="556"/>
        <v>0.46316701571230406</v>
      </c>
      <c r="UZ60" s="310">
        <f t="shared" si="557"/>
        <v>0.26660801096394809</v>
      </c>
      <c r="VA60" s="310">
        <f t="shared" si="558"/>
        <v>0.46316701571230406</v>
      </c>
      <c r="VB60" s="310">
        <f t="shared" si="559"/>
        <v>0.26660801096394809</v>
      </c>
      <c r="VC60" s="310">
        <v>0.64235304556260087</v>
      </c>
      <c r="VD60" s="310">
        <v>0.90966053441758843</v>
      </c>
      <c r="VE60" s="310">
        <v>0.89519733201271845</v>
      </c>
      <c r="VF60" s="310">
        <v>0.79976627224572527</v>
      </c>
      <c r="VH60" s="310">
        <f t="shared" si="560"/>
        <v>0</v>
      </c>
      <c r="VI60" s="310">
        <f t="shared" si="561"/>
        <v>0</v>
      </c>
      <c r="VJ60" s="310">
        <f t="shared" si="562"/>
        <v>0.25</v>
      </c>
      <c r="VK60" s="310">
        <f t="shared" si="563"/>
        <v>0</v>
      </c>
      <c r="VL60" s="310">
        <f t="shared" si="564"/>
        <v>0.25</v>
      </c>
      <c r="VM60" s="310">
        <f t="shared" si="565"/>
        <v>0</v>
      </c>
      <c r="VN60" s="310">
        <f t="shared" si="566"/>
        <v>0</v>
      </c>
      <c r="VO60" s="310">
        <f t="shared" si="567"/>
        <v>0.25</v>
      </c>
      <c r="VP60" s="310">
        <f t="shared" si="568"/>
        <v>0.25</v>
      </c>
      <c r="VQ60" s="310">
        <f t="shared" si="569"/>
        <v>0</v>
      </c>
      <c r="VR60" s="310">
        <f t="shared" si="570"/>
        <v>0</v>
      </c>
      <c r="VS60" s="310">
        <f t="shared" si="571"/>
        <v>0.25</v>
      </c>
      <c r="VT60" s="310">
        <f t="shared" si="572"/>
        <v>0.25</v>
      </c>
      <c r="VU60" s="310">
        <f t="shared" si="573"/>
        <v>0</v>
      </c>
      <c r="VV60" s="310">
        <f t="shared" si="574"/>
        <v>0</v>
      </c>
      <c r="VW60" s="310">
        <f t="shared" si="575"/>
        <v>0</v>
      </c>
      <c r="VX60" s="310">
        <f t="shared" si="576"/>
        <v>0.25</v>
      </c>
      <c r="VY60" s="310">
        <f t="shared" si="577"/>
        <v>0.25</v>
      </c>
      <c r="VZ60" s="310">
        <f t="shared" si="578"/>
        <v>0</v>
      </c>
      <c r="WA60" s="310">
        <f t="shared" si="579"/>
        <v>0</v>
      </c>
      <c r="WB60" s="310">
        <f t="shared" si="580"/>
        <v>0</v>
      </c>
      <c r="WC60" s="310">
        <f t="shared" si="581"/>
        <v>0</v>
      </c>
      <c r="WD60" s="310">
        <f t="shared" si="582"/>
        <v>0.25</v>
      </c>
      <c r="WE60" s="310">
        <f t="shared" si="583"/>
        <v>0.25</v>
      </c>
      <c r="WF60" s="310">
        <f t="shared" si="584"/>
        <v>0</v>
      </c>
      <c r="WG60" s="310">
        <f t="shared" si="585"/>
        <v>0</v>
      </c>
      <c r="WH60" s="310">
        <f t="shared" si="586"/>
        <v>0</v>
      </c>
      <c r="WI60" s="310">
        <f t="shared" si="587"/>
        <v>0.25</v>
      </c>
      <c r="WJ60" s="310">
        <f t="shared" si="588"/>
        <v>0</v>
      </c>
      <c r="WK60" s="310">
        <f t="shared" si="589"/>
        <v>0.25</v>
      </c>
      <c r="WL60" s="310">
        <f t="shared" si="590"/>
        <v>0</v>
      </c>
      <c r="WM60" s="310">
        <v>0.64235304556260087</v>
      </c>
      <c r="WN60" s="310">
        <v>0.90966053441758843</v>
      </c>
      <c r="WO60" s="310">
        <v>0.89519733201271845</v>
      </c>
      <c r="WP60" s="310">
        <v>0.79976627224572527</v>
      </c>
      <c r="WR60" s="310">
        <f t="shared" si="591"/>
        <v>0</v>
      </c>
      <c r="WS60" s="310">
        <f t="shared" si="592"/>
        <v>0</v>
      </c>
      <c r="WT60" s="310">
        <f t="shared" si="593"/>
        <v>0</v>
      </c>
      <c r="WU60" s="310">
        <f t="shared" si="594"/>
        <v>0</v>
      </c>
      <c r="WV60" s="310">
        <f t="shared" si="595"/>
        <v>0</v>
      </c>
      <c r="WW60" s="310">
        <f t="shared" si="596"/>
        <v>0</v>
      </c>
      <c r="WX60" s="310">
        <f t="shared" si="597"/>
        <v>0</v>
      </c>
      <c r="WY60" s="310">
        <f t="shared" si="598"/>
        <v>0</v>
      </c>
      <c r="WZ60" s="310">
        <f t="shared" si="599"/>
        <v>0</v>
      </c>
      <c r="XA60" s="310">
        <f t="shared" si="600"/>
        <v>0</v>
      </c>
      <c r="XB60" s="310">
        <f t="shared" si="601"/>
        <v>0</v>
      </c>
      <c r="XC60" s="310">
        <f t="shared" si="602"/>
        <v>0</v>
      </c>
      <c r="XD60" s="310">
        <f t="shared" si="603"/>
        <v>0</v>
      </c>
      <c r="XE60" s="310">
        <f t="shared" si="604"/>
        <v>0</v>
      </c>
      <c r="XF60" s="310">
        <f t="shared" si="605"/>
        <v>0</v>
      </c>
      <c r="XG60" s="310">
        <f t="shared" si="606"/>
        <v>0</v>
      </c>
      <c r="XH60" s="310">
        <f t="shared" si="607"/>
        <v>0</v>
      </c>
      <c r="XI60" s="310">
        <f t="shared" si="608"/>
        <v>0</v>
      </c>
      <c r="XJ60" s="310">
        <f t="shared" si="609"/>
        <v>0</v>
      </c>
      <c r="XK60" s="310">
        <f t="shared" si="610"/>
        <v>0</v>
      </c>
      <c r="XL60" s="310">
        <f t="shared" si="611"/>
        <v>0</v>
      </c>
      <c r="XM60" s="310">
        <f t="shared" si="612"/>
        <v>0</v>
      </c>
      <c r="XN60" s="310">
        <f t="shared" si="613"/>
        <v>0</v>
      </c>
      <c r="XO60" s="310">
        <f t="shared" si="614"/>
        <v>0</v>
      </c>
      <c r="XP60" s="310">
        <f t="shared" si="615"/>
        <v>0</v>
      </c>
      <c r="XQ60" s="310">
        <f t="shared" si="616"/>
        <v>0</v>
      </c>
      <c r="XR60" s="310">
        <f t="shared" si="617"/>
        <v>0</v>
      </c>
      <c r="XS60" s="310">
        <f t="shared" si="618"/>
        <v>0</v>
      </c>
      <c r="XT60" s="310">
        <f t="shared" si="619"/>
        <v>0</v>
      </c>
      <c r="XU60" s="310">
        <f t="shared" si="620"/>
        <v>0</v>
      </c>
      <c r="XV60" s="310">
        <f t="shared" si="621"/>
        <v>0</v>
      </c>
      <c r="XW60" s="310">
        <v>0.64235304556260087</v>
      </c>
      <c r="XX60" s="310">
        <v>0.90966053441758843</v>
      </c>
      <c r="XY60" s="310">
        <v>0.89519733201271845</v>
      </c>
      <c r="XZ60" s="310">
        <v>0.79976627224572527</v>
      </c>
      <c r="YB60" s="310">
        <f t="shared" si="622"/>
        <v>0</v>
      </c>
      <c r="YC60" s="310">
        <f t="shared" si="623"/>
        <v>0</v>
      </c>
      <c r="YD60" s="310">
        <f t="shared" si="624"/>
        <v>0</v>
      </c>
      <c r="YE60" s="310">
        <f t="shared" si="625"/>
        <v>0</v>
      </c>
      <c r="YF60" s="310">
        <f t="shared" si="626"/>
        <v>0</v>
      </c>
      <c r="YG60" s="310">
        <f t="shared" si="627"/>
        <v>0</v>
      </c>
      <c r="YH60" s="310">
        <f t="shared" si="628"/>
        <v>0</v>
      </c>
      <c r="YI60" s="310">
        <f t="shared" si="629"/>
        <v>0</v>
      </c>
      <c r="YJ60" s="310">
        <f t="shared" si="630"/>
        <v>0</v>
      </c>
      <c r="YK60" s="310">
        <f t="shared" si="631"/>
        <v>0</v>
      </c>
      <c r="YL60" s="310">
        <f t="shared" si="632"/>
        <v>0</v>
      </c>
      <c r="YM60" s="310">
        <f t="shared" si="633"/>
        <v>0</v>
      </c>
      <c r="YN60" s="310">
        <f t="shared" si="634"/>
        <v>0</v>
      </c>
      <c r="YO60" s="310">
        <f t="shared" si="635"/>
        <v>0</v>
      </c>
      <c r="YP60" s="310">
        <f t="shared" si="636"/>
        <v>0</v>
      </c>
      <c r="YQ60" s="310">
        <f t="shared" si="637"/>
        <v>0</v>
      </c>
      <c r="YR60" s="310">
        <f t="shared" si="638"/>
        <v>0</v>
      </c>
      <c r="YS60" s="310">
        <f t="shared" si="639"/>
        <v>0</v>
      </c>
      <c r="YT60" s="310">
        <f t="shared" si="640"/>
        <v>0</v>
      </c>
      <c r="YU60" s="310">
        <f t="shared" si="641"/>
        <v>0</v>
      </c>
      <c r="YV60" s="310">
        <f t="shared" si="642"/>
        <v>0</v>
      </c>
      <c r="YW60" s="310">
        <f t="shared" si="643"/>
        <v>0</v>
      </c>
      <c r="YX60" s="310">
        <f t="shared" si="644"/>
        <v>0</v>
      </c>
      <c r="YY60" s="310">
        <f t="shared" si="645"/>
        <v>0</v>
      </c>
      <c r="YZ60" s="310">
        <f t="shared" si="646"/>
        <v>0</v>
      </c>
      <c r="ZA60" s="310">
        <f t="shared" si="647"/>
        <v>0</v>
      </c>
      <c r="ZB60" s="310">
        <f t="shared" si="648"/>
        <v>0</v>
      </c>
      <c r="ZC60" s="310">
        <f t="shared" si="649"/>
        <v>0</v>
      </c>
      <c r="ZD60" s="310">
        <f t="shared" si="650"/>
        <v>0</v>
      </c>
      <c r="ZE60" s="310">
        <f t="shared" si="651"/>
        <v>0</v>
      </c>
      <c r="ZF60" s="310">
        <f t="shared" si="652"/>
        <v>0</v>
      </c>
      <c r="ZG60" s="310">
        <v>0.64235304556260087</v>
      </c>
      <c r="ZH60" s="310">
        <v>0.90966053441758843</v>
      </c>
      <c r="ZI60" s="310">
        <v>0.89519733201271845</v>
      </c>
      <c r="ZJ60" s="310">
        <v>0.79976627224572527</v>
      </c>
      <c r="ZL60" s="310">
        <f t="shared" si="653"/>
        <v>0</v>
      </c>
      <c r="ZM60" s="310">
        <f t="shared" si="654"/>
        <v>0</v>
      </c>
      <c r="ZN60" s="310">
        <f t="shared" si="655"/>
        <v>0</v>
      </c>
      <c r="ZO60" s="310">
        <f t="shared" si="656"/>
        <v>0</v>
      </c>
      <c r="ZP60" s="310">
        <f t="shared" si="657"/>
        <v>0</v>
      </c>
      <c r="ZQ60" s="310">
        <f t="shared" si="658"/>
        <v>0</v>
      </c>
      <c r="ZR60" s="310">
        <f t="shared" si="659"/>
        <v>0</v>
      </c>
      <c r="ZS60" s="310">
        <f t="shared" si="660"/>
        <v>0</v>
      </c>
      <c r="ZT60" s="310">
        <f t="shared" si="661"/>
        <v>0</v>
      </c>
      <c r="ZU60" s="310">
        <f t="shared" si="662"/>
        <v>0</v>
      </c>
      <c r="ZV60" s="310">
        <f t="shared" si="663"/>
        <v>0</v>
      </c>
      <c r="ZW60" s="310">
        <f t="shared" si="664"/>
        <v>0</v>
      </c>
      <c r="ZX60" s="310">
        <f t="shared" si="665"/>
        <v>0</v>
      </c>
      <c r="ZY60" s="310">
        <f t="shared" si="666"/>
        <v>0</v>
      </c>
      <c r="ZZ60" s="310">
        <f t="shared" si="667"/>
        <v>0</v>
      </c>
      <c r="AAA60" s="310">
        <f t="shared" si="668"/>
        <v>0</v>
      </c>
      <c r="AAB60" s="310">
        <f t="shared" si="669"/>
        <v>0</v>
      </c>
      <c r="AAC60" s="310">
        <f t="shared" si="670"/>
        <v>0</v>
      </c>
      <c r="AAD60" s="310">
        <f t="shared" si="671"/>
        <v>0</v>
      </c>
      <c r="AAE60" s="310">
        <f t="shared" si="672"/>
        <v>0</v>
      </c>
      <c r="AAF60" s="310">
        <f t="shared" si="673"/>
        <v>0</v>
      </c>
      <c r="AAG60" s="310">
        <f t="shared" si="674"/>
        <v>0</v>
      </c>
      <c r="AAH60" s="310">
        <f t="shared" si="675"/>
        <v>0</v>
      </c>
      <c r="AAI60" s="310">
        <f t="shared" si="676"/>
        <v>0</v>
      </c>
      <c r="AAJ60" s="310">
        <f t="shared" si="677"/>
        <v>0</v>
      </c>
      <c r="AAK60" s="310">
        <f t="shared" si="678"/>
        <v>0</v>
      </c>
      <c r="AAL60" s="310">
        <f t="shared" si="679"/>
        <v>0</v>
      </c>
      <c r="AAM60" s="310">
        <f t="shared" si="680"/>
        <v>0</v>
      </c>
      <c r="AAN60" s="310">
        <f t="shared" si="681"/>
        <v>0</v>
      </c>
      <c r="AAO60" s="310">
        <f t="shared" si="682"/>
        <v>0</v>
      </c>
      <c r="AAP60" s="310">
        <f t="shared" si="683"/>
        <v>0</v>
      </c>
      <c r="AAQ60" s="310">
        <v>0.64235304556260087</v>
      </c>
      <c r="AAR60" s="310">
        <v>0.90966053441758843</v>
      </c>
      <c r="AAS60" s="310">
        <v>0.89519733201271845</v>
      </c>
      <c r="AAT60" s="310">
        <v>0.79976627224572527</v>
      </c>
      <c r="AAV60" s="310">
        <f t="shared" si="684"/>
        <v>0.58692982456140352</v>
      </c>
      <c r="AAW60" s="310">
        <f t="shared" si="685"/>
        <v>0.58692982456140352</v>
      </c>
      <c r="AAX60" s="310">
        <f t="shared" si="686"/>
        <v>0.25</v>
      </c>
      <c r="AAY60" s="310">
        <f t="shared" si="687"/>
        <v>0.17703543413578576</v>
      </c>
      <c r="AAZ60" s="310">
        <f t="shared" si="688"/>
        <v>0.25</v>
      </c>
      <c r="ABA60" s="310">
        <f t="shared" si="689"/>
        <v>0.17703543413578576</v>
      </c>
      <c r="ABB60" s="310">
        <f t="shared" si="690"/>
        <v>0.17703543413578576</v>
      </c>
      <c r="ABC60" s="310">
        <f t="shared" si="691"/>
        <v>0.25</v>
      </c>
      <c r="ABD60" s="310">
        <f t="shared" si="692"/>
        <v>0.25</v>
      </c>
      <c r="ABE60" s="310">
        <f t="shared" si="693"/>
        <v>0.17703543413578576</v>
      </c>
      <c r="ABF60" s="310">
        <f t="shared" si="694"/>
        <v>0.58692982456140352</v>
      </c>
      <c r="ABG60" s="310">
        <f t="shared" si="695"/>
        <v>0.25</v>
      </c>
      <c r="ABH60" s="310">
        <f t="shared" si="696"/>
        <v>0.25</v>
      </c>
      <c r="ABI60" s="310">
        <f t="shared" si="697"/>
        <v>0.58692982456140352</v>
      </c>
      <c r="ABJ60" s="310">
        <f t="shared" si="698"/>
        <v>0.17703543413578576</v>
      </c>
      <c r="ABK60" s="310">
        <f t="shared" si="699"/>
        <v>0.17703543413578576</v>
      </c>
      <c r="ABL60" s="310">
        <f t="shared" si="700"/>
        <v>0.25</v>
      </c>
      <c r="ABM60" s="310">
        <f t="shared" si="701"/>
        <v>0.25</v>
      </c>
      <c r="ABN60" s="310">
        <f t="shared" si="702"/>
        <v>0.17703543413578576</v>
      </c>
      <c r="ABO60" s="310">
        <f t="shared" si="703"/>
        <v>0.17703543413578576</v>
      </c>
      <c r="ABP60" s="310">
        <f t="shared" si="704"/>
        <v>0.17703543413578576</v>
      </c>
      <c r="ABQ60" s="310">
        <f t="shared" si="705"/>
        <v>0.17703543413578576</v>
      </c>
      <c r="ABR60" s="310">
        <f t="shared" si="706"/>
        <v>0.25</v>
      </c>
      <c r="ABS60" s="310">
        <f t="shared" si="707"/>
        <v>0.25</v>
      </c>
      <c r="ABT60" s="310">
        <f t="shared" si="708"/>
        <v>0.58692982456140352</v>
      </c>
      <c r="ABU60" s="310">
        <f t="shared" si="709"/>
        <v>0.58692982456140352</v>
      </c>
      <c r="ABV60" s="310">
        <f t="shared" si="710"/>
        <v>0.17703543413578576</v>
      </c>
      <c r="ABW60" s="310">
        <f t="shared" si="711"/>
        <v>0.25</v>
      </c>
      <c r="ABX60" s="310">
        <f t="shared" si="712"/>
        <v>0.17703543413578576</v>
      </c>
      <c r="ABY60" s="310">
        <f t="shared" si="713"/>
        <v>0.25</v>
      </c>
      <c r="ABZ60" s="310">
        <f t="shared" si="714"/>
        <v>0.17703543413578576</v>
      </c>
      <c r="ACA60" s="310">
        <v>0.64235304556260087</v>
      </c>
      <c r="ACB60" s="310">
        <v>0.90966053441758843</v>
      </c>
      <c r="ACC60" s="310">
        <v>0.89519733201271845</v>
      </c>
      <c r="ACD60" s="310">
        <v>0.79976627224572527</v>
      </c>
      <c r="ACF60" s="310">
        <f t="shared" si="715"/>
        <v>0.85363127664504557</v>
      </c>
      <c r="ACG60" s="310">
        <f t="shared" si="716"/>
        <v>0.85363127664504557</v>
      </c>
      <c r="ACH60" s="310">
        <f t="shared" si="717"/>
        <v>0.82735320718499705</v>
      </c>
      <c r="ACI60" s="310">
        <f t="shared" si="718"/>
        <v>0.83702853575927127</v>
      </c>
      <c r="ACJ60" s="310">
        <f t="shared" si="719"/>
        <v>0.82735320718499705</v>
      </c>
      <c r="ACK60" s="310">
        <f t="shared" si="720"/>
        <v>0.83702853575927127</v>
      </c>
      <c r="ACL60" s="310">
        <f t="shared" si="721"/>
        <v>0.83702853575927127</v>
      </c>
      <c r="ACM60" s="310">
        <f t="shared" si="722"/>
        <v>0.82735320718499705</v>
      </c>
      <c r="ACN60" s="310">
        <f t="shared" si="723"/>
        <v>0.82735320718499705</v>
      </c>
      <c r="ACO60" s="310">
        <f t="shared" si="724"/>
        <v>0.83702853575927127</v>
      </c>
      <c r="ACP60" s="310">
        <f t="shared" si="725"/>
        <v>0.85363127664504557</v>
      </c>
      <c r="ACQ60" s="310">
        <f t="shared" si="726"/>
        <v>0.82735320718499705</v>
      </c>
      <c r="ACR60" s="310">
        <f t="shared" si="727"/>
        <v>0.82735320718499705</v>
      </c>
      <c r="ACS60" s="310">
        <f t="shared" si="728"/>
        <v>0.85363127664504557</v>
      </c>
      <c r="ACT60" s="310">
        <f t="shared" si="729"/>
        <v>0.83702853575927127</v>
      </c>
      <c r="ACU60" s="310">
        <f t="shared" si="730"/>
        <v>0.83702853575927127</v>
      </c>
      <c r="ACV60" s="310">
        <f t="shared" si="731"/>
        <v>0.82735320718499705</v>
      </c>
      <c r="ACW60" s="310">
        <f t="shared" si="732"/>
        <v>0.82735320718499705</v>
      </c>
      <c r="ACX60" s="310">
        <f t="shared" si="733"/>
        <v>0.83702853575927127</v>
      </c>
      <c r="ACY60" s="310">
        <f t="shared" si="734"/>
        <v>0.83702853575927127</v>
      </c>
      <c r="ACZ60" s="310">
        <f t="shared" si="735"/>
        <v>0.83702853575927127</v>
      </c>
      <c r="ADA60" s="310">
        <f t="shared" si="736"/>
        <v>0.83702853575927127</v>
      </c>
      <c r="ADB60" s="310">
        <f t="shared" si="737"/>
        <v>0.82735320718499705</v>
      </c>
      <c r="ADC60" s="310">
        <f t="shared" si="738"/>
        <v>0.82735320718499705</v>
      </c>
      <c r="ADD60" s="310">
        <f t="shared" si="739"/>
        <v>0.85363127664504557</v>
      </c>
      <c r="ADE60" s="310">
        <f t="shared" si="740"/>
        <v>0.85363127664504557</v>
      </c>
      <c r="ADF60" s="310">
        <f t="shared" si="741"/>
        <v>0.83702853575927127</v>
      </c>
      <c r="ADG60" s="310">
        <f t="shared" si="742"/>
        <v>0.82735320718499705</v>
      </c>
      <c r="ADH60" s="310">
        <f t="shared" si="743"/>
        <v>0.83702853575927127</v>
      </c>
      <c r="ADI60" s="310">
        <f t="shared" si="744"/>
        <v>0.82735320718499705</v>
      </c>
      <c r="ADJ60" s="310">
        <f t="shared" si="745"/>
        <v>0.83702853575927127</v>
      </c>
      <c r="ADK60" s="310">
        <v>0.64235304556260087</v>
      </c>
      <c r="ADL60" s="310">
        <v>0.90966053441758843</v>
      </c>
      <c r="ADM60" s="310">
        <v>0.89519733201271845</v>
      </c>
      <c r="ADN60" s="310">
        <v>0.79976627224572527</v>
      </c>
      <c r="ADP60" s="310">
        <f t="shared" si="746"/>
        <v>0</v>
      </c>
      <c r="ADQ60" s="310">
        <f t="shared" si="747"/>
        <v>0</v>
      </c>
      <c r="ADR60" s="310">
        <f t="shared" si="748"/>
        <v>0</v>
      </c>
      <c r="ADS60" s="310">
        <f t="shared" si="749"/>
        <v>0</v>
      </c>
      <c r="ADT60" s="310">
        <f t="shared" si="750"/>
        <v>0</v>
      </c>
      <c r="ADU60" s="310">
        <f t="shared" si="751"/>
        <v>0</v>
      </c>
      <c r="ADV60" s="310">
        <f t="shared" si="752"/>
        <v>0</v>
      </c>
      <c r="ADW60" s="310">
        <f t="shared" si="753"/>
        <v>0</v>
      </c>
      <c r="ADX60" s="310">
        <f t="shared" si="754"/>
        <v>0</v>
      </c>
      <c r="ADY60" s="310">
        <f t="shared" si="755"/>
        <v>0</v>
      </c>
      <c r="ADZ60" s="310">
        <f t="shared" si="756"/>
        <v>0</v>
      </c>
      <c r="AEA60" s="310">
        <f t="shared" si="757"/>
        <v>0</v>
      </c>
      <c r="AEB60" s="310">
        <f t="shared" si="758"/>
        <v>0</v>
      </c>
      <c r="AEC60" s="310">
        <f t="shared" si="759"/>
        <v>0</v>
      </c>
      <c r="AED60" s="310">
        <f t="shared" si="760"/>
        <v>0</v>
      </c>
      <c r="AEE60" s="310">
        <f t="shared" si="761"/>
        <v>0</v>
      </c>
      <c r="AEF60" s="310">
        <f t="shared" si="762"/>
        <v>0</v>
      </c>
      <c r="AEG60" s="310">
        <f t="shared" si="763"/>
        <v>0</v>
      </c>
      <c r="AEH60" s="310">
        <f t="shared" si="764"/>
        <v>0</v>
      </c>
      <c r="AEI60" s="310">
        <f t="shared" si="765"/>
        <v>0</v>
      </c>
      <c r="AEJ60" s="310">
        <f t="shared" si="766"/>
        <v>0</v>
      </c>
      <c r="AEK60" s="310">
        <f t="shared" si="767"/>
        <v>0</v>
      </c>
      <c r="AEL60" s="310">
        <f t="shared" si="768"/>
        <v>0</v>
      </c>
      <c r="AEM60" s="310">
        <f t="shared" si="769"/>
        <v>0</v>
      </c>
      <c r="AEN60" s="310">
        <f t="shared" si="770"/>
        <v>0</v>
      </c>
      <c r="AEO60" s="310">
        <f t="shared" si="771"/>
        <v>0</v>
      </c>
      <c r="AEP60" s="310">
        <f t="shared" si="772"/>
        <v>0</v>
      </c>
      <c r="AEQ60" s="310">
        <f t="shared" si="773"/>
        <v>0</v>
      </c>
      <c r="AER60" s="310">
        <f t="shared" si="774"/>
        <v>0</v>
      </c>
      <c r="AES60" s="310">
        <f t="shared" si="775"/>
        <v>0</v>
      </c>
      <c r="AET60" s="310">
        <f t="shared" si="776"/>
        <v>0</v>
      </c>
      <c r="AEU60" s="310">
        <v>0.64235304556260087</v>
      </c>
      <c r="AEV60" s="310">
        <v>0.90966053441758843</v>
      </c>
      <c r="AEW60" s="310">
        <v>0.89519733201271845</v>
      </c>
      <c r="AEX60" s="310">
        <v>0.79976627224572527</v>
      </c>
      <c r="AEZ60" s="310">
        <f t="shared" si="777"/>
        <v>0</v>
      </c>
      <c r="AFA60" s="310">
        <f t="shared" si="778"/>
        <v>0</v>
      </c>
      <c r="AFB60" s="310">
        <f t="shared" si="779"/>
        <v>0</v>
      </c>
      <c r="AFC60" s="310">
        <f t="shared" si="780"/>
        <v>0</v>
      </c>
      <c r="AFD60" s="310">
        <f t="shared" si="781"/>
        <v>0</v>
      </c>
      <c r="AFE60" s="310">
        <f t="shared" si="782"/>
        <v>0</v>
      </c>
      <c r="AFF60" s="310">
        <f t="shared" si="783"/>
        <v>0</v>
      </c>
      <c r="AFG60" s="310">
        <f t="shared" si="784"/>
        <v>0</v>
      </c>
      <c r="AFH60" s="310">
        <f t="shared" si="785"/>
        <v>0</v>
      </c>
      <c r="AFI60" s="310">
        <f t="shared" si="786"/>
        <v>0</v>
      </c>
      <c r="AFJ60" s="310">
        <f t="shared" si="787"/>
        <v>0</v>
      </c>
      <c r="AFK60" s="310">
        <f t="shared" si="788"/>
        <v>0</v>
      </c>
      <c r="AFL60" s="310">
        <f t="shared" si="789"/>
        <v>0</v>
      </c>
      <c r="AFM60" s="310">
        <f t="shared" si="790"/>
        <v>0</v>
      </c>
      <c r="AFN60" s="310">
        <f t="shared" si="791"/>
        <v>0</v>
      </c>
      <c r="AFO60" s="310">
        <f t="shared" si="792"/>
        <v>0</v>
      </c>
      <c r="AFP60" s="310">
        <f t="shared" si="793"/>
        <v>0</v>
      </c>
      <c r="AFQ60" s="310">
        <f t="shared" si="794"/>
        <v>0</v>
      </c>
      <c r="AFR60" s="310">
        <f t="shared" si="795"/>
        <v>0</v>
      </c>
      <c r="AFS60" s="310">
        <f t="shared" si="796"/>
        <v>0</v>
      </c>
      <c r="AFT60" s="310">
        <f t="shared" si="797"/>
        <v>0</v>
      </c>
      <c r="AFU60" s="310">
        <f t="shared" si="798"/>
        <v>0</v>
      </c>
      <c r="AFV60" s="310">
        <f t="shared" si="799"/>
        <v>0</v>
      </c>
      <c r="AFW60" s="310">
        <f t="shared" si="800"/>
        <v>0</v>
      </c>
      <c r="AFX60" s="310">
        <f t="shared" si="801"/>
        <v>0</v>
      </c>
      <c r="AFY60" s="310">
        <f t="shared" si="802"/>
        <v>0</v>
      </c>
      <c r="AFZ60" s="310">
        <f t="shared" si="803"/>
        <v>0</v>
      </c>
      <c r="AGA60" s="310">
        <f t="shared" si="804"/>
        <v>0</v>
      </c>
      <c r="AGB60" s="310">
        <f t="shared" si="805"/>
        <v>0</v>
      </c>
      <c r="AGC60" s="310">
        <f t="shared" si="806"/>
        <v>0</v>
      </c>
      <c r="AGD60" s="310">
        <f t="shared" si="807"/>
        <v>0</v>
      </c>
      <c r="AGE60" s="310">
        <v>0.64235304556260087</v>
      </c>
      <c r="AGF60" s="310">
        <v>0.90966053441758843</v>
      </c>
      <c r="AGG60" s="310">
        <v>0.89519733201271845</v>
      </c>
      <c r="AGH60" s="310">
        <v>0.79976627224572527</v>
      </c>
    </row>
    <row r="61" spans="1:866" x14ac:dyDescent="0.25">
      <c r="C61" s="148" t="s">
        <v>91</v>
      </c>
      <c r="D61" s="310">
        <f t="shared" si="65"/>
        <v>2.018507461966507E-2</v>
      </c>
      <c r="E61" s="310">
        <f t="shared" si="66"/>
        <v>2.018507461966507E-2</v>
      </c>
      <c r="F61" s="310">
        <f t="shared" si="67"/>
        <v>2.6556961926876378E-2</v>
      </c>
      <c r="G61" s="310">
        <f t="shared" si="68"/>
        <v>2.7969359120696029E-2</v>
      </c>
      <c r="H61" s="310">
        <f t="shared" si="69"/>
        <v>2.6556961926876378E-2</v>
      </c>
      <c r="I61" s="310">
        <f t="shared" si="70"/>
        <v>2.7969359120696029E-2</v>
      </c>
      <c r="J61" s="310">
        <f t="shared" si="71"/>
        <v>2.7969359120696029E-2</v>
      </c>
      <c r="K61" s="310">
        <f t="shared" si="72"/>
        <v>2.6556961926876378E-2</v>
      </c>
      <c r="L61" s="310">
        <f t="shared" si="73"/>
        <v>2.6556961926876378E-2</v>
      </c>
      <c r="M61" s="310">
        <f t="shared" si="74"/>
        <v>2.7969359120696029E-2</v>
      </c>
      <c r="N61" s="310">
        <f t="shared" si="75"/>
        <v>2.018507461966507E-2</v>
      </c>
      <c r="O61" s="310">
        <f t="shared" si="76"/>
        <v>2.6556961926876378E-2</v>
      </c>
      <c r="P61" s="310">
        <f t="shared" si="77"/>
        <v>2.6556961926876378E-2</v>
      </c>
      <c r="Q61" s="310">
        <f t="shared" si="78"/>
        <v>2.018507461966507E-2</v>
      </c>
      <c r="R61" s="310">
        <f t="shared" si="79"/>
        <v>2.7969359120696029E-2</v>
      </c>
      <c r="S61" s="310">
        <f t="shared" si="80"/>
        <v>2.7969359120696029E-2</v>
      </c>
      <c r="T61" s="310">
        <f t="shared" si="81"/>
        <v>2.6556961926876378E-2</v>
      </c>
      <c r="U61" s="310">
        <f t="shared" si="82"/>
        <v>2.6556961926876378E-2</v>
      </c>
      <c r="V61" s="310">
        <f t="shared" si="83"/>
        <v>2.7969359120696029E-2</v>
      </c>
      <c r="W61" s="310">
        <f t="shared" si="84"/>
        <v>2.7969359120696029E-2</v>
      </c>
      <c r="X61" s="310">
        <f t="shared" si="85"/>
        <v>2.7969359120696029E-2</v>
      </c>
      <c r="Y61" s="310">
        <f t="shared" si="86"/>
        <v>2.7969359120696029E-2</v>
      </c>
      <c r="Z61" s="310">
        <f t="shared" si="87"/>
        <v>2.6556961926876378E-2</v>
      </c>
      <c r="AA61" s="310">
        <f t="shared" si="88"/>
        <v>2.6556961926876378E-2</v>
      </c>
      <c r="AB61" s="310">
        <f t="shared" si="89"/>
        <v>2.018507461966507E-2</v>
      </c>
      <c r="AC61" s="310">
        <f t="shared" ref="AC61:AD61" si="814">E113</f>
        <v>2.018507461966507E-2</v>
      </c>
      <c r="AD61" s="310">
        <f t="shared" si="814"/>
        <v>2.7969359120696029E-2</v>
      </c>
      <c r="AE61" s="310">
        <f t="shared" si="91"/>
        <v>2.6556961926876378E-2</v>
      </c>
      <c r="AF61" s="310">
        <f t="shared" si="92"/>
        <v>2.7969359120696029E-2</v>
      </c>
      <c r="AG61" s="310">
        <f t="shared" si="93"/>
        <v>2.6556961926876378E-2</v>
      </c>
      <c r="AH61" s="310">
        <f t="shared" si="94"/>
        <v>2.7969359120696029E-2</v>
      </c>
      <c r="AI61" s="310">
        <v>4.0097540128715838E-2</v>
      </c>
      <c r="AJ61" s="310">
        <v>1.1236815737375446E-2</v>
      </c>
      <c r="AK61" s="310">
        <v>1.4052699530904387E-2</v>
      </c>
      <c r="AL61" s="310">
        <v>2.7831514173391407E-2</v>
      </c>
      <c r="AN61" s="310">
        <f t="shared" si="95"/>
        <v>6.2713502586009728E-6</v>
      </c>
      <c r="AO61" s="310">
        <f t="shared" si="96"/>
        <v>6.2713502586009728E-6</v>
      </c>
      <c r="AP61" s="310">
        <f t="shared" si="97"/>
        <v>4.8209127337660579E-7</v>
      </c>
      <c r="AQ61" s="310">
        <f t="shared" si="98"/>
        <v>0</v>
      </c>
      <c r="AR61" s="310">
        <f t="shared" si="99"/>
        <v>4.8209127337660579E-7</v>
      </c>
      <c r="AS61" s="310">
        <f t="shared" si="100"/>
        <v>0</v>
      </c>
      <c r="AT61" s="310">
        <f t="shared" si="101"/>
        <v>0</v>
      </c>
      <c r="AU61" s="310">
        <f t="shared" si="102"/>
        <v>4.8209127337660579E-7</v>
      </c>
      <c r="AV61" s="310">
        <f t="shared" si="103"/>
        <v>4.8209127337660579E-7</v>
      </c>
      <c r="AW61" s="310">
        <f t="shared" si="104"/>
        <v>0</v>
      </c>
      <c r="AX61" s="310">
        <f t="shared" si="105"/>
        <v>6.2713502586009728E-6</v>
      </c>
      <c r="AY61" s="310">
        <f t="shared" si="106"/>
        <v>4.8209127337660579E-7</v>
      </c>
      <c r="AZ61" s="310">
        <f t="shared" si="107"/>
        <v>4.8209127337660579E-7</v>
      </c>
      <c r="BA61" s="310">
        <f t="shared" si="108"/>
        <v>6.2713502586009728E-6</v>
      </c>
      <c r="BB61" s="310">
        <f t="shared" si="109"/>
        <v>0</v>
      </c>
      <c r="BC61" s="310">
        <f t="shared" si="110"/>
        <v>0</v>
      </c>
      <c r="BD61" s="310">
        <f t="shared" si="111"/>
        <v>4.8209127337660579E-7</v>
      </c>
      <c r="BE61" s="310">
        <f t="shared" si="112"/>
        <v>4.8209127337660579E-7</v>
      </c>
      <c r="BF61" s="310">
        <f t="shared" si="113"/>
        <v>0</v>
      </c>
      <c r="BG61" s="310">
        <f t="shared" si="114"/>
        <v>0</v>
      </c>
      <c r="BH61" s="310">
        <f t="shared" si="115"/>
        <v>0</v>
      </c>
      <c r="BI61" s="310">
        <f t="shared" si="116"/>
        <v>0</v>
      </c>
      <c r="BJ61" s="310">
        <f t="shared" si="117"/>
        <v>4.8209127337660579E-7</v>
      </c>
      <c r="BK61" s="310">
        <f t="shared" si="118"/>
        <v>4.8209127337660579E-7</v>
      </c>
      <c r="BL61" s="310">
        <f t="shared" si="119"/>
        <v>6.2713502586009728E-6</v>
      </c>
      <c r="BM61" s="310">
        <f t="shared" si="120"/>
        <v>6.2713502586009728E-6</v>
      </c>
      <c r="BN61" s="310">
        <f t="shared" si="121"/>
        <v>0</v>
      </c>
      <c r="BO61" s="310">
        <f t="shared" si="122"/>
        <v>4.8209127337660579E-7</v>
      </c>
      <c r="BP61" s="310">
        <f t="shared" si="123"/>
        <v>0</v>
      </c>
      <c r="BQ61" s="310">
        <f t="shared" si="124"/>
        <v>4.8209127337660579E-7</v>
      </c>
      <c r="BR61" s="310">
        <f t="shared" si="125"/>
        <v>0</v>
      </c>
      <c r="BS61" s="310">
        <v>4.0097540128715838E-2</v>
      </c>
      <c r="BT61" s="310">
        <v>1.1236815737375446E-2</v>
      </c>
      <c r="BU61" s="310">
        <v>1.4052699530904387E-2</v>
      </c>
      <c r="BV61" s="310">
        <v>2.7831514173391407E-2</v>
      </c>
      <c r="BX61" s="310">
        <f t="shared" si="126"/>
        <v>3.5034479570078439E-4</v>
      </c>
      <c r="BY61" s="310">
        <f t="shared" si="127"/>
        <v>3.5034479570078439E-4</v>
      </c>
      <c r="BZ61" s="310">
        <f t="shared" si="128"/>
        <v>0</v>
      </c>
      <c r="CA61" s="310">
        <f t="shared" si="129"/>
        <v>3.785632370187165E-4</v>
      </c>
      <c r="CB61" s="310">
        <f t="shared" si="130"/>
        <v>0</v>
      </c>
      <c r="CC61" s="310">
        <f t="shared" si="131"/>
        <v>3.785632370187165E-4</v>
      </c>
      <c r="CD61" s="310">
        <f t="shared" si="132"/>
        <v>3.785632370187165E-4</v>
      </c>
      <c r="CE61" s="310">
        <f t="shared" si="133"/>
        <v>0</v>
      </c>
      <c r="CF61" s="310">
        <f t="shared" si="134"/>
        <v>0</v>
      </c>
      <c r="CG61" s="310">
        <f t="shared" si="135"/>
        <v>3.785632370187165E-4</v>
      </c>
      <c r="CH61" s="310">
        <f t="shared" si="136"/>
        <v>3.5034479570078439E-4</v>
      </c>
      <c r="CI61" s="310">
        <f t="shared" si="137"/>
        <v>0</v>
      </c>
      <c r="CJ61" s="310">
        <f t="shared" si="138"/>
        <v>0</v>
      </c>
      <c r="CK61" s="310">
        <f t="shared" si="139"/>
        <v>3.5034479570078439E-4</v>
      </c>
      <c r="CL61" s="310">
        <f t="shared" si="140"/>
        <v>3.785632370187165E-4</v>
      </c>
      <c r="CM61" s="310">
        <f t="shared" si="141"/>
        <v>3.785632370187165E-4</v>
      </c>
      <c r="CN61" s="310">
        <f t="shared" si="142"/>
        <v>0</v>
      </c>
      <c r="CO61" s="310">
        <f t="shared" si="143"/>
        <v>0</v>
      </c>
      <c r="CP61" s="310">
        <f t="shared" si="144"/>
        <v>3.785632370187165E-4</v>
      </c>
      <c r="CQ61" s="310">
        <f t="shared" si="145"/>
        <v>3.785632370187165E-4</v>
      </c>
      <c r="CR61" s="310">
        <f t="shared" si="146"/>
        <v>3.785632370187165E-4</v>
      </c>
      <c r="CS61" s="310">
        <f t="shared" si="147"/>
        <v>3.785632370187165E-4</v>
      </c>
      <c r="CT61" s="310">
        <f t="shared" si="148"/>
        <v>0</v>
      </c>
      <c r="CU61" s="310">
        <f t="shared" si="149"/>
        <v>0</v>
      </c>
      <c r="CV61" s="310">
        <f t="shared" si="150"/>
        <v>3.5034479570078439E-4</v>
      </c>
      <c r="CW61" s="310">
        <f t="shared" si="151"/>
        <v>3.5034479570078439E-4</v>
      </c>
      <c r="CX61" s="310">
        <f t="shared" si="152"/>
        <v>3.785632370187165E-4</v>
      </c>
      <c r="CY61" s="310">
        <f t="shared" si="153"/>
        <v>0</v>
      </c>
      <c r="CZ61" s="310">
        <f t="shared" si="154"/>
        <v>3.785632370187165E-4</v>
      </c>
      <c r="DA61" s="310">
        <f t="shared" si="155"/>
        <v>0</v>
      </c>
      <c r="DB61" s="310">
        <f t="shared" si="156"/>
        <v>3.785632370187165E-4</v>
      </c>
      <c r="DC61" s="310">
        <v>4.0097540128715838E-2</v>
      </c>
      <c r="DD61" s="310">
        <v>1.1236815737375446E-2</v>
      </c>
      <c r="DE61" s="310">
        <v>1.4052699530904387E-2</v>
      </c>
      <c r="DF61" s="310">
        <v>2.7831514173391407E-2</v>
      </c>
      <c r="DH61" s="310">
        <f t="shared" si="157"/>
        <v>0</v>
      </c>
      <c r="DI61" s="310">
        <f t="shared" si="158"/>
        <v>0</v>
      </c>
      <c r="DJ61" s="310">
        <f t="shared" si="159"/>
        <v>0</v>
      </c>
      <c r="DK61" s="310">
        <f t="shared" si="160"/>
        <v>0</v>
      </c>
      <c r="DL61" s="310">
        <f t="shared" si="161"/>
        <v>0</v>
      </c>
      <c r="DM61" s="310">
        <f t="shared" si="162"/>
        <v>0</v>
      </c>
      <c r="DN61" s="310">
        <f t="shared" si="163"/>
        <v>0</v>
      </c>
      <c r="DO61" s="310">
        <f t="shared" si="164"/>
        <v>0</v>
      </c>
      <c r="DP61" s="310">
        <f t="shared" si="165"/>
        <v>0</v>
      </c>
      <c r="DQ61" s="310">
        <f t="shared" si="166"/>
        <v>0</v>
      </c>
      <c r="DR61" s="310">
        <f t="shared" si="167"/>
        <v>0</v>
      </c>
      <c r="DS61" s="310">
        <f t="shared" si="168"/>
        <v>0</v>
      </c>
      <c r="DT61" s="310">
        <f t="shared" si="169"/>
        <v>0</v>
      </c>
      <c r="DU61" s="310">
        <f t="shared" si="170"/>
        <v>0</v>
      </c>
      <c r="DV61" s="310">
        <f t="shared" si="171"/>
        <v>0</v>
      </c>
      <c r="DW61" s="310">
        <f t="shared" si="172"/>
        <v>0</v>
      </c>
      <c r="DX61" s="310">
        <f t="shared" si="173"/>
        <v>0</v>
      </c>
      <c r="DY61" s="310">
        <f t="shared" si="174"/>
        <v>0</v>
      </c>
      <c r="DZ61" s="310">
        <f t="shared" si="175"/>
        <v>0</v>
      </c>
      <c r="EA61" s="310">
        <f t="shared" si="176"/>
        <v>0</v>
      </c>
      <c r="EB61" s="310">
        <f t="shared" si="177"/>
        <v>0</v>
      </c>
      <c r="EC61" s="310">
        <f t="shared" si="178"/>
        <v>0</v>
      </c>
      <c r="ED61" s="310">
        <f t="shared" si="179"/>
        <v>0</v>
      </c>
      <c r="EE61" s="310">
        <f t="shared" si="180"/>
        <v>0</v>
      </c>
      <c r="EF61" s="310">
        <f t="shared" si="181"/>
        <v>0</v>
      </c>
      <c r="EG61" s="310">
        <f t="shared" si="182"/>
        <v>0</v>
      </c>
      <c r="EH61" s="310">
        <f t="shared" si="183"/>
        <v>0</v>
      </c>
      <c r="EI61" s="310">
        <f t="shared" si="184"/>
        <v>0</v>
      </c>
      <c r="EJ61" s="310">
        <f t="shared" si="185"/>
        <v>0</v>
      </c>
      <c r="EK61" s="310">
        <f t="shared" si="186"/>
        <v>0</v>
      </c>
      <c r="EL61" s="310">
        <f t="shared" si="187"/>
        <v>0</v>
      </c>
      <c r="EM61" s="310">
        <v>4.0097540128715838E-2</v>
      </c>
      <c r="EN61" s="310">
        <v>1.1236815737375446E-2</v>
      </c>
      <c r="EO61" s="310">
        <v>1.4052699530904387E-2</v>
      </c>
      <c r="EP61" s="310">
        <v>2.7831514173391407E-2</v>
      </c>
      <c r="ER61" s="310">
        <f t="shared" si="188"/>
        <v>0</v>
      </c>
      <c r="ES61" s="310">
        <f t="shared" si="189"/>
        <v>0</v>
      </c>
      <c r="ET61" s="310">
        <f t="shared" si="190"/>
        <v>0</v>
      </c>
      <c r="EU61" s="310">
        <f t="shared" si="191"/>
        <v>0</v>
      </c>
      <c r="EV61" s="310">
        <f t="shared" si="192"/>
        <v>0</v>
      </c>
      <c r="EW61" s="310">
        <f t="shared" si="193"/>
        <v>0</v>
      </c>
      <c r="EX61" s="310">
        <f t="shared" si="194"/>
        <v>0</v>
      </c>
      <c r="EY61" s="310">
        <f t="shared" si="195"/>
        <v>0</v>
      </c>
      <c r="EZ61" s="310">
        <f t="shared" si="196"/>
        <v>0</v>
      </c>
      <c r="FA61" s="310">
        <f t="shared" si="197"/>
        <v>0</v>
      </c>
      <c r="FB61" s="310">
        <f t="shared" si="198"/>
        <v>0</v>
      </c>
      <c r="FC61" s="310">
        <f t="shared" si="199"/>
        <v>0</v>
      </c>
      <c r="FD61" s="310">
        <f t="shared" si="200"/>
        <v>0</v>
      </c>
      <c r="FE61" s="310">
        <f t="shared" si="201"/>
        <v>0</v>
      </c>
      <c r="FF61" s="310">
        <f t="shared" si="202"/>
        <v>0</v>
      </c>
      <c r="FG61" s="310">
        <f t="shared" si="203"/>
        <v>0</v>
      </c>
      <c r="FH61" s="310">
        <f t="shared" si="204"/>
        <v>0</v>
      </c>
      <c r="FI61" s="310">
        <f t="shared" si="205"/>
        <v>0</v>
      </c>
      <c r="FJ61" s="310">
        <f t="shared" si="206"/>
        <v>0</v>
      </c>
      <c r="FK61" s="310">
        <f t="shared" si="207"/>
        <v>0</v>
      </c>
      <c r="FL61" s="310">
        <f t="shared" si="208"/>
        <v>0</v>
      </c>
      <c r="FM61" s="310">
        <f t="shared" si="209"/>
        <v>0</v>
      </c>
      <c r="FN61" s="310">
        <f t="shared" si="210"/>
        <v>0</v>
      </c>
      <c r="FO61" s="310">
        <f t="shared" si="211"/>
        <v>0</v>
      </c>
      <c r="FP61" s="310">
        <f t="shared" si="212"/>
        <v>0</v>
      </c>
      <c r="FQ61" s="310">
        <f t="shared" si="213"/>
        <v>0</v>
      </c>
      <c r="FR61" s="310">
        <f t="shared" si="214"/>
        <v>0</v>
      </c>
      <c r="FS61" s="310">
        <f t="shared" si="215"/>
        <v>0</v>
      </c>
      <c r="FT61" s="310">
        <f t="shared" si="216"/>
        <v>0</v>
      </c>
      <c r="FU61" s="310">
        <f t="shared" si="217"/>
        <v>0</v>
      </c>
      <c r="FV61" s="310">
        <f t="shared" si="218"/>
        <v>0</v>
      </c>
      <c r="FW61" s="310">
        <v>4.0097540128715838E-2</v>
      </c>
      <c r="FX61" s="310">
        <v>1.1236815737375446E-2</v>
      </c>
      <c r="FY61" s="310">
        <v>1.4052699530904387E-2</v>
      </c>
      <c r="FZ61" s="310">
        <v>2.7831514173391407E-2</v>
      </c>
      <c r="GB61" s="310">
        <f t="shared" si="219"/>
        <v>0</v>
      </c>
      <c r="GC61" s="310">
        <f t="shared" si="220"/>
        <v>0</v>
      </c>
      <c r="GD61" s="310">
        <f t="shared" si="221"/>
        <v>0</v>
      </c>
      <c r="GE61" s="310">
        <f t="shared" si="222"/>
        <v>0</v>
      </c>
      <c r="GF61" s="310">
        <f t="shared" si="223"/>
        <v>0</v>
      </c>
      <c r="GG61" s="310">
        <f t="shared" si="224"/>
        <v>0</v>
      </c>
      <c r="GH61" s="310">
        <f t="shared" si="225"/>
        <v>0</v>
      </c>
      <c r="GI61" s="310">
        <f t="shared" si="226"/>
        <v>0</v>
      </c>
      <c r="GJ61" s="310">
        <f t="shared" si="227"/>
        <v>0</v>
      </c>
      <c r="GK61" s="310">
        <f t="shared" si="228"/>
        <v>0</v>
      </c>
      <c r="GL61" s="310">
        <f t="shared" si="229"/>
        <v>0</v>
      </c>
      <c r="GM61" s="310">
        <f t="shared" si="230"/>
        <v>0</v>
      </c>
      <c r="GN61" s="310">
        <f t="shared" si="231"/>
        <v>0</v>
      </c>
      <c r="GO61" s="310">
        <f t="shared" si="232"/>
        <v>0</v>
      </c>
      <c r="GP61" s="310">
        <f t="shared" si="233"/>
        <v>0</v>
      </c>
      <c r="GQ61" s="310">
        <f t="shared" si="234"/>
        <v>0</v>
      </c>
      <c r="GR61" s="310">
        <f t="shared" si="235"/>
        <v>0</v>
      </c>
      <c r="GS61" s="310">
        <f t="shared" si="236"/>
        <v>0</v>
      </c>
      <c r="GT61" s="310">
        <f t="shared" si="237"/>
        <v>0</v>
      </c>
      <c r="GU61" s="310">
        <f t="shared" si="238"/>
        <v>0</v>
      </c>
      <c r="GV61" s="310">
        <f t="shared" si="239"/>
        <v>0</v>
      </c>
      <c r="GW61" s="310">
        <f t="shared" si="240"/>
        <v>0</v>
      </c>
      <c r="GX61" s="310">
        <f t="shared" si="241"/>
        <v>0</v>
      </c>
      <c r="GY61" s="310">
        <f t="shared" si="242"/>
        <v>0</v>
      </c>
      <c r="GZ61" s="310">
        <f t="shared" si="243"/>
        <v>0</v>
      </c>
      <c r="HA61" s="310">
        <f t="shared" si="244"/>
        <v>0</v>
      </c>
      <c r="HB61" s="310">
        <f t="shared" si="245"/>
        <v>0</v>
      </c>
      <c r="HC61" s="310">
        <f t="shared" si="246"/>
        <v>0</v>
      </c>
      <c r="HD61" s="310">
        <f t="shared" si="247"/>
        <v>0</v>
      </c>
      <c r="HE61" s="310">
        <f t="shared" si="248"/>
        <v>0</v>
      </c>
      <c r="HF61" s="310">
        <f t="shared" si="249"/>
        <v>0</v>
      </c>
      <c r="HG61" s="310">
        <v>4.0097540128715838E-2</v>
      </c>
      <c r="HH61" s="310">
        <v>1.1236815737375446E-2</v>
      </c>
      <c r="HI61" s="310">
        <v>1.4052699530904387E-2</v>
      </c>
      <c r="HJ61" s="310">
        <v>2.7831514173391407E-2</v>
      </c>
      <c r="HL61" s="310">
        <f t="shared" si="250"/>
        <v>0</v>
      </c>
      <c r="HM61" s="310">
        <f t="shared" si="251"/>
        <v>0</v>
      </c>
      <c r="HN61" s="310">
        <f t="shared" si="252"/>
        <v>0</v>
      </c>
      <c r="HO61" s="310">
        <f t="shared" si="253"/>
        <v>0</v>
      </c>
      <c r="HP61" s="310">
        <f t="shared" si="254"/>
        <v>0</v>
      </c>
      <c r="HQ61" s="310">
        <f t="shared" si="255"/>
        <v>0</v>
      </c>
      <c r="HR61" s="310">
        <f t="shared" si="256"/>
        <v>0</v>
      </c>
      <c r="HS61" s="310">
        <f t="shared" si="257"/>
        <v>0</v>
      </c>
      <c r="HT61" s="310">
        <f t="shared" si="258"/>
        <v>0</v>
      </c>
      <c r="HU61" s="310">
        <f t="shared" si="259"/>
        <v>0</v>
      </c>
      <c r="HV61" s="310">
        <f t="shared" si="260"/>
        <v>0</v>
      </c>
      <c r="HW61" s="310">
        <f t="shared" si="261"/>
        <v>0</v>
      </c>
      <c r="HX61" s="310">
        <f t="shared" si="262"/>
        <v>0</v>
      </c>
      <c r="HY61" s="310">
        <f t="shared" si="263"/>
        <v>0</v>
      </c>
      <c r="HZ61" s="310">
        <f t="shared" si="264"/>
        <v>0</v>
      </c>
      <c r="IA61" s="310">
        <f t="shared" si="265"/>
        <v>0</v>
      </c>
      <c r="IB61" s="310">
        <f t="shared" si="266"/>
        <v>0</v>
      </c>
      <c r="IC61" s="310">
        <f t="shared" si="267"/>
        <v>0</v>
      </c>
      <c r="ID61" s="310">
        <f t="shared" si="268"/>
        <v>0</v>
      </c>
      <c r="IE61" s="310">
        <f t="shared" si="269"/>
        <v>0</v>
      </c>
      <c r="IF61" s="310">
        <f t="shared" si="270"/>
        <v>0</v>
      </c>
      <c r="IG61" s="310">
        <f t="shared" si="271"/>
        <v>0</v>
      </c>
      <c r="IH61" s="310">
        <f t="shared" si="272"/>
        <v>0</v>
      </c>
      <c r="II61" s="310">
        <f t="shared" si="273"/>
        <v>0</v>
      </c>
      <c r="IJ61" s="310">
        <f t="shared" si="274"/>
        <v>0</v>
      </c>
      <c r="IK61" s="310">
        <f t="shared" si="275"/>
        <v>0</v>
      </c>
      <c r="IL61" s="310">
        <f t="shared" si="276"/>
        <v>0</v>
      </c>
      <c r="IM61" s="310">
        <f t="shared" si="277"/>
        <v>0</v>
      </c>
      <c r="IN61" s="310">
        <f t="shared" si="278"/>
        <v>0</v>
      </c>
      <c r="IO61" s="310">
        <f t="shared" si="279"/>
        <v>0</v>
      </c>
      <c r="IP61" s="310">
        <f t="shared" si="280"/>
        <v>0</v>
      </c>
      <c r="IQ61" s="310">
        <v>4.0097540128715838E-2</v>
      </c>
      <c r="IR61" s="310">
        <v>1.1236815737375446E-2</v>
      </c>
      <c r="IS61" s="310">
        <v>1.4052699530904387E-2</v>
      </c>
      <c r="IT61" s="310">
        <v>2.7831514173391407E-2</v>
      </c>
      <c r="IV61" s="310">
        <f t="shared" si="281"/>
        <v>0</v>
      </c>
      <c r="IW61" s="310">
        <f t="shared" si="282"/>
        <v>0</v>
      </c>
      <c r="IX61" s="310">
        <f t="shared" si="283"/>
        <v>0</v>
      </c>
      <c r="IY61" s="310">
        <f t="shared" si="284"/>
        <v>0</v>
      </c>
      <c r="IZ61" s="310">
        <f t="shared" si="285"/>
        <v>0</v>
      </c>
      <c r="JA61" s="310">
        <f t="shared" si="286"/>
        <v>0</v>
      </c>
      <c r="JB61" s="310">
        <f t="shared" si="287"/>
        <v>0</v>
      </c>
      <c r="JC61" s="310">
        <f t="shared" si="288"/>
        <v>0</v>
      </c>
      <c r="JD61" s="310">
        <f t="shared" si="289"/>
        <v>0</v>
      </c>
      <c r="JE61" s="310">
        <f t="shared" si="290"/>
        <v>0</v>
      </c>
      <c r="JF61" s="310">
        <f t="shared" si="291"/>
        <v>0</v>
      </c>
      <c r="JG61" s="310">
        <f t="shared" si="292"/>
        <v>0</v>
      </c>
      <c r="JH61" s="310">
        <f t="shared" si="293"/>
        <v>0</v>
      </c>
      <c r="JI61" s="310">
        <f t="shared" si="294"/>
        <v>0</v>
      </c>
      <c r="JJ61" s="310">
        <f t="shared" si="295"/>
        <v>0</v>
      </c>
      <c r="JK61" s="310">
        <f t="shared" si="296"/>
        <v>0</v>
      </c>
      <c r="JL61" s="310">
        <f t="shared" si="297"/>
        <v>0</v>
      </c>
      <c r="JM61" s="310">
        <f t="shared" si="298"/>
        <v>0</v>
      </c>
      <c r="JN61" s="310">
        <f t="shared" si="299"/>
        <v>0</v>
      </c>
      <c r="JO61" s="310">
        <f t="shared" si="300"/>
        <v>0</v>
      </c>
      <c r="JP61" s="310">
        <f t="shared" si="301"/>
        <v>0</v>
      </c>
      <c r="JQ61" s="310">
        <f t="shared" si="302"/>
        <v>0</v>
      </c>
      <c r="JR61" s="310">
        <f t="shared" si="303"/>
        <v>0</v>
      </c>
      <c r="JS61" s="310">
        <f t="shared" si="304"/>
        <v>0</v>
      </c>
      <c r="JT61" s="310">
        <f t="shared" si="305"/>
        <v>0</v>
      </c>
      <c r="JU61" s="310">
        <f t="shared" si="306"/>
        <v>0</v>
      </c>
      <c r="JV61" s="310">
        <f t="shared" si="307"/>
        <v>0</v>
      </c>
      <c r="JW61" s="310">
        <f t="shared" si="308"/>
        <v>0</v>
      </c>
      <c r="JX61" s="310">
        <f t="shared" si="309"/>
        <v>0</v>
      </c>
      <c r="JY61" s="310">
        <f t="shared" si="310"/>
        <v>0</v>
      </c>
      <c r="JZ61" s="310">
        <f t="shared" si="311"/>
        <v>0</v>
      </c>
      <c r="KA61" s="310">
        <v>4.0097540128715838E-2</v>
      </c>
      <c r="KB61" s="310">
        <v>1.1236815737375446E-2</v>
      </c>
      <c r="KC61" s="310">
        <v>1.4052699530904387E-2</v>
      </c>
      <c r="KD61" s="310">
        <v>2.7831514173391407E-2</v>
      </c>
      <c r="KF61" s="310">
        <f t="shared" si="312"/>
        <v>0</v>
      </c>
      <c r="KG61" s="310">
        <f t="shared" si="313"/>
        <v>0</v>
      </c>
      <c r="KH61" s="310">
        <f t="shared" si="314"/>
        <v>0</v>
      </c>
      <c r="KI61" s="310">
        <f t="shared" si="315"/>
        <v>0</v>
      </c>
      <c r="KJ61" s="310">
        <f t="shared" si="316"/>
        <v>0</v>
      </c>
      <c r="KK61" s="310">
        <f t="shared" si="317"/>
        <v>0</v>
      </c>
      <c r="KL61" s="310">
        <f t="shared" si="318"/>
        <v>0</v>
      </c>
      <c r="KM61" s="310">
        <f t="shared" si="319"/>
        <v>0</v>
      </c>
      <c r="KN61" s="310">
        <f t="shared" si="320"/>
        <v>0</v>
      </c>
      <c r="KO61" s="310">
        <f t="shared" si="321"/>
        <v>0</v>
      </c>
      <c r="KP61" s="310">
        <f t="shared" si="322"/>
        <v>0</v>
      </c>
      <c r="KQ61" s="310">
        <f t="shared" si="323"/>
        <v>0</v>
      </c>
      <c r="KR61" s="310">
        <f t="shared" si="324"/>
        <v>0</v>
      </c>
      <c r="KS61" s="310">
        <f t="shared" si="325"/>
        <v>0</v>
      </c>
      <c r="KT61" s="310">
        <f t="shared" si="326"/>
        <v>0</v>
      </c>
      <c r="KU61" s="310">
        <f t="shared" si="327"/>
        <v>0</v>
      </c>
      <c r="KV61" s="310">
        <f t="shared" si="328"/>
        <v>0</v>
      </c>
      <c r="KW61" s="310">
        <f t="shared" si="329"/>
        <v>0</v>
      </c>
      <c r="KX61" s="310">
        <f t="shared" si="330"/>
        <v>0</v>
      </c>
      <c r="KY61" s="310">
        <f t="shared" si="331"/>
        <v>0</v>
      </c>
      <c r="KZ61" s="310">
        <f t="shared" si="332"/>
        <v>0</v>
      </c>
      <c r="LA61" s="310">
        <f t="shared" si="333"/>
        <v>0</v>
      </c>
      <c r="LB61" s="310">
        <f t="shared" si="334"/>
        <v>0</v>
      </c>
      <c r="LC61" s="310">
        <f t="shared" si="335"/>
        <v>0</v>
      </c>
      <c r="LD61" s="310">
        <f t="shared" si="336"/>
        <v>0</v>
      </c>
      <c r="LE61" s="310">
        <f t="shared" si="337"/>
        <v>0</v>
      </c>
      <c r="LF61" s="310">
        <f t="shared" si="338"/>
        <v>0</v>
      </c>
      <c r="LG61" s="310">
        <f t="shared" si="339"/>
        <v>0</v>
      </c>
      <c r="LH61" s="310">
        <f t="shared" si="340"/>
        <v>0</v>
      </c>
      <c r="LI61" s="310">
        <f t="shared" si="341"/>
        <v>0</v>
      </c>
      <c r="LJ61" s="310">
        <f t="shared" si="342"/>
        <v>0</v>
      </c>
      <c r="LK61" s="310">
        <v>4.0097540128715838E-2</v>
      </c>
      <c r="LL61" s="310">
        <v>1.1236815737375446E-2</v>
      </c>
      <c r="LM61" s="310">
        <v>1.4052699530904387E-2</v>
      </c>
      <c r="LN61" s="310">
        <v>2.7831514173391407E-2</v>
      </c>
      <c r="LP61" s="310">
        <f t="shared" si="343"/>
        <v>0</v>
      </c>
      <c r="LQ61" s="310">
        <f t="shared" si="344"/>
        <v>0</v>
      </c>
      <c r="LR61" s="310">
        <f t="shared" si="345"/>
        <v>0</v>
      </c>
      <c r="LS61" s="310">
        <f t="shared" si="346"/>
        <v>0</v>
      </c>
      <c r="LT61" s="310">
        <f t="shared" si="347"/>
        <v>0</v>
      </c>
      <c r="LU61" s="310">
        <f t="shared" si="348"/>
        <v>0</v>
      </c>
      <c r="LV61" s="310">
        <f t="shared" si="349"/>
        <v>0</v>
      </c>
      <c r="LW61" s="310">
        <f t="shared" si="350"/>
        <v>0</v>
      </c>
      <c r="LX61" s="310">
        <f t="shared" si="351"/>
        <v>0</v>
      </c>
      <c r="LY61" s="310">
        <f t="shared" si="352"/>
        <v>0</v>
      </c>
      <c r="LZ61" s="310">
        <f t="shared" si="353"/>
        <v>0</v>
      </c>
      <c r="MA61" s="310">
        <f t="shared" si="354"/>
        <v>0</v>
      </c>
      <c r="MB61" s="310">
        <f t="shared" si="355"/>
        <v>0</v>
      </c>
      <c r="MC61" s="310">
        <f t="shared" si="356"/>
        <v>0</v>
      </c>
      <c r="MD61" s="310">
        <f t="shared" si="357"/>
        <v>0</v>
      </c>
      <c r="ME61" s="310">
        <f t="shared" si="358"/>
        <v>0</v>
      </c>
      <c r="MF61" s="310">
        <f t="shared" si="359"/>
        <v>0</v>
      </c>
      <c r="MG61" s="310">
        <f t="shared" si="360"/>
        <v>0</v>
      </c>
      <c r="MH61" s="310">
        <f t="shared" si="361"/>
        <v>0</v>
      </c>
      <c r="MI61" s="310">
        <f t="shared" si="362"/>
        <v>0</v>
      </c>
      <c r="MJ61" s="310">
        <f t="shared" si="363"/>
        <v>0</v>
      </c>
      <c r="MK61" s="310">
        <f t="shared" si="364"/>
        <v>0</v>
      </c>
      <c r="ML61" s="310">
        <f t="shared" si="365"/>
        <v>0</v>
      </c>
      <c r="MM61" s="310">
        <f t="shared" si="366"/>
        <v>0</v>
      </c>
      <c r="MN61" s="310">
        <f t="shared" si="367"/>
        <v>0</v>
      </c>
      <c r="MO61" s="310">
        <f t="shared" si="368"/>
        <v>0</v>
      </c>
      <c r="MP61" s="310">
        <f t="shared" si="369"/>
        <v>0</v>
      </c>
      <c r="MQ61" s="310">
        <f t="shared" si="370"/>
        <v>0</v>
      </c>
      <c r="MR61" s="310">
        <f t="shared" si="371"/>
        <v>0</v>
      </c>
      <c r="MS61" s="310">
        <f t="shared" si="372"/>
        <v>0</v>
      </c>
      <c r="MT61" s="310">
        <f t="shared" si="373"/>
        <v>0</v>
      </c>
      <c r="MU61" s="310">
        <v>4.0097540128715838E-2</v>
      </c>
      <c r="MV61" s="310">
        <v>1.1236815737375446E-2</v>
      </c>
      <c r="MW61" s="310">
        <v>1.4052699530904387E-2</v>
      </c>
      <c r="MX61" s="310">
        <v>2.7831514173391407E-2</v>
      </c>
      <c r="MZ61" s="310">
        <f t="shared" si="374"/>
        <v>0</v>
      </c>
      <c r="NA61" s="310">
        <f t="shared" si="375"/>
        <v>0</v>
      </c>
      <c r="NB61" s="310">
        <f t="shared" si="376"/>
        <v>0</v>
      </c>
      <c r="NC61" s="310">
        <f t="shared" si="377"/>
        <v>0</v>
      </c>
      <c r="ND61" s="310">
        <f t="shared" si="378"/>
        <v>0</v>
      </c>
      <c r="NE61" s="310">
        <f t="shared" si="379"/>
        <v>0</v>
      </c>
      <c r="NF61" s="310">
        <f t="shared" si="380"/>
        <v>0</v>
      </c>
      <c r="NG61" s="310">
        <f t="shared" si="381"/>
        <v>0</v>
      </c>
      <c r="NH61" s="310">
        <f t="shared" si="382"/>
        <v>0</v>
      </c>
      <c r="NI61" s="310">
        <f t="shared" si="383"/>
        <v>0</v>
      </c>
      <c r="NJ61" s="310">
        <f t="shared" si="384"/>
        <v>0</v>
      </c>
      <c r="NK61" s="310">
        <f t="shared" si="385"/>
        <v>0</v>
      </c>
      <c r="NL61" s="310">
        <f t="shared" si="386"/>
        <v>0</v>
      </c>
      <c r="NM61" s="310">
        <f t="shared" si="387"/>
        <v>0</v>
      </c>
      <c r="NN61" s="310">
        <f t="shared" si="388"/>
        <v>0</v>
      </c>
      <c r="NO61" s="310">
        <f t="shared" si="389"/>
        <v>0</v>
      </c>
      <c r="NP61" s="310">
        <f t="shared" si="390"/>
        <v>0</v>
      </c>
      <c r="NQ61" s="310">
        <f t="shared" si="391"/>
        <v>0</v>
      </c>
      <c r="NR61" s="310">
        <f t="shared" si="392"/>
        <v>0</v>
      </c>
      <c r="NS61" s="310">
        <f t="shared" si="393"/>
        <v>0</v>
      </c>
      <c r="NT61" s="310">
        <f t="shared" si="394"/>
        <v>0</v>
      </c>
      <c r="NU61" s="310">
        <f t="shared" si="395"/>
        <v>0</v>
      </c>
      <c r="NV61" s="310">
        <f t="shared" si="396"/>
        <v>0</v>
      </c>
      <c r="NW61" s="310">
        <f t="shared" si="397"/>
        <v>0</v>
      </c>
      <c r="NX61" s="310">
        <f t="shared" si="398"/>
        <v>0</v>
      </c>
      <c r="NY61" s="310">
        <f t="shared" si="399"/>
        <v>0</v>
      </c>
      <c r="NZ61" s="310">
        <f t="shared" si="400"/>
        <v>0</v>
      </c>
      <c r="OA61" s="310">
        <f t="shared" si="401"/>
        <v>0</v>
      </c>
      <c r="OB61" s="310">
        <f t="shared" si="402"/>
        <v>0</v>
      </c>
      <c r="OC61" s="310">
        <f t="shared" si="403"/>
        <v>0</v>
      </c>
      <c r="OD61" s="310">
        <f t="shared" si="404"/>
        <v>0</v>
      </c>
      <c r="OE61" s="310">
        <v>4.0097540128715838E-2</v>
      </c>
      <c r="OF61" s="310">
        <v>1.1236815737375446E-2</v>
      </c>
      <c r="OG61" s="310">
        <v>1.4052699530904387E-2</v>
      </c>
      <c r="OH61" s="310">
        <v>2.7831514173391407E-2</v>
      </c>
      <c r="OJ61" s="310">
        <f t="shared" si="405"/>
        <v>2.4426631142052502E-2</v>
      </c>
      <c r="OK61" s="310">
        <f t="shared" si="406"/>
        <v>2.4426631142052502E-2</v>
      </c>
      <c r="OL61" s="310">
        <f t="shared" si="407"/>
        <v>4.5953259548692664E-2</v>
      </c>
      <c r="OM61" s="310">
        <f t="shared" si="408"/>
        <v>4.5018700660392645E-2</v>
      </c>
      <c r="ON61" s="310">
        <f t="shared" si="409"/>
        <v>4.5953259548692664E-2</v>
      </c>
      <c r="OO61" s="310">
        <f t="shared" si="410"/>
        <v>4.5018700660392645E-2</v>
      </c>
      <c r="OP61" s="310">
        <f t="shared" si="411"/>
        <v>4.5018700660392645E-2</v>
      </c>
      <c r="OQ61" s="310">
        <f t="shared" si="412"/>
        <v>4.5953259548692664E-2</v>
      </c>
      <c r="OR61" s="310">
        <f t="shared" si="413"/>
        <v>4.5953259548692664E-2</v>
      </c>
      <c r="OS61" s="310">
        <f t="shared" si="414"/>
        <v>4.5018700660392645E-2</v>
      </c>
      <c r="OT61" s="310">
        <f t="shared" si="415"/>
        <v>2.4426631142052502E-2</v>
      </c>
      <c r="OU61" s="310">
        <f t="shared" si="416"/>
        <v>4.5953259548692664E-2</v>
      </c>
      <c r="OV61" s="310">
        <f t="shared" si="417"/>
        <v>4.5953259548692664E-2</v>
      </c>
      <c r="OW61" s="310">
        <f t="shared" si="418"/>
        <v>2.4426631142052502E-2</v>
      </c>
      <c r="OX61" s="310">
        <f t="shared" si="419"/>
        <v>4.5018700660392645E-2</v>
      </c>
      <c r="OY61" s="310">
        <f t="shared" si="420"/>
        <v>4.5018700660392645E-2</v>
      </c>
      <c r="OZ61" s="310">
        <f t="shared" si="421"/>
        <v>4.5953259548692664E-2</v>
      </c>
      <c r="PA61" s="310">
        <f t="shared" si="422"/>
        <v>4.5953259548692664E-2</v>
      </c>
      <c r="PB61" s="310">
        <f t="shared" si="423"/>
        <v>4.5018700660392645E-2</v>
      </c>
      <c r="PC61" s="310">
        <f t="shared" si="424"/>
        <v>4.5018700660392645E-2</v>
      </c>
      <c r="PD61" s="310">
        <f t="shared" si="425"/>
        <v>4.5018700660392645E-2</v>
      </c>
      <c r="PE61" s="310">
        <f t="shared" si="426"/>
        <v>4.5018700660392645E-2</v>
      </c>
      <c r="PF61" s="310">
        <f t="shared" si="427"/>
        <v>4.5953259548692664E-2</v>
      </c>
      <c r="PG61" s="310">
        <f t="shared" si="428"/>
        <v>4.5953259548692664E-2</v>
      </c>
      <c r="PH61" s="310">
        <f t="shared" si="429"/>
        <v>2.4426631142052502E-2</v>
      </c>
      <c r="PI61" s="310">
        <f t="shared" si="430"/>
        <v>2.4426631142052502E-2</v>
      </c>
      <c r="PJ61" s="310">
        <f t="shared" si="431"/>
        <v>4.5018700660392645E-2</v>
      </c>
      <c r="PK61" s="310">
        <f t="shared" si="432"/>
        <v>4.5953259548692664E-2</v>
      </c>
      <c r="PL61" s="310">
        <f t="shared" si="433"/>
        <v>4.5018700660392645E-2</v>
      </c>
      <c r="PM61" s="310">
        <f t="shared" si="434"/>
        <v>4.5953259548692664E-2</v>
      </c>
      <c r="PN61" s="310">
        <f t="shared" si="435"/>
        <v>4.5018700660392645E-2</v>
      </c>
      <c r="PO61" s="310">
        <v>4.0097540128715838E-2</v>
      </c>
      <c r="PP61" s="310">
        <v>1.1236815737375446E-2</v>
      </c>
      <c r="PQ61" s="310">
        <v>1.4052699530904387E-2</v>
      </c>
      <c r="PR61" s="310">
        <v>2.7831514173391407E-2</v>
      </c>
      <c r="PT61" s="310">
        <f t="shared" si="436"/>
        <v>0.19368202564663692</v>
      </c>
      <c r="PU61" s="310">
        <f t="shared" si="437"/>
        <v>0.19368202564663692</v>
      </c>
      <c r="PV61" s="310">
        <f t="shared" si="438"/>
        <v>0.24860423263347189</v>
      </c>
      <c r="PW61" s="310">
        <f t="shared" si="439"/>
        <v>0.33807432014406513</v>
      </c>
      <c r="PX61" s="310">
        <f t="shared" si="440"/>
        <v>0.24860423263347189</v>
      </c>
      <c r="PY61" s="310">
        <f t="shared" si="441"/>
        <v>0.33807432014406513</v>
      </c>
      <c r="PZ61" s="310">
        <f t="shared" si="442"/>
        <v>0.33807432014406513</v>
      </c>
      <c r="QA61" s="310">
        <f t="shared" si="443"/>
        <v>0.24860423263347189</v>
      </c>
      <c r="QB61" s="310">
        <f t="shared" si="444"/>
        <v>0.24860423263347189</v>
      </c>
      <c r="QC61" s="310">
        <f t="shared" si="445"/>
        <v>0.33807432014406513</v>
      </c>
      <c r="QD61" s="310">
        <f t="shared" si="446"/>
        <v>0.19368202564663692</v>
      </c>
      <c r="QE61" s="310">
        <f t="shared" si="447"/>
        <v>0.24860423263347189</v>
      </c>
      <c r="QF61" s="310">
        <f t="shared" si="448"/>
        <v>0.24860423263347189</v>
      </c>
      <c r="QG61" s="310">
        <f t="shared" si="449"/>
        <v>0.19368202564663692</v>
      </c>
      <c r="QH61" s="310">
        <f t="shared" si="450"/>
        <v>0.33807432014406513</v>
      </c>
      <c r="QI61" s="310">
        <f t="shared" si="451"/>
        <v>0.33807432014406513</v>
      </c>
      <c r="QJ61" s="310">
        <f t="shared" si="452"/>
        <v>0.24860423263347189</v>
      </c>
      <c r="QK61" s="310">
        <f t="shared" si="453"/>
        <v>0.24860423263347189</v>
      </c>
      <c r="QL61" s="310">
        <f t="shared" si="454"/>
        <v>0.33807432014406513</v>
      </c>
      <c r="QM61" s="310">
        <f t="shared" si="455"/>
        <v>0.33807432014406513</v>
      </c>
      <c r="QN61" s="310">
        <f t="shared" si="456"/>
        <v>0.33807432014406513</v>
      </c>
      <c r="QO61" s="310">
        <f t="shared" si="457"/>
        <v>0.33807432014406513</v>
      </c>
      <c r="QP61" s="310">
        <f t="shared" si="458"/>
        <v>0.24860423263347189</v>
      </c>
      <c r="QQ61" s="310">
        <f t="shared" si="459"/>
        <v>0.24860423263347189</v>
      </c>
      <c r="QR61" s="310">
        <f t="shared" si="460"/>
        <v>0.19368202564663692</v>
      </c>
      <c r="QS61" s="310">
        <f t="shared" si="461"/>
        <v>0.19368202564663692</v>
      </c>
      <c r="QT61" s="310">
        <f t="shared" si="462"/>
        <v>0.33807432014406513</v>
      </c>
      <c r="QU61" s="310">
        <f t="shared" si="463"/>
        <v>0.24860423263347189</v>
      </c>
      <c r="QV61" s="310">
        <f t="shared" si="464"/>
        <v>0.33807432014406513</v>
      </c>
      <c r="QW61" s="310">
        <f t="shared" si="465"/>
        <v>0.24860423263347189</v>
      </c>
      <c r="QX61" s="310">
        <f t="shared" si="466"/>
        <v>0.33807432014406513</v>
      </c>
      <c r="QY61" s="310">
        <v>4.0097540128715838E-2</v>
      </c>
      <c r="QZ61" s="310">
        <v>1.1236815737375446E-2</v>
      </c>
      <c r="RA61" s="310">
        <v>1.4052699530904387E-2</v>
      </c>
      <c r="RB61" s="310">
        <v>2.7831514173391407E-2</v>
      </c>
      <c r="RD61" s="310">
        <f t="shared" si="467"/>
        <v>0.33333333333333331</v>
      </c>
      <c r="RE61" s="310">
        <f t="shared" si="468"/>
        <v>0.33333333333333331</v>
      </c>
      <c r="RF61" s="310">
        <f t="shared" si="469"/>
        <v>0</v>
      </c>
      <c r="RG61" s="310">
        <f t="shared" si="470"/>
        <v>0</v>
      </c>
      <c r="RH61" s="310">
        <f t="shared" si="471"/>
        <v>0</v>
      </c>
      <c r="RI61" s="310">
        <f t="shared" si="472"/>
        <v>0</v>
      </c>
      <c r="RJ61" s="310">
        <f t="shared" si="473"/>
        <v>0</v>
      </c>
      <c r="RK61" s="310">
        <f t="shared" si="474"/>
        <v>0</v>
      </c>
      <c r="RL61" s="310">
        <f t="shared" si="475"/>
        <v>0</v>
      </c>
      <c r="RM61" s="310">
        <f t="shared" si="476"/>
        <v>0</v>
      </c>
      <c r="RN61" s="310">
        <f t="shared" si="477"/>
        <v>0.33333333333333331</v>
      </c>
      <c r="RO61" s="310">
        <f t="shared" si="478"/>
        <v>0</v>
      </c>
      <c r="RP61" s="310">
        <f t="shared" si="479"/>
        <v>0</v>
      </c>
      <c r="RQ61" s="310">
        <f t="shared" si="480"/>
        <v>0.33333333333333331</v>
      </c>
      <c r="RR61" s="310">
        <f t="shared" si="481"/>
        <v>0</v>
      </c>
      <c r="RS61" s="310">
        <f t="shared" si="482"/>
        <v>0</v>
      </c>
      <c r="RT61" s="310">
        <f t="shared" si="483"/>
        <v>0</v>
      </c>
      <c r="RU61" s="310">
        <f t="shared" si="484"/>
        <v>0</v>
      </c>
      <c r="RV61" s="310">
        <f t="shared" si="485"/>
        <v>0</v>
      </c>
      <c r="RW61" s="310">
        <f t="shared" si="486"/>
        <v>0</v>
      </c>
      <c r="RX61" s="310">
        <f t="shared" si="487"/>
        <v>0</v>
      </c>
      <c r="RY61" s="310">
        <f t="shared" si="488"/>
        <v>0</v>
      </c>
      <c r="RZ61" s="310">
        <f t="shared" si="489"/>
        <v>0</v>
      </c>
      <c r="SA61" s="310">
        <f t="shared" si="490"/>
        <v>0</v>
      </c>
      <c r="SB61" s="310">
        <f t="shared" si="491"/>
        <v>0.33333333333333331</v>
      </c>
      <c r="SC61" s="310">
        <f t="shared" si="492"/>
        <v>0.33333333333333331</v>
      </c>
      <c r="SD61" s="310">
        <f t="shared" si="493"/>
        <v>0</v>
      </c>
      <c r="SE61" s="310">
        <f t="shared" si="494"/>
        <v>0</v>
      </c>
      <c r="SF61" s="310">
        <f t="shared" si="495"/>
        <v>0</v>
      </c>
      <c r="SG61" s="310">
        <f t="shared" si="496"/>
        <v>0</v>
      </c>
      <c r="SH61" s="310">
        <f t="shared" si="497"/>
        <v>0</v>
      </c>
      <c r="SI61" s="310">
        <v>4.0097540128715838E-2</v>
      </c>
      <c r="SJ61" s="310">
        <v>1.1236815737375446E-2</v>
      </c>
      <c r="SK61" s="310">
        <v>1.4052699530904387E-2</v>
      </c>
      <c r="SL61" s="310">
        <v>2.7831514173391407E-2</v>
      </c>
      <c r="SN61" s="310">
        <f t="shared" si="498"/>
        <v>1.217992542991147E-2</v>
      </c>
      <c r="SO61" s="310">
        <f t="shared" si="499"/>
        <v>1.217992542991147E-2</v>
      </c>
      <c r="SP61" s="310">
        <f t="shared" si="500"/>
        <v>4.8098524477592913E-2</v>
      </c>
      <c r="SQ61" s="310">
        <f t="shared" si="501"/>
        <v>4.7773567689487199E-2</v>
      </c>
      <c r="SR61" s="310">
        <f t="shared" si="502"/>
        <v>4.8098524477592913E-2</v>
      </c>
      <c r="SS61" s="310">
        <f t="shared" si="503"/>
        <v>4.7773567689487199E-2</v>
      </c>
      <c r="ST61" s="310">
        <f t="shared" si="504"/>
        <v>4.7773567689487199E-2</v>
      </c>
      <c r="SU61" s="310">
        <f t="shared" si="505"/>
        <v>4.8098524477592913E-2</v>
      </c>
      <c r="SV61" s="310">
        <f t="shared" si="506"/>
        <v>4.8098524477592913E-2</v>
      </c>
      <c r="SW61" s="310">
        <f t="shared" si="507"/>
        <v>4.7773567689487199E-2</v>
      </c>
      <c r="SX61" s="310">
        <f t="shared" si="508"/>
        <v>1.217992542991147E-2</v>
      </c>
      <c r="SY61" s="310">
        <f t="shared" si="509"/>
        <v>4.8098524477592913E-2</v>
      </c>
      <c r="SZ61" s="310">
        <f t="shared" si="510"/>
        <v>4.8098524477592913E-2</v>
      </c>
      <c r="TA61" s="310">
        <f t="shared" si="511"/>
        <v>1.217992542991147E-2</v>
      </c>
      <c r="TB61" s="310">
        <f t="shared" si="512"/>
        <v>4.7773567689487199E-2</v>
      </c>
      <c r="TC61" s="310">
        <f t="shared" si="513"/>
        <v>4.7773567689487199E-2</v>
      </c>
      <c r="TD61" s="310">
        <f t="shared" si="514"/>
        <v>4.8098524477592913E-2</v>
      </c>
      <c r="TE61" s="310">
        <f t="shared" si="515"/>
        <v>4.8098524477592913E-2</v>
      </c>
      <c r="TF61" s="310">
        <f t="shared" si="516"/>
        <v>4.7773567689487199E-2</v>
      </c>
      <c r="TG61" s="310">
        <f t="shared" si="517"/>
        <v>4.7773567689487199E-2</v>
      </c>
      <c r="TH61" s="310">
        <f t="shared" si="518"/>
        <v>4.7773567689487199E-2</v>
      </c>
      <c r="TI61" s="310">
        <f t="shared" si="519"/>
        <v>4.7773567689487199E-2</v>
      </c>
      <c r="TJ61" s="310">
        <f t="shared" si="520"/>
        <v>4.8098524477592913E-2</v>
      </c>
      <c r="TK61" s="310">
        <f t="shared" si="521"/>
        <v>4.8098524477592913E-2</v>
      </c>
      <c r="TL61" s="310">
        <f t="shared" si="522"/>
        <v>1.217992542991147E-2</v>
      </c>
      <c r="TM61" s="310">
        <f t="shared" si="523"/>
        <v>1.217992542991147E-2</v>
      </c>
      <c r="TN61" s="310">
        <f t="shared" si="524"/>
        <v>4.7773567689487199E-2</v>
      </c>
      <c r="TO61" s="310">
        <f t="shared" si="525"/>
        <v>4.8098524477592913E-2</v>
      </c>
      <c r="TP61" s="310">
        <f t="shared" si="526"/>
        <v>4.7773567689487199E-2</v>
      </c>
      <c r="TQ61" s="310">
        <f t="shared" si="527"/>
        <v>4.8098524477592913E-2</v>
      </c>
      <c r="TR61" s="310">
        <f t="shared" si="528"/>
        <v>4.7773567689487199E-2</v>
      </c>
      <c r="TS61" s="310">
        <v>4.0097540128715838E-2</v>
      </c>
      <c r="TT61" s="310">
        <v>1.1236815737375446E-2</v>
      </c>
      <c r="TU61" s="310">
        <v>1.4052699530904387E-2</v>
      </c>
      <c r="TV61" s="310">
        <v>2.7831514173391407E-2</v>
      </c>
      <c r="TX61" s="310">
        <f t="shared" si="529"/>
        <v>2.7971424318819403E-5</v>
      </c>
      <c r="TY61" s="310">
        <f t="shared" si="530"/>
        <v>2.7971424318819403E-5</v>
      </c>
      <c r="TZ61" s="310">
        <f t="shared" si="531"/>
        <v>1.170353370508837E-3</v>
      </c>
      <c r="UA61" s="310">
        <f t="shared" si="532"/>
        <v>0</v>
      </c>
      <c r="UB61" s="310">
        <f t="shared" si="533"/>
        <v>1.170353370508837E-3</v>
      </c>
      <c r="UC61" s="310">
        <f t="shared" si="534"/>
        <v>0</v>
      </c>
      <c r="UD61" s="310">
        <f t="shared" si="535"/>
        <v>0</v>
      </c>
      <c r="UE61" s="310">
        <f t="shared" si="536"/>
        <v>1.170353370508837E-3</v>
      </c>
      <c r="UF61" s="310">
        <f t="shared" si="537"/>
        <v>1.170353370508837E-3</v>
      </c>
      <c r="UG61" s="310">
        <f t="shared" si="538"/>
        <v>0</v>
      </c>
      <c r="UH61" s="310">
        <f t="shared" si="539"/>
        <v>2.7971424318819403E-5</v>
      </c>
      <c r="UI61" s="310">
        <f t="shared" si="540"/>
        <v>1.170353370508837E-3</v>
      </c>
      <c r="UJ61" s="310">
        <f t="shared" si="541"/>
        <v>1.170353370508837E-3</v>
      </c>
      <c r="UK61" s="310">
        <f t="shared" si="542"/>
        <v>2.7971424318819403E-5</v>
      </c>
      <c r="UL61" s="310">
        <f t="shared" si="543"/>
        <v>0</v>
      </c>
      <c r="UM61" s="310">
        <f t="shared" si="544"/>
        <v>0</v>
      </c>
      <c r="UN61" s="310">
        <f t="shared" si="545"/>
        <v>1.170353370508837E-3</v>
      </c>
      <c r="UO61" s="310">
        <f t="shared" si="546"/>
        <v>1.170353370508837E-3</v>
      </c>
      <c r="UP61" s="310">
        <f t="shared" si="547"/>
        <v>0</v>
      </c>
      <c r="UQ61" s="310">
        <f t="shared" si="548"/>
        <v>0</v>
      </c>
      <c r="UR61" s="310">
        <f t="shared" si="549"/>
        <v>0</v>
      </c>
      <c r="US61" s="310">
        <f t="shared" si="550"/>
        <v>0</v>
      </c>
      <c r="UT61" s="310">
        <f t="shared" si="551"/>
        <v>1.170353370508837E-3</v>
      </c>
      <c r="UU61" s="310">
        <f t="shared" si="552"/>
        <v>1.170353370508837E-3</v>
      </c>
      <c r="UV61" s="310">
        <f t="shared" si="553"/>
        <v>2.7971424318819403E-5</v>
      </c>
      <c r="UW61" s="310">
        <f t="shared" si="554"/>
        <v>2.7971424318819403E-5</v>
      </c>
      <c r="UX61" s="310">
        <f t="shared" si="555"/>
        <v>0</v>
      </c>
      <c r="UY61" s="310">
        <f t="shared" si="556"/>
        <v>1.170353370508837E-3</v>
      </c>
      <c r="UZ61" s="310">
        <f t="shared" si="557"/>
        <v>0</v>
      </c>
      <c r="VA61" s="310">
        <f t="shared" si="558"/>
        <v>1.170353370508837E-3</v>
      </c>
      <c r="VB61" s="310">
        <f t="shared" si="559"/>
        <v>0</v>
      </c>
      <c r="VC61" s="310">
        <v>4.0097540128715838E-2</v>
      </c>
      <c r="VD61" s="310">
        <v>1.1236815737375446E-2</v>
      </c>
      <c r="VE61" s="310">
        <v>1.4052699530904387E-2</v>
      </c>
      <c r="VF61" s="310">
        <v>2.7831514173391407E-2</v>
      </c>
      <c r="VH61" s="310">
        <f t="shared" si="560"/>
        <v>0</v>
      </c>
      <c r="VI61" s="310">
        <f t="shared" si="561"/>
        <v>0</v>
      </c>
      <c r="VJ61" s="310">
        <f t="shared" si="562"/>
        <v>0</v>
      </c>
      <c r="VK61" s="310">
        <f t="shared" si="563"/>
        <v>0</v>
      </c>
      <c r="VL61" s="310">
        <f t="shared" si="564"/>
        <v>0</v>
      </c>
      <c r="VM61" s="310">
        <f t="shared" si="565"/>
        <v>0</v>
      </c>
      <c r="VN61" s="310">
        <f t="shared" si="566"/>
        <v>0</v>
      </c>
      <c r="VO61" s="310">
        <f t="shared" si="567"/>
        <v>0</v>
      </c>
      <c r="VP61" s="310">
        <f t="shared" si="568"/>
        <v>0</v>
      </c>
      <c r="VQ61" s="310">
        <f t="shared" si="569"/>
        <v>0</v>
      </c>
      <c r="VR61" s="310">
        <f t="shared" si="570"/>
        <v>0</v>
      </c>
      <c r="VS61" s="310">
        <f t="shared" si="571"/>
        <v>0</v>
      </c>
      <c r="VT61" s="310">
        <f t="shared" si="572"/>
        <v>0</v>
      </c>
      <c r="VU61" s="310">
        <f t="shared" si="573"/>
        <v>0</v>
      </c>
      <c r="VV61" s="310">
        <f t="shared" si="574"/>
        <v>0</v>
      </c>
      <c r="VW61" s="310">
        <f t="shared" si="575"/>
        <v>0</v>
      </c>
      <c r="VX61" s="310">
        <f t="shared" si="576"/>
        <v>0</v>
      </c>
      <c r="VY61" s="310">
        <f t="shared" si="577"/>
        <v>0</v>
      </c>
      <c r="VZ61" s="310">
        <f t="shared" si="578"/>
        <v>0</v>
      </c>
      <c r="WA61" s="310">
        <f t="shared" si="579"/>
        <v>0</v>
      </c>
      <c r="WB61" s="310">
        <f t="shared" si="580"/>
        <v>0</v>
      </c>
      <c r="WC61" s="310">
        <f t="shared" si="581"/>
        <v>0</v>
      </c>
      <c r="WD61" s="310">
        <f t="shared" si="582"/>
        <v>0</v>
      </c>
      <c r="WE61" s="310">
        <f t="shared" si="583"/>
        <v>0</v>
      </c>
      <c r="WF61" s="310">
        <f t="shared" si="584"/>
        <v>0</v>
      </c>
      <c r="WG61" s="310">
        <f t="shared" si="585"/>
        <v>0</v>
      </c>
      <c r="WH61" s="310">
        <f t="shared" si="586"/>
        <v>0</v>
      </c>
      <c r="WI61" s="310">
        <f t="shared" si="587"/>
        <v>0</v>
      </c>
      <c r="WJ61" s="310">
        <f t="shared" si="588"/>
        <v>0</v>
      </c>
      <c r="WK61" s="310">
        <f t="shared" si="589"/>
        <v>0</v>
      </c>
      <c r="WL61" s="310">
        <f t="shared" si="590"/>
        <v>0</v>
      </c>
      <c r="WM61" s="310">
        <v>4.0097540128715838E-2</v>
      </c>
      <c r="WN61" s="310">
        <v>1.1236815737375446E-2</v>
      </c>
      <c r="WO61" s="310">
        <v>1.4052699530904387E-2</v>
      </c>
      <c r="WP61" s="310">
        <v>2.7831514173391407E-2</v>
      </c>
      <c r="WR61" s="310">
        <f t="shared" si="591"/>
        <v>0</v>
      </c>
      <c r="WS61" s="310">
        <f t="shared" si="592"/>
        <v>0</v>
      </c>
      <c r="WT61" s="310">
        <f t="shared" si="593"/>
        <v>0</v>
      </c>
      <c r="WU61" s="310">
        <f t="shared" si="594"/>
        <v>0</v>
      </c>
      <c r="WV61" s="310">
        <f t="shared" si="595"/>
        <v>0</v>
      </c>
      <c r="WW61" s="310">
        <f t="shared" si="596"/>
        <v>0</v>
      </c>
      <c r="WX61" s="310">
        <f t="shared" si="597"/>
        <v>0</v>
      </c>
      <c r="WY61" s="310">
        <f t="shared" si="598"/>
        <v>0</v>
      </c>
      <c r="WZ61" s="310">
        <f t="shared" si="599"/>
        <v>0</v>
      </c>
      <c r="XA61" s="310">
        <f t="shared" si="600"/>
        <v>0</v>
      </c>
      <c r="XB61" s="310">
        <f t="shared" si="601"/>
        <v>0</v>
      </c>
      <c r="XC61" s="310">
        <f t="shared" si="602"/>
        <v>0</v>
      </c>
      <c r="XD61" s="310">
        <f t="shared" si="603"/>
        <v>0</v>
      </c>
      <c r="XE61" s="310">
        <f t="shared" si="604"/>
        <v>0</v>
      </c>
      <c r="XF61" s="310">
        <f t="shared" si="605"/>
        <v>0</v>
      </c>
      <c r="XG61" s="310">
        <f t="shared" si="606"/>
        <v>0</v>
      </c>
      <c r="XH61" s="310">
        <f t="shared" si="607"/>
        <v>0</v>
      </c>
      <c r="XI61" s="310">
        <f t="shared" si="608"/>
        <v>0</v>
      </c>
      <c r="XJ61" s="310">
        <f t="shared" si="609"/>
        <v>0</v>
      </c>
      <c r="XK61" s="310">
        <f t="shared" si="610"/>
        <v>0</v>
      </c>
      <c r="XL61" s="310">
        <f t="shared" si="611"/>
        <v>0</v>
      </c>
      <c r="XM61" s="310">
        <f t="shared" si="612"/>
        <v>0</v>
      </c>
      <c r="XN61" s="310">
        <f t="shared" si="613"/>
        <v>0</v>
      </c>
      <c r="XO61" s="310">
        <f t="shared" si="614"/>
        <v>0</v>
      </c>
      <c r="XP61" s="310">
        <f t="shared" si="615"/>
        <v>0</v>
      </c>
      <c r="XQ61" s="310">
        <f t="shared" si="616"/>
        <v>0</v>
      </c>
      <c r="XR61" s="310">
        <f t="shared" si="617"/>
        <v>0</v>
      </c>
      <c r="XS61" s="310">
        <f t="shared" si="618"/>
        <v>0</v>
      </c>
      <c r="XT61" s="310">
        <f t="shared" si="619"/>
        <v>0</v>
      </c>
      <c r="XU61" s="310">
        <f t="shared" si="620"/>
        <v>0</v>
      </c>
      <c r="XV61" s="310">
        <f t="shared" si="621"/>
        <v>0</v>
      </c>
      <c r="XW61" s="310">
        <v>4.0097540128715838E-2</v>
      </c>
      <c r="XX61" s="310">
        <v>1.1236815737375446E-2</v>
      </c>
      <c r="XY61" s="310">
        <v>1.4052699530904387E-2</v>
      </c>
      <c r="XZ61" s="310">
        <v>2.7831514173391407E-2</v>
      </c>
      <c r="YB61" s="310">
        <f t="shared" si="622"/>
        <v>0</v>
      </c>
      <c r="YC61" s="310">
        <f t="shared" si="623"/>
        <v>0</v>
      </c>
      <c r="YD61" s="310">
        <f t="shared" si="624"/>
        <v>0</v>
      </c>
      <c r="YE61" s="310">
        <f t="shared" si="625"/>
        <v>0</v>
      </c>
      <c r="YF61" s="310">
        <f t="shared" si="626"/>
        <v>0</v>
      </c>
      <c r="YG61" s="310">
        <f t="shared" si="627"/>
        <v>0</v>
      </c>
      <c r="YH61" s="310">
        <f t="shared" si="628"/>
        <v>0</v>
      </c>
      <c r="YI61" s="310">
        <f t="shared" si="629"/>
        <v>0</v>
      </c>
      <c r="YJ61" s="310">
        <f t="shared" si="630"/>
        <v>0</v>
      </c>
      <c r="YK61" s="310">
        <f t="shared" si="631"/>
        <v>0</v>
      </c>
      <c r="YL61" s="310">
        <f t="shared" si="632"/>
        <v>0</v>
      </c>
      <c r="YM61" s="310">
        <f t="shared" si="633"/>
        <v>0</v>
      </c>
      <c r="YN61" s="310">
        <f t="shared" si="634"/>
        <v>0</v>
      </c>
      <c r="YO61" s="310">
        <f t="shared" si="635"/>
        <v>0</v>
      </c>
      <c r="YP61" s="310">
        <f t="shared" si="636"/>
        <v>0</v>
      </c>
      <c r="YQ61" s="310">
        <f t="shared" si="637"/>
        <v>0</v>
      </c>
      <c r="YR61" s="310">
        <f t="shared" si="638"/>
        <v>0</v>
      </c>
      <c r="YS61" s="310">
        <f t="shared" si="639"/>
        <v>0</v>
      </c>
      <c r="YT61" s="310">
        <f t="shared" si="640"/>
        <v>0</v>
      </c>
      <c r="YU61" s="310">
        <f t="shared" si="641"/>
        <v>0</v>
      </c>
      <c r="YV61" s="310">
        <f t="shared" si="642"/>
        <v>0</v>
      </c>
      <c r="YW61" s="310">
        <f t="shared" si="643"/>
        <v>0</v>
      </c>
      <c r="YX61" s="310">
        <f t="shared" si="644"/>
        <v>0</v>
      </c>
      <c r="YY61" s="310">
        <f t="shared" si="645"/>
        <v>0</v>
      </c>
      <c r="YZ61" s="310">
        <f t="shared" si="646"/>
        <v>0</v>
      </c>
      <c r="ZA61" s="310">
        <f t="shared" si="647"/>
        <v>0</v>
      </c>
      <c r="ZB61" s="310">
        <f t="shared" si="648"/>
        <v>0</v>
      </c>
      <c r="ZC61" s="310">
        <f t="shared" si="649"/>
        <v>0</v>
      </c>
      <c r="ZD61" s="310">
        <f t="shared" si="650"/>
        <v>0</v>
      </c>
      <c r="ZE61" s="310">
        <f t="shared" si="651"/>
        <v>0</v>
      </c>
      <c r="ZF61" s="310">
        <f t="shared" si="652"/>
        <v>0</v>
      </c>
      <c r="ZG61" s="310">
        <v>4.0097540128715838E-2</v>
      </c>
      <c r="ZH61" s="310">
        <v>1.1236815737375446E-2</v>
      </c>
      <c r="ZI61" s="310">
        <v>1.4052699530904387E-2</v>
      </c>
      <c r="ZJ61" s="310">
        <v>2.7831514173391407E-2</v>
      </c>
      <c r="ZL61" s="310">
        <f t="shared" si="653"/>
        <v>0</v>
      </c>
      <c r="ZM61" s="310">
        <f t="shared" si="654"/>
        <v>0</v>
      </c>
      <c r="ZN61" s="310">
        <f t="shared" si="655"/>
        <v>0</v>
      </c>
      <c r="ZO61" s="310">
        <f t="shared" si="656"/>
        <v>0</v>
      </c>
      <c r="ZP61" s="310">
        <f t="shared" si="657"/>
        <v>0</v>
      </c>
      <c r="ZQ61" s="310">
        <f t="shared" si="658"/>
        <v>0</v>
      </c>
      <c r="ZR61" s="310">
        <f t="shared" si="659"/>
        <v>0</v>
      </c>
      <c r="ZS61" s="310">
        <f t="shared" si="660"/>
        <v>0</v>
      </c>
      <c r="ZT61" s="310">
        <f t="shared" si="661"/>
        <v>0</v>
      </c>
      <c r="ZU61" s="310">
        <f t="shared" si="662"/>
        <v>0</v>
      </c>
      <c r="ZV61" s="310">
        <f t="shared" si="663"/>
        <v>0</v>
      </c>
      <c r="ZW61" s="310">
        <f t="shared" si="664"/>
        <v>0</v>
      </c>
      <c r="ZX61" s="310">
        <f t="shared" si="665"/>
        <v>0</v>
      </c>
      <c r="ZY61" s="310">
        <f t="shared" si="666"/>
        <v>0</v>
      </c>
      <c r="ZZ61" s="310">
        <f t="shared" si="667"/>
        <v>0</v>
      </c>
      <c r="AAA61" s="310">
        <f t="shared" si="668"/>
        <v>0</v>
      </c>
      <c r="AAB61" s="310">
        <f t="shared" si="669"/>
        <v>0</v>
      </c>
      <c r="AAC61" s="310">
        <f t="shared" si="670"/>
        <v>0</v>
      </c>
      <c r="AAD61" s="310">
        <f t="shared" si="671"/>
        <v>0</v>
      </c>
      <c r="AAE61" s="310">
        <f t="shared" si="672"/>
        <v>0</v>
      </c>
      <c r="AAF61" s="310">
        <f t="shared" si="673"/>
        <v>0</v>
      </c>
      <c r="AAG61" s="310">
        <f t="shared" si="674"/>
        <v>0</v>
      </c>
      <c r="AAH61" s="310">
        <f t="shared" si="675"/>
        <v>0</v>
      </c>
      <c r="AAI61" s="310">
        <f t="shared" si="676"/>
        <v>0</v>
      </c>
      <c r="AAJ61" s="310">
        <f t="shared" si="677"/>
        <v>0</v>
      </c>
      <c r="AAK61" s="310">
        <f t="shared" si="678"/>
        <v>0</v>
      </c>
      <c r="AAL61" s="310">
        <f t="shared" si="679"/>
        <v>0</v>
      </c>
      <c r="AAM61" s="310">
        <f t="shared" si="680"/>
        <v>0</v>
      </c>
      <c r="AAN61" s="310">
        <f t="shared" si="681"/>
        <v>0</v>
      </c>
      <c r="AAO61" s="310">
        <f t="shared" si="682"/>
        <v>0</v>
      </c>
      <c r="AAP61" s="310">
        <f t="shared" si="683"/>
        <v>0</v>
      </c>
      <c r="AAQ61" s="310">
        <v>4.0097540128715838E-2</v>
      </c>
      <c r="AAR61" s="310">
        <v>1.1236815737375446E-2</v>
      </c>
      <c r="AAS61" s="310">
        <v>1.4052699530904387E-2</v>
      </c>
      <c r="AAT61" s="310">
        <v>2.7831514173391407E-2</v>
      </c>
      <c r="AAV61" s="310">
        <f t="shared" si="684"/>
        <v>0</v>
      </c>
      <c r="AAW61" s="310">
        <f t="shared" si="685"/>
        <v>0</v>
      </c>
      <c r="AAX61" s="310">
        <f t="shared" si="686"/>
        <v>0</v>
      </c>
      <c r="AAY61" s="310">
        <f t="shared" si="687"/>
        <v>0</v>
      </c>
      <c r="AAZ61" s="310">
        <f t="shared" si="688"/>
        <v>0</v>
      </c>
      <c r="ABA61" s="310">
        <f t="shared" si="689"/>
        <v>0</v>
      </c>
      <c r="ABB61" s="310">
        <f t="shared" si="690"/>
        <v>0</v>
      </c>
      <c r="ABC61" s="310">
        <f t="shared" si="691"/>
        <v>0</v>
      </c>
      <c r="ABD61" s="310">
        <f t="shared" si="692"/>
        <v>0</v>
      </c>
      <c r="ABE61" s="310">
        <f t="shared" si="693"/>
        <v>0</v>
      </c>
      <c r="ABF61" s="310">
        <f t="shared" si="694"/>
        <v>0</v>
      </c>
      <c r="ABG61" s="310">
        <f t="shared" si="695"/>
        <v>0</v>
      </c>
      <c r="ABH61" s="310">
        <f t="shared" si="696"/>
        <v>0</v>
      </c>
      <c r="ABI61" s="310">
        <f t="shared" si="697"/>
        <v>0</v>
      </c>
      <c r="ABJ61" s="310">
        <f t="shared" si="698"/>
        <v>0</v>
      </c>
      <c r="ABK61" s="310">
        <f t="shared" si="699"/>
        <v>0</v>
      </c>
      <c r="ABL61" s="310">
        <f t="shared" si="700"/>
        <v>0</v>
      </c>
      <c r="ABM61" s="310">
        <f t="shared" si="701"/>
        <v>0</v>
      </c>
      <c r="ABN61" s="310">
        <f t="shared" si="702"/>
        <v>0</v>
      </c>
      <c r="ABO61" s="310">
        <f t="shared" si="703"/>
        <v>0</v>
      </c>
      <c r="ABP61" s="310">
        <f t="shared" si="704"/>
        <v>0</v>
      </c>
      <c r="ABQ61" s="310">
        <f t="shared" si="705"/>
        <v>0</v>
      </c>
      <c r="ABR61" s="310">
        <f t="shared" si="706"/>
        <v>0</v>
      </c>
      <c r="ABS61" s="310">
        <f t="shared" si="707"/>
        <v>0</v>
      </c>
      <c r="ABT61" s="310">
        <f t="shared" si="708"/>
        <v>0</v>
      </c>
      <c r="ABU61" s="310">
        <f t="shared" si="709"/>
        <v>0</v>
      </c>
      <c r="ABV61" s="310">
        <f t="shared" si="710"/>
        <v>0</v>
      </c>
      <c r="ABW61" s="310">
        <f t="shared" si="711"/>
        <v>0</v>
      </c>
      <c r="ABX61" s="310">
        <f t="shared" si="712"/>
        <v>0</v>
      </c>
      <c r="ABY61" s="310">
        <f t="shared" si="713"/>
        <v>0</v>
      </c>
      <c r="ABZ61" s="310">
        <f t="shared" si="714"/>
        <v>0</v>
      </c>
      <c r="ACA61" s="310">
        <v>4.0097540128715838E-2</v>
      </c>
      <c r="ACB61" s="310">
        <v>1.1236815737375446E-2</v>
      </c>
      <c r="ACC61" s="310">
        <v>1.4052699530904387E-2</v>
      </c>
      <c r="ACD61" s="310">
        <v>2.7831514173391407E-2</v>
      </c>
      <c r="ACF61" s="310">
        <f t="shared" si="715"/>
        <v>9.5815398588202524E-2</v>
      </c>
      <c r="ACG61" s="310">
        <f t="shared" si="716"/>
        <v>9.5815398588202524E-2</v>
      </c>
      <c r="ACH61" s="310">
        <f t="shared" si="717"/>
        <v>0.1024556162077755</v>
      </c>
      <c r="ACI61" s="310">
        <f t="shared" si="718"/>
        <v>0.11359892414775807</v>
      </c>
      <c r="ACJ61" s="310">
        <f t="shared" si="719"/>
        <v>0.1024556162077755</v>
      </c>
      <c r="ACK61" s="310">
        <f t="shared" si="720"/>
        <v>0.11359892414775807</v>
      </c>
      <c r="ACL61" s="310">
        <f t="shared" si="721"/>
        <v>0.11359892414775807</v>
      </c>
      <c r="ACM61" s="310">
        <f t="shared" si="722"/>
        <v>0.1024556162077755</v>
      </c>
      <c r="ACN61" s="310">
        <f t="shared" si="723"/>
        <v>0.1024556162077755</v>
      </c>
      <c r="ACO61" s="310">
        <f t="shared" si="724"/>
        <v>0.11359892414775807</v>
      </c>
      <c r="ACP61" s="310">
        <f t="shared" si="725"/>
        <v>9.5815398588202524E-2</v>
      </c>
      <c r="ACQ61" s="310">
        <f t="shared" si="726"/>
        <v>0.1024556162077755</v>
      </c>
      <c r="ACR61" s="310">
        <f t="shared" si="727"/>
        <v>0.1024556162077755</v>
      </c>
      <c r="ACS61" s="310">
        <f t="shared" si="728"/>
        <v>9.5815398588202524E-2</v>
      </c>
      <c r="ACT61" s="310">
        <f t="shared" si="729"/>
        <v>0.11359892414775807</v>
      </c>
      <c r="ACU61" s="310">
        <f t="shared" si="730"/>
        <v>0.11359892414775807</v>
      </c>
      <c r="ACV61" s="310">
        <f t="shared" si="731"/>
        <v>0.1024556162077755</v>
      </c>
      <c r="ACW61" s="310">
        <f t="shared" si="732"/>
        <v>0.1024556162077755</v>
      </c>
      <c r="ACX61" s="310">
        <f t="shared" si="733"/>
        <v>0.11359892414775807</v>
      </c>
      <c r="ACY61" s="310">
        <f t="shared" si="734"/>
        <v>0.11359892414775807</v>
      </c>
      <c r="ACZ61" s="310">
        <f t="shared" si="735"/>
        <v>0.11359892414775807</v>
      </c>
      <c r="ADA61" s="310">
        <f t="shared" si="736"/>
        <v>0.11359892414775807</v>
      </c>
      <c r="ADB61" s="310">
        <f t="shared" si="737"/>
        <v>0.1024556162077755</v>
      </c>
      <c r="ADC61" s="310">
        <f t="shared" si="738"/>
        <v>0.1024556162077755</v>
      </c>
      <c r="ADD61" s="310">
        <f t="shared" si="739"/>
        <v>9.5815398588202524E-2</v>
      </c>
      <c r="ADE61" s="310">
        <f t="shared" si="740"/>
        <v>9.5815398588202524E-2</v>
      </c>
      <c r="ADF61" s="310">
        <f t="shared" si="741"/>
        <v>0.11359892414775807</v>
      </c>
      <c r="ADG61" s="310">
        <f t="shared" si="742"/>
        <v>0.1024556162077755</v>
      </c>
      <c r="ADH61" s="310">
        <f t="shared" si="743"/>
        <v>0.11359892414775807</v>
      </c>
      <c r="ADI61" s="310">
        <f t="shared" si="744"/>
        <v>0.1024556162077755</v>
      </c>
      <c r="ADJ61" s="310">
        <f t="shared" si="745"/>
        <v>0.11359892414775807</v>
      </c>
      <c r="ADK61" s="310">
        <v>4.0097540128715838E-2</v>
      </c>
      <c r="ADL61" s="310">
        <v>1.1236815737375446E-2</v>
      </c>
      <c r="ADM61" s="310">
        <v>1.4052699530904387E-2</v>
      </c>
      <c r="ADN61" s="310">
        <v>2.7831514173391407E-2</v>
      </c>
      <c r="ADP61" s="310">
        <f t="shared" si="746"/>
        <v>0</v>
      </c>
      <c r="ADQ61" s="310">
        <f t="shared" si="747"/>
        <v>0</v>
      </c>
      <c r="ADR61" s="310">
        <f t="shared" si="748"/>
        <v>0</v>
      </c>
      <c r="ADS61" s="310">
        <f t="shared" si="749"/>
        <v>0</v>
      </c>
      <c r="ADT61" s="310">
        <f t="shared" si="750"/>
        <v>0</v>
      </c>
      <c r="ADU61" s="310">
        <f t="shared" si="751"/>
        <v>0</v>
      </c>
      <c r="ADV61" s="310">
        <f t="shared" si="752"/>
        <v>0</v>
      </c>
      <c r="ADW61" s="310">
        <f t="shared" si="753"/>
        <v>0</v>
      </c>
      <c r="ADX61" s="310">
        <f t="shared" si="754"/>
        <v>0</v>
      </c>
      <c r="ADY61" s="310">
        <f t="shared" si="755"/>
        <v>0</v>
      </c>
      <c r="ADZ61" s="310">
        <f t="shared" si="756"/>
        <v>0</v>
      </c>
      <c r="AEA61" s="310">
        <f t="shared" si="757"/>
        <v>0</v>
      </c>
      <c r="AEB61" s="310">
        <f t="shared" si="758"/>
        <v>0</v>
      </c>
      <c r="AEC61" s="310">
        <f t="shared" si="759"/>
        <v>0</v>
      </c>
      <c r="AED61" s="310">
        <f t="shared" si="760"/>
        <v>0</v>
      </c>
      <c r="AEE61" s="310">
        <f t="shared" si="761"/>
        <v>0</v>
      </c>
      <c r="AEF61" s="310">
        <f t="shared" si="762"/>
        <v>0</v>
      </c>
      <c r="AEG61" s="310">
        <f t="shared" si="763"/>
        <v>0</v>
      </c>
      <c r="AEH61" s="310">
        <f t="shared" si="764"/>
        <v>0</v>
      </c>
      <c r="AEI61" s="310">
        <f t="shared" si="765"/>
        <v>0</v>
      </c>
      <c r="AEJ61" s="310">
        <f t="shared" si="766"/>
        <v>0</v>
      </c>
      <c r="AEK61" s="310">
        <f t="shared" si="767"/>
        <v>0</v>
      </c>
      <c r="AEL61" s="310">
        <f t="shared" si="768"/>
        <v>0</v>
      </c>
      <c r="AEM61" s="310">
        <f t="shared" si="769"/>
        <v>0</v>
      </c>
      <c r="AEN61" s="310">
        <f t="shared" si="770"/>
        <v>0</v>
      </c>
      <c r="AEO61" s="310">
        <f t="shared" si="771"/>
        <v>0</v>
      </c>
      <c r="AEP61" s="310">
        <f t="shared" si="772"/>
        <v>0</v>
      </c>
      <c r="AEQ61" s="310">
        <f t="shared" si="773"/>
        <v>0</v>
      </c>
      <c r="AER61" s="310">
        <f t="shared" si="774"/>
        <v>0</v>
      </c>
      <c r="AES61" s="310">
        <f t="shared" si="775"/>
        <v>0</v>
      </c>
      <c r="AET61" s="310">
        <f t="shared" si="776"/>
        <v>0</v>
      </c>
      <c r="AEU61" s="310">
        <v>4.0097540128715838E-2</v>
      </c>
      <c r="AEV61" s="310">
        <v>1.1236815737375446E-2</v>
      </c>
      <c r="AEW61" s="310">
        <v>1.4052699530904387E-2</v>
      </c>
      <c r="AEX61" s="310">
        <v>2.7831514173391407E-2</v>
      </c>
      <c r="AEZ61" s="310">
        <f t="shared" si="777"/>
        <v>0</v>
      </c>
      <c r="AFA61" s="310">
        <f t="shared" si="778"/>
        <v>0</v>
      </c>
      <c r="AFB61" s="310">
        <f t="shared" si="779"/>
        <v>0</v>
      </c>
      <c r="AFC61" s="310">
        <f t="shared" si="780"/>
        <v>0</v>
      </c>
      <c r="AFD61" s="310">
        <f t="shared" si="781"/>
        <v>0</v>
      </c>
      <c r="AFE61" s="310">
        <f t="shared" si="782"/>
        <v>0</v>
      </c>
      <c r="AFF61" s="310">
        <f t="shared" si="783"/>
        <v>0</v>
      </c>
      <c r="AFG61" s="310">
        <f t="shared" si="784"/>
        <v>0</v>
      </c>
      <c r="AFH61" s="310">
        <f t="shared" si="785"/>
        <v>0</v>
      </c>
      <c r="AFI61" s="310">
        <f t="shared" si="786"/>
        <v>0</v>
      </c>
      <c r="AFJ61" s="310">
        <f t="shared" si="787"/>
        <v>0</v>
      </c>
      <c r="AFK61" s="310">
        <f t="shared" si="788"/>
        <v>0</v>
      </c>
      <c r="AFL61" s="310">
        <f t="shared" si="789"/>
        <v>0</v>
      </c>
      <c r="AFM61" s="310">
        <f t="shared" si="790"/>
        <v>0</v>
      </c>
      <c r="AFN61" s="310">
        <f t="shared" si="791"/>
        <v>0</v>
      </c>
      <c r="AFO61" s="310">
        <f t="shared" si="792"/>
        <v>0</v>
      </c>
      <c r="AFP61" s="310">
        <f t="shared" si="793"/>
        <v>0</v>
      </c>
      <c r="AFQ61" s="310">
        <f t="shared" si="794"/>
        <v>0</v>
      </c>
      <c r="AFR61" s="310">
        <f t="shared" si="795"/>
        <v>0</v>
      </c>
      <c r="AFS61" s="310">
        <f t="shared" si="796"/>
        <v>0</v>
      </c>
      <c r="AFT61" s="310">
        <f t="shared" si="797"/>
        <v>0</v>
      </c>
      <c r="AFU61" s="310">
        <f t="shared" si="798"/>
        <v>0</v>
      </c>
      <c r="AFV61" s="310">
        <f t="shared" si="799"/>
        <v>0</v>
      </c>
      <c r="AFW61" s="310">
        <f t="shared" si="800"/>
        <v>0</v>
      </c>
      <c r="AFX61" s="310">
        <f t="shared" si="801"/>
        <v>0</v>
      </c>
      <c r="AFY61" s="310">
        <f t="shared" si="802"/>
        <v>0</v>
      </c>
      <c r="AFZ61" s="310">
        <f t="shared" si="803"/>
        <v>0</v>
      </c>
      <c r="AGA61" s="310">
        <f t="shared" si="804"/>
        <v>0</v>
      </c>
      <c r="AGB61" s="310">
        <f t="shared" si="805"/>
        <v>0</v>
      </c>
      <c r="AGC61" s="310">
        <f t="shared" si="806"/>
        <v>0</v>
      </c>
      <c r="AGD61" s="310">
        <f t="shared" si="807"/>
        <v>0</v>
      </c>
      <c r="AGE61" s="310">
        <v>4.0097540128715838E-2</v>
      </c>
      <c r="AGF61" s="310">
        <v>1.1236815737375446E-2</v>
      </c>
      <c r="AGG61" s="310">
        <v>1.4052699530904387E-2</v>
      </c>
      <c r="AGH61" s="310">
        <v>2.7831514173391407E-2</v>
      </c>
    </row>
    <row r="62" spans="1:866" x14ac:dyDescent="0.25">
      <c r="C62" s="149" t="s">
        <v>92</v>
      </c>
      <c r="D62" s="309">
        <f t="shared" si="65"/>
        <v>0.69589179351704356</v>
      </c>
      <c r="E62" s="309">
        <f t="shared" si="66"/>
        <v>0.69589179351704356</v>
      </c>
      <c r="F62" s="309">
        <f t="shared" si="67"/>
        <v>0.79777754790350897</v>
      </c>
      <c r="G62" s="309">
        <f t="shared" si="68"/>
        <v>0.79928190272709565</v>
      </c>
      <c r="H62" s="309">
        <f t="shared" si="69"/>
        <v>0.79777754790350897</v>
      </c>
      <c r="I62" s="309">
        <f t="shared" si="70"/>
        <v>0.79928190272709565</v>
      </c>
      <c r="J62" s="309">
        <f t="shared" si="71"/>
        <v>0.79928190272709565</v>
      </c>
      <c r="K62" s="309">
        <f t="shared" si="72"/>
        <v>0.79777754790350897</v>
      </c>
      <c r="L62" s="309">
        <f t="shared" si="73"/>
        <v>0.79777754790350897</v>
      </c>
      <c r="M62" s="309">
        <f t="shared" si="74"/>
        <v>0.79928190272709565</v>
      </c>
      <c r="N62" s="309">
        <f t="shared" si="75"/>
        <v>0.69589179351704356</v>
      </c>
      <c r="O62" s="309">
        <f t="shared" si="76"/>
        <v>0.79777754790350897</v>
      </c>
      <c r="P62" s="309">
        <f t="shared" si="77"/>
        <v>0.79777754790350897</v>
      </c>
      <c r="Q62" s="309">
        <f t="shared" si="78"/>
        <v>0.69589179351704356</v>
      </c>
      <c r="R62" s="309">
        <f t="shared" si="79"/>
        <v>0.79928190272709565</v>
      </c>
      <c r="S62" s="309">
        <f t="shared" si="80"/>
        <v>0.79928190272709565</v>
      </c>
      <c r="T62" s="309">
        <f t="shared" si="81"/>
        <v>0.79777754790350897</v>
      </c>
      <c r="U62" s="309">
        <f t="shared" si="82"/>
        <v>0.79777754790350897</v>
      </c>
      <c r="V62" s="309">
        <f t="shared" si="83"/>
        <v>0.79928190272709565</v>
      </c>
      <c r="W62" s="309">
        <f t="shared" si="84"/>
        <v>0.79928190272709565</v>
      </c>
      <c r="X62" s="309">
        <f t="shared" si="85"/>
        <v>0.79928190272709565</v>
      </c>
      <c r="Y62" s="309">
        <f t="shared" si="86"/>
        <v>0.79928190272709565</v>
      </c>
      <c r="Z62" s="309">
        <f t="shared" si="87"/>
        <v>0.79777754790350897</v>
      </c>
      <c r="AA62" s="309">
        <f t="shared" si="88"/>
        <v>0.79777754790350897</v>
      </c>
      <c r="AB62" s="309">
        <f t="shared" si="89"/>
        <v>0.69589179351704356</v>
      </c>
      <c r="AC62" s="309">
        <f t="shared" ref="AC62:AD62" si="815">E114</f>
        <v>0.69589179351704356</v>
      </c>
      <c r="AD62" s="309">
        <f t="shared" si="815"/>
        <v>0.79928190272709565</v>
      </c>
      <c r="AE62" s="309">
        <f t="shared" si="91"/>
        <v>0.79777754790350897</v>
      </c>
      <c r="AF62" s="309">
        <f t="shared" si="92"/>
        <v>0.79928190272709565</v>
      </c>
      <c r="AG62" s="309">
        <f t="shared" si="93"/>
        <v>0.79777754790350897</v>
      </c>
      <c r="AH62" s="309">
        <f t="shared" si="94"/>
        <v>0.79928190272709565</v>
      </c>
      <c r="AI62" s="309">
        <v>0.74670597427533059</v>
      </c>
      <c r="AJ62" s="309">
        <v>0.77379604903930999</v>
      </c>
      <c r="AK62" s="309">
        <v>0.53984300891930626</v>
      </c>
      <c r="AL62" s="309">
        <v>0.74645517901543834</v>
      </c>
      <c r="AN62" s="309">
        <f t="shared" si="95"/>
        <v>5.6330765171737206E-2</v>
      </c>
      <c r="AO62" s="309">
        <f t="shared" si="96"/>
        <v>5.6330765171737206E-2</v>
      </c>
      <c r="AP62" s="309">
        <f t="shared" si="97"/>
        <v>8.060203573809592E-2</v>
      </c>
      <c r="AQ62" s="309">
        <f t="shared" si="98"/>
        <v>4.8131103999997912E-2</v>
      </c>
      <c r="AR62" s="309">
        <f t="shared" si="99"/>
        <v>8.060203573809592E-2</v>
      </c>
      <c r="AS62" s="309">
        <f t="shared" si="100"/>
        <v>4.8131103999997912E-2</v>
      </c>
      <c r="AT62" s="309">
        <f t="shared" si="101"/>
        <v>4.8131103999997912E-2</v>
      </c>
      <c r="AU62" s="309">
        <f t="shared" si="102"/>
        <v>8.060203573809592E-2</v>
      </c>
      <c r="AV62" s="309">
        <f t="shared" si="103"/>
        <v>8.060203573809592E-2</v>
      </c>
      <c r="AW62" s="309">
        <f t="shared" si="104"/>
        <v>4.8131103999997912E-2</v>
      </c>
      <c r="AX62" s="309">
        <f t="shared" si="105"/>
        <v>5.6330765171737206E-2</v>
      </c>
      <c r="AY62" s="309">
        <f t="shared" si="106"/>
        <v>8.060203573809592E-2</v>
      </c>
      <c r="AZ62" s="309">
        <f t="shared" si="107"/>
        <v>8.060203573809592E-2</v>
      </c>
      <c r="BA62" s="309">
        <f t="shared" si="108"/>
        <v>5.6330765171737206E-2</v>
      </c>
      <c r="BB62" s="309">
        <f t="shared" si="109"/>
        <v>4.8131103999997912E-2</v>
      </c>
      <c r="BC62" s="309">
        <f t="shared" si="110"/>
        <v>4.8131103999997912E-2</v>
      </c>
      <c r="BD62" s="309">
        <f t="shared" si="111"/>
        <v>8.060203573809592E-2</v>
      </c>
      <c r="BE62" s="309">
        <f t="shared" si="112"/>
        <v>8.060203573809592E-2</v>
      </c>
      <c r="BF62" s="309">
        <f t="shared" si="113"/>
        <v>4.8131103999997912E-2</v>
      </c>
      <c r="BG62" s="309">
        <f t="shared" si="114"/>
        <v>4.8131103999997912E-2</v>
      </c>
      <c r="BH62" s="309">
        <f t="shared" si="115"/>
        <v>4.8131103999997912E-2</v>
      </c>
      <c r="BI62" s="309">
        <f t="shared" si="116"/>
        <v>4.8131103999997912E-2</v>
      </c>
      <c r="BJ62" s="309">
        <f t="shared" si="117"/>
        <v>8.060203573809592E-2</v>
      </c>
      <c r="BK62" s="309">
        <f t="shared" si="118"/>
        <v>8.060203573809592E-2</v>
      </c>
      <c r="BL62" s="309">
        <f t="shared" si="119"/>
        <v>5.6330765171737206E-2</v>
      </c>
      <c r="BM62" s="309">
        <f t="shared" si="120"/>
        <v>5.6330765171737206E-2</v>
      </c>
      <c r="BN62" s="309">
        <f t="shared" si="121"/>
        <v>4.8131103999997912E-2</v>
      </c>
      <c r="BO62" s="309">
        <f t="shared" si="122"/>
        <v>8.060203573809592E-2</v>
      </c>
      <c r="BP62" s="309">
        <f t="shared" si="123"/>
        <v>4.8131103999997912E-2</v>
      </c>
      <c r="BQ62" s="309">
        <f t="shared" si="124"/>
        <v>8.060203573809592E-2</v>
      </c>
      <c r="BR62" s="309">
        <f t="shared" si="125"/>
        <v>4.8131103999997912E-2</v>
      </c>
      <c r="BS62" s="309">
        <v>0.74670597427533059</v>
      </c>
      <c r="BT62" s="309">
        <v>0.77379604903930999</v>
      </c>
      <c r="BU62" s="309">
        <v>0.53984300891930626</v>
      </c>
      <c r="BV62" s="309">
        <v>0.74645517901543834</v>
      </c>
      <c r="BX62" s="309">
        <f t="shared" si="126"/>
        <v>0</v>
      </c>
      <c r="BY62" s="309">
        <f t="shared" si="127"/>
        <v>0</v>
      </c>
      <c r="BZ62" s="309">
        <f t="shared" si="128"/>
        <v>0</v>
      </c>
      <c r="CA62" s="309">
        <f t="shared" si="129"/>
        <v>0</v>
      </c>
      <c r="CB62" s="309">
        <f t="shared" si="130"/>
        <v>0</v>
      </c>
      <c r="CC62" s="309">
        <f t="shared" si="131"/>
        <v>0</v>
      </c>
      <c r="CD62" s="309">
        <f t="shared" si="132"/>
        <v>0</v>
      </c>
      <c r="CE62" s="309">
        <f t="shared" si="133"/>
        <v>0</v>
      </c>
      <c r="CF62" s="309">
        <f t="shared" si="134"/>
        <v>0</v>
      </c>
      <c r="CG62" s="309">
        <f t="shared" si="135"/>
        <v>0</v>
      </c>
      <c r="CH62" s="309">
        <f t="shared" si="136"/>
        <v>0</v>
      </c>
      <c r="CI62" s="309">
        <f t="shared" si="137"/>
        <v>0</v>
      </c>
      <c r="CJ62" s="309">
        <f t="shared" si="138"/>
        <v>0</v>
      </c>
      <c r="CK62" s="309">
        <f t="shared" si="139"/>
        <v>0</v>
      </c>
      <c r="CL62" s="309">
        <f t="shared" si="140"/>
        <v>0</v>
      </c>
      <c r="CM62" s="309">
        <f t="shared" si="141"/>
        <v>0</v>
      </c>
      <c r="CN62" s="309">
        <f t="shared" si="142"/>
        <v>0</v>
      </c>
      <c r="CO62" s="309">
        <f t="shared" si="143"/>
        <v>0</v>
      </c>
      <c r="CP62" s="309">
        <f t="shared" si="144"/>
        <v>0</v>
      </c>
      <c r="CQ62" s="309">
        <f t="shared" si="145"/>
        <v>0</v>
      </c>
      <c r="CR62" s="309">
        <f t="shared" si="146"/>
        <v>0</v>
      </c>
      <c r="CS62" s="309">
        <f t="shared" si="147"/>
        <v>0</v>
      </c>
      <c r="CT62" s="309">
        <f t="shared" si="148"/>
        <v>0</v>
      </c>
      <c r="CU62" s="309">
        <f t="shared" si="149"/>
        <v>0</v>
      </c>
      <c r="CV62" s="309">
        <f t="shared" si="150"/>
        <v>0</v>
      </c>
      <c r="CW62" s="309">
        <f t="shared" si="151"/>
        <v>0</v>
      </c>
      <c r="CX62" s="309">
        <f t="shared" si="152"/>
        <v>0</v>
      </c>
      <c r="CY62" s="309">
        <f t="shared" si="153"/>
        <v>0</v>
      </c>
      <c r="CZ62" s="309">
        <f t="shared" si="154"/>
        <v>0</v>
      </c>
      <c r="DA62" s="309">
        <f t="shared" si="155"/>
        <v>0</v>
      </c>
      <c r="DB62" s="309">
        <f t="shared" si="156"/>
        <v>0</v>
      </c>
      <c r="DC62" s="309">
        <v>0.74670597427533059</v>
      </c>
      <c r="DD62" s="309">
        <v>0.77379604903930999</v>
      </c>
      <c r="DE62" s="309">
        <v>0.53984300891930626</v>
      </c>
      <c r="DF62" s="309">
        <v>0.74645517901543834</v>
      </c>
      <c r="DH62" s="309">
        <f t="shared" si="157"/>
        <v>0</v>
      </c>
      <c r="DI62" s="309">
        <f t="shared" si="158"/>
        <v>0</v>
      </c>
      <c r="DJ62" s="309">
        <f t="shared" si="159"/>
        <v>0.32806122957385037</v>
      </c>
      <c r="DK62" s="309">
        <f t="shared" si="160"/>
        <v>0.24555160142348753</v>
      </c>
      <c r="DL62" s="309">
        <f t="shared" si="161"/>
        <v>0.32806122957385037</v>
      </c>
      <c r="DM62" s="309">
        <f t="shared" si="162"/>
        <v>0.24555160142348753</v>
      </c>
      <c r="DN62" s="309">
        <f t="shared" si="163"/>
        <v>0.24555160142348753</v>
      </c>
      <c r="DO62" s="309">
        <f t="shared" si="164"/>
        <v>0.32806122957385037</v>
      </c>
      <c r="DP62" s="309">
        <f t="shared" si="165"/>
        <v>0.32806122957385037</v>
      </c>
      <c r="DQ62" s="309">
        <f t="shared" si="166"/>
        <v>0.24555160142348753</v>
      </c>
      <c r="DR62" s="309">
        <f t="shared" si="167"/>
        <v>0</v>
      </c>
      <c r="DS62" s="309">
        <f t="shared" si="168"/>
        <v>0.32806122957385037</v>
      </c>
      <c r="DT62" s="309">
        <f t="shared" si="169"/>
        <v>0.32806122957385037</v>
      </c>
      <c r="DU62" s="309">
        <f t="shared" si="170"/>
        <v>0</v>
      </c>
      <c r="DV62" s="309">
        <f t="shared" si="171"/>
        <v>0.24555160142348753</v>
      </c>
      <c r="DW62" s="309">
        <f t="shared" si="172"/>
        <v>0.24555160142348753</v>
      </c>
      <c r="DX62" s="309">
        <f t="shared" si="173"/>
        <v>0.32806122957385037</v>
      </c>
      <c r="DY62" s="309">
        <f t="shared" si="174"/>
        <v>0.32806122957385037</v>
      </c>
      <c r="DZ62" s="309">
        <f t="shared" si="175"/>
        <v>0.24555160142348753</v>
      </c>
      <c r="EA62" s="309">
        <f t="shared" si="176"/>
        <v>0.24555160142348753</v>
      </c>
      <c r="EB62" s="309">
        <f t="shared" si="177"/>
        <v>0.24555160142348753</v>
      </c>
      <c r="EC62" s="309">
        <f t="shared" si="178"/>
        <v>0.24555160142348753</v>
      </c>
      <c r="ED62" s="309">
        <f t="shared" si="179"/>
        <v>0.32806122957385037</v>
      </c>
      <c r="EE62" s="309">
        <f t="shared" si="180"/>
        <v>0.32806122957385037</v>
      </c>
      <c r="EF62" s="309">
        <f t="shared" si="181"/>
        <v>0</v>
      </c>
      <c r="EG62" s="309">
        <f t="shared" si="182"/>
        <v>0</v>
      </c>
      <c r="EH62" s="309">
        <f t="shared" si="183"/>
        <v>0.24555160142348753</v>
      </c>
      <c r="EI62" s="309">
        <f t="shared" si="184"/>
        <v>0.32806122957385037</v>
      </c>
      <c r="EJ62" s="309">
        <f t="shared" si="185"/>
        <v>0.24555160142348753</v>
      </c>
      <c r="EK62" s="309">
        <f t="shared" si="186"/>
        <v>0.32806122957385037</v>
      </c>
      <c r="EL62" s="309">
        <f t="shared" si="187"/>
        <v>0.24555160142348753</v>
      </c>
      <c r="EM62" s="309">
        <v>0.74670597427533059</v>
      </c>
      <c r="EN62" s="309">
        <v>0.77379604903930999</v>
      </c>
      <c r="EO62" s="309">
        <v>0.53984300891930626</v>
      </c>
      <c r="EP62" s="309">
        <v>0.74645517901543834</v>
      </c>
      <c r="ER62" s="309">
        <f t="shared" si="188"/>
        <v>0</v>
      </c>
      <c r="ES62" s="309">
        <f t="shared" si="189"/>
        <v>0</v>
      </c>
      <c r="ET62" s="309">
        <f t="shared" si="190"/>
        <v>0</v>
      </c>
      <c r="EU62" s="309">
        <f t="shared" si="191"/>
        <v>0</v>
      </c>
      <c r="EV62" s="309">
        <f t="shared" si="192"/>
        <v>0</v>
      </c>
      <c r="EW62" s="309">
        <f t="shared" si="193"/>
        <v>0</v>
      </c>
      <c r="EX62" s="309">
        <f t="shared" si="194"/>
        <v>0</v>
      </c>
      <c r="EY62" s="309">
        <f t="shared" si="195"/>
        <v>0</v>
      </c>
      <c r="EZ62" s="309">
        <f t="shared" si="196"/>
        <v>0</v>
      </c>
      <c r="FA62" s="309">
        <f t="shared" si="197"/>
        <v>0</v>
      </c>
      <c r="FB62" s="309">
        <f t="shared" si="198"/>
        <v>0</v>
      </c>
      <c r="FC62" s="309">
        <f t="shared" si="199"/>
        <v>0</v>
      </c>
      <c r="FD62" s="309">
        <f t="shared" si="200"/>
        <v>0</v>
      </c>
      <c r="FE62" s="309">
        <f t="shared" si="201"/>
        <v>0</v>
      </c>
      <c r="FF62" s="309">
        <f t="shared" si="202"/>
        <v>0</v>
      </c>
      <c r="FG62" s="309">
        <f t="shared" si="203"/>
        <v>0</v>
      </c>
      <c r="FH62" s="309">
        <f t="shared" si="204"/>
        <v>0</v>
      </c>
      <c r="FI62" s="309">
        <f t="shared" si="205"/>
        <v>0</v>
      </c>
      <c r="FJ62" s="309">
        <f t="shared" si="206"/>
        <v>0</v>
      </c>
      <c r="FK62" s="309">
        <f t="shared" si="207"/>
        <v>0</v>
      </c>
      <c r="FL62" s="309">
        <f t="shared" si="208"/>
        <v>0</v>
      </c>
      <c r="FM62" s="309">
        <f t="shared" si="209"/>
        <v>0</v>
      </c>
      <c r="FN62" s="309">
        <f t="shared" si="210"/>
        <v>0</v>
      </c>
      <c r="FO62" s="309">
        <f t="shared" si="211"/>
        <v>0</v>
      </c>
      <c r="FP62" s="309">
        <f t="shared" si="212"/>
        <v>0</v>
      </c>
      <c r="FQ62" s="309">
        <f t="shared" si="213"/>
        <v>0</v>
      </c>
      <c r="FR62" s="309">
        <f t="shared" si="214"/>
        <v>0</v>
      </c>
      <c r="FS62" s="309">
        <f t="shared" si="215"/>
        <v>0</v>
      </c>
      <c r="FT62" s="309">
        <f t="shared" si="216"/>
        <v>0</v>
      </c>
      <c r="FU62" s="309">
        <f t="shared" si="217"/>
        <v>0</v>
      </c>
      <c r="FV62" s="309">
        <f t="shared" si="218"/>
        <v>0</v>
      </c>
      <c r="FW62" s="309">
        <v>0.74670597427533059</v>
      </c>
      <c r="FX62" s="309">
        <v>0.77379604903930999</v>
      </c>
      <c r="FY62" s="309">
        <v>0.53984300891930626</v>
      </c>
      <c r="FZ62" s="309">
        <v>0.74645517901543834</v>
      </c>
      <c r="GB62" s="309">
        <f t="shared" si="219"/>
        <v>0</v>
      </c>
      <c r="GC62" s="309">
        <f t="shared" si="220"/>
        <v>0</v>
      </c>
      <c r="GD62" s="309">
        <f t="shared" si="221"/>
        <v>0</v>
      </c>
      <c r="GE62" s="309">
        <f t="shared" si="222"/>
        <v>0</v>
      </c>
      <c r="GF62" s="309">
        <f t="shared" si="223"/>
        <v>0</v>
      </c>
      <c r="GG62" s="309">
        <f t="shared" si="224"/>
        <v>0</v>
      </c>
      <c r="GH62" s="309">
        <f t="shared" si="225"/>
        <v>0</v>
      </c>
      <c r="GI62" s="309">
        <f t="shared" si="226"/>
        <v>0</v>
      </c>
      <c r="GJ62" s="309">
        <f t="shared" si="227"/>
        <v>0</v>
      </c>
      <c r="GK62" s="309">
        <f t="shared" si="228"/>
        <v>0</v>
      </c>
      <c r="GL62" s="309">
        <f t="shared" si="229"/>
        <v>0</v>
      </c>
      <c r="GM62" s="309">
        <f t="shared" si="230"/>
        <v>0</v>
      </c>
      <c r="GN62" s="309">
        <f t="shared" si="231"/>
        <v>0</v>
      </c>
      <c r="GO62" s="309">
        <f t="shared" si="232"/>
        <v>0</v>
      </c>
      <c r="GP62" s="309">
        <f t="shared" si="233"/>
        <v>0</v>
      </c>
      <c r="GQ62" s="309">
        <f t="shared" si="234"/>
        <v>0</v>
      </c>
      <c r="GR62" s="309">
        <f t="shared" si="235"/>
        <v>0</v>
      </c>
      <c r="GS62" s="309">
        <f t="shared" si="236"/>
        <v>0</v>
      </c>
      <c r="GT62" s="309">
        <f t="shared" si="237"/>
        <v>0</v>
      </c>
      <c r="GU62" s="309">
        <f t="shared" si="238"/>
        <v>0</v>
      </c>
      <c r="GV62" s="309">
        <f t="shared" si="239"/>
        <v>0</v>
      </c>
      <c r="GW62" s="309">
        <f t="shared" si="240"/>
        <v>0</v>
      </c>
      <c r="GX62" s="309">
        <f t="shared" si="241"/>
        <v>0</v>
      </c>
      <c r="GY62" s="309">
        <f t="shared" si="242"/>
        <v>0</v>
      </c>
      <c r="GZ62" s="309">
        <f t="shared" si="243"/>
        <v>0</v>
      </c>
      <c r="HA62" s="309">
        <f t="shared" si="244"/>
        <v>0</v>
      </c>
      <c r="HB62" s="309">
        <f t="shared" si="245"/>
        <v>0</v>
      </c>
      <c r="HC62" s="309">
        <f t="shared" si="246"/>
        <v>0</v>
      </c>
      <c r="HD62" s="309">
        <f t="shared" si="247"/>
        <v>0</v>
      </c>
      <c r="HE62" s="309">
        <f t="shared" si="248"/>
        <v>0</v>
      </c>
      <c r="HF62" s="309">
        <f t="shared" si="249"/>
        <v>0</v>
      </c>
      <c r="HG62" s="309">
        <v>0.74670597427533059</v>
      </c>
      <c r="HH62" s="309">
        <v>0.77379604903930999</v>
      </c>
      <c r="HI62" s="309">
        <v>0.53984300891930626</v>
      </c>
      <c r="HJ62" s="309">
        <v>0.74645517901543834</v>
      </c>
      <c r="HL62" s="309">
        <f t="shared" si="250"/>
        <v>0</v>
      </c>
      <c r="HM62" s="309">
        <f t="shared" si="251"/>
        <v>0</v>
      </c>
      <c r="HN62" s="309">
        <f t="shared" si="252"/>
        <v>0</v>
      </c>
      <c r="HO62" s="309">
        <f t="shared" si="253"/>
        <v>0</v>
      </c>
      <c r="HP62" s="309">
        <f t="shared" si="254"/>
        <v>0</v>
      </c>
      <c r="HQ62" s="309">
        <f t="shared" si="255"/>
        <v>0</v>
      </c>
      <c r="HR62" s="309">
        <f t="shared" si="256"/>
        <v>0</v>
      </c>
      <c r="HS62" s="309">
        <f t="shared" si="257"/>
        <v>0</v>
      </c>
      <c r="HT62" s="309">
        <f t="shared" si="258"/>
        <v>0</v>
      </c>
      <c r="HU62" s="309">
        <f t="shared" si="259"/>
        <v>0</v>
      </c>
      <c r="HV62" s="309">
        <f t="shared" si="260"/>
        <v>0</v>
      </c>
      <c r="HW62" s="309">
        <f t="shared" si="261"/>
        <v>0</v>
      </c>
      <c r="HX62" s="309">
        <f t="shared" si="262"/>
        <v>0</v>
      </c>
      <c r="HY62" s="309">
        <f t="shared" si="263"/>
        <v>0</v>
      </c>
      <c r="HZ62" s="309">
        <f t="shared" si="264"/>
        <v>0</v>
      </c>
      <c r="IA62" s="309">
        <f t="shared" si="265"/>
        <v>0</v>
      </c>
      <c r="IB62" s="309">
        <f t="shared" si="266"/>
        <v>0</v>
      </c>
      <c r="IC62" s="309">
        <f t="shared" si="267"/>
        <v>0</v>
      </c>
      <c r="ID62" s="309">
        <f t="shared" si="268"/>
        <v>0</v>
      </c>
      <c r="IE62" s="309">
        <f t="shared" si="269"/>
        <v>0</v>
      </c>
      <c r="IF62" s="309">
        <f t="shared" si="270"/>
        <v>0</v>
      </c>
      <c r="IG62" s="309">
        <f t="shared" si="271"/>
        <v>0</v>
      </c>
      <c r="IH62" s="309">
        <f t="shared" si="272"/>
        <v>0</v>
      </c>
      <c r="II62" s="309">
        <f t="shared" si="273"/>
        <v>0</v>
      </c>
      <c r="IJ62" s="309">
        <f t="shared" si="274"/>
        <v>0</v>
      </c>
      <c r="IK62" s="309">
        <f t="shared" si="275"/>
        <v>0</v>
      </c>
      <c r="IL62" s="309">
        <f t="shared" si="276"/>
        <v>0</v>
      </c>
      <c r="IM62" s="309">
        <f t="shared" si="277"/>
        <v>0</v>
      </c>
      <c r="IN62" s="309">
        <f t="shared" si="278"/>
        <v>0</v>
      </c>
      <c r="IO62" s="309">
        <f t="shared" si="279"/>
        <v>0</v>
      </c>
      <c r="IP62" s="309">
        <f t="shared" si="280"/>
        <v>0</v>
      </c>
      <c r="IQ62" s="309">
        <v>0.74670597427533059</v>
      </c>
      <c r="IR62" s="309">
        <v>0.77379604903930999</v>
      </c>
      <c r="IS62" s="309">
        <v>0.53984300891930626</v>
      </c>
      <c r="IT62" s="309">
        <v>0.74645517901543834</v>
      </c>
      <c r="IV62" s="309">
        <f t="shared" si="281"/>
        <v>0</v>
      </c>
      <c r="IW62" s="309">
        <f t="shared" si="282"/>
        <v>0</v>
      </c>
      <c r="IX62" s="309">
        <f t="shared" si="283"/>
        <v>0</v>
      </c>
      <c r="IY62" s="309">
        <f t="shared" si="284"/>
        <v>0</v>
      </c>
      <c r="IZ62" s="309">
        <f t="shared" si="285"/>
        <v>0</v>
      </c>
      <c r="JA62" s="309">
        <f t="shared" si="286"/>
        <v>0</v>
      </c>
      <c r="JB62" s="309">
        <f t="shared" si="287"/>
        <v>0</v>
      </c>
      <c r="JC62" s="309">
        <f t="shared" si="288"/>
        <v>0</v>
      </c>
      <c r="JD62" s="309">
        <f t="shared" si="289"/>
        <v>0</v>
      </c>
      <c r="JE62" s="309">
        <f t="shared" si="290"/>
        <v>0</v>
      </c>
      <c r="JF62" s="309">
        <f t="shared" si="291"/>
        <v>0</v>
      </c>
      <c r="JG62" s="309">
        <f t="shared" si="292"/>
        <v>0</v>
      </c>
      <c r="JH62" s="309">
        <f t="shared" si="293"/>
        <v>0</v>
      </c>
      <c r="JI62" s="309">
        <f t="shared" si="294"/>
        <v>0</v>
      </c>
      <c r="JJ62" s="309">
        <f t="shared" si="295"/>
        <v>0</v>
      </c>
      <c r="JK62" s="309">
        <f t="shared" si="296"/>
        <v>0</v>
      </c>
      <c r="JL62" s="309">
        <f t="shared" si="297"/>
        <v>0</v>
      </c>
      <c r="JM62" s="309">
        <f t="shared" si="298"/>
        <v>0</v>
      </c>
      <c r="JN62" s="309">
        <f t="shared" si="299"/>
        <v>0</v>
      </c>
      <c r="JO62" s="309">
        <f t="shared" si="300"/>
        <v>0</v>
      </c>
      <c r="JP62" s="309">
        <f t="shared" si="301"/>
        <v>0</v>
      </c>
      <c r="JQ62" s="309">
        <f t="shared" si="302"/>
        <v>0</v>
      </c>
      <c r="JR62" s="309">
        <f t="shared" si="303"/>
        <v>0</v>
      </c>
      <c r="JS62" s="309">
        <f t="shared" si="304"/>
        <v>0</v>
      </c>
      <c r="JT62" s="309">
        <f t="shared" si="305"/>
        <v>0</v>
      </c>
      <c r="JU62" s="309">
        <f t="shared" si="306"/>
        <v>0</v>
      </c>
      <c r="JV62" s="309">
        <f t="shared" si="307"/>
        <v>0</v>
      </c>
      <c r="JW62" s="309">
        <f t="shared" si="308"/>
        <v>0</v>
      </c>
      <c r="JX62" s="309">
        <f t="shared" si="309"/>
        <v>0</v>
      </c>
      <c r="JY62" s="309">
        <f t="shared" si="310"/>
        <v>0</v>
      </c>
      <c r="JZ62" s="309">
        <f t="shared" si="311"/>
        <v>0</v>
      </c>
      <c r="KA62" s="309">
        <v>0.74670597427533059</v>
      </c>
      <c r="KB62" s="309">
        <v>0.77379604903930999</v>
      </c>
      <c r="KC62" s="309">
        <v>0.53984300891930626</v>
      </c>
      <c r="KD62" s="309">
        <v>0.74645517901543834</v>
      </c>
      <c r="KF62" s="309">
        <f t="shared" si="312"/>
        <v>0</v>
      </c>
      <c r="KG62" s="309">
        <f t="shared" si="313"/>
        <v>0</v>
      </c>
      <c r="KH62" s="309">
        <f t="shared" si="314"/>
        <v>0</v>
      </c>
      <c r="KI62" s="309">
        <f t="shared" si="315"/>
        <v>0</v>
      </c>
      <c r="KJ62" s="309">
        <f t="shared" si="316"/>
        <v>0</v>
      </c>
      <c r="KK62" s="309">
        <f t="shared" si="317"/>
        <v>0</v>
      </c>
      <c r="KL62" s="309">
        <f t="shared" si="318"/>
        <v>0</v>
      </c>
      <c r="KM62" s="309">
        <f t="shared" si="319"/>
        <v>0</v>
      </c>
      <c r="KN62" s="309">
        <f t="shared" si="320"/>
        <v>0</v>
      </c>
      <c r="KO62" s="309">
        <f t="shared" si="321"/>
        <v>0</v>
      </c>
      <c r="KP62" s="309">
        <f t="shared" si="322"/>
        <v>0</v>
      </c>
      <c r="KQ62" s="309">
        <f t="shared" si="323"/>
        <v>0</v>
      </c>
      <c r="KR62" s="309">
        <f t="shared" si="324"/>
        <v>0</v>
      </c>
      <c r="KS62" s="309">
        <f t="shared" si="325"/>
        <v>0</v>
      </c>
      <c r="KT62" s="309">
        <f t="shared" si="326"/>
        <v>0</v>
      </c>
      <c r="KU62" s="309">
        <f t="shared" si="327"/>
        <v>0</v>
      </c>
      <c r="KV62" s="309">
        <f t="shared" si="328"/>
        <v>0</v>
      </c>
      <c r="KW62" s="309">
        <f t="shared" si="329"/>
        <v>0</v>
      </c>
      <c r="KX62" s="309">
        <f t="shared" si="330"/>
        <v>0</v>
      </c>
      <c r="KY62" s="309">
        <f t="shared" si="331"/>
        <v>0</v>
      </c>
      <c r="KZ62" s="309">
        <f t="shared" si="332"/>
        <v>0</v>
      </c>
      <c r="LA62" s="309">
        <f t="shared" si="333"/>
        <v>0</v>
      </c>
      <c r="LB62" s="309">
        <f t="shared" si="334"/>
        <v>0</v>
      </c>
      <c r="LC62" s="309">
        <f t="shared" si="335"/>
        <v>0</v>
      </c>
      <c r="LD62" s="309">
        <f t="shared" si="336"/>
        <v>0</v>
      </c>
      <c r="LE62" s="309">
        <f t="shared" si="337"/>
        <v>0</v>
      </c>
      <c r="LF62" s="309">
        <f t="shared" si="338"/>
        <v>0</v>
      </c>
      <c r="LG62" s="309">
        <f t="shared" si="339"/>
        <v>0</v>
      </c>
      <c r="LH62" s="309">
        <f t="shared" si="340"/>
        <v>0</v>
      </c>
      <c r="LI62" s="309">
        <f t="shared" si="341"/>
        <v>0</v>
      </c>
      <c r="LJ62" s="309">
        <f t="shared" si="342"/>
        <v>0</v>
      </c>
      <c r="LK62" s="309">
        <v>0.74670597427533059</v>
      </c>
      <c r="LL62" s="309">
        <v>0.77379604903930999</v>
      </c>
      <c r="LM62" s="309">
        <v>0.53984300891930626</v>
      </c>
      <c r="LN62" s="309">
        <v>0.74645517901543834</v>
      </c>
      <c r="LP62" s="309">
        <f t="shared" si="343"/>
        <v>0</v>
      </c>
      <c r="LQ62" s="309">
        <f t="shared" si="344"/>
        <v>0</v>
      </c>
      <c r="LR62" s="309">
        <f t="shared" si="345"/>
        <v>0</v>
      </c>
      <c r="LS62" s="309">
        <f t="shared" si="346"/>
        <v>0</v>
      </c>
      <c r="LT62" s="309">
        <f t="shared" si="347"/>
        <v>0</v>
      </c>
      <c r="LU62" s="309">
        <f t="shared" si="348"/>
        <v>0</v>
      </c>
      <c r="LV62" s="309">
        <f t="shared" si="349"/>
        <v>0</v>
      </c>
      <c r="LW62" s="309">
        <f t="shared" si="350"/>
        <v>0</v>
      </c>
      <c r="LX62" s="309">
        <f t="shared" si="351"/>
        <v>0</v>
      </c>
      <c r="LY62" s="309">
        <f t="shared" si="352"/>
        <v>0</v>
      </c>
      <c r="LZ62" s="309">
        <f t="shared" si="353"/>
        <v>0</v>
      </c>
      <c r="MA62" s="309">
        <f t="shared" si="354"/>
        <v>0</v>
      </c>
      <c r="MB62" s="309">
        <f t="shared" si="355"/>
        <v>0</v>
      </c>
      <c r="MC62" s="309">
        <f t="shared" si="356"/>
        <v>0</v>
      </c>
      <c r="MD62" s="309">
        <f t="shared" si="357"/>
        <v>0</v>
      </c>
      <c r="ME62" s="309">
        <f t="shared" si="358"/>
        <v>0</v>
      </c>
      <c r="MF62" s="309">
        <f t="shared" si="359"/>
        <v>0</v>
      </c>
      <c r="MG62" s="309">
        <f t="shared" si="360"/>
        <v>0</v>
      </c>
      <c r="MH62" s="309">
        <f t="shared" si="361"/>
        <v>0</v>
      </c>
      <c r="MI62" s="309">
        <f t="shared" si="362"/>
        <v>0</v>
      </c>
      <c r="MJ62" s="309">
        <f t="shared" si="363"/>
        <v>0</v>
      </c>
      <c r="MK62" s="309">
        <f t="shared" si="364"/>
        <v>0</v>
      </c>
      <c r="ML62" s="309">
        <f t="shared" si="365"/>
        <v>0</v>
      </c>
      <c r="MM62" s="309">
        <f t="shared" si="366"/>
        <v>0</v>
      </c>
      <c r="MN62" s="309">
        <f t="shared" si="367"/>
        <v>0</v>
      </c>
      <c r="MO62" s="309">
        <f t="shared" si="368"/>
        <v>0</v>
      </c>
      <c r="MP62" s="309">
        <f t="shared" si="369"/>
        <v>0</v>
      </c>
      <c r="MQ62" s="309">
        <f t="shared" si="370"/>
        <v>0</v>
      </c>
      <c r="MR62" s="309">
        <f t="shared" si="371"/>
        <v>0</v>
      </c>
      <c r="MS62" s="309">
        <f t="shared" si="372"/>
        <v>0</v>
      </c>
      <c r="MT62" s="309">
        <f t="shared" si="373"/>
        <v>0</v>
      </c>
      <c r="MU62" s="309">
        <v>0.74670597427533059</v>
      </c>
      <c r="MV62" s="309">
        <v>0.77379604903930999</v>
      </c>
      <c r="MW62" s="309">
        <v>0.53984300891930626</v>
      </c>
      <c r="MX62" s="309">
        <v>0.74645517901543834</v>
      </c>
      <c r="MZ62" s="309">
        <f t="shared" si="374"/>
        <v>0</v>
      </c>
      <c r="NA62" s="309">
        <f t="shared" si="375"/>
        <v>0</v>
      </c>
      <c r="NB62" s="309">
        <f t="shared" si="376"/>
        <v>0</v>
      </c>
      <c r="NC62" s="309">
        <f t="shared" si="377"/>
        <v>0</v>
      </c>
      <c r="ND62" s="309">
        <f t="shared" si="378"/>
        <v>0</v>
      </c>
      <c r="NE62" s="309">
        <f t="shared" si="379"/>
        <v>0</v>
      </c>
      <c r="NF62" s="309">
        <f t="shared" si="380"/>
        <v>0</v>
      </c>
      <c r="NG62" s="309">
        <f t="shared" si="381"/>
        <v>0</v>
      </c>
      <c r="NH62" s="309">
        <f t="shared" si="382"/>
        <v>0</v>
      </c>
      <c r="NI62" s="309">
        <f t="shared" si="383"/>
        <v>0</v>
      </c>
      <c r="NJ62" s="309">
        <f t="shared" si="384"/>
        <v>0</v>
      </c>
      <c r="NK62" s="309">
        <f t="shared" si="385"/>
        <v>0</v>
      </c>
      <c r="NL62" s="309">
        <f t="shared" si="386"/>
        <v>0</v>
      </c>
      <c r="NM62" s="309">
        <f t="shared" si="387"/>
        <v>0</v>
      </c>
      <c r="NN62" s="309">
        <f t="shared" si="388"/>
        <v>0</v>
      </c>
      <c r="NO62" s="309">
        <f t="shared" si="389"/>
        <v>0</v>
      </c>
      <c r="NP62" s="309">
        <f t="shared" si="390"/>
        <v>0</v>
      </c>
      <c r="NQ62" s="309">
        <f t="shared" si="391"/>
        <v>0</v>
      </c>
      <c r="NR62" s="309">
        <f t="shared" si="392"/>
        <v>0</v>
      </c>
      <c r="NS62" s="309">
        <f t="shared" si="393"/>
        <v>0</v>
      </c>
      <c r="NT62" s="309">
        <f t="shared" si="394"/>
        <v>0</v>
      </c>
      <c r="NU62" s="309">
        <f t="shared" si="395"/>
        <v>0</v>
      </c>
      <c r="NV62" s="309">
        <f t="shared" si="396"/>
        <v>0</v>
      </c>
      <c r="NW62" s="309">
        <f t="shared" si="397"/>
        <v>0</v>
      </c>
      <c r="NX62" s="309">
        <f t="shared" si="398"/>
        <v>0</v>
      </c>
      <c r="NY62" s="309">
        <f t="shared" si="399"/>
        <v>0</v>
      </c>
      <c r="NZ62" s="309">
        <f t="shared" si="400"/>
        <v>0</v>
      </c>
      <c r="OA62" s="309">
        <f t="shared" si="401"/>
        <v>0</v>
      </c>
      <c r="OB62" s="309">
        <f t="shared" si="402"/>
        <v>0</v>
      </c>
      <c r="OC62" s="309">
        <f t="shared" si="403"/>
        <v>0</v>
      </c>
      <c r="OD62" s="309">
        <f t="shared" si="404"/>
        <v>0</v>
      </c>
      <c r="OE62" s="309">
        <v>0.74670597427533059</v>
      </c>
      <c r="OF62" s="309">
        <v>0.77379604903930999</v>
      </c>
      <c r="OG62" s="309">
        <v>0.53984300891930626</v>
      </c>
      <c r="OH62" s="309">
        <v>0.74645517901543834</v>
      </c>
      <c r="OJ62" s="309">
        <f t="shared" si="405"/>
        <v>0.96644247538556183</v>
      </c>
      <c r="OK62" s="309">
        <f t="shared" si="406"/>
        <v>0.96644247538556183</v>
      </c>
      <c r="OL62" s="309">
        <f t="shared" si="407"/>
        <v>0.98112900944009507</v>
      </c>
      <c r="OM62" s="309">
        <f t="shared" si="408"/>
        <v>0.95196752637289372</v>
      </c>
      <c r="ON62" s="309">
        <f t="shared" si="409"/>
        <v>0.98112900944009507</v>
      </c>
      <c r="OO62" s="309">
        <f t="shared" si="410"/>
        <v>0.95196752637289372</v>
      </c>
      <c r="OP62" s="309">
        <f t="shared" si="411"/>
        <v>0.95196752637289372</v>
      </c>
      <c r="OQ62" s="309">
        <f t="shared" si="412"/>
        <v>0.98112900944009507</v>
      </c>
      <c r="OR62" s="309">
        <f t="shared" si="413"/>
        <v>0.98112900944009507</v>
      </c>
      <c r="OS62" s="309">
        <f t="shared" si="414"/>
        <v>0.95196752637289372</v>
      </c>
      <c r="OT62" s="309">
        <f t="shared" si="415"/>
        <v>0.96644247538556183</v>
      </c>
      <c r="OU62" s="309">
        <f t="shared" si="416"/>
        <v>0.98112900944009507</v>
      </c>
      <c r="OV62" s="309">
        <f t="shared" si="417"/>
        <v>0.98112900944009507</v>
      </c>
      <c r="OW62" s="309">
        <f t="shared" si="418"/>
        <v>0.96644247538556183</v>
      </c>
      <c r="OX62" s="309">
        <f t="shared" si="419"/>
        <v>0.95196752637289372</v>
      </c>
      <c r="OY62" s="309">
        <f t="shared" si="420"/>
        <v>0.95196752637289372</v>
      </c>
      <c r="OZ62" s="309">
        <f t="shared" si="421"/>
        <v>0.98112900944009507</v>
      </c>
      <c r="PA62" s="309">
        <f t="shared" si="422"/>
        <v>0.98112900944009507</v>
      </c>
      <c r="PB62" s="309">
        <f t="shared" si="423"/>
        <v>0.95196752637289372</v>
      </c>
      <c r="PC62" s="309">
        <f t="shared" si="424"/>
        <v>0.95196752637289372</v>
      </c>
      <c r="PD62" s="309">
        <f t="shared" si="425"/>
        <v>0.95196752637289372</v>
      </c>
      <c r="PE62" s="309">
        <f t="shared" si="426"/>
        <v>0.95196752637289372</v>
      </c>
      <c r="PF62" s="309">
        <f t="shared" si="427"/>
        <v>0.98112900944009507</v>
      </c>
      <c r="PG62" s="309">
        <f t="shared" si="428"/>
        <v>0.98112900944009507</v>
      </c>
      <c r="PH62" s="309">
        <f t="shared" si="429"/>
        <v>0.96644247538556183</v>
      </c>
      <c r="PI62" s="309">
        <f t="shared" si="430"/>
        <v>0.96644247538556183</v>
      </c>
      <c r="PJ62" s="309">
        <f t="shared" si="431"/>
        <v>0.95196752637289372</v>
      </c>
      <c r="PK62" s="309">
        <f t="shared" si="432"/>
        <v>0.98112900944009507</v>
      </c>
      <c r="PL62" s="309">
        <f t="shared" si="433"/>
        <v>0.95196752637289372</v>
      </c>
      <c r="PM62" s="309">
        <f t="shared" si="434"/>
        <v>0.98112900944009507</v>
      </c>
      <c r="PN62" s="309">
        <f t="shared" si="435"/>
        <v>0.95196752637289372</v>
      </c>
      <c r="PO62" s="309">
        <v>0.74670597427533059</v>
      </c>
      <c r="PP62" s="309">
        <v>0.77379604903930999</v>
      </c>
      <c r="PQ62" s="309">
        <v>0.53984300891930626</v>
      </c>
      <c r="PR62" s="309">
        <v>0.74645517901543834</v>
      </c>
      <c r="PT62" s="309">
        <f t="shared" si="436"/>
        <v>1.7878567361560616E-2</v>
      </c>
      <c r="PU62" s="309">
        <f t="shared" si="437"/>
        <v>1.7878567361560616E-2</v>
      </c>
      <c r="PV62" s="309">
        <f t="shared" si="438"/>
        <v>5.9050941452088987E-2</v>
      </c>
      <c r="PW62" s="309">
        <f t="shared" si="439"/>
        <v>3.2129408952774954E-2</v>
      </c>
      <c r="PX62" s="309">
        <f t="shared" si="440"/>
        <v>5.9050941452088987E-2</v>
      </c>
      <c r="PY62" s="309">
        <f t="shared" si="441"/>
        <v>3.2129408952774954E-2</v>
      </c>
      <c r="PZ62" s="309">
        <f t="shared" si="442"/>
        <v>3.2129408952774954E-2</v>
      </c>
      <c r="QA62" s="309">
        <f t="shared" si="443"/>
        <v>5.9050941452088987E-2</v>
      </c>
      <c r="QB62" s="309">
        <f t="shared" si="444"/>
        <v>5.9050941452088987E-2</v>
      </c>
      <c r="QC62" s="309">
        <f t="shared" si="445"/>
        <v>3.2129408952774954E-2</v>
      </c>
      <c r="QD62" s="309">
        <f t="shared" si="446"/>
        <v>1.7878567361560616E-2</v>
      </c>
      <c r="QE62" s="309">
        <f t="shared" si="447"/>
        <v>5.9050941452088987E-2</v>
      </c>
      <c r="QF62" s="309">
        <f t="shared" si="448"/>
        <v>5.9050941452088987E-2</v>
      </c>
      <c r="QG62" s="309">
        <f t="shared" si="449"/>
        <v>1.7878567361560616E-2</v>
      </c>
      <c r="QH62" s="309">
        <f t="shared" si="450"/>
        <v>3.2129408952774954E-2</v>
      </c>
      <c r="QI62" s="309">
        <f t="shared" si="451"/>
        <v>3.2129408952774954E-2</v>
      </c>
      <c r="QJ62" s="309">
        <f t="shared" si="452"/>
        <v>5.9050941452088987E-2</v>
      </c>
      <c r="QK62" s="309">
        <f t="shared" si="453"/>
        <v>5.9050941452088987E-2</v>
      </c>
      <c r="QL62" s="309">
        <f t="shared" si="454"/>
        <v>3.2129408952774954E-2</v>
      </c>
      <c r="QM62" s="309">
        <f t="shared" si="455"/>
        <v>3.2129408952774954E-2</v>
      </c>
      <c r="QN62" s="309">
        <f t="shared" si="456"/>
        <v>3.2129408952774954E-2</v>
      </c>
      <c r="QO62" s="309">
        <f t="shared" si="457"/>
        <v>3.2129408952774954E-2</v>
      </c>
      <c r="QP62" s="309">
        <f t="shared" si="458"/>
        <v>5.9050941452088987E-2</v>
      </c>
      <c r="QQ62" s="309">
        <f t="shared" si="459"/>
        <v>5.9050941452088987E-2</v>
      </c>
      <c r="QR62" s="309">
        <f t="shared" si="460"/>
        <v>1.7878567361560616E-2</v>
      </c>
      <c r="QS62" s="309">
        <f t="shared" si="461"/>
        <v>1.7878567361560616E-2</v>
      </c>
      <c r="QT62" s="309">
        <f t="shared" si="462"/>
        <v>3.2129408952774954E-2</v>
      </c>
      <c r="QU62" s="309">
        <f t="shared" si="463"/>
        <v>5.9050941452088987E-2</v>
      </c>
      <c r="QV62" s="309">
        <f t="shared" si="464"/>
        <v>3.2129408952774954E-2</v>
      </c>
      <c r="QW62" s="309">
        <f t="shared" si="465"/>
        <v>5.9050941452088987E-2</v>
      </c>
      <c r="QX62" s="309">
        <f t="shared" si="466"/>
        <v>3.2129408952774954E-2</v>
      </c>
      <c r="QY62" s="309">
        <v>0.74670597427533059</v>
      </c>
      <c r="QZ62" s="309">
        <v>0.77379604903930999</v>
      </c>
      <c r="RA62" s="309">
        <v>0.53984300891930626</v>
      </c>
      <c r="RB62" s="309">
        <v>0.74645517901543834</v>
      </c>
      <c r="RD62" s="309">
        <f t="shared" si="467"/>
        <v>0.26779118443733069</v>
      </c>
      <c r="RE62" s="309">
        <f t="shared" si="468"/>
        <v>0.26779118443733069</v>
      </c>
      <c r="RF62" s="309">
        <f t="shared" si="469"/>
        <v>0.11778180815376151</v>
      </c>
      <c r="RG62" s="309">
        <f t="shared" si="470"/>
        <v>2.1204108797248031E-2</v>
      </c>
      <c r="RH62" s="309">
        <f t="shared" si="471"/>
        <v>0.11778180815376151</v>
      </c>
      <c r="RI62" s="309">
        <f t="shared" si="472"/>
        <v>2.1204108797248031E-2</v>
      </c>
      <c r="RJ62" s="309">
        <f t="shared" si="473"/>
        <v>2.1204108797248031E-2</v>
      </c>
      <c r="RK62" s="309">
        <f t="shared" si="474"/>
        <v>0.11778180815376151</v>
      </c>
      <c r="RL62" s="309">
        <f t="shared" si="475"/>
        <v>0.11778180815376151</v>
      </c>
      <c r="RM62" s="309">
        <f t="shared" si="476"/>
        <v>2.1204108797248031E-2</v>
      </c>
      <c r="RN62" s="309">
        <f t="shared" si="477"/>
        <v>0.26779118443733069</v>
      </c>
      <c r="RO62" s="309">
        <f t="shared" si="478"/>
        <v>0.11778180815376151</v>
      </c>
      <c r="RP62" s="309">
        <f t="shared" si="479"/>
        <v>0.11778180815376151</v>
      </c>
      <c r="RQ62" s="309">
        <f t="shared" si="480"/>
        <v>0.26779118443733069</v>
      </c>
      <c r="RR62" s="309">
        <f t="shared" si="481"/>
        <v>2.1204108797248031E-2</v>
      </c>
      <c r="RS62" s="309">
        <f t="shared" si="482"/>
        <v>2.1204108797248031E-2</v>
      </c>
      <c r="RT62" s="309">
        <f t="shared" si="483"/>
        <v>0.11778180815376151</v>
      </c>
      <c r="RU62" s="309">
        <f t="shared" si="484"/>
        <v>0.11778180815376151</v>
      </c>
      <c r="RV62" s="309">
        <f t="shared" si="485"/>
        <v>2.1204108797248031E-2</v>
      </c>
      <c r="RW62" s="309">
        <f t="shared" si="486"/>
        <v>2.1204108797248031E-2</v>
      </c>
      <c r="RX62" s="309">
        <f t="shared" si="487"/>
        <v>2.1204108797248031E-2</v>
      </c>
      <c r="RY62" s="309">
        <f t="shared" si="488"/>
        <v>2.1204108797248031E-2</v>
      </c>
      <c r="RZ62" s="309">
        <f t="shared" si="489"/>
        <v>0.11778180815376151</v>
      </c>
      <c r="SA62" s="309">
        <f t="shared" si="490"/>
        <v>0.11778180815376151</v>
      </c>
      <c r="SB62" s="309">
        <f t="shared" si="491"/>
        <v>0.26779118443733069</v>
      </c>
      <c r="SC62" s="309">
        <f t="shared" si="492"/>
        <v>0.26779118443733069</v>
      </c>
      <c r="SD62" s="309">
        <f t="shared" si="493"/>
        <v>2.1204108797248031E-2</v>
      </c>
      <c r="SE62" s="309">
        <f t="shared" si="494"/>
        <v>0.11778180815376151</v>
      </c>
      <c r="SF62" s="309">
        <f t="shared" si="495"/>
        <v>2.1204108797248031E-2</v>
      </c>
      <c r="SG62" s="309">
        <f t="shared" si="496"/>
        <v>0.11778180815376151</v>
      </c>
      <c r="SH62" s="309">
        <f t="shared" si="497"/>
        <v>2.1204108797248031E-2</v>
      </c>
      <c r="SI62" s="309">
        <v>0.74670597427533059</v>
      </c>
      <c r="SJ62" s="309">
        <v>0.77379604903930999</v>
      </c>
      <c r="SK62" s="309">
        <v>0.53984300891930626</v>
      </c>
      <c r="SL62" s="309">
        <v>0.74645517901543834</v>
      </c>
      <c r="SN62" s="309">
        <f t="shared" si="498"/>
        <v>0.10305727723220991</v>
      </c>
      <c r="SO62" s="309">
        <f t="shared" si="499"/>
        <v>0.10305727723220991</v>
      </c>
      <c r="SP62" s="309">
        <f t="shared" si="500"/>
        <v>6.5491501579245201E-2</v>
      </c>
      <c r="SQ62" s="309">
        <f t="shared" si="501"/>
        <v>5.1463064146178378E-2</v>
      </c>
      <c r="SR62" s="309">
        <f t="shared" si="502"/>
        <v>6.5491501579245201E-2</v>
      </c>
      <c r="SS62" s="309">
        <f t="shared" si="503"/>
        <v>5.1463064146178378E-2</v>
      </c>
      <c r="ST62" s="309">
        <f t="shared" si="504"/>
        <v>5.1463064146178378E-2</v>
      </c>
      <c r="SU62" s="309">
        <f t="shared" si="505"/>
        <v>6.5491501579245201E-2</v>
      </c>
      <c r="SV62" s="309">
        <f t="shared" si="506"/>
        <v>6.5491501579245201E-2</v>
      </c>
      <c r="SW62" s="309">
        <f t="shared" si="507"/>
        <v>5.1463064146178378E-2</v>
      </c>
      <c r="SX62" s="309">
        <f t="shared" si="508"/>
        <v>0.10305727723220991</v>
      </c>
      <c r="SY62" s="309">
        <f t="shared" si="509"/>
        <v>6.5491501579245201E-2</v>
      </c>
      <c r="SZ62" s="309">
        <f t="shared" si="510"/>
        <v>6.5491501579245201E-2</v>
      </c>
      <c r="TA62" s="309">
        <f t="shared" si="511"/>
        <v>0.10305727723220991</v>
      </c>
      <c r="TB62" s="309">
        <f t="shared" si="512"/>
        <v>5.1463064146178378E-2</v>
      </c>
      <c r="TC62" s="309">
        <f t="shared" si="513"/>
        <v>5.1463064146178378E-2</v>
      </c>
      <c r="TD62" s="309">
        <f t="shared" si="514"/>
        <v>6.5491501579245201E-2</v>
      </c>
      <c r="TE62" s="309">
        <f t="shared" si="515"/>
        <v>6.5491501579245201E-2</v>
      </c>
      <c r="TF62" s="309">
        <f t="shared" si="516"/>
        <v>5.1463064146178378E-2</v>
      </c>
      <c r="TG62" s="309">
        <f t="shared" si="517"/>
        <v>5.1463064146178378E-2</v>
      </c>
      <c r="TH62" s="309">
        <f t="shared" si="518"/>
        <v>5.1463064146178378E-2</v>
      </c>
      <c r="TI62" s="309">
        <f t="shared" si="519"/>
        <v>5.1463064146178378E-2</v>
      </c>
      <c r="TJ62" s="309">
        <f t="shared" si="520"/>
        <v>6.5491501579245201E-2</v>
      </c>
      <c r="TK62" s="309">
        <f t="shared" si="521"/>
        <v>6.5491501579245201E-2</v>
      </c>
      <c r="TL62" s="309">
        <f t="shared" si="522"/>
        <v>0.10305727723220991</v>
      </c>
      <c r="TM62" s="309">
        <f t="shared" si="523"/>
        <v>0.10305727723220991</v>
      </c>
      <c r="TN62" s="309">
        <f t="shared" si="524"/>
        <v>5.1463064146178378E-2</v>
      </c>
      <c r="TO62" s="309">
        <f t="shared" si="525"/>
        <v>6.5491501579245201E-2</v>
      </c>
      <c r="TP62" s="309">
        <f t="shared" si="526"/>
        <v>5.1463064146178378E-2</v>
      </c>
      <c r="TQ62" s="309">
        <f t="shared" si="527"/>
        <v>6.5491501579245201E-2</v>
      </c>
      <c r="TR62" s="309">
        <f t="shared" si="528"/>
        <v>5.1463064146178378E-2</v>
      </c>
      <c r="TS62" s="309">
        <v>0.74670597427533059</v>
      </c>
      <c r="TT62" s="309">
        <v>0.77379604903930999</v>
      </c>
      <c r="TU62" s="309">
        <v>0.53984300891930626</v>
      </c>
      <c r="TV62" s="309">
        <v>0.74645517901543834</v>
      </c>
      <c r="TX62" s="309">
        <f t="shared" si="529"/>
        <v>0.96887869748259581</v>
      </c>
      <c r="TY62" s="309">
        <f t="shared" si="530"/>
        <v>0.96887869748259581</v>
      </c>
      <c r="TZ62" s="309">
        <f t="shared" si="531"/>
        <v>0.86993899283401932</v>
      </c>
      <c r="UA62" s="309">
        <f t="shared" si="532"/>
        <v>0.83713185962523018</v>
      </c>
      <c r="UB62" s="309">
        <f t="shared" si="533"/>
        <v>0.86993899283401932</v>
      </c>
      <c r="UC62" s="309">
        <f t="shared" si="534"/>
        <v>0.83713185962523018</v>
      </c>
      <c r="UD62" s="309">
        <f t="shared" si="535"/>
        <v>0.83713185962523018</v>
      </c>
      <c r="UE62" s="309">
        <f t="shared" si="536"/>
        <v>0.86993899283401932</v>
      </c>
      <c r="UF62" s="309">
        <f t="shared" si="537"/>
        <v>0.86993899283401932</v>
      </c>
      <c r="UG62" s="309">
        <f t="shared" si="538"/>
        <v>0.83713185962523018</v>
      </c>
      <c r="UH62" s="309">
        <f t="shared" si="539"/>
        <v>0.96887869748259581</v>
      </c>
      <c r="UI62" s="309">
        <f t="shared" si="540"/>
        <v>0.86993899283401932</v>
      </c>
      <c r="UJ62" s="309">
        <f t="shared" si="541"/>
        <v>0.86993899283401932</v>
      </c>
      <c r="UK62" s="309">
        <f t="shared" si="542"/>
        <v>0.96887869748259581</v>
      </c>
      <c r="UL62" s="309">
        <f t="shared" si="543"/>
        <v>0.83713185962523018</v>
      </c>
      <c r="UM62" s="309">
        <f t="shared" si="544"/>
        <v>0.83713185962523018</v>
      </c>
      <c r="UN62" s="309">
        <f t="shared" si="545"/>
        <v>0.86993899283401932</v>
      </c>
      <c r="UO62" s="309">
        <f t="shared" si="546"/>
        <v>0.86993899283401932</v>
      </c>
      <c r="UP62" s="309">
        <f t="shared" si="547"/>
        <v>0.83713185962523018</v>
      </c>
      <c r="UQ62" s="309">
        <f t="shared" si="548"/>
        <v>0.83713185962523018</v>
      </c>
      <c r="UR62" s="309">
        <f t="shared" si="549"/>
        <v>0.83713185962523018</v>
      </c>
      <c r="US62" s="309">
        <f t="shared" si="550"/>
        <v>0.83713185962523018</v>
      </c>
      <c r="UT62" s="309">
        <f t="shared" si="551"/>
        <v>0.86993899283401932</v>
      </c>
      <c r="UU62" s="309">
        <f t="shared" si="552"/>
        <v>0.86993899283401932</v>
      </c>
      <c r="UV62" s="309">
        <f t="shared" si="553"/>
        <v>0.96887869748259581</v>
      </c>
      <c r="UW62" s="309">
        <f t="shared" si="554"/>
        <v>0.96887869748259581</v>
      </c>
      <c r="UX62" s="309">
        <f t="shared" si="555"/>
        <v>0.83713185962523018</v>
      </c>
      <c r="UY62" s="309">
        <f t="shared" si="556"/>
        <v>0.86993899283401932</v>
      </c>
      <c r="UZ62" s="309">
        <f t="shared" si="557"/>
        <v>0.83713185962523018</v>
      </c>
      <c r="VA62" s="309">
        <f t="shared" si="558"/>
        <v>0.86993899283401932</v>
      </c>
      <c r="VB62" s="309">
        <f t="shared" si="559"/>
        <v>0.83713185962523018</v>
      </c>
      <c r="VC62" s="309">
        <v>0.74670597427533059</v>
      </c>
      <c r="VD62" s="309">
        <v>0.77379604903930999</v>
      </c>
      <c r="VE62" s="309">
        <v>0.53984300891930626</v>
      </c>
      <c r="VF62" s="309">
        <v>0.74645517901543834</v>
      </c>
      <c r="VH62" s="309">
        <f t="shared" si="560"/>
        <v>0</v>
      </c>
      <c r="VI62" s="309">
        <f t="shared" si="561"/>
        <v>0</v>
      </c>
      <c r="VJ62" s="309">
        <f t="shared" si="562"/>
        <v>0</v>
      </c>
      <c r="VK62" s="309">
        <f t="shared" si="563"/>
        <v>0</v>
      </c>
      <c r="VL62" s="309">
        <f t="shared" si="564"/>
        <v>0</v>
      </c>
      <c r="VM62" s="309">
        <f t="shared" si="565"/>
        <v>0</v>
      </c>
      <c r="VN62" s="309">
        <f t="shared" si="566"/>
        <v>0</v>
      </c>
      <c r="VO62" s="309">
        <f t="shared" si="567"/>
        <v>0</v>
      </c>
      <c r="VP62" s="309">
        <f t="shared" si="568"/>
        <v>0</v>
      </c>
      <c r="VQ62" s="309">
        <f t="shared" si="569"/>
        <v>0</v>
      </c>
      <c r="VR62" s="309">
        <f t="shared" si="570"/>
        <v>0</v>
      </c>
      <c r="VS62" s="309">
        <f t="shared" si="571"/>
        <v>0</v>
      </c>
      <c r="VT62" s="309">
        <f t="shared" si="572"/>
        <v>0</v>
      </c>
      <c r="VU62" s="309">
        <f t="shared" si="573"/>
        <v>0</v>
      </c>
      <c r="VV62" s="309">
        <f t="shared" si="574"/>
        <v>0</v>
      </c>
      <c r="VW62" s="309">
        <f t="shared" si="575"/>
        <v>0</v>
      </c>
      <c r="VX62" s="309">
        <f t="shared" si="576"/>
        <v>0</v>
      </c>
      <c r="VY62" s="309">
        <f t="shared" si="577"/>
        <v>0</v>
      </c>
      <c r="VZ62" s="309">
        <f t="shared" si="578"/>
        <v>0</v>
      </c>
      <c r="WA62" s="309">
        <f t="shared" si="579"/>
        <v>0</v>
      </c>
      <c r="WB62" s="309">
        <f t="shared" si="580"/>
        <v>0</v>
      </c>
      <c r="WC62" s="309">
        <f t="shared" si="581"/>
        <v>0</v>
      </c>
      <c r="WD62" s="309">
        <f t="shared" si="582"/>
        <v>0</v>
      </c>
      <c r="WE62" s="309">
        <f t="shared" si="583"/>
        <v>0</v>
      </c>
      <c r="WF62" s="309">
        <f t="shared" si="584"/>
        <v>0</v>
      </c>
      <c r="WG62" s="309">
        <f t="shared" si="585"/>
        <v>0</v>
      </c>
      <c r="WH62" s="309">
        <f t="shared" si="586"/>
        <v>0</v>
      </c>
      <c r="WI62" s="309">
        <f t="shared" si="587"/>
        <v>0</v>
      </c>
      <c r="WJ62" s="309">
        <f t="shared" si="588"/>
        <v>0</v>
      </c>
      <c r="WK62" s="309">
        <f t="shared" si="589"/>
        <v>0</v>
      </c>
      <c r="WL62" s="309">
        <f t="shared" si="590"/>
        <v>0</v>
      </c>
      <c r="WM62" s="309">
        <v>0.74670597427533059</v>
      </c>
      <c r="WN62" s="309">
        <v>0.77379604903930999</v>
      </c>
      <c r="WO62" s="309">
        <v>0.53984300891930626</v>
      </c>
      <c r="WP62" s="309">
        <v>0.74645517901543834</v>
      </c>
      <c r="WR62" s="309">
        <f t="shared" si="591"/>
        <v>0</v>
      </c>
      <c r="WS62" s="309">
        <f t="shared" si="592"/>
        <v>0</v>
      </c>
      <c r="WT62" s="309">
        <f t="shared" si="593"/>
        <v>0</v>
      </c>
      <c r="WU62" s="309">
        <f t="shared" si="594"/>
        <v>0</v>
      </c>
      <c r="WV62" s="309">
        <f t="shared" si="595"/>
        <v>0</v>
      </c>
      <c r="WW62" s="309">
        <f t="shared" si="596"/>
        <v>0</v>
      </c>
      <c r="WX62" s="309">
        <f t="shared" si="597"/>
        <v>0</v>
      </c>
      <c r="WY62" s="309">
        <f t="shared" si="598"/>
        <v>0</v>
      </c>
      <c r="WZ62" s="309">
        <f t="shared" si="599"/>
        <v>0</v>
      </c>
      <c r="XA62" s="309">
        <f t="shared" si="600"/>
        <v>0</v>
      </c>
      <c r="XB62" s="309">
        <f t="shared" si="601"/>
        <v>0</v>
      </c>
      <c r="XC62" s="309">
        <f t="shared" si="602"/>
        <v>0</v>
      </c>
      <c r="XD62" s="309">
        <f t="shared" si="603"/>
        <v>0</v>
      </c>
      <c r="XE62" s="309">
        <f t="shared" si="604"/>
        <v>0</v>
      </c>
      <c r="XF62" s="309">
        <f t="shared" si="605"/>
        <v>0</v>
      </c>
      <c r="XG62" s="309">
        <f t="shared" si="606"/>
        <v>0</v>
      </c>
      <c r="XH62" s="309">
        <f t="shared" si="607"/>
        <v>0</v>
      </c>
      <c r="XI62" s="309">
        <f t="shared" si="608"/>
        <v>0</v>
      </c>
      <c r="XJ62" s="309">
        <f t="shared" si="609"/>
        <v>0</v>
      </c>
      <c r="XK62" s="309">
        <f t="shared" si="610"/>
        <v>0</v>
      </c>
      <c r="XL62" s="309">
        <f t="shared" si="611"/>
        <v>0</v>
      </c>
      <c r="XM62" s="309">
        <f t="shared" si="612"/>
        <v>0</v>
      </c>
      <c r="XN62" s="309">
        <f t="shared" si="613"/>
        <v>0</v>
      </c>
      <c r="XO62" s="309">
        <f t="shared" si="614"/>
        <v>0</v>
      </c>
      <c r="XP62" s="309">
        <f t="shared" si="615"/>
        <v>0</v>
      </c>
      <c r="XQ62" s="309">
        <f t="shared" si="616"/>
        <v>0</v>
      </c>
      <c r="XR62" s="309">
        <f t="shared" si="617"/>
        <v>0</v>
      </c>
      <c r="XS62" s="309">
        <f t="shared" si="618"/>
        <v>0</v>
      </c>
      <c r="XT62" s="309">
        <f t="shared" si="619"/>
        <v>0</v>
      </c>
      <c r="XU62" s="309">
        <f t="shared" si="620"/>
        <v>0</v>
      </c>
      <c r="XV62" s="309">
        <f t="shared" si="621"/>
        <v>0</v>
      </c>
      <c r="XW62" s="309">
        <v>0.74670597427533059</v>
      </c>
      <c r="XX62" s="309">
        <v>0.77379604903930999</v>
      </c>
      <c r="XY62" s="309">
        <v>0.53984300891930626</v>
      </c>
      <c r="XZ62" s="309">
        <v>0.74645517901543834</v>
      </c>
      <c r="YB62" s="309">
        <f t="shared" si="622"/>
        <v>0</v>
      </c>
      <c r="YC62" s="309">
        <f t="shared" si="623"/>
        <v>0</v>
      </c>
      <c r="YD62" s="309">
        <f t="shared" si="624"/>
        <v>0</v>
      </c>
      <c r="YE62" s="309">
        <f t="shared" si="625"/>
        <v>0</v>
      </c>
      <c r="YF62" s="309">
        <f t="shared" si="626"/>
        <v>0</v>
      </c>
      <c r="YG62" s="309">
        <f t="shared" si="627"/>
        <v>0</v>
      </c>
      <c r="YH62" s="309">
        <f t="shared" si="628"/>
        <v>0</v>
      </c>
      <c r="YI62" s="309">
        <f t="shared" si="629"/>
        <v>0</v>
      </c>
      <c r="YJ62" s="309">
        <f t="shared" si="630"/>
        <v>0</v>
      </c>
      <c r="YK62" s="309">
        <f t="shared" si="631"/>
        <v>0</v>
      </c>
      <c r="YL62" s="309">
        <f t="shared" si="632"/>
        <v>0</v>
      </c>
      <c r="YM62" s="309">
        <f t="shared" si="633"/>
        <v>0</v>
      </c>
      <c r="YN62" s="309">
        <f t="shared" si="634"/>
        <v>0</v>
      </c>
      <c r="YO62" s="309">
        <f t="shared" si="635"/>
        <v>0</v>
      </c>
      <c r="YP62" s="309">
        <f t="shared" si="636"/>
        <v>0</v>
      </c>
      <c r="YQ62" s="309">
        <f t="shared" si="637"/>
        <v>0</v>
      </c>
      <c r="YR62" s="309">
        <f t="shared" si="638"/>
        <v>0</v>
      </c>
      <c r="YS62" s="309">
        <f t="shared" si="639"/>
        <v>0</v>
      </c>
      <c r="YT62" s="309">
        <f t="shared" si="640"/>
        <v>0</v>
      </c>
      <c r="YU62" s="309">
        <f t="shared" si="641"/>
        <v>0</v>
      </c>
      <c r="YV62" s="309">
        <f t="shared" si="642"/>
        <v>0</v>
      </c>
      <c r="YW62" s="309">
        <f t="shared" si="643"/>
        <v>0</v>
      </c>
      <c r="YX62" s="309">
        <f t="shared" si="644"/>
        <v>0</v>
      </c>
      <c r="YY62" s="309">
        <f t="shared" si="645"/>
        <v>0</v>
      </c>
      <c r="YZ62" s="309">
        <f t="shared" si="646"/>
        <v>0</v>
      </c>
      <c r="ZA62" s="309">
        <f t="shared" si="647"/>
        <v>0</v>
      </c>
      <c r="ZB62" s="309">
        <f t="shared" si="648"/>
        <v>0</v>
      </c>
      <c r="ZC62" s="309">
        <f t="shared" si="649"/>
        <v>0</v>
      </c>
      <c r="ZD62" s="309">
        <f t="shared" si="650"/>
        <v>0</v>
      </c>
      <c r="ZE62" s="309">
        <f t="shared" si="651"/>
        <v>0</v>
      </c>
      <c r="ZF62" s="309">
        <f t="shared" si="652"/>
        <v>0</v>
      </c>
      <c r="ZG62" s="309">
        <v>0.74670597427533059</v>
      </c>
      <c r="ZH62" s="309">
        <v>0.77379604903930999</v>
      </c>
      <c r="ZI62" s="309">
        <v>0.53984300891930626</v>
      </c>
      <c r="ZJ62" s="309">
        <v>0.74645517901543834</v>
      </c>
      <c r="ZL62" s="309">
        <f t="shared" si="653"/>
        <v>0</v>
      </c>
      <c r="ZM62" s="309">
        <f t="shared" si="654"/>
        <v>0</v>
      </c>
      <c r="ZN62" s="309">
        <f t="shared" si="655"/>
        <v>0</v>
      </c>
      <c r="ZO62" s="309">
        <f t="shared" si="656"/>
        <v>0</v>
      </c>
      <c r="ZP62" s="309">
        <f t="shared" si="657"/>
        <v>0</v>
      </c>
      <c r="ZQ62" s="309">
        <f t="shared" si="658"/>
        <v>0</v>
      </c>
      <c r="ZR62" s="309">
        <f t="shared" si="659"/>
        <v>0</v>
      </c>
      <c r="ZS62" s="309">
        <f t="shared" si="660"/>
        <v>0</v>
      </c>
      <c r="ZT62" s="309">
        <f t="shared" si="661"/>
        <v>0</v>
      </c>
      <c r="ZU62" s="309">
        <f t="shared" si="662"/>
        <v>0</v>
      </c>
      <c r="ZV62" s="309">
        <f t="shared" si="663"/>
        <v>0</v>
      </c>
      <c r="ZW62" s="309">
        <f t="shared" si="664"/>
        <v>0</v>
      </c>
      <c r="ZX62" s="309">
        <f t="shared" si="665"/>
        <v>0</v>
      </c>
      <c r="ZY62" s="309">
        <f t="shared" si="666"/>
        <v>0</v>
      </c>
      <c r="ZZ62" s="309">
        <f t="shared" si="667"/>
        <v>0</v>
      </c>
      <c r="AAA62" s="309">
        <f t="shared" si="668"/>
        <v>0</v>
      </c>
      <c r="AAB62" s="309">
        <f t="shared" si="669"/>
        <v>0</v>
      </c>
      <c r="AAC62" s="309">
        <f t="shared" si="670"/>
        <v>0</v>
      </c>
      <c r="AAD62" s="309">
        <f t="shared" si="671"/>
        <v>0</v>
      </c>
      <c r="AAE62" s="309">
        <f t="shared" si="672"/>
        <v>0</v>
      </c>
      <c r="AAF62" s="309">
        <f t="shared" si="673"/>
        <v>0</v>
      </c>
      <c r="AAG62" s="309">
        <f t="shared" si="674"/>
        <v>0</v>
      </c>
      <c r="AAH62" s="309">
        <f t="shared" si="675"/>
        <v>0</v>
      </c>
      <c r="AAI62" s="309">
        <f t="shared" si="676"/>
        <v>0</v>
      </c>
      <c r="AAJ62" s="309">
        <f t="shared" si="677"/>
        <v>0</v>
      </c>
      <c r="AAK62" s="309">
        <f t="shared" si="678"/>
        <v>0</v>
      </c>
      <c r="AAL62" s="309">
        <f t="shared" si="679"/>
        <v>0</v>
      </c>
      <c r="AAM62" s="309">
        <f t="shared" si="680"/>
        <v>0</v>
      </c>
      <c r="AAN62" s="309">
        <f t="shared" si="681"/>
        <v>0</v>
      </c>
      <c r="AAO62" s="309">
        <f t="shared" si="682"/>
        <v>0</v>
      </c>
      <c r="AAP62" s="309">
        <f t="shared" si="683"/>
        <v>0</v>
      </c>
      <c r="AAQ62" s="309">
        <v>0.74670597427533059</v>
      </c>
      <c r="AAR62" s="309">
        <v>0.77379604903930999</v>
      </c>
      <c r="AAS62" s="309">
        <v>0.53984300891930626</v>
      </c>
      <c r="AAT62" s="309">
        <v>0.74645517901543834</v>
      </c>
      <c r="AAV62" s="309">
        <f t="shared" si="684"/>
        <v>0</v>
      </c>
      <c r="AAW62" s="309">
        <f t="shared" si="685"/>
        <v>0</v>
      </c>
      <c r="AAX62" s="309">
        <f t="shared" si="686"/>
        <v>0</v>
      </c>
      <c r="AAY62" s="309">
        <f t="shared" si="687"/>
        <v>0</v>
      </c>
      <c r="AAZ62" s="309">
        <f t="shared" si="688"/>
        <v>0</v>
      </c>
      <c r="ABA62" s="309">
        <f t="shared" si="689"/>
        <v>0</v>
      </c>
      <c r="ABB62" s="309">
        <f t="shared" si="690"/>
        <v>0</v>
      </c>
      <c r="ABC62" s="309">
        <f t="shared" si="691"/>
        <v>0</v>
      </c>
      <c r="ABD62" s="309">
        <f t="shared" si="692"/>
        <v>0</v>
      </c>
      <c r="ABE62" s="309">
        <f t="shared" si="693"/>
        <v>0</v>
      </c>
      <c r="ABF62" s="309">
        <f t="shared" si="694"/>
        <v>0</v>
      </c>
      <c r="ABG62" s="309">
        <f t="shared" si="695"/>
        <v>0</v>
      </c>
      <c r="ABH62" s="309">
        <f t="shared" si="696"/>
        <v>0</v>
      </c>
      <c r="ABI62" s="309">
        <f t="shared" si="697"/>
        <v>0</v>
      </c>
      <c r="ABJ62" s="309">
        <f t="shared" si="698"/>
        <v>0</v>
      </c>
      <c r="ABK62" s="309">
        <f t="shared" si="699"/>
        <v>0</v>
      </c>
      <c r="ABL62" s="309">
        <f t="shared" si="700"/>
        <v>0</v>
      </c>
      <c r="ABM62" s="309">
        <f t="shared" si="701"/>
        <v>0</v>
      </c>
      <c r="ABN62" s="309">
        <f t="shared" si="702"/>
        <v>0</v>
      </c>
      <c r="ABO62" s="309">
        <f t="shared" si="703"/>
        <v>0</v>
      </c>
      <c r="ABP62" s="309">
        <f t="shared" si="704"/>
        <v>0</v>
      </c>
      <c r="ABQ62" s="309">
        <f t="shared" si="705"/>
        <v>0</v>
      </c>
      <c r="ABR62" s="309">
        <f t="shared" si="706"/>
        <v>0</v>
      </c>
      <c r="ABS62" s="309">
        <f t="shared" si="707"/>
        <v>0</v>
      </c>
      <c r="ABT62" s="309">
        <f t="shared" si="708"/>
        <v>0</v>
      </c>
      <c r="ABU62" s="309">
        <f t="shared" si="709"/>
        <v>0</v>
      </c>
      <c r="ABV62" s="309">
        <f t="shared" si="710"/>
        <v>0</v>
      </c>
      <c r="ABW62" s="309">
        <f t="shared" si="711"/>
        <v>0</v>
      </c>
      <c r="ABX62" s="309">
        <f t="shared" si="712"/>
        <v>0</v>
      </c>
      <c r="ABY62" s="309">
        <f t="shared" si="713"/>
        <v>0</v>
      </c>
      <c r="ABZ62" s="309">
        <f t="shared" si="714"/>
        <v>0</v>
      </c>
      <c r="ACA62" s="309">
        <v>0.74670597427533059</v>
      </c>
      <c r="ACB62" s="309">
        <v>0.77379604903930999</v>
      </c>
      <c r="ACC62" s="309">
        <v>0.53984300891930626</v>
      </c>
      <c r="ACD62" s="309">
        <v>0.74645517901543834</v>
      </c>
      <c r="ACF62" s="309">
        <f t="shared" si="715"/>
        <v>5.4609896832893551E-2</v>
      </c>
      <c r="ACG62" s="309">
        <f t="shared" si="716"/>
        <v>5.4609896832893551E-2</v>
      </c>
      <c r="ACH62" s="309">
        <f t="shared" si="717"/>
        <v>4.5500131767226087E-2</v>
      </c>
      <c r="ACI62" s="309">
        <f t="shared" si="718"/>
        <v>6.7083418985558016E-2</v>
      </c>
      <c r="ACJ62" s="309">
        <f t="shared" si="719"/>
        <v>4.5500131767226087E-2</v>
      </c>
      <c r="ACK62" s="309">
        <f t="shared" si="720"/>
        <v>6.7083418985558016E-2</v>
      </c>
      <c r="ACL62" s="309">
        <f t="shared" si="721"/>
        <v>6.7083418985558016E-2</v>
      </c>
      <c r="ACM62" s="309">
        <f t="shared" si="722"/>
        <v>4.5500131767226087E-2</v>
      </c>
      <c r="ACN62" s="309">
        <f t="shared" si="723"/>
        <v>4.5500131767226087E-2</v>
      </c>
      <c r="ACO62" s="309">
        <f t="shared" si="724"/>
        <v>6.7083418985558016E-2</v>
      </c>
      <c r="ACP62" s="309">
        <f t="shared" si="725"/>
        <v>5.4609896832893551E-2</v>
      </c>
      <c r="ACQ62" s="309">
        <f t="shared" si="726"/>
        <v>4.5500131767226087E-2</v>
      </c>
      <c r="ACR62" s="309">
        <f t="shared" si="727"/>
        <v>4.5500131767226087E-2</v>
      </c>
      <c r="ACS62" s="309">
        <f t="shared" si="728"/>
        <v>5.4609896832893551E-2</v>
      </c>
      <c r="ACT62" s="309">
        <f t="shared" si="729"/>
        <v>6.7083418985558016E-2</v>
      </c>
      <c r="ACU62" s="309">
        <f t="shared" si="730"/>
        <v>6.7083418985558016E-2</v>
      </c>
      <c r="ACV62" s="309">
        <f t="shared" si="731"/>
        <v>4.5500131767226087E-2</v>
      </c>
      <c r="ACW62" s="309">
        <f t="shared" si="732"/>
        <v>4.5500131767226087E-2</v>
      </c>
      <c r="ACX62" s="309">
        <f t="shared" si="733"/>
        <v>6.7083418985558016E-2</v>
      </c>
      <c r="ACY62" s="309">
        <f t="shared" si="734"/>
        <v>6.7083418985558016E-2</v>
      </c>
      <c r="ACZ62" s="309">
        <f t="shared" si="735"/>
        <v>6.7083418985558016E-2</v>
      </c>
      <c r="ADA62" s="309">
        <f t="shared" si="736"/>
        <v>6.7083418985558016E-2</v>
      </c>
      <c r="ADB62" s="309">
        <f t="shared" si="737"/>
        <v>4.5500131767226087E-2</v>
      </c>
      <c r="ADC62" s="309">
        <f t="shared" si="738"/>
        <v>4.5500131767226087E-2</v>
      </c>
      <c r="ADD62" s="309">
        <f t="shared" si="739"/>
        <v>5.4609896832893551E-2</v>
      </c>
      <c r="ADE62" s="309">
        <f t="shared" si="740"/>
        <v>5.4609896832893551E-2</v>
      </c>
      <c r="ADF62" s="309">
        <f t="shared" si="741"/>
        <v>6.7083418985558016E-2</v>
      </c>
      <c r="ADG62" s="309">
        <f t="shared" si="742"/>
        <v>4.5500131767226087E-2</v>
      </c>
      <c r="ADH62" s="309">
        <f t="shared" si="743"/>
        <v>6.7083418985558016E-2</v>
      </c>
      <c r="ADI62" s="309">
        <f t="shared" si="744"/>
        <v>4.5500131767226087E-2</v>
      </c>
      <c r="ADJ62" s="309">
        <f t="shared" si="745"/>
        <v>6.7083418985558016E-2</v>
      </c>
      <c r="ADK62" s="309">
        <v>0.74670597427533059</v>
      </c>
      <c r="ADL62" s="309">
        <v>0.77379604903930999</v>
      </c>
      <c r="ADM62" s="309">
        <v>0.53984300891930626</v>
      </c>
      <c r="ADN62" s="309">
        <v>0.74645517901543834</v>
      </c>
      <c r="ADP62" s="309">
        <f t="shared" si="746"/>
        <v>0</v>
      </c>
      <c r="ADQ62" s="309">
        <f t="shared" si="747"/>
        <v>0</v>
      </c>
      <c r="ADR62" s="309">
        <f t="shared" si="748"/>
        <v>0</v>
      </c>
      <c r="ADS62" s="309">
        <f t="shared" si="749"/>
        <v>0</v>
      </c>
      <c r="ADT62" s="309">
        <f t="shared" si="750"/>
        <v>0</v>
      </c>
      <c r="ADU62" s="309">
        <f t="shared" si="751"/>
        <v>0</v>
      </c>
      <c r="ADV62" s="309">
        <f t="shared" si="752"/>
        <v>0</v>
      </c>
      <c r="ADW62" s="309">
        <f t="shared" si="753"/>
        <v>0</v>
      </c>
      <c r="ADX62" s="309">
        <f t="shared" si="754"/>
        <v>0</v>
      </c>
      <c r="ADY62" s="309">
        <f t="shared" si="755"/>
        <v>0</v>
      </c>
      <c r="ADZ62" s="309">
        <f t="shared" si="756"/>
        <v>0</v>
      </c>
      <c r="AEA62" s="309">
        <f t="shared" si="757"/>
        <v>0</v>
      </c>
      <c r="AEB62" s="309">
        <f t="shared" si="758"/>
        <v>0</v>
      </c>
      <c r="AEC62" s="309">
        <f t="shared" si="759"/>
        <v>0</v>
      </c>
      <c r="AED62" s="309">
        <f t="shared" si="760"/>
        <v>0</v>
      </c>
      <c r="AEE62" s="309">
        <f t="shared" si="761"/>
        <v>0</v>
      </c>
      <c r="AEF62" s="309">
        <f t="shared" si="762"/>
        <v>0</v>
      </c>
      <c r="AEG62" s="309">
        <f t="shared" si="763"/>
        <v>0</v>
      </c>
      <c r="AEH62" s="309">
        <f t="shared" si="764"/>
        <v>0</v>
      </c>
      <c r="AEI62" s="309">
        <f t="shared" si="765"/>
        <v>0</v>
      </c>
      <c r="AEJ62" s="309">
        <f t="shared" si="766"/>
        <v>0</v>
      </c>
      <c r="AEK62" s="309">
        <f t="shared" si="767"/>
        <v>0</v>
      </c>
      <c r="AEL62" s="309">
        <f t="shared" si="768"/>
        <v>0</v>
      </c>
      <c r="AEM62" s="309">
        <f t="shared" si="769"/>
        <v>0</v>
      </c>
      <c r="AEN62" s="309">
        <f t="shared" si="770"/>
        <v>0</v>
      </c>
      <c r="AEO62" s="309">
        <f t="shared" si="771"/>
        <v>0</v>
      </c>
      <c r="AEP62" s="309">
        <f t="shared" si="772"/>
        <v>0</v>
      </c>
      <c r="AEQ62" s="309">
        <f t="shared" si="773"/>
        <v>0</v>
      </c>
      <c r="AER62" s="309">
        <f t="shared" si="774"/>
        <v>0</v>
      </c>
      <c r="AES62" s="309">
        <f t="shared" si="775"/>
        <v>0</v>
      </c>
      <c r="AET62" s="309">
        <f t="shared" si="776"/>
        <v>0</v>
      </c>
      <c r="AEU62" s="309">
        <v>0.74670597427533059</v>
      </c>
      <c r="AEV62" s="309">
        <v>0.77379604903930999</v>
      </c>
      <c r="AEW62" s="309">
        <v>0.53984300891930626</v>
      </c>
      <c r="AEX62" s="309">
        <v>0.74645517901543834</v>
      </c>
      <c r="AEZ62" s="309">
        <f t="shared" si="777"/>
        <v>0</v>
      </c>
      <c r="AFA62" s="309">
        <f t="shared" si="778"/>
        <v>0</v>
      </c>
      <c r="AFB62" s="309">
        <f t="shared" si="779"/>
        <v>0</v>
      </c>
      <c r="AFC62" s="309">
        <f t="shared" si="780"/>
        <v>0</v>
      </c>
      <c r="AFD62" s="309">
        <f t="shared" si="781"/>
        <v>0</v>
      </c>
      <c r="AFE62" s="309">
        <f t="shared" si="782"/>
        <v>0</v>
      </c>
      <c r="AFF62" s="309">
        <f t="shared" si="783"/>
        <v>0</v>
      </c>
      <c r="AFG62" s="309">
        <f t="shared" si="784"/>
        <v>0</v>
      </c>
      <c r="AFH62" s="309">
        <f t="shared" si="785"/>
        <v>0</v>
      </c>
      <c r="AFI62" s="309">
        <f t="shared" si="786"/>
        <v>0</v>
      </c>
      <c r="AFJ62" s="309">
        <f t="shared" si="787"/>
        <v>0</v>
      </c>
      <c r="AFK62" s="309">
        <f t="shared" si="788"/>
        <v>0</v>
      </c>
      <c r="AFL62" s="309">
        <f t="shared" si="789"/>
        <v>0</v>
      </c>
      <c r="AFM62" s="309">
        <f t="shared" si="790"/>
        <v>0</v>
      </c>
      <c r="AFN62" s="309">
        <f t="shared" si="791"/>
        <v>0</v>
      </c>
      <c r="AFO62" s="309">
        <f t="shared" si="792"/>
        <v>0</v>
      </c>
      <c r="AFP62" s="309">
        <f t="shared" si="793"/>
        <v>0</v>
      </c>
      <c r="AFQ62" s="309">
        <f t="shared" si="794"/>
        <v>0</v>
      </c>
      <c r="AFR62" s="309">
        <f t="shared" si="795"/>
        <v>0</v>
      </c>
      <c r="AFS62" s="309">
        <f t="shared" si="796"/>
        <v>0</v>
      </c>
      <c r="AFT62" s="309">
        <f t="shared" si="797"/>
        <v>0</v>
      </c>
      <c r="AFU62" s="309">
        <f t="shared" si="798"/>
        <v>0</v>
      </c>
      <c r="AFV62" s="309">
        <f t="shared" si="799"/>
        <v>0</v>
      </c>
      <c r="AFW62" s="309">
        <f t="shared" si="800"/>
        <v>0</v>
      </c>
      <c r="AFX62" s="309">
        <f t="shared" si="801"/>
        <v>0</v>
      </c>
      <c r="AFY62" s="309">
        <f t="shared" si="802"/>
        <v>0</v>
      </c>
      <c r="AFZ62" s="309">
        <f t="shared" si="803"/>
        <v>0</v>
      </c>
      <c r="AGA62" s="309">
        <f t="shared" si="804"/>
        <v>0</v>
      </c>
      <c r="AGB62" s="309">
        <f t="shared" si="805"/>
        <v>0</v>
      </c>
      <c r="AGC62" s="309">
        <f t="shared" si="806"/>
        <v>0</v>
      </c>
      <c r="AGD62" s="309">
        <f t="shared" si="807"/>
        <v>0</v>
      </c>
      <c r="AGE62" s="309">
        <v>0.74670597427533059</v>
      </c>
      <c r="AGF62" s="309">
        <v>0.77379604903930999</v>
      </c>
      <c r="AGG62" s="309">
        <v>0.53984300891930626</v>
      </c>
      <c r="AGH62" s="309">
        <v>0.74645517901543834</v>
      </c>
    </row>
    <row r="63" spans="1:866" x14ac:dyDescent="0.25">
      <c r="C63" s="148" t="s">
        <v>93</v>
      </c>
      <c r="D63" s="309">
        <f t="shared" si="65"/>
        <v>0.26736934143055613</v>
      </c>
      <c r="E63" s="309">
        <f t="shared" si="66"/>
        <v>0.26736934143055613</v>
      </c>
      <c r="F63" s="309">
        <f t="shared" si="67"/>
        <v>0.15755033200151389</v>
      </c>
      <c r="G63" s="309">
        <f t="shared" si="68"/>
        <v>0.13898399459607896</v>
      </c>
      <c r="H63" s="309">
        <f t="shared" si="69"/>
        <v>0.15755033200151389</v>
      </c>
      <c r="I63" s="309">
        <f t="shared" si="70"/>
        <v>0.13898399459607896</v>
      </c>
      <c r="J63" s="309">
        <f t="shared" si="71"/>
        <v>0.13898399459607896</v>
      </c>
      <c r="K63" s="309">
        <f t="shared" si="72"/>
        <v>0.15755033200151389</v>
      </c>
      <c r="L63" s="309">
        <f t="shared" si="73"/>
        <v>0.15755033200151389</v>
      </c>
      <c r="M63" s="309">
        <f t="shared" si="74"/>
        <v>0.13898399459607896</v>
      </c>
      <c r="N63" s="309">
        <f t="shared" si="75"/>
        <v>0.26736934143055613</v>
      </c>
      <c r="O63" s="309">
        <f t="shared" si="76"/>
        <v>0.15755033200151389</v>
      </c>
      <c r="P63" s="309">
        <f t="shared" si="77"/>
        <v>0.15755033200151389</v>
      </c>
      <c r="Q63" s="309">
        <f t="shared" si="78"/>
        <v>0.26736934143055613</v>
      </c>
      <c r="R63" s="309">
        <f t="shared" si="79"/>
        <v>0.13898399459607896</v>
      </c>
      <c r="S63" s="309">
        <f t="shared" si="80"/>
        <v>0.13898399459607896</v>
      </c>
      <c r="T63" s="309">
        <f t="shared" si="81"/>
        <v>0.15755033200151389</v>
      </c>
      <c r="U63" s="309">
        <f t="shared" si="82"/>
        <v>0.15755033200151389</v>
      </c>
      <c r="V63" s="309">
        <f t="shared" si="83"/>
        <v>0.13898399459607896</v>
      </c>
      <c r="W63" s="309">
        <f t="shared" si="84"/>
        <v>0.13898399459607896</v>
      </c>
      <c r="X63" s="309">
        <f t="shared" si="85"/>
        <v>0.13898399459607896</v>
      </c>
      <c r="Y63" s="309">
        <f t="shared" si="86"/>
        <v>0.13898399459607896</v>
      </c>
      <c r="Z63" s="309">
        <f t="shared" si="87"/>
        <v>0.15755033200151389</v>
      </c>
      <c r="AA63" s="309">
        <f t="shared" si="88"/>
        <v>0.15755033200151389</v>
      </c>
      <c r="AB63" s="309">
        <f t="shared" si="89"/>
        <v>0.26736934143055613</v>
      </c>
      <c r="AC63" s="309">
        <f t="shared" ref="AC63:AD63" si="816">E115</f>
        <v>0.26736934143055613</v>
      </c>
      <c r="AD63" s="309">
        <f t="shared" si="816"/>
        <v>0.13898399459607896</v>
      </c>
      <c r="AE63" s="309">
        <f t="shared" si="91"/>
        <v>0.15755033200151389</v>
      </c>
      <c r="AF63" s="309">
        <f t="shared" si="92"/>
        <v>0.13898399459607896</v>
      </c>
      <c r="AG63" s="309">
        <f t="shared" si="93"/>
        <v>0.15755033200151389</v>
      </c>
      <c r="AH63" s="309">
        <f t="shared" si="94"/>
        <v>0.13898399459607896</v>
      </c>
      <c r="AI63" s="309">
        <v>0.21840142484526145</v>
      </c>
      <c r="AJ63" s="309">
        <v>0.21022480415838082</v>
      </c>
      <c r="AK63" s="309">
        <v>0.41220107422627916</v>
      </c>
      <c r="AL63" s="309">
        <v>0.19898691896771795</v>
      </c>
      <c r="AN63" s="309">
        <f t="shared" si="95"/>
        <v>0.90936277726497161</v>
      </c>
      <c r="AO63" s="309">
        <f t="shared" si="96"/>
        <v>0.90936277726497161</v>
      </c>
      <c r="AP63" s="309">
        <f t="shared" si="97"/>
        <v>0.90935145918669735</v>
      </c>
      <c r="AQ63" s="309">
        <f t="shared" si="98"/>
        <v>0.95183026945535298</v>
      </c>
      <c r="AR63" s="309">
        <f t="shared" si="99"/>
        <v>0.90935145918669735</v>
      </c>
      <c r="AS63" s="309">
        <f t="shared" si="100"/>
        <v>0.95183026945535298</v>
      </c>
      <c r="AT63" s="309">
        <f t="shared" si="101"/>
        <v>0.95183026945535298</v>
      </c>
      <c r="AU63" s="309">
        <f t="shared" si="102"/>
        <v>0.90935145918669735</v>
      </c>
      <c r="AV63" s="309">
        <f t="shared" si="103"/>
        <v>0.90935145918669735</v>
      </c>
      <c r="AW63" s="309">
        <f t="shared" si="104"/>
        <v>0.95183026945535298</v>
      </c>
      <c r="AX63" s="309">
        <f t="shared" si="105"/>
        <v>0.90936277726497161</v>
      </c>
      <c r="AY63" s="309">
        <f t="shared" si="106"/>
        <v>0.90935145918669735</v>
      </c>
      <c r="AZ63" s="309">
        <f t="shared" si="107"/>
        <v>0.90935145918669735</v>
      </c>
      <c r="BA63" s="309">
        <f t="shared" si="108"/>
        <v>0.90936277726497161</v>
      </c>
      <c r="BB63" s="309">
        <f t="shared" si="109"/>
        <v>0.95183026945535298</v>
      </c>
      <c r="BC63" s="309">
        <f t="shared" si="110"/>
        <v>0.95183026945535298</v>
      </c>
      <c r="BD63" s="309">
        <f t="shared" si="111"/>
        <v>0.90935145918669735</v>
      </c>
      <c r="BE63" s="309">
        <f t="shared" si="112"/>
        <v>0.90935145918669735</v>
      </c>
      <c r="BF63" s="309">
        <f t="shared" si="113"/>
        <v>0.95183026945535298</v>
      </c>
      <c r="BG63" s="309">
        <f t="shared" si="114"/>
        <v>0.95183026945535298</v>
      </c>
      <c r="BH63" s="309">
        <f t="shared" si="115"/>
        <v>0.95183026945535298</v>
      </c>
      <c r="BI63" s="309">
        <f t="shared" si="116"/>
        <v>0.95183026945535298</v>
      </c>
      <c r="BJ63" s="309">
        <f t="shared" si="117"/>
        <v>0.90935145918669735</v>
      </c>
      <c r="BK63" s="309">
        <f t="shared" si="118"/>
        <v>0.90935145918669735</v>
      </c>
      <c r="BL63" s="309">
        <f t="shared" si="119"/>
        <v>0.90936277726497161</v>
      </c>
      <c r="BM63" s="309">
        <f t="shared" si="120"/>
        <v>0.90936277726497161</v>
      </c>
      <c r="BN63" s="309">
        <f t="shared" si="121"/>
        <v>0.95183026945535298</v>
      </c>
      <c r="BO63" s="309">
        <f t="shared" si="122"/>
        <v>0.90935145918669735</v>
      </c>
      <c r="BP63" s="309">
        <f t="shared" si="123"/>
        <v>0.95183026945535298</v>
      </c>
      <c r="BQ63" s="309">
        <f t="shared" si="124"/>
        <v>0.90935145918669735</v>
      </c>
      <c r="BR63" s="309">
        <f t="shared" si="125"/>
        <v>0.95183026945535298</v>
      </c>
      <c r="BS63" s="309">
        <v>0.21840142484526145</v>
      </c>
      <c r="BT63" s="309">
        <v>0.21022480415838082</v>
      </c>
      <c r="BU63" s="309">
        <v>0.41220107422627916</v>
      </c>
      <c r="BV63" s="309">
        <v>0.19898691896771795</v>
      </c>
      <c r="BX63" s="309">
        <f t="shared" si="126"/>
        <v>1.0005931945176176</v>
      </c>
      <c r="BY63" s="309">
        <f t="shared" si="127"/>
        <v>1.0005931945176176</v>
      </c>
      <c r="BZ63" s="309">
        <f t="shared" si="128"/>
        <v>0.92769214430564595</v>
      </c>
      <c r="CA63" s="309">
        <f t="shared" si="129"/>
        <v>0.98316245108217326</v>
      </c>
      <c r="CB63" s="309">
        <f t="shared" si="130"/>
        <v>0.92769214430564595</v>
      </c>
      <c r="CC63" s="309">
        <f t="shared" si="131"/>
        <v>0.98316245108217326</v>
      </c>
      <c r="CD63" s="309">
        <f t="shared" si="132"/>
        <v>0.98316245108217326</v>
      </c>
      <c r="CE63" s="309">
        <f t="shared" si="133"/>
        <v>0.92769214430564595</v>
      </c>
      <c r="CF63" s="309">
        <f t="shared" si="134"/>
        <v>0.92769214430564595</v>
      </c>
      <c r="CG63" s="309">
        <f t="shared" si="135"/>
        <v>0.98316245108217326</v>
      </c>
      <c r="CH63" s="309">
        <f t="shared" si="136"/>
        <v>1.0005931945176176</v>
      </c>
      <c r="CI63" s="309">
        <f t="shared" si="137"/>
        <v>0.92769214430564595</v>
      </c>
      <c r="CJ63" s="309">
        <f t="shared" si="138"/>
        <v>0.92769214430564595</v>
      </c>
      <c r="CK63" s="309">
        <f t="shared" si="139"/>
        <v>1.0005931945176176</v>
      </c>
      <c r="CL63" s="309">
        <f t="shared" si="140"/>
        <v>0.98316245108217326</v>
      </c>
      <c r="CM63" s="309">
        <f t="shared" si="141"/>
        <v>0.98316245108217326</v>
      </c>
      <c r="CN63" s="309">
        <f t="shared" si="142"/>
        <v>0.92769214430564595</v>
      </c>
      <c r="CO63" s="309">
        <f t="shared" si="143"/>
        <v>0.92769214430564595</v>
      </c>
      <c r="CP63" s="309">
        <f t="shared" si="144"/>
        <v>0.98316245108217326</v>
      </c>
      <c r="CQ63" s="309">
        <f t="shared" si="145"/>
        <v>0.98316245108217326</v>
      </c>
      <c r="CR63" s="309">
        <f t="shared" si="146"/>
        <v>0.98316245108217326</v>
      </c>
      <c r="CS63" s="309">
        <f t="shared" si="147"/>
        <v>0.98316245108217326</v>
      </c>
      <c r="CT63" s="309">
        <f t="shared" si="148"/>
        <v>0.92769214430564595</v>
      </c>
      <c r="CU63" s="309">
        <f t="shared" si="149"/>
        <v>0.92769214430564595</v>
      </c>
      <c r="CV63" s="309">
        <f t="shared" si="150"/>
        <v>1.0005931945176176</v>
      </c>
      <c r="CW63" s="309">
        <f t="shared" si="151"/>
        <v>1.0005931945176176</v>
      </c>
      <c r="CX63" s="309">
        <f t="shared" si="152"/>
        <v>0.98316245108217326</v>
      </c>
      <c r="CY63" s="309">
        <f t="shared" si="153"/>
        <v>0.92769214430564595</v>
      </c>
      <c r="CZ63" s="309">
        <f t="shared" si="154"/>
        <v>0.98316245108217326</v>
      </c>
      <c r="DA63" s="309">
        <f t="shared" si="155"/>
        <v>0.92769214430564595</v>
      </c>
      <c r="DB63" s="309">
        <f t="shared" si="156"/>
        <v>0.98316245108217326</v>
      </c>
      <c r="DC63" s="309">
        <v>0.21840142484526145</v>
      </c>
      <c r="DD63" s="309">
        <v>0.21022480415838082</v>
      </c>
      <c r="DE63" s="309">
        <v>0.41220107422627916</v>
      </c>
      <c r="DF63" s="309">
        <v>0.19898691896771795</v>
      </c>
      <c r="DH63" s="309">
        <f t="shared" si="157"/>
        <v>4.1666666666666664E-2</v>
      </c>
      <c r="DI63" s="309">
        <f t="shared" si="158"/>
        <v>4.1666666666666664E-2</v>
      </c>
      <c r="DJ63" s="309">
        <f t="shared" si="159"/>
        <v>0.18137254901960784</v>
      </c>
      <c r="DK63" s="309">
        <f t="shared" si="160"/>
        <v>0</v>
      </c>
      <c r="DL63" s="309">
        <f t="shared" si="161"/>
        <v>0.18137254901960784</v>
      </c>
      <c r="DM63" s="309">
        <f t="shared" si="162"/>
        <v>0</v>
      </c>
      <c r="DN63" s="309">
        <f t="shared" si="163"/>
        <v>0</v>
      </c>
      <c r="DO63" s="309">
        <f t="shared" si="164"/>
        <v>0.18137254901960784</v>
      </c>
      <c r="DP63" s="309">
        <f t="shared" si="165"/>
        <v>0.18137254901960784</v>
      </c>
      <c r="DQ63" s="309">
        <f t="shared" si="166"/>
        <v>0</v>
      </c>
      <c r="DR63" s="309">
        <f t="shared" si="167"/>
        <v>4.1666666666666664E-2</v>
      </c>
      <c r="DS63" s="309">
        <f t="shared" si="168"/>
        <v>0.18137254901960784</v>
      </c>
      <c r="DT63" s="309">
        <f t="shared" si="169"/>
        <v>0.18137254901960784</v>
      </c>
      <c r="DU63" s="309">
        <f t="shared" si="170"/>
        <v>4.1666666666666664E-2</v>
      </c>
      <c r="DV63" s="309">
        <f t="shared" si="171"/>
        <v>0</v>
      </c>
      <c r="DW63" s="309">
        <f t="shared" si="172"/>
        <v>0</v>
      </c>
      <c r="DX63" s="309">
        <f t="shared" si="173"/>
        <v>0.18137254901960784</v>
      </c>
      <c r="DY63" s="309">
        <f t="shared" si="174"/>
        <v>0.18137254901960784</v>
      </c>
      <c r="DZ63" s="309">
        <f t="shared" si="175"/>
        <v>0</v>
      </c>
      <c r="EA63" s="309">
        <f t="shared" si="176"/>
        <v>0</v>
      </c>
      <c r="EB63" s="309">
        <f t="shared" si="177"/>
        <v>0</v>
      </c>
      <c r="EC63" s="309">
        <f t="shared" si="178"/>
        <v>0</v>
      </c>
      <c r="ED63" s="309">
        <f t="shared" si="179"/>
        <v>0.18137254901960784</v>
      </c>
      <c r="EE63" s="309">
        <f t="shared" si="180"/>
        <v>0.18137254901960784</v>
      </c>
      <c r="EF63" s="309">
        <f t="shared" si="181"/>
        <v>4.1666666666666664E-2</v>
      </c>
      <c r="EG63" s="309">
        <f t="shared" si="182"/>
        <v>4.1666666666666664E-2</v>
      </c>
      <c r="EH63" s="309">
        <f t="shared" si="183"/>
        <v>0</v>
      </c>
      <c r="EI63" s="309">
        <f t="shared" si="184"/>
        <v>0.18137254901960784</v>
      </c>
      <c r="EJ63" s="309">
        <f t="shared" si="185"/>
        <v>0</v>
      </c>
      <c r="EK63" s="309">
        <f t="shared" si="186"/>
        <v>0.18137254901960784</v>
      </c>
      <c r="EL63" s="309">
        <f t="shared" si="187"/>
        <v>0</v>
      </c>
      <c r="EM63" s="309">
        <v>0.21840142484526145</v>
      </c>
      <c r="EN63" s="309">
        <v>0.21022480415838082</v>
      </c>
      <c r="EO63" s="309">
        <v>0.41220107422627916</v>
      </c>
      <c r="EP63" s="309">
        <v>0.19898691896771795</v>
      </c>
      <c r="ER63" s="309">
        <f t="shared" si="188"/>
        <v>0</v>
      </c>
      <c r="ES63" s="309">
        <f t="shared" si="189"/>
        <v>0</v>
      </c>
      <c r="ET63" s="309">
        <f t="shared" si="190"/>
        <v>0</v>
      </c>
      <c r="EU63" s="309">
        <f t="shared" si="191"/>
        <v>0</v>
      </c>
      <c r="EV63" s="309">
        <f t="shared" si="192"/>
        <v>0</v>
      </c>
      <c r="EW63" s="309">
        <f t="shared" si="193"/>
        <v>0</v>
      </c>
      <c r="EX63" s="309">
        <f t="shared" si="194"/>
        <v>0</v>
      </c>
      <c r="EY63" s="309">
        <f t="shared" si="195"/>
        <v>0</v>
      </c>
      <c r="EZ63" s="309">
        <f t="shared" si="196"/>
        <v>0</v>
      </c>
      <c r="FA63" s="309">
        <f t="shared" si="197"/>
        <v>0</v>
      </c>
      <c r="FB63" s="309">
        <f t="shared" si="198"/>
        <v>0</v>
      </c>
      <c r="FC63" s="309">
        <f t="shared" si="199"/>
        <v>0</v>
      </c>
      <c r="FD63" s="309">
        <f t="shared" si="200"/>
        <v>0</v>
      </c>
      <c r="FE63" s="309">
        <f t="shared" si="201"/>
        <v>0</v>
      </c>
      <c r="FF63" s="309">
        <f t="shared" si="202"/>
        <v>0</v>
      </c>
      <c r="FG63" s="309">
        <f t="shared" si="203"/>
        <v>0</v>
      </c>
      <c r="FH63" s="309">
        <f t="shared" si="204"/>
        <v>0</v>
      </c>
      <c r="FI63" s="309">
        <f t="shared" si="205"/>
        <v>0</v>
      </c>
      <c r="FJ63" s="309">
        <f t="shared" si="206"/>
        <v>0</v>
      </c>
      <c r="FK63" s="309">
        <f t="shared" si="207"/>
        <v>0</v>
      </c>
      <c r="FL63" s="309">
        <f t="shared" si="208"/>
        <v>0</v>
      </c>
      <c r="FM63" s="309">
        <f t="shared" si="209"/>
        <v>0</v>
      </c>
      <c r="FN63" s="309">
        <f t="shared" si="210"/>
        <v>0</v>
      </c>
      <c r="FO63" s="309">
        <f t="shared" si="211"/>
        <v>0</v>
      </c>
      <c r="FP63" s="309">
        <f t="shared" si="212"/>
        <v>0</v>
      </c>
      <c r="FQ63" s="309">
        <f t="shared" si="213"/>
        <v>0</v>
      </c>
      <c r="FR63" s="309">
        <f t="shared" si="214"/>
        <v>0</v>
      </c>
      <c r="FS63" s="309">
        <f t="shared" si="215"/>
        <v>0</v>
      </c>
      <c r="FT63" s="309">
        <f t="shared" si="216"/>
        <v>0</v>
      </c>
      <c r="FU63" s="309">
        <f t="shared" si="217"/>
        <v>0</v>
      </c>
      <c r="FV63" s="309">
        <f t="shared" si="218"/>
        <v>0</v>
      </c>
      <c r="FW63" s="309">
        <v>0.21840142484526145</v>
      </c>
      <c r="FX63" s="309">
        <v>0.21022480415838082</v>
      </c>
      <c r="FY63" s="309">
        <v>0.41220107422627916</v>
      </c>
      <c r="FZ63" s="309">
        <v>0.19898691896771795</v>
      </c>
      <c r="GB63" s="309">
        <f t="shared" si="219"/>
        <v>0.33333333333333331</v>
      </c>
      <c r="GC63" s="309">
        <f t="shared" si="220"/>
        <v>0.33333333333333331</v>
      </c>
      <c r="GD63" s="309">
        <f t="shared" si="221"/>
        <v>0</v>
      </c>
      <c r="GE63" s="309">
        <f t="shared" si="222"/>
        <v>0.5</v>
      </c>
      <c r="GF63" s="309">
        <f t="shared" si="223"/>
        <v>0</v>
      </c>
      <c r="GG63" s="309">
        <f t="shared" si="224"/>
        <v>0.5</v>
      </c>
      <c r="GH63" s="309">
        <f t="shared" si="225"/>
        <v>0.5</v>
      </c>
      <c r="GI63" s="309">
        <f t="shared" si="226"/>
        <v>0</v>
      </c>
      <c r="GJ63" s="309">
        <f t="shared" si="227"/>
        <v>0</v>
      </c>
      <c r="GK63" s="309">
        <f t="shared" si="228"/>
        <v>0.5</v>
      </c>
      <c r="GL63" s="309">
        <f t="shared" si="229"/>
        <v>0.33333333333333331</v>
      </c>
      <c r="GM63" s="309">
        <f t="shared" si="230"/>
        <v>0</v>
      </c>
      <c r="GN63" s="309">
        <f t="shared" si="231"/>
        <v>0</v>
      </c>
      <c r="GO63" s="309">
        <f t="shared" si="232"/>
        <v>0.33333333333333331</v>
      </c>
      <c r="GP63" s="309">
        <f t="shared" si="233"/>
        <v>0.5</v>
      </c>
      <c r="GQ63" s="309">
        <f t="shared" si="234"/>
        <v>0.5</v>
      </c>
      <c r="GR63" s="309">
        <f t="shared" si="235"/>
        <v>0</v>
      </c>
      <c r="GS63" s="309">
        <f t="shared" si="236"/>
        <v>0</v>
      </c>
      <c r="GT63" s="309">
        <f t="shared" si="237"/>
        <v>0.5</v>
      </c>
      <c r="GU63" s="309">
        <f t="shared" si="238"/>
        <v>0.5</v>
      </c>
      <c r="GV63" s="309">
        <f t="shared" si="239"/>
        <v>0.5</v>
      </c>
      <c r="GW63" s="309">
        <f t="shared" si="240"/>
        <v>0.5</v>
      </c>
      <c r="GX63" s="309">
        <f t="shared" si="241"/>
        <v>0</v>
      </c>
      <c r="GY63" s="309">
        <f t="shared" si="242"/>
        <v>0</v>
      </c>
      <c r="GZ63" s="309">
        <f t="shared" si="243"/>
        <v>0.33333333333333331</v>
      </c>
      <c r="HA63" s="309">
        <f t="shared" si="244"/>
        <v>0.33333333333333331</v>
      </c>
      <c r="HB63" s="309">
        <f t="shared" si="245"/>
        <v>0.5</v>
      </c>
      <c r="HC63" s="309">
        <f t="shared" si="246"/>
        <v>0</v>
      </c>
      <c r="HD63" s="309">
        <f t="shared" si="247"/>
        <v>0.5</v>
      </c>
      <c r="HE63" s="309">
        <f t="shared" si="248"/>
        <v>0</v>
      </c>
      <c r="HF63" s="309">
        <f t="shared" si="249"/>
        <v>0.5</v>
      </c>
      <c r="HG63" s="309">
        <v>0.21840142484526145</v>
      </c>
      <c r="HH63" s="309">
        <v>0.21022480415838082</v>
      </c>
      <c r="HI63" s="309">
        <v>0.41220107422627916</v>
      </c>
      <c r="HJ63" s="309">
        <v>0.19898691896771795</v>
      </c>
      <c r="HL63" s="309">
        <f t="shared" si="250"/>
        <v>0</v>
      </c>
      <c r="HM63" s="309">
        <f t="shared" si="251"/>
        <v>0</v>
      </c>
      <c r="HN63" s="309">
        <f t="shared" si="252"/>
        <v>0</v>
      </c>
      <c r="HO63" s="309">
        <f t="shared" si="253"/>
        <v>0</v>
      </c>
      <c r="HP63" s="309">
        <f t="shared" si="254"/>
        <v>0</v>
      </c>
      <c r="HQ63" s="309">
        <f t="shared" si="255"/>
        <v>0</v>
      </c>
      <c r="HR63" s="309">
        <f t="shared" si="256"/>
        <v>0</v>
      </c>
      <c r="HS63" s="309">
        <f t="shared" si="257"/>
        <v>0</v>
      </c>
      <c r="HT63" s="309">
        <f t="shared" si="258"/>
        <v>0</v>
      </c>
      <c r="HU63" s="309">
        <f t="shared" si="259"/>
        <v>0</v>
      </c>
      <c r="HV63" s="309">
        <f t="shared" si="260"/>
        <v>0</v>
      </c>
      <c r="HW63" s="309">
        <f t="shared" si="261"/>
        <v>0</v>
      </c>
      <c r="HX63" s="309">
        <f t="shared" si="262"/>
        <v>0</v>
      </c>
      <c r="HY63" s="309">
        <f t="shared" si="263"/>
        <v>0</v>
      </c>
      <c r="HZ63" s="309">
        <f t="shared" si="264"/>
        <v>0</v>
      </c>
      <c r="IA63" s="309">
        <f t="shared" si="265"/>
        <v>0</v>
      </c>
      <c r="IB63" s="309">
        <f t="shared" si="266"/>
        <v>0</v>
      </c>
      <c r="IC63" s="309">
        <f t="shared" si="267"/>
        <v>0</v>
      </c>
      <c r="ID63" s="309">
        <f t="shared" si="268"/>
        <v>0</v>
      </c>
      <c r="IE63" s="309">
        <f t="shared" si="269"/>
        <v>0</v>
      </c>
      <c r="IF63" s="309">
        <f t="shared" si="270"/>
        <v>0</v>
      </c>
      <c r="IG63" s="309">
        <f t="shared" si="271"/>
        <v>0</v>
      </c>
      <c r="IH63" s="309">
        <f t="shared" si="272"/>
        <v>0</v>
      </c>
      <c r="II63" s="309">
        <f t="shared" si="273"/>
        <v>0</v>
      </c>
      <c r="IJ63" s="309">
        <f t="shared" si="274"/>
        <v>0</v>
      </c>
      <c r="IK63" s="309">
        <f t="shared" si="275"/>
        <v>0</v>
      </c>
      <c r="IL63" s="309">
        <f t="shared" si="276"/>
        <v>0</v>
      </c>
      <c r="IM63" s="309">
        <f t="shared" si="277"/>
        <v>0</v>
      </c>
      <c r="IN63" s="309">
        <f t="shared" si="278"/>
        <v>0</v>
      </c>
      <c r="IO63" s="309">
        <f t="shared" si="279"/>
        <v>0</v>
      </c>
      <c r="IP63" s="309">
        <f t="shared" si="280"/>
        <v>0</v>
      </c>
      <c r="IQ63" s="309">
        <v>0.21840142484526145</v>
      </c>
      <c r="IR63" s="309">
        <v>0.21022480415838082</v>
      </c>
      <c r="IS63" s="309">
        <v>0.41220107422627916</v>
      </c>
      <c r="IT63" s="309">
        <v>0.19898691896771795</v>
      </c>
      <c r="IV63" s="309">
        <f t="shared" si="281"/>
        <v>0</v>
      </c>
      <c r="IW63" s="309">
        <f t="shared" si="282"/>
        <v>0</v>
      </c>
      <c r="IX63" s="309">
        <f t="shared" si="283"/>
        <v>0</v>
      </c>
      <c r="IY63" s="309">
        <f t="shared" si="284"/>
        <v>0</v>
      </c>
      <c r="IZ63" s="309">
        <f t="shared" si="285"/>
        <v>0</v>
      </c>
      <c r="JA63" s="309">
        <f t="shared" si="286"/>
        <v>0</v>
      </c>
      <c r="JB63" s="309">
        <f t="shared" si="287"/>
        <v>0</v>
      </c>
      <c r="JC63" s="309">
        <f t="shared" si="288"/>
        <v>0</v>
      </c>
      <c r="JD63" s="309">
        <f t="shared" si="289"/>
        <v>0</v>
      </c>
      <c r="JE63" s="309">
        <f t="shared" si="290"/>
        <v>0</v>
      </c>
      <c r="JF63" s="309">
        <f t="shared" si="291"/>
        <v>0</v>
      </c>
      <c r="JG63" s="309">
        <f t="shared" si="292"/>
        <v>0</v>
      </c>
      <c r="JH63" s="309">
        <f t="shared" si="293"/>
        <v>0</v>
      </c>
      <c r="JI63" s="309">
        <f t="shared" si="294"/>
        <v>0</v>
      </c>
      <c r="JJ63" s="309">
        <f t="shared" si="295"/>
        <v>0</v>
      </c>
      <c r="JK63" s="309">
        <f t="shared" si="296"/>
        <v>0</v>
      </c>
      <c r="JL63" s="309">
        <f t="shared" si="297"/>
        <v>0</v>
      </c>
      <c r="JM63" s="309">
        <f t="shared" si="298"/>
        <v>0</v>
      </c>
      <c r="JN63" s="309">
        <f t="shared" si="299"/>
        <v>0</v>
      </c>
      <c r="JO63" s="309">
        <f t="shared" si="300"/>
        <v>0</v>
      </c>
      <c r="JP63" s="309">
        <f t="shared" si="301"/>
        <v>0</v>
      </c>
      <c r="JQ63" s="309">
        <f t="shared" si="302"/>
        <v>0</v>
      </c>
      <c r="JR63" s="309">
        <f t="shared" si="303"/>
        <v>0</v>
      </c>
      <c r="JS63" s="309">
        <f t="shared" si="304"/>
        <v>0</v>
      </c>
      <c r="JT63" s="309">
        <f t="shared" si="305"/>
        <v>0</v>
      </c>
      <c r="JU63" s="309">
        <f t="shared" si="306"/>
        <v>0</v>
      </c>
      <c r="JV63" s="309">
        <f t="shared" si="307"/>
        <v>0</v>
      </c>
      <c r="JW63" s="309">
        <f t="shared" si="308"/>
        <v>0</v>
      </c>
      <c r="JX63" s="309">
        <f t="shared" si="309"/>
        <v>0</v>
      </c>
      <c r="JY63" s="309">
        <f t="shared" si="310"/>
        <v>0</v>
      </c>
      <c r="JZ63" s="309">
        <f t="shared" si="311"/>
        <v>0</v>
      </c>
      <c r="KA63" s="309">
        <v>0.21840142484526145</v>
      </c>
      <c r="KB63" s="309">
        <v>0.21022480415838082</v>
      </c>
      <c r="KC63" s="309">
        <v>0.41220107422627916</v>
      </c>
      <c r="KD63" s="309">
        <v>0.19898691896771795</v>
      </c>
      <c r="KF63" s="309">
        <f t="shared" si="312"/>
        <v>0</v>
      </c>
      <c r="KG63" s="309">
        <f t="shared" si="313"/>
        <v>0</v>
      </c>
      <c r="KH63" s="309">
        <f t="shared" si="314"/>
        <v>0</v>
      </c>
      <c r="KI63" s="309">
        <f t="shared" si="315"/>
        <v>0</v>
      </c>
      <c r="KJ63" s="309">
        <f t="shared" si="316"/>
        <v>0</v>
      </c>
      <c r="KK63" s="309">
        <f t="shared" si="317"/>
        <v>0</v>
      </c>
      <c r="KL63" s="309">
        <f t="shared" si="318"/>
        <v>0</v>
      </c>
      <c r="KM63" s="309">
        <f t="shared" si="319"/>
        <v>0</v>
      </c>
      <c r="KN63" s="309">
        <f t="shared" si="320"/>
        <v>0</v>
      </c>
      <c r="KO63" s="309">
        <f t="shared" si="321"/>
        <v>0</v>
      </c>
      <c r="KP63" s="309">
        <f t="shared" si="322"/>
        <v>0</v>
      </c>
      <c r="KQ63" s="309">
        <f t="shared" si="323"/>
        <v>0</v>
      </c>
      <c r="KR63" s="309">
        <f t="shared" si="324"/>
        <v>0</v>
      </c>
      <c r="KS63" s="309">
        <f t="shared" si="325"/>
        <v>0</v>
      </c>
      <c r="KT63" s="309">
        <f t="shared" si="326"/>
        <v>0</v>
      </c>
      <c r="KU63" s="309">
        <f t="shared" si="327"/>
        <v>0</v>
      </c>
      <c r="KV63" s="309">
        <f t="shared" si="328"/>
        <v>0</v>
      </c>
      <c r="KW63" s="309">
        <f t="shared" si="329"/>
        <v>0</v>
      </c>
      <c r="KX63" s="309">
        <f t="shared" si="330"/>
        <v>0</v>
      </c>
      <c r="KY63" s="309">
        <f t="shared" si="331"/>
        <v>0</v>
      </c>
      <c r="KZ63" s="309">
        <f t="shared" si="332"/>
        <v>0</v>
      </c>
      <c r="LA63" s="309">
        <f t="shared" si="333"/>
        <v>0</v>
      </c>
      <c r="LB63" s="309">
        <f t="shared" si="334"/>
        <v>0</v>
      </c>
      <c r="LC63" s="309">
        <f t="shared" si="335"/>
        <v>0</v>
      </c>
      <c r="LD63" s="309">
        <f t="shared" si="336"/>
        <v>0</v>
      </c>
      <c r="LE63" s="309">
        <f t="shared" si="337"/>
        <v>0</v>
      </c>
      <c r="LF63" s="309">
        <f t="shared" si="338"/>
        <v>0</v>
      </c>
      <c r="LG63" s="309">
        <f t="shared" si="339"/>
        <v>0</v>
      </c>
      <c r="LH63" s="309">
        <f t="shared" si="340"/>
        <v>0</v>
      </c>
      <c r="LI63" s="309">
        <f t="shared" si="341"/>
        <v>0</v>
      </c>
      <c r="LJ63" s="309">
        <f t="shared" si="342"/>
        <v>0</v>
      </c>
      <c r="LK63" s="309">
        <v>0.21840142484526145</v>
      </c>
      <c r="LL63" s="309">
        <v>0.21022480415838082</v>
      </c>
      <c r="LM63" s="309">
        <v>0.41220107422627916</v>
      </c>
      <c r="LN63" s="309">
        <v>0.19898691896771795</v>
      </c>
      <c r="LP63" s="309">
        <f t="shared" si="343"/>
        <v>0</v>
      </c>
      <c r="LQ63" s="309">
        <f t="shared" si="344"/>
        <v>0</v>
      </c>
      <c r="LR63" s="309">
        <f t="shared" si="345"/>
        <v>0</v>
      </c>
      <c r="LS63" s="309">
        <f t="shared" si="346"/>
        <v>0</v>
      </c>
      <c r="LT63" s="309">
        <f t="shared" si="347"/>
        <v>0</v>
      </c>
      <c r="LU63" s="309">
        <f t="shared" si="348"/>
        <v>0</v>
      </c>
      <c r="LV63" s="309">
        <f t="shared" si="349"/>
        <v>0</v>
      </c>
      <c r="LW63" s="309">
        <f t="shared" si="350"/>
        <v>0</v>
      </c>
      <c r="LX63" s="309">
        <f t="shared" si="351"/>
        <v>0</v>
      </c>
      <c r="LY63" s="309">
        <f t="shared" si="352"/>
        <v>0</v>
      </c>
      <c r="LZ63" s="309">
        <f t="shared" si="353"/>
        <v>0</v>
      </c>
      <c r="MA63" s="309">
        <f t="shared" si="354"/>
        <v>0</v>
      </c>
      <c r="MB63" s="309">
        <f t="shared" si="355"/>
        <v>0</v>
      </c>
      <c r="MC63" s="309">
        <f t="shared" si="356"/>
        <v>0</v>
      </c>
      <c r="MD63" s="309">
        <f t="shared" si="357"/>
        <v>0</v>
      </c>
      <c r="ME63" s="309">
        <f t="shared" si="358"/>
        <v>0</v>
      </c>
      <c r="MF63" s="309">
        <f t="shared" si="359"/>
        <v>0</v>
      </c>
      <c r="MG63" s="309">
        <f t="shared" si="360"/>
        <v>0</v>
      </c>
      <c r="MH63" s="309">
        <f t="shared" si="361"/>
        <v>0</v>
      </c>
      <c r="MI63" s="309">
        <f t="shared" si="362"/>
        <v>0</v>
      </c>
      <c r="MJ63" s="309">
        <f t="shared" si="363"/>
        <v>0</v>
      </c>
      <c r="MK63" s="309">
        <f t="shared" si="364"/>
        <v>0</v>
      </c>
      <c r="ML63" s="309">
        <f t="shared" si="365"/>
        <v>0</v>
      </c>
      <c r="MM63" s="309">
        <f t="shared" si="366"/>
        <v>0</v>
      </c>
      <c r="MN63" s="309">
        <f t="shared" si="367"/>
        <v>0</v>
      </c>
      <c r="MO63" s="309">
        <f t="shared" si="368"/>
        <v>0</v>
      </c>
      <c r="MP63" s="309">
        <f t="shared" si="369"/>
        <v>0</v>
      </c>
      <c r="MQ63" s="309">
        <f t="shared" si="370"/>
        <v>0</v>
      </c>
      <c r="MR63" s="309">
        <f t="shared" si="371"/>
        <v>0</v>
      </c>
      <c r="MS63" s="309">
        <f t="shared" si="372"/>
        <v>0</v>
      </c>
      <c r="MT63" s="309">
        <f t="shared" si="373"/>
        <v>0</v>
      </c>
      <c r="MU63" s="309">
        <v>0.21840142484526145</v>
      </c>
      <c r="MV63" s="309">
        <v>0.21022480415838082</v>
      </c>
      <c r="MW63" s="309">
        <v>0.41220107422627916</v>
      </c>
      <c r="MX63" s="309">
        <v>0.19898691896771795</v>
      </c>
      <c r="MZ63" s="309">
        <f t="shared" si="374"/>
        <v>0</v>
      </c>
      <c r="NA63" s="309">
        <f t="shared" si="375"/>
        <v>0</v>
      </c>
      <c r="NB63" s="309">
        <f t="shared" si="376"/>
        <v>0</v>
      </c>
      <c r="NC63" s="309">
        <f t="shared" si="377"/>
        <v>0</v>
      </c>
      <c r="ND63" s="309">
        <f t="shared" si="378"/>
        <v>0</v>
      </c>
      <c r="NE63" s="309">
        <f t="shared" si="379"/>
        <v>0</v>
      </c>
      <c r="NF63" s="309">
        <f t="shared" si="380"/>
        <v>0</v>
      </c>
      <c r="NG63" s="309">
        <f t="shared" si="381"/>
        <v>0</v>
      </c>
      <c r="NH63" s="309">
        <f t="shared" si="382"/>
        <v>0</v>
      </c>
      <c r="NI63" s="309">
        <f t="shared" si="383"/>
        <v>0</v>
      </c>
      <c r="NJ63" s="309">
        <f t="shared" si="384"/>
        <v>0</v>
      </c>
      <c r="NK63" s="309">
        <f t="shared" si="385"/>
        <v>0</v>
      </c>
      <c r="NL63" s="309">
        <f t="shared" si="386"/>
        <v>0</v>
      </c>
      <c r="NM63" s="309">
        <f t="shared" si="387"/>
        <v>0</v>
      </c>
      <c r="NN63" s="309">
        <f t="shared" si="388"/>
        <v>0</v>
      </c>
      <c r="NO63" s="309">
        <f t="shared" si="389"/>
        <v>0</v>
      </c>
      <c r="NP63" s="309">
        <f t="shared" si="390"/>
        <v>0</v>
      </c>
      <c r="NQ63" s="309">
        <f t="shared" si="391"/>
        <v>0</v>
      </c>
      <c r="NR63" s="309">
        <f t="shared" si="392"/>
        <v>0</v>
      </c>
      <c r="NS63" s="309">
        <f t="shared" si="393"/>
        <v>0</v>
      </c>
      <c r="NT63" s="309">
        <f t="shared" si="394"/>
        <v>0</v>
      </c>
      <c r="NU63" s="309">
        <f t="shared" si="395"/>
        <v>0</v>
      </c>
      <c r="NV63" s="309">
        <f t="shared" si="396"/>
        <v>0</v>
      </c>
      <c r="NW63" s="309">
        <f t="shared" si="397"/>
        <v>0</v>
      </c>
      <c r="NX63" s="309">
        <f t="shared" si="398"/>
        <v>0</v>
      </c>
      <c r="NY63" s="309">
        <f t="shared" si="399"/>
        <v>0</v>
      </c>
      <c r="NZ63" s="309">
        <f t="shared" si="400"/>
        <v>0</v>
      </c>
      <c r="OA63" s="309">
        <f t="shared" si="401"/>
        <v>0</v>
      </c>
      <c r="OB63" s="309">
        <f t="shared" si="402"/>
        <v>0</v>
      </c>
      <c r="OC63" s="309">
        <f t="shared" si="403"/>
        <v>0</v>
      </c>
      <c r="OD63" s="309">
        <f t="shared" si="404"/>
        <v>0</v>
      </c>
      <c r="OE63" s="309">
        <v>0.21840142484526145</v>
      </c>
      <c r="OF63" s="309">
        <v>0.21022480415838082</v>
      </c>
      <c r="OG63" s="309">
        <v>0.41220107422627916</v>
      </c>
      <c r="OH63" s="309">
        <v>0.19898691896771795</v>
      </c>
      <c r="OJ63" s="309">
        <f t="shared" si="405"/>
        <v>2.4639361080733072E-2</v>
      </c>
      <c r="OK63" s="309">
        <f t="shared" si="406"/>
        <v>2.4639361080733072E-2</v>
      </c>
      <c r="OL63" s="309">
        <f t="shared" si="407"/>
        <v>1.14165870609676E-2</v>
      </c>
      <c r="OM63" s="309">
        <f t="shared" si="408"/>
        <v>2.902762940227311E-2</v>
      </c>
      <c r="ON63" s="309">
        <f t="shared" si="409"/>
        <v>1.14165870609676E-2</v>
      </c>
      <c r="OO63" s="309">
        <f t="shared" si="410"/>
        <v>2.902762940227311E-2</v>
      </c>
      <c r="OP63" s="309">
        <f t="shared" si="411"/>
        <v>2.902762940227311E-2</v>
      </c>
      <c r="OQ63" s="309">
        <f t="shared" si="412"/>
        <v>1.14165870609676E-2</v>
      </c>
      <c r="OR63" s="309">
        <f t="shared" si="413"/>
        <v>1.14165870609676E-2</v>
      </c>
      <c r="OS63" s="309">
        <f t="shared" si="414"/>
        <v>2.902762940227311E-2</v>
      </c>
      <c r="OT63" s="309">
        <f t="shared" si="415"/>
        <v>2.4639361080733072E-2</v>
      </c>
      <c r="OU63" s="309">
        <f t="shared" si="416"/>
        <v>1.14165870609676E-2</v>
      </c>
      <c r="OV63" s="309">
        <f t="shared" si="417"/>
        <v>1.14165870609676E-2</v>
      </c>
      <c r="OW63" s="309">
        <f t="shared" si="418"/>
        <v>2.4639361080733072E-2</v>
      </c>
      <c r="OX63" s="309">
        <f t="shared" si="419"/>
        <v>2.902762940227311E-2</v>
      </c>
      <c r="OY63" s="309">
        <f t="shared" si="420"/>
        <v>2.902762940227311E-2</v>
      </c>
      <c r="OZ63" s="309">
        <f t="shared" si="421"/>
        <v>1.14165870609676E-2</v>
      </c>
      <c r="PA63" s="309">
        <f t="shared" si="422"/>
        <v>1.14165870609676E-2</v>
      </c>
      <c r="PB63" s="309">
        <f t="shared" si="423"/>
        <v>2.902762940227311E-2</v>
      </c>
      <c r="PC63" s="309">
        <f t="shared" si="424"/>
        <v>2.902762940227311E-2</v>
      </c>
      <c r="PD63" s="309">
        <f t="shared" si="425"/>
        <v>2.902762940227311E-2</v>
      </c>
      <c r="PE63" s="309">
        <f t="shared" si="426"/>
        <v>2.902762940227311E-2</v>
      </c>
      <c r="PF63" s="309">
        <f t="shared" si="427"/>
        <v>1.14165870609676E-2</v>
      </c>
      <c r="PG63" s="309">
        <f t="shared" si="428"/>
        <v>1.14165870609676E-2</v>
      </c>
      <c r="PH63" s="309">
        <f t="shared" si="429"/>
        <v>2.4639361080733072E-2</v>
      </c>
      <c r="PI63" s="309">
        <f t="shared" si="430"/>
        <v>2.4639361080733072E-2</v>
      </c>
      <c r="PJ63" s="309">
        <f t="shared" si="431"/>
        <v>2.902762940227311E-2</v>
      </c>
      <c r="PK63" s="309">
        <f t="shared" si="432"/>
        <v>1.14165870609676E-2</v>
      </c>
      <c r="PL63" s="309">
        <f t="shared" si="433"/>
        <v>2.902762940227311E-2</v>
      </c>
      <c r="PM63" s="309">
        <f t="shared" si="434"/>
        <v>1.14165870609676E-2</v>
      </c>
      <c r="PN63" s="309">
        <f t="shared" si="435"/>
        <v>2.902762940227311E-2</v>
      </c>
      <c r="PO63" s="309">
        <v>0.21840142484526145</v>
      </c>
      <c r="PP63" s="309">
        <v>0.21022480415838082</v>
      </c>
      <c r="PQ63" s="309">
        <v>0.41220107422627916</v>
      </c>
      <c r="PR63" s="309">
        <v>0.19898691896771795</v>
      </c>
      <c r="PT63" s="309">
        <f t="shared" si="436"/>
        <v>0.45950268468208338</v>
      </c>
      <c r="PU63" s="309">
        <f t="shared" si="437"/>
        <v>0.45950268468208338</v>
      </c>
      <c r="PV63" s="309">
        <f t="shared" si="438"/>
        <v>0.63914547283518841</v>
      </c>
      <c r="PW63" s="309">
        <f t="shared" si="439"/>
        <v>0.59929970475400118</v>
      </c>
      <c r="PX63" s="309">
        <f t="shared" si="440"/>
        <v>0.63914547283518841</v>
      </c>
      <c r="PY63" s="309">
        <f t="shared" si="441"/>
        <v>0.59929970475400118</v>
      </c>
      <c r="PZ63" s="309">
        <f t="shared" si="442"/>
        <v>0.59929970475400118</v>
      </c>
      <c r="QA63" s="309">
        <f t="shared" si="443"/>
        <v>0.63914547283518841</v>
      </c>
      <c r="QB63" s="309">
        <f t="shared" si="444"/>
        <v>0.63914547283518841</v>
      </c>
      <c r="QC63" s="309">
        <f t="shared" si="445"/>
        <v>0.59929970475400118</v>
      </c>
      <c r="QD63" s="309">
        <f t="shared" si="446"/>
        <v>0.45950268468208338</v>
      </c>
      <c r="QE63" s="309">
        <f t="shared" si="447"/>
        <v>0.63914547283518841</v>
      </c>
      <c r="QF63" s="309">
        <f t="shared" si="448"/>
        <v>0.63914547283518841</v>
      </c>
      <c r="QG63" s="309">
        <f t="shared" si="449"/>
        <v>0.45950268468208338</v>
      </c>
      <c r="QH63" s="309">
        <f t="shared" si="450"/>
        <v>0.59929970475400118</v>
      </c>
      <c r="QI63" s="309">
        <f t="shared" si="451"/>
        <v>0.59929970475400118</v>
      </c>
      <c r="QJ63" s="309">
        <f t="shared" si="452"/>
        <v>0.63914547283518841</v>
      </c>
      <c r="QK63" s="309">
        <f t="shared" si="453"/>
        <v>0.63914547283518841</v>
      </c>
      <c r="QL63" s="309">
        <f t="shared" si="454"/>
        <v>0.59929970475400118</v>
      </c>
      <c r="QM63" s="309">
        <f t="shared" si="455"/>
        <v>0.59929970475400118</v>
      </c>
      <c r="QN63" s="309">
        <f t="shared" si="456"/>
        <v>0.59929970475400118</v>
      </c>
      <c r="QO63" s="309">
        <f t="shared" si="457"/>
        <v>0.59929970475400118</v>
      </c>
      <c r="QP63" s="309">
        <f t="shared" si="458"/>
        <v>0.63914547283518841</v>
      </c>
      <c r="QQ63" s="309">
        <f t="shared" si="459"/>
        <v>0.63914547283518841</v>
      </c>
      <c r="QR63" s="309">
        <f t="shared" si="460"/>
        <v>0.45950268468208338</v>
      </c>
      <c r="QS63" s="309">
        <f t="shared" si="461"/>
        <v>0.45950268468208338</v>
      </c>
      <c r="QT63" s="309">
        <f t="shared" si="462"/>
        <v>0.59929970475400118</v>
      </c>
      <c r="QU63" s="309">
        <f t="shared" si="463"/>
        <v>0.63914547283518841</v>
      </c>
      <c r="QV63" s="309">
        <f t="shared" si="464"/>
        <v>0.59929970475400118</v>
      </c>
      <c r="QW63" s="309">
        <f t="shared" si="465"/>
        <v>0.63914547283518841</v>
      </c>
      <c r="QX63" s="309">
        <f t="shared" si="466"/>
        <v>0.59929970475400118</v>
      </c>
      <c r="QY63" s="309">
        <v>0.21840142484526145</v>
      </c>
      <c r="QZ63" s="309">
        <v>0.21022480415838082</v>
      </c>
      <c r="RA63" s="309">
        <v>0.41220107422627916</v>
      </c>
      <c r="RB63" s="309">
        <v>0.19898691896771795</v>
      </c>
      <c r="RD63" s="309">
        <f t="shared" si="467"/>
        <v>0.39887548222933594</v>
      </c>
      <c r="RE63" s="309">
        <f t="shared" si="468"/>
        <v>0.39887548222933594</v>
      </c>
      <c r="RF63" s="309">
        <f t="shared" si="469"/>
        <v>0.63221819184623851</v>
      </c>
      <c r="RG63" s="309">
        <f t="shared" si="470"/>
        <v>0.97708510762627421</v>
      </c>
      <c r="RH63" s="309">
        <f t="shared" si="471"/>
        <v>0.63221819184623851</v>
      </c>
      <c r="RI63" s="309">
        <f t="shared" si="472"/>
        <v>0.97708510762627421</v>
      </c>
      <c r="RJ63" s="309">
        <f t="shared" si="473"/>
        <v>0.97708510762627421</v>
      </c>
      <c r="RK63" s="309">
        <f t="shared" si="474"/>
        <v>0.63221819184623851</v>
      </c>
      <c r="RL63" s="309">
        <f t="shared" si="475"/>
        <v>0.63221819184623851</v>
      </c>
      <c r="RM63" s="309">
        <f t="shared" si="476"/>
        <v>0.97708510762627421</v>
      </c>
      <c r="RN63" s="309">
        <f t="shared" si="477"/>
        <v>0.39887548222933594</v>
      </c>
      <c r="RO63" s="309">
        <f t="shared" si="478"/>
        <v>0.63221819184623851</v>
      </c>
      <c r="RP63" s="309">
        <f t="shared" si="479"/>
        <v>0.63221819184623851</v>
      </c>
      <c r="RQ63" s="309">
        <f t="shared" si="480"/>
        <v>0.39887548222933594</v>
      </c>
      <c r="RR63" s="309">
        <f t="shared" si="481"/>
        <v>0.97708510762627421</v>
      </c>
      <c r="RS63" s="309">
        <f t="shared" si="482"/>
        <v>0.97708510762627421</v>
      </c>
      <c r="RT63" s="309">
        <f t="shared" si="483"/>
        <v>0.63221819184623851</v>
      </c>
      <c r="RU63" s="309">
        <f t="shared" si="484"/>
        <v>0.63221819184623851</v>
      </c>
      <c r="RV63" s="309">
        <f t="shared" si="485"/>
        <v>0.97708510762627421</v>
      </c>
      <c r="RW63" s="309">
        <f t="shared" si="486"/>
        <v>0.97708510762627421</v>
      </c>
      <c r="RX63" s="309">
        <f t="shared" si="487"/>
        <v>0.97708510762627421</v>
      </c>
      <c r="RY63" s="309">
        <f t="shared" si="488"/>
        <v>0.97708510762627421</v>
      </c>
      <c r="RZ63" s="309">
        <f t="shared" si="489"/>
        <v>0.63221819184623851</v>
      </c>
      <c r="SA63" s="309">
        <f t="shared" si="490"/>
        <v>0.63221819184623851</v>
      </c>
      <c r="SB63" s="309">
        <f t="shared" si="491"/>
        <v>0.39887548222933594</v>
      </c>
      <c r="SC63" s="309">
        <f t="shared" si="492"/>
        <v>0.39887548222933594</v>
      </c>
      <c r="SD63" s="309">
        <f t="shared" si="493"/>
        <v>0.97708510762627421</v>
      </c>
      <c r="SE63" s="309">
        <f t="shared" si="494"/>
        <v>0.63221819184623851</v>
      </c>
      <c r="SF63" s="309">
        <f t="shared" si="495"/>
        <v>0.97708510762627421</v>
      </c>
      <c r="SG63" s="309">
        <f t="shared" si="496"/>
        <v>0.63221819184623851</v>
      </c>
      <c r="SH63" s="309">
        <f t="shared" si="497"/>
        <v>0.97708510762627421</v>
      </c>
      <c r="SI63" s="309">
        <v>0.21840142484526145</v>
      </c>
      <c r="SJ63" s="309">
        <v>0.21022480415838082</v>
      </c>
      <c r="SK63" s="309">
        <v>0.41220107422627916</v>
      </c>
      <c r="SL63" s="309">
        <v>0.19898691896771795</v>
      </c>
      <c r="SN63" s="309">
        <f t="shared" si="498"/>
        <v>0.75198036812689895</v>
      </c>
      <c r="SO63" s="309">
        <f t="shared" si="499"/>
        <v>0.75198036812689895</v>
      </c>
      <c r="SP63" s="309">
        <f t="shared" si="500"/>
        <v>0.74218561939305627</v>
      </c>
      <c r="SQ63" s="309">
        <f t="shared" si="501"/>
        <v>0.75251130800964205</v>
      </c>
      <c r="SR63" s="309">
        <f t="shared" si="502"/>
        <v>0.74218561939305627</v>
      </c>
      <c r="SS63" s="309">
        <f t="shared" si="503"/>
        <v>0.75251130800964205</v>
      </c>
      <c r="ST63" s="309">
        <f t="shared" si="504"/>
        <v>0.75251130800964205</v>
      </c>
      <c r="SU63" s="309">
        <f t="shared" si="505"/>
        <v>0.74218561939305627</v>
      </c>
      <c r="SV63" s="309">
        <f t="shared" si="506"/>
        <v>0.74218561939305627</v>
      </c>
      <c r="SW63" s="309">
        <f t="shared" si="507"/>
        <v>0.75251130800964205</v>
      </c>
      <c r="SX63" s="309">
        <f t="shared" si="508"/>
        <v>0.75198036812689895</v>
      </c>
      <c r="SY63" s="309">
        <f t="shared" si="509"/>
        <v>0.74218561939305627</v>
      </c>
      <c r="SZ63" s="309">
        <f t="shared" si="510"/>
        <v>0.74218561939305627</v>
      </c>
      <c r="TA63" s="309">
        <f t="shared" si="511"/>
        <v>0.75198036812689895</v>
      </c>
      <c r="TB63" s="309">
        <f t="shared" si="512"/>
        <v>0.75251130800964205</v>
      </c>
      <c r="TC63" s="309">
        <f t="shared" si="513"/>
        <v>0.75251130800964205</v>
      </c>
      <c r="TD63" s="309">
        <f t="shared" si="514"/>
        <v>0.74218561939305627</v>
      </c>
      <c r="TE63" s="309">
        <f t="shared" si="515"/>
        <v>0.74218561939305627</v>
      </c>
      <c r="TF63" s="309">
        <f t="shared" si="516"/>
        <v>0.75251130800964205</v>
      </c>
      <c r="TG63" s="309">
        <f t="shared" si="517"/>
        <v>0.75251130800964205</v>
      </c>
      <c r="TH63" s="309">
        <f t="shared" si="518"/>
        <v>0.75251130800964205</v>
      </c>
      <c r="TI63" s="309">
        <f t="shared" si="519"/>
        <v>0.75251130800964205</v>
      </c>
      <c r="TJ63" s="309">
        <f t="shared" si="520"/>
        <v>0.74218561939305627</v>
      </c>
      <c r="TK63" s="309">
        <f t="shared" si="521"/>
        <v>0.74218561939305627</v>
      </c>
      <c r="TL63" s="309">
        <f t="shared" si="522"/>
        <v>0.75198036812689895</v>
      </c>
      <c r="TM63" s="309">
        <f t="shared" si="523"/>
        <v>0.75198036812689895</v>
      </c>
      <c r="TN63" s="309">
        <f t="shared" si="524"/>
        <v>0.75251130800964205</v>
      </c>
      <c r="TO63" s="309">
        <f t="shared" si="525"/>
        <v>0.74218561939305627</v>
      </c>
      <c r="TP63" s="309">
        <f t="shared" si="526"/>
        <v>0.75251130800964205</v>
      </c>
      <c r="TQ63" s="309">
        <f t="shared" si="527"/>
        <v>0.74218561939305627</v>
      </c>
      <c r="TR63" s="309">
        <f t="shared" si="528"/>
        <v>0.75251130800964205</v>
      </c>
      <c r="TS63" s="309">
        <v>0.21840142484526145</v>
      </c>
      <c r="TT63" s="309">
        <v>0.21022480415838082</v>
      </c>
      <c r="TU63" s="309">
        <v>0.41220107422627916</v>
      </c>
      <c r="TV63" s="309">
        <v>0.19898691896771795</v>
      </c>
      <c r="TX63" s="309">
        <f t="shared" si="529"/>
        <v>2.9848004039332767E-2</v>
      </c>
      <c r="TY63" s="309">
        <f t="shared" si="530"/>
        <v>2.9848004039332767E-2</v>
      </c>
      <c r="TZ63" s="309">
        <f t="shared" si="531"/>
        <v>3.4869026144990142E-2</v>
      </c>
      <c r="UA63" s="309">
        <f t="shared" si="532"/>
        <v>0.10157761453515493</v>
      </c>
      <c r="UB63" s="309">
        <f t="shared" si="533"/>
        <v>3.4869026144990142E-2</v>
      </c>
      <c r="UC63" s="309">
        <f t="shared" si="534"/>
        <v>0.10157761453515493</v>
      </c>
      <c r="UD63" s="309">
        <f t="shared" si="535"/>
        <v>0.10157761453515493</v>
      </c>
      <c r="UE63" s="309">
        <f t="shared" si="536"/>
        <v>3.4869026144990142E-2</v>
      </c>
      <c r="UF63" s="309">
        <f t="shared" si="537"/>
        <v>3.4869026144990142E-2</v>
      </c>
      <c r="UG63" s="309">
        <f t="shared" si="538"/>
        <v>0.10157761453515493</v>
      </c>
      <c r="UH63" s="309">
        <f t="shared" si="539"/>
        <v>2.9848004039332767E-2</v>
      </c>
      <c r="UI63" s="309">
        <f t="shared" si="540"/>
        <v>3.4869026144990142E-2</v>
      </c>
      <c r="UJ63" s="309">
        <f t="shared" si="541"/>
        <v>3.4869026144990142E-2</v>
      </c>
      <c r="UK63" s="309">
        <f t="shared" si="542"/>
        <v>2.9848004039332767E-2</v>
      </c>
      <c r="UL63" s="309">
        <f t="shared" si="543"/>
        <v>0.10157761453515493</v>
      </c>
      <c r="UM63" s="309">
        <f t="shared" si="544"/>
        <v>0.10157761453515493</v>
      </c>
      <c r="UN63" s="309">
        <f t="shared" si="545"/>
        <v>3.4869026144990142E-2</v>
      </c>
      <c r="UO63" s="309">
        <f t="shared" si="546"/>
        <v>3.4869026144990142E-2</v>
      </c>
      <c r="UP63" s="309">
        <f t="shared" si="547"/>
        <v>0.10157761453515493</v>
      </c>
      <c r="UQ63" s="309">
        <f t="shared" si="548"/>
        <v>0.10157761453515493</v>
      </c>
      <c r="UR63" s="309">
        <f t="shared" si="549"/>
        <v>0.10157761453515493</v>
      </c>
      <c r="US63" s="309">
        <f t="shared" si="550"/>
        <v>0.10157761453515493</v>
      </c>
      <c r="UT63" s="309">
        <f t="shared" si="551"/>
        <v>3.4869026144990142E-2</v>
      </c>
      <c r="UU63" s="309">
        <f t="shared" si="552"/>
        <v>3.4869026144990142E-2</v>
      </c>
      <c r="UV63" s="309">
        <f t="shared" si="553"/>
        <v>2.9848004039332767E-2</v>
      </c>
      <c r="UW63" s="309">
        <f t="shared" si="554"/>
        <v>2.9848004039332767E-2</v>
      </c>
      <c r="UX63" s="309">
        <f t="shared" si="555"/>
        <v>0.10157761453515493</v>
      </c>
      <c r="UY63" s="309">
        <f t="shared" si="556"/>
        <v>3.4869026144990142E-2</v>
      </c>
      <c r="UZ63" s="309">
        <f t="shared" si="557"/>
        <v>0.10157761453515493</v>
      </c>
      <c r="VA63" s="309">
        <f t="shared" si="558"/>
        <v>3.4869026144990142E-2</v>
      </c>
      <c r="VB63" s="309">
        <f t="shared" si="559"/>
        <v>0.10157761453515493</v>
      </c>
      <c r="VC63" s="309">
        <v>0.21840142484526145</v>
      </c>
      <c r="VD63" s="309">
        <v>0.21022480415838082</v>
      </c>
      <c r="VE63" s="309">
        <v>0.41220107422627916</v>
      </c>
      <c r="VF63" s="309">
        <v>0.19898691896771795</v>
      </c>
      <c r="VH63" s="309">
        <f t="shared" si="560"/>
        <v>0.47896440129449841</v>
      </c>
      <c r="VI63" s="309">
        <f t="shared" si="561"/>
        <v>0.47896440129449841</v>
      </c>
      <c r="VJ63" s="309">
        <f t="shared" si="562"/>
        <v>1</v>
      </c>
      <c r="VK63" s="309">
        <f t="shared" si="563"/>
        <v>0.90428294834945533</v>
      </c>
      <c r="VL63" s="309">
        <f t="shared" si="564"/>
        <v>1</v>
      </c>
      <c r="VM63" s="309">
        <f t="shared" si="565"/>
        <v>0.90428294834945533</v>
      </c>
      <c r="VN63" s="309">
        <f t="shared" si="566"/>
        <v>0.90428294834945533</v>
      </c>
      <c r="VO63" s="309">
        <f t="shared" si="567"/>
        <v>1</v>
      </c>
      <c r="VP63" s="309">
        <f t="shared" si="568"/>
        <v>1</v>
      </c>
      <c r="VQ63" s="309">
        <f t="shared" si="569"/>
        <v>0.90428294834945533</v>
      </c>
      <c r="VR63" s="309">
        <f t="shared" si="570"/>
        <v>0.47896440129449841</v>
      </c>
      <c r="VS63" s="309">
        <f t="shared" si="571"/>
        <v>1</v>
      </c>
      <c r="VT63" s="309">
        <f t="shared" si="572"/>
        <v>1</v>
      </c>
      <c r="VU63" s="309">
        <f t="shared" si="573"/>
        <v>0.47896440129449841</v>
      </c>
      <c r="VV63" s="309">
        <f t="shared" si="574"/>
        <v>0.90428294834945533</v>
      </c>
      <c r="VW63" s="309">
        <f t="shared" si="575"/>
        <v>0.90428294834945533</v>
      </c>
      <c r="VX63" s="309">
        <f t="shared" si="576"/>
        <v>1</v>
      </c>
      <c r="VY63" s="309">
        <f t="shared" si="577"/>
        <v>1</v>
      </c>
      <c r="VZ63" s="309">
        <f t="shared" si="578"/>
        <v>0.90428294834945533</v>
      </c>
      <c r="WA63" s="309">
        <f t="shared" si="579"/>
        <v>0.90428294834945533</v>
      </c>
      <c r="WB63" s="309">
        <f t="shared" si="580"/>
        <v>0.90428294834945533</v>
      </c>
      <c r="WC63" s="309">
        <f t="shared" si="581"/>
        <v>0.90428294834945533</v>
      </c>
      <c r="WD63" s="309">
        <f t="shared" si="582"/>
        <v>1</v>
      </c>
      <c r="WE63" s="309">
        <f t="shared" si="583"/>
        <v>1</v>
      </c>
      <c r="WF63" s="309">
        <f t="shared" si="584"/>
        <v>0.47896440129449841</v>
      </c>
      <c r="WG63" s="309">
        <f t="shared" si="585"/>
        <v>0.47896440129449841</v>
      </c>
      <c r="WH63" s="309">
        <f t="shared" si="586"/>
        <v>0.90428294834945533</v>
      </c>
      <c r="WI63" s="309">
        <f t="shared" si="587"/>
        <v>1</v>
      </c>
      <c r="WJ63" s="309">
        <f t="shared" si="588"/>
        <v>0.90428294834945533</v>
      </c>
      <c r="WK63" s="309">
        <f t="shared" si="589"/>
        <v>1</v>
      </c>
      <c r="WL63" s="309">
        <f t="shared" si="590"/>
        <v>0.90428294834945533</v>
      </c>
      <c r="WM63" s="309">
        <v>0.21840142484526145</v>
      </c>
      <c r="WN63" s="309">
        <v>0.21022480415838082</v>
      </c>
      <c r="WO63" s="309">
        <v>0.41220107422627916</v>
      </c>
      <c r="WP63" s="309">
        <v>0.19898691896771795</v>
      </c>
      <c r="WR63" s="309">
        <f t="shared" si="591"/>
        <v>0</v>
      </c>
      <c r="WS63" s="309">
        <f t="shared" si="592"/>
        <v>0</v>
      </c>
      <c r="WT63" s="309">
        <f t="shared" si="593"/>
        <v>0</v>
      </c>
      <c r="WU63" s="309">
        <f t="shared" si="594"/>
        <v>0</v>
      </c>
      <c r="WV63" s="309">
        <f t="shared" si="595"/>
        <v>0</v>
      </c>
      <c r="WW63" s="309">
        <f t="shared" si="596"/>
        <v>0</v>
      </c>
      <c r="WX63" s="309">
        <f t="shared" si="597"/>
        <v>0</v>
      </c>
      <c r="WY63" s="309">
        <f t="shared" si="598"/>
        <v>0</v>
      </c>
      <c r="WZ63" s="309">
        <f t="shared" si="599"/>
        <v>0</v>
      </c>
      <c r="XA63" s="309">
        <f t="shared" si="600"/>
        <v>0</v>
      </c>
      <c r="XB63" s="309">
        <f t="shared" si="601"/>
        <v>0</v>
      </c>
      <c r="XC63" s="309">
        <f t="shared" si="602"/>
        <v>0</v>
      </c>
      <c r="XD63" s="309">
        <f t="shared" si="603"/>
        <v>0</v>
      </c>
      <c r="XE63" s="309">
        <f t="shared" si="604"/>
        <v>0</v>
      </c>
      <c r="XF63" s="309">
        <f t="shared" si="605"/>
        <v>0</v>
      </c>
      <c r="XG63" s="309">
        <f t="shared" si="606"/>
        <v>0</v>
      </c>
      <c r="XH63" s="309">
        <f t="shared" si="607"/>
        <v>0</v>
      </c>
      <c r="XI63" s="309">
        <f t="shared" si="608"/>
        <v>0</v>
      </c>
      <c r="XJ63" s="309">
        <f t="shared" si="609"/>
        <v>0</v>
      </c>
      <c r="XK63" s="309">
        <f t="shared" si="610"/>
        <v>0</v>
      </c>
      <c r="XL63" s="309">
        <f t="shared" si="611"/>
        <v>0</v>
      </c>
      <c r="XM63" s="309">
        <f t="shared" si="612"/>
        <v>0</v>
      </c>
      <c r="XN63" s="309">
        <f t="shared" si="613"/>
        <v>0</v>
      </c>
      <c r="XO63" s="309">
        <f t="shared" si="614"/>
        <v>0</v>
      </c>
      <c r="XP63" s="309">
        <f t="shared" si="615"/>
        <v>0</v>
      </c>
      <c r="XQ63" s="309">
        <f t="shared" si="616"/>
        <v>0</v>
      </c>
      <c r="XR63" s="309">
        <f t="shared" si="617"/>
        <v>0</v>
      </c>
      <c r="XS63" s="309">
        <f t="shared" si="618"/>
        <v>0</v>
      </c>
      <c r="XT63" s="309">
        <f t="shared" si="619"/>
        <v>0</v>
      </c>
      <c r="XU63" s="309">
        <f t="shared" si="620"/>
        <v>0</v>
      </c>
      <c r="XV63" s="309">
        <f t="shared" si="621"/>
        <v>0</v>
      </c>
      <c r="XW63" s="309">
        <v>0.21840142484526145</v>
      </c>
      <c r="XX63" s="309">
        <v>0.21022480415838082</v>
      </c>
      <c r="XY63" s="309">
        <v>0.41220107422627916</v>
      </c>
      <c r="XZ63" s="309">
        <v>0.19898691896771795</v>
      </c>
      <c r="YB63" s="309">
        <f t="shared" si="622"/>
        <v>0</v>
      </c>
      <c r="YC63" s="309">
        <f t="shared" si="623"/>
        <v>0</v>
      </c>
      <c r="YD63" s="309">
        <f t="shared" si="624"/>
        <v>0</v>
      </c>
      <c r="YE63" s="309">
        <f t="shared" si="625"/>
        <v>0</v>
      </c>
      <c r="YF63" s="309">
        <f t="shared" si="626"/>
        <v>0</v>
      </c>
      <c r="YG63" s="309">
        <f t="shared" si="627"/>
        <v>0</v>
      </c>
      <c r="YH63" s="309">
        <f t="shared" si="628"/>
        <v>0</v>
      </c>
      <c r="YI63" s="309">
        <f t="shared" si="629"/>
        <v>0</v>
      </c>
      <c r="YJ63" s="309">
        <f t="shared" si="630"/>
        <v>0</v>
      </c>
      <c r="YK63" s="309">
        <f t="shared" si="631"/>
        <v>0</v>
      </c>
      <c r="YL63" s="309">
        <f t="shared" si="632"/>
        <v>0</v>
      </c>
      <c r="YM63" s="309">
        <f t="shared" si="633"/>
        <v>0</v>
      </c>
      <c r="YN63" s="309">
        <f t="shared" si="634"/>
        <v>0</v>
      </c>
      <c r="YO63" s="309">
        <f t="shared" si="635"/>
        <v>0</v>
      </c>
      <c r="YP63" s="309">
        <f t="shared" si="636"/>
        <v>0</v>
      </c>
      <c r="YQ63" s="309">
        <f t="shared" si="637"/>
        <v>0</v>
      </c>
      <c r="YR63" s="309">
        <f t="shared" si="638"/>
        <v>0</v>
      </c>
      <c r="YS63" s="309">
        <f t="shared" si="639"/>
        <v>0</v>
      </c>
      <c r="YT63" s="309">
        <f t="shared" si="640"/>
        <v>0</v>
      </c>
      <c r="YU63" s="309">
        <f t="shared" si="641"/>
        <v>0</v>
      </c>
      <c r="YV63" s="309">
        <f t="shared" si="642"/>
        <v>0</v>
      </c>
      <c r="YW63" s="309">
        <f t="shared" si="643"/>
        <v>0</v>
      </c>
      <c r="YX63" s="309">
        <f t="shared" si="644"/>
        <v>0</v>
      </c>
      <c r="YY63" s="309">
        <f t="shared" si="645"/>
        <v>0</v>
      </c>
      <c r="YZ63" s="309">
        <f t="shared" si="646"/>
        <v>0</v>
      </c>
      <c r="ZA63" s="309">
        <f t="shared" si="647"/>
        <v>0</v>
      </c>
      <c r="ZB63" s="309">
        <f t="shared" si="648"/>
        <v>0</v>
      </c>
      <c r="ZC63" s="309">
        <f t="shared" si="649"/>
        <v>0</v>
      </c>
      <c r="ZD63" s="309">
        <f t="shared" si="650"/>
        <v>0</v>
      </c>
      <c r="ZE63" s="309">
        <f t="shared" si="651"/>
        <v>0</v>
      </c>
      <c r="ZF63" s="309">
        <f t="shared" si="652"/>
        <v>0</v>
      </c>
      <c r="ZG63" s="309">
        <v>0.21840142484526145</v>
      </c>
      <c r="ZH63" s="309">
        <v>0.21022480415838082</v>
      </c>
      <c r="ZI63" s="309">
        <v>0.41220107422627916</v>
      </c>
      <c r="ZJ63" s="309">
        <v>0.19898691896771795</v>
      </c>
      <c r="ZL63" s="309">
        <f t="shared" si="653"/>
        <v>0</v>
      </c>
      <c r="ZM63" s="309">
        <f t="shared" si="654"/>
        <v>0</v>
      </c>
      <c r="ZN63" s="309">
        <f t="shared" si="655"/>
        <v>0</v>
      </c>
      <c r="ZO63" s="309">
        <f t="shared" si="656"/>
        <v>0</v>
      </c>
      <c r="ZP63" s="309">
        <f t="shared" si="657"/>
        <v>0</v>
      </c>
      <c r="ZQ63" s="309">
        <f t="shared" si="658"/>
        <v>0</v>
      </c>
      <c r="ZR63" s="309">
        <f t="shared" si="659"/>
        <v>0</v>
      </c>
      <c r="ZS63" s="309">
        <f t="shared" si="660"/>
        <v>0</v>
      </c>
      <c r="ZT63" s="309">
        <f t="shared" si="661"/>
        <v>0</v>
      </c>
      <c r="ZU63" s="309">
        <f t="shared" si="662"/>
        <v>0</v>
      </c>
      <c r="ZV63" s="309">
        <f t="shared" si="663"/>
        <v>0</v>
      </c>
      <c r="ZW63" s="309">
        <f t="shared" si="664"/>
        <v>0</v>
      </c>
      <c r="ZX63" s="309">
        <f t="shared" si="665"/>
        <v>0</v>
      </c>
      <c r="ZY63" s="309">
        <f t="shared" si="666"/>
        <v>0</v>
      </c>
      <c r="ZZ63" s="309">
        <f t="shared" si="667"/>
        <v>0</v>
      </c>
      <c r="AAA63" s="309">
        <f t="shared" si="668"/>
        <v>0</v>
      </c>
      <c r="AAB63" s="309">
        <f t="shared" si="669"/>
        <v>0</v>
      </c>
      <c r="AAC63" s="309">
        <f t="shared" si="670"/>
        <v>0</v>
      </c>
      <c r="AAD63" s="309">
        <f t="shared" si="671"/>
        <v>0</v>
      </c>
      <c r="AAE63" s="309">
        <f t="shared" si="672"/>
        <v>0</v>
      </c>
      <c r="AAF63" s="309">
        <f t="shared" si="673"/>
        <v>0</v>
      </c>
      <c r="AAG63" s="309">
        <f t="shared" si="674"/>
        <v>0</v>
      </c>
      <c r="AAH63" s="309">
        <f t="shared" si="675"/>
        <v>0</v>
      </c>
      <c r="AAI63" s="309">
        <f t="shared" si="676"/>
        <v>0</v>
      </c>
      <c r="AAJ63" s="309">
        <f t="shared" si="677"/>
        <v>0</v>
      </c>
      <c r="AAK63" s="309">
        <f t="shared" si="678"/>
        <v>0</v>
      </c>
      <c r="AAL63" s="309">
        <f t="shared" si="679"/>
        <v>0</v>
      </c>
      <c r="AAM63" s="309">
        <f t="shared" si="680"/>
        <v>0</v>
      </c>
      <c r="AAN63" s="309">
        <f t="shared" si="681"/>
        <v>0</v>
      </c>
      <c r="AAO63" s="309">
        <f t="shared" si="682"/>
        <v>0</v>
      </c>
      <c r="AAP63" s="309">
        <f t="shared" si="683"/>
        <v>0</v>
      </c>
      <c r="AAQ63" s="309">
        <v>0.21840142484526145</v>
      </c>
      <c r="AAR63" s="309">
        <v>0.21022480415838082</v>
      </c>
      <c r="AAS63" s="309">
        <v>0.41220107422627916</v>
      </c>
      <c r="AAT63" s="309">
        <v>0.19898691896771795</v>
      </c>
      <c r="AAV63" s="309">
        <f t="shared" si="684"/>
        <v>1</v>
      </c>
      <c r="AAW63" s="309">
        <f t="shared" si="685"/>
        <v>1</v>
      </c>
      <c r="AAX63" s="309">
        <f t="shared" si="686"/>
        <v>0.99628622284326451</v>
      </c>
      <c r="AAY63" s="309">
        <f t="shared" si="687"/>
        <v>0.75731063195221715</v>
      </c>
      <c r="AAZ63" s="309">
        <f t="shared" si="688"/>
        <v>0.99628622284326451</v>
      </c>
      <c r="ABA63" s="309">
        <f t="shared" si="689"/>
        <v>0.75731063195221715</v>
      </c>
      <c r="ABB63" s="309">
        <f t="shared" si="690"/>
        <v>0.75731063195221715</v>
      </c>
      <c r="ABC63" s="309">
        <f t="shared" si="691"/>
        <v>0.99628622284326451</v>
      </c>
      <c r="ABD63" s="309">
        <f t="shared" si="692"/>
        <v>0.99628622284326451</v>
      </c>
      <c r="ABE63" s="309">
        <f t="shared" si="693"/>
        <v>0.75731063195221715</v>
      </c>
      <c r="ABF63" s="309">
        <f t="shared" si="694"/>
        <v>1</v>
      </c>
      <c r="ABG63" s="309">
        <f t="shared" si="695"/>
        <v>0.99628622284326451</v>
      </c>
      <c r="ABH63" s="309">
        <f t="shared" si="696"/>
        <v>0.99628622284326451</v>
      </c>
      <c r="ABI63" s="309">
        <f t="shared" si="697"/>
        <v>1</v>
      </c>
      <c r="ABJ63" s="309">
        <f t="shared" si="698"/>
        <v>0.75731063195221715</v>
      </c>
      <c r="ABK63" s="309">
        <f t="shared" si="699"/>
        <v>0.75731063195221715</v>
      </c>
      <c r="ABL63" s="309">
        <f t="shared" si="700"/>
        <v>0.99628622284326451</v>
      </c>
      <c r="ABM63" s="309">
        <f t="shared" si="701"/>
        <v>0.99628622284326451</v>
      </c>
      <c r="ABN63" s="309">
        <f t="shared" si="702"/>
        <v>0.75731063195221715</v>
      </c>
      <c r="ABO63" s="309">
        <f t="shared" si="703"/>
        <v>0.75731063195221715</v>
      </c>
      <c r="ABP63" s="309">
        <f t="shared" si="704"/>
        <v>0.75731063195221715</v>
      </c>
      <c r="ABQ63" s="309">
        <f t="shared" si="705"/>
        <v>0.75731063195221715</v>
      </c>
      <c r="ABR63" s="309">
        <f t="shared" si="706"/>
        <v>0.99628622284326451</v>
      </c>
      <c r="ABS63" s="309">
        <f t="shared" si="707"/>
        <v>0.99628622284326451</v>
      </c>
      <c r="ABT63" s="309">
        <f t="shared" si="708"/>
        <v>1</v>
      </c>
      <c r="ABU63" s="309">
        <f t="shared" si="709"/>
        <v>1</v>
      </c>
      <c r="ABV63" s="309">
        <f t="shared" si="710"/>
        <v>0.75731063195221715</v>
      </c>
      <c r="ABW63" s="309">
        <f t="shared" si="711"/>
        <v>0.99628622284326451</v>
      </c>
      <c r="ABX63" s="309">
        <f t="shared" si="712"/>
        <v>0.75731063195221715</v>
      </c>
      <c r="ABY63" s="309">
        <f t="shared" si="713"/>
        <v>0.99628622284326451</v>
      </c>
      <c r="ABZ63" s="309">
        <f t="shared" si="714"/>
        <v>0.75731063195221715</v>
      </c>
      <c r="ACA63" s="309">
        <v>0.21840142484526145</v>
      </c>
      <c r="ACB63" s="309">
        <v>0.21022480415838082</v>
      </c>
      <c r="ACC63" s="309">
        <v>0.41220107422627916</v>
      </c>
      <c r="ACD63" s="309">
        <v>0.19898691896771795</v>
      </c>
      <c r="ACF63" s="309">
        <f t="shared" si="715"/>
        <v>0.51160652097496739</v>
      </c>
      <c r="ACG63" s="309">
        <f t="shared" si="716"/>
        <v>0.51160652097496739</v>
      </c>
      <c r="ACH63" s="309">
        <f t="shared" si="717"/>
        <v>0.45745938318709201</v>
      </c>
      <c r="ACI63" s="309">
        <f t="shared" si="718"/>
        <v>0.46015926165510168</v>
      </c>
      <c r="ACJ63" s="309">
        <f t="shared" si="719"/>
        <v>0.45745938318709201</v>
      </c>
      <c r="ACK63" s="309">
        <f t="shared" si="720"/>
        <v>0.46015926165510168</v>
      </c>
      <c r="ACL63" s="309">
        <f t="shared" si="721"/>
        <v>0.46015926165510168</v>
      </c>
      <c r="ACM63" s="309">
        <f t="shared" si="722"/>
        <v>0.45745938318709201</v>
      </c>
      <c r="ACN63" s="309">
        <f t="shared" si="723"/>
        <v>0.45745938318709201</v>
      </c>
      <c r="ACO63" s="309">
        <f t="shared" si="724"/>
        <v>0.46015926165510168</v>
      </c>
      <c r="ACP63" s="309">
        <f t="shared" si="725"/>
        <v>0.51160652097496739</v>
      </c>
      <c r="ACQ63" s="309">
        <f t="shared" si="726"/>
        <v>0.45745938318709201</v>
      </c>
      <c r="ACR63" s="309">
        <f t="shared" si="727"/>
        <v>0.45745938318709201</v>
      </c>
      <c r="ACS63" s="309">
        <f t="shared" si="728"/>
        <v>0.51160652097496739</v>
      </c>
      <c r="ACT63" s="309">
        <f t="shared" si="729"/>
        <v>0.46015926165510168</v>
      </c>
      <c r="ACU63" s="309">
        <f t="shared" si="730"/>
        <v>0.46015926165510168</v>
      </c>
      <c r="ACV63" s="309">
        <f t="shared" si="731"/>
        <v>0.45745938318709201</v>
      </c>
      <c r="ACW63" s="309">
        <f t="shared" si="732"/>
        <v>0.45745938318709201</v>
      </c>
      <c r="ACX63" s="309">
        <f t="shared" si="733"/>
        <v>0.46015926165510168</v>
      </c>
      <c r="ACY63" s="309">
        <f t="shared" si="734"/>
        <v>0.46015926165510168</v>
      </c>
      <c r="ACZ63" s="309">
        <f t="shared" si="735"/>
        <v>0.46015926165510168</v>
      </c>
      <c r="ADA63" s="309">
        <f t="shared" si="736"/>
        <v>0.46015926165510168</v>
      </c>
      <c r="ADB63" s="309">
        <f t="shared" si="737"/>
        <v>0.45745938318709201</v>
      </c>
      <c r="ADC63" s="309">
        <f t="shared" si="738"/>
        <v>0.45745938318709201</v>
      </c>
      <c r="ADD63" s="309">
        <f t="shared" si="739"/>
        <v>0.51160652097496739</v>
      </c>
      <c r="ADE63" s="309">
        <f t="shared" si="740"/>
        <v>0.51160652097496739</v>
      </c>
      <c r="ADF63" s="309">
        <f t="shared" si="741"/>
        <v>0.46015926165510168</v>
      </c>
      <c r="ADG63" s="309">
        <f t="shared" si="742"/>
        <v>0.45745938318709201</v>
      </c>
      <c r="ADH63" s="309">
        <f t="shared" si="743"/>
        <v>0.46015926165510168</v>
      </c>
      <c r="ADI63" s="309">
        <f t="shared" si="744"/>
        <v>0.45745938318709201</v>
      </c>
      <c r="ADJ63" s="309">
        <f t="shared" si="745"/>
        <v>0.46015926165510168</v>
      </c>
      <c r="ADK63" s="309">
        <v>0.21840142484526145</v>
      </c>
      <c r="ADL63" s="309">
        <v>0.21022480415838082</v>
      </c>
      <c r="ADM63" s="309">
        <v>0.41220107422627916</v>
      </c>
      <c r="ADN63" s="309">
        <v>0.19898691896771795</v>
      </c>
      <c r="ADP63" s="309">
        <f t="shared" si="746"/>
        <v>0</v>
      </c>
      <c r="ADQ63" s="309">
        <f t="shared" si="747"/>
        <v>0</v>
      </c>
      <c r="ADR63" s="309">
        <f t="shared" si="748"/>
        <v>0</v>
      </c>
      <c r="ADS63" s="309">
        <f t="shared" si="749"/>
        <v>0</v>
      </c>
      <c r="ADT63" s="309">
        <f t="shared" si="750"/>
        <v>0</v>
      </c>
      <c r="ADU63" s="309">
        <f t="shared" si="751"/>
        <v>0</v>
      </c>
      <c r="ADV63" s="309">
        <f t="shared" si="752"/>
        <v>0</v>
      </c>
      <c r="ADW63" s="309">
        <f t="shared" si="753"/>
        <v>0</v>
      </c>
      <c r="ADX63" s="309">
        <f t="shared" si="754"/>
        <v>0</v>
      </c>
      <c r="ADY63" s="309">
        <f t="shared" si="755"/>
        <v>0</v>
      </c>
      <c r="ADZ63" s="309">
        <f t="shared" si="756"/>
        <v>0</v>
      </c>
      <c r="AEA63" s="309">
        <f t="shared" si="757"/>
        <v>0</v>
      </c>
      <c r="AEB63" s="309">
        <f t="shared" si="758"/>
        <v>0</v>
      </c>
      <c r="AEC63" s="309">
        <f t="shared" si="759"/>
        <v>0</v>
      </c>
      <c r="AED63" s="309">
        <f t="shared" si="760"/>
        <v>0</v>
      </c>
      <c r="AEE63" s="309">
        <f t="shared" si="761"/>
        <v>0</v>
      </c>
      <c r="AEF63" s="309">
        <f t="shared" si="762"/>
        <v>0</v>
      </c>
      <c r="AEG63" s="309">
        <f t="shared" si="763"/>
        <v>0</v>
      </c>
      <c r="AEH63" s="309">
        <f t="shared" si="764"/>
        <v>0</v>
      </c>
      <c r="AEI63" s="309">
        <f t="shared" si="765"/>
        <v>0</v>
      </c>
      <c r="AEJ63" s="309">
        <f t="shared" si="766"/>
        <v>0</v>
      </c>
      <c r="AEK63" s="309">
        <f t="shared" si="767"/>
        <v>0</v>
      </c>
      <c r="AEL63" s="309">
        <f t="shared" si="768"/>
        <v>0</v>
      </c>
      <c r="AEM63" s="309">
        <f t="shared" si="769"/>
        <v>0</v>
      </c>
      <c r="AEN63" s="309">
        <f t="shared" si="770"/>
        <v>0</v>
      </c>
      <c r="AEO63" s="309">
        <f t="shared" si="771"/>
        <v>0</v>
      </c>
      <c r="AEP63" s="309">
        <f t="shared" si="772"/>
        <v>0</v>
      </c>
      <c r="AEQ63" s="309">
        <f t="shared" si="773"/>
        <v>0</v>
      </c>
      <c r="AER63" s="309">
        <f t="shared" si="774"/>
        <v>0</v>
      </c>
      <c r="AES63" s="309">
        <f t="shared" si="775"/>
        <v>0</v>
      </c>
      <c r="AET63" s="309">
        <f t="shared" si="776"/>
        <v>0</v>
      </c>
      <c r="AEU63" s="309">
        <v>0.21840142484526145</v>
      </c>
      <c r="AEV63" s="309">
        <v>0.21022480415838082</v>
      </c>
      <c r="AEW63" s="309">
        <v>0.41220107422627916</v>
      </c>
      <c r="AEX63" s="309">
        <v>0.19898691896771795</v>
      </c>
      <c r="AEZ63" s="309">
        <f t="shared" si="777"/>
        <v>0</v>
      </c>
      <c r="AFA63" s="309">
        <f t="shared" si="778"/>
        <v>0</v>
      </c>
      <c r="AFB63" s="309">
        <f t="shared" si="779"/>
        <v>0</v>
      </c>
      <c r="AFC63" s="309">
        <f t="shared" si="780"/>
        <v>0</v>
      </c>
      <c r="AFD63" s="309">
        <f t="shared" si="781"/>
        <v>0</v>
      </c>
      <c r="AFE63" s="309">
        <f t="shared" si="782"/>
        <v>0</v>
      </c>
      <c r="AFF63" s="309">
        <f t="shared" si="783"/>
        <v>0</v>
      </c>
      <c r="AFG63" s="309">
        <f t="shared" si="784"/>
        <v>0</v>
      </c>
      <c r="AFH63" s="309">
        <f t="shared" si="785"/>
        <v>0</v>
      </c>
      <c r="AFI63" s="309">
        <f t="shared" si="786"/>
        <v>0</v>
      </c>
      <c r="AFJ63" s="309">
        <f t="shared" si="787"/>
        <v>0</v>
      </c>
      <c r="AFK63" s="309">
        <f t="shared" si="788"/>
        <v>0</v>
      </c>
      <c r="AFL63" s="309">
        <f t="shared" si="789"/>
        <v>0</v>
      </c>
      <c r="AFM63" s="309">
        <f t="shared" si="790"/>
        <v>0</v>
      </c>
      <c r="AFN63" s="309">
        <f t="shared" si="791"/>
        <v>0</v>
      </c>
      <c r="AFO63" s="309">
        <f t="shared" si="792"/>
        <v>0</v>
      </c>
      <c r="AFP63" s="309">
        <f t="shared" si="793"/>
        <v>0</v>
      </c>
      <c r="AFQ63" s="309">
        <f t="shared" si="794"/>
        <v>0</v>
      </c>
      <c r="AFR63" s="309">
        <f t="shared" si="795"/>
        <v>0</v>
      </c>
      <c r="AFS63" s="309">
        <f t="shared" si="796"/>
        <v>0</v>
      </c>
      <c r="AFT63" s="309">
        <f t="shared" si="797"/>
        <v>0</v>
      </c>
      <c r="AFU63" s="309">
        <f t="shared" si="798"/>
        <v>0</v>
      </c>
      <c r="AFV63" s="309">
        <f t="shared" si="799"/>
        <v>0</v>
      </c>
      <c r="AFW63" s="309">
        <f t="shared" si="800"/>
        <v>0</v>
      </c>
      <c r="AFX63" s="309">
        <f t="shared" si="801"/>
        <v>0</v>
      </c>
      <c r="AFY63" s="309">
        <f t="shared" si="802"/>
        <v>0</v>
      </c>
      <c r="AFZ63" s="309">
        <f t="shared" si="803"/>
        <v>0</v>
      </c>
      <c r="AGA63" s="309">
        <f t="shared" si="804"/>
        <v>0</v>
      </c>
      <c r="AGB63" s="309">
        <f t="shared" si="805"/>
        <v>0</v>
      </c>
      <c r="AGC63" s="309">
        <f t="shared" si="806"/>
        <v>0</v>
      </c>
      <c r="AGD63" s="309">
        <f t="shared" si="807"/>
        <v>0</v>
      </c>
      <c r="AGE63" s="309">
        <v>0.21840142484526145</v>
      </c>
      <c r="AGF63" s="309">
        <v>0.21022480415838082</v>
      </c>
      <c r="AGG63" s="309">
        <v>0.41220107422627916</v>
      </c>
      <c r="AGH63" s="309">
        <v>0.19898691896771795</v>
      </c>
    </row>
    <row r="64" spans="1:866" x14ac:dyDescent="0.25">
      <c r="C64" s="149" t="s">
        <v>94</v>
      </c>
      <c r="D64" s="309">
        <f t="shared" si="65"/>
        <v>0</v>
      </c>
      <c r="E64" s="309">
        <f t="shared" si="66"/>
        <v>0</v>
      </c>
      <c r="F64" s="309">
        <f t="shared" si="67"/>
        <v>5.0209853167653331E-3</v>
      </c>
      <c r="G64" s="309">
        <f t="shared" si="68"/>
        <v>9.1761092985158457E-3</v>
      </c>
      <c r="H64" s="309">
        <f t="shared" si="69"/>
        <v>5.0209853167653331E-3</v>
      </c>
      <c r="I64" s="309">
        <f t="shared" si="70"/>
        <v>9.1761092985158457E-3</v>
      </c>
      <c r="J64" s="309">
        <f t="shared" si="71"/>
        <v>9.1761092985158457E-3</v>
      </c>
      <c r="K64" s="309">
        <f t="shared" si="72"/>
        <v>5.0209853167653331E-3</v>
      </c>
      <c r="L64" s="309">
        <f t="shared" si="73"/>
        <v>5.0209853167653331E-3</v>
      </c>
      <c r="M64" s="309">
        <f t="shared" si="74"/>
        <v>9.1761092985158457E-3</v>
      </c>
      <c r="N64" s="309">
        <f t="shared" si="75"/>
        <v>0</v>
      </c>
      <c r="O64" s="309">
        <f t="shared" si="76"/>
        <v>5.0209853167653331E-3</v>
      </c>
      <c r="P64" s="309">
        <f t="shared" si="77"/>
        <v>5.0209853167653331E-3</v>
      </c>
      <c r="Q64" s="309">
        <f t="shared" si="78"/>
        <v>0</v>
      </c>
      <c r="R64" s="309">
        <f t="shared" si="79"/>
        <v>9.1761092985158457E-3</v>
      </c>
      <c r="S64" s="309">
        <f t="shared" si="80"/>
        <v>9.1761092985158457E-3</v>
      </c>
      <c r="T64" s="309">
        <f t="shared" si="81"/>
        <v>5.0209853167653331E-3</v>
      </c>
      <c r="U64" s="309">
        <f t="shared" si="82"/>
        <v>5.0209853167653331E-3</v>
      </c>
      <c r="V64" s="309">
        <f t="shared" si="83"/>
        <v>9.1761092985158457E-3</v>
      </c>
      <c r="W64" s="309">
        <f t="shared" si="84"/>
        <v>9.1761092985158457E-3</v>
      </c>
      <c r="X64" s="309">
        <f t="shared" si="85"/>
        <v>9.1761092985158457E-3</v>
      </c>
      <c r="Y64" s="309">
        <f t="shared" si="86"/>
        <v>9.1761092985158457E-3</v>
      </c>
      <c r="Z64" s="309">
        <f t="shared" si="87"/>
        <v>5.0209853167653331E-3</v>
      </c>
      <c r="AA64" s="309">
        <f t="shared" si="88"/>
        <v>5.0209853167653331E-3</v>
      </c>
      <c r="AB64" s="309">
        <f t="shared" si="89"/>
        <v>0</v>
      </c>
      <c r="AC64" s="309">
        <f t="shared" ref="AC64:AD64" si="817">E116</f>
        <v>0</v>
      </c>
      <c r="AD64" s="309">
        <f t="shared" si="817"/>
        <v>9.1761092985158457E-3</v>
      </c>
      <c r="AE64" s="309">
        <f t="shared" si="91"/>
        <v>5.0209853167653331E-3</v>
      </c>
      <c r="AF64" s="309">
        <f t="shared" si="92"/>
        <v>9.1761092985158457E-3</v>
      </c>
      <c r="AG64" s="309">
        <f t="shared" si="93"/>
        <v>5.0209853167653331E-3</v>
      </c>
      <c r="AH64" s="309">
        <f t="shared" si="94"/>
        <v>9.1761092985158457E-3</v>
      </c>
      <c r="AI64" s="309">
        <v>0</v>
      </c>
      <c r="AJ64" s="309">
        <v>0</v>
      </c>
      <c r="AK64" s="309">
        <v>0</v>
      </c>
      <c r="AL64" s="309">
        <v>0</v>
      </c>
      <c r="AN64" s="309">
        <f t="shared" si="95"/>
        <v>0</v>
      </c>
      <c r="AO64" s="309">
        <f t="shared" si="96"/>
        <v>0</v>
      </c>
      <c r="AP64" s="309">
        <f t="shared" si="97"/>
        <v>0</v>
      </c>
      <c r="AQ64" s="309">
        <f t="shared" si="98"/>
        <v>0</v>
      </c>
      <c r="AR64" s="309">
        <f t="shared" si="99"/>
        <v>0</v>
      </c>
      <c r="AS64" s="309">
        <f t="shared" si="100"/>
        <v>0</v>
      </c>
      <c r="AT64" s="309">
        <f t="shared" si="101"/>
        <v>0</v>
      </c>
      <c r="AU64" s="309">
        <f t="shared" si="102"/>
        <v>0</v>
      </c>
      <c r="AV64" s="309">
        <f t="shared" si="103"/>
        <v>0</v>
      </c>
      <c r="AW64" s="309">
        <f t="shared" si="104"/>
        <v>0</v>
      </c>
      <c r="AX64" s="309">
        <f t="shared" si="105"/>
        <v>0</v>
      </c>
      <c r="AY64" s="309">
        <f t="shared" si="106"/>
        <v>0</v>
      </c>
      <c r="AZ64" s="309">
        <f t="shared" si="107"/>
        <v>0</v>
      </c>
      <c r="BA64" s="309">
        <f t="shared" si="108"/>
        <v>0</v>
      </c>
      <c r="BB64" s="309">
        <f t="shared" si="109"/>
        <v>0</v>
      </c>
      <c r="BC64" s="309">
        <f t="shared" si="110"/>
        <v>0</v>
      </c>
      <c r="BD64" s="309">
        <f t="shared" si="111"/>
        <v>0</v>
      </c>
      <c r="BE64" s="309">
        <f t="shared" si="112"/>
        <v>0</v>
      </c>
      <c r="BF64" s="309">
        <f t="shared" si="113"/>
        <v>0</v>
      </c>
      <c r="BG64" s="309">
        <f t="shared" si="114"/>
        <v>0</v>
      </c>
      <c r="BH64" s="309">
        <f t="shared" si="115"/>
        <v>0</v>
      </c>
      <c r="BI64" s="309">
        <f t="shared" si="116"/>
        <v>0</v>
      </c>
      <c r="BJ64" s="309">
        <f t="shared" si="117"/>
        <v>0</v>
      </c>
      <c r="BK64" s="309">
        <f t="shared" si="118"/>
        <v>0</v>
      </c>
      <c r="BL64" s="309">
        <f t="shared" si="119"/>
        <v>0</v>
      </c>
      <c r="BM64" s="309">
        <f t="shared" si="120"/>
        <v>0</v>
      </c>
      <c r="BN64" s="309">
        <f t="shared" si="121"/>
        <v>0</v>
      </c>
      <c r="BO64" s="309">
        <f t="shared" si="122"/>
        <v>0</v>
      </c>
      <c r="BP64" s="309">
        <f t="shared" si="123"/>
        <v>0</v>
      </c>
      <c r="BQ64" s="309">
        <f t="shared" si="124"/>
        <v>0</v>
      </c>
      <c r="BR64" s="309">
        <f t="shared" si="125"/>
        <v>0</v>
      </c>
      <c r="BS64" s="309">
        <v>0</v>
      </c>
      <c r="BT64" s="309">
        <v>0</v>
      </c>
      <c r="BU64" s="309">
        <v>0</v>
      </c>
      <c r="BV64" s="309">
        <v>0</v>
      </c>
      <c r="BX64" s="309">
        <f t="shared" si="126"/>
        <v>0</v>
      </c>
      <c r="BY64" s="309">
        <f t="shared" si="127"/>
        <v>0</v>
      </c>
      <c r="BZ64" s="309">
        <f t="shared" si="128"/>
        <v>0</v>
      </c>
      <c r="CA64" s="309">
        <f t="shared" si="129"/>
        <v>7.2628963687897336E-4</v>
      </c>
      <c r="CB64" s="309">
        <f t="shared" si="130"/>
        <v>0</v>
      </c>
      <c r="CC64" s="309">
        <f t="shared" si="131"/>
        <v>7.2628963687897336E-4</v>
      </c>
      <c r="CD64" s="309">
        <f t="shared" si="132"/>
        <v>7.2628963687897336E-4</v>
      </c>
      <c r="CE64" s="309">
        <f t="shared" si="133"/>
        <v>0</v>
      </c>
      <c r="CF64" s="309">
        <f t="shared" si="134"/>
        <v>0</v>
      </c>
      <c r="CG64" s="309">
        <f t="shared" si="135"/>
        <v>7.2628963687897336E-4</v>
      </c>
      <c r="CH64" s="309">
        <f t="shared" si="136"/>
        <v>0</v>
      </c>
      <c r="CI64" s="309">
        <f t="shared" si="137"/>
        <v>0</v>
      </c>
      <c r="CJ64" s="309">
        <f t="shared" si="138"/>
        <v>0</v>
      </c>
      <c r="CK64" s="309">
        <f t="shared" si="139"/>
        <v>0</v>
      </c>
      <c r="CL64" s="309">
        <f t="shared" si="140"/>
        <v>7.2628963687897336E-4</v>
      </c>
      <c r="CM64" s="309">
        <f t="shared" si="141"/>
        <v>7.2628963687897336E-4</v>
      </c>
      <c r="CN64" s="309">
        <f t="shared" si="142"/>
        <v>0</v>
      </c>
      <c r="CO64" s="309">
        <f t="shared" si="143"/>
        <v>0</v>
      </c>
      <c r="CP64" s="309">
        <f t="shared" si="144"/>
        <v>7.2628963687897336E-4</v>
      </c>
      <c r="CQ64" s="309">
        <f t="shared" si="145"/>
        <v>7.2628963687897336E-4</v>
      </c>
      <c r="CR64" s="309">
        <f t="shared" si="146"/>
        <v>7.2628963687897336E-4</v>
      </c>
      <c r="CS64" s="309">
        <f t="shared" si="147"/>
        <v>7.2628963687897336E-4</v>
      </c>
      <c r="CT64" s="309">
        <f t="shared" si="148"/>
        <v>0</v>
      </c>
      <c r="CU64" s="309">
        <f t="shared" si="149"/>
        <v>0</v>
      </c>
      <c r="CV64" s="309">
        <f t="shared" si="150"/>
        <v>0</v>
      </c>
      <c r="CW64" s="309">
        <f t="shared" si="151"/>
        <v>0</v>
      </c>
      <c r="CX64" s="309">
        <f t="shared" si="152"/>
        <v>7.2628963687897336E-4</v>
      </c>
      <c r="CY64" s="309">
        <f t="shared" si="153"/>
        <v>0</v>
      </c>
      <c r="CZ64" s="309">
        <f t="shared" si="154"/>
        <v>7.2628963687897336E-4</v>
      </c>
      <c r="DA64" s="309">
        <f t="shared" si="155"/>
        <v>0</v>
      </c>
      <c r="DB64" s="309">
        <f t="shared" si="156"/>
        <v>7.2628963687897336E-4</v>
      </c>
      <c r="DC64" s="309">
        <v>0</v>
      </c>
      <c r="DD64" s="309">
        <v>0</v>
      </c>
      <c r="DE64" s="309">
        <v>0</v>
      </c>
      <c r="DF64" s="309">
        <v>0</v>
      </c>
      <c r="DH64" s="309">
        <f t="shared" si="157"/>
        <v>0</v>
      </c>
      <c r="DI64" s="309">
        <f t="shared" si="158"/>
        <v>0</v>
      </c>
      <c r="DJ64" s="309">
        <f t="shared" si="159"/>
        <v>0</v>
      </c>
      <c r="DK64" s="309">
        <f t="shared" si="160"/>
        <v>0</v>
      </c>
      <c r="DL64" s="309">
        <f t="shared" si="161"/>
        <v>0</v>
      </c>
      <c r="DM64" s="309">
        <f t="shared" si="162"/>
        <v>0</v>
      </c>
      <c r="DN64" s="309">
        <f t="shared" si="163"/>
        <v>0</v>
      </c>
      <c r="DO64" s="309">
        <f t="shared" si="164"/>
        <v>0</v>
      </c>
      <c r="DP64" s="309">
        <f t="shared" si="165"/>
        <v>0</v>
      </c>
      <c r="DQ64" s="309">
        <f t="shared" si="166"/>
        <v>0</v>
      </c>
      <c r="DR64" s="309">
        <f t="shared" si="167"/>
        <v>0</v>
      </c>
      <c r="DS64" s="309">
        <f t="shared" si="168"/>
        <v>0</v>
      </c>
      <c r="DT64" s="309">
        <f t="shared" si="169"/>
        <v>0</v>
      </c>
      <c r="DU64" s="309">
        <f t="shared" si="170"/>
        <v>0</v>
      </c>
      <c r="DV64" s="309">
        <f t="shared" si="171"/>
        <v>0</v>
      </c>
      <c r="DW64" s="309">
        <f t="shared" si="172"/>
        <v>0</v>
      </c>
      <c r="DX64" s="309">
        <f t="shared" si="173"/>
        <v>0</v>
      </c>
      <c r="DY64" s="309">
        <f t="shared" si="174"/>
        <v>0</v>
      </c>
      <c r="DZ64" s="309">
        <f t="shared" si="175"/>
        <v>0</v>
      </c>
      <c r="EA64" s="309">
        <f t="shared" si="176"/>
        <v>0</v>
      </c>
      <c r="EB64" s="309">
        <f t="shared" si="177"/>
        <v>0</v>
      </c>
      <c r="EC64" s="309">
        <f t="shared" si="178"/>
        <v>0</v>
      </c>
      <c r="ED64" s="309">
        <f t="shared" si="179"/>
        <v>0</v>
      </c>
      <c r="EE64" s="309">
        <f t="shared" si="180"/>
        <v>0</v>
      </c>
      <c r="EF64" s="309">
        <f t="shared" si="181"/>
        <v>0</v>
      </c>
      <c r="EG64" s="309">
        <f t="shared" si="182"/>
        <v>0</v>
      </c>
      <c r="EH64" s="309">
        <f t="shared" si="183"/>
        <v>0</v>
      </c>
      <c r="EI64" s="309">
        <f t="shared" si="184"/>
        <v>0</v>
      </c>
      <c r="EJ64" s="309">
        <f t="shared" si="185"/>
        <v>0</v>
      </c>
      <c r="EK64" s="309">
        <f t="shared" si="186"/>
        <v>0</v>
      </c>
      <c r="EL64" s="309">
        <f t="shared" si="187"/>
        <v>0</v>
      </c>
      <c r="EM64" s="309">
        <v>0</v>
      </c>
      <c r="EN64" s="309">
        <v>0</v>
      </c>
      <c r="EO64" s="309">
        <v>0</v>
      </c>
      <c r="EP64" s="309">
        <v>0</v>
      </c>
      <c r="ER64" s="309">
        <f t="shared" si="188"/>
        <v>0</v>
      </c>
      <c r="ES64" s="309">
        <f t="shared" si="189"/>
        <v>0</v>
      </c>
      <c r="ET64" s="309">
        <f t="shared" si="190"/>
        <v>0</v>
      </c>
      <c r="EU64" s="309">
        <f t="shared" si="191"/>
        <v>0</v>
      </c>
      <c r="EV64" s="309">
        <f t="shared" si="192"/>
        <v>0</v>
      </c>
      <c r="EW64" s="309">
        <f t="shared" si="193"/>
        <v>0</v>
      </c>
      <c r="EX64" s="309">
        <f t="shared" si="194"/>
        <v>0</v>
      </c>
      <c r="EY64" s="309">
        <f t="shared" si="195"/>
        <v>0</v>
      </c>
      <c r="EZ64" s="309">
        <f t="shared" si="196"/>
        <v>0</v>
      </c>
      <c r="FA64" s="309">
        <f t="shared" si="197"/>
        <v>0</v>
      </c>
      <c r="FB64" s="309">
        <f t="shared" si="198"/>
        <v>0</v>
      </c>
      <c r="FC64" s="309">
        <f t="shared" si="199"/>
        <v>0</v>
      </c>
      <c r="FD64" s="309">
        <f t="shared" si="200"/>
        <v>0</v>
      </c>
      <c r="FE64" s="309">
        <f t="shared" si="201"/>
        <v>0</v>
      </c>
      <c r="FF64" s="309">
        <f t="shared" si="202"/>
        <v>0</v>
      </c>
      <c r="FG64" s="309">
        <f t="shared" si="203"/>
        <v>0</v>
      </c>
      <c r="FH64" s="309">
        <f t="shared" si="204"/>
        <v>0</v>
      </c>
      <c r="FI64" s="309">
        <f t="shared" si="205"/>
        <v>0</v>
      </c>
      <c r="FJ64" s="309">
        <f t="shared" si="206"/>
        <v>0</v>
      </c>
      <c r="FK64" s="309">
        <f t="shared" si="207"/>
        <v>0</v>
      </c>
      <c r="FL64" s="309">
        <f t="shared" si="208"/>
        <v>0</v>
      </c>
      <c r="FM64" s="309">
        <f t="shared" si="209"/>
        <v>0</v>
      </c>
      <c r="FN64" s="309">
        <f t="shared" si="210"/>
        <v>0</v>
      </c>
      <c r="FO64" s="309">
        <f t="shared" si="211"/>
        <v>0</v>
      </c>
      <c r="FP64" s="309">
        <f t="shared" si="212"/>
        <v>0</v>
      </c>
      <c r="FQ64" s="309">
        <f t="shared" si="213"/>
        <v>0</v>
      </c>
      <c r="FR64" s="309">
        <f t="shared" si="214"/>
        <v>0</v>
      </c>
      <c r="FS64" s="309">
        <f t="shared" si="215"/>
        <v>0</v>
      </c>
      <c r="FT64" s="309">
        <f t="shared" si="216"/>
        <v>0</v>
      </c>
      <c r="FU64" s="309">
        <f t="shared" si="217"/>
        <v>0</v>
      </c>
      <c r="FV64" s="309">
        <f t="shared" si="218"/>
        <v>0</v>
      </c>
      <c r="FW64" s="309">
        <v>0</v>
      </c>
      <c r="FX64" s="309">
        <v>0</v>
      </c>
      <c r="FY64" s="309">
        <v>0</v>
      </c>
      <c r="FZ64" s="309">
        <v>0</v>
      </c>
      <c r="GB64" s="309">
        <f t="shared" si="219"/>
        <v>0</v>
      </c>
      <c r="GC64" s="309">
        <f t="shared" si="220"/>
        <v>0</v>
      </c>
      <c r="GD64" s="309">
        <f t="shared" si="221"/>
        <v>0</v>
      </c>
      <c r="GE64" s="309">
        <f t="shared" si="222"/>
        <v>0</v>
      </c>
      <c r="GF64" s="309">
        <f t="shared" si="223"/>
        <v>0</v>
      </c>
      <c r="GG64" s="309">
        <f t="shared" si="224"/>
        <v>0</v>
      </c>
      <c r="GH64" s="309">
        <f t="shared" si="225"/>
        <v>0</v>
      </c>
      <c r="GI64" s="309">
        <f t="shared" si="226"/>
        <v>0</v>
      </c>
      <c r="GJ64" s="309">
        <f t="shared" si="227"/>
        <v>0</v>
      </c>
      <c r="GK64" s="309">
        <f t="shared" si="228"/>
        <v>0</v>
      </c>
      <c r="GL64" s="309">
        <f t="shared" si="229"/>
        <v>0</v>
      </c>
      <c r="GM64" s="309">
        <f t="shared" si="230"/>
        <v>0</v>
      </c>
      <c r="GN64" s="309">
        <f t="shared" si="231"/>
        <v>0</v>
      </c>
      <c r="GO64" s="309">
        <f t="shared" si="232"/>
        <v>0</v>
      </c>
      <c r="GP64" s="309">
        <f t="shared" si="233"/>
        <v>0</v>
      </c>
      <c r="GQ64" s="309">
        <f t="shared" si="234"/>
        <v>0</v>
      </c>
      <c r="GR64" s="309">
        <f t="shared" si="235"/>
        <v>0</v>
      </c>
      <c r="GS64" s="309">
        <f t="shared" si="236"/>
        <v>0</v>
      </c>
      <c r="GT64" s="309">
        <f t="shared" si="237"/>
        <v>0</v>
      </c>
      <c r="GU64" s="309">
        <f t="shared" si="238"/>
        <v>0</v>
      </c>
      <c r="GV64" s="309">
        <f t="shared" si="239"/>
        <v>0</v>
      </c>
      <c r="GW64" s="309">
        <f t="shared" si="240"/>
        <v>0</v>
      </c>
      <c r="GX64" s="309">
        <f t="shared" si="241"/>
        <v>0</v>
      </c>
      <c r="GY64" s="309">
        <f t="shared" si="242"/>
        <v>0</v>
      </c>
      <c r="GZ64" s="309">
        <f t="shared" si="243"/>
        <v>0</v>
      </c>
      <c r="HA64" s="309">
        <f t="shared" si="244"/>
        <v>0</v>
      </c>
      <c r="HB64" s="309">
        <f t="shared" si="245"/>
        <v>0</v>
      </c>
      <c r="HC64" s="309">
        <f t="shared" si="246"/>
        <v>0</v>
      </c>
      <c r="HD64" s="309">
        <f t="shared" si="247"/>
        <v>0</v>
      </c>
      <c r="HE64" s="309">
        <f t="shared" si="248"/>
        <v>0</v>
      </c>
      <c r="HF64" s="309">
        <f t="shared" si="249"/>
        <v>0</v>
      </c>
      <c r="HG64" s="309">
        <v>0</v>
      </c>
      <c r="HH64" s="309">
        <v>0</v>
      </c>
      <c r="HI64" s="309">
        <v>0</v>
      </c>
      <c r="HJ64" s="309">
        <v>0</v>
      </c>
      <c r="HL64" s="309">
        <f t="shared" si="250"/>
        <v>0</v>
      </c>
      <c r="HM64" s="309">
        <f t="shared" si="251"/>
        <v>0</v>
      </c>
      <c r="HN64" s="309">
        <f t="shared" si="252"/>
        <v>0</v>
      </c>
      <c r="HO64" s="309">
        <f t="shared" si="253"/>
        <v>0</v>
      </c>
      <c r="HP64" s="309">
        <f t="shared" si="254"/>
        <v>0</v>
      </c>
      <c r="HQ64" s="309">
        <f t="shared" si="255"/>
        <v>0</v>
      </c>
      <c r="HR64" s="309">
        <f t="shared" si="256"/>
        <v>0</v>
      </c>
      <c r="HS64" s="309">
        <f t="shared" si="257"/>
        <v>0</v>
      </c>
      <c r="HT64" s="309">
        <f t="shared" si="258"/>
        <v>0</v>
      </c>
      <c r="HU64" s="309">
        <f t="shared" si="259"/>
        <v>0</v>
      </c>
      <c r="HV64" s="309">
        <f t="shared" si="260"/>
        <v>0</v>
      </c>
      <c r="HW64" s="309">
        <f t="shared" si="261"/>
        <v>0</v>
      </c>
      <c r="HX64" s="309">
        <f t="shared" si="262"/>
        <v>0</v>
      </c>
      <c r="HY64" s="309">
        <f t="shared" si="263"/>
        <v>0</v>
      </c>
      <c r="HZ64" s="309">
        <f t="shared" si="264"/>
        <v>0</v>
      </c>
      <c r="IA64" s="309">
        <f t="shared" si="265"/>
        <v>0</v>
      </c>
      <c r="IB64" s="309">
        <f t="shared" si="266"/>
        <v>0</v>
      </c>
      <c r="IC64" s="309">
        <f t="shared" si="267"/>
        <v>0</v>
      </c>
      <c r="ID64" s="309">
        <f t="shared" si="268"/>
        <v>0</v>
      </c>
      <c r="IE64" s="309">
        <f t="shared" si="269"/>
        <v>0</v>
      </c>
      <c r="IF64" s="309">
        <f t="shared" si="270"/>
        <v>0</v>
      </c>
      <c r="IG64" s="309">
        <f t="shared" si="271"/>
        <v>0</v>
      </c>
      <c r="IH64" s="309">
        <f t="shared" si="272"/>
        <v>0</v>
      </c>
      <c r="II64" s="309">
        <f t="shared" si="273"/>
        <v>0</v>
      </c>
      <c r="IJ64" s="309">
        <f t="shared" si="274"/>
        <v>0</v>
      </c>
      <c r="IK64" s="309">
        <f t="shared" si="275"/>
        <v>0</v>
      </c>
      <c r="IL64" s="309">
        <f t="shared" si="276"/>
        <v>0</v>
      </c>
      <c r="IM64" s="309">
        <f t="shared" si="277"/>
        <v>0</v>
      </c>
      <c r="IN64" s="309">
        <f t="shared" si="278"/>
        <v>0</v>
      </c>
      <c r="IO64" s="309">
        <f t="shared" si="279"/>
        <v>0</v>
      </c>
      <c r="IP64" s="309">
        <f t="shared" si="280"/>
        <v>0</v>
      </c>
      <c r="IQ64" s="309">
        <v>0</v>
      </c>
      <c r="IR64" s="309">
        <v>0</v>
      </c>
      <c r="IS64" s="309">
        <v>0</v>
      </c>
      <c r="IT64" s="309">
        <v>0</v>
      </c>
      <c r="IV64" s="309">
        <f t="shared" si="281"/>
        <v>0</v>
      </c>
      <c r="IW64" s="309">
        <f t="shared" si="282"/>
        <v>0</v>
      </c>
      <c r="IX64" s="309">
        <f t="shared" si="283"/>
        <v>0</v>
      </c>
      <c r="IY64" s="309">
        <f t="shared" si="284"/>
        <v>0</v>
      </c>
      <c r="IZ64" s="309">
        <f t="shared" si="285"/>
        <v>0</v>
      </c>
      <c r="JA64" s="309">
        <f t="shared" si="286"/>
        <v>0</v>
      </c>
      <c r="JB64" s="309">
        <f t="shared" si="287"/>
        <v>0</v>
      </c>
      <c r="JC64" s="309">
        <f t="shared" si="288"/>
        <v>0</v>
      </c>
      <c r="JD64" s="309">
        <f t="shared" si="289"/>
        <v>0</v>
      </c>
      <c r="JE64" s="309">
        <f t="shared" si="290"/>
        <v>0</v>
      </c>
      <c r="JF64" s="309">
        <f t="shared" si="291"/>
        <v>0</v>
      </c>
      <c r="JG64" s="309">
        <f t="shared" si="292"/>
        <v>0</v>
      </c>
      <c r="JH64" s="309">
        <f t="shared" si="293"/>
        <v>0</v>
      </c>
      <c r="JI64" s="309">
        <f t="shared" si="294"/>
        <v>0</v>
      </c>
      <c r="JJ64" s="309">
        <f t="shared" si="295"/>
        <v>0</v>
      </c>
      <c r="JK64" s="309">
        <f t="shared" si="296"/>
        <v>0</v>
      </c>
      <c r="JL64" s="309">
        <f t="shared" si="297"/>
        <v>0</v>
      </c>
      <c r="JM64" s="309">
        <f t="shared" si="298"/>
        <v>0</v>
      </c>
      <c r="JN64" s="309">
        <f t="shared" si="299"/>
        <v>0</v>
      </c>
      <c r="JO64" s="309">
        <f t="shared" si="300"/>
        <v>0</v>
      </c>
      <c r="JP64" s="309">
        <f t="shared" si="301"/>
        <v>0</v>
      </c>
      <c r="JQ64" s="309">
        <f t="shared" si="302"/>
        <v>0</v>
      </c>
      <c r="JR64" s="309">
        <f t="shared" si="303"/>
        <v>0</v>
      </c>
      <c r="JS64" s="309">
        <f t="shared" si="304"/>
        <v>0</v>
      </c>
      <c r="JT64" s="309">
        <f t="shared" si="305"/>
        <v>0</v>
      </c>
      <c r="JU64" s="309">
        <f t="shared" si="306"/>
        <v>0</v>
      </c>
      <c r="JV64" s="309">
        <f t="shared" si="307"/>
        <v>0</v>
      </c>
      <c r="JW64" s="309">
        <f t="shared" si="308"/>
        <v>0</v>
      </c>
      <c r="JX64" s="309">
        <f t="shared" si="309"/>
        <v>0</v>
      </c>
      <c r="JY64" s="309">
        <f t="shared" si="310"/>
        <v>0</v>
      </c>
      <c r="JZ64" s="309">
        <f t="shared" si="311"/>
        <v>0</v>
      </c>
      <c r="KA64" s="309">
        <v>0</v>
      </c>
      <c r="KB64" s="309">
        <v>0</v>
      </c>
      <c r="KC64" s="309">
        <v>0</v>
      </c>
      <c r="KD64" s="309">
        <v>0</v>
      </c>
      <c r="KF64" s="309">
        <f t="shared" si="312"/>
        <v>0</v>
      </c>
      <c r="KG64" s="309">
        <f t="shared" si="313"/>
        <v>0</v>
      </c>
      <c r="KH64" s="309">
        <f t="shared" si="314"/>
        <v>0</v>
      </c>
      <c r="KI64" s="309">
        <f t="shared" si="315"/>
        <v>0</v>
      </c>
      <c r="KJ64" s="309">
        <f t="shared" si="316"/>
        <v>0</v>
      </c>
      <c r="KK64" s="309">
        <f t="shared" si="317"/>
        <v>0</v>
      </c>
      <c r="KL64" s="309">
        <f t="shared" si="318"/>
        <v>0</v>
      </c>
      <c r="KM64" s="309">
        <f t="shared" si="319"/>
        <v>0</v>
      </c>
      <c r="KN64" s="309">
        <f t="shared" si="320"/>
        <v>0</v>
      </c>
      <c r="KO64" s="309">
        <f t="shared" si="321"/>
        <v>0</v>
      </c>
      <c r="KP64" s="309">
        <f t="shared" si="322"/>
        <v>0</v>
      </c>
      <c r="KQ64" s="309">
        <f t="shared" si="323"/>
        <v>0</v>
      </c>
      <c r="KR64" s="309">
        <f t="shared" si="324"/>
        <v>0</v>
      </c>
      <c r="KS64" s="309">
        <f t="shared" si="325"/>
        <v>0</v>
      </c>
      <c r="KT64" s="309">
        <f t="shared" si="326"/>
        <v>0</v>
      </c>
      <c r="KU64" s="309">
        <f t="shared" si="327"/>
        <v>0</v>
      </c>
      <c r="KV64" s="309">
        <f t="shared" si="328"/>
        <v>0</v>
      </c>
      <c r="KW64" s="309">
        <f t="shared" si="329"/>
        <v>0</v>
      </c>
      <c r="KX64" s="309">
        <f t="shared" si="330"/>
        <v>0</v>
      </c>
      <c r="KY64" s="309">
        <f t="shared" si="331"/>
        <v>0</v>
      </c>
      <c r="KZ64" s="309">
        <f t="shared" si="332"/>
        <v>0</v>
      </c>
      <c r="LA64" s="309">
        <f t="shared" si="333"/>
        <v>0</v>
      </c>
      <c r="LB64" s="309">
        <f t="shared" si="334"/>
        <v>0</v>
      </c>
      <c r="LC64" s="309">
        <f t="shared" si="335"/>
        <v>0</v>
      </c>
      <c r="LD64" s="309">
        <f t="shared" si="336"/>
        <v>0</v>
      </c>
      <c r="LE64" s="309">
        <f t="shared" si="337"/>
        <v>0</v>
      </c>
      <c r="LF64" s="309">
        <f t="shared" si="338"/>
        <v>0</v>
      </c>
      <c r="LG64" s="309">
        <f t="shared" si="339"/>
        <v>0</v>
      </c>
      <c r="LH64" s="309">
        <f t="shared" si="340"/>
        <v>0</v>
      </c>
      <c r="LI64" s="309">
        <f t="shared" si="341"/>
        <v>0</v>
      </c>
      <c r="LJ64" s="309">
        <f t="shared" si="342"/>
        <v>0</v>
      </c>
      <c r="LK64" s="309">
        <v>0</v>
      </c>
      <c r="LL64" s="309">
        <v>0</v>
      </c>
      <c r="LM64" s="309">
        <v>0</v>
      </c>
      <c r="LN64" s="309">
        <v>0</v>
      </c>
      <c r="LP64" s="309">
        <f t="shared" si="343"/>
        <v>0</v>
      </c>
      <c r="LQ64" s="309">
        <f t="shared" si="344"/>
        <v>0</v>
      </c>
      <c r="LR64" s="309">
        <f t="shared" si="345"/>
        <v>0</v>
      </c>
      <c r="LS64" s="309">
        <f t="shared" si="346"/>
        <v>0</v>
      </c>
      <c r="LT64" s="309">
        <f t="shared" si="347"/>
        <v>0</v>
      </c>
      <c r="LU64" s="309">
        <f t="shared" si="348"/>
        <v>0</v>
      </c>
      <c r="LV64" s="309">
        <f t="shared" si="349"/>
        <v>0</v>
      </c>
      <c r="LW64" s="309">
        <f t="shared" si="350"/>
        <v>0</v>
      </c>
      <c r="LX64" s="309">
        <f t="shared" si="351"/>
        <v>0</v>
      </c>
      <c r="LY64" s="309">
        <f t="shared" si="352"/>
        <v>0</v>
      </c>
      <c r="LZ64" s="309">
        <f t="shared" si="353"/>
        <v>0</v>
      </c>
      <c r="MA64" s="309">
        <f t="shared" si="354"/>
        <v>0</v>
      </c>
      <c r="MB64" s="309">
        <f t="shared" si="355"/>
        <v>0</v>
      </c>
      <c r="MC64" s="309">
        <f t="shared" si="356"/>
        <v>0</v>
      </c>
      <c r="MD64" s="309">
        <f t="shared" si="357"/>
        <v>0</v>
      </c>
      <c r="ME64" s="309">
        <f t="shared" si="358"/>
        <v>0</v>
      </c>
      <c r="MF64" s="309">
        <f t="shared" si="359"/>
        <v>0</v>
      </c>
      <c r="MG64" s="309">
        <f t="shared" si="360"/>
        <v>0</v>
      </c>
      <c r="MH64" s="309">
        <f t="shared" si="361"/>
        <v>0</v>
      </c>
      <c r="MI64" s="309">
        <f t="shared" si="362"/>
        <v>0</v>
      </c>
      <c r="MJ64" s="309">
        <f t="shared" si="363"/>
        <v>0</v>
      </c>
      <c r="MK64" s="309">
        <f t="shared" si="364"/>
        <v>0</v>
      </c>
      <c r="ML64" s="309">
        <f t="shared" si="365"/>
        <v>0</v>
      </c>
      <c r="MM64" s="309">
        <f t="shared" si="366"/>
        <v>0</v>
      </c>
      <c r="MN64" s="309">
        <f t="shared" si="367"/>
        <v>0</v>
      </c>
      <c r="MO64" s="309">
        <f t="shared" si="368"/>
        <v>0</v>
      </c>
      <c r="MP64" s="309">
        <f t="shared" si="369"/>
        <v>0</v>
      </c>
      <c r="MQ64" s="309">
        <f t="shared" si="370"/>
        <v>0</v>
      </c>
      <c r="MR64" s="309">
        <f t="shared" si="371"/>
        <v>0</v>
      </c>
      <c r="MS64" s="309">
        <f t="shared" si="372"/>
        <v>0</v>
      </c>
      <c r="MT64" s="309">
        <f t="shared" si="373"/>
        <v>0</v>
      </c>
      <c r="MU64" s="309">
        <v>0</v>
      </c>
      <c r="MV64" s="309">
        <v>0</v>
      </c>
      <c r="MW64" s="309">
        <v>0</v>
      </c>
      <c r="MX64" s="309">
        <v>0</v>
      </c>
      <c r="MZ64" s="309">
        <f t="shared" si="374"/>
        <v>0</v>
      </c>
      <c r="NA64" s="309">
        <f t="shared" si="375"/>
        <v>0</v>
      </c>
      <c r="NB64" s="309">
        <f t="shared" si="376"/>
        <v>0</v>
      </c>
      <c r="NC64" s="309">
        <f t="shared" si="377"/>
        <v>0</v>
      </c>
      <c r="ND64" s="309">
        <f t="shared" si="378"/>
        <v>0</v>
      </c>
      <c r="NE64" s="309">
        <f t="shared" si="379"/>
        <v>0</v>
      </c>
      <c r="NF64" s="309">
        <f t="shared" si="380"/>
        <v>0</v>
      </c>
      <c r="NG64" s="309">
        <f t="shared" si="381"/>
        <v>0</v>
      </c>
      <c r="NH64" s="309">
        <f t="shared" si="382"/>
        <v>0</v>
      </c>
      <c r="NI64" s="309">
        <f t="shared" si="383"/>
        <v>0</v>
      </c>
      <c r="NJ64" s="309">
        <f t="shared" si="384"/>
        <v>0</v>
      </c>
      <c r="NK64" s="309">
        <f t="shared" si="385"/>
        <v>0</v>
      </c>
      <c r="NL64" s="309">
        <f t="shared" si="386"/>
        <v>0</v>
      </c>
      <c r="NM64" s="309">
        <f t="shared" si="387"/>
        <v>0</v>
      </c>
      <c r="NN64" s="309">
        <f t="shared" si="388"/>
        <v>0</v>
      </c>
      <c r="NO64" s="309">
        <f t="shared" si="389"/>
        <v>0</v>
      </c>
      <c r="NP64" s="309">
        <f t="shared" si="390"/>
        <v>0</v>
      </c>
      <c r="NQ64" s="309">
        <f t="shared" si="391"/>
        <v>0</v>
      </c>
      <c r="NR64" s="309">
        <f t="shared" si="392"/>
        <v>0</v>
      </c>
      <c r="NS64" s="309">
        <f t="shared" si="393"/>
        <v>0</v>
      </c>
      <c r="NT64" s="309">
        <f t="shared" si="394"/>
        <v>0</v>
      </c>
      <c r="NU64" s="309">
        <f t="shared" si="395"/>
        <v>0</v>
      </c>
      <c r="NV64" s="309">
        <f t="shared" si="396"/>
        <v>0</v>
      </c>
      <c r="NW64" s="309">
        <f t="shared" si="397"/>
        <v>0</v>
      </c>
      <c r="NX64" s="309">
        <f t="shared" si="398"/>
        <v>0</v>
      </c>
      <c r="NY64" s="309">
        <f t="shared" si="399"/>
        <v>0</v>
      </c>
      <c r="NZ64" s="309">
        <f t="shared" si="400"/>
        <v>0</v>
      </c>
      <c r="OA64" s="309">
        <f t="shared" si="401"/>
        <v>0</v>
      </c>
      <c r="OB64" s="309">
        <f t="shared" si="402"/>
        <v>0</v>
      </c>
      <c r="OC64" s="309">
        <f t="shared" si="403"/>
        <v>0</v>
      </c>
      <c r="OD64" s="309">
        <f t="shared" si="404"/>
        <v>0</v>
      </c>
      <c r="OE64" s="309">
        <v>0</v>
      </c>
      <c r="OF64" s="309">
        <v>0</v>
      </c>
      <c r="OG64" s="309">
        <v>0</v>
      </c>
      <c r="OH64" s="309">
        <v>0</v>
      </c>
      <c r="OJ64" s="309">
        <f t="shared" si="405"/>
        <v>0</v>
      </c>
      <c r="OK64" s="309">
        <f t="shared" si="406"/>
        <v>0</v>
      </c>
      <c r="OL64" s="309">
        <f t="shared" si="407"/>
        <v>7.7821667762607578E-4</v>
      </c>
      <c r="OM64" s="309">
        <f t="shared" si="408"/>
        <v>3.4136773952737052E-3</v>
      </c>
      <c r="ON64" s="309">
        <f t="shared" si="409"/>
        <v>7.7821667762607578E-4</v>
      </c>
      <c r="OO64" s="309">
        <f t="shared" si="410"/>
        <v>3.4136773952737052E-3</v>
      </c>
      <c r="OP64" s="309">
        <f t="shared" si="411"/>
        <v>3.4136773952737052E-3</v>
      </c>
      <c r="OQ64" s="309">
        <f t="shared" si="412"/>
        <v>7.7821667762607578E-4</v>
      </c>
      <c r="OR64" s="309">
        <f t="shared" si="413"/>
        <v>7.7821667762607578E-4</v>
      </c>
      <c r="OS64" s="309">
        <f t="shared" si="414"/>
        <v>3.4136773952737052E-3</v>
      </c>
      <c r="OT64" s="309">
        <f t="shared" si="415"/>
        <v>0</v>
      </c>
      <c r="OU64" s="309">
        <f t="shared" si="416"/>
        <v>7.7821667762607578E-4</v>
      </c>
      <c r="OV64" s="309">
        <f t="shared" si="417"/>
        <v>7.7821667762607578E-4</v>
      </c>
      <c r="OW64" s="309">
        <f t="shared" si="418"/>
        <v>0</v>
      </c>
      <c r="OX64" s="309">
        <f t="shared" si="419"/>
        <v>3.4136773952737052E-3</v>
      </c>
      <c r="OY64" s="309">
        <f t="shared" si="420"/>
        <v>3.4136773952737052E-3</v>
      </c>
      <c r="OZ64" s="309">
        <f t="shared" si="421"/>
        <v>7.7821667762607578E-4</v>
      </c>
      <c r="PA64" s="309">
        <f t="shared" si="422"/>
        <v>7.7821667762607578E-4</v>
      </c>
      <c r="PB64" s="309">
        <f t="shared" si="423"/>
        <v>3.4136773952737052E-3</v>
      </c>
      <c r="PC64" s="309">
        <f t="shared" si="424"/>
        <v>3.4136773952737052E-3</v>
      </c>
      <c r="PD64" s="309">
        <f t="shared" si="425"/>
        <v>3.4136773952737052E-3</v>
      </c>
      <c r="PE64" s="309">
        <f t="shared" si="426"/>
        <v>3.4136773952737052E-3</v>
      </c>
      <c r="PF64" s="309">
        <f t="shared" si="427"/>
        <v>7.7821667762607578E-4</v>
      </c>
      <c r="PG64" s="309">
        <f t="shared" si="428"/>
        <v>7.7821667762607578E-4</v>
      </c>
      <c r="PH64" s="309">
        <f t="shared" si="429"/>
        <v>0</v>
      </c>
      <c r="PI64" s="309">
        <f t="shared" si="430"/>
        <v>0</v>
      </c>
      <c r="PJ64" s="309">
        <f t="shared" si="431"/>
        <v>3.4136773952737052E-3</v>
      </c>
      <c r="PK64" s="309">
        <f t="shared" si="432"/>
        <v>7.7821667762607578E-4</v>
      </c>
      <c r="PL64" s="309">
        <f t="shared" si="433"/>
        <v>3.4136773952737052E-3</v>
      </c>
      <c r="PM64" s="309">
        <f t="shared" si="434"/>
        <v>7.7821667762607578E-4</v>
      </c>
      <c r="PN64" s="309">
        <f t="shared" si="435"/>
        <v>3.4136773952737052E-3</v>
      </c>
      <c r="PO64" s="309">
        <v>0</v>
      </c>
      <c r="PP64" s="309">
        <v>0</v>
      </c>
      <c r="PQ64" s="309">
        <v>0</v>
      </c>
      <c r="PR64" s="309">
        <v>0</v>
      </c>
      <c r="PT64" s="309">
        <f t="shared" si="436"/>
        <v>0</v>
      </c>
      <c r="PU64" s="309">
        <f t="shared" si="437"/>
        <v>0</v>
      </c>
      <c r="PV64" s="309">
        <f t="shared" si="438"/>
        <v>2.1386419951224003E-2</v>
      </c>
      <c r="PW64" s="309">
        <f t="shared" si="439"/>
        <v>6.1977185581124215E-2</v>
      </c>
      <c r="PX64" s="309">
        <f t="shared" si="440"/>
        <v>2.1386419951224003E-2</v>
      </c>
      <c r="PY64" s="309">
        <f t="shared" si="441"/>
        <v>6.1977185581124215E-2</v>
      </c>
      <c r="PZ64" s="309">
        <f t="shared" si="442"/>
        <v>6.1977185581124215E-2</v>
      </c>
      <c r="QA64" s="309">
        <f t="shared" si="443"/>
        <v>2.1386419951224003E-2</v>
      </c>
      <c r="QB64" s="309">
        <f t="shared" si="444"/>
        <v>2.1386419951224003E-2</v>
      </c>
      <c r="QC64" s="309">
        <f t="shared" si="445"/>
        <v>6.1977185581124215E-2</v>
      </c>
      <c r="QD64" s="309">
        <f t="shared" si="446"/>
        <v>0</v>
      </c>
      <c r="QE64" s="309">
        <f t="shared" si="447"/>
        <v>2.1386419951224003E-2</v>
      </c>
      <c r="QF64" s="309">
        <f t="shared" si="448"/>
        <v>2.1386419951224003E-2</v>
      </c>
      <c r="QG64" s="309">
        <f t="shared" si="449"/>
        <v>0</v>
      </c>
      <c r="QH64" s="309">
        <f t="shared" si="450"/>
        <v>6.1977185581124215E-2</v>
      </c>
      <c r="QI64" s="309">
        <f t="shared" si="451"/>
        <v>6.1977185581124215E-2</v>
      </c>
      <c r="QJ64" s="309">
        <f t="shared" si="452"/>
        <v>2.1386419951224003E-2</v>
      </c>
      <c r="QK64" s="309">
        <f t="shared" si="453"/>
        <v>2.1386419951224003E-2</v>
      </c>
      <c r="QL64" s="309">
        <f t="shared" si="454"/>
        <v>6.1977185581124215E-2</v>
      </c>
      <c r="QM64" s="309">
        <f t="shared" si="455"/>
        <v>6.1977185581124215E-2</v>
      </c>
      <c r="QN64" s="309">
        <f t="shared" si="456"/>
        <v>6.1977185581124215E-2</v>
      </c>
      <c r="QO64" s="309">
        <f t="shared" si="457"/>
        <v>6.1977185581124215E-2</v>
      </c>
      <c r="QP64" s="309">
        <f t="shared" si="458"/>
        <v>2.1386419951224003E-2</v>
      </c>
      <c r="QQ64" s="309">
        <f t="shared" si="459"/>
        <v>2.1386419951224003E-2</v>
      </c>
      <c r="QR64" s="309">
        <f t="shared" si="460"/>
        <v>0</v>
      </c>
      <c r="QS64" s="309">
        <f t="shared" si="461"/>
        <v>0</v>
      </c>
      <c r="QT64" s="309">
        <f t="shared" si="462"/>
        <v>6.1977185581124215E-2</v>
      </c>
      <c r="QU64" s="309">
        <f t="shared" si="463"/>
        <v>2.1386419951224003E-2</v>
      </c>
      <c r="QV64" s="309">
        <f t="shared" si="464"/>
        <v>6.1977185581124215E-2</v>
      </c>
      <c r="QW64" s="309">
        <f t="shared" si="465"/>
        <v>2.1386419951224003E-2</v>
      </c>
      <c r="QX64" s="309">
        <f t="shared" si="466"/>
        <v>6.1977185581124215E-2</v>
      </c>
      <c r="QY64" s="309">
        <v>0</v>
      </c>
      <c r="QZ64" s="309">
        <v>0</v>
      </c>
      <c r="RA64" s="309">
        <v>0</v>
      </c>
      <c r="RB64" s="309">
        <v>0</v>
      </c>
      <c r="RD64" s="309">
        <f t="shared" si="467"/>
        <v>0</v>
      </c>
      <c r="RE64" s="309">
        <f t="shared" si="468"/>
        <v>0</v>
      </c>
      <c r="RF64" s="309">
        <f t="shared" si="469"/>
        <v>0</v>
      </c>
      <c r="RG64" s="309">
        <f t="shared" si="470"/>
        <v>0</v>
      </c>
      <c r="RH64" s="309">
        <f t="shared" si="471"/>
        <v>0</v>
      </c>
      <c r="RI64" s="309">
        <f t="shared" si="472"/>
        <v>0</v>
      </c>
      <c r="RJ64" s="309">
        <f t="shared" si="473"/>
        <v>0</v>
      </c>
      <c r="RK64" s="309">
        <f t="shared" si="474"/>
        <v>0</v>
      </c>
      <c r="RL64" s="309">
        <f t="shared" si="475"/>
        <v>0</v>
      </c>
      <c r="RM64" s="309">
        <f t="shared" si="476"/>
        <v>0</v>
      </c>
      <c r="RN64" s="309">
        <f t="shared" si="477"/>
        <v>0</v>
      </c>
      <c r="RO64" s="309">
        <f t="shared" si="478"/>
        <v>0</v>
      </c>
      <c r="RP64" s="309">
        <f t="shared" si="479"/>
        <v>0</v>
      </c>
      <c r="RQ64" s="309">
        <f t="shared" si="480"/>
        <v>0</v>
      </c>
      <c r="RR64" s="309">
        <f t="shared" si="481"/>
        <v>0</v>
      </c>
      <c r="RS64" s="309">
        <f t="shared" si="482"/>
        <v>0</v>
      </c>
      <c r="RT64" s="309">
        <f t="shared" si="483"/>
        <v>0</v>
      </c>
      <c r="RU64" s="309">
        <f t="shared" si="484"/>
        <v>0</v>
      </c>
      <c r="RV64" s="309">
        <f t="shared" si="485"/>
        <v>0</v>
      </c>
      <c r="RW64" s="309">
        <f t="shared" si="486"/>
        <v>0</v>
      </c>
      <c r="RX64" s="309">
        <f t="shared" si="487"/>
        <v>0</v>
      </c>
      <c r="RY64" s="309">
        <f t="shared" si="488"/>
        <v>0</v>
      </c>
      <c r="RZ64" s="309">
        <f t="shared" si="489"/>
        <v>0</v>
      </c>
      <c r="SA64" s="309">
        <f t="shared" si="490"/>
        <v>0</v>
      </c>
      <c r="SB64" s="309">
        <f t="shared" si="491"/>
        <v>0</v>
      </c>
      <c r="SC64" s="309">
        <f t="shared" si="492"/>
        <v>0</v>
      </c>
      <c r="SD64" s="309">
        <f t="shared" si="493"/>
        <v>0</v>
      </c>
      <c r="SE64" s="309">
        <f t="shared" si="494"/>
        <v>0</v>
      </c>
      <c r="SF64" s="309">
        <f t="shared" si="495"/>
        <v>0</v>
      </c>
      <c r="SG64" s="309">
        <f t="shared" si="496"/>
        <v>0</v>
      </c>
      <c r="SH64" s="309">
        <f t="shared" si="497"/>
        <v>0</v>
      </c>
      <c r="SI64" s="309">
        <v>0</v>
      </c>
      <c r="SJ64" s="309">
        <v>0</v>
      </c>
      <c r="SK64" s="309">
        <v>0</v>
      </c>
      <c r="SL64" s="309">
        <v>0</v>
      </c>
      <c r="SN64" s="309">
        <f t="shared" si="498"/>
        <v>0</v>
      </c>
      <c r="SO64" s="309">
        <f t="shared" si="499"/>
        <v>0</v>
      </c>
      <c r="SP64" s="309">
        <f t="shared" si="500"/>
        <v>1.7277206483390449E-2</v>
      </c>
      <c r="SQ64" s="309">
        <f t="shared" si="501"/>
        <v>4.1380020480768206E-2</v>
      </c>
      <c r="SR64" s="309">
        <f t="shared" si="502"/>
        <v>1.7277206483390449E-2</v>
      </c>
      <c r="SS64" s="309">
        <f t="shared" si="503"/>
        <v>4.1380020480768206E-2</v>
      </c>
      <c r="ST64" s="309">
        <f t="shared" si="504"/>
        <v>4.1380020480768206E-2</v>
      </c>
      <c r="SU64" s="309">
        <f t="shared" si="505"/>
        <v>1.7277206483390449E-2</v>
      </c>
      <c r="SV64" s="309">
        <f t="shared" si="506"/>
        <v>1.7277206483390449E-2</v>
      </c>
      <c r="SW64" s="309">
        <f t="shared" si="507"/>
        <v>4.1380020480768206E-2</v>
      </c>
      <c r="SX64" s="309">
        <f t="shared" si="508"/>
        <v>0</v>
      </c>
      <c r="SY64" s="309">
        <f t="shared" si="509"/>
        <v>1.7277206483390449E-2</v>
      </c>
      <c r="SZ64" s="309">
        <f t="shared" si="510"/>
        <v>1.7277206483390449E-2</v>
      </c>
      <c r="TA64" s="309">
        <f t="shared" si="511"/>
        <v>0</v>
      </c>
      <c r="TB64" s="309">
        <f t="shared" si="512"/>
        <v>4.1380020480768206E-2</v>
      </c>
      <c r="TC64" s="309">
        <f t="shared" si="513"/>
        <v>4.1380020480768206E-2</v>
      </c>
      <c r="TD64" s="309">
        <f t="shared" si="514"/>
        <v>1.7277206483390449E-2</v>
      </c>
      <c r="TE64" s="309">
        <f t="shared" si="515"/>
        <v>1.7277206483390449E-2</v>
      </c>
      <c r="TF64" s="309">
        <f t="shared" si="516"/>
        <v>4.1380020480768206E-2</v>
      </c>
      <c r="TG64" s="309">
        <f t="shared" si="517"/>
        <v>4.1380020480768206E-2</v>
      </c>
      <c r="TH64" s="309">
        <f t="shared" si="518"/>
        <v>4.1380020480768206E-2</v>
      </c>
      <c r="TI64" s="309">
        <f t="shared" si="519"/>
        <v>4.1380020480768206E-2</v>
      </c>
      <c r="TJ64" s="309">
        <f t="shared" si="520"/>
        <v>1.7277206483390449E-2</v>
      </c>
      <c r="TK64" s="309">
        <f t="shared" si="521"/>
        <v>1.7277206483390449E-2</v>
      </c>
      <c r="TL64" s="309">
        <f t="shared" si="522"/>
        <v>0</v>
      </c>
      <c r="TM64" s="309">
        <f t="shared" si="523"/>
        <v>0</v>
      </c>
      <c r="TN64" s="309">
        <f t="shared" si="524"/>
        <v>4.1380020480768206E-2</v>
      </c>
      <c r="TO64" s="309">
        <f t="shared" si="525"/>
        <v>1.7277206483390449E-2</v>
      </c>
      <c r="TP64" s="309">
        <f t="shared" si="526"/>
        <v>4.1380020480768206E-2</v>
      </c>
      <c r="TQ64" s="309">
        <f t="shared" si="527"/>
        <v>1.7277206483390449E-2</v>
      </c>
      <c r="TR64" s="309">
        <f t="shared" si="528"/>
        <v>4.1380020480768206E-2</v>
      </c>
      <c r="TS64" s="309">
        <v>0</v>
      </c>
      <c r="TT64" s="309">
        <v>0</v>
      </c>
      <c r="TU64" s="309">
        <v>0</v>
      </c>
      <c r="TV64" s="309">
        <v>0</v>
      </c>
      <c r="TX64" s="309">
        <f t="shared" si="529"/>
        <v>0</v>
      </c>
      <c r="TY64" s="309">
        <f t="shared" si="530"/>
        <v>0</v>
      </c>
      <c r="TZ64" s="309">
        <f t="shared" si="531"/>
        <v>0</v>
      </c>
      <c r="UA64" s="309">
        <f t="shared" si="532"/>
        <v>0</v>
      </c>
      <c r="UB64" s="309">
        <f t="shared" si="533"/>
        <v>0</v>
      </c>
      <c r="UC64" s="309">
        <f t="shared" si="534"/>
        <v>0</v>
      </c>
      <c r="UD64" s="309">
        <f t="shared" si="535"/>
        <v>0</v>
      </c>
      <c r="UE64" s="309">
        <f t="shared" si="536"/>
        <v>0</v>
      </c>
      <c r="UF64" s="309">
        <f t="shared" si="537"/>
        <v>0</v>
      </c>
      <c r="UG64" s="309">
        <f t="shared" si="538"/>
        <v>0</v>
      </c>
      <c r="UH64" s="309">
        <f t="shared" si="539"/>
        <v>0</v>
      </c>
      <c r="UI64" s="309">
        <f t="shared" si="540"/>
        <v>0</v>
      </c>
      <c r="UJ64" s="309">
        <f t="shared" si="541"/>
        <v>0</v>
      </c>
      <c r="UK64" s="309">
        <f t="shared" si="542"/>
        <v>0</v>
      </c>
      <c r="UL64" s="309">
        <f t="shared" si="543"/>
        <v>0</v>
      </c>
      <c r="UM64" s="309">
        <f t="shared" si="544"/>
        <v>0</v>
      </c>
      <c r="UN64" s="309">
        <f t="shared" si="545"/>
        <v>0</v>
      </c>
      <c r="UO64" s="309">
        <f t="shared" si="546"/>
        <v>0</v>
      </c>
      <c r="UP64" s="309">
        <f t="shared" si="547"/>
        <v>0</v>
      </c>
      <c r="UQ64" s="309">
        <f t="shared" si="548"/>
        <v>0</v>
      </c>
      <c r="UR64" s="309">
        <f t="shared" si="549"/>
        <v>0</v>
      </c>
      <c r="US64" s="309">
        <f t="shared" si="550"/>
        <v>0</v>
      </c>
      <c r="UT64" s="309">
        <f t="shared" si="551"/>
        <v>0</v>
      </c>
      <c r="UU64" s="309">
        <f t="shared" si="552"/>
        <v>0</v>
      </c>
      <c r="UV64" s="309">
        <f t="shared" si="553"/>
        <v>0</v>
      </c>
      <c r="UW64" s="309">
        <f t="shared" si="554"/>
        <v>0</v>
      </c>
      <c r="UX64" s="309">
        <f t="shared" si="555"/>
        <v>0</v>
      </c>
      <c r="UY64" s="309">
        <f t="shared" si="556"/>
        <v>0</v>
      </c>
      <c r="UZ64" s="309">
        <f t="shared" si="557"/>
        <v>0</v>
      </c>
      <c r="VA64" s="309">
        <f t="shared" si="558"/>
        <v>0</v>
      </c>
      <c r="VB64" s="309">
        <f t="shared" si="559"/>
        <v>0</v>
      </c>
      <c r="VC64" s="309">
        <v>0</v>
      </c>
      <c r="VD64" s="309">
        <v>0</v>
      </c>
      <c r="VE64" s="309">
        <v>0</v>
      </c>
      <c r="VF64" s="309">
        <v>0</v>
      </c>
      <c r="VH64" s="309">
        <f t="shared" si="560"/>
        <v>0</v>
      </c>
      <c r="VI64" s="309">
        <f t="shared" si="561"/>
        <v>0</v>
      </c>
      <c r="VJ64" s="309">
        <f t="shared" si="562"/>
        <v>0</v>
      </c>
      <c r="VK64" s="309">
        <f t="shared" si="563"/>
        <v>0</v>
      </c>
      <c r="VL64" s="309">
        <f t="shared" si="564"/>
        <v>0</v>
      </c>
      <c r="VM64" s="309">
        <f t="shared" si="565"/>
        <v>0</v>
      </c>
      <c r="VN64" s="309">
        <f t="shared" si="566"/>
        <v>0</v>
      </c>
      <c r="VO64" s="309">
        <f t="shared" si="567"/>
        <v>0</v>
      </c>
      <c r="VP64" s="309">
        <f t="shared" si="568"/>
        <v>0</v>
      </c>
      <c r="VQ64" s="309">
        <f t="shared" si="569"/>
        <v>0</v>
      </c>
      <c r="VR64" s="309">
        <f t="shared" si="570"/>
        <v>0</v>
      </c>
      <c r="VS64" s="309">
        <f t="shared" si="571"/>
        <v>0</v>
      </c>
      <c r="VT64" s="309">
        <f t="shared" si="572"/>
        <v>0</v>
      </c>
      <c r="VU64" s="309">
        <f t="shared" si="573"/>
        <v>0</v>
      </c>
      <c r="VV64" s="309">
        <f t="shared" si="574"/>
        <v>0</v>
      </c>
      <c r="VW64" s="309">
        <f t="shared" si="575"/>
        <v>0</v>
      </c>
      <c r="VX64" s="309">
        <f t="shared" si="576"/>
        <v>0</v>
      </c>
      <c r="VY64" s="309">
        <f t="shared" si="577"/>
        <v>0</v>
      </c>
      <c r="VZ64" s="309">
        <f t="shared" si="578"/>
        <v>0</v>
      </c>
      <c r="WA64" s="309">
        <f t="shared" si="579"/>
        <v>0</v>
      </c>
      <c r="WB64" s="309">
        <f t="shared" si="580"/>
        <v>0</v>
      </c>
      <c r="WC64" s="309">
        <f t="shared" si="581"/>
        <v>0</v>
      </c>
      <c r="WD64" s="309">
        <f t="shared" si="582"/>
        <v>0</v>
      </c>
      <c r="WE64" s="309">
        <f t="shared" si="583"/>
        <v>0</v>
      </c>
      <c r="WF64" s="309">
        <f t="shared" si="584"/>
        <v>0</v>
      </c>
      <c r="WG64" s="309">
        <f t="shared" si="585"/>
        <v>0</v>
      </c>
      <c r="WH64" s="309">
        <f t="shared" si="586"/>
        <v>0</v>
      </c>
      <c r="WI64" s="309">
        <f t="shared" si="587"/>
        <v>0</v>
      </c>
      <c r="WJ64" s="309">
        <f t="shared" si="588"/>
        <v>0</v>
      </c>
      <c r="WK64" s="309">
        <f t="shared" si="589"/>
        <v>0</v>
      </c>
      <c r="WL64" s="309">
        <f t="shared" si="590"/>
        <v>0</v>
      </c>
      <c r="WM64" s="309">
        <v>0</v>
      </c>
      <c r="WN64" s="309">
        <v>0</v>
      </c>
      <c r="WO64" s="309">
        <v>0</v>
      </c>
      <c r="WP64" s="309">
        <v>0</v>
      </c>
      <c r="WR64" s="309">
        <f t="shared" si="591"/>
        <v>0</v>
      </c>
      <c r="WS64" s="309">
        <f t="shared" si="592"/>
        <v>0</v>
      </c>
      <c r="WT64" s="309">
        <f t="shared" si="593"/>
        <v>0</v>
      </c>
      <c r="WU64" s="309">
        <f t="shared" si="594"/>
        <v>0</v>
      </c>
      <c r="WV64" s="309">
        <f t="shared" si="595"/>
        <v>0</v>
      </c>
      <c r="WW64" s="309">
        <f t="shared" si="596"/>
        <v>0</v>
      </c>
      <c r="WX64" s="309">
        <f t="shared" si="597"/>
        <v>0</v>
      </c>
      <c r="WY64" s="309">
        <f t="shared" si="598"/>
        <v>0</v>
      </c>
      <c r="WZ64" s="309">
        <f t="shared" si="599"/>
        <v>0</v>
      </c>
      <c r="XA64" s="309">
        <f t="shared" si="600"/>
        <v>0</v>
      </c>
      <c r="XB64" s="309">
        <f t="shared" si="601"/>
        <v>0</v>
      </c>
      <c r="XC64" s="309">
        <f t="shared" si="602"/>
        <v>0</v>
      </c>
      <c r="XD64" s="309">
        <f t="shared" si="603"/>
        <v>0</v>
      </c>
      <c r="XE64" s="309">
        <f t="shared" si="604"/>
        <v>0</v>
      </c>
      <c r="XF64" s="309">
        <f t="shared" si="605"/>
        <v>0</v>
      </c>
      <c r="XG64" s="309">
        <f t="shared" si="606"/>
        <v>0</v>
      </c>
      <c r="XH64" s="309">
        <f t="shared" si="607"/>
        <v>0</v>
      </c>
      <c r="XI64" s="309">
        <f t="shared" si="608"/>
        <v>0</v>
      </c>
      <c r="XJ64" s="309">
        <f t="shared" si="609"/>
        <v>0</v>
      </c>
      <c r="XK64" s="309">
        <f t="shared" si="610"/>
        <v>0</v>
      </c>
      <c r="XL64" s="309">
        <f t="shared" si="611"/>
        <v>0</v>
      </c>
      <c r="XM64" s="309">
        <f t="shared" si="612"/>
        <v>0</v>
      </c>
      <c r="XN64" s="309">
        <f t="shared" si="613"/>
        <v>0</v>
      </c>
      <c r="XO64" s="309">
        <f t="shared" si="614"/>
        <v>0</v>
      </c>
      <c r="XP64" s="309">
        <f t="shared" si="615"/>
        <v>0</v>
      </c>
      <c r="XQ64" s="309">
        <f t="shared" si="616"/>
        <v>0</v>
      </c>
      <c r="XR64" s="309">
        <f t="shared" si="617"/>
        <v>0</v>
      </c>
      <c r="XS64" s="309">
        <f t="shared" si="618"/>
        <v>0</v>
      </c>
      <c r="XT64" s="309">
        <f t="shared" si="619"/>
        <v>0</v>
      </c>
      <c r="XU64" s="309">
        <f t="shared" si="620"/>
        <v>0</v>
      </c>
      <c r="XV64" s="309">
        <f t="shared" si="621"/>
        <v>0</v>
      </c>
      <c r="XW64" s="309">
        <v>0</v>
      </c>
      <c r="XX64" s="309">
        <v>0</v>
      </c>
      <c r="XY64" s="309">
        <v>0</v>
      </c>
      <c r="XZ64" s="309">
        <v>0</v>
      </c>
      <c r="YB64" s="309">
        <f t="shared" si="622"/>
        <v>0</v>
      </c>
      <c r="YC64" s="309">
        <f t="shared" si="623"/>
        <v>0</v>
      </c>
      <c r="YD64" s="309">
        <f t="shared" si="624"/>
        <v>0</v>
      </c>
      <c r="YE64" s="309">
        <f t="shared" si="625"/>
        <v>0</v>
      </c>
      <c r="YF64" s="309">
        <f t="shared" si="626"/>
        <v>0</v>
      </c>
      <c r="YG64" s="309">
        <f t="shared" si="627"/>
        <v>0</v>
      </c>
      <c r="YH64" s="309">
        <f t="shared" si="628"/>
        <v>0</v>
      </c>
      <c r="YI64" s="309">
        <f t="shared" si="629"/>
        <v>0</v>
      </c>
      <c r="YJ64" s="309">
        <f t="shared" si="630"/>
        <v>0</v>
      </c>
      <c r="YK64" s="309">
        <f t="shared" si="631"/>
        <v>0</v>
      </c>
      <c r="YL64" s="309">
        <f t="shared" si="632"/>
        <v>0</v>
      </c>
      <c r="YM64" s="309">
        <f t="shared" si="633"/>
        <v>0</v>
      </c>
      <c r="YN64" s="309">
        <f t="shared" si="634"/>
        <v>0</v>
      </c>
      <c r="YO64" s="309">
        <f t="shared" si="635"/>
        <v>0</v>
      </c>
      <c r="YP64" s="309">
        <f t="shared" si="636"/>
        <v>0</v>
      </c>
      <c r="YQ64" s="309">
        <f t="shared" si="637"/>
        <v>0</v>
      </c>
      <c r="YR64" s="309">
        <f t="shared" si="638"/>
        <v>0</v>
      </c>
      <c r="YS64" s="309">
        <f t="shared" si="639"/>
        <v>0</v>
      </c>
      <c r="YT64" s="309">
        <f t="shared" si="640"/>
        <v>0</v>
      </c>
      <c r="YU64" s="309">
        <f t="shared" si="641"/>
        <v>0</v>
      </c>
      <c r="YV64" s="309">
        <f t="shared" si="642"/>
        <v>0</v>
      </c>
      <c r="YW64" s="309">
        <f t="shared" si="643"/>
        <v>0</v>
      </c>
      <c r="YX64" s="309">
        <f t="shared" si="644"/>
        <v>0</v>
      </c>
      <c r="YY64" s="309">
        <f t="shared" si="645"/>
        <v>0</v>
      </c>
      <c r="YZ64" s="309">
        <f t="shared" si="646"/>
        <v>0</v>
      </c>
      <c r="ZA64" s="309">
        <f t="shared" si="647"/>
        <v>0</v>
      </c>
      <c r="ZB64" s="309">
        <f t="shared" si="648"/>
        <v>0</v>
      </c>
      <c r="ZC64" s="309">
        <f t="shared" si="649"/>
        <v>0</v>
      </c>
      <c r="ZD64" s="309">
        <f t="shared" si="650"/>
        <v>0</v>
      </c>
      <c r="ZE64" s="309">
        <f t="shared" si="651"/>
        <v>0</v>
      </c>
      <c r="ZF64" s="309">
        <f t="shared" si="652"/>
        <v>0</v>
      </c>
      <c r="ZG64" s="309">
        <v>0</v>
      </c>
      <c r="ZH64" s="309">
        <v>0</v>
      </c>
      <c r="ZI64" s="309">
        <v>0</v>
      </c>
      <c r="ZJ64" s="309">
        <v>0</v>
      </c>
      <c r="ZL64" s="309">
        <f t="shared" si="653"/>
        <v>0</v>
      </c>
      <c r="ZM64" s="309">
        <f t="shared" si="654"/>
        <v>0</v>
      </c>
      <c r="ZN64" s="309">
        <f t="shared" si="655"/>
        <v>0</v>
      </c>
      <c r="ZO64" s="309">
        <f t="shared" si="656"/>
        <v>0</v>
      </c>
      <c r="ZP64" s="309">
        <f t="shared" si="657"/>
        <v>0</v>
      </c>
      <c r="ZQ64" s="309">
        <f t="shared" si="658"/>
        <v>0</v>
      </c>
      <c r="ZR64" s="309">
        <f t="shared" si="659"/>
        <v>0</v>
      </c>
      <c r="ZS64" s="309">
        <f t="shared" si="660"/>
        <v>0</v>
      </c>
      <c r="ZT64" s="309">
        <f t="shared" si="661"/>
        <v>0</v>
      </c>
      <c r="ZU64" s="309">
        <f t="shared" si="662"/>
        <v>0</v>
      </c>
      <c r="ZV64" s="309">
        <f t="shared" si="663"/>
        <v>0</v>
      </c>
      <c r="ZW64" s="309">
        <f t="shared" si="664"/>
        <v>0</v>
      </c>
      <c r="ZX64" s="309">
        <f t="shared" si="665"/>
        <v>0</v>
      </c>
      <c r="ZY64" s="309">
        <f t="shared" si="666"/>
        <v>0</v>
      </c>
      <c r="ZZ64" s="309">
        <f t="shared" si="667"/>
        <v>0</v>
      </c>
      <c r="AAA64" s="309">
        <f t="shared" si="668"/>
        <v>0</v>
      </c>
      <c r="AAB64" s="309">
        <f t="shared" si="669"/>
        <v>0</v>
      </c>
      <c r="AAC64" s="309">
        <f t="shared" si="670"/>
        <v>0</v>
      </c>
      <c r="AAD64" s="309">
        <f t="shared" si="671"/>
        <v>0</v>
      </c>
      <c r="AAE64" s="309">
        <f t="shared" si="672"/>
        <v>0</v>
      </c>
      <c r="AAF64" s="309">
        <f t="shared" si="673"/>
        <v>0</v>
      </c>
      <c r="AAG64" s="309">
        <f t="shared" si="674"/>
        <v>0</v>
      </c>
      <c r="AAH64" s="309">
        <f t="shared" si="675"/>
        <v>0</v>
      </c>
      <c r="AAI64" s="309">
        <f t="shared" si="676"/>
        <v>0</v>
      </c>
      <c r="AAJ64" s="309">
        <f t="shared" si="677"/>
        <v>0</v>
      </c>
      <c r="AAK64" s="309">
        <f t="shared" si="678"/>
        <v>0</v>
      </c>
      <c r="AAL64" s="309">
        <f t="shared" si="679"/>
        <v>0</v>
      </c>
      <c r="AAM64" s="309">
        <f t="shared" si="680"/>
        <v>0</v>
      </c>
      <c r="AAN64" s="309">
        <f t="shared" si="681"/>
        <v>0</v>
      </c>
      <c r="AAO64" s="309">
        <f t="shared" si="682"/>
        <v>0</v>
      </c>
      <c r="AAP64" s="309">
        <f t="shared" si="683"/>
        <v>0</v>
      </c>
      <c r="AAQ64" s="309">
        <v>0</v>
      </c>
      <c r="AAR64" s="309">
        <v>0</v>
      </c>
      <c r="AAS64" s="309">
        <v>0</v>
      </c>
      <c r="AAT64" s="309">
        <v>0</v>
      </c>
      <c r="AAV64" s="309">
        <f t="shared" si="684"/>
        <v>0</v>
      </c>
      <c r="AAW64" s="309">
        <f t="shared" si="685"/>
        <v>0</v>
      </c>
      <c r="AAX64" s="309">
        <f t="shared" si="686"/>
        <v>0</v>
      </c>
      <c r="AAY64" s="309">
        <f t="shared" si="687"/>
        <v>3.7726358148893357E-2</v>
      </c>
      <c r="AAZ64" s="309">
        <f t="shared" si="688"/>
        <v>0</v>
      </c>
      <c r="ABA64" s="309">
        <f t="shared" si="689"/>
        <v>3.7726358148893357E-2</v>
      </c>
      <c r="ABB64" s="309">
        <f t="shared" si="690"/>
        <v>3.7726358148893357E-2</v>
      </c>
      <c r="ABC64" s="309">
        <f t="shared" si="691"/>
        <v>0</v>
      </c>
      <c r="ABD64" s="309">
        <f t="shared" si="692"/>
        <v>0</v>
      </c>
      <c r="ABE64" s="309">
        <f t="shared" si="693"/>
        <v>3.7726358148893357E-2</v>
      </c>
      <c r="ABF64" s="309">
        <f t="shared" si="694"/>
        <v>0</v>
      </c>
      <c r="ABG64" s="309">
        <f t="shared" si="695"/>
        <v>0</v>
      </c>
      <c r="ABH64" s="309">
        <f t="shared" si="696"/>
        <v>0</v>
      </c>
      <c r="ABI64" s="309">
        <f t="shared" si="697"/>
        <v>0</v>
      </c>
      <c r="ABJ64" s="309">
        <f t="shared" si="698"/>
        <v>3.7726358148893357E-2</v>
      </c>
      <c r="ABK64" s="309">
        <f t="shared" si="699"/>
        <v>3.7726358148893357E-2</v>
      </c>
      <c r="ABL64" s="309">
        <f t="shared" si="700"/>
        <v>0</v>
      </c>
      <c r="ABM64" s="309">
        <f t="shared" si="701"/>
        <v>0</v>
      </c>
      <c r="ABN64" s="309">
        <f t="shared" si="702"/>
        <v>3.7726358148893357E-2</v>
      </c>
      <c r="ABO64" s="309">
        <f t="shared" si="703"/>
        <v>3.7726358148893357E-2</v>
      </c>
      <c r="ABP64" s="309">
        <f t="shared" si="704"/>
        <v>3.7726358148893357E-2</v>
      </c>
      <c r="ABQ64" s="309">
        <f t="shared" si="705"/>
        <v>3.7726358148893357E-2</v>
      </c>
      <c r="ABR64" s="309">
        <f t="shared" si="706"/>
        <v>0</v>
      </c>
      <c r="ABS64" s="309">
        <f t="shared" si="707"/>
        <v>0</v>
      </c>
      <c r="ABT64" s="309">
        <f t="shared" si="708"/>
        <v>0</v>
      </c>
      <c r="ABU64" s="309">
        <f t="shared" si="709"/>
        <v>0</v>
      </c>
      <c r="ABV64" s="309">
        <f t="shared" si="710"/>
        <v>3.7726358148893357E-2</v>
      </c>
      <c r="ABW64" s="309">
        <f t="shared" si="711"/>
        <v>0</v>
      </c>
      <c r="ABX64" s="309">
        <f t="shared" si="712"/>
        <v>3.7726358148893357E-2</v>
      </c>
      <c r="ABY64" s="309">
        <f t="shared" si="713"/>
        <v>0</v>
      </c>
      <c r="ABZ64" s="309">
        <f t="shared" si="714"/>
        <v>3.7726358148893357E-2</v>
      </c>
      <c r="ACA64" s="309">
        <v>0</v>
      </c>
      <c r="ACB64" s="309">
        <v>0</v>
      </c>
      <c r="ACC64" s="309">
        <v>0</v>
      </c>
      <c r="ACD64" s="309">
        <v>0</v>
      </c>
      <c r="ACF64" s="309">
        <f t="shared" si="715"/>
        <v>0</v>
      </c>
      <c r="ACG64" s="309">
        <f t="shared" si="716"/>
        <v>0</v>
      </c>
      <c r="ACH64" s="309">
        <f t="shared" si="717"/>
        <v>3.3795590836574664E-2</v>
      </c>
      <c r="ACI64" s="309">
        <f t="shared" si="718"/>
        <v>3.0264143067054834E-2</v>
      </c>
      <c r="ACJ64" s="309">
        <f t="shared" si="719"/>
        <v>3.3795590836574664E-2</v>
      </c>
      <c r="ACK64" s="309">
        <f t="shared" si="720"/>
        <v>3.0264143067054834E-2</v>
      </c>
      <c r="ACL64" s="309">
        <f t="shared" si="721"/>
        <v>3.0264143067054834E-2</v>
      </c>
      <c r="ACM64" s="309">
        <f t="shared" si="722"/>
        <v>3.3795590836574664E-2</v>
      </c>
      <c r="ACN64" s="309">
        <f t="shared" si="723"/>
        <v>3.3795590836574664E-2</v>
      </c>
      <c r="ACO64" s="309">
        <f t="shared" si="724"/>
        <v>3.0264143067054834E-2</v>
      </c>
      <c r="ACP64" s="309">
        <f t="shared" si="725"/>
        <v>0</v>
      </c>
      <c r="ACQ64" s="309">
        <f t="shared" si="726"/>
        <v>3.3795590836574664E-2</v>
      </c>
      <c r="ACR64" s="309">
        <f t="shared" si="727"/>
        <v>3.3795590836574664E-2</v>
      </c>
      <c r="ACS64" s="309">
        <f t="shared" si="728"/>
        <v>0</v>
      </c>
      <c r="ACT64" s="309">
        <f t="shared" si="729"/>
        <v>3.0264143067054834E-2</v>
      </c>
      <c r="ACU64" s="309">
        <f t="shared" si="730"/>
        <v>3.0264143067054834E-2</v>
      </c>
      <c r="ACV64" s="309">
        <f t="shared" si="731"/>
        <v>3.3795590836574664E-2</v>
      </c>
      <c r="ACW64" s="309">
        <f t="shared" si="732"/>
        <v>3.3795590836574664E-2</v>
      </c>
      <c r="ACX64" s="309">
        <f t="shared" si="733"/>
        <v>3.0264143067054834E-2</v>
      </c>
      <c r="ACY64" s="309">
        <f t="shared" si="734"/>
        <v>3.0264143067054834E-2</v>
      </c>
      <c r="ACZ64" s="309">
        <f t="shared" si="735"/>
        <v>3.0264143067054834E-2</v>
      </c>
      <c r="ADA64" s="309">
        <f t="shared" si="736"/>
        <v>3.0264143067054834E-2</v>
      </c>
      <c r="ADB64" s="309">
        <f t="shared" si="737"/>
        <v>3.3795590836574664E-2</v>
      </c>
      <c r="ADC64" s="309">
        <f t="shared" si="738"/>
        <v>3.3795590836574664E-2</v>
      </c>
      <c r="ADD64" s="309">
        <f t="shared" si="739"/>
        <v>0</v>
      </c>
      <c r="ADE64" s="309">
        <f t="shared" si="740"/>
        <v>0</v>
      </c>
      <c r="ADF64" s="309">
        <f t="shared" si="741"/>
        <v>3.0264143067054834E-2</v>
      </c>
      <c r="ADG64" s="309">
        <f t="shared" si="742"/>
        <v>3.3795590836574664E-2</v>
      </c>
      <c r="ADH64" s="309">
        <f t="shared" si="743"/>
        <v>3.0264143067054834E-2</v>
      </c>
      <c r="ADI64" s="309">
        <f t="shared" si="744"/>
        <v>3.3795590836574664E-2</v>
      </c>
      <c r="ADJ64" s="309">
        <f t="shared" si="745"/>
        <v>3.0264143067054834E-2</v>
      </c>
      <c r="ADK64" s="309">
        <v>0</v>
      </c>
      <c r="ADL64" s="309">
        <v>0</v>
      </c>
      <c r="ADM64" s="309">
        <v>0</v>
      </c>
      <c r="ADN64" s="309">
        <v>0</v>
      </c>
      <c r="ADP64" s="309">
        <f t="shared" si="746"/>
        <v>0</v>
      </c>
      <c r="ADQ64" s="309">
        <f t="shared" si="747"/>
        <v>0</v>
      </c>
      <c r="ADR64" s="309">
        <f t="shared" si="748"/>
        <v>0</v>
      </c>
      <c r="ADS64" s="309">
        <f t="shared" si="749"/>
        <v>0</v>
      </c>
      <c r="ADT64" s="309">
        <f t="shared" si="750"/>
        <v>0</v>
      </c>
      <c r="ADU64" s="309">
        <f t="shared" si="751"/>
        <v>0</v>
      </c>
      <c r="ADV64" s="309">
        <f t="shared" si="752"/>
        <v>0</v>
      </c>
      <c r="ADW64" s="309">
        <f t="shared" si="753"/>
        <v>0</v>
      </c>
      <c r="ADX64" s="309">
        <f t="shared" si="754"/>
        <v>0</v>
      </c>
      <c r="ADY64" s="309">
        <f t="shared" si="755"/>
        <v>0</v>
      </c>
      <c r="ADZ64" s="309">
        <f t="shared" si="756"/>
        <v>0</v>
      </c>
      <c r="AEA64" s="309">
        <f t="shared" si="757"/>
        <v>0</v>
      </c>
      <c r="AEB64" s="309">
        <f t="shared" si="758"/>
        <v>0</v>
      </c>
      <c r="AEC64" s="309">
        <f t="shared" si="759"/>
        <v>0</v>
      </c>
      <c r="AED64" s="309">
        <f t="shared" si="760"/>
        <v>0</v>
      </c>
      <c r="AEE64" s="309">
        <f t="shared" si="761"/>
        <v>0</v>
      </c>
      <c r="AEF64" s="309">
        <f t="shared" si="762"/>
        <v>0</v>
      </c>
      <c r="AEG64" s="309">
        <f t="shared" si="763"/>
        <v>0</v>
      </c>
      <c r="AEH64" s="309">
        <f t="shared" si="764"/>
        <v>0</v>
      </c>
      <c r="AEI64" s="309">
        <f t="shared" si="765"/>
        <v>0</v>
      </c>
      <c r="AEJ64" s="309">
        <f t="shared" si="766"/>
        <v>0</v>
      </c>
      <c r="AEK64" s="309">
        <f t="shared" si="767"/>
        <v>0</v>
      </c>
      <c r="AEL64" s="309">
        <f t="shared" si="768"/>
        <v>0</v>
      </c>
      <c r="AEM64" s="309">
        <f t="shared" si="769"/>
        <v>0</v>
      </c>
      <c r="AEN64" s="309">
        <f t="shared" si="770"/>
        <v>0</v>
      </c>
      <c r="AEO64" s="309">
        <f t="shared" si="771"/>
        <v>0</v>
      </c>
      <c r="AEP64" s="309">
        <f t="shared" si="772"/>
        <v>0</v>
      </c>
      <c r="AEQ64" s="309">
        <f t="shared" si="773"/>
        <v>0</v>
      </c>
      <c r="AER64" s="309">
        <f t="shared" si="774"/>
        <v>0</v>
      </c>
      <c r="AES64" s="309">
        <f t="shared" si="775"/>
        <v>0</v>
      </c>
      <c r="AET64" s="309">
        <f t="shared" si="776"/>
        <v>0</v>
      </c>
      <c r="AEU64" s="309">
        <v>0</v>
      </c>
      <c r="AEV64" s="309">
        <v>0</v>
      </c>
      <c r="AEW64" s="309">
        <v>0</v>
      </c>
      <c r="AEX64" s="309">
        <v>0</v>
      </c>
      <c r="AEZ64" s="309">
        <f t="shared" si="777"/>
        <v>0</v>
      </c>
      <c r="AFA64" s="309">
        <f t="shared" si="778"/>
        <v>0</v>
      </c>
      <c r="AFB64" s="309">
        <f t="shared" si="779"/>
        <v>0</v>
      </c>
      <c r="AFC64" s="309">
        <f t="shared" si="780"/>
        <v>0</v>
      </c>
      <c r="AFD64" s="309">
        <f t="shared" si="781"/>
        <v>0</v>
      </c>
      <c r="AFE64" s="309">
        <f t="shared" si="782"/>
        <v>0</v>
      </c>
      <c r="AFF64" s="309">
        <f t="shared" si="783"/>
        <v>0</v>
      </c>
      <c r="AFG64" s="309">
        <f t="shared" si="784"/>
        <v>0</v>
      </c>
      <c r="AFH64" s="309">
        <f t="shared" si="785"/>
        <v>0</v>
      </c>
      <c r="AFI64" s="309">
        <f t="shared" si="786"/>
        <v>0</v>
      </c>
      <c r="AFJ64" s="309">
        <f t="shared" si="787"/>
        <v>0</v>
      </c>
      <c r="AFK64" s="309">
        <f t="shared" si="788"/>
        <v>0</v>
      </c>
      <c r="AFL64" s="309">
        <f t="shared" si="789"/>
        <v>0</v>
      </c>
      <c r="AFM64" s="309">
        <f t="shared" si="790"/>
        <v>0</v>
      </c>
      <c r="AFN64" s="309">
        <f t="shared" si="791"/>
        <v>0</v>
      </c>
      <c r="AFO64" s="309">
        <f t="shared" si="792"/>
        <v>0</v>
      </c>
      <c r="AFP64" s="309">
        <f t="shared" si="793"/>
        <v>0</v>
      </c>
      <c r="AFQ64" s="309">
        <f t="shared" si="794"/>
        <v>0</v>
      </c>
      <c r="AFR64" s="309">
        <f t="shared" si="795"/>
        <v>0</v>
      </c>
      <c r="AFS64" s="309">
        <f t="shared" si="796"/>
        <v>0</v>
      </c>
      <c r="AFT64" s="309">
        <f t="shared" si="797"/>
        <v>0</v>
      </c>
      <c r="AFU64" s="309">
        <f t="shared" si="798"/>
        <v>0</v>
      </c>
      <c r="AFV64" s="309">
        <f t="shared" si="799"/>
        <v>0</v>
      </c>
      <c r="AFW64" s="309">
        <f t="shared" si="800"/>
        <v>0</v>
      </c>
      <c r="AFX64" s="309">
        <f t="shared" si="801"/>
        <v>0</v>
      </c>
      <c r="AFY64" s="309">
        <f t="shared" si="802"/>
        <v>0</v>
      </c>
      <c r="AFZ64" s="309">
        <f t="shared" si="803"/>
        <v>0</v>
      </c>
      <c r="AGA64" s="309">
        <f t="shared" si="804"/>
        <v>0</v>
      </c>
      <c r="AGB64" s="309">
        <f t="shared" si="805"/>
        <v>0</v>
      </c>
      <c r="AGC64" s="309">
        <f t="shared" si="806"/>
        <v>0</v>
      </c>
      <c r="AGD64" s="309">
        <f t="shared" si="807"/>
        <v>0</v>
      </c>
      <c r="AGE64" s="309">
        <v>0</v>
      </c>
      <c r="AGF64" s="309">
        <v>0</v>
      </c>
      <c r="AGG64" s="309">
        <v>0</v>
      </c>
      <c r="AGH64" s="309">
        <v>0</v>
      </c>
    </row>
    <row r="65" spans="3:866" x14ac:dyDescent="0.25">
      <c r="C65" s="148" t="s">
        <v>95</v>
      </c>
      <c r="D65" s="309">
        <f t="shared" si="65"/>
        <v>3.6738865052400371E-2</v>
      </c>
      <c r="E65" s="309">
        <f t="shared" si="66"/>
        <v>3.6738865052400371E-2</v>
      </c>
      <c r="F65" s="309">
        <f t="shared" si="67"/>
        <v>3.9651134778211888E-2</v>
      </c>
      <c r="G65" s="309">
        <f t="shared" si="68"/>
        <v>5.2557993378309478E-2</v>
      </c>
      <c r="H65" s="309">
        <f t="shared" si="69"/>
        <v>3.9651134778211888E-2</v>
      </c>
      <c r="I65" s="309">
        <f t="shared" si="70"/>
        <v>5.2557993378309478E-2</v>
      </c>
      <c r="J65" s="309">
        <f t="shared" si="71"/>
        <v>5.2557993378309478E-2</v>
      </c>
      <c r="K65" s="309">
        <f t="shared" si="72"/>
        <v>3.9651134778211888E-2</v>
      </c>
      <c r="L65" s="309">
        <f t="shared" si="73"/>
        <v>3.9651134778211888E-2</v>
      </c>
      <c r="M65" s="309">
        <f t="shared" si="74"/>
        <v>5.2557993378309478E-2</v>
      </c>
      <c r="N65" s="309">
        <f t="shared" si="75"/>
        <v>3.6738865052400371E-2</v>
      </c>
      <c r="O65" s="309">
        <f t="shared" si="76"/>
        <v>3.9651134778211888E-2</v>
      </c>
      <c r="P65" s="309">
        <f t="shared" si="77"/>
        <v>3.9651134778211888E-2</v>
      </c>
      <c r="Q65" s="309">
        <f t="shared" si="78"/>
        <v>3.6738865052400371E-2</v>
      </c>
      <c r="R65" s="309">
        <f t="shared" si="79"/>
        <v>5.2557993378309478E-2</v>
      </c>
      <c r="S65" s="309">
        <f t="shared" si="80"/>
        <v>5.2557993378309478E-2</v>
      </c>
      <c r="T65" s="309">
        <f t="shared" si="81"/>
        <v>3.9651134778211888E-2</v>
      </c>
      <c r="U65" s="309">
        <f t="shared" si="82"/>
        <v>3.9651134778211888E-2</v>
      </c>
      <c r="V65" s="309">
        <f t="shared" si="83"/>
        <v>5.2557993378309478E-2</v>
      </c>
      <c r="W65" s="309">
        <f t="shared" si="84"/>
        <v>5.2557993378309478E-2</v>
      </c>
      <c r="X65" s="309">
        <f t="shared" si="85"/>
        <v>5.2557993378309478E-2</v>
      </c>
      <c r="Y65" s="309">
        <f t="shared" si="86"/>
        <v>5.2557993378309478E-2</v>
      </c>
      <c r="Z65" s="309">
        <f t="shared" si="87"/>
        <v>3.9651134778211888E-2</v>
      </c>
      <c r="AA65" s="309">
        <f t="shared" si="88"/>
        <v>3.9651134778211888E-2</v>
      </c>
      <c r="AB65" s="309">
        <f t="shared" si="89"/>
        <v>3.6738865052400371E-2</v>
      </c>
      <c r="AC65" s="309">
        <f t="shared" ref="AC65:AD65" si="818">E117</f>
        <v>3.6738865052400371E-2</v>
      </c>
      <c r="AD65" s="309">
        <f t="shared" si="818"/>
        <v>5.2557993378309478E-2</v>
      </c>
      <c r="AE65" s="309">
        <f t="shared" si="91"/>
        <v>3.9651134778211888E-2</v>
      </c>
      <c r="AF65" s="309">
        <f t="shared" si="92"/>
        <v>5.2557993378309478E-2</v>
      </c>
      <c r="AG65" s="309">
        <f t="shared" si="93"/>
        <v>3.9651134778211888E-2</v>
      </c>
      <c r="AH65" s="309">
        <f t="shared" si="94"/>
        <v>5.2557993378309478E-2</v>
      </c>
      <c r="AI65" s="309">
        <v>3.4892600879407931E-2</v>
      </c>
      <c r="AJ65" s="309">
        <v>1.5979146802309149E-2</v>
      </c>
      <c r="AK65" s="309">
        <v>4.795591685441461E-2</v>
      </c>
      <c r="AL65" s="309">
        <v>5.4557902016843733E-2</v>
      </c>
      <c r="AN65" s="309">
        <f t="shared" si="95"/>
        <v>3.4306457563291363E-2</v>
      </c>
      <c r="AO65" s="309">
        <f t="shared" si="96"/>
        <v>3.4306457563291363E-2</v>
      </c>
      <c r="AP65" s="309">
        <f t="shared" si="97"/>
        <v>1.0046505075206651E-2</v>
      </c>
      <c r="AQ65" s="309">
        <f t="shared" si="98"/>
        <v>3.862654464905839E-5</v>
      </c>
      <c r="AR65" s="309">
        <f t="shared" si="99"/>
        <v>1.0046505075206651E-2</v>
      </c>
      <c r="AS65" s="309">
        <f t="shared" si="100"/>
        <v>3.862654464905839E-5</v>
      </c>
      <c r="AT65" s="309">
        <f t="shared" si="101"/>
        <v>3.862654464905839E-5</v>
      </c>
      <c r="AU65" s="309">
        <f t="shared" si="102"/>
        <v>1.0046505075206651E-2</v>
      </c>
      <c r="AV65" s="309">
        <f t="shared" si="103"/>
        <v>1.0046505075206651E-2</v>
      </c>
      <c r="AW65" s="309">
        <f t="shared" si="104"/>
        <v>3.862654464905839E-5</v>
      </c>
      <c r="AX65" s="309">
        <f t="shared" si="105"/>
        <v>3.4306457563291363E-2</v>
      </c>
      <c r="AY65" s="309">
        <f t="shared" si="106"/>
        <v>1.0046505075206651E-2</v>
      </c>
      <c r="AZ65" s="309">
        <f t="shared" si="107"/>
        <v>1.0046505075206651E-2</v>
      </c>
      <c r="BA65" s="309">
        <f t="shared" si="108"/>
        <v>3.4306457563291363E-2</v>
      </c>
      <c r="BB65" s="309">
        <f t="shared" si="109"/>
        <v>3.862654464905839E-5</v>
      </c>
      <c r="BC65" s="309">
        <f t="shared" si="110"/>
        <v>3.862654464905839E-5</v>
      </c>
      <c r="BD65" s="309">
        <f t="shared" si="111"/>
        <v>1.0046505075206651E-2</v>
      </c>
      <c r="BE65" s="309">
        <f t="shared" si="112"/>
        <v>1.0046505075206651E-2</v>
      </c>
      <c r="BF65" s="309">
        <f t="shared" si="113"/>
        <v>3.862654464905839E-5</v>
      </c>
      <c r="BG65" s="309">
        <f t="shared" si="114"/>
        <v>3.862654464905839E-5</v>
      </c>
      <c r="BH65" s="309">
        <f t="shared" si="115"/>
        <v>3.862654464905839E-5</v>
      </c>
      <c r="BI65" s="309">
        <f t="shared" si="116"/>
        <v>3.862654464905839E-5</v>
      </c>
      <c r="BJ65" s="309">
        <f t="shared" si="117"/>
        <v>1.0046505075206651E-2</v>
      </c>
      <c r="BK65" s="309">
        <f t="shared" si="118"/>
        <v>1.0046505075206651E-2</v>
      </c>
      <c r="BL65" s="309">
        <f t="shared" si="119"/>
        <v>3.4306457563291363E-2</v>
      </c>
      <c r="BM65" s="309">
        <f t="shared" si="120"/>
        <v>3.4306457563291363E-2</v>
      </c>
      <c r="BN65" s="309">
        <f t="shared" si="121"/>
        <v>3.862654464905839E-5</v>
      </c>
      <c r="BO65" s="309">
        <f t="shared" si="122"/>
        <v>1.0046505075206651E-2</v>
      </c>
      <c r="BP65" s="309">
        <f t="shared" si="123"/>
        <v>3.862654464905839E-5</v>
      </c>
      <c r="BQ65" s="309">
        <f t="shared" si="124"/>
        <v>1.0046505075206651E-2</v>
      </c>
      <c r="BR65" s="309">
        <f t="shared" si="125"/>
        <v>3.862654464905839E-5</v>
      </c>
      <c r="BS65" s="309">
        <v>3.4892600879407931E-2</v>
      </c>
      <c r="BT65" s="309">
        <v>1.5979146802309149E-2</v>
      </c>
      <c r="BU65" s="309">
        <v>4.795591685441461E-2</v>
      </c>
      <c r="BV65" s="309">
        <v>5.4557902016843733E-2</v>
      </c>
      <c r="BX65" s="309">
        <f t="shared" si="126"/>
        <v>-5.9319451761789474E-4</v>
      </c>
      <c r="BY65" s="309">
        <f t="shared" si="127"/>
        <v>-5.9319451761789474E-4</v>
      </c>
      <c r="BZ65" s="309">
        <f t="shared" si="128"/>
        <v>7.2307855694353967E-2</v>
      </c>
      <c r="CA65" s="309">
        <f t="shared" si="129"/>
        <v>1.6111259280947803E-2</v>
      </c>
      <c r="CB65" s="309">
        <f t="shared" si="130"/>
        <v>7.2307855694353967E-2</v>
      </c>
      <c r="CC65" s="309">
        <f t="shared" si="131"/>
        <v>1.6111259280947803E-2</v>
      </c>
      <c r="CD65" s="309">
        <f t="shared" si="132"/>
        <v>1.6111259280947803E-2</v>
      </c>
      <c r="CE65" s="309">
        <f t="shared" si="133"/>
        <v>7.2307855694353967E-2</v>
      </c>
      <c r="CF65" s="309">
        <f t="shared" si="134"/>
        <v>7.2307855694353967E-2</v>
      </c>
      <c r="CG65" s="309">
        <f t="shared" si="135"/>
        <v>1.6111259280947803E-2</v>
      </c>
      <c r="CH65" s="309">
        <f t="shared" si="136"/>
        <v>-5.9319451761789474E-4</v>
      </c>
      <c r="CI65" s="309">
        <f t="shared" si="137"/>
        <v>7.2307855694353967E-2</v>
      </c>
      <c r="CJ65" s="309">
        <f t="shared" si="138"/>
        <v>7.2307855694353967E-2</v>
      </c>
      <c r="CK65" s="309">
        <f t="shared" si="139"/>
        <v>-5.9319451761789474E-4</v>
      </c>
      <c r="CL65" s="309">
        <f t="shared" si="140"/>
        <v>1.6111259280947803E-2</v>
      </c>
      <c r="CM65" s="309">
        <f t="shared" si="141"/>
        <v>1.6111259280947803E-2</v>
      </c>
      <c r="CN65" s="309">
        <f t="shared" si="142"/>
        <v>7.2307855694353967E-2</v>
      </c>
      <c r="CO65" s="309">
        <f t="shared" si="143"/>
        <v>7.2307855694353967E-2</v>
      </c>
      <c r="CP65" s="309">
        <f t="shared" si="144"/>
        <v>1.6111259280947803E-2</v>
      </c>
      <c r="CQ65" s="309">
        <f t="shared" si="145"/>
        <v>1.6111259280947803E-2</v>
      </c>
      <c r="CR65" s="309">
        <f t="shared" si="146"/>
        <v>1.6111259280947803E-2</v>
      </c>
      <c r="CS65" s="309">
        <f t="shared" si="147"/>
        <v>1.6111259280947803E-2</v>
      </c>
      <c r="CT65" s="309">
        <f t="shared" si="148"/>
        <v>7.2307855694353967E-2</v>
      </c>
      <c r="CU65" s="309">
        <f t="shared" si="149"/>
        <v>7.2307855694353967E-2</v>
      </c>
      <c r="CV65" s="309">
        <f t="shared" si="150"/>
        <v>-5.9319451761789474E-4</v>
      </c>
      <c r="CW65" s="309">
        <f t="shared" si="151"/>
        <v>-5.9319451761789474E-4</v>
      </c>
      <c r="CX65" s="309">
        <f t="shared" si="152"/>
        <v>1.6111259280947803E-2</v>
      </c>
      <c r="CY65" s="309">
        <f t="shared" si="153"/>
        <v>7.2307855694353967E-2</v>
      </c>
      <c r="CZ65" s="309">
        <f t="shared" si="154"/>
        <v>1.6111259280947803E-2</v>
      </c>
      <c r="DA65" s="309">
        <f t="shared" si="155"/>
        <v>7.2307855694353967E-2</v>
      </c>
      <c r="DB65" s="309">
        <f t="shared" si="156"/>
        <v>1.6111259280947803E-2</v>
      </c>
      <c r="DC65" s="309">
        <v>3.4892600879407931E-2</v>
      </c>
      <c r="DD65" s="309">
        <v>1.5979146802309149E-2</v>
      </c>
      <c r="DE65" s="309">
        <v>4.795591685441461E-2</v>
      </c>
      <c r="DF65" s="309">
        <v>5.4557902016843733E-2</v>
      </c>
      <c r="DH65" s="309">
        <f t="shared" si="157"/>
        <v>0.625</v>
      </c>
      <c r="DI65" s="309">
        <f t="shared" si="158"/>
        <v>0.625</v>
      </c>
      <c r="DJ65" s="309">
        <f t="shared" si="159"/>
        <v>0.49056622140654171</v>
      </c>
      <c r="DK65" s="309">
        <f t="shared" si="160"/>
        <v>0.50444839857651247</v>
      </c>
      <c r="DL65" s="309">
        <f t="shared" si="161"/>
        <v>0.49056622140654171</v>
      </c>
      <c r="DM65" s="309">
        <f t="shared" si="162"/>
        <v>0.50444839857651247</v>
      </c>
      <c r="DN65" s="309">
        <f t="shared" si="163"/>
        <v>0.50444839857651247</v>
      </c>
      <c r="DO65" s="309">
        <f t="shared" si="164"/>
        <v>0.49056622140654171</v>
      </c>
      <c r="DP65" s="309">
        <f t="shared" si="165"/>
        <v>0.49056622140654171</v>
      </c>
      <c r="DQ65" s="309">
        <f t="shared" si="166"/>
        <v>0.50444839857651247</v>
      </c>
      <c r="DR65" s="309">
        <f t="shared" si="167"/>
        <v>0.625</v>
      </c>
      <c r="DS65" s="309">
        <f t="shared" si="168"/>
        <v>0.49056622140654171</v>
      </c>
      <c r="DT65" s="309">
        <f t="shared" si="169"/>
        <v>0.49056622140654171</v>
      </c>
      <c r="DU65" s="309">
        <f t="shared" si="170"/>
        <v>0.625</v>
      </c>
      <c r="DV65" s="309">
        <f t="shared" si="171"/>
        <v>0.50444839857651247</v>
      </c>
      <c r="DW65" s="309">
        <f t="shared" si="172"/>
        <v>0.50444839857651247</v>
      </c>
      <c r="DX65" s="309">
        <f t="shared" si="173"/>
        <v>0.49056622140654171</v>
      </c>
      <c r="DY65" s="309">
        <f t="shared" si="174"/>
        <v>0.49056622140654171</v>
      </c>
      <c r="DZ65" s="309">
        <f t="shared" si="175"/>
        <v>0.50444839857651247</v>
      </c>
      <c r="EA65" s="309">
        <f t="shared" si="176"/>
        <v>0.50444839857651247</v>
      </c>
      <c r="EB65" s="309">
        <f t="shared" si="177"/>
        <v>0.50444839857651247</v>
      </c>
      <c r="EC65" s="309">
        <f t="shared" si="178"/>
        <v>0.50444839857651247</v>
      </c>
      <c r="ED65" s="309">
        <f t="shared" si="179"/>
        <v>0.49056622140654171</v>
      </c>
      <c r="EE65" s="309">
        <f t="shared" si="180"/>
        <v>0.49056622140654171</v>
      </c>
      <c r="EF65" s="309">
        <f t="shared" si="181"/>
        <v>0.625</v>
      </c>
      <c r="EG65" s="309">
        <f t="shared" si="182"/>
        <v>0.625</v>
      </c>
      <c r="EH65" s="309">
        <f t="shared" si="183"/>
        <v>0.50444839857651247</v>
      </c>
      <c r="EI65" s="309">
        <f t="shared" si="184"/>
        <v>0.49056622140654171</v>
      </c>
      <c r="EJ65" s="309">
        <f t="shared" si="185"/>
        <v>0.50444839857651247</v>
      </c>
      <c r="EK65" s="309">
        <f t="shared" si="186"/>
        <v>0.49056622140654171</v>
      </c>
      <c r="EL65" s="309">
        <f t="shared" si="187"/>
        <v>0.50444839857651247</v>
      </c>
      <c r="EM65" s="309">
        <v>3.4892600879407931E-2</v>
      </c>
      <c r="EN65" s="309">
        <v>1.5979146802309149E-2</v>
      </c>
      <c r="EO65" s="309">
        <v>4.795591685441461E-2</v>
      </c>
      <c r="EP65" s="309">
        <v>5.4557902016843733E-2</v>
      </c>
      <c r="ER65" s="309">
        <f t="shared" si="188"/>
        <v>0</v>
      </c>
      <c r="ES65" s="309">
        <f t="shared" si="189"/>
        <v>0</v>
      </c>
      <c r="ET65" s="309">
        <f t="shared" si="190"/>
        <v>0</v>
      </c>
      <c r="EU65" s="309">
        <f t="shared" si="191"/>
        <v>0</v>
      </c>
      <c r="EV65" s="309">
        <f t="shared" si="192"/>
        <v>0</v>
      </c>
      <c r="EW65" s="309">
        <f t="shared" si="193"/>
        <v>0</v>
      </c>
      <c r="EX65" s="309">
        <f t="shared" si="194"/>
        <v>0</v>
      </c>
      <c r="EY65" s="309">
        <f t="shared" si="195"/>
        <v>0</v>
      </c>
      <c r="EZ65" s="309">
        <f t="shared" si="196"/>
        <v>0</v>
      </c>
      <c r="FA65" s="309">
        <f t="shared" si="197"/>
        <v>0</v>
      </c>
      <c r="FB65" s="309">
        <f t="shared" si="198"/>
        <v>0</v>
      </c>
      <c r="FC65" s="309">
        <f t="shared" si="199"/>
        <v>0</v>
      </c>
      <c r="FD65" s="309">
        <f t="shared" si="200"/>
        <v>0</v>
      </c>
      <c r="FE65" s="309">
        <f t="shared" si="201"/>
        <v>0</v>
      </c>
      <c r="FF65" s="309">
        <f t="shared" si="202"/>
        <v>0</v>
      </c>
      <c r="FG65" s="309">
        <f t="shared" si="203"/>
        <v>0</v>
      </c>
      <c r="FH65" s="309">
        <f t="shared" si="204"/>
        <v>0</v>
      </c>
      <c r="FI65" s="309">
        <f t="shared" si="205"/>
        <v>0</v>
      </c>
      <c r="FJ65" s="309">
        <f t="shared" si="206"/>
        <v>0</v>
      </c>
      <c r="FK65" s="309">
        <f t="shared" si="207"/>
        <v>0</v>
      </c>
      <c r="FL65" s="309">
        <f t="shared" si="208"/>
        <v>0</v>
      </c>
      <c r="FM65" s="309">
        <f t="shared" si="209"/>
        <v>0</v>
      </c>
      <c r="FN65" s="309">
        <f t="shared" si="210"/>
        <v>0</v>
      </c>
      <c r="FO65" s="309">
        <f t="shared" si="211"/>
        <v>0</v>
      </c>
      <c r="FP65" s="309">
        <f t="shared" si="212"/>
        <v>0</v>
      </c>
      <c r="FQ65" s="309">
        <f t="shared" si="213"/>
        <v>0</v>
      </c>
      <c r="FR65" s="309">
        <f t="shared" si="214"/>
        <v>0</v>
      </c>
      <c r="FS65" s="309">
        <f t="shared" si="215"/>
        <v>0</v>
      </c>
      <c r="FT65" s="309">
        <f t="shared" si="216"/>
        <v>0</v>
      </c>
      <c r="FU65" s="309">
        <f t="shared" si="217"/>
        <v>0</v>
      </c>
      <c r="FV65" s="309">
        <f t="shared" si="218"/>
        <v>0</v>
      </c>
      <c r="FW65" s="309">
        <v>3.4892600879407931E-2</v>
      </c>
      <c r="FX65" s="309">
        <v>1.5979146802309149E-2</v>
      </c>
      <c r="FY65" s="309">
        <v>4.795591685441461E-2</v>
      </c>
      <c r="FZ65" s="309">
        <v>5.4557902016843733E-2</v>
      </c>
      <c r="GB65" s="309">
        <f t="shared" si="219"/>
        <v>0</v>
      </c>
      <c r="GC65" s="309">
        <f t="shared" si="220"/>
        <v>0</v>
      </c>
      <c r="GD65" s="309">
        <f t="shared" si="221"/>
        <v>0.5</v>
      </c>
      <c r="GE65" s="309">
        <f t="shared" si="222"/>
        <v>0</v>
      </c>
      <c r="GF65" s="309">
        <f t="shared" si="223"/>
        <v>0.5</v>
      </c>
      <c r="GG65" s="309">
        <f t="shared" si="224"/>
        <v>0</v>
      </c>
      <c r="GH65" s="309">
        <f t="shared" si="225"/>
        <v>0</v>
      </c>
      <c r="GI65" s="309">
        <f t="shared" si="226"/>
        <v>0.5</v>
      </c>
      <c r="GJ65" s="309">
        <f t="shared" si="227"/>
        <v>0.5</v>
      </c>
      <c r="GK65" s="309">
        <f t="shared" si="228"/>
        <v>0</v>
      </c>
      <c r="GL65" s="309">
        <f t="shared" si="229"/>
        <v>0</v>
      </c>
      <c r="GM65" s="309">
        <f t="shared" si="230"/>
        <v>0.5</v>
      </c>
      <c r="GN65" s="309">
        <f t="shared" si="231"/>
        <v>0.5</v>
      </c>
      <c r="GO65" s="309">
        <f t="shared" si="232"/>
        <v>0</v>
      </c>
      <c r="GP65" s="309">
        <f t="shared" si="233"/>
        <v>0</v>
      </c>
      <c r="GQ65" s="309">
        <f t="shared" si="234"/>
        <v>0</v>
      </c>
      <c r="GR65" s="309">
        <f t="shared" si="235"/>
        <v>0.5</v>
      </c>
      <c r="GS65" s="309">
        <f t="shared" si="236"/>
        <v>0.5</v>
      </c>
      <c r="GT65" s="309">
        <f t="shared" si="237"/>
        <v>0</v>
      </c>
      <c r="GU65" s="309">
        <f t="shared" si="238"/>
        <v>0</v>
      </c>
      <c r="GV65" s="309">
        <f t="shared" si="239"/>
        <v>0</v>
      </c>
      <c r="GW65" s="309">
        <f t="shared" si="240"/>
        <v>0</v>
      </c>
      <c r="GX65" s="309">
        <f t="shared" si="241"/>
        <v>0.5</v>
      </c>
      <c r="GY65" s="309">
        <f t="shared" si="242"/>
        <v>0.5</v>
      </c>
      <c r="GZ65" s="309">
        <f t="shared" si="243"/>
        <v>0</v>
      </c>
      <c r="HA65" s="309">
        <f t="shared" si="244"/>
        <v>0</v>
      </c>
      <c r="HB65" s="309">
        <f t="shared" si="245"/>
        <v>0</v>
      </c>
      <c r="HC65" s="309">
        <f t="shared" si="246"/>
        <v>0.5</v>
      </c>
      <c r="HD65" s="309">
        <f t="shared" si="247"/>
        <v>0</v>
      </c>
      <c r="HE65" s="309">
        <f t="shared" si="248"/>
        <v>0.5</v>
      </c>
      <c r="HF65" s="309">
        <f t="shared" si="249"/>
        <v>0</v>
      </c>
      <c r="HG65" s="309">
        <v>3.4892600879407931E-2</v>
      </c>
      <c r="HH65" s="309">
        <v>1.5979146802309149E-2</v>
      </c>
      <c r="HI65" s="309">
        <v>4.795591685441461E-2</v>
      </c>
      <c r="HJ65" s="309">
        <v>5.4557902016843733E-2</v>
      </c>
      <c r="HL65" s="309">
        <f t="shared" si="250"/>
        <v>0</v>
      </c>
      <c r="HM65" s="309">
        <f t="shared" si="251"/>
        <v>0</v>
      </c>
      <c r="HN65" s="309">
        <f t="shared" si="252"/>
        <v>0</v>
      </c>
      <c r="HO65" s="309">
        <f t="shared" si="253"/>
        <v>0</v>
      </c>
      <c r="HP65" s="309">
        <f t="shared" si="254"/>
        <v>0</v>
      </c>
      <c r="HQ65" s="309">
        <f t="shared" si="255"/>
        <v>0</v>
      </c>
      <c r="HR65" s="309">
        <f t="shared" si="256"/>
        <v>0</v>
      </c>
      <c r="HS65" s="309">
        <f t="shared" si="257"/>
        <v>0</v>
      </c>
      <c r="HT65" s="309">
        <f t="shared" si="258"/>
        <v>0</v>
      </c>
      <c r="HU65" s="309">
        <f t="shared" si="259"/>
        <v>0</v>
      </c>
      <c r="HV65" s="309">
        <f t="shared" si="260"/>
        <v>0</v>
      </c>
      <c r="HW65" s="309">
        <f t="shared" si="261"/>
        <v>0</v>
      </c>
      <c r="HX65" s="309">
        <f t="shared" si="262"/>
        <v>0</v>
      </c>
      <c r="HY65" s="309">
        <f t="shared" si="263"/>
        <v>0</v>
      </c>
      <c r="HZ65" s="309">
        <f t="shared" si="264"/>
        <v>0</v>
      </c>
      <c r="IA65" s="309">
        <f t="shared" si="265"/>
        <v>0</v>
      </c>
      <c r="IB65" s="309">
        <f t="shared" si="266"/>
        <v>0</v>
      </c>
      <c r="IC65" s="309">
        <f t="shared" si="267"/>
        <v>0</v>
      </c>
      <c r="ID65" s="309">
        <f t="shared" si="268"/>
        <v>0</v>
      </c>
      <c r="IE65" s="309">
        <f t="shared" si="269"/>
        <v>0</v>
      </c>
      <c r="IF65" s="309">
        <f t="shared" si="270"/>
        <v>0</v>
      </c>
      <c r="IG65" s="309">
        <f t="shared" si="271"/>
        <v>0</v>
      </c>
      <c r="IH65" s="309">
        <f t="shared" si="272"/>
        <v>0</v>
      </c>
      <c r="II65" s="309">
        <f t="shared" si="273"/>
        <v>0</v>
      </c>
      <c r="IJ65" s="309">
        <f t="shared" si="274"/>
        <v>0</v>
      </c>
      <c r="IK65" s="309">
        <f t="shared" si="275"/>
        <v>0</v>
      </c>
      <c r="IL65" s="309">
        <f t="shared" si="276"/>
        <v>0</v>
      </c>
      <c r="IM65" s="309">
        <f t="shared" si="277"/>
        <v>0</v>
      </c>
      <c r="IN65" s="309">
        <f t="shared" si="278"/>
        <v>0</v>
      </c>
      <c r="IO65" s="309">
        <f t="shared" si="279"/>
        <v>0</v>
      </c>
      <c r="IP65" s="309">
        <f t="shared" si="280"/>
        <v>0</v>
      </c>
      <c r="IQ65" s="309">
        <v>3.4892600879407931E-2</v>
      </c>
      <c r="IR65" s="309">
        <v>1.5979146802309149E-2</v>
      </c>
      <c r="IS65" s="309">
        <v>4.795591685441461E-2</v>
      </c>
      <c r="IT65" s="309">
        <v>5.4557902016843733E-2</v>
      </c>
      <c r="IV65" s="309">
        <f t="shared" si="281"/>
        <v>0</v>
      </c>
      <c r="IW65" s="309">
        <f t="shared" si="282"/>
        <v>0</v>
      </c>
      <c r="IX65" s="309">
        <f t="shared" si="283"/>
        <v>0</v>
      </c>
      <c r="IY65" s="309">
        <f t="shared" si="284"/>
        <v>0</v>
      </c>
      <c r="IZ65" s="309">
        <f t="shared" si="285"/>
        <v>0</v>
      </c>
      <c r="JA65" s="309">
        <f t="shared" si="286"/>
        <v>0</v>
      </c>
      <c r="JB65" s="309">
        <f t="shared" si="287"/>
        <v>0</v>
      </c>
      <c r="JC65" s="309">
        <f t="shared" si="288"/>
        <v>0</v>
      </c>
      <c r="JD65" s="309">
        <f t="shared" si="289"/>
        <v>0</v>
      </c>
      <c r="JE65" s="309">
        <f t="shared" si="290"/>
        <v>0</v>
      </c>
      <c r="JF65" s="309">
        <f t="shared" si="291"/>
        <v>0</v>
      </c>
      <c r="JG65" s="309">
        <f t="shared" si="292"/>
        <v>0</v>
      </c>
      <c r="JH65" s="309">
        <f t="shared" si="293"/>
        <v>0</v>
      </c>
      <c r="JI65" s="309">
        <f t="shared" si="294"/>
        <v>0</v>
      </c>
      <c r="JJ65" s="309">
        <f t="shared" si="295"/>
        <v>0</v>
      </c>
      <c r="JK65" s="309">
        <f t="shared" si="296"/>
        <v>0</v>
      </c>
      <c r="JL65" s="309">
        <f t="shared" si="297"/>
        <v>0</v>
      </c>
      <c r="JM65" s="309">
        <f t="shared" si="298"/>
        <v>0</v>
      </c>
      <c r="JN65" s="309">
        <f t="shared" si="299"/>
        <v>0</v>
      </c>
      <c r="JO65" s="309">
        <f t="shared" si="300"/>
        <v>0</v>
      </c>
      <c r="JP65" s="309">
        <f t="shared" si="301"/>
        <v>0</v>
      </c>
      <c r="JQ65" s="309">
        <f t="shared" si="302"/>
        <v>0</v>
      </c>
      <c r="JR65" s="309">
        <f t="shared" si="303"/>
        <v>0</v>
      </c>
      <c r="JS65" s="309">
        <f t="shared" si="304"/>
        <v>0</v>
      </c>
      <c r="JT65" s="309">
        <f t="shared" si="305"/>
        <v>0</v>
      </c>
      <c r="JU65" s="309">
        <f t="shared" si="306"/>
        <v>0</v>
      </c>
      <c r="JV65" s="309">
        <f t="shared" si="307"/>
        <v>0</v>
      </c>
      <c r="JW65" s="309">
        <f t="shared" si="308"/>
        <v>0</v>
      </c>
      <c r="JX65" s="309">
        <f t="shared" si="309"/>
        <v>0</v>
      </c>
      <c r="JY65" s="309">
        <f t="shared" si="310"/>
        <v>0</v>
      </c>
      <c r="JZ65" s="309">
        <f t="shared" si="311"/>
        <v>0</v>
      </c>
      <c r="KA65" s="309">
        <v>3.4892600879407931E-2</v>
      </c>
      <c r="KB65" s="309">
        <v>1.5979146802309149E-2</v>
      </c>
      <c r="KC65" s="309">
        <v>4.795591685441461E-2</v>
      </c>
      <c r="KD65" s="309">
        <v>5.4557902016843733E-2</v>
      </c>
      <c r="KF65" s="309">
        <f t="shared" si="312"/>
        <v>0</v>
      </c>
      <c r="KG65" s="309">
        <f t="shared" si="313"/>
        <v>0</v>
      </c>
      <c r="KH65" s="309">
        <f t="shared" si="314"/>
        <v>0</v>
      </c>
      <c r="KI65" s="309">
        <f t="shared" si="315"/>
        <v>0</v>
      </c>
      <c r="KJ65" s="309">
        <f t="shared" si="316"/>
        <v>0</v>
      </c>
      <c r="KK65" s="309">
        <f t="shared" si="317"/>
        <v>0</v>
      </c>
      <c r="KL65" s="309">
        <f t="shared" si="318"/>
        <v>0</v>
      </c>
      <c r="KM65" s="309">
        <f t="shared" si="319"/>
        <v>0</v>
      </c>
      <c r="KN65" s="309">
        <f t="shared" si="320"/>
        <v>0</v>
      </c>
      <c r="KO65" s="309">
        <f t="shared" si="321"/>
        <v>0</v>
      </c>
      <c r="KP65" s="309">
        <f t="shared" si="322"/>
        <v>0</v>
      </c>
      <c r="KQ65" s="309">
        <f t="shared" si="323"/>
        <v>0</v>
      </c>
      <c r="KR65" s="309">
        <f t="shared" si="324"/>
        <v>0</v>
      </c>
      <c r="KS65" s="309">
        <f t="shared" si="325"/>
        <v>0</v>
      </c>
      <c r="KT65" s="309">
        <f t="shared" si="326"/>
        <v>0</v>
      </c>
      <c r="KU65" s="309">
        <f t="shared" si="327"/>
        <v>0</v>
      </c>
      <c r="KV65" s="309">
        <f t="shared" si="328"/>
        <v>0</v>
      </c>
      <c r="KW65" s="309">
        <f t="shared" si="329"/>
        <v>0</v>
      </c>
      <c r="KX65" s="309">
        <f t="shared" si="330"/>
        <v>0</v>
      </c>
      <c r="KY65" s="309">
        <f t="shared" si="331"/>
        <v>0</v>
      </c>
      <c r="KZ65" s="309">
        <f t="shared" si="332"/>
        <v>0</v>
      </c>
      <c r="LA65" s="309">
        <f t="shared" si="333"/>
        <v>0</v>
      </c>
      <c r="LB65" s="309">
        <f t="shared" si="334"/>
        <v>0</v>
      </c>
      <c r="LC65" s="309">
        <f t="shared" si="335"/>
        <v>0</v>
      </c>
      <c r="LD65" s="309">
        <f t="shared" si="336"/>
        <v>0</v>
      </c>
      <c r="LE65" s="309">
        <f t="shared" si="337"/>
        <v>0</v>
      </c>
      <c r="LF65" s="309">
        <f t="shared" si="338"/>
        <v>0</v>
      </c>
      <c r="LG65" s="309">
        <f t="shared" si="339"/>
        <v>0</v>
      </c>
      <c r="LH65" s="309">
        <f t="shared" si="340"/>
        <v>0</v>
      </c>
      <c r="LI65" s="309">
        <f t="shared" si="341"/>
        <v>0</v>
      </c>
      <c r="LJ65" s="309">
        <f t="shared" si="342"/>
        <v>0</v>
      </c>
      <c r="LK65" s="309">
        <v>3.4892600879407931E-2</v>
      </c>
      <c r="LL65" s="309">
        <v>1.5979146802309149E-2</v>
      </c>
      <c r="LM65" s="309">
        <v>4.795591685441461E-2</v>
      </c>
      <c r="LN65" s="309">
        <v>5.4557902016843733E-2</v>
      </c>
      <c r="LP65" s="309">
        <f t="shared" si="343"/>
        <v>0</v>
      </c>
      <c r="LQ65" s="309">
        <f t="shared" si="344"/>
        <v>0</v>
      </c>
      <c r="LR65" s="309">
        <f t="shared" si="345"/>
        <v>0</v>
      </c>
      <c r="LS65" s="309">
        <f t="shared" si="346"/>
        <v>0</v>
      </c>
      <c r="LT65" s="309">
        <f t="shared" si="347"/>
        <v>0</v>
      </c>
      <c r="LU65" s="309">
        <f t="shared" si="348"/>
        <v>0</v>
      </c>
      <c r="LV65" s="309">
        <f t="shared" si="349"/>
        <v>0</v>
      </c>
      <c r="LW65" s="309">
        <f t="shared" si="350"/>
        <v>0</v>
      </c>
      <c r="LX65" s="309">
        <f t="shared" si="351"/>
        <v>0</v>
      </c>
      <c r="LY65" s="309">
        <f t="shared" si="352"/>
        <v>0</v>
      </c>
      <c r="LZ65" s="309">
        <f t="shared" si="353"/>
        <v>0</v>
      </c>
      <c r="MA65" s="309">
        <f t="shared" si="354"/>
        <v>0</v>
      </c>
      <c r="MB65" s="309">
        <f t="shared" si="355"/>
        <v>0</v>
      </c>
      <c r="MC65" s="309">
        <f t="shared" si="356"/>
        <v>0</v>
      </c>
      <c r="MD65" s="309">
        <f t="shared" si="357"/>
        <v>0</v>
      </c>
      <c r="ME65" s="309">
        <f t="shared" si="358"/>
        <v>0</v>
      </c>
      <c r="MF65" s="309">
        <f t="shared" si="359"/>
        <v>0</v>
      </c>
      <c r="MG65" s="309">
        <f t="shared" si="360"/>
        <v>0</v>
      </c>
      <c r="MH65" s="309">
        <f t="shared" si="361"/>
        <v>0</v>
      </c>
      <c r="MI65" s="309">
        <f t="shared" si="362"/>
        <v>0</v>
      </c>
      <c r="MJ65" s="309">
        <f t="shared" si="363"/>
        <v>0</v>
      </c>
      <c r="MK65" s="309">
        <f t="shared" si="364"/>
        <v>0</v>
      </c>
      <c r="ML65" s="309">
        <f t="shared" si="365"/>
        <v>0</v>
      </c>
      <c r="MM65" s="309">
        <f t="shared" si="366"/>
        <v>0</v>
      </c>
      <c r="MN65" s="309">
        <f t="shared" si="367"/>
        <v>0</v>
      </c>
      <c r="MO65" s="309">
        <f t="shared" si="368"/>
        <v>0</v>
      </c>
      <c r="MP65" s="309">
        <f t="shared" si="369"/>
        <v>0</v>
      </c>
      <c r="MQ65" s="309">
        <f t="shared" si="370"/>
        <v>0</v>
      </c>
      <c r="MR65" s="309">
        <f t="shared" si="371"/>
        <v>0</v>
      </c>
      <c r="MS65" s="309">
        <f t="shared" si="372"/>
        <v>0</v>
      </c>
      <c r="MT65" s="309">
        <f t="shared" si="373"/>
        <v>0</v>
      </c>
      <c r="MU65" s="309">
        <v>3.4892600879407931E-2</v>
      </c>
      <c r="MV65" s="309">
        <v>1.5979146802309149E-2</v>
      </c>
      <c r="MW65" s="309">
        <v>4.795591685441461E-2</v>
      </c>
      <c r="MX65" s="309">
        <v>5.4557902016843733E-2</v>
      </c>
      <c r="MZ65" s="309">
        <f t="shared" si="374"/>
        <v>0</v>
      </c>
      <c r="NA65" s="309">
        <f t="shared" si="375"/>
        <v>0</v>
      </c>
      <c r="NB65" s="309">
        <f t="shared" si="376"/>
        <v>0</v>
      </c>
      <c r="NC65" s="309">
        <f t="shared" si="377"/>
        <v>0</v>
      </c>
      <c r="ND65" s="309">
        <f t="shared" si="378"/>
        <v>0</v>
      </c>
      <c r="NE65" s="309">
        <f t="shared" si="379"/>
        <v>0</v>
      </c>
      <c r="NF65" s="309">
        <f t="shared" si="380"/>
        <v>0</v>
      </c>
      <c r="NG65" s="309">
        <f t="shared" si="381"/>
        <v>0</v>
      </c>
      <c r="NH65" s="309">
        <f t="shared" si="382"/>
        <v>0</v>
      </c>
      <c r="NI65" s="309">
        <f t="shared" si="383"/>
        <v>0</v>
      </c>
      <c r="NJ65" s="309">
        <f t="shared" si="384"/>
        <v>0</v>
      </c>
      <c r="NK65" s="309">
        <f t="shared" si="385"/>
        <v>0</v>
      </c>
      <c r="NL65" s="309">
        <f t="shared" si="386"/>
        <v>0</v>
      </c>
      <c r="NM65" s="309">
        <f t="shared" si="387"/>
        <v>0</v>
      </c>
      <c r="NN65" s="309">
        <f t="shared" si="388"/>
        <v>0</v>
      </c>
      <c r="NO65" s="309">
        <f t="shared" si="389"/>
        <v>0</v>
      </c>
      <c r="NP65" s="309">
        <f t="shared" si="390"/>
        <v>0</v>
      </c>
      <c r="NQ65" s="309">
        <f t="shared" si="391"/>
        <v>0</v>
      </c>
      <c r="NR65" s="309">
        <f t="shared" si="392"/>
        <v>0</v>
      </c>
      <c r="NS65" s="309">
        <f t="shared" si="393"/>
        <v>0</v>
      </c>
      <c r="NT65" s="309">
        <f t="shared" si="394"/>
        <v>0</v>
      </c>
      <c r="NU65" s="309">
        <f t="shared" si="395"/>
        <v>0</v>
      </c>
      <c r="NV65" s="309">
        <f t="shared" si="396"/>
        <v>0</v>
      </c>
      <c r="NW65" s="309">
        <f t="shared" si="397"/>
        <v>0</v>
      </c>
      <c r="NX65" s="309">
        <f t="shared" si="398"/>
        <v>0</v>
      </c>
      <c r="NY65" s="309">
        <f t="shared" si="399"/>
        <v>0</v>
      </c>
      <c r="NZ65" s="309">
        <f t="shared" si="400"/>
        <v>0</v>
      </c>
      <c r="OA65" s="309">
        <f t="shared" si="401"/>
        <v>0</v>
      </c>
      <c r="OB65" s="309">
        <f t="shared" si="402"/>
        <v>0</v>
      </c>
      <c r="OC65" s="309">
        <f t="shared" si="403"/>
        <v>0</v>
      </c>
      <c r="OD65" s="309">
        <f t="shared" si="404"/>
        <v>0</v>
      </c>
      <c r="OE65" s="309">
        <v>3.4892600879407931E-2</v>
      </c>
      <c r="OF65" s="309">
        <v>1.5979146802309149E-2</v>
      </c>
      <c r="OG65" s="309">
        <v>4.795591685441461E-2</v>
      </c>
      <c r="OH65" s="309">
        <v>5.4557902016843733E-2</v>
      </c>
      <c r="OJ65" s="309">
        <f t="shared" si="405"/>
        <v>8.9181635337051198E-3</v>
      </c>
      <c r="OK65" s="309">
        <f t="shared" si="406"/>
        <v>8.9181635337051198E-3</v>
      </c>
      <c r="OL65" s="309">
        <f t="shared" si="407"/>
        <v>6.6761868213113277E-3</v>
      </c>
      <c r="OM65" s="309">
        <f t="shared" si="408"/>
        <v>1.559116682955947E-2</v>
      </c>
      <c r="ON65" s="309">
        <f t="shared" si="409"/>
        <v>6.6761868213113277E-3</v>
      </c>
      <c r="OO65" s="309">
        <f t="shared" si="410"/>
        <v>1.559116682955947E-2</v>
      </c>
      <c r="OP65" s="309">
        <f t="shared" si="411"/>
        <v>1.559116682955947E-2</v>
      </c>
      <c r="OQ65" s="309">
        <f t="shared" si="412"/>
        <v>6.6761868213113277E-3</v>
      </c>
      <c r="OR65" s="309">
        <f t="shared" si="413"/>
        <v>6.6761868213113277E-3</v>
      </c>
      <c r="OS65" s="309">
        <f t="shared" si="414"/>
        <v>1.559116682955947E-2</v>
      </c>
      <c r="OT65" s="309">
        <f t="shared" si="415"/>
        <v>8.9181635337051198E-3</v>
      </c>
      <c r="OU65" s="309">
        <f t="shared" si="416"/>
        <v>6.6761868213113277E-3</v>
      </c>
      <c r="OV65" s="309">
        <f t="shared" si="417"/>
        <v>6.6761868213113277E-3</v>
      </c>
      <c r="OW65" s="309">
        <f t="shared" si="418"/>
        <v>8.9181635337051198E-3</v>
      </c>
      <c r="OX65" s="309">
        <f t="shared" si="419"/>
        <v>1.559116682955947E-2</v>
      </c>
      <c r="OY65" s="309">
        <f t="shared" si="420"/>
        <v>1.559116682955947E-2</v>
      </c>
      <c r="OZ65" s="309">
        <f t="shared" si="421"/>
        <v>6.6761868213113277E-3</v>
      </c>
      <c r="PA65" s="309">
        <f t="shared" si="422"/>
        <v>6.6761868213113277E-3</v>
      </c>
      <c r="PB65" s="309">
        <f t="shared" si="423"/>
        <v>1.559116682955947E-2</v>
      </c>
      <c r="PC65" s="309">
        <f t="shared" si="424"/>
        <v>1.559116682955947E-2</v>
      </c>
      <c r="PD65" s="309">
        <f t="shared" si="425"/>
        <v>1.559116682955947E-2</v>
      </c>
      <c r="PE65" s="309">
        <f t="shared" si="426"/>
        <v>1.559116682955947E-2</v>
      </c>
      <c r="PF65" s="309">
        <f t="shared" si="427"/>
        <v>6.6761868213113277E-3</v>
      </c>
      <c r="PG65" s="309">
        <f t="shared" si="428"/>
        <v>6.6761868213113277E-3</v>
      </c>
      <c r="PH65" s="309">
        <f t="shared" si="429"/>
        <v>8.9181635337051198E-3</v>
      </c>
      <c r="PI65" s="309">
        <f t="shared" si="430"/>
        <v>8.9181635337051198E-3</v>
      </c>
      <c r="PJ65" s="309">
        <f t="shared" si="431"/>
        <v>1.559116682955947E-2</v>
      </c>
      <c r="PK65" s="309">
        <f t="shared" si="432"/>
        <v>6.6761868213113277E-3</v>
      </c>
      <c r="PL65" s="309">
        <f t="shared" si="433"/>
        <v>1.559116682955947E-2</v>
      </c>
      <c r="PM65" s="309">
        <f t="shared" si="434"/>
        <v>6.6761868213113277E-3</v>
      </c>
      <c r="PN65" s="309">
        <f t="shared" si="435"/>
        <v>1.559116682955947E-2</v>
      </c>
      <c r="PO65" s="309">
        <v>3.4892600879407931E-2</v>
      </c>
      <c r="PP65" s="309">
        <v>1.5979146802309149E-2</v>
      </c>
      <c r="PQ65" s="309">
        <v>4.795591685441461E-2</v>
      </c>
      <c r="PR65" s="309">
        <v>5.4557902016843733E-2</v>
      </c>
      <c r="PT65" s="309">
        <f t="shared" si="436"/>
        <v>0.52261874795635599</v>
      </c>
      <c r="PU65" s="309">
        <f t="shared" si="437"/>
        <v>0.52261874795635599</v>
      </c>
      <c r="PV65" s="309">
        <f t="shared" si="438"/>
        <v>0.2804171657614985</v>
      </c>
      <c r="PW65" s="309">
        <f t="shared" si="439"/>
        <v>0.30659370071209968</v>
      </c>
      <c r="PX65" s="309">
        <f t="shared" si="440"/>
        <v>0.2804171657614985</v>
      </c>
      <c r="PY65" s="309">
        <f t="shared" si="441"/>
        <v>0.30659370071209968</v>
      </c>
      <c r="PZ65" s="309">
        <f t="shared" si="442"/>
        <v>0.30659370071209968</v>
      </c>
      <c r="QA65" s="309">
        <f t="shared" si="443"/>
        <v>0.2804171657614985</v>
      </c>
      <c r="QB65" s="309">
        <f t="shared" si="444"/>
        <v>0.2804171657614985</v>
      </c>
      <c r="QC65" s="309">
        <f t="shared" si="445"/>
        <v>0.30659370071209968</v>
      </c>
      <c r="QD65" s="309">
        <f t="shared" si="446"/>
        <v>0.52261874795635599</v>
      </c>
      <c r="QE65" s="309">
        <f t="shared" si="447"/>
        <v>0.2804171657614985</v>
      </c>
      <c r="QF65" s="309">
        <f t="shared" si="448"/>
        <v>0.2804171657614985</v>
      </c>
      <c r="QG65" s="309">
        <f t="shared" si="449"/>
        <v>0.52261874795635599</v>
      </c>
      <c r="QH65" s="309">
        <f t="shared" si="450"/>
        <v>0.30659370071209968</v>
      </c>
      <c r="QI65" s="309">
        <f t="shared" si="451"/>
        <v>0.30659370071209968</v>
      </c>
      <c r="QJ65" s="309">
        <f t="shared" si="452"/>
        <v>0.2804171657614985</v>
      </c>
      <c r="QK65" s="309">
        <f t="shared" si="453"/>
        <v>0.2804171657614985</v>
      </c>
      <c r="QL65" s="309">
        <f t="shared" si="454"/>
        <v>0.30659370071209968</v>
      </c>
      <c r="QM65" s="309">
        <f t="shared" si="455"/>
        <v>0.30659370071209968</v>
      </c>
      <c r="QN65" s="309">
        <f t="shared" si="456"/>
        <v>0.30659370071209968</v>
      </c>
      <c r="QO65" s="309">
        <f t="shared" si="457"/>
        <v>0.30659370071209968</v>
      </c>
      <c r="QP65" s="309">
        <f t="shared" si="458"/>
        <v>0.2804171657614985</v>
      </c>
      <c r="QQ65" s="309">
        <f t="shared" si="459"/>
        <v>0.2804171657614985</v>
      </c>
      <c r="QR65" s="309">
        <f t="shared" si="460"/>
        <v>0.52261874795635599</v>
      </c>
      <c r="QS65" s="309">
        <f t="shared" si="461"/>
        <v>0.52261874795635599</v>
      </c>
      <c r="QT65" s="309">
        <f t="shared" si="462"/>
        <v>0.30659370071209968</v>
      </c>
      <c r="QU65" s="309">
        <f t="shared" si="463"/>
        <v>0.2804171657614985</v>
      </c>
      <c r="QV65" s="309">
        <f t="shared" si="464"/>
        <v>0.30659370071209968</v>
      </c>
      <c r="QW65" s="309">
        <f t="shared" si="465"/>
        <v>0.2804171657614985</v>
      </c>
      <c r="QX65" s="309">
        <f t="shared" si="466"/>
        <v>0.30659370071209968</v>
      </c>
      <c r="QY65" s="309">
        <v>3.4892600879407931E-2</v>
      </c>
      <c r="QZ65" s="309">
        <v>1.5979146802309149E-2</v>
      </c>
      <c r="RA65" s="309">
        <v>4.795591685441461E-2</v>
      </c>
      <c r="RB65" s="309">
        <v>5.4557902016843733E-2</v>
      </c>
      <c r="RD65" s="309">
        <f t="shared" si="467"/>
        <v>0.33333333333333331</v>
      </c>
      <c r="RE65" s="309">
        <f t="shared" si="468"/>
        <v>0.33333333333333331</v>
      </c>
      <c r="RF65" s="309">
        <f t="shared" si="469"/>
        <v>0.25</v>
      </c>
      <c r="RG65" s="309">
        <f t="shared" si="470"/>
        <v>1.7107835764776657E-3</v>
      </c>
      <c r="RH65" s="309">
        <f t="shared" si="471"/>
        <v>0.25</v>
      </c>
      <c r="RI65" s="309">
        <f t="shared" si="472"/>
        <v>1.7107835764776657E-3</v>
      </c>
      <c r="RJ65" s="309">
        <f t="shared" si="473"/>
        <v>1.7107835764776657E-3</v>
      </c>
      <c r="RK65" s="309">
        <f t="shared" si="474"/>
        <v>0.25</v>
      </c>
      <c r="RL65" s="309">
        <f t="shared" si="475"/>
        <v>0.25</v>
      </c>
      <c r="RM65" s="309">
        <f t="shared" si="476"/>
        <v>1.7107835764776657E-3</v>
      </c>
      <c r="RN65" s="309">
        <f t="shared" si="477"/>
        <v>0.33333333333333331</v>
      </c>
      <c r="RO65" s="309">
        <f t="shared" si="478"/>
        <v>0.25</v>
      </c>
      <c r="RP65" s="309">
        <f t="shared" si="479"/>
        <v>0.25</v>
      </c>
      <c r="RQ65" s="309">
        <f t="shared" si="480"/>
        <v>0.33333333333333331</v>
      </c>
      <c r="RR65" s="309">
        <f t="shared" si="481"/>
        <v>1.7107835764776657E-3</v>
      </c>
      <c r="RS65" s="309">
        <f t="shared" si="482"/>
        <v>1.7107835764776657E-3</v>
      </c>
      <c r="RT65" s="309">
        <f t="shared" si="483"/>
        <v>0.25</v>
      </c>
      <c r="RU65" s="309">
        <f t="shared" si="484"/>
        <v>0.25</v>
      </c>
      <c r="RV65" s="309">
        <f t="shared" si="485"/>
        <v>1.7107835764776657E-3</v>
      </c>
      <c r="RW65" s="309">
        <f t="shared" si="486"/>
        <v>1.7107835764776657E-3</v>
      </c>
      <c r="RX65" s="309">
        <f t="shared" si="487"/>
        <v>1.7107835764776657E-3</v>
      </c>
      <c r="RY65" s="309">
        <f t="shared" si="488"/>
        <v>1.7107835764776657E-3</v>
      </c>
      <c r="RZ65" s="309">
        <f t="shared" si="489"/>
        <v>0.25</v>
      </c>
      <c r="SA65" s="309">
        <f t="shared" si="490"/>
        <v>0.25</v>
      </c>
      <c r="SB65" s="309">
        <f t="shared" si="491"/>
        <v>0.33333333333333331</v>
      </c>
      <c r="SC65" s="309">
        <f t="shared" si="492"/>
        <v>0.33333333333333331</v>
      </c>
      <c r="SD65" s="309">
        <f t="shared" si="493"/>
        <v>1.7107835764776657E-3</v>
      </c>
      <c r="SE65" s="309">
        <f t="shared" si="494"/>
        <v>0.25</v>
      </c>
      <c r="SF65" s="309">
        <f t="shared" si="495"/>
        <v>1.7107835764776657E-3</v>
      </c>
      <c r="SG65" s="309">
        <f t="shared" si="496"/>
        <v>0.25</v>
      </c>
      <c r="SH65" s="309">
        <f t="shared" si="497"/>
        <v>1.7107835764776657E-3</v>
      </c>
      <c r="SI65" s="309">
        <v>3.4892600879407931E-2</v>
      </c>
      <c r="SJ65" s="309">
        <v>1.5979146802309149E-2</v>
      </c>
      <c r="SK65" s="309">
        <v>4.795591685441461E-2</v>
      </c>
      <c r="SL65" s="309">
        <v>5.4557902016843733E-2</v>
      </c>
      <c r="SN65" s="309">
        <f t="shared" si="498"/>
        <v>0.14496235464089099</v>
      </c>
      <c r="SO65" s="309">
        <f t="shared" si="499"/>
        <v>0.14496235464089099</v>
      </c>
      <c r="SP65" s="309">
        <f t="shared" si="500"/>
        <v>0.1750456725443082</v>
      </c>
      <c r="SQ65" s="309">
        <f t="shared" si="501"/>
        <v>0.1546456073634114</v>
      </c>
      <c r="SR65" s="309">
        <f t="shared" si="502"/>
        <v>0.1750456725443082</v>
      </c>
      <c r="SS65" s="309">
        <f t="shared" si="503"/>
        <v>0.1546456073634114</v>
      </c>
      <c r="ST65" s="309">
        <f t="shared" si="504"/>
        <v>0.1546456073634114</v>
      </c>
      <c r="SU65" s="309">
        <f t="shared" si="505"/>
        <v>0.1750456725443082</v>
      </c>
      <c r="SV65" s="309">
        <f t="shared" si="506"/>
        <v>0.1750456725443082</v>
      </c>
      <c r="SW65" s="309">
        <f t="shared" si="507"/>
        <v>0.1546456073634114</v>
      </c>
      <c r="SX65" s="309">
        <f t="shared" si="508"/>
        <v>0.14496235464089099</v>
      </c>
      <c r="SY65" s="309">
        <f t="shared" si="509"/>
        <v>0.1750456725443082</v>
      </c>
      <c r="SZ65" s="309">
        <f t="shared" si="510"/>
        <v>0.1750456725443082</v>
      </c>
      <c r="TA65" s="309">
        <f t="shared" si="511"/>
        <v>0.14496235464089099</v>
      </c>
      <c r="TB65" s="309">
        <f t="shared" si="512"/>
        <v>0.1546456073634114</v>
      </c>
      <c r="TC65" s="309">
        <f t="shared" si="513"/>
        <v>0.1546456073634114</v>
      </c>
      <c r="TD65" s="309">
        <f t="shared" si="514"/>
        <v>0.1750456725443082</v>
      </c>
      <c r="TE65" s="309">
        <f t="shared" si="515"/>
        <v>0.1750456725443082</v>
      </c>
      <c r="TF65" s="309">
        <f t="shared" si="516"/>
        <v>0.1546456073634114</v>
      </c>
      <c r="TG65" s="309">
        <f t="shared" si="517"/>
        <v>0.1546456073634114</v>
      </c>
      <c r="TH65" s="309">
        <f t="shared" si="518"/>
        <v>0.1546456073634114</v>
      </c>
      <c r="TI65" s="309">
        <f t="shared" si="519"/>
        <v>0.1546456073634114</v>
      </c>
      <c r="TJ65" s="309">
        <f t="shared" si="520"/>
        <v>0.1750456725443082</v>
      </c>
      <c r="TK65" s="309">
        <f t="shared" si="521"/>
        <v>0.1750456725443082</v>
      </c>
      <c r="TL65" s="309">
        <f t="shared" si="522"/>
        <v>0.14496235464089099</v>
      </c>
      <c r="TM65" s="309">
        <f t="shared" si="523"/>
        <v>0.14496235464089099</v>
      </c>
      <c r="TN65" s="309">
        <f t="shared" si="524"/>
        <v>0.1546456073634114</v>
      </c>
      <c r="TO65" s="309">
        <f t="shared" si="525"/>
        <v>0.1750456725443082</v>
      </c>
      <c r="TP65" s="309">
        <f t="shared" si="526"/>
        <v>0.1546456073634114</v>
      </c>
      <c r="TQ65" s="309">
        <f t="shared" si="527"/>
        <v>0.1750456725443082</v>
      </c>
      <c r="TR65" s="309">
        <f t="shared" si="528"/>
        <v>0.1546456073634114</v>
      </c>
      <c r="TS65" s="309">
        <v>3.4892600879407931E-2</v>
      </c>
      <c r="TT65" s="309">
        <v>1.5979146802309149E-2</v>
      </c>
      <c r="TU65" s="309">
        <v>4.795591685441461E-2</v>
      </c>
      <c r="TV65" s="309">
        <v>5.4557902016843733E-2</v>
      </c>
      <c r="TX65" s="309">
        <f t="shared" si="529"/>
        <v>1.2732984780713756E-3</v>
      </c>
      <c r="TY65" s="309">
        <f t="shared" si="530"/>
        <v>1.2732984780713756E-3</v>
      </c>
      <c r="TZ65" s="309">
        <f t="shared" si="531"/>
        <v>9.5191981020990551E-2</v>
      </c>
      <c r="UA65" s="309">
        <f t="shared" si="532"/>
        <v>6.1290525839614918E-2</v>
      </c>
      <c r="UB65" s="309">
        <f t="shared" si="533"/>
        <v>9.5191981020990551E-2</v>
      </c>
      <c r="UC65" s="309">
        <f t="shared" si="534"/>
        <v>6.1290525839614918E-2</v>
      </c>
      <c r="UD65" s="309">
        <f t="shared" si="535"/>
        <v>6.1290525839614918E-2</v>
      </c>
      <c r="UE65" s="309">
        <f t="shared" si="536"/>
        <v>9.5191981020990551E-2</v>
      </c>
      <c r="UF65" s="309">
        <f t="shared" si="537"/>
        <v>9.5191981020990551E-2</v>
      </c>
      <c r="UG65" s="309">
        <f t="shared" si="538"/>
        <v>6.1290525839614918E-2</v>
      </c>
      <c r="UH65" s="309">
        <f t="shared" si="539"/>
        <v>1.2732984780713756E-3</v>
      </c>
      <c r="UI65" s="309">
        <f t="shared" si="540"/>
        <v>9.5191981020990551E-2</v>
      </c>
      <c r="UJ65" s="309">
        <f t="shared" si="541"/>
        <v>9.5191981020990551E-2</v>
      </c>
      <c r="UK65" s="309">
        <f t="shared" si="542"/>
        <v>1.2732984780713756E-3</v>
      </c>
      <c r="UL65" s="309">
        <f t="shared" si="543"/>
        <v>6.1290525839614918E-2</v>
      </c>
      <c r="UM65" s="309">
        <f t="shared" si="544"/>
        <v>6.1290525839614918E-2</v>
      </c>
      <c r="UN65" s="309">
        <f t="shared" si="545"/>
        <v>9.5191981020990551E-2</v>
      </c>
      <c r="UO65" s="309">
        <f t="shared" si="546"/>
        <v>9.5191981020990551E-2</v>
      </c>
      <c r="UP65" s="309">
        <f t="shared" si="547"/>
        <v>6.1290525839614918E-2</v>
      </c>
      <c r="UQ65" s="309">
        <f t="shared" si="548"/>
        <v>6.1290525839614918E-2</v>
      </c>
      <c r="UR65" s="309">
        <f t="shared" si="549"/>
        <v>6.1290525839614918E-2</v>
      </c>
      <c r="US65" s="309">
        <f t="shared" si="550"/>
        <v>6.1290525839614918E-2</v>
      </c>
      <c r="UT65" s="309">
        <f t="shared" si="551"/>
        <v>9.5191981020990551E-2</v>
      </c>
      <c r="UU65" s="309">
        <f t="shared" si="552"/>
        <v>9.5191981020990551E-2</v>
      </c>
      <c r="UV65" s="309">
        <f t="shared" si="553"/>
        <v>1.2732984780713756E-3</v>
      </c>
      <c r="UW65" s="309">
        <f t="shared" si="554"/>
        <v>1.2732984780713756E-3</v>
      </c>
      <c r="UX65" s="309">
        <f t="shared" si="555"/>
        <v>6.1290525839614918E-2</v>
      </c>
      <c r="UY65" s="309">
        <f t="shared" si="556"/>
        <v>9.5191981020990551E-2</v>
      </c>
      <c r="UZ65" s="309">
        <f t="shared" si="557"/>
        <v>6.1290525839614918E-2</v>
      </c>
      <c r="VA65" s="309">
        <f t="shared" si="558"/>
        <v>9.5191981020990551E-2</v>
      </c>
      <c r="VB65" s="309">
        <f t="shared" si="559"/>
        <v>6.1290525839614918E-2</v>
      </c>
      <c r="VC65" s="309">
        <v>3.4892600879407931E-2</v>
      </c>
      <c r="VD65" s="309">
        <v>1.5979146802309149E-2</v>
      </c>
      <c r="VE65" s="309">
        <v>4.795591685441461E-2</v>
      </c>
      <c r="VF65" s="309">
        <v>5.4557902016843733E-2</v>
      </c>
      <c r="VH65" s="309">
        <f t="shared" si="560"/>
        <v>0.18770226537216828</v>
      </c>
      <c r="VI65" s="309">
        <f t="shared" si="561"/>
        <v>0.18770226537216828</v>
      </c>
      <c r="VJ65" s="309">
        <f t="shared" si="562"/>
        <v>0</v>
      </c>
      <c r="VK65" s="309">
        <f t="shared" si="563"/>
        <v>9.5717051650544671E-2</v>
      </c>
      <c r="VL65" s="309">
        <f t="shared" si="564"/>
        <v>0</v>
      </c>
      <c r="VM65" s="309">
        <f t="shared" si="565"/>
        <v>9.5717051650544671E-2</v>
      </c>
      <c r="VN65" s="309">
        <f t="shared" si="566"/>
        <v>9.5717051650544671E-2</v>
      </c>
      <c r="VO65" s="309">
        <f t="shared" si="567"/>
        <v>0</v>
      </c>
      <c r="VP65" s="309">
        <f t="shared" si="568"/>
        <v>0</v>
      </c>
      <c r="VQ65" s="309">
        <f t="shared" si="569"/>
        <v>9.5717051650544671E-2</v>
      </c>
      <c r="VR65" s="309">
        <f t="shared" si="570"/>
        <v>0.18770226537216828</v>
      </c>
      <c r="VS65" s="309">
        <f t="shared" si="571"/>
        <v>0</v>
      </c>
      <c r="VT65" s="309">
        <f t="shared" si="572"/>
        <v>0</v>
      </c>
      <c r="VU65" s="309">
        <f t="shared" si="573"/>
        <v>0.18770226537216828</v>
      </c>
      <c r="VV65" s="309">
        <f t="shared" si="574"/>
        <v>9.5717051650544671E-2</v>
      </c>
      <c r="VW65" s="309">
        <f t="shared" si="575"/>
        <v>9.5717051650544671E-2</v>
      </c>
      <c r="VX65" s="309">
        <f t="shared" si="576"/>
        <v>0</v>
      </c>
      <c r="VY65" s="309">
        <f t="shared" si="577"/>
        <v>0</v>
      </c>
      <c r="VZ65" s="309">
        <f t="shared" si="578"/>
        <v>9.5717051650544671E-2</v>
      </c>
      <c r="WA65" s="309">
        <f t="shared" si="579"/>
        <v>9.5717051650544671E-2</v>
      </c>
      <c r="WB65" s="309">
        <f t="shared" si="580"/>
        <v>9.5717051650544671E-2</v>
      </c>
      <c r="WC65" s="309">
        <f t="shared" si="581"/>
        <v>9.5717051650544671E-2</v>
      </c>
      <c r="WD65" s="309">
        <f t="shared" si="582"/>
        <v>0</v>
      </c>
      <c r="WE65" s="309">
        <f t="shared" si="583"/>
        <v>0</v>
      </c>
      <c r="WF65" s="309">
        <f t="shared" si="584"/>
        <v>0.18770226537216828</v>
      </c>
      <c r="WG65" s="309">
        <f t="shared" si="585"/>
        <v>0.18770226537216828</v>
      </c>
      <c r="WH65" s="309">
        <f t="shared" si="586"/>
        <v>9.5717051650544671E-2</v>
      </c>
      <c r="WI65" s="309">
        <f t="shared" si="587"/>
        <v>0</v>
      </c>
      <c r="WJ65" s="309">
        <f t="shared" si="588"/>
        <v>9.5717051650544671E-2</v>
      </c>
      <c r="WK65" s="309">
        <f t="shared" si="589"/>
        <v>0</v>
      </c>
      <c r="WL65" s="309">
        <f t="shared" si="590"/>
        <v>9.5717051650544671E-2</v>
      </c>
      <c r="WM65" s="309">
        <v>3.4892600879407931E-2</v>
      </c>
      <c r="WN65" s="309">
        <v>1.5979146802309149E-2</v>
      </c>
      <c r="WO65" s="309">
        <v>4.795591685441461E-2</v>
      </c>
      <c r="WP65" s="309">
        <v>5.4557902016843733E-2</v>
      </c>
      <c r="WR65" s="309">
        <f t="shared" si="591"/>
        <v>0</v>
      </c>
      <c r="WS65" s="309">
        <f t="shared" si="592"/>
        <v>0</v>
      </c>
      <c r="WT65" s="309">
        <f t="shared" si="593"/>
        <v>0</v>
      </c>
      <c r="WU65" s="309">
        <f t="shared" si="594"/>
        <v>0</v>
      </c>
      <c r="WV65" s="309">
        <f t="shared" si="595"/>
        <v>0</v>
      </c>
      <c r="WW65" s="309">
        <f t="shared" si="596"/>
        <v>0</v>
      </c>
      <c r="WX65" s="309">
        <f t="shared" si="597"/>
        <v>0</v>
      </c>
      <c r="WY65" s="309">
        <f t="shared" si="598"/>
        <v>0</v>
      </c>
      <c r="WZ65" s="309">
        <f t="shared" si="599"/>
        <v>0</v>
      </c>
      <c r="XA65" s="309">
        <f t="shared" si="600"/>
        <v>0</v>
      </c>
      <c r="XB65" s="309">
        <f t="shared" si="601"/>
        <v>0</v>
      </c>
      <c r="XC65" s="309">
        <f t="shared" si="602"/>
        <v>0</v>
      </c>
      <c r="XD65" s="309">
        <f t="shared" si="603"/>
        <v>0</v>
      </c>
      <c r="XE65" s="309">
        <f t="shared" si="604"/>
        <v>0</v>
      </c>
      <c r="XF65" s="309">
        <f t="shared" si="605"/>
        <v>0</v>
      </c>
      <c r="XG65" s="309">
        <f t="shared" si="606"/>
        <v>0</v>
      </c>
      <c r="XH65" s="309">
        <f t="shared" si="607"/>
        <v>0</v>
      </c>
      <c r="XI65" s="309">
        <f t="shared" si="608"/>
        <v>0</v>
      </c>
      <c r="XJ65" s="309">
        <f t="shared" si="609"/>
        <v>0</v>
      </c>
      <c r="XK65" s="309">
        <f t="shared" si="610"/>
        <v>0</v>
      </c>
      <c r="XL65" s="309">
        <f t="shared" si="611"/>
        <v>0</v>
      </c>
      <c r="XM65" s="309">
        <f t="shared" si="612"/>
        <v>0</v>
      </c>
      <c r="XN65" s="309">
        <f t="shared" si="613"/>
        <v>0</v>
      </c>
      <c r="XO65" s="309">
        <f t="shared" si="614"/>
        <v>0</v>
      </c>
      <c r="XP65" s="309">
        <f t="shared" si="615"/>
        <v>0</v>
      </c>
      <c r="XQ65" s="309">
        <f t="shared" si="616"/>
        <v>0</v>
      </c>
      <c r="XR65" s="309">
        <f t="shared" si="617"/>
        <v>0</v>
      </c>
      <c r="XS65" s="309">
        <f t="shared" si="618"/>
        <v>0</v>
      </c>
      <c r="XT65" s="309">
        <f t="shared" si="619"/>
        <v>0</v>
      </c>
      <c r="XU65" s="309">
        <f t="shared" si="620"/>
        <v>0</v>
      </c>
      <c r="XV65" s="309">
        <f t="shared" si="621"/>
        <v>0</v>
      </c>
      <c r="XW65" s="309">
        <v>3.4892600879407931E-2</v>
      </c>
      <c r="XX65" s="309">
        <v>1.5979146802309149E-2</v>
      </c>
      <c r="XY65" s="309">
        <v>4.795591685441461E-2</v>
      </c>
      <c r="XZ65" s="309">
        <v>5.4557902016843733E-2</v>
      </c>
      <c r="YB65" s="309">
        <f t="shared" si="622"/>
        <v>0</v>
      </c>
      <c r="YC65" s="309">
        <f t="shared" si="623"/>
        <v>0</v>
      </c>
      <c r="YD65" s="309">
        <f t="shared" si="624"/>
        <v>0</v>
      </c>
      <c r="YE65" s="309">
        <f t="shared" si="625"/>
        <v>0</v>
      </c>
      <c r="YF65" s="309">
        <f t="shared" si="626"/>
        <v>0</v>
      </c>
      <c r="YG65" s="309">
        <f t="shared" si="627"/>
        <v>0</v>
      </c>
      <c r="YH65" s="309">
        <f t="shared" si="628"/>
        <v>0</v>
      </c>
      <c r="YI65" s="309">
        <f t="shared" si="629"/>
        <v>0</v>
      </c>
      <c r="YJ65" s="309">
        <f t="shared" si="630"/>
        <v>0</v>
      </c>
      <c r="YK65" s="309">
        <f t="shared" si="631"/>
        <v>0</v>
      </c>
      <c r="YL65" s="309">
        <f t="shared" si="632"/>
        <v>0</v>
      </c>
      <c r="YM65" s="309">
        <f t="shared" si="633"/>
        <v>0</v>
      </c>
      <c r="YN65" s="309">
        <f t="shared" si="634"/>
        <v>0</v>
      </c>
      <c r="YO65" s="309">
        <f t="shared" si="635"/>
        <v>0</v>
      </c>
      <c r="YP65" s="309">
        <f t="shared" si="636"/>
        <v>0</v>
      </c>
      <c r="YQ65" s="309">
        <f t="shared" si="637"/>
        <v>0</v>
      </c>
      <c r="YR65" s="309">
        <f t="shared" si="638"/>
        <v>0</v>
      </c>
      <c r="YS65" s="309">
        <f t="shared" si="639"/>
        <v>0</v>
      </c>
      <c r="YT65" s="309">
        <f t="shared" si="640"/>
        <v>0</v>
      </c>
      <c r="YU65" s="309">
        <f t="shared" si="641"/>
        <v>0</v>
      </c>
      <c r="YV65" s="309">
        <f t="shared" si="642"/>
        <v>0</v>
      </c>
      <c r="YW65" s="309">
        <f t="shared" si="643"/>
        <v>0</v>
      </c>
      <c r="YX65" s="309">
        <f t="shared" si="644"/>
        <v>0</v>
      </c>
      <c r="YY65" s="309">
        <f t="shared" si="645"/>
        <v>0</v>
      </c>
      <c r="YZ65" s="309">
        <f t="shared" si="646"/>
        <v>0</v>
      </c>
      <c r="ZA65" s="309">
        <f t="shared" si="647"/>
        <v>0</v>
      </c>
      <c r="ZB65" s="309">
        <f t="shared" si="648"/>
        <v>0</v>
      </c>
      <c r="ZC65" s="309">
        <f t="shared" si="649"/>
        <v>0</v>
      </c>
      <c r="ZD65" s="309">
        <f t="shared" si="650"/>
        <v>0</v>
      </c>
      <c r="ZE65" s="309">
        <f t="shared" si="651"/>
        <v>0</v>
      </c>
      <c r="ZF65" s="309">
        <f t="shared" si="652"/>
        <v>0</v>
      </c>
      <c r="ZG65" s="309">
        <v>3.4892600879407931E-2</v>
      </c>
      <c r="ZH65" s="309">
        <v>1.5979146802309149E-2</v>
      </c>
      <c r="ZI65" s="309">
        <v>4.795591685441461E-2</v>
      </c>
      <c r="ZJ65" s="309">
        <v>5.4557902016843733E-2</v>
      </c>
      <c r="ZL65" s="309">
        <f t="shared" si="653"/>
        <v>0</v>
      </c>
      <c r="ZM65" s="309">
        <f t="shared" si="654"/>
        <v>0</v>
      </c>
      <c r="ZN65" s="309">
        <f t="shared" si="655"/>
        <v>0</v>
      </c>
      <c r="ZO65" s="309">
        <f t="shared" si="656"/>
        <v>0</v>
      </c>
      <c r="ZP65" s="309">
        <f t="shared" si="657"/>
        <v>0</v>
      </c>
      <c r="ZQ65" s="309">
        <f t="shared" si="658"/>
        <v>0</v>
      </c>
      <c r="ZR65" s="309">
        <f t="shared" si="659"/>
        <v>0</v>
      </c>
      <c r="ZS65" s="309">
        <f t="shared" si="660"/>
        <v>0</v>
      </c>
      <c r="ZT65" s="309">
        <f t="shared" si="661"/>
        <v>0</v>
      </c>
      <c r="ZU65" s="309">
        <f t="shared" si="662"/>
        <v>0</v>
      </c>
      <c r="ZV65" s="309">
        <f t="shared" si="663"/>
        <v>0</v>
      </c>
      <c r="ZW65" s="309">
        <f t="shared" si="664"/>
        <v>0</v>
      </c>
      <c r="ZX65" s="309">
        <f t="shared" si="665"/>
        <v>0</v>
      </c>
      <c r="ZY65" s="309">
        <f t="shared" si="666"/>
        <v>0</v>
      </c>
      <c r="ZZ65" s="309">
        <f t="shared" si="667"/>
        <v>0</v>
      </c>
      <c r="AAA65" s="309">
        <f t="shared" si="668"/>
        <v>0</v>
      </c>
      <c r="AAB65" s="309">
        <f t="shared" si="669"/>
        <v>0</v>
      </c>
      <c r="AAC65" s="309">
        <f t="shared" si="670"/>
        <v>0</v>
      </c>
      <c r="AAD65" s="309">
        <f t="shared" si="671"/>
        <v>0</v>
      </c>
      <c r="AAE65" s="309">
        <f t="shared" si="672"/>
        <v>0</v>
      </c>
      <c r="AAF65" s="309">
        <f t="shared" si="673"/>
        <v>0</v>
      </c>
      <c r="AAG65" s="309">
        <f t="shared" si="674"/>
        <v>0</v>
      </c>
      <c r="AAH65" s="309">
        <f t="shared" si="675"/>
        <v>0</v>
      </c>
      <c r="AAI65" s="309">
        <f t="shared" si="676"/>
        <v>0</v>
      </c>
      <c r="AAJ65" s="309">
        <f t="shared" si="677"/>
        <v>0</v>
      </c>
      <c r="AAK65" s="309">
        <f t="shared" si="678"/>
        <v>0</v>
      </c>
      <c r="AAL65" s="309">
        <f t="shared" si="679"/>
        <v>0</v>
      </c>
      <c r="AAM65" s="309">
        <f t="shared" si="680"/>
        <v>0</v>
      </c>
      <c r="AAN65" s="309">
        <f t="shared" si="681"/>
        <v>0</v>
      </c>
      <c r="AAO65" s="309">
        <f t="shared" si="682"/>
        <v>0</v>
      </c>
      <c r="AAP65" s="309">
        <f t="shared" si="683"/>
        <v>0</v>
      </c>
      <c r="AAQ65" s="309">
        <v>3.4892600879407931E-2</v>
      </c>
      <c r="AAR65" s="309">
        <v>1.5979146802309149E-2</v>
      </c>
      <c r="AAS65" s="309">
        <v>4.795591685441461E-2</v>
      </c>
      <c r="AAT65" s="309">
        <v>5.4557902016843733E-2</v>
      </c>
      <c r="AAV65" s="309">
        <f t="shared" si="684"/>
        <v>0</v>
      </c>
      <c r="AAW65" s="309">
        <f t="shared" si="685"/>
        <v>0</v>
      </c>
      <c r="AAX65" s="309">
        <f t="shared" si="686"/>
        <v>3.7137771567355361E-3</v>
      </c>
      <c r="AAY65" s="309">
        <f t="shared" si="687"/>
        <v>0.20496300989888958</v>
      </c>
      <c r="AAZ65" s="309">
        <f t="shared" si="688"/>
        <v>3.7137771567355361E-3</v>
      </c>
      <c r="ABA65" s="309">
        <f t="shared" si="689"/>
        <v>0.20496300989888958</v>
      </c>
      <c r="ABB65" s="309">
        <f t="shared" si="690"/>
        <v>0.20496300989888958</v>
      </c>
      <c r="ABC65" s="309">
        <f t="shared" si="691"/>
        <v>3.7137771567355361E-3</v>
      </c>
      <c r="ABD65" s="309">
        <f t="shared" si="692"/>
        <v>3.7137771567355361E-3</v>
      </c>
      <c r="ABE65" s="309">
        <f t="shared" si="693"/>
        <v>0.20496300989888958</v>
      </c>
      <c r="ABF65" s="309">
        <f t="shared" si="694"/>
        <v>0</v>
      </c>
      <c r="ABG65" s="309">
        <f t="shared" si="695"/>
        <v>3.7137771567355361E-3</v>
      </c>
      <c r="ABH65" s="309">
        <f t="shared" si="696"/>
        <v>3.7137771567355361E-3</v>
      </c>
      <c r="ABI65" s="309">
        <f t="shared" si="697"/>
        <v>0</v>
      </c>
      <c r="ABJ65" s="309">
        <f t="shared" si="698"/>
        <v>0.20496300989888958</v>
      </c>
      <c r="ABK65" s="309">
        <f t="shared" si="699"/>
        <v>0.20496300989888958</v>
      </c>
      <c r="ABL65" s="309">
        <f t="shared" si="700"/>
        <v>3.7137771567355361E-3</v>
      </c>
      <c r="ABM65" s="309">
        <f t="shared" si="701"/>
        <v>3.7137771567355361E-3</v>
      </c>
      <c r="ABN65" s="309">
        <f t="shared" si="702"/>
        <v>0.20496300989888958</v>
      </c>
      <c r="ABO65" s="309">
        <f t="shared" si="703"/>
        <v>0.20496300989888958</v>
      </c>
      <c r="ABP65" s="309">
        <f t="shared" si="704"/>
        <v>0.20496300989888958</v>
      </c>
      <c r="ABQ65" s="309">
        <f t="shared" si="705"/>
        <v>0.20496300989888958</v>
      </c>
      <c r="ABR65" s="309">
        <f t="shared" si="706"/>
        <v>3.7137771567355361E-3</v>
      </c>
      <c r="ABS65" s="309">
        <f t="shared" si="707"/>
        <v>3.7137771567355361E-3</v>
      </c>
      <c r="ABT65" s="309">
        <f t="shared" si="708"/>
        <v>0</v>
      </c>
      <c r="ABU65" s="309">
        <f t="shared" si="709"/>
        <v>0</v>
      </c>
      <c r="ABV65" s="309">
        <f t="shared" si="710"/>
        <v>0.20496300989888958</v>
      </c>
      <c r="ABW65" s="309">
        <f t="shared" si="711"/>
        <v>3.7137771567355361E-3</v>
      </c>
      <c r="ABX65" s="309">
        <f t="shared" si="712"/>
        <v>0.20496300989888958</v>
      </c>
      <c r="ABY65" s="309">
        <f t="shared" si="713"/>
        <v>3.7137771567355361E-3</v>
      </c>
      <c r="ABZ65" s="309">
        <f t="shared" si="714"/>
        <v>0.20496300989888958</v>
      </c>
      <c r="ACA65" s="309">
        <v>3.4892600879407931E-2</v>
      </c>
      <c r="ACB65" s="309">
        <v>1.5979146802309149E-2</v>
      </c>
      <c r="ACC65" s="309">
        <v>4.795591685441461E-2</v>
      </c>
      <c r="ACD65" s="309">
        <v>5.4557902016843733E-2</v>
      </c>
      <c r="ACF65" s="309">
        <f t="shared" si="715"/>
        <v>0.43378358219213914</v>
      </c>
      <c r="ACG65" s="309">
        <f t="shared" si="716"/>
        <v>0.43378358219213914</v>
      </c>
      <c r="ACH65" s="309">
        <f t="shared" si="717"/>
        <v>0.46324489420910725</v>
      </c>
      <c r="ACI65" s="309">
        <f t="shared" si="718"/>
        <v>0.44249317629228546</v>
      </c>
      <c r="ACJ65" s="309">
        <f t="shared" si="719"/>
        <v>0.46324489420910725</v>
      </c>
      <c r="ACK65" s="309">
        <f t="shared" si="720"/>
        <v>0.44249317629228546</v>
      </c>
      <c r="ACL65" s="309">
        <f t="shared" si="721"/>
        <v>0.44249317629228546</v>
      </c>
      <c r="ACM65" s="309">
        <f t="shared" si="722"/>
        <v>0.46324489420910725</v>
      </c>
      <c r="ACN65" s="309">
        <f t="shared" si="723"/>
        <v>0.46324489420910725</v>
      </c>
      <c r="ACO65" s="309">
        <f t="shared" si="724"/>
        <v>0.44249317629228546</v>
      </c>
      <c r="ACP65" s="309">
        <f t="shared" si="725"/>
        <v>0.43378358219213914</v>
      </c>
      <c r="ACQ65" s="309">
        <f t="shared" si="726"/>
        <v>0.46324489420910725</v>
      </c>
      <c r="ACR65" s="309">
        <f t="shared" si="727"/>
        <v>0.46324489420910725</v>
      </c>
      <c r="ACS65" s="309">
        <f t="shared" si="728"/>
        <v>0.43378358219213914</v>
      </c>
      <c r="ACT65" s="309">
        <f t="shared" si="729"/>
        <v>0.44249317629228546</v>
      </c>
      <c r="ACU65" s="309">
        <f t="shared" si="730"/>
        <v>0.44249317629228546</v>
      </c>
      <c r="ACV65" s="309">
        <f t="shared" si="731"/>
        <v>0.46324489420910725</v>
      </c>
      <c r="ACW65" s="309">
        <f t="shared" si="732"/>
        <v>0.46324489420910725</v>
      </c>
      <c r="ACX65" s="309">
        <f t="shared" si="733"/>
        <v>0.44249317629228546</v>
      </c>
      <c r="ACY65" s="309">
        <f t="shared" si="734"/>
        <v>0.44249317629228546</v>
      </c>
      <c r="ACZ65" s="309">
        <f t="shared" si="735"/>
        <v>0.44249317629228546</v>
      </c>
      <c r="ADA65" s="309">
        <f t="shared" si="736"/>
        <v>0.44249317629228546</v>
      </c>
      <c r="ADB65" s="309">
        <f t="shared" si="737"/>
        <v>0.46324489420910725</v>
      </c>
      <c r="ADC65" s="309">
        <f t="shared" si="738"/>
        <v>0.46324489420910725</v>
      </c>
      <c r="ADD65" s="309">
        <f t="shared" si="739"/>
        <v>0.43378358219213914</v>
      </c>
      <c r="ADE65" s="309">
        <f t="shared" si="740"/>
        <v>0.43378358219213914</v>
      </c>
      <c r="ADF65" s="309">
        <f t="shared" si="741"/>
        <v>0.44249317629228546</v>
      </c>
      <c r="ADG65" s="309">
        <f t="shared" si="742"/>
        <v>0.46324489420910725</v>
      </c>
      <c r="ADH65" s="309">
        <f t="shared" si="743"/>
        <v>0.44249317629228546</v>
      </c>
      <c r="ADI65" s="309">
        <f t="shared" si="744"/>
        <v>0.46324489420910725</v>
      </c>
      <c r="ADJ65" s="309">
        <f t="shared" si="745"/>
        <v>0.44249317629228546</v>
      </c>
      <c r="ADK65" s="309">
        <v>3.4892600879407931E-2</v>
      </c>
      <c r="ADL65" s="309">
        <v>1.5979146802309149E-2</v>
      </c>
      <c r="ADM65" s="309">
        <v>4.795591685441461E-2</v>
      </c>
      <c r="ADN65" s="309">
        <v>5.4557902016843733E-2</v>
      </c>
      <c r="ADP65" s="309">
        <f t="shared" si="746"/>
        <v>0</v>
      </c>
      <c r="ADQ65" s="309">
        <f t="shared" si="747"/>
        <v>0</v>
      </c>
      <c r="ADR65" s="309">
        <f t="shared" si="748"/>
        <v>0</v>
      </c>
      <c r="ADS65" s="309">
        <f t="shared" si="749"/>
        <v>0</v>
      </c>
      <c r="ADT65" s="309">
        <f t="shared" si="750"/>
        <v>0</v>
      </c>
      <c r="ADU65" s="309">
        <f t="shared" si="751"/>
        <v>0</v>
      </c>
      <c r="ADV65" s="309">
        <f t="shared" si="752"/>
        <v>0</v>
      </c>
      <c r="ADW65" s="309">
        <f t="shared" si="753"/>
        <v>0</v>
      </c>
      <c r="ADX65" s="309">
        <f t="shared" si="754"/>
        <v>0</v>
      </c>
      <c r="ADY65" s="309">
        <f t="shared" si="755"/>
        <v>0</v>
      </c>
      <c r="ADZ65" s="309">
        <f t="shared" si="756"/>
        <v>0</v>
      </c>
      <c r="AEA65" s="309">
        <f t="shared" si="757"/>
        <v>0</v>
      </c>
      <c r="AEB65" s="309">
        <f t="shared" si="758"/>
        <v>0</v>
      </c>
      <c r="AEC65" s="309">
        <f t="shared" si="759"/>
        <v>0</v>
      </c>
      <c r="AED65" s="309">
        <f t="shared" si="760"/>
        <v>0</v>
      </c>
      <c r="AEE65" s="309">
        <f t="shared" si="761"/>
        <v>0</v>
      </c>
      <c r="AEF65" s="309">
        <f t="shared" si="762"/>
        <v>0</v>
      </c>
      <c r="AEG65" s="309">
        <f t="shared" si="763"/>
        <v>0</v>
      </c>
      <c r="AEH65" s="309">
        <f t="shared" si="764"/>
        <v>0</v>
      </c>
      <c r="AEI65" s="309">
        <f t="shared" si="765"/>
        <v>0</v>
      </c>
      <c r="AEJ65" s="309">
        <f t="shared" si="766"/>
        <v>0</v>
      </c>
      <c r="AEK65" s="309">
        <f t="shared" si="767"/>
        <v>0</v>
      </c>
      <c r="AEL65" s="309">
        <f t="shared" si="768"/>
        <v>0</v>
      </c>
      <c r="AEM65" s="309">
        <f t="shared" si="769"/>
        <v>0</v>
      </c>
      <c r="AEN65" s="309">
        <f t="shared" si="770"/>
        <v>0</v>
      </c>
      <c r="AEO65" s="309">
        <f t="shared" si="771"/>
        <v>0</v>
      </c>
      <c r="AEP65" s="309">
        <f t="shared" si="772"/>
        <v>0</v>
      </c>
      <c r="AEQ65" s="309">
        <f t="shared" si="773"/>
        <v>0</v>
      </c>
      <c r="AER65" s="309">
        <f t="shared" si="774"/>
        <v>0</v>
      </c>
      <c r="AES65" s="309">
        <f t="shared" si="775"/>
        <v>0</v>
      </c>
      <c r="AET65" s="309">
        <f t="shared" si="776"/>
        <v>0</v>
      </c>
      <c r="AEU65" s="309">
        <v>3.4892600879407931E-2</v>
      </c>
      <c r="AEV65" s="309">
        <v>1.5979146802309149E-2</v>
      </c>
      <c r="AEW65" s="309">
        <v>4.795591685441461E-2</v>
      </c>
      <c r="AEX65" s="309">
        <v>5.4557902016843733E-2</v>
      </c>
      <c r="AEZ65" s="309">
        <f t="shared" si="777"/>
        <v>0</v>
      </c>
      <c r="AFA65" s="309">
        <f t="shared" si="778"/>
        <v>0</v>
      </c>
      <c r="AFB65" s="309">
        <f t="shared" si="779"/>
        <v>0</v>
      </c>
      <c r="AFC65" s="309">
        <f t="shared" si="780"/>
        <v>0</v>
      </c>
      <c r="AFD65" s="309">
        <f t="shared" si="781"/>
        <v>0</v>
      </c>
      <c r="AFE65" s="309">
        <f t="shared" si="782"/>
        <v>0</v>
      </c>
      <c r="AFF65" s="309">
        <f t="shared" si="783"/>
        <v>0</v>
      </c>
      <c r="AFG65" s="309">
        <f t="shared" si="784"/>
        <v>0</v>
      </c>
      <c r="AFH65" s="309">
        <f t="shared" si="785"/>
        <v>0</v>
      </c>
      <c r="AFI65" s="309">
        <f t="shared" si="786"/>
        <v>0</v>
      </c>
      <c r="AFJ65" s="309">
        <f t="shared" si="787"/>
        <v>0</v>
      </c>
      <c r="AFK65" s="309">
        <f t="shared" si="788"/>
        <v>0</v>
      </c>
      <c r="AFL65" s="309">
        <f t="shared" si="789"/>
        <v>0</v>
      </c>
      <c r="AFM65" s="309">
        <f t="shared" si="790"/>
        <v>0</v>
      </c>
      <c r="AFN65" s="309">
        <f t="shared" si="791"/>
        <v>0</v>
      </c>
      <c r="AFO65" s="309">
        <f t="shared" si="792"/>
        <v>0</v>
      </c>
      <c r="AFP65" s="309">
        <f t="shared" si="793"/>
        <v>0</v>
      </c>
      <c r="AFQ65" s="309">
        <f t="shared" si="794"/>
        <v>0</v>
      </c>
      <c r="AFR65" s="309">
        <f t="shared" si="795"/>
        <v>0</v>
      </c>
      <c r="AFS65" s="309">
        <f t="shared" si="796"/>
        <v>0</v>
      </c>
      <c r="AFT65" s="309">
        <f t="shared" si="797"/>
        <v>0</v>
      </c>
      <c r="AFU65" s="309">
        <f t="shared" si="798"/>
        <v>0</v>
      </c>
      <c r="AFV65" s="309">
        <f t="shared" si="799"/>
        <v>0</v>
      </c>
      <c r="AFW65" s="309">
        <f t="shared" si="800"/>
        <v>0</v>
      </c>
      <c r="AFX65" s="309">
        <f t="shared" si="801"/>
        <v>0</v>
      </c>
      <c r="AFY65" s="309">
        <f t="shared" si="802"/>
        <v>0</v>
      </c>
      <c r="AFZ65" s="309">
        <f t="shared" si="803"/>
        <v>0</v>
      </c>
      <c r="AGA65" s="309">
        <f t="shared" si="804"/>
        <v>0</v>
      </c>
      <c r="AGB65" s="309">
        <f t="shared" si="805"/>
        <v>0</v>
      </c>
      <c r="AGC65" s="309">
        <f t="shared" si="806"/>
        <v>0</v>
      </c>
      <c r="AGD65" s="309">
        <f t="shared" si="807"/>
        <v>0</v>
      </c>
      <c r="AGE65" s="309">
        <v>3.4892600879407931E-2</v>
      </c>
      <c r="AGF65" s="309">
        <v>1.5979146802309149E-2</v>
      </c>
      <c r="AGG65" s="309">
        <v>4.795591685441461E-2</v>
      </c>
      <c r="AGH65" s="309">
        <v>5.4557902016843733E-2</v>
      </c>
    </row>
    <row r="66" spans="3:866" x14ac:dyDescent="0.25">
      <c r="C66" s="149" t="s">
        <v>96</v>
      </c>
      <c r="D66" s="310">
        <f t="shared" si="65"/>
        <v>9.3108522908208924E-2</v>
      </c>
      <c r="E66" s="310">
        <f t="shared" si="66"/>
        <v>9.3108522908208924E-2</v>
      </c>
      <c r="F66" s="310">
        <f t="shared" si="67"/>
        <v>9.227310567183776E-2</v>
      </c>
      <c r="G66" s="310">
        <f t="shared" si="68"/>
        <v>0.10729847324996382</v>
      </c>
      <c r="H66" s="310">
        <f t="shared" si="69"/>
        <v>9.227310567183776E-2</v>
      </c>
      <c r="I66" s="310">
        <f t="shared" si="70"/>
        <v>0.10729847324996382</v>
      </c>
      <c r="J66" s="310">
        <f t="shared" si="71"/>
        <v>0.10729847324996382</v>
      </c>
      <c r="K66" s="310">
        <f t="shared" si="72"/>
        <v>9.227310567183776E-2</v>
      </c>
      <c r="L66" s="310">
        <f t="shared" si="73"/>
        <v>9.227310567183776E-2</v>
      </c>
      <c r="M66" s="310">
        <f t="shared" si="74"/>
        <v>0.10729847324996382</v>
      </c>
      <c r="N66" s="310">
        <f t="shared" si="75"/>
        <v>9.3108522908208924E-2</v>
      </c>
      <c r="O66" s="310">
        <f t="shared" si="76"/>
        <v>9.227310567183776E-2</v>
      </c>
      <c r="P66" s="310">
        <f t="shared" si="77"/>
        <v>9.227310567183776E-2</v>
      </c>
      <c r="Q66" s="310">
        <f t="shared" si="78"/>
        <v>9.3108522908208924E-2</v>
      </c>
      <c r="R66" s="310">
        <f t="shared" si="79"/>
        <v>0.10729847324996382</v>
      </c>
      <c r="S66" s="310">
        <f t="shared" si="80"/>
        <v>0.10729847324996382</v>
      </c>
      <c r="T66" s="310">
        <f t="shared" si="81"/>
        <v>9.227310567183776E-2</v>
      </c>
      <c r="U66" s="310">
        <f t="shared" si="82"/>
        <v>9.227310567183776E-2</v>
      </c>
      <c r="V66" s="310">
        <f t="shared" si="83"/>
        <v>0.10729847324996382</v>
      </c>
      <c r="W66" s="310">
        <f t="shared" si="84"/>
        <v>0.10729847324996382</v>
      </c>
      <c r="X66" s="310">
        <f t="shared" si="85"/>
        <v>0.10729847324996382</v>
      </c>
      <c r="Y66" s="310">
        <f t="shared" si="86"/>
        <v>0.10729847324996382</v>
      </c>
      <c r="Z66" s="310">
        <f t="shared" si="87"/>
        <v>9.227310567183776E-2</v>
      </c>
      <c r="AA66" s="310">
        <f t="shared" si="88"/>
        <v>9.227310567183776E-2</v>
      </c>
      <c r="AB66" s="310">
        <f t="shared" si="89"/>
        <v>9.3108522908208924E-2</v>
      </c>
      <c r="AC66" s="310">
        <f t="shared" ref="AC66:AD66" si="819">E118</f>
        <v>9.3108522908208924E-2</v>
      </c>
      <c r="AD66" s="310">
        <f t="shared" si="819"/>
        <v>0.10729847324996382</v>
      </c>
      <c r="AE66" s="310">
        <f t="shared" si="91"/>
        <v>9.227310567183776E-2</v>
      </c>
      <c r="AF66" s="310">
        <f t="shared" si="92"/>
        <v>0.10729847324996382</v>
      </c>
      <c r="AG66" s="310">
        <f t="shared" si="93"/>
        <v>9.227310567183776E-2</v>
      </c>
      <c r="AH66" s="310">
        <f t="shared" si="94"/>
        <v>0.10729847324996382</v>
      </c>
      <c r="AI66" s="310">
        <v>6.3157657553481586E-2</v>
      </c>
      <c r="AJ66" s="310">
        <v>3.2986005014101892E-2</v>
      </c>
      <c r="AK66" s="310">
        <v>0.12042006635158285</v>
      </c>
      <c r="AL66" s="310">
        <v>0.1052696702112504</v>
      </c>
      <c r="AN66" s="310">
        <f t="shared" si="95"/>
        <v>8.4128521337154857E-2</v>
      </c>
      <c r="AO66" s="310">
        <f t="shared" si="96"/>
        <v>8.4128521337154857E-2</v>
      </c>
      <c r="AP66" s="310">
        <f t="shared" si="97"/>
        <v>0.1202877840444002</v>
      </c>
      <c r="AQ66" s="310">
        <f t="shared" si="98"/>
        <v>7.6710158855441996E-2</v>
      </c>
      <c r="AR66" s="310">
        <f t="shared" si="99"/>
        <v>0.1202877840444002</v>
      </c>
      <c r="AS66" s="310">
        <f t="shared" si="100"/>
        <v>7.6710158855441996E-2</v>
      </c>
      <c r="AT66" s="310">
        <f t="shared" si="101"/>
        <v>7.6710158855441996E-2</v>
      </c>
      <c r="AU66" s="310">
        <f t="shared" si="102"/>
        <v>0.1202877840444002</v>
      </c>
      <c r="AV66" s="310">
        <f t="shared" si="103"/>
        <v>0.1202877840444002</v>
      </c>
      <c r="AW66" s="310">
        <f t="shared" si="104"/>
        <v>7.6710158855441996E-2</v>
      </c>
      <c r="AX66" s="310">
        <f t="shared" si="105"/>
        <v>8.4128521337154857E-2</v>
      </c>
      <c r="AY66" s="310">
        <f t="shared" si="106"/>
        <v>0.1202877840444002</v>
      </c>
      <c r="AZ66" s="310">
        <f t="shared" si="107"/>
        <v>0.1202877840444002</v>
      </c>
      <c r="BA66" s="310">
        <f t="shared" si="108"/>
        <v>8.4128521337154857E-2</v>
      </c>
      <c r="BB66" s="310">
        <f t="shared" si="109"/>
        <v>7.6710158855441996E-2</v>
      </c>
      <c r="BC66" s="310">
        <f t="shared" si="110"/>
        <v>7.6710158855441996E-2</v>
      </c>
      <c r="BD66" s="310">
        <f t="shared" si="111"/>
        <v>0.1202877840444002</v>
      </c>
      <c r="BE66" s="310">
        <f t="shared" si="112"/>
        <v>0.1202877840444002</v>
      </c>
      <c r="BF66" s="310">
        <f t="shared" si="113"/>
        <v>7.6710158855441996E-2</v>
      </c>
      <c r="BG66" s="310">
        <f t="shared" si="114"/>
        <v>7.6710158855441996E-2</v>
      </c>
      <c r="BH66" s="310">
        <f t="shared" si="115"/>
        <v>7.6710158855441996E-2</v>
      </c>
      <c r="BI66" s="310">
        <f t="shared" si="116"/>
        <v>7.6710158855441996E-2</v>
      </c>
      <c r="BJ66" s="310">
        <f t="shared" si="117"/>
        <v>0.1202877840444002</v>
      </c>
      <c r="BK66" s="310">
        <f t="shared" si="118"/>
        <v>0.1202877840444002</v>
      </c>
      <c r="BL66" s="310">
        <f t="shared" si="119"/>
        <v>8.4128521337154857E-2</v>
      </c>
      <c r="BM66" s="310">
        <f t="shared" si="120"/>
        <v>8.4128521337154857E-2</v>
      </c>
      <c r="BN66" s="310">
        <f t="shared" si="121"/>
        <v>7.6710158855441996E-2</v>
      </c>
      <c r="BO66" s="310">
        <f t="shared" si="122"/>
        <v>0.1202877840444002</v>
      </c>
      <c r="BP66" s="310">
        <f t="shared" si="123"/>
        <v>7.6710158855441996E-2</v>
      </c>
      <c r="BQ66" s="310">
        <f t="shared" si="124"/>
        <v>0.1202877840444002</v>
      </c>
      <c r="BR66" s="310">
        <f t="shared" si="125"/>
        <v>7.6710158855441996E-2</v>
      </c>
      <c r="BS66" s="310">
        <v>6.3157657553481586E-2</v>
      </c>
      <c r="BT66" s="310">
        <v>3.2986005014101892E-2</v>
      </c>
      <c r="BU66" s="310">
        <v>0.12042006635158285</v>
      </c>
      <c r="BV66" s="310">
        <v>0.1052696702112504</v>
      </c>
      <c r="BX66" s="310">
        <f t="shared" si="126"/>
        <v>0.47599781814779246</v>
      </c>
      <c r="BY66" s="310">
        <f t="shared" si="127"/>
        <v>0.47599781814779246</v>
      </c>
      <c r="BZ66" s="310">
        <f t="shared" si="128"/>
        <v>0.54499499127485496</v>
      </c>
      <c r="CA66" s="310">
        <f t="shared" si="129"/>
        <v>0.47193039049722263</v>
      </c>
      <c r="CB66" s="310">
        <f t="shared" si="130"/>
        <v>0.54499499127485496</v>
      </c>
      <c r="CC66" s="310">
        <f t="shared" si="131"/>
        <v>0.47193039049722263</v>
      </c>
      <c r="CD66" s="310">
        <f t="shared" si="132"/>
        <v>0.47193039049722263</v>
      </c>
      <c r="CE66" s="310">
        <f t="shared" si="133"/>
        <v>0.54499499127485496</v>
      </c>
      <c r="CF66" s="310">
        <f t="shared" si="134"/>
        <v>0.54499499127485496</v>
      </c>
      <c r="CG66" s="310">
        <f t="shared" si="135"/>
        <v>0.47193039049722263</v>
      </c>
      <c r="CH66" s="310">
        <f t="shared" si="136"/>
        <v>0.47599781814779246</v>
      </c>
      <c r="CI66" s="310">
        <f t="shared" si="137"/>
        <v>0.54499499127485496</v>
      </c>
      <c r="CJ66" s="310">
        <f t="shared" si="138"/>
        <v>0.54499499127485496</v>
      </c>
      <c r="CK66" s="310">
        <f t="shared" si="139"/>
        <v>0.47599781814779246</v>
      </c>
      <c r="CL66" s="310">
        <f t="shared" si="140"/>
        <v>0.47193039049722263</v>
      </c>
      <c r="CM66" s="310">
        <f t="shared" si="141"/>
        <v>0.47193039049722263</v>
      </c>
      <c r="CN66" s="310">
        <f t="shared" si="142"/>
        <v>0.54499499127485496</v>
      </c>
      <c r="CO66" s="310">
        <f t="shared" si="143"/>
        <v>0.54499499127485496</v>
      </c>
      <c r="CP66" s="310">
        <f t="shared" si="144"/>
        <v>0.47193039049722263</v>
      </c>
      <c r="CQ66" s="310">
        <f t="shared" si="145"/>
        <v>0.47193039049722263</v>
      </c>
      <c r="CR66" s="310">
        <f t="shared" si="146"/>
        <v>0.47193039049722263</v>
      </c>
      <c r="CS66" s="310">
        <f t="shared" si="147"/>
        <v>0.47193039049722263</v>
      </c>
      <c r="CT66" s="310">
        <f t="shared" si="148"/>
        <v>0.54499499127485496</v>
      </c>
      <c r="CU66" s="310">
        <f t="shared" si="149"/>
        <v>0.54499499127485496</v>
      </c>
      <c r="CV66" s="310">
        <f t="shared" si="150"/>
        <v>0.47599781814779246</v>
      </c>
      <c r="CW66" s="310">
        <f t="shared" si="151"/>
        <v>0.47599781814779246</v>
      </c>
      <c r="CX66" s="310">
        <f t="shared" si="152"/>
        <v>0.47193039049722263</v>
      </c>
      <c r="CY66" s="310">
        <f t="shared" si="153"/>
        <v>0.54499499127485496</v>
      </c>
      <c r="CZ66" s="310">
        <f t="shared" si="154"/>
        <v>0.47193039049722263</v>
      </c>
      <c r="DA66" s="310">
        <f t="shared" si="155"/>
        <v>0.54499499127485496</v>
      </c>
      <c r="DB66" s="310">
        <f t="shared" si="156"/>
        <v>0.47193039049722263</v>
      </c>
      <c r="DC66" s="310">
        <v>6.3157657553481586E-2</v>
      </c>
      <c r="DD66" s="310">
        <v>3.2986005014101892E-2</v>
      </c>
      <c r="DE66" s="310">
        <v>0.12042006635158285</v>
      </c>
      <c r="DF66" s="310">
        <v>0.1052696702112504</v>
      </c>
      <c r="DH66" s="310">
        <f t="shared" si="157"/>
        <v>0.85286025503048057</v>
      </c>
      <c r="DI66" s="310">
        <f t="shared" si="158"/>
        <v>0.85286025503048057</v>
      </c>
      <c r="DJ66" s="310">
        <f t="shared" si="159"/>
        <v>0.7844690040531983</v>
      </c>
      <c r="DK66" s="310">
        <f t="shared" si="160"/>
        <v>0.89220328493087309</v>
      </c>
      <c r="DL66" s="310">
        <f t="shared" si="161"/>
        <v>0.7844690040531983</v>
      </c>
      <c r="DM66" s="310">
        <f t="shared" si="162"/>
        <v>0.89220328493087309</v>
      </c>
      <c r="DN66" s="310">
        <f t="shared" si="163"/>
        <v>0.89220328493087309</v>
      </c>
      <c r="DO66" s="310">
        <f t="shared" si="164"/>
        <v>0.7844690040531983</v>
      </c>
      <c r="DP66" s="310">
        <f t="shared" si="165"/>
        <v>0.7844690040531983</v>
      </c>
      <c r="DQ66" s="310">
        <f t="shared" si="166"/>
        <v>0.89220328493087309</v>
      </c>
      <c r="DR66" s="310">
        <f t="shared" si="167"/>
        <v>0.85286025503048057</v>
      </c>
      <c r="DS66" s="310">
        <f t="shared" si="168"/>
        <v>0.7844690040531983</v>
      </c>
      <c r="DT66" s="310">
        <f t="shared" si="169"/>
        <v>0.7844690040531983</v>
      </c>
      <c r="DU66" s="310">
        <f t="shared" si="170"/>
        <v>0.85286025503048057</v>
      </c>
      <c r="DV66" s="310">
        <f t="shared" si="171"/>
        <v>0.89220328493087309</v>
      </c>
      <c r="DW66" s="310">
        <f t="shared" si="172"/>
        <v>0.89220328493087309</v>
      </c>
      <c r="DX66" s="310">
        <f t="shared" si="173"/>
        <v>0.7844690040531983</v>
      </c>
      <c r="DY66" s="310">
        <f t="shared" si="174"/>
        <v>0.7844690040531983</v>
      </c>
      <c r="DZ66" s="310">
        <f t="shared" si="175"/>
        <v>0.89220328493087309</v>
      </c>
      <c r="EA66" s="310">
        <f t="shared" si="176"/>
        <v>0.89220328493087309</v>
      </c>
      <c r="EB66" s="310">
        <f t="shared" si="177"/>
        <v>0.89220328493087309</v>
      </c>
      <c r="EC66" s="310">
        <f t="shared" si="178"/>
        <v>0.89220328493087309</v>
      </c>
      <c r="ED66" s="310">
        <f t="shared" si="179"/>
        <v>0.7844690040531983</v>
      </c>
      <c r="EE66" s="310">
        <f t="shared" si="180"/>
        <v>0.7844690040531983</v>
      </c>
      <c r="EF66" s="310">
        <f t="shared" si="181"/>
        <v>0.85286025503048057</v>
      </c>
      <c r="EG66" s="310">
        <f t="shared" si="182"/>
        <v>0.85286025503048057</v>
      </c>
      <c r="EH66" s="310">
        <f t="shared" si="183"/>
        <v>0.89220328493087309</v>
      </c>
      <c r="EI66" s="310">
        <f t="shared" si="184"/>
        <v>0.7844690040531983</v>
      </c>
      <c r="EJ66" s="310">
        <f t="shared" si="185"/>
        <v>0.89220328493087309</v>
      </c>
      <c r="EK66" s="310">
        <f t="shared" si="186"/>
        <v>0.7844690040531983</v>
      </c>
      <c r="EL66" s="310">
        <f t="shared" si="187"/>
        <v>0.89220328493087309</v>
      </c>
      <c r="EM66" s="310">
        <v>6.3157657553481586E-2</v>
      </c>
      <c r="EN66" s="310">
        <v>3.2986005014101892E-2</v>
      </c>
      <c r="EO66" s="310">
        <v>0.12042006635158285</v>
      </c>
      <c r="EP66" s="310">
        <v>0.1052696702112504</v>
      </c>
      <c r="ER66" s="310">
        <f t="shared" si="188"/>
        <v>0</v>
      </c>
      <c r="ES66" s="310">
        <f t="shared" si="189"/>
        <v>0</v>
      </c>
      <c r="ET66" s="310">
        <f t="shared" si="190"/>
        <v>0</v>
      </c>
      <c r="EU66" s="310">
        <f t="shared" si="191"/>
        <v>0</v>
      </c>
      <c r="EV66" s="310">
        <f t="shared" si="192"/>
        <v>0</v>
      </c>
      <c r="EW66" s="310">
        <f t="shared" si="193"/>
        <v>0</v>
      </c>
      <c r="EX66" s="310">
        <f t="shared" si="194"/>
        <v>0</v>
      </c>
      <c r="EY66" s="310">
        <f t="shared" si="195"/>
        <v>0</v>
      </c>
      <c r="EZ66" s="310">
        <f t="shared" si="196"/>
        <v>0</v>
      </c>
      <c r="FA66" s="310">
        <f t="shared" si="197"/>
        <v>0</v>
      </c>
      <c r="FB66" s="310">
        <f t="shared" si="198"/>
        <v>0</v>
      </c>
      <c r="FC66" s="310">
        <f t="shared" si="199"/>
        <v>0</v>
      </c>
      <c r="FD66" s="310">
        <f t="shared" si="200"/>
        <v>0</v>
      </c>
      <c r="FE66" s="310">
        <f t="shared" si="201"/>
        <v>0</v>
      </c>
      <c r="FF66" s="310">
        <f t="shared" si="202"/>
        <v>0</v>
      </c>
      <c r="FG66" s="310">
        <f t="shared" si="203"/>
        <v>0</v>
      </c>
      <c r="FH66" s="310">
        <f t="shared" si="204"/>
        <v>0</v>
      </c>
      <c r="FI66" s="310">
        <f t="shared" si="205"/>
        <v>0</v>
      </c>
      <c r="FJ66" s="310">
        <f t="shared" si="206"/>
        <v>0</v>
      </c>
      <c r="FK66" s="310">
        <f t="shared" si="207"/>
        <v>0</v>
      </c>
      <c r="FL66" s="310">
        <f t="shared" si="208"/>
        <v>0</v>
      </c>
      <c r="FM66" s="310">
        <f t="shared" si="209"/>
        <v>0</v>
      </c>
      <c r="FN66" s="310">
        <f t="shared" si="210"/>
        <v>0</v>
      </c>
      <c r="FO66" s="310">
        <f t="shared" si="211"/>
        <v>0</v>
      </c>
      <c r="FP66" s="310">
        <f t="shared" si="212"/>
        <v>0</v>
      </c>
      <c r="FQ66" s="310">
        <f t="shared" si="213"/>
        <v>0</v>
      </c>
      <c r="FR66" s="310">
        <f t="shared" si="214"/>
        <v>0</v>
      </c>
      <c r="FS66" s="310">
        <f t="shared" si="215"/>
        <v>0</v>
      </c>
      <c r="FT66" s="310">
        <f t="shared" si="216"/>
        <v>0</v>
      </c>
      <c r="FU66" s="310">
        <f t="shared" si="217"/>
        <v>0</v>
      </c>
      <c r="FV66" s="310">
        <f t="shared" si="218"/>
        <v>0</v>
      </c>
      <c r="FW66" s="310">
        <v>6.3157657553481586E-2</v>
      </c>
      <c r="FX66" s="310">
        <v>3.2986005014101892E-2</v>
      </c>
      <c r="FY66" s="310">
        <v>0.12042006635158285</v>
      </c>
      <c r="FZ66" s="310">
        <v>0.1052696702112504</v>
      </c>
      <c r="GB66" s="310">
        <f t="shared" si="219"/>
        <v>0.26584379659934759</v>
      </c>
      <c r="GC66" s="310">
        <f t="shared" si="220"/>
        <v>0.26584379659934759</v>
      </c>
      <c r="GD66" s="310">
        <f t="shared" si="221"/>
        <v>0.26545496496974308</v>
      </c>
      <c r="GE66" s="310">
        <f t="shared" si="222"/>
        <v>0.26455821374872435</v>
      </c>
      <c r="GF66" s="310">
        <f t="shared" si="223"/>
        <v>0.26545496496974308</v>
      </c>
      <c r="GG66" s="310">
        <f t="shared" si="224"/>
        <v>0.26455821374872435</v>
      </c>
      <c r="GH66" s="310">
        <f t="shared" si="225"/>
        <v>0.26455821374872435</v>
      </c>
      <c r="GI66" s="310">
        <f t="shared" si="226"/>
        <v>0.26545496496974308</v>
      </c>
      <c r="GJ66" s="310">
        <f t="shared" si="227"/>
        <v>0.26545496496974308</v>
      </c>
      <c r="GK66" s="310">
        <f t="shared" si="228"/>
        <v>0.26455821374872435</v>
      </c>
      <c r="GL66" s="310">
        <f t="shared" si="229"/>
        <v>0.26584379659934759</v>
      </c>
      <c r="GM66" s="310">
        <f t="shared" si="230"/>
        <v>0.26545496496974308</v>
      </c>
      <c r="GN66" s="310">
        <f t="shared" si="231"/>
        <v>0.26545496496974308</v>
      </c>
      <c r="GO66" s="310">
        <f t="shared" si="232"/>
        <v>0.26584379659934759</v>
      </c>
      <c r="GP66" s="310">
        <f t="shared" si="233"/>
        <v>0.26455821374872435</v>
      </c>
      <c r="GQ66" s="310">
        <f t="shared" si="234"/>
        <v>0.26455821374872435</v>
      </c>
      <c r="GR66" s="310">
        <f t="shared" si="235"/>
        <v>0.26545496496974308</v>
      </c>
      <c r="GS66" s="310">
        <f t="shared" si="236"/>
        <v>0.26545496496974308</v>
      </c>
      <c r="GT66" s="310">
        <f t="shared" si="237"/>
        <v>0.26455821374872435</v>
      </c>
      <c r="GU66" s="310">
        <f t="shared" si="238"/>
        <v>0.26455821374872435</v>
      </c>
      <c r="GV66" s="310">
        <f t="shared" si="239"/>
        <v>0.26455821374872435</v>
      </c>
      <c r="GW66" s="310">
        <f t="shared" si="240"/>
        <v>0.26455821374872435</v>
      </c>
      <c r="GX66" s="310">
        <f t="shared" si="241"/>
        <v>0.26545496496974308</v>
      </c>
      <c r="GY66" s="310">
        <f t="shared" si="242"/>
        <v>0.26545496496974308</v>
      </c>
      <c r="GZ66" s="310">
        <f t="shared" si="243"/>
        <v>0.26584379659934759</v>
      </c>
      <c r="HA66" s="310">
        <f t="shared" si="244"/>
        <v>0.26584379659934759</v>
      </c>
      <c r="HB66" s="310">
        <f t="shared" si="245"/>
        <v>0.26455821374872435</v>
      </c>
      <c r="HC66" s="310">
        <f t="shared" si="246"/>
        <v>0.26545496496974308</v>
      </c>
      <c r="HD66" s="310">
        <f t="shared" si="247"/>
        <v>0.26455821374872435</v>
      </c>
      <c r="HE66" s="310">
        <f t="shared" si="248"/>
        <v>0.26545496496974308</v>
      </c>
      <c r="HF66" s="310">
        <f t="shared" si="249"/>
        <v>0.26455821374872435</v>
      </c>
      <c r="HG66" s="310">
        <v>6.3157657553481586E-2</v>
      </c>
      <c r="HH66" s="310">
        <v>3.2986005014101892E-2</v>
      </c>
      <c r="HI66" s="310">
        <v>0.12042006635158285</v>
      </c>
      <c r="HJ66" s="310">
        <v>0.1052696702112504</v>
      </c>
      <c r="HL66" s="310">
        <f t="shared" si="250"/>
        <v>0</v>
      </c>
      <c r="HM66" s="310">
        <f t="shared" si="251"/>
        <v>0</v>
      </c>
      <c r="HN66" s="310">
        <f t="shared" si="252"/>
        <v>0</v>
      </c>
      <c r="HO66" s="310">
        <f t="shared" si="253"/>
        <v>0</v>
      </c>
      <c r="HP66" s="310">
        <f t="shared" si="254"/>
        <v>0</v>
      </c>
      <c r="HQ66" s="310">
        <f t="shared" si="255"/>
        <v>0</v>
      </c>
      <c r="HR66" s="310">
        <f t="shared" si="256"/>
        <v>0</v>
      </c>
      <c r="HS66" s="310">
        <f t="shared" si="257"/>
        <v>0</v>
      </c>
      <c r="HT66" s="310">
        <f t="shared" si="258"/>
        <v>0</v>
      </c>
      <c r="HU66" s="310">
        <f t="shared" si="259"/>
        <v>0</v>
      </c>
      <c r="HV66" s="310">
        <f t="shared" si="260"/>
        <v>0</v>
      </c>
      <c r="HW66" s="310">
        <f t="shared" si="261"/>
        <v>0</v>
      </c>
      <c r="HX66" s="310">
        <f t="shared" si="262"/>
        <v>0</v>
      </c>
      <c r="HY66" s="310">
        <f t="shared" si="263"/>
        <v>0</v>
      </c>
      <c r="HZ66" s="310">
        <f t="shared" si="264"/>
        <v>0</v>
      </c>
      <c r="IA66" s="310">
        <f t="shared" si="265"/>
        <v>0</v>
      </c>
      <c r="IB66" s="310">
        <f t="shared" si="266"/>
        <v>0</v>
      </c>
      <c r="IC66" s="310">
        <f t="shared" si="267"/>
        <v>0</v>
      </c>
      <c r="ID66" s="310">
        <f t="shared" si="268"/>
        <v>0</v>
      </c>
      <c r="IE66" s="310">
        <f t="shared" si="269"/>
        <v>0</v>
      </c>
      <c r="IF66" s="310">
        <f t="shared" si="270"/>
        <v>0</v>
      </c>
      <c r="IG66" s="310">
        <f t="shared" si="271"/>
        <v>0</v>
      </c>
      <c r="IH66" s="310">
        <f t="shared" si="272"/>
        <v>0</v>
      </c>
      <c r="II66" s="310">
        <f t="shared" si="273"/>
        <v>0</v>
      </c>
      <c r="IJ66" s="310">
        <f t="shared" si="274"/>
        <v>0</v>
      </c>
      <c r="IK66" s="310">
        <f t="shared" si="275"/>
        <v>0</v>
      </c>
      <c r="IL66" s="310">
        <f t="shared" si="276"/>
        <v>0</v>
      </c>
      <c r="IM66" s="310">
        <f t="shared" si="277"/>
        <v>0</v>
      </c>
      <c r="IN66" s="310">
        <f t="shared" si="278"/>
        <v>0</v>
      </c>
      <c r="IO66" s="310">
        <f t="shared" si="279"/>
        <v>0</v>
      </c>
      <c r="IP66" s="310">
        <f t="shared" si="280"/>
        <v>0</v>
      </c>
      <c r="IQ66" s="310">
        <v>6.3157657553481586E-2</v>
      </c>
      <c r="IR66" s="310">
        <v>3.2986005014101892E-2</v>
      </c>
      <c r="IS66" s="310">
        <v>0.12042006635158285</v>
      </c>
      <c r="IT66" s="310">
        <v>0.1052696702112504</v>
      </c>
      <c r="IV66" s="310">
        <f t="shared" si="281"/>
        <v>0</v>
      </c>
      <c r="IW66" s="310">
        <f t="shared" si="282"/>
        <v>0</v>
      </c>
      <c r="IX66" s="310">
        <f t="shared" si="283"/>
        <v>0</v>
      </c>
      <c r="IY66" s="310">
        <f t="shared" si="284"/>
        <v>0</v>
      </c>
      <c r="IZ66" s="310">
        <f t="shared" si="285"/>
        <v>0</v>
      </c>
      <c r="JA66" s="310">
        <f t="shared" si="286"/>
        <v>0</v>
      </c>
      <c r="JB66" s="310">
        <f t="shared" si="287"/>
        <v>0</v>
      </c>
      <c r="JC66" s="310">
        <f t="shared" si="288"/>
        <v>0</v>
      </c>
      <c r="JD66" s="310">
        <f t="shared" si="289"/>
        <v>0</v>
      </c>
      <c r="JE66" s="310">
        <f t="shared" si="290"/>
        <v>0</v>
      </c>
      <c r="JF66" s="310">
        <f t="shared" si="291"/>
        <v>0</v>
      </c>
      <c r="JG66" s="310">
        <f t="shared" si="292"/>
        <v>0</v>
      </c>
      <c r="JH66" s="310">
        <f t="shared" si="293"/>
        <v>0</v>
      </c>
      <c r="JI66" s="310">
        <f t="shared" si="294"/>
        <v>0</v>
      </c>
      <c r="JJ66" s="310">
        <f t="shared" si="295"/>
        <v>0</v>
      </c>
      <c r="JK66" s="310">
        <f t="shared" si="296"/>
        <v>0</v>
      </c>
      <c r="JL66" s="310">
        <f t="shared" si="297"/>
        <v>0</v>
      </c>
      <c r="JM66" s="310">
        <f t="shared" si="298"/>
        <v>0</v>
      </c>
      <c r="JN66" s="310">
        <f t="shared" si="299"/>
        <v>0</v>
      </c>
      <c r="JO66" s="310">
        <f t="shared" si="300"/>
        <v>0</v>
      </c>
      <c r="JP66" s="310">
        <f t="shared" si="301"/>
        <v>0</v>
      </c>
      <c r="JQ66" s="310">
        <f t="shared" si="302"/>
        <v>0</v>
      </c>
      <c r="JR66" s="310">
        <f t="shared" si="303"/>
        <v>0</v>
      </c>
      <c r="JS66" s="310">
        <f t="shared" si="304"/>
        <v>0</v>
      </c>
      <c r="JT66" s="310">
        <f t="shared" si="305"/>
        <v>0</v>
      </c>
      <c r="JU66" s="310">
        <f t="shared" si="306"/>
        <v>0</v>
      </c>
      <c r="JV66" s="310">
        <f t="shared" si="307"/>
        <v>0</v>
      </c>
      <c r="JW66" s="310">
        <f t="shared" si="308"/>
        <v>0</v>
      </c>
      <c r="JX66" s="310">
        <f t="shared" si="309"/>
        <v>0</v>
      </c>
      <c r="JY66" s="310">
        <f t="shared" si="310"/>
        <v>0</v>
      </c>
      <c r="JZ66" s="310">
        <f t="shared" si="311"/>
        <v>0</v>
      </c>
      <c r="KA66" s="310">
        <v>6.3157657553481586E-2</v>
      </c>
      <c r="KB66" s="310">
        <v>3.2986005014101892E-2</v>
      </c>
      <c r="KC66" s="310">
        <v>0.12042006635158285</v>
      </c>
      <c r="KD66" s="310">
        <v>0.1052696702112504</v>
      </c>
      <c r="KF66" s="310">
        <f t="shared" si="312"/>
        <v>0</v>
      </c>
      <c r="KG66" s="310">
        <f t="shared" si="313"/>
        <v>0</v>
      </c>
      <c r="KH66" s="310">
        <f t="shared" si="314"/>
        <v>0</v>
      </c>
      <c r="KI66" s="310">
        <f t="shared" si="315"/>
        <v>0</v>
      </c>
      <c r="KJ66" s="310">
        <f t="shared" si="316"/>
        <v>0</v>
      </c>
      <c r="KK66" s="310">
        <f t="shared" si="317"/>
        <v>0</v>
      </c>
      <c r="KL66" s="310">
        <f t="shared" si="318"/>
        <v>0</v>
      </c>
      <c r="KM66" s="310">
        <f t="shared" si="319"/>
        <v>0</v>
      </c>
      <c r="KN66" s="310">
        <f t="shared" si="320"/>
        <v>0</v>
      </c>
      <c r="KO66" s="310">
        <f t="shared" si="321"/>
        <v>0</v>
      </c>
      <c r="KP66" s="310">
        <f t="shared" si="322"/>
        <v>0</v>
      </c>
      <c r="KQ66" s="310">
        <f t="shared" si="323"/>
        <v>0</v>
      </c>
      <c r="KR66" s="310">
        <f t="shared" si="324"/>
        <v>0</v>
      </c>
      <c r="KS66" s="310">
        <f t="shared" si="325"/>
        <v>0</v>
      </c>
      <c r="KT66" s="310">
        <f t="shared" si="326"/>
        <v>0</v>
      </c>
      <c r="KU66" s="310">
        <f t="shared" si="327"/>
        <v>0</v>
      </c>
      <c r="KV66" s="310">
        <f t="shared" si="328"/>
        <v>0</v>
      </c>
      <c r="KW66" s="310">
        <f t="shared" si="329"/>
        <v>0</v>
      </c>
      <c r="KX66" s="310">
        <f t="shared" si="330"/>
        <v>0</v>
      </c>
      <c r="KY66" s="310">
        <f t="shared" si="331"/>
        <v>0</v>
      </c>
      <c r="KZ66" s="310">
        <f t="shared" si="332"/>
        <v>0</v>
      </c>
      <c r="LA66" s="310">
        <f t="shared" si="333"/>
        <v>0</v>
      </c>
      <c r="LB66" s="310">
        <f t="shared" si="334"/>
        <v>0</v>
      </c>
      <c r="LC66" s="310">
        <f t="shared" si="335"/>
        <v>0</v>
      </c>
      <c r="LD66" s="310">
        <f t="shared" si="336"/>
        <v>0</v>
      </c>
      <c r="LE66" s="310">
        <f t="shared" si="337"/>
        <v>0</v>
      </c>
      <c r="LF66" s="310">
        <f t="shared" si="338"/>
        <v>0</v>
      </c>
      <c r="LG66" s="310">
        <f t="shared" si="339"/>
        <v>0</v>
      </c>
      <c r="LH66" s="310">
        <f t="shared" si="340"/>
        <v>0</v>
      </c>
      <c r="LI66" s="310">
        <f t="shared" si="341"/>
        <v>0</v>
      </c>
      <c r="LJ66" s="310">
        <f t="shared" si="342"/>
        <v>0</v>
      </c>
      <c r="LK66" s="310">
        <v>6.3157657553481586E-2</v>
      </c>
      <c r="LL66" s="310">
        <v>3.2986005014101892E-2</v>
      </c>
      <c r="LM66" s="310">
        <v>0.12042006635158285</v>
      </c>
      <c r="LN66" s="310">
        <v>0.1052696702112504</v>
      </c>
      <c r="LP66" s="310">
        <f t="shared" si="343"/>
        <v>0</v>
      </c>
      <c r="LQ66" s="310">
        <f t="shared" si="344"/>
        <v>0</v>
      </c>
      <c r="LR66" s="310">
        <f t="shared" si="345"/>
        <v>0</v>
      </c>
      <c r="LS66" s="310">
        <f t="shared" si="346"/>
        <v>0</v>
      </c>
      <c r="LT66" s="310">
        <f t="shared" si="347"/>
        <v>0</v>
      </c>
      <c r="LU66" s="310">
        <f t="shared" si="348"/>
        <v>0</v>
      </c>
      <c r="LV66" s="310">
        <f t="shared" si="349"/>
        <v>0</v>
      </c>
      <c r="LW66" s="310">
        <f t="shared" si="350"/>
        <v>0</v>
      </c>
      <c r="LX66" s="310">
        <f t="shared" si="351"/>
        <v>0</v>
      </c>
      <c r="LY66" s="310">
        <f t="shared" si="352"/>
        <v>0</v>
      </c>
      <c r="LZ66" s="310">
        <f t="shared" si="353"/>
        <v>0</v>
      </c>
      <c r="MA66" s="310">
        <f t="shared" si="354"/>
        <v>0</v>
      </c>
      <c r="MB66" s="310">
        <f t="shared" si="355"/>
        <v>0</v>
      </c>
      <c r="MC66" s="310">
        <f t="shared" si="356"/>
        <v>0</v>
      </c>
      <c r="MD66" s="310">
        <f t="shared" si="357"/>
        <v>0</v>
      </c>
      <c r="ME66" s="310">
        <f t="shared" si="358"/>
        <v>0</v>
      </c>
      <c r="MF66" s="310">
        <f t="shared" si="359"/>
        <v>0</v>
      </c>
      <c r="MG66" s="310">
        <f t="shared" si="360"/>
        <v>0</v>
      </c>
      <c r="MH66" s="310">
        <f t="shared" si="361"/>
        <v>0</v>
      </c>
      <c r="MI66" s="310">
        <f t="shared" si="362"/>
        <v>0</v>
      </c>
      <c r="MJ66" s="310">
        <f t="shared" si="363"/>
        <v>0</v>
      </c>
      <c r="MK66" s="310">
        <f t="shared" si="364"/>
        <v>0</v>
      </c>
      <c r="ML66" s="310">
        <f t="shared" si="365"/>
        <v>0</v>
      </c>
      <c r="MM66" s="310">
        <f t="shared" si="366"/>
        <v>0</v>
      </c>
      <c r="MN66" s="310">
        <f t="shared" si="367"/>
        <v>0</v>
      </c>
      <c r="MO66" s="310">
        <f t="shared" si="368"/>
        <v>0</v>
      </c>
      <c r="MP66" s="310">
        <f t="shared" si="369"/>
        <v>0</v>
      </c>
      <c r="MQ66" s="310">
        <f t="shared" si="370"/>
        <v>0</v>
      </c>
      <c r="MR66" s="310">
        <f t="shared" si="371"/>
        <v>0</v>
      </c>
      <c r="MS66" s="310">
        <f t="shared" si="372"/>
        <v>0</v>
      </c>
      <c r="MT66" s="310">
        <f t="shared" si="373"/>
        <v>0</v>
      </c>
      <c r="MU66" s="310">
        <v>6.3157657553481586E-2</v>
      </c>
      <c r="MV66" s="310">
        <v>3.2986005014101892E-2</v>
      </c>
      <c r="MW66" s="310">
        <v>0.12042006635158285</v>
      </c>
      <c r="MX66" s="310">
        <v>0.1052696702112504</v>
      </c>
      <c r="MZ66" s="310">
        <f t="shared" si="374"/>
        <v>0</v>
      </c>
      <c r="NA66" s="310">
        <f t="shared" si="375"/>
        <v>0</v>
      </c>
      <c r="NB66" s="310">
        <f t="shared" si="376"/>
        <v>0</v>
      </c>
      <c r="NC66" s="310">
        <f t="shared" si="377"/>
        <v>0</v>
      </c>
      <c r="ND66" s="310">
        <f t="shared" si="378"/>
        <v>0</v>
      </c>
      <c r="NE66" s="310">
        <f t="shared" si="379"/>
        <v>0</v>
      </c>
      <c r="NF66" s="310">
        <f t="shared" si="380"/>
        <v>0</v>
      </c>
      <c r="NG66" s="310">
        <f t="shared" si="381"/>
        <v>0</v>
      </c>
      <c r="NH66" s="310">
        <f t="shared" si="382"/>
        <v>0</v>
      </c>
      <c r="NI66" s="310">
        <f t="shared" si="383"/>
        <v>0</v>
      </c>
      <c r="NJ66" s="310">
        <f t="shared" si="384"/>
        <v>0</v>
      </c>
      <c r="NK66" s="310">
        <f t="shared" si="385"/>
        <v>0</v>
      </c>
      <c r="NL66" s="310">
        <f t="shared" si="386"/>
        <v>0</v>
      </c>
      <c r="NM66" s="310">
        <f t="shared" si="387"/>
        <v>0</v>
      </c>
      <c r="NN66" s="310">
        <f t="shared" si="388"/>
        <v>0</v>
      </c>
      <c r="NO66" s="310">
        <f t="shared" si="389"/>
        <v>0</v>
      </c>
      <c r="NP66" s="310">
        <f t="shared" si="390"/>
        <v>0</v>
      </c>
      <c r="NQ66" s="310">
        <f t="shared" si="391"/>
        <v>0</v>
      </c>
      <c r="NR66" s="310">
        <f t="shared" si="392"/>
        <v>0</v>
      </c>
      <c r="NS66" s="310">
        <f t="shared" si="393"/>
        <v>0</v>
      </c>
      <c r="NT66" s="310">
        <f t="shared" si="394"/>
        <v>0</v>
      </c>
      <c r="NU66" s="310">
        <f t="shared" si="395"/>
        <v>0</v>
      </c>
      <c r="NV66" s="310">
        <f t="shared" si="396"/>
        <v>0</v>
      </c>
      <c r="NW66" s="310">
        <f t="shared" si="397"/>
        <v>0</v>
      </c>
      <c r="NX66" s="310">
        <f t="shared" si="398"/>
        <v>0</v>
      </c>
      <c r="NY66" s="310">
        <f t="shared" si="399"/>
        <v>0</v>
      </c>
      <c r="NZ66" s="310">
        <f t="shared" si="400"/>
        <v>0</v>
      </c>
      <c r="OA66" s="310">
        <f t="shared" si="401"/>
        <v>0</v>
      </c>
      <c r="OB66" s="310">
        <f t="shared" si="402"/>
        <v>0</v>
      </c>
      <c r="OC66" s="310">
        <f t="shared" si="403"/>
        <v>0</v>
      </c>
      <c r="OD66" s="310">
        <f t="shared" si="404"/>
        <v>0</v>
      </c>
      <c r="OE66" s="310">
        <v>6.3157657553481586E-2</v>
      </c>
      <c r="OF66" s="310">
        <v>3.2986005014101892E-2</v>
      </c>
      <c r="OG66" s="310">
        <v>0.12042006635158285</v>
      </c>
      <c r="OH66" s="310">
        <v>0.1052696702112504</v>
      </c>
      <c r="OJ66" s="310">
        <f t="shared" si="405"/>
        <v>5.8075751765427376E-2</v>
      </c>
      <c r="OK66" s="310">
        <f t="shared" si="406"/>
        <v>5.8075751765427376E-2</v>
      </c>
      <c r="OL66" s="310">
        <f t="shared" si="407"/>
        <v>4.3558540052107186E-2</v>
      </c>
      <c r="OM66" s="310">
        <f t="shared" si="408"/>
        <v>4.6203157823036023E-2</v>
      </c>
      <c r="ON66" s="310">
        <f t="shared" si="409"/>
        <v>4.3558540052107186E-2</v>
      </c>
      <c r="OO66" s="310">
        <f t="shared" si="410"/>
        <v>4.6203157823036023E-2</v>
      </c>
      <c r="OP66" s="310">
        <f t="shared" si="411"/>
        <v>4.6203157823036023E-2</v>
      </c>
      <c r="OQ66" s="310">
        <f t="shared" si="412"/>
        <v>4.3558540052107186E-2</v>
      </c>
      <c r="OR66" s="310">
        <f t="shared" si="413"/>
        <v>4.3558540052107186E-2</v>
      </c>
      <c r="OS66" s="310">
        <f t="shared" si="414"/>
        <v>4.6203157823036023E-2</v>
      </c>
      <c r="OT66" s="310">
        <f t="shared" si="415"/>
        <v>5.8075751765427376E-2</v>
      </c>
      <c r="OU66" s="310">
        <f t="shared" si="416"/>
        <v>4.3558540052107186E-2</v>
      </c>
      <c r="OV66" s="310">
        <f t="shared" si="417"/>
        <v>4.3558540052107186E-2</v>
      </c>
      <c r="OW66" s="310">
        <f t="shared" si="418"/>
        <v>5.8075751765427376E-2</v>
      </c>
      <c r="OX66" s="310">
        <f t="shared" si="419"/>
        <v>4.6203157823036023E-2</v>
      </c>
      <c r="OY66" s="310">
        <f t="shared" si="420"/>
        <v>4.6203157823036023E-2</v>
      </c>
      <c r="OZ66" s="310">
        <f t="shared" si="421"/>
        <v>4.3558540052107186E-2</v>
      </c>
      <c r="PA66" s="310">
        <f t="shared" si="422"/>
        <v>4.3558540052107186E-2</v>
      </c>
      <c r="PB66" s="310">
        <f t="shared" si="423"/>
        <v>4.6203157823036023E-2</v>
      </c>
      <c r="PC66" s="310">
        <f t="shared" si="424"/>
        <v>4.6203157823036023E-2</v>
      </c>
      <c r="PD66" s="310">
        <f t="shared" si="425"/>
        <v>4.6203157823036023E-2</v>
      </c>
      <c r="PE66" s="310">
        <f t="shared" si="426"/>
        <v>4.6203157823036023E-2</v>
      </c>
      <c r="PF66" s="310">
        <f t="shared" si="427"/>
        <v>4.3558540052107186E-2</v>
      </c>
      <c r="PG66" s="310">
        <f t="shared" si="428"/>
        <v>4.3558540052107186E-2</v>
      </c>
      <c r="PH66" s="310">
        <f t="shared" si="429"/>
        <v>5.8075751765427376E-2</v>
      </c>
      <c r="PI66" s="310">
        <f t="shared" si="430"/>
        <v>5.8075751765427376E-2</v>
      </c>
      <c r="PJ66" s="310">
        <f t="shared" si="431"/>
        <v>4.6203157823036023E-2</v>
      </c>
      <c r="PK66" s="310">
        <f t="shared" si="432"/>
        <v>4.3558540052107186E-2</v>
      </c>
      <c r="PL66" s="310">
        <f t="shared" si="433"/>
        <v>4.6203157823036023E-2</v>
      </c>
      <c r="PM66" s="310">
        <f t="shared" si="434"/>
        <v>4.3558540052107186E-2</v>
      </c>
      <c r="PN66" s="310">
        <f t="shared" si="435"/>
        <v>4.6203157823036023E-2</v>
      </c>
      <c r="PO66" s="310">
        <v>6.3157657553481586E-2</v>
      </c>
      <c r="PP66" s="310">
        <v>3.2986005014101892E-2</v>
      </c>
      <c r="PQ66" s="310">
        <v>0.12042006635158285</v>
      </c>
      <c r="PR66" s="310">
        <v>0.1052696702112504</v>
      </c>
      <c r="PT66" s="310">
        <f t="shared" si="436"/>
        <v>0.10664423273517509</v>
      </c>
      <c r="PU66" s="310">
        <f t="shared" si="437"/>
        <v>0.10664423273517509</v>
      </c>
      <c r="PV66" s="310">
        <f t="shared" si="438"/>
        <v>0.1781077376071584</v>
      </c>
      <c r="PW66" s="310">
        <f t="shared" si="439"/>
        <v>0.10846195986443691</v>
      </c>
      <c r="PX66" s="310">
        <f t="shared" si="440"/>
        <v>0.1781077376071584</v>
      </c>
      <c r="PY66" s="310">
        <f t="shared" si="441"/>
        <v>0.10846195986443691</v>
      </c>
      <c r="PZ66" s="310">
        <f t="shared" si="442"/>
        <v>0.10846195986443691</v>
      </c>
      <c r="QA66" s="310">
        <f t="shared" si="443"/>
        <v>0.1781077376071584</v>
      </c>
      <c r="QB66" s="310">
        <f t="shared" si="444"/>
        <v>0.1781077376071584</v>
      </c>
      <c r="QC66" s="310">
        <f t="shared" si="445"/>
        <v>0.10846195986443691</v>
      </c>
      <c r="QD66" s="310">
        <f t="shared" si="446"/>
        <v>0.10664423273517509</v>
      </c>
      <c r="QE66" s="310">
        <f t="shared" si="447"/>
        <v>0.1781077376071584</v>
      </c>
      <c r="QF66" s="310">
        <f t="shared" si="448"/>
        <v>0.1781077376071584</v>
      </c>
      <c r="QG66" s="310">
        <f t="shared" si="449"/>
        <v>0.10664423273517509</v>
      </c>
      <c r="QH66" s="310">
        <f t="shared" si="450"/>
        <v>0.10846195986443691</v>
      </c>
      <c r="QI66" s="310">
        <f t="shared" si="451"/>
        <v>0.10846195986443691</v>
      </c>
      <c r="QJ66" s="310">
        <f t="shared" si="452"/>
        <v>0.1781077376071584</v>
      </c>
      <c r="QK66" s="310">
        <f t="shared" si="453"/>
        <v>0.1781077376071584</v>
      </c>
      <c r="QL66" s="310">
        <f t="shared" si="454"/>
        <v>0.10846195986443691</v>
      </c>
      <c r="QM66" s="310">
        <f t="shared" si="455"/>
        <v>0.10846195986443691</v>
      </c>
      <c r="QN66" s="310">
        <f t="shared" si="456"/>
        <v>0.10846195986443691</v>
      </c>
      <c r="QO66" s="310">
        <f t="shared" si="457"/>
        <v>0.10846195986443691</v>
      </c>
      <c r="QP66" s="310">
        <f t="shared" si="458"/>
        <v>0.1781077376071584</v>
      </c>
      <c r="QQ66" s="310">
        <f t="shared" si="459"/>
        <v>0.1781077376071584</v>
      </c>
      <c r="QR66" s="310">
        <f t="shared" si="460"/>
        <v>0.10664423273517509</v>
      </c>
      <c r="QS66" s="310">
        <f t="shared" si="461"/>
        <v>0.10664423273517509</v>
      </c>
      <c r="QT66" s="310">
        <f t="shared" si="462"/>
        <v>0.10846195986443691</v>
      </c>
      <c r="QU66" s="310">
        <f t="shared" si="463"/>
        <v>0.1781077376071584</v>
      </c>
      <c r="QV66" s="310">
        <f t="shared" si="464"/>
        <v>0.10846195986443691</v>
      </c>
      <c r="QW66" s="310">
        <f t="shared" si="465"/>
        <v>0.1781077376071584</v>
      </c>
      <c r="QX66" s="310">
        <f t="shared" si="466"/>
        <v>0.10846195986443691</v>
      </c>
      <c r="QY66" s="310">
        <v>6.3157657553481586E-2</v>
      </c>
      <c r="QZ66" s="310">
        <v>3.2986005014101892E-2</v>
      </c>
      <c r="RA66" s="310">
        <v>0.12042006635158285</v>
      </c>
      <c r="RB66" s="310">
        <v>0.1052696702112504</v>
      </c>
      <c r="RD66" s="310">
        <f t="shared" si="467"/>
        <v>0.24416182174746534</v>
      </c>
      <c r="RE66" s="310">
        <f t="shared" si="468"/>
        <v>0.24416182174746534</v>
      </c>
      <c r="RF66" s="310">
        <f t="shared" si="469"/>
        <v>0.14983313454668978</v>
      </c>
      <c r="RG66" s="310">
        <f t="shared" si="470"/>
        <v>1.1151412079209508E-2</v>
      </c>
      <c r="RH66" s="310">
        <f t="shared" si="471"/>
        <v>0.14983313454668978</v>
      </c>
      <c r="RI66" s="310">
        <f t="shared" si="472"/>
        <v>1.1151412079209508E-2</v>
      </c>
      <c r="RJ66" s="310">
        <f t="shared" si="473"/>
        <v>1.1151412079209508E-2</v>
      </c>
      <c r="RK66" s="310">
        <f t="shared" si="474"/>
        <v>0.14983313454668978</v>
      </c>
      <c r="RL66" s="310">
        <f t="shared" si="475"/>
        <v>0.14983313454668978</v>
      </c>
      <c r="RM66" s="310">
        <f t="shared" si="476"/>
        <v>1.1151412079209508E-2</v>
      </c>
      <c r="RN66" s="310">
        <f t="shared" si="477"/>
        <v>0.24416182174746534</v>
      </c>
      <c r="RO66" s="310">
        <f t="shared" si="478"/>
        <v>0.14983313454668978</v>
      </c>
      <c r="RP66" s="310">
        <f t="shared" si="479"/>
        <v>0.14983313454668978</v>
      </c>
      <c r="RQ66" s="310">
        <f t="shared" si="480"/>
        <v>0.24416182174746534</v>
      </c>
      <c r="RR66" s="310">
        <f t="shared" si="481"/>
        <v>1.1151412079209508E-2</v>
      </c>
      <c r="RS66" s="310">
        <f t="shared" si="482"/>
        <v>1.1151412079209508E-2</v>
      </c>
      <c r="RT66" s="310">
        <f t="shared" si="483"/>
        <v>0.14983313454668978</v>
      </c>
      <c r="RU66" s="310">
        <f t="shared" si="484"/>
        <v>0.14983313454668978</v>
      </c>
      <c r="RV66" s="310">
        <f t="shared" si="485"/>
        <v>1.1151412079209508E-2</v>
      </c>
      <c r="RW66" s="310">
        <f t="shared" si="486"/>
        <v>1.1151412079209508E-2</v>
      </c>
      <c r="RX66" s="310">
        <f t="shared" si="487"/>
        <v>1.1151412079209508E-2</v>
      </c>
      <c r="RY66" s="310">
        <f t="shared" si="488"/>
        <v>1.1151412079209508E-2</v>
      </c>
      <c r="RZ66" s="310">
        <f t="shared" si="489"/>
        <v>0.14983313454668978</v>
      </c>
      <c r="SA66" s="310">
        <f t="shared" si="490"/>
        <v>0.14983313454668978</v>
      </c>
      <c r="SB66" s="310">
        <f t="shared" si="491"/>
        <v>0.24416182174746534</v>
      </c>
      <c r="SC66" s="310">
        <f t="shared" si="492"/>
        <v>0.24416182174746534</v>
      </c>
      <c r="SD66" s="310">
        <f t="shared" si="493"/>
        <v>1.1151412079209508E-2</v>
      </c>
      <c r="SE66" s="310">
        <f t="shared" si="494"/>
        <v>0.14983313454668978</v>
      </c>
      <c r="SF66" s="310">
        <f t="shared" si="495"/>
        <v>1.1151412079209508E-2</v>
      </c>
      <c r="SG66" s="310">
        <f t="shared" si="496"/>
        <v>0.14983313454668978</v>
      </c>
      <c r="SH66" s="310">
        <f t="shared" si="497"/>
        <v>1.1151412079209508E-2</v>
      </c>
      <c r="SI66" s="310">
        <v>6.3157657553481586E-2</v>
      </c>
      <c r="SJ66" s="310">
        <v>3.2986005014101892E-2</v>
      </c>
      <c r="SK66" s="310">
        <v>0.12042006635158285</v>
      </c>
      <c r="SL66" s="310">
        <v>0.1052696702112504</v>
      </c>
      <c r="SN66" s="310">
        <f t="shared" si="498"/>
        <v>0.36875660185644782</v>
      </c>
      <c r="SO66" s="310">
        <f t="shared" si="499"/>
        <v>0.36875660185644782</v>
      </c>
      <c r="SP66" s="310">
        <f t="shared" si="500"/>
        <v>0.40143149575032649</v>
      </c>
      <c r="SQ66" s="310">
        <f t="shared" si="501"/>
        <v>0.3397542114782135</v>
      </c>
      <c r="SR66" s="310">
        <f t="shared" si="502"/>
        <v>0.40143149575032649</v>
      </c>
      <c r="SS66" s="310">
        <f t="shared" si="503"/>
        <v>0.3397542114782135</v>
      </c>
      <c r="ST66" s="310">
        <f t="shared" si="504"/>
        <v>0.3397542114782135</v>
      </c>
      <c r="SU66" s="310">
        <f t="shared" si="505"/>
        <v>0.40143149575032649</v>
      </c>
      <c r="SV66" s="310">
        <f t="shared" si="506"/>
        <v>0.40143149575032649</v>
      </c>
      <c r="SW66" s="310">
        <f t="shared" si="507"/>
        <v>0.3397542114782135</v>
      </c>
      <c r="SX66" s="310">
        <f t="shared" si="508"/>
        <v>0.36875660185644782</v>
      </c>
      <c r="SY66" s="310">
        <f t="shared" si="509"/>
        <v>0.40143149575032649</v>
      </c>
      <c r="SZ66" s="310">
        <f t="shared" si="510"/>
        <v>0.40143149575032649</v>
      </c>
      <c r="TA66" s="310">
        <f t="shared" si="511"/>
        <v>0.36875660185644782</v>
      </c>
      <c r="TB66" s="310">
        <f t="shared" si="512"/>
        <v>0.3397542114782135</v>
      </c>
      <c r="TC66" s="310">
        <f t="shared" si="513"/>
        <v>0.3397542114782135</v>
      </c>
      <c r="TD66" s="310">
        <f t="shared" si="514"/>
        <v>0.40143149575032649</v>
      </c>
      <c r="TE66" s="310">
        <f t="shared" si="515"/>
        <v>0.40143149575032649</v>
      </c>
      <c r="TF66" s="310">
        <f t="shared" si="516"/>
        <v>0.3397542114782135</v>
      </c>
      <c r="TG66" s="310">
        <f t="shared" si="517"/>
        <v>0.3397542114782135</v>
      </c>
      <c r="TH66" s="310">
        <f t="shared" si="518"/>
        <v>0.3397542114782135</v>
      </c>
      <c r="TI66" s="310">
        <f t="shared" si="519"/>
        <v>0.3397542114782135</v>
      </c>
      <c r="TJ66" s="310">
        <f t="shared" si="520"/>
        <v>0.40143149575032649</v>
      </c>
      <c r="TK66" s="310">
        <f t="shared" si="521"/>
        <v>0.40143149575032649</v>
      </c>
      <c r="TL66" s="310">
        <f t="shared" si="522"/>
        <v>0.36875660185644782</v>
      </c>
      <c r="TM66" s="310">
        <f t="shared" si="523"/>
        <v>0.36875660185644782</v>
      </c>
      <c r="TN66" s="310">
        <f t="shared" si="524"/>
        <v>0.3397542114782135</v>
      </c>
      <c r="TO66" s="310">
        <f t="shared" si="525"/>
        <v>0.40143149575032649</v>
      </c>
      <c r="TP66" s="310">
        <f t="shared" si="526"/>
        <v>0.3397542114782135</v>
      </c>
      <c r="TQ66" s="310">
        <f t="shared" si="527"/>
        <v>0.40143149575032649</v>
      </c>
      <c r="TR66" s="310">
        <f t="shared" si="528"/>
        <v>0.3397542114782135</v>
      </c>
      <c r="TS66" s="310">
        <v>6.3157657553481586E-2</v>
      </c>
      <c r="TT66" s="310">
        <v>3.2986005014101892E-2</v>
      </c>
      <c r="TU66" s="310">
        <v>0.12042006635158285</v>
      </c>
      <c r="TV66" s="310">
        <v>0.1052696702112504</v>
      </c>
      <c r="TX66" s="310">
        <f t="shared" si="529"/>
        <v>5.5273836007841554E-2</v>
      </c>
      <c r="TY66" s="310">
        <f t="shared" si="530"/>
        <v>5.5273836007841554E-2</v>
      </c>
      <c r="TZ66" s="310">
        <f t="shared" si="531"/>
        <v>0.23359946691719949</v>
      </c>
      <c r="UA66" s="310">
        <f t="shared" si="532"/>
        <v>0.14470379366023661</v>
      </c>
      <c r="UB66" s="310">
        <f t="shared" si="533"/>
        <v>0.23359946691719949</v>
      </c>
      <c r="UC66" s="310">
        <f t="shared" si="534"/>
        <v>0.14470379366023661</v>
      </c>
      <c r="UD66" s="310">
        <f t="shared" si="535"/>
        <v>0.14470379366023661</v>
      </c>
      <c r="UE66" s="310">
        <f t="shared" si="536"/>
        <v>0.23359946691719949</v>
      </c>
      <c r="UF66" s="310">
        <f t="shared" si="537"/>
        <v>0.23359946691719949</v>
      </c>
      <c r="UG66" s="310">
        <f t="shared" si="538"/>
        <v>0.14470379366023661</v>
      </c>
      <c r="UH66" s="310">
        <f t="shared" si="539"/>
        <v>5.5273836007841554E-2</v>
      </c>
      <c r="UI66" s="310">
        <f t="shared" si="540"/>
        <v>0.23359946691719949</v>
      </c>
      <c r="UJ66" s="310">
        <f t="shared" si="541"/>
        <v>0.23359946691719949</v>
      </c>
      <c r="UK66" s="310">
        <f t="shared" si="542"/>
        <v>5.5273836007841554E-2</v>
      </c>
      <c r="UL66" s="310">
        <f t="shared" si="543"/>
        <v>0.14470379366023661</v>
      </c>
      <c r="UM66" s="310">
        <f t="shared" si="544"/>
        <v>0.14470379366023661</v>
      </c>
      <c r="UN66" s="310">
        <f t="shared" si="545"/>
        <v>0.23359946691719949</v>
      </c>
      <c r="UO66" s="310">
        <f t="shared" si="546"/>
        <v>0.23359946691719949</v>
      </c>
      <c r="UP66" s="310">
        <f t="shared" si="547"/>
        <v>0.14470379366023661</v>
      </c>
      <c r="UQ66" s="310">
        <f t="shared" si="548"/>
        <v>0.14470379366023661</v>
      </c>
      <c r="UR66" s="310">
        <f t="shared" si="549"/>
        <v>0.14470379366023661</v>
      </c>
      <c r="US66" s="310">
        <f t="shared" si="550"/>
        <v>0.14470379366023661</v>
      </c>
      <c r="UT66" s="310">
        <f t="shared" si="551"/>
        <v>0.23359946691719949</v>
      </c>
      <c r="UU66" s="310">
        <f t="shared" si="552"/>
        <v>0.23359946691719949</v>
      </c>
      <c r="UV66" s="310">
        <f t="shared" si="553"/>
        <v>5.5273836007841554E-2</v>
      </c>
      <c r="UW66" s="310">
        <f t="shared" si="554"/>
        <v>5.5273836007841554E-2</v>
      </c>
      <c r="UX66" s="310">
        <f t="shared" si="555"/>
        <v>0.14470379366023661</v>
      </c>
      <c r="UY66" s="310">
        <f t="shared" si="556"/>
        <v>0.23359946691719949</v>
      </c>
      <c r="UZ66" s="310">
        <f t="shared" si="557"/>
        <v>0.14470379366023661</v>
      </c>
      <c r="VA66" s="310">
        <f t="shared" si="558"/>
        <v>0.23359946691719949</v>
      </c>
      <c r="VB66" s="310">
        <f t="shared" si="559"/>
        <v>0.14470379366023661</v>
      </c>
      <c r="VC66" s="310">
        <v>6.3157657553481586E-2</v>
      </c>
      <c r="VD66" s="310">
        <v>3.2986005014101892E-2</v>
      </c>
      <c r="VE66" s="310">
        <v>0.12042006635158285</v>
      </c>
      <c r="VF66" s="310">
        <v>0.1052696702112504</v>
      </c>
      <c r="VH66" s="310">
        <f t="shared" si="560"/>
        <v>0.49406235460436215</v>
      </c>
      <c r="VI66" s="310">
        <f t="shared" si="561"/>
        <v>0.49406235460436215</v>
      </c>
      <c r="VJ66" s="310">
        <f t="shared" si="562"/>
        <v>0.27377215615755851</v>
      </c>
      <c r="VK66" s="310">
        <f t="shared" si="563"/>
        <v>0.62365481858097827</v>
      </c>
      <c r="VL66" s="310">
        <f t="shared" si="564"/>
        <v>0.27377215615755851</v>
      </c>
      <c r="VM66" s="310">
        <f t="shared" si="565"/>
        <v>0.62365481858097827</v>
      </c>
      <c r="VN66" s="310">
        <f t="shared" si="566"/>
        <v>0.62365481858097827</v>
      </c>
      <c r="VO66" s="310">
        <f t="shared" si="567"/>
        <v>0.27377215615755851</v>
      </c>
      <c r="VP66" s="310">
        <f t="shared" si="568"/>
        <v>0.27377215615755851</v>
      </c>
      <c r="VQ66" s="310">
        <f t="shared" si="569"/>
        <v>0.62365481858097827</v>
      </c>
      <c r="VR66" s="310">
        <f t="shared" si="570"/>
        <v>0.49406235460436215</v>
      </c>
      <c r="VS66" s="310">
        <f t="shared" si="571"/>
        <v>0.27377215615755851</v>
      </c>
      <c r="VT66" s="310">
        <f t="shared" si="572"/>
        <v>0.27377215615755851</v>
      </c>
      <c r="VU66" s="310">
        <f t="shared" si="573"/>
        <v>0.49406235460436215</v>
      </c>
      <c r="VV66" s="310">
        <f t="shared" si="574"/>
        <v>0.62365481858097827</v>
      </c>
      <c r="VW66" s="310">
        <f t="shared" si="575"/>
        <v>0.62365481858097827</v>
      </c>
      <c r="VX66" s="310">
        <f t="shared" si="576"/>
        <v>0.27377215615755851</v>
      </c>
      <c r="VY66" s="310">
        <f t="shared" si="577"/>
        <v>0.27377215615755851</v>
      </c>
      <c r="VZ66" s="310">
        <f t="shared" si="578"/>
        <v>0.62365481858097827</v>
      </c>
      <c r="WA66" s="310">
        <f t="shared" si="579"/>
        <v>0.62365481858097827</v>
      </c>
      <c r="WB66" s="310">
        <f t="shared" si="580"/>
        <v>0.62365481858097827</v>
      </c>
      <c r="WC66" s="310">
        <f t="shared" si="581"/>
        <v>0.62365481858097827</v>
      </c>
      <c r="WD66" s="310">
        <f t="shared" si="582"/>
        <v>0.27377215615755851</v>
      </c>
      <c r="WE66" s="310">
        <f t="shared" si="583"/>
        <v>0.27377215615755851</v>
      </c>
      <c r="WF66" s="310">
        <f t="shared" si="584"/>
        <v>0.49406235460436215</v>
      </c>
      <c r="WG66" s="310">
        <f t="shared" si="585"/>
        <v>0.49406235460436215</v>
      </c>
      <c r="WH66" s="310">
        <f t="shared" si="586"/>
        <v>0.62365481858097827</v>
      </c>
      <c r="WI66" s="310">
        <f t="shared" si="587"/>
        <v>0.27377215615755851</v>
      </c>
      <c r="WJ66" s="310">
        <f t="shared" si="588"/>
        <v>0.62365481858097827</v>
      </c>
      <c r="WK66" s="310">
        <f t="shared" si="589"/>
        <v>0.27377215615755851</v>
      </c>
      <c r="WL66" s="310">
        <f t="shared" si="590"/>
        <v>0.62365481858097827</v>
      </c>
      <c r="WM66" s="310">
        <v>6.3157657553481586E-2</v>
      </c>
      <c r="WN66" s="310">
        <v>3.2986005014101892E-2</v>
      </c>
      <c r="WO66" s="310">
        <v>0.12042006635158285</v>
      </c>
      <c r="WP66" s="310">
        <v>0.1052696702112504</v>
      </c>
      <c r="WR66" s="310">
        <f t="shared" si="591"/>
        <v>0</v>
      </c>
      <c r="WS66" s="310">
        <f t="shared" si="592"/>
        <v>0</v>
      </c>
      <c r="WT66" s="310">
        <f t="shared" si="593"/>
        <v>0</v>
      </c>
      <c r="WU66" s="310">
        <f t="shared" si="594"/>
        <v>0</v>
      </c>
      <c r="WV66" s="310">
        <f t="shared" si="595"/>
        <v>0</v>
      </c>
      <c r="WW66" s="310">
        <f t="shared" si="596"/>
        <v>0</v>
      </c>
      <c r="WX66" s="310">
        <f t="shared" si="597"/>
        <v>0</v>
      </c>
      <c r="WY66" s="310">
        <f t="shared" si="598"/>
        <v>0</v>
      </c>
      <c r="WZ66" s="310">
        <f t="shared" si="599"/>
        <v>0</v>
      </c>
      <c r="XA66" s="310">
        <f t="shared" si="600"/>
        <v>0</v>
      </c>
      <c r="XB66" s="310">
        <f t="shared" si="601"/>
        <v>0</v>
      </c>
      <c r="XC66" s="310">
        <f t="shared" si="602"/>
        <v>0</v>
      </c>
      <c r="XD66" s="310">
        <f t="shared" si="603"/>
        <v>0</v>
      </c>
      <c r="XE66" s="310">
        <f t="shared" si="604"/>
        <v>0</v>
      </c>
      <c r="XF66" s="310">
        <f t="shared" si="605"/>
        <v>0</v>
      </c>
      <c r="XG66" s="310">
        <f t="shared" si="606"/>
        <v>0</v>
      </c>
      <c r="XH66" s="310">
        <f t="shared" si="607"/>
        <v>0</v>
      </c>
      <c r="XI66" s="310">
        <f t="shared" si="608"/>
        <v>0</v>
      </c>
      <c r="XJ66" s="310">
        <f t="shared" si="609"/>
        <v>0</v>
      </c>
      <c r="XK66" s="310">
        <f t="shared" si="610"/>
        <v>0</v>
      </c>
      <c r="XL66" s="310">
        <f t="shared" si="611"/>
        <v>0</v>
      </c>
      <c r="XM66" s="310">
        <f t="shared" si="612"/>
        <v>0</v>
      </c>
      <c r="XN66" s="310">
        <f t="shared" si="613"/>
        <v>0</v>
      </c>
      <c r="XO66" s="310">
        <f t="shared" si="614"/>
        <v>0</v>
      </c>
      <c r="XP66" s="310">
        <f t="shared" si="615"/>
        <v>0</v>
      </c>
      <c r="XQ66" s="310">
        <f t="shared" si="616"/>
        <v>0</v>
      </c>
      <c r="XR66" s="310">
        <f t="shared" si="617"/>
        <v>0</v>
      </c>
      <c r="XS66" s="310">
        <f t="shared" si="618"/>
        <v>0</v>
      </c>
      <c r="XT66" s="310">
        <f t="shared" si="619"/>
        <v>0</v>
      </c>
      <c r="XU66" s="310">
        <f t="shared" si="620"/>
        <v>0</v>
      </c>
      <c r="XV66" s="310">
        <f t="shared" si="621"/>
        <v>0</v>
      </c>
      <c r="XW66" s="310">
        <v>6.3157657553481586E-2</v>
      </c>
      <c r="XX66" s="310">
        <v>3.2986005014101892E-2</v>
      </c>
      <c r="XY66" s="310">
        <v>0.12042006635158285</v>
      </c>
      <c r="XZ66" s="310">
        <v>0.1052696702112504</v>
      </c>
      <c r="YB66" s="310">
        <f t="shared" si="622"/>
        <v>0</v>
      </c>
      <c r="YC66" s="310">
        <f t="shared" si="623"/>
        <v>0</v>
      </c>
      <c r="YD66" s="310">
        <f t="shared" si="624"/>
        <v>0</v>
      </c>
      <c r="YE66" s="310">
        <f t="shared" si="625"/>
        <v>0</v>
      </c>
      <c r="YF66" s="310">
        <f t="shared" si="626"/>
        <v>0</v>
      </c>
      <c r="YG66" s="310">
        <f t="shared" si="627"/>
        <v>0</v>
      </c>
      <c r="YH66" s="310">
        <f t="shared" si="628"/>
        <v>0</v>
      </c>
      <c r="YI66" s="310">
        <f t="shared" si="629"/>
        <v>0</v>
      </c>
      <c r="YJ66" s="310">
        <f t="shared" si="630"/>
        <v>0</v>
      </c>
      <c r="YK66" s="310">
        <f t="shared" si="631"/>
        <v>0</v>
      </c>
      <c r="YL66" s="310">
        <f t="shared" si="632"/>
        <v>0</v>
      </c>
      <c r="YM66" s="310">
        <f t="shared" si="633"/>
        <v>0</v>
      </c>
      <c r="YN66" s="310">
        <f t="shared" si="634"/>
        <v>0</v>
      </c>
      <c r="YO66" s="310">
        <f t="shared" si="635"/>
        <v>0</v>
      </c>
      <c r="YP66" s="310">
        <f t="shared" si="636"/>
        <v>0</v>
      </c>
      <c r="YQ66" s="310">
        <f t="shared" si="637"/>
        <v>0</v>
      </c>
      <c r="YR66" s="310">
        <f t="shared" si="638"/>
        <v>0</v>
      </c>
      <c r="YS66" s="310">
        <f t="shared" si="639"/>
        <v>0</v>
      </c>
      <c r="YT66" s="310">
        <f t="shared" si="640"/>
        <v>0</v>
      </c>
      <c r="YU66" s="310">
        <f t="shared" si="641"/>
        <v>0</v>
      </c>
      <c r="YV66" s="310">
        <f t="shared" si="642"/>
        <v>0</v>
      </c>
      <c r="YW66" s="310">
        <f t="shared" si="643"/>
        <v>0</v>
      </c>
      <c r="YX66" s="310">
        <f t="shared" si="644"/>
        <v>0</v>
      </c>
      <c r="YY66" s="310">
        <f t="shared" si="645"/>
        <v>0</v>
      </c>
      <c r="YZ66" s="310">
        <f t="shared" si="646"/>
        <v>0</v>
      </c>
      <c r="ZA66" s="310">
        <f t="shared" si="647"/>
        <v>0</v>
      </c>
      <c r="ZB66" s="310">
        <f t="shared" si="648"/>
        <v>0</v>
      </c>
      <c r="ZC66" s="310">
        <f t="shared" si="649"/>
        <v>0</v>
      </c>
      <c r="ZD66" s="310">
        <f t="shared" si="650"/>
        <v>0</v>
      </c>
      <c r="ZE66" s="310">
        <f t="shared" si="651"/>
        <v>0</v>
      </c>
      <c r="ZF66" s="310">
        <f t="shared" si="652"/>
        <v>0</v>
      </c>
      <c r="ZG66" s="310">
        <v>6.3157657553481586E-2</v>
      </c>
      <c r="ZH66" s="310">
        <v>3.2986005014101892E-2</v>
      </c>
      <c r="ZI66" s="310">
        <v>0.12042006635158285</v>
      </c>
      <c r="ZJ66" s="310">
        <v>0.1052696702112504</v>
      </c>
      <c r="ZL66" s="310">
        <f t="shared" si="653"/>
        <v>0</v>
      </c>
      <c r="ZM66" s="310">
        <f t="shared" si="654"/>
        <v>0</v>
      </c>
      <c r="ZN66" s="310">
        <f t="shared" si="655"/>
        <v>0</v>
      </c>
      <c r="ZO66" s="310">
        <f t="shared" si="656"/>
        <v>0</v>
      </c>
      <c r="ZP66" s="310">
        <f t="shared" si="657"/>
        <v>0</v>
      </c>
      <c r="ZQ66" s="310">
        <f t="shared" si="658"/>
        <v>0</v>
      </c>
      <c r="ZR66" s="310">
        <f t="shared" si="659"/>
        <v>0</v>
      </c>
      <c r="ZS66" s="310">
        <f t="shared" si="660"/>
        <v>0</v>
      </c>
      <c r="ZT66" s="310">
        <f t="shared" si="661"/>
        <v>0</v>
      </c>
      <c r="ZU66" s="310">
        <f t="shared" si="662"/>
        <v>0</v>
      </c>
      <c r="ZV66" s="310">
        <f t="shared" si="663"/>
        <v>0</v>
      </c>
      <c r="ZW66" s="310">
        <f t="shared" si="664"/>
        <v>0</v>
      </c>
      <c r="ZX66" s="310">
        <f t="shared" si="665"/>
        <v>0</v>
      </c>
      <c r="ZY66" s="310">
        <f t="shared" si="666"/>
        <v>0</v>
      </c>
      <c r="ZZ66" s="310">
        <f t="shared" si="667"/>
        <v>0</v>
      </c>
      <c r="AAA66" s="310">
        <f t="shared" si="668"/>
        <v>0</v>
      </c>
      <c r="AAB66" s="310">
        <f t="shared" si="669"/>
        <v>0</v>
      </c>
      <c r="AAC66" s="310">
        <f t="shared" si="670"/>
        <v>0</v>
      </c>
      <c r="AAD66" s="310">
        <f t="shared" si="671"/>
        <v>0</v>
      </c>
      <c r="AAE66" s="310">
        <f t="shared" si="672"/>
        <v>0</v>
      </c>
      <c r="AAF66" s="310">
        <f t="shared" si="673"/>
        <v>0</v>
      </c>
      <c r="AAG66" s="310">
        <f t="shared" si="674"/>
        <v>0</v>
      </c>
      <c r="AAH66" s="310">
        <f t="shared" si="675"/>
        <v>0</v>
      </c>
      <c r="AAI66" s="310">
        <f t="shared" si="676"/>
        <v>0</v>
      </c>
      <c r="AAJ66" s="310">
        <f t="shared" si="677"/>
        <v>0</v>
      </c>
      <c r="AAK66" s="310">
        <f t="shared" si="678"/>
        <v>0</v>
      </c>
      <c r="AAL66" s="310">
        <f t="shared" si="679"/>
        <v>0</v>
      </c>
      <c r="AAM66" s="310">
        <f t="shared" si="680"/>
        <v>0</v>
      </c>
      <c r="AAN66" s="310">
        <f t="shared" si="681"/>
        <v>0</v>
      </c>
      <c r="AAO66" s="310">
        <f t="shared" si="682"/>
        <v>0</v>
      </c>
      <c r="AAP66" s="310">
        <f t="shared" si="683"/>
        <v>0</v>
      </c>
      <c r="AAQ66" s="310">
        <v>6.3157657553481586E-2</v>
      </c>
      <c r="AAR66" s="310">
        <v>3.2986005014101892E-2</v>
      </c>
      <c r="AAS66" s="310">
        <v>0.12042006635158285</v>
      </c>
      <c r="AAT66" s="310">
        <v>0.1052696702112504</v>
      </c>
      <c r="AAV66" s="310">
        <f t="shared" si="684"/>
        <v>0.6802532200398228</v>
      </c>
      <c r="AAW66" s="310">
        <f t="shared" si="685"/>
        <v>0.6802532200398228</v>
      </c>
      <c r="AAX66" s="310">
        <f t="shared" si="686"/>
        <v>0.65869989269657303</v>
      </c>
      <c r="AAY66" s="310">
        <f t="shared" si="687"/>
        <v>0.91259973396518501</v>
      </c>
      <c r="AAZ66" s="310">
        <f t="shared" si="688"/>
        <v>0.65869989269657303</v>
      </c>
      <c r="ABA66" s="310">
        <f t="shared" si="689"/>
        <v>0.91259973396518501</v>
      </c>
      <c r="ABB66" s="310">
        <f t="shared" si="690"/>
        <v>0.91259973396518501</v>
      </c>
      <c r="ABC66" s="310">
        <f t="shared" si="691"/>
        <v>0.65869989269657303</v>
      </c>
      <c r="ABD66" s="310">
        <f t="shared" si="692"/>
        <v>0.65869989269657303</v>
      </c>
      <c r="ABE66" s="310">
        <f t="shared" si="693"/>
        <v>0.91259973396518501</v>
      </c>
      <c r="ABF66" s="310">
        <f t="shared" si="694"/>
        <v>0.6802532200398228</v>
      </c>
      <c r="ABG66" s="310">
        <f t="shared" si="695"/>
        <v>0.65869989269657303</v>
      </c>
      <c r="ABH66" s="310">
        <f t="shared" si="696"/>
        <v>0.65869989269657303</v>
      </c>
      <c r="ABI66" s="310">
        <f t="shared" si="697"/>
        <v>0.6802532200398228</v>
      </c>
      <c r="ABJ66" s="310">
        <f t="shared" si="698"/>
        <v>0.91259973396518501</v>
      </c>
      <c r="ABK66" s="310">
        <f t="shared" si="699"/>
        <v>0.91259973396518501</v>
      </c>
      <c r="ABL66" s="310">
        <f t="shared" si="700"/>
        <v>0.65869989269657303</v>
      </c>
      <c r="ABM66" s="310">
        <f t="shared" si="701"/>
        <v>0.65869989269657303</v>
      </c>
      <c r="ABN66" s="310">
        <f t="shared" si="702"/>
        <v>0.91259973396518501</v>
      </c>
      <c r="ABO66" s="310">
        <f t="shared" si="703"/>
        <v>0.91259973396518501</v>
      </c>
      <c r="ABP66" s="310">
        <f t="shared" si="704"/>
        <v>0.91259973396518501</v>
      </c>
      <c r="ABQ66" s="310">
        <f t="shared" si="705"/>
        <v>0.91259973396518501</v>
      </c>
      <c r="ABR66" s="310">
        <f t="shared" si="706"/>
        <v>0.65869989269657303</v>
      </c>
      <c r="ABS66" s="310">
        <f t="shared" si="707"/>
        <v>0.65869989269657303</v>
      </c>
      <c r="ABT66" s="310">
        <f t="shared" si="708"/>
        <v>0.6802532200398228</v>
      </c>
      <c r="ABU66" s="310">
        <f t="shared" si="709"/>
        <v>0.6802532200398228</v>
      </c>
      <c r="ABV66" s="310">
        <f t="shared" si="710"/>
        <v>0.91259973396518501</v>
      </c>
      <c r="ABW66" s="310">
        <f t="shared" si="711"/>
        <v>0.65869989269657303</v>
      </c>
      <c r="ABX66" s="310">
        <f t="shared" si="712"/>
        <v>0.91259973396518501</v>
      </c>
      <c r="ABY66" s="310">
        <f t="shared" si="713"/>
        <v>0.65869989269657303</v>
      </c>
      <c r="ABZ66" s="310">
        <f t="shared" si="714"/>
        <v>0.91259973396518501</v>
      </c>
      <c r="ACA66" s="310">
        <v>6.3157657553481586E-2</v>
      </c>
      <c r="ACB66" s="310">
        <v>3.2986005014101892E-2</v>
      </c>
      <c r="ACC66" s="310">
        <v>0.12042006635158285</v>
      </c>
      <c r="ACD66" s="310">
        <v>0.1052696702112504</v>
      </c>
      <c r="ACF66" s="310">
        <f t="shared" si="715"/>
        <v>0.11718292727528805</v>
      </c>
      <c r="ACG66" s="310">
        <f t="shared" si="716"/>
        <v>0.11718292727528805</v>
      </c>
      <c r="ACH66" s="310">
        <f t="shared" si="717"/>
        <v>0.12178522710944928</v>
      </c>
      <c r="ACI66" s="310">
        <f t="shared" si="718"/>
        <v>0.11907336381761609</v>
      </c>
      <c r="ACJ66" s="310">
        <f t="shared" si="719"/>
        <v>0.12178522710944928</v>
      </c>
      <c r="ACK66" s="310">
        <f t="shared" si="720"/>
        <v>0.11907336381761609</v>
      </c>
      <c r="ACL66" s="310">
        <f t="shared" si="721"/>
        <v>0.11907336381761609</v>
      </c>
      <c r="ACM66" s="310">
        <f t="shared" si="722"/>
        <v>0.12178522710944928</v>
      </c>
      <c r="ACN66" s="310">
        <f t="shared" si="723"/>
        <v>0.12178522710944928</v>
      </c>
      <c r="ACO66" s="310">
        <f t="shared" si="724"/>
        <v>0.11907336381761609</v>
      </c>
      <c r="ACP66" s="310">
        <f t="shared" si="725"/>
        <v>0.11718292727528805</v>
      </c>
      <c r="ACQ66" s="310">
        <f t="shared" si="726"/>
        <v>0.12178522710944928</v>
      </c>
      <c r="ACR66" s="310">
        <f t="shared" si="727"/>
        <v>0.12178522710944928</v>
      </c>
      <c r="ACS66" s="310">
        <f t="shared" si="728"/>
        <v>0.11718292727528805</v>
      </c>
      <c r="ACT66" s="310">
        <f t="shared" si="729"/>
        <v>0.11907336381761609</v>
      </c>
      <c r="ACU66" s="310">
        <f t="shared" si="730"/>
        <v>0.11907336381761609</v>
      </c>
      <c r="ACV66" s="310">
        <f t="shared" si="731"/>
        <v>0.12178522710944928</v>
      </c>
      <c r="ACW66" s="310">
        <f t="shared" si="732"/>
        <v>0.12178522710944928</v>
      </c>
      <c r="ACX66" s="310">
        <f t="shared" si="733"/>
        <v>0.11907336381761609</v>
      </c>
      <c r="ACY66" s="310">
        <f t="shared" si="734"/>
        <v>0.11907336381761609</v>
      </c>
      <c r="ACZ66" s="310">
        <f t="shared" si="735"/>
        <v>0.11907336381761609</v>
      </c>
      <c r="ADA66" s="310">
        <f t="shared" si="736"/>
        <v>0.11907336381761609</v>
      </c>
      <c r="ADB66" s="310">
        <f t="shared" si="737"/>
        <v>0.12178522710944928</v>
      </c>
      <c r="ADC66" s="310">
        <f t="shared" si="738"/>
        <v>0.12178522710944928</v>
      </c>
      <c r="ADD66" s="310">
        <f t="shared" si="739"/>
        <v>0.11718292727528805</v>
      </c>
      <c r="ADE66" s="310">
        <f t="shared" si="740"/>
        <v>0.11718292727528805</v>
      </c>
      <c r="ADF66" s="310">
        <f t="shared" si="741"/>
        <v>0.11907336381761609</v>
      </c>
      <c r="ADG66" s="310">
        <f t="shared" si="742"/>
        <v>0.12178522710944928</v>
      </c>
      <c r="ADH66" s="310">
        <f t="shared" si="743"/>
        <v>0.11907336381761609</v>
      </c>
      <c r="ADI66" s="310">
        <f t="shared" si="744"/>
        <v>0.12178522710944928</v>
      </c>
      <c r="ADJ66" s="310">
        <f t="shared" si="745"/>
        <v>0.11907336381761609</v>
      </c>
      <c r="ADK66" s="310">
        <v>6.3157657553481586E-2</v>
      </c>
      <c r="ADL66" s="310">
        <v>3.2986005014101892E-2</v>
      </c>
      <c r="ADM66" s="310">
        <v>0.12042006635158285</v>
      </c>
      <c r="ADN66" s="310">
        <v>0.1052696702112504</v>
      </c>
      <c r="ADP66" s="310">
        <f t="shared" si="746"/>
        <v>0</v>
      </c>
      <c r="ADQ66" s="310">
        <f t="shared" si="747"/>
        <v>0</v>
      </c>
      <c r="ADR66" s="310">
        <f t="shared" si="748"/>
        <v>0</v>
      </c>
      <c r="ADS66" s="310">
        <f t="shared" si="749"/>
        <v>0</v>
      </c>
      <c r="ADT66" s="310">
        <f t="shared" si="750"/>
        <v>0</v>
      </c>
      <c r="ADU66" s="310">
        <f t="shared" si="751"/>
        <v>0</v>
      </c>
      <c r="ADV66" s="310">
        <f t="shared" si="752"/>
        <v>0</v>
      </c>
      <c r="ADW66" s="310">
        <f t="shared" si="753"/>
        <v>0</v>
      </c>
      <c r="ADX66" s="310">
        <f t="shared" si="754"/>
        <v>0</v>
      </c>
      <c r="ADY66" s="310">
        <f t="shared" si="755"/>
        <v>0</v>
      </c>
      <c r="ADZ66" s="310">
        <f t="shared" si="756"/>
        <v>0</v>
      </c>
      <c r="AEA66" s="310">
        <f t="shared" si="757"/>
        <v>0</v>
      </c>
      <c r="AEB66" s="310">
        <f t="shared" si="758"/>
        <v>0</v>
      </c>
      <c r="AEC66" s="310">
        <f t="shared" si="759"/>
        <v>0</v>
      </c>
      <c r="AED66" s="310">
        <f t="shared" si="760"/>
        <v>0</v>
      </c>
      <c r="AEE66" s="310">
        <f t="shared" si="761"/>
        <v>0</v>
      </c>
      <c r="AEF66" s="310">
        <f t="shared" si="762"/>
        <v>0</v>
      </c>
      <c r="AEG66" s="310">
        <f t="shared" si="763"/>
        <v>0</v>
      </c>
      <c r="AEH66" s="310">
        <f t="shared" si="764"/>
        <v>0</v>
      </c>
      <c r="AEI66" s="310">
        <f t="shared" si="765"/>
        <v>0</v>
      </c>
      <c r="AEJ66" s="310">
        <f t="shared" si="766"/>
        <v>0</v>
      </c>
      <c r="AEK66" s="310">
        <f t="shared" si="767"/>
        <v>0</v>
      </c>
      <c r="AEL66" s="310">
        <f t="shared" si="768"/>
        <v>0</v>
      </c>
      <c r="AEM66" s="310">
        <f t="shared" si="769"/>
        <v>0</v>
      </c>
      <c r="AEN66" s="310">
        <f t="shared" si="770"/>
        <v>0</v>
      </c>
      <c r="AEO66" s="310">
        <f t="shared" si="771"/>
        <v>0</v>
      </c>
      <c r="AEP66" s="310">
        <f t="shared" si="772"/>
        <v>0</v>
      </c>
      <c r="AEQ66" s="310">
        <f t="shared" si="773"/>
        <v>0</v>
      </c>
      <c r="AER66" s="310">
        <f t="shared" si="774"/>
        <v>0</v>
      </c>
      <c r="AES66" s="310">
        <f t="shared" si="775"/>
        <v>0</v>
      </c>
      <c r="AET66" s="310">
        <f t="shared" si="776"/>
        <v>0</v>
      </c>
      <c r="AEU66" s="310">
        <v>6.3157657553481586E-2</v>
      </c>
      <c r="AEV66" s="310">
        <v>3.2986005014101892E-2</v>
      </c>
      <c r="AEW66" s="310">
        <v>0.12042006635158285</v>
      </c>
      <c r="AEX66" s="310">
        <v>0.1052696702112504</v>
      </c>
      <c r="AEZ66" s="310">
        <f t="shared" si="777"/>
        <v>0</v>
      </c>
      <c r="AFA66" s="310">
        <f t="shared" si="778"/>
        <v>0</v>
      </c>
      <c r="AFB66" s="310">
        <f t="shared" si="779"/>
        <v>0</v>
      </c>
      <c r="AFC66" s="310">
        <f t="shared" si="780"/>
        <v>0</v>
      </c>
      <c r="AFD66" s="310">
        <f t="shared" si="781"/>
        <v>0</v>
      </c>
      <c r="AFE66" s="310">
        <f t="shared" si="782"/>
        <v>0</v>
      </c>
      <c r="AFF66" s="310">
        <f t="shared" si="783"/>
        <v>0</v>
      </c>
      <c r="AFG66" s="310">
        <f t="shared" si="784"/>
        <v>0</v>
      </c>
      <c r="AFH66" s="310">
        <f t="shared" si="785"/>
        <v>0</v>
      </c>
      <c r="AFI66" s="310">
        <f t="shared" si="786"/>
        <v>0</v>
      </c>
      <c r="AFJ66" s="310">
        <f t="shared" si="787"/>
        <v>0</v>
      </c>
      <c r="AFK66" s="310">
        <f t="shared" si="788"/>
        <v>0</v>
      </c>
      <c r="AFL66" s="310">
        <f t="shared" si="789"/>
        <v>0</v>
      </c>
      <c r="AFM66" s="310">
        <f t="shared" si="790"/>
        <v>0</v>
      </c>
      <c r="AFN66" s="310">
        <f t="shared" si="791"/>
        <v>0</v>
      </c>
      <c r="AFO66" s="310">
        <f t="shared" si="792"/>
        <v>0</v>
      </c>
      <c r="AFP66" s="310">
        <f t="shared" si="793"/>
        <v>0</v>
      </c>
      <c r="AFQ66" s="310">
        <f t="shared" si="794"/>
        <v>0</v>
      </c>
      <c r="AFR66" s="310">
        <f t="shared" si="795"/>
        <v>0</v>
      </c>
      <c r="AFS66" s="310">
        <f t="shared" si="796"/>
        <v>0</v>
      </c>
      <c r="AFT66" s="310">
        <f t="shared" si="797"/>
        <v>0</v>
      </c>
      <c r="AFU66" s="310">
        <f t="shared" si="798"/>
        <v>0</v>
      </c>
      <c r="AFV66" s="310">
        <f t="shared" si="799"/>
        <v>0</v>
      </c>
      <c r="AFW66" s="310">
        <f t="shared" si="800"/>
        <v>0</v>
      </c>
      <c r="AFX66" s="310">
        <f t="shared" si="801"/>
        <v>0</v>
      </c>
      <c r="AFY66" s="310">
        <f t="shared" si="802"/>
        <v>0</v>
      </c>
      <c r="AFZ66" s="310">
        <f t="shared" si="803"/>
        <v>0</v>
      </c>
      <c r="AGA66" s="310">
        <f t="shared" si="804"/>
        <v>0</v>
      </c>
      <c r="AGB66" s="310">
        <f t="shared" si="805"/>
        <v>0</v>
      </c>
      <c r="AGC66" s="310">
        <f t="shared" si="806"/>
        <v>0</v>
      </c>
      <c r="AGD66" s="310">
        <f t="shared" si="807"/>
        <v>0</v>
      </c>
      <c r="AGE66" s="310">
        <v>6.3157657553481586E-2</v>
      </c>
      <c r="AGF66" s="310">
        <v>3.2986005014101892E-2</v>
      </c>
      <c r="AGG66" s="310">
        <v>0.12042006635158285</v>
      </c>
      <c r="AGH66" s="310">
        <v>0.1052696702112504</v>
      </c>
    </row>
    <row r="67" spans="3:866" x14ac:dyDescent="0.25">
      <c r="C67" s="148" t="s">
        <v>97</v>
      </c>
      <c r="D67" s="309">
        <f t="shared" si="65"/>
        <v>0.91903146606321562</v>
      </c>
      <c r="E67" s="309">
        <f t="shared" si="66"/>
        <v>0.91903146606321562</v>
      </c>
      <c r="F67" s="309">
        <f t="shared" si="67"/>
        <v>0.92981054852410505</v>
      </c>
      <c r="G67" s="309">
        <f t="shared" si="68"/>
        <v>0.90936211021394819</v>
      </c>
      <c r="H67" s="309">
        <f t="shared" si="69"/>
        <v>0.92981054852410505</v>
      </c>
      <c r="I67" s="309">
        <f t="shared" si="70"/>
        <v>0.90936211021394819</v>
      </c>
      <c r="J67" s="309">
        <f t="shared" si="71"/>
        <v>0.90936211021394819</v>
      </c>
      <c r="K67" s="309">
        <f t="shared" si="72"/>
        <v>0.92981054852410505</v>
      </c>
      <c r="L67" s="309">
        <f t="shared" si="73"/>
        <v>0.92981054852410505</v>
      </c>
      <c r="M67" s="309">
        <f t="shared" si="74"/>
        <v>0.90936211021394819</v>
      </c>
      <c r="N67" s="309">
        <f t="shared" si="75"/>
        <v>0.91903146606321562</v>
      </c>
      <c r="O67" s="309">
        <f t="shared" si="76"/>
        <v>0.92981054852410505</v>
      </c>
      <c r="P67" s="309">
        <f t="shared" si="77"/>
        <v>0.92981054852410505</v>
      </c>
      <c r="Q67" s="309">
        <f t="shared" si="78"/>
        <v>0.91903146606321562</v>
      </c>
      <c r="R67" s="309">
        <f t="shared" si="79"/>
        <v>0.90936211021394819</v>
      </c>
      <c r="S67" s="309">
        <f t="shared" si="80"/>
        <v>0.90936211021394819</v>
      </c>
      <c r="T67" s="309">
        <f t="shared" si="81"/>
        <v>0.92981054852410505</v>
      </c>
      <c r="U67" s="309">
        <f t="shared" si="82"/>
        <v>0.92981054852410505</v>
      </c>
      <c r="V67" s="309">
        <f t="shared" si="83"/>
        <v>0.90936211021394819</v>
      </c>
      <c r="W67" s="309">
        <f t="shared" si="84"/>
        <v>0.90936211021394819</v>
      </c>
      <c r="X67" s="309">
        <f t="shared" si="85"/>
        <v>0.90936211021394819</v>
      </c>
      <c r="Y67" s="309">
        <f t="shared" si="86"/>
        <v>0.90936211021394819</v>
      </c>
      <c r="Z67" s="309">
        <f t="shared" si="87"/>
        <v>0.92981054852410505</v>
      </c>
      <c r="AA67" s="309">
        <f t="shared" si="88"/>
        <v>0.92981054852410505</v>
      </c>
      <c r="AB67" s="309">
        <f t="shared" si="89"/>
        <v>0.91903146606321562</v>
      </c>
      <c r="AC67" s="309">
        <f t="shared" ref="AC67:AD67" si="820">E119</f>
        <v>0.91903146606321562</v>
      </c>
      <c r="AD67" s="309">
        <f t="shared" si="820"/>
        <v>0.90936211021394819</v>
      </c>
      <c r="AE67" s="309">
        <f t="shared" si="91"/>
        <v>0.92981054852410505</v>
      </c>
      <c r="AF67" s="309">
        <f t="shared" si="92"/>
        <v>0.90936211021394819</v>
      </c>
      <c r="AG67" s="309">
        <f t="shared" si="93"/>
        <v>0.92981054852410505</v>
      </c>
      <c r="AH67" s="309">
        <f t="shared" si="94"/>
        <v>0.90936211021394819</v>
      </c>
      <c r="AI67" s="309">
        <v>0.92833393898627725</v>
      </c>
      <c r="AJ67" s="309">
        <v>0.96229708928697433</v>
      </c>
      <c r="AK67" s="309">
        <v>0.91772395920321514</v>
      </c>
      <c r="AL67" s="309">
        <v>0.9313109514048481</v>
      </c>
      <c r="AN67" s="309">
        <f t="shared" si="95"/>
        <v>0.85193924795755793</v>
      </c>
      <c r="AO67" s="309">
        <f t="shared" si="96"/>
        <v>0.85193924795755793</v>
      </c>
      <c r="AP67" s="309">
        <f t="shared" si="97"/>
        <v>0.95609474596959609</v>
      </c>
      <c r="AQ67" s="309">
        <f t="shared" si="98"/>
        <v>0.99948381625972904</v>
      </c>
      <c r="AR67" s="309">
        <f t="shared" si="99"/>
        <v>0.95609474596959609</v>
      </c>
      <c r="AS67" s="309">
        <f t="shared" si="100"/>
        <v>0.99948381625972904</v>
      </c>
      <c r="AT67" s="309">
        <f t="shared" si="101"/>
        <v>0.99948381625972904</v>
      </c>
      <c r="AU67" s="309">
        <f t="shared" si="102"/>
        <v>0.95609474596959609</v>
      </c>
      <c r="AV67" s="309">
        <f t="shared" si="103"/>
        <v>0.95609474596959609</v>
      </c>
      <c r="AW67" s="309">
        <f t="shared" si="104"/>
        <v>0.99948381625972904</v>
      </c>
      <c r="AX67" s="309">
        <f t="shared" si="105"/>
        <v>0.85193924795755793</v>
      </c>
      <c r="AY67" s="309">
        <f t="shared" si="106"/>
        <v>0.95609474596959609</v>
      </c>
      <c r="AZ67" s="309">
        <f t="shared" si="107"/>
        <v>0.95609474596959609</v>
      </c>
      <c r="BA67" s="309">
        <f t="shared" si="108"/>
        <v>0.85193924795755793</v>
      </c>
      <c r="BB67" s="309">
        <f t="shared" si="109"/>
        <v>0.99948381625972904</v>
      </c>
      <c r="BC67" s="309">
        <f t="shared" si="110"/>
        <v>0.99948381625972904</v>
      </c>
      <c r="BD67" s="309">
        <f t="shared" si="111"/>
        <v>0.95609474596959609</v>
      </c>
      <c r="BE67" s="309">
        <f t="shared" si="112"/>
        <v>0.95609474596959609</v>
      </c>
      <c r="BF67" s="309">
        <f t="shared" si="113"/>
        <v>0.99948381625972904</v>
      </c>
      <c r="BG67" s="309">
        <f t="shared" si="114"/>
        <v>0.99948381625972904</v>
      </c>
      <c r="BH67" s="309">
        <f t="shared" si="115"/>
        <v>0.99948381625972904</v>
      </c>
      <c r="BI67" s="309">
        <f t="shared" si="116"/>
        <v>0.99948381625972904</v>
      </c>
      <c r="BJ67" s="309">
        <f t="shared" si="117"/>
        <v>0.95609474596959609</v>
      </c>
      <c r="BK67" s="309">
        <f t="shared" si="118"/>
        <v>0.95609474596959609</v>
      </c>
      <c r="BL67" s="309">
        <f t="shared" si="119"/>
        <v>0.85193924795755793</v>
      </c>
      <c r="BM67" s="309">
        <f t="shared" si="120"/>
        <v>0.85193924795755793</v>
      </c>
      <c r="BN67" s="309">
        <f t="shared" si="121"/>
        <v>0.99948381625972904</v>
      </c>
      <c r="BO67" s="309">
        <f t="shared" si="122"/>
        <v>0.95609474596959609</v>
      </c>
      <c r="BP67" s="309">
        <f t="shared" si="123"/>
        <v>0.99948381625972904</v>
      </c>
      <c r="BQ67" s="309">
        <f t="shared" si="124"/>
        <v>0.95609474596959609</v>
      </c>
      <c r="BR67" s="309">
        <f t="shared" si="125"/>
        <v>0.99948381625972904</v>
      </c>
      <c r="BS67" s="309">
        <v>0.92833393898627725</v>
      </c>
      <c r="BT67" s="309">
        <v>0.96229708928697433</v>
      </c>
      <c r="BU67" s="309">
        <v>0.91772395920321514</v>
      </c>
      <c r="BV67" s="309">
        <v>0.9313109514048481</v>
      </c>
      <c r="BX67" s="309">
        <f t="shared" si="126"/>
        <v>0.8708565949512761</v>
      </c>
      <c r="BY67" s="309">
        <f t="shared" si="127"/>
        <v>0.8708565949512761</v>
      </c>
      <c r="BZ67" s="309">
        <f t="shared" si="128"/>
        <v>0.50119708255290218</v>
      </c>
      <c r="CA67" s="309">
        <f t="shared" si="129"/>
        <v>0.85242566576248335</v>
      </c>
      <c r="CB67" s="309">
        <f t="shared" si="130"/>
        <v>0.50119708255290218</v>
      </c>
      <c r="CC67" s="309">
        <f t="shared" si="131"/>
        <v>0.85242566576248335</v>
      </c>
      <c r="CD67" s="309">
        <f t="shared" si="132"/>
        <v>0.85242566576248335</v>
      </c>
      <c r="CE67" s="309">
        <f t="shared" si="133"/>
        <v>0.50119708255290218</v>
      </c>
      <c r="CF67" s="309">
        <f t="shared" si="134"/>
        <v>0.50119708255290218</v>
      </c>
      <c r="CG67" s="309">
        <f t="shared" si="135"/>
        <v>0.85242566576248335</v>
      </c>
      <c r="CH67" s="309">
        <f t="shared" si="136"/>
        <v>0.8708565949512761</v>
      </c>
      <c r="CI67" s="309">
        <f t="shared" si="137"/>
        <v>0.50119708255290218</v>
      </c>
      <c r="CJ67" s="309">
        <f t="shared" si="138"/>
        <v>0.50119708255290218</v>
      </c>
      <c r="CK67" s="309">
        <f t="shared" si="139"/>
        <v>0.8708565949512761</v>
      </c>
      <c r="CL67" s="309">
        <f t="shared" si="140"/>
        <v>0.85242566576248335</v>
      </c>
      <c r="CM67" s="309">
        <f t="shared" si="141"/>
        <v>0.85242566576248335</v>
      </c>
      <c r="CN67" s="309">
        <f t="shared" si="142"/>
        <v>0.50119708255290218</v>
      </c>
      <c r="CO67" s="309">
        <f t="shared" si="143"/>
        <v>0.50119708255290218</v>
      </c>
      <c r="CP67" s="309">
        <f t="shared" si="144"/>
        <v>0.85242566576248335</v>
      </c>
      <c r="CQ67" s="309">
        <f t="shared" si="145"/>
        <v>0.85242566576248335</v>
      </c>
      <c r="CR67" s="309">
        <f t="shared" si="146"/>
        <v>0.85242566576248335</v>
      </c>
      <c r="CS67" s="309">
        <f t="shared" si="147"/>
        <v>0.85242566576248335</v>
      </c>
      <c r="CT67" s="309">
        <f t="shared" si="148"/>
        <v>0.50119708255290218</v>
      </c>
      <c r="CU67" s="309">
        <f t="shared" si="149"/>
        <v>0.50119708255290218</v>
      </c>
      <c r="CV67" s="309">
        <f t="shared" si="150"/>
        <v>0.8708565949512761</v>
      </c>
      <c r="CW67" s="309">
        <f t="shared" si="151"/>
        <v>0.8708565949512761</v>
      </c>
      <c r="CX67" s="309">
        <f t="shared" si="152"/>
        <v>0.85242566576248335</v>
      </c>
      <c r="CY67" s="309">
        <f t="shared" si="153"/>
        <v>0.50119708255290218</v>
      </c>
      <c r="CZ67" s="309">
        <f t="shared" si="154"/>
        <v>0.85242566576248335</v>
      </c>
      <c r="DA67" s="309">
        <f t="shared" si="155"/>
        <v>0.50119708255290218</v>
      </c>
      <c r="DB67" s="309">
        <f t="shared" si="156"/>
        <v>0.85242566576248335</v>
      </c>
      <c r="DC67" s="309">
        <v>0.92833393898627725</v>
      </c>
      <c r="DD67" s="309">
        <v>0.96229708928697433</v>
      </c>
      <c r="DE67" s="309">
        <v>0.91772395920321514</v>
      </c>
      <c r="DF67" s="309">
        <v>0.9313109514048481</v>
      </c>
      <c r="DH67" s="309">
        <f t="shared" si="157"/>
        <v>0.88595438175270103</v>
      </c>
      <c r="DI67" s="309">
        <f t="shared" si="158"/>
        <v>0.88595438175270103</v>
      </c>
      <c r="DJ67" s="309">
        <f t="shared" si="159"/>
        <v>1</v>
      </c>
      <c r="DK67" s="309">
        <f t="shared" si="160"/>
        <v>0.93939393939393945</v>
      </c>
      <c r="DL67" s="309">
        <f t="shared" si="161"/>
        <v>1</v>
      </c>
      <c r="DM67" s="309">
        <f t="shared" si="162"/>
        <v>0.93939393939393945</v>
      </c>
      <c r="DN67" s="309">
        <f t="shared" si="163"/>
        <v>0.93939393939393945</v>
      </c>
      <c r="DO67" s="309">
        <f t="shared" si="164"/>
        <v>1</v>
      </c>
      <c r="DP67" s="309">
        <f t="shared" si="165"/>
        <v>1</v>
      </c>
      <c r="DQ67" s="309">
        <f t="shared" si="166"/>
        <v>0.93939393939393945</v>
      </c>
      <c r="DR67" s="309">
        <f t="shared" si="167"/>
        <v>0.88595438175270103</v>
      </c>
      <c r="DS67" s="309">
        <f t="shared" si="168"/>
        <v>1</v>
      </c>
      <c r="DT67" s="309">
        <f t="shared" si="169"/>
        <v>1</v>
      </c>
      <c r="DU67" s="309">
        <f t="shared" si="170"/>
        <v>0.88595438175270103</v>
      </c>
      <c r="DV67" s="309">
        <f t="shared" si="171"/>
        <v>0.93939393939393945</v>
      </c>
      <c r="DW67" s="309">
        <f t="shared" si="172"/>
        <v>0.93939393939393945</v>
      </c>
      <c r="DX67" s="309">
        <f t="shared" si="173"/>
        <v>1</v>
      </c>
      <c r="DY67" s="309">
        <f t="shared" si="174"/>
        <v>1</v>
      </c>
      <c r="DZ67" s="309">
        <f t="shared" si="175"/>
        <v>0.93939393939393945</v>
      </c>
      <c r="EA67" s="309">
        <f t="shared" si="176"/>
        <v>0.93939393939393945</v>
      </c>
      <c r="EB67" s="309">
        <f t="shared" si="177"/>
        <v>0.93939393939393945</v>
      </c>
      <c r="EC67" s="309">
        <f t="shared" si="178"/>
        <v>0.93939393939393945</v>
      </c>
      <c r="ED67" s="309">
        <f t="shared" si="179"/>
        <v>1</v>
      </c>
      <c r="EE67" s="309">
        <f t="shared" si="180"/>
        <v>1</v>
      </c>
      <c r="EF67" s="309">
        <f t="shared" si="181"/>
        <v>0.88595438175270103</v>
      </c>
      <c r="EG67" s="309">
        <f t="shared" si="182"/>
        <v>0.88595438175270103</v>
      </c>
      <c r="EH67" s="309">
        <f t="shared" si="183"/>
        <v>0.93939393939393945</v>
      </c>
      <c r="EI67" s="309">
        <f t="shared" si="184"/>
        <v>1</v>
      </c>
      <c r="EJ67" s="309">
        <f t="shared" si="185"/>
        <v>0.93939393939393945</v>
      </c>
      <c r="EK67" s="309">
        <f t="shared" si="186"/>
        <v>1</v>
      </c>
      <c r="EL67" s="309">
        <f t="shared" si="187"/>
        <v>0.93939393939393945</v>
      </c>
      <c r="EM67" s="309">
        <v>0.92833393898627725</v>
      </c>
      <c r="EN67" s="309">
        <v>0.96229708928697433</v>
      </c>
      <c r="EO67" s="309">
        <v>0.91772395920321514</v>
      </c>
      <c r="EP67" s="309">
        <v>0.9313109514048481</v>
      </c>
      <c r="ER67" s="309">
        <f t="shared" si="188"/>
        <v>0</v>
      </c>
      <c r="ES67" s="309">
        <f t="shared" si="189"/>
        <v>0</v>
      </c>
      <c r="ET67" s="309">
        <f t="shared" si="190"/>
        <v>0</v>
      </c>
      <c r="EU67" s="309">
        <f t="shared" si="191"/>
        <v>0</v>
      </c>
      <c r="EV67" s="309">
        <f t="shared" si="192"/>
        <v>0</v>
      </c>
      <c r="EW67" s="309">
        <f t="shared" si="193"/>
        <v>0</v>
      </c>
      <c r="EX67" s="309">
        <f t="shared" si="194"/>
        <v>0</v>
      </c>
      <c r="EY67" s="309">
        <f t="shared" si="195"/>
        <v>0</v>
      </c>
      <c r="EZ67" s="309">
        <f t="shared" si="196"/>
        <v>0</v>
      </c>
      <c r="FA67" s="309">
        <f t="shared" si="197"/>
        <v>0</v>
      </c>
      <c r="FB67" s="309">
        <f t="shared" si="198"/>
        <v>0</v>
      </c>
      <c r="FC67" s="309">
        <f t="shared" si="199"/>
        <v>0</v>
      </c>
      <c r="FD67" s="309">
        <f t="shared" si="200"/>
        <v>0</v>
      </c>
      <c r="FE67" s="309">
        <f t="shared" si="201"/>
        <v>0</v>
      </c>
      <c r="FF67" s="309">
        <f t="shared" si="202"/>
        <v>0</v>
      </c>
      <c r="FG67" s="309">
        <f t="shared" si="203"/>
        <v>0</v>
      </c>
      <c r="FH67" s="309">
        <f t="shared" si="204"/>
        <v>0</v>
      </c>
      <c r="FI67" s="309">
        <f t="shared" si="205"/>
        <v>0</v>
      </c>
      <c r="FJ67" s="309">
        <f t="shared" si="206"/>
        <v>0</v>
      </c>
      <c r="FK67" s="309">
        <f t="shared" si="207"/>
        <v>0</v>
      </c>
      <c r="FL67" s="309">
        <f t="shared" si="208"/>
        <v>0</v>
      </c>
      <c r="FM67" s="309">
        <f t="shared" si="209"/>
        <v>0</v>
      </c>
      <c r="FN67" s="309">
        <f t="shared" si="210"/>
        <v>0</v>
      </c>
      <c r="FO67" s="309">
        <f t="shared" si="211"/>
        <v>0</v>
      </c>
      <c r="FP67" s="309">
        <f t="shared" si="212"/>
        <v>0</v>
      </c>
      <c r="FQ67" s="309">
        <f t="shared" si="213"/>
        <v>0</v>
      </c>
      <c r="FR67" s="309">
        <f t="shared" si="214"/>
        <v>0</v>
      </c>
      <c r="FS67" s="309">
        <f t="shared" si="215"/>
        <v>0</v>
      </c>
      <c r="FT67" s="309">
        <f t="shared" si="216"/>
        <v>0</v>
      </c>
      <c r="FU67" s="309">
        <f t="shared" si="217"/>
        <v>0</v>
      </c>
      <c r="FV67" s="309">
        <f t="shared" si="218"/>
        <v>0</v>
      </c>
      <c r="FW67" s="309">
        <v>0.92833393898627725</v>
      </c>
      <c r="FX67" s="309">
        <v>0.96229708928697433</v>
      </c>
      <c r="FY67" s="309">
        <v>0.91772395920321514</v>
      </c>
      <c r="FZ67" s="309">
        <v>0.9313109514048481</v>
      </c>
      <c r="GB67" s="309">
        <f t="shared" si="219"/>
        <v>0</v>
      </c>
      <c r="GC67" s="309">
        <f t="shared" si="220"/>
        <v>0</v>
      </c>
      <c r="GD67" s="309">
        <f t="shared" si="221"/>
        <v>0.5</v>
      </c>
      <c r="GE67" s="309">
        <f t="shared" si="222"/>
        <v>0.25</v>
      </c>
      <c r="GF67" s="309">
        <f t="shared" si="223"/>
        <v>0.5</v>
      </c>
      <c r="GG67" s="309">
        <f t="shared" si="224"/>
        <v>0.25</v>
      </c>
      <c r="GH67" s="309">
        <f t="shared" si="225"/>
        <v>0.25</v>
      </c>
      <c r="GI67" s="309">
        <f t="shared" si="226"/>
        <v>0.5</v>
      </c>
      <c r="GJ67" s="309">
        <f t="shared" si="227"/>
        <v>0.5</v>
      </c>
      <c r="GK67" s="309">
        <f t="shared" si="228"/>
        <v>0.25</v>
      </c>
      <c r="GL67" s="309">
        <f t="shared" si="229"/>
        <v>0</v>
      </c>
      <c r="GM67" s="309">
        <f t="shared" si="230"/>
        <v>0.5</v>
      </c>
      <c r="GN67" s="309">
        <f t="shared" si="231"/>
        <v>0.5</v>
      </c>
      <c r="GO67" s="309">
        <f t="shared" si="232"/>
        <v>0</v>
      </c>
      <c r="GP67" s="309">
        <f t="shared" si="233"/>
        <v>0.25</v>
      </c>
      <c r="GQ67" s="309">
        <f t="shared" si="234"/>
        <v>0.25</v>
      </c>
      <c r="GR67" s="309">
        <f t="shared" si="235"/>
        <v>0.5</v>
      </c>
      <c r="GS67" s="309">
        <f t="shared" si="236"/>
        <v>0.5</v>
      </c>
      <c r="GT67" s="309">
        <f t="shared" si="237"/>
        <v>0.25</v>
      </c>
      <c r="GU67" s="309">
        <f t="shared" si="238"/>
        <v>0.25</v>
      </c>
      <c r="GV67" s="309">
        <f t="shared" si="239"/>
        <v>0.25</v>
      </c>
      <c r="GW67" s="309">
        <f t="shared" si="240"/>
        <v>0.25</v>
      </c>
      <c r="GX67" s="309">
        <f t="shared" si="241"/>
        <v>0.5</v>
      </c>
      <c r="GY67" s="309">
        <f t="shared" si="242"/>
        <v>0.5</v>
      </c>
      <c r="GZ67" s="309">
        <f t="shared" si="243"/>
        <v>0</v>
      </c>
      <c r="HA67" s="309">
        <f t="shared" si="244"/>
        <v>0</v>
      </c>
      <c r="HB67" s="309">
        <f t="shared" si="245"/>
        <v>0.25</v>
      </c>
      <c r="HC67" s="309">
        <f t="shared" si="246"/>
        <v>0.5</v>
      </c>
      <c r="HD67" s="309">
        <f t="shared" si="247"/>
        <v>0.25</v>
      </c>
      <c r="HE67" s="309">
        <f t="shared" si="248"/>
        <v>0.5</v>
      </c>
      <c r="HF67" s="309">
        <f t="shared" si="249"/>
        <v>0.25</v>
      </c>
      <c r="HG67" s="309">
        <v>0.92833393898627725</v>
      </c>
      <c r="HH67" s="309">
        <v>0.96229708928697433</v>
      </c>
      <c r="HI67" s="309">
        <v>0.91772395920321514</v>
      </c>
      <c r="HJ67" s="309">
        <v>0.9313109514048481</v>
      </c>
      <c r="HL67" s="309">
        <f t="shared" si="250"/>
        <v>0</v>
      </c>
      <c r="HM67" s="309">
        <f t="shared" si="251"/>
        <v>0</v>
      </c>
      <c r="HN67" s="309">
        <f t="shared" si="252"/>
        <v>0</v>
      </c>
      <c r="HO67" s="309">
        <f t="shared" si="253"/>
        <v>0</v>
      </c>
      <c r="HP67" s="309">
        <f t="shared" si="254"/>
        <v>0</v>
      </c>
      <c r="HQ67" s="309">
        <f t="shared" si="255"/>
        <v>0</v>
      </c>
      <c r="HR67" s="309">
        <f t="shared" si="256"/>
        <v>0</v>
      </c>
      <c r="HS67" s="309">
        <f t="shared" si="257"/>
        <v>0</v>
      </c>
      <c r="HT67" s="309">
        <f t="shared" si="258"/>
        <v>0</v>
      </c>
      <c r="HU67" s="309">
        <f t="shared" si="259"/>
        <v>0</v>
      </c>
      <c r="HV67" s="309">
        <f t="shared" si="260"/>
        <v>0</v>
      </c>
      <c r="HW67" s="309">
        <f t="shared" si="261"/>
        <v>0</v>
      </c>
      <c r="HX67" s="309">
        <f t="shared" si="262"/>
        <v>0</v>
      </c>
      <c r="HY67" s="309">
        <f t="shared" si="263"/>
        <v>0</v>
      </c>
      <c r="HZ67" s="309">
        <f t="shared" si="264"/>
        <v>0</v>
      </c>
      <c r="IA67" s="309">
        <f t="shared" si="265"/>
        <v>0</v>
      </c>
      <c r="IB67" s="309">
        <f t="shared" si="266"/>
        <v>0</v>
      </c>
      <c r="IC67" s="309">
        <f t="shared" si="267"/>
        <v>0</v>
      </c>
      <c r="ID67" s="309">
        <f t="shared" si="268"/>
        <v>0</v>
      </c>
      <c r="IE67" s="309">
        <f t="shared" si="269"/>
        <v>0</v>
      </c>
      <c r="IF67" s="309">
        <f t="shared" si="270"/>
        <v>0</v>
      </c>
      <c r="IG67" s="309">
        <f t="shared" si="271"/>
        <v>0</v>
      </c>
      <c r="IH67" s="309">
        <f t="shared" si="272"/>
        <v>0</v>
      </c>
      <c r="II67" s="309">
        <f t="shared" si="273"/>
        <v>0</v>
      </c>
      <c r="IJ67" s="309">
        <f t="shared" si="274"/>
        <v>0</v>
      </c>
      <c r="IK67" s="309">
        <f t="shared" si="275"/>
        <v>0</v>
      </c>
      <c r="IL67" s="309">
        <f t="shared" si="276"/>
        <v>0</v>
      </c>
      <c r="IM67" s="309">
        <f t="shared" si="277"/>
        <v>0</v>
      </c>
      <c r="IN67" s="309">
        <f t="shared" si="278"/>
        <v>0</v>
      </c>
      <c r="IO67" s="309">
        <f t="shared" si="279"/>
        <v>0</v>
      </c>
      <c r="IP67" s="309">
        <f t="shared" si="280"/>
        <v>0</v>
      </c>
      <c r="IQ67" s="309">
        <v>0.92833393898627725</v>
      </c>
      <c r="IR67" s="309">
        <v>0.96229708928697433</v>
      </c>
      <c r="IS67" s="309">
        <v>0.91772395920321514</v>
      </c>
      <c r="IT67" s="309">
        <v>0.9313109514048481</v>
      </c>
      <c r="IV67" s="309">
        <f t="shared" si="281"/>
        <v>0</v>
      </c>
      <c r="IW67" s="309">
        <f t="shared" si="282"/>
        <v>0</v>
      </c>
      <c r="IX67" s="309">
        <f t="shared" si="283"/>
        <v>0</v>
      </c>
      <c r="IY67" s="309">
        <f t="shared" si="284"/>
        <v>0</v>
      </c>
      <c r="IZ67" s="309">
        <f t="shared" si="285"/>
        <v>0</v>
      </c>
      <c r="JA67" s="309">
        <f t="shared" si="286"/>
        <v>0</v>
      </c>
      <c r="JB67" s="309">
        <f t="shared" si="287"/>
        <v>0</v>
      </c>
      <c r="JC67" s="309">
        <f t="shared" si="288"/>
        <v>0</v>
      </c>
      <c r="JD67" s="309">
        <f t="shared" si="289"/>
        <v>0</v>
      </c>
      <c r="JE67" s="309">
        <f t="shared" si="290"/>
        <v>0</v>
      </c>
      <c r="JF67" s="309">
        <f t="shared" si="291"/>
        <v>0</v>
      </c>
      <c r="JG67" s="309">
        <f t="shared" si="292"/>
        <v>0</v>
      </c>
      <c r="JH67" s="309">
        <f t="shared" si="293"/>
        <v>0</v>
      </c>
      <c r="JI67" s="309">
        <f t="shared" si="294"/>
        <v>0</v>
      </c>
      <c r="JJ67" s="309">
        <f t="shared" si="295"/>
        <v>0</v>
      </c>
      <c r="JK67" s="309">
        <f t="shared" si="296"/>
        <v>0</v>
      </c>
      <c r="JL67" s="309">
        <f t="shared" si="297"/>
        <v>0</v>
      </c>
      <c r="JM67" s="309">
        <f t="shared" si="298"/>
        <v>0</v>
      </c>
      <c r="JN67" s="309">
        <f t="shared" si="299"/>
        <v>0</v>
      </c>
      <c r="JO67" s="309">
        <f t="shared" si="300"/>
        <v>0</v>
      </c>
      <c r="JP67" s="309">
        <f t="shared" si="301"/>
        <v>0</v>
      </c>
      <c r="JQ67" s="309">
        <f t="shared" si="302"/>
        <v>0</v>
      </c>
      <c r="JR67" s="309">
        <f t="shared" si="303"/>
        <v>0</v>
      </c>
      <c r="JS67" s="309">
        <f t="shared" si="304"/>
        <v>0</v>
      </c>
      <c r="JT67" s="309">
        <f t="shared" si="305"/>
        <v>0</v>
      </c>
      <c r="JU67" s="309">
        <f t="shared" si="306"/>
        <v>0</v>
      </c>
      <c r="JV67" s="309">
        <f t="shared" si="307"/>
        <v>0</v>
      </c>
      <c r="JW67" s="309">
        <f t="shared" si="308"/>
        <v>0</v>
      </c>
      <c r="JX67" s="309">
        <f t="shared" si="309"/>
        <v>0</v>
      </c>
      <c r="JY67" s="309">
        <f t="shared" si="310"/>
        <v>0</v>
      </c>
      <c r="JZ67" s="309">
        <f t="shared" si="311"/>
        <v>0</v>
      </c>
      <c r="KA67" s="309">
        <v>0.92833393898627725</v>
      </c>
      <c r="KB67" s="309">
        <v>0.96229708928697433</v>
      </c>
      <c r="KC67" s="309">
        <v>0.91772395920321514</v>
      </c>
      <c r="KD67" s="309">
        <v>0.9313109514048481</v>
      </c>
      <c r="KF67" s="309">
        <f t="shared" si="312"/>
        <v>0</v>
      </c>
      <c r="KG67" s="309">
        <f t="shared" si="313"/>
        <v>0</v>
      </c>
      <c r="KH67" s="309">
        <f t="shared" si="314"/>
        <v>0</v>
      </c>
      <c r="KI67" s="309">
        <f t="shared" si="315"/>
        <v>0</v>
      </c>
      <c r="KJ67" s="309">
        <f t="shared" si="316"/>
        <v>0</v>
      </c>
      <c r="KK67" s="309">
        <f t="shared" si="317"/>
        <v>0</v>
      </c>
      <c r="KL67" s="309">
        <f t="shared" si="318"/>
        <v>0</v>
      </c>
      <c r="KM67" s="309">
        <f t="shared" si="319"/>
        <v>0</v>
      </c>
      <c r="KN67" s="309">
        <f t="shared" si="320"/>
        <v>0</v>
      </c>
      <c r="KO67" s="309">
        <f t="shared" si="321"/>
        <v>0</v>
      </c>
      <c r="KP67" s="309">
        <f t="shared" si="322"/>
        <v>0</v>
      </c>
      <c r="KQ67" s="309">
        <f t="shared" si="323"/>
        <v>0</v>
      </c>
      <c r="KR67" s="309">
        <f t="shared" si="324"/>
        <v>0</v>
      </c>
      <c r="KS67" s="309">
        <f t="shared" si="325"/>
        <v>0</v>
      </c>
      <c r="KT67" s="309">
        <f t="shared" si="326"/>
        <v>0</v>
      </c>
      <c r="KU67" s="309">
        <f t="shared" si="327"/>
        <v>0</v>
      </c>
      <c r="KV67" s="309">
        <f t="shared" si="328"/>
        <v>0</v>
      </c>
      <c r="KW67" s="309">
        <f t="shared" si="329"/>
        <v>0</v>
      </c>
      <c r="KX67" s="309">
        <f t="shared" si="330"/>
        <v>0</v>
      </c>
      <c r="KY67" s="309">
        <f t="shared" si="331"/>
        <v>0</v>
      </c>
      <c r="KZ67" s="309">
        <f t="shared" si="332"/>
        <v>0</v>
      </c>
      <c r="LA67" s="309">
        <f t="shared" si="333"/>
        <v>0</v>
      </c>
      <c r="LB67" s="309">
        <f t="shared" si="334"/>
        <v>0</v>
      </c>
      <c r="LC67" s="309">
        <f t="shared" si="335"/>
        <v>0</v>
      </c>
      <c r="LD67" s="309">
        <f t="shared" si="336"/>
        <v>0</v>
      </c>
      <c r="LE67" s="309">
        <f t="shared" si="337"/>
        <v>0</v>
      </c>
      <c r="LF67" s="309">
        <f t="shared" si="338"/>
        <v>0</v>
      </c>
      <c r="LG67" s="309">
        <f t="shared" si="339"/>
        <v>0</v>
      </c>
      <c r="LH67" s="309">
        <f t="shared" si="340"/>
        <v>0</v>
      </c>
      <c r="LI67" s="309">
        <f t="shared" si="341"/>
        <v>0</v>
      </c>
      <c r="LJ67" s="309">
        <f t="shared" si="342"/>
        <v>0</v>
      </c>
      <c r="LK67" s="309">
        <v>0.92833393898627725</v>
      </c>
      <c r="LL67" s="309">
        <v>0.96229708928697433</v>
      </c>
      <c r="LM67" s="309">
        <v>0.91772395920321514</v>
      </c>
      <c r="LN67" s="309">
        <v>0.9313109514048481</v>
      </c>
      <c r="LP67" s="309">
        <f t="shared" si="343"/>
        <v>0</v>
      </c>
      <c r="LQ67" s="309">
        <f t="shared" si="344"/>
        <v>0</v>
      </c>
      <c r="LR67" s="309">
        <f t="shared" si="345"/>
        <v>0</v>
      </c>
      <c r="LS67" s="309">
        <f t="shared" si="346"/>
        <v>0</v>
      </c>
      <c r="LT67" s="309">
        <f t="shared" si="347"/>
        <v>0</v>
      </c>
      <c r="LU67" s="309">
        <f t="shared" si="348"/>
        <v>0</v>
      </c>
      <c r="LV67" s="309">
        <f t="shared" si="349"/>
        <v>0</v>
      </c>
      <c r="LW67" s="309">
        <f t="shared" si="350"/>
        <v>0</v>
      </c>
      <c r="LX67" s="309">
        <f t="shared" si="351"/>
        <v>0</v>
      </c>
      <c r="LY67" s="309">
        <f t="shared" si="352"/>
        <v>0</v>
      </c>
      <c r="LZ67" s="309">
        <f t="shared" si="353"/>
        <v>0</v>
      </c>
      <c r="MA67" s="309">
        <f t="shared" si="354"/>
        <v>0</v>
      </c>
      <c r="MB67" s="309">
        <f t="shared" si="355"/>
        <v>0</v>
      </c>
      <c r="MC67" s="309">
        <f t="shared" si="356"/>
        <v>0</v>
      </c>
      <c r="MD67" s="309">
        <f t="shared" si="357"/>
        <v>0</v>
      </c>
      <c r="ME67" s="309">
        <f t="shared" si="358"/>
        <v>0</v>
      </c>
      <c r="MF67" s="309">
        <f t="shared" si="359"/>
        <v>0</v>
      </c>
      <c r="MG67" s="309">
        <f t="shared" si="360"/>
        <v>0</v>
      </c>
      <c r="MH67" s="309">
        <f t="shared" si="361"/>
        <v>0</v>
      </c>
      <c r="MI67" s="309">
        <f t="shared" si="362"/>
        <v>0</v>
      </c>
      <c r="MJ67" s="309">
        <f t="shared" si="363"/>
        <v>0</v>
      </c>
      <c r="MK67" s="309">
        <f t="shared" si="364"/>
        <v>0</v>
      </c>
      <c r="ML67" s="309">
        <f t="shared" si="365"/>
        <v>0</v>
      </c>
      <c r="MM67" s="309">
        <f t="shared" si="366"/>
        <v>0</v>
      </c>
      <c r="MN67" s="309">
        <f t="shared" si="367"/>
        <v>0</v>
      </c>
      <c r="MO67" s="309">
        <f t="shared" si="368"/>
        <v>0</v>
      </c>
      <c r="MP67" s="309">
        <f t="shared" si="369"/>
        <v>0</v>
      </c>
      <c r="MQ67" s="309">
        <f t="shared" si="370"/>
        <v>0</v>
      </c>
      <c r="MR67" s="309">
        <f t="shared" si="371"/>
        <v>0</v>
      </c>
      <c r="MS67" s="309">
        <f t="shared" si="372"/>
        <v>0</v>
      </c>
      <c r="MT67" s="309">
        <f t="shared" si="373"/>
        <v>0</v>
      </c>
      <c r="MU67" s="309">
        <v>0.92833393898627725</v>
      </c>
      <c r="MV67" s="309">
        <v>0.96229708928697433</v>
      </c>
      <c r="MW67" s="309">
        <v>0.91772395920321514</v>
      </c>
      <c r="MX67" s="309">
        <v>0.9313109514048481</v>
      </c>
      <c r="MZ67" s="309">
        <f t="shared" si="374"/>
        <v>0</v>
      </c>
      <c r="NA67" s="309">
        <f t="shared" si="375"/>
        <v>0</v>
      </c>
      <c r="NB67" s="309">
        <f t="shared" si="376"/>
        <v>0</v>
      </c>
      <c r="NC67" s="309">
        <f t="shared" si="377"/>
        <v>0</v>
      </c>
      <c r="ND67" s="309">
        <f t="shared" si="378"/>
        <v>0</v>
      </c>
      <c r="NE67" s="309">
        <f t="shared" si="379"/>
        <v>0</v>
      </c>
      <c r="NF67" s="309">
        <f t="shared" si="380"/>
        <v>0</v>
      </c>
      <c r="NG67" s="309">
        <f t="shared" si="381"/>
        <v>0</v>
      </c>
      <c r="NH67" s="309">
        <f t="shared" si="382"/>
        <v>0</v>
      </c>
      <c r="NI67" s="309">
        <f t="shared" si="383"/>
        <v>0</v>
      </c>
      <c r="NJ67" s="309">
        <f t="shared" si="384"/>
        <v>0</v>
      </c>
      <c r="NK67" s="309">
        <f t="shared" si="385"/>
        <v>0</v>
      </c>
      <c r="NL67" s="309">
        <f t="shared" si="386"/>
        <v>0</v>
      </c>
      <c r="NM67" s="309">
        <f t="shared" si="387"/>
        <v>0</v>
      </c>
      <c r="NN67" s="309">
        <f t="shared" si="388"/>
        <v>0</v>
      </c>
      <c r="NO67" s="309">
        <f t="shared" si="389"/>
        <v>0</v>
      </c>
      <c r="NP67" s="309">
        <f t="shared" si="390"/>
        <v>0</v>
      </c>
      <c r="NQ67" s="309">
        <f t="shared" si="391"/>
        <v>0</v>
      </c>
      <c r="NR67" s="309">
        <f t="shared" si="392"/>
        <v>0</v>
      </c>
      <c r="NS67" s="309">
        <f t="shared" si="393"/>
        <v>0</v>
      </c>
      <c r="NT67" s="309">
        <f t="shared" si="394"/>
        <v>0</v>
      </c>
      <c r="NU67" s="309">
        <f t="shared" si="395"/>
        <v>0</v>
      </c>
      <c r="NV67" s="309">
        <f t="shared" si="396"/>
        <v>0</v>
      </c>
      <c r="NW67" s="309">
        <f t="shared" si="397"/>
        <v>0</v>
      </c>
      <c r="NX67" s="309">
        <f t="shared" si="398"/>
        <v>0</v>
      </c>
      <c r="NY67" s="309">
        <f t="shared" si="399"/>
        <v>0</v>
      </c>
      <c r="NZ67" s="309">
        <f t="shared" si="400"/>
        <v>0</v>
      </c>
      <c r="OA67" s="309">
        <f t="shared" si="401"/>
        <v>0</v>
      </c>
      <c r="OB67" s="309">
        <f t="shared" si="402"/>
        <v>0</v>
      </c>
      <c r="OC67" s="309">
        <f t="shared" si="403"/>
        <v>0</v>
      </c>
      <c r="OD67" s="309">
        <f t="shared" si="404"/>
        <v>0</v>
      </c>
      <c r="OE67" s="309">
        <v>0.92833393898627725</v>
      </c>
      <c r="OF67" s="309">
        <v>0.96229708928697433</v>
      </c>
      <c r="OG67" s="309">
        <v>0.91772395920321514</v>
      </c>
      <c r="OH67" s="309">
        <v>0.9313109514048481</v>
      </c>
      <c r="OJ67" s="309">
        <f t="shared" si="405"/>
        <v>0.47734246917427842</v>
      </c>
      <c r="OK67" s="309">
        <f t="shared" si="406"/>
        <v>0.47734246917427842</v>
      </c>
      <c r="OL67" s="309">
        <f t="shared" si="407"/>
        <v>0.38100163596659764</v>
      </c>
      <c r="OM67" s="309">
        <f t="shared" si="408"/>
        <v>0.38671953673032899</v>
      </c>
      <c r="ON67" s="309">
        <f t="shared" si="409"/>
        <v>0.38100163596659764</v>
      </c>
      <c r="OO67" s="309">
        <f t="shared" si="410"/>
        <v>0.38671953673032899</v>
      </c>
      <c r="OP67" s="309">
        <f t="shared" si="411"/>
        <v>0.38671953673032899</v>
      </c>
      <c r="OQ67" s="309">
        <f t="shared" si="412"/>
        <v>0.38100163596659764</v>
      </c>
      <c r="OR67" s="309">
        <f t="shared" si="413"/>
        <v>0.38100163596659764</v>
      </c>
      <c r="OS67" s="309">
        <f t="shared" si="414"/>
        <v>0.38671953673032899</v>
      </c>
      <c r="OT67" s="309">
        <f t="shared" si="415"/>
        <v>0.47734246917427842</v>
      </c>
      <c r="OU67" s="309">
        <f t="shared" si="416"/>
        <v>0.38100163596659764</v>
      </c>
      <c r="OV67" s="309">
        <f t="shared" si="417"/>
        <v>0.38100163596659764</v>
      </c>
      <c r="OW67" s="309">
        <f t="shared" si="418"/>
        <v>0.47734246917427842</v>
      </c>
      <c r="OX67" s="309">
        <f t="shared" si="419"/>
        <v>0.38671953673032899</v>
      </c>
      <c r="OY67" s="309">
        <f t="shared" si="420"/>
        <v>0.38671953673032899</v>
      </c>
      <c r="OZ67" s="309">
        <f t="shared" si="421"/>
        <v>0.38100163596659764</v>
      </c>
      <c r="PA67" s="309">
        <f t="shared" si="422"/>
        <v>0.38100163596659764</v>
      </c>
      <c r="PB67" s="309">
        <f t="shared" si="423"/>
        <v>0.38671953673032899</v>
      </c>
      <c r="PC67" s="309">
        <f t="shared" si="424"/>
        <v>0.38671953673032899</v>
      </c>
      <c r="PD67" s="309">
        <f t="shared" si="425"/>
        <v>0.38671953673032899</v>
      </c>
      <c r="PE67" s="309">
        <f t="shared" si="426"/>
        <v>0.38671953673032899</v>
      </c>
      <c r="PF67" s="309">
        <f t="shared" si="427"/>
        <v>0.38100163596659764</v>
      </c>
      <c r="PG67" s="309">
        <f t="shared" si="428"/>
        <v>0.38100163596659764</v>
      </c>
      <c r="PH67" s="309">
        <f t="shared" si="429"/>
        <v>0.47734246917427842</v>
      </c>
      <c r="PI67" s="309">
        <f t="shared" si="430"/>
        <v>0.47734246917427842</v>
      </c>
      <c r="PJ67" s="309">
        <f t="shared" si="431"/>
        <v>0.38671953673032899</v>
      </c>
      <c r="PK67" s="309">
        <f t="shared" si="432"/>
        <v>0.38100163596659764</v>
      </c>
      <c r="PL67" s="309">
        <f t="shared" si="433"/>
        <v>0.38671953673032899</v>
      </c>
      <c r="PM67" s="309">
        <f t="shared" si="434"/>
        <v>0.38100163596659764</v>
      </c>
      <c r="PN67" s="309">
        <f t="shared" si="435"/>
        <v>0.38671953673032899</v>
      </c>
      <c r="PO67" s="309">
        <v>0.92833393898627725</v>
      </c>
      <c r="PP67" s="309">
        <v>0.96229708928697433</v>
      </c>
      <c r="PQ67" s="309">
        <v>0.91772395920321514</v>
      </c>
      <c r="PR67" s="309">
        <v>0.9313109514048481</v>
      </c>
      <c r="PT67" s="309">
        <f t="shared" si="436"/>
        <v>0.73612228943402747</v>
      </c>
      <c r="PU67" s="309">
        <f t="shared" si="437"/>
        <v>0.73612228943402747</v>
      </c>
      <c r="PV67" s="309">
        <f t="shared" si="438"/>
        <v>0.3391271271361973</v>
      </c>
      <c r="PW67" s="309">
        <f t="shared" si="439"/>
        <v>0.47812015644057593</v>
      </c>
      <c r="PX67" s="309">
        <f t="shared" si="440"/>
        <v>0.3391271271361973</v>
      </c>
      <c r="PY67" s="309">
        <f t="shared" si="441"/>
        <v>0.47812015644057593</v>
      </c>
      <c r="PZ67" s="309">
        <f t="shared" si="442"/>
        <v>0.47812015644057593</v>
      </c>
      <c r="QA67" s="309">
        <f t="shared" si="443"/>
        <v>0.3391271271361973</v>
      </c>
      <c r="QB67" s="309">
        <f t="shared" si="444"/>
        <v>0.3391271271361973</v>
      </c>
      <c r="QC67" s="309">
        <f t="shared" si="445"/>
        <v>0.47812015644057593</v>
      </c>
      <c r="QD67" s="309">
        <f t="shared" si="446"/>
        <v>0.73612228943402747</v>
      </c>
      <c r="QE67" s="309">
        <f t="shared" si="447"/>
        <v>0.3391271271361973</v>
      </c>
      <c r="QF67" s="309">
        <f t="shared" si="448"/>
        <v>0.3391271271361973</v>
      </c>
      <c r="QG67" s="309">
        <f t="shared" si="449"/>
        <v>0.73612228943402747</v>
      </c>
      <c r="QH67" s="309">
        <f t="shared" si="450"/>
        <v>0.47812015644057593</v>
      </c>
      <c r="QI67" s="309">
        <f t="shared" si="451"/>
        <v>0.47812015644057593</v>
      </c>
      <c r="QJ67" s="309">
        <f t="shared" si="452"/>
        <v>0.3391271271361973</v>
      </c>
      <c r="QK67" s="309">
        <f t="shared" si="453"/>
        <v>0.3391271271361973</v>
      </c>
      <c r="QL67" s="309">
        <f t="shared" si="454"/>
        <v>0.47812015644057593</v>
      </c>
      <c r="QM67" s="309">
        <f t="shared" si="455"/>
        <v>0.47812015644057593</v>
      </c>
      <c r="QN67" s="309">
        <f t="shared" si="456"/>
        <v>0.47812015644057593</v>
      </c>
      <c r="QO67" s="309">
        <f t="shared" si="457"/>
        <v>0.47812015644057593</v>
      </c>
      <c r="QP67" s="309">
        <f t="shared" si="458"/>
        <v>0.3391271271361973</v>
      </c>
      <c r="QQ67" s="309">
        <f t="shared" si="459"/>
        <v>0.3391271271361973</v>
      </c>
      <c r="QR67" s="309">
        <f t="shared" si="460"/>
        <v>0.73612228943402747</v>
      </c>
      <c r="QS67" s="309">
        <f t="shared" si="461"/>
        <v>0.73612228943402747</v>
      </c>
      <c r="QT67" s="309">
        <f t="shared" si="462"/>
        <v>0.47812015644057593</v>
      </c>
      <c r="QU67" s="309">
        <f t="shared" si="463"/>
        <v>0.3391271271361973</v>
      </c>
      <c r="QV67" s="309">
        <f t="shared" si="464"/>
        <v>0.47812015644057593</v>
      </c>
      <c r="QW67" s="309">
        <f t="shared" si="465"/>
        <v>0.3391271271361973</v>
      </c>
      <c r="QX67" s="309">
        <f t="shared" si="466"/>
        <v>0.47812015644057593</v>
      </c>
      <c r="QY67" s="309">
        <v>0.92833393898627725</v>
      </c>
      <c r="QZ67" s="309">
        <v>0.96229708928697433</v>
      </c>
      <c r="RA67" s="309">
        <v>0.91772395920321514</v>
      </c>
      <c r="RB67" s="309">
        <v>0.9313109514048481</v>
      </c>
      <c r="RD67" s="309">
        <f t="shared" si="467"/>
        <v>2.0429466149716673E-2</v>
      </c>
      <c r="RE67" s="309">
        <f t="shared" si="468"/>
        <v>2.0429466149716673E-2</v>
      </c>
      <c r="RF67" s="309">
        <f t="shared" si="469"/>
        <v>3.9947823251263656E-3</v>
      </c>
      <c r="RG67" s="309">
        <f t="shared" si="470"/>
        <v>0</v>
      </c>
      <c r="RH67" s="309">
        <f t="shared" si="471"/>
        <v>3.9947823251263656E-3</v>
      </c>
      <c r="RI67" s="309">
        <f t="shared" si="472"/>
        <v>0</v>
      </c>
      <c r="RJ67" s="309">
        <f t="shared" si="473"/>
        <v>0</v>
      </c>
      <c r="RK67" s="309">
        <f t="shared" si="474"/>
        <v>3.9947823251263656E-3</v>
      </c>
      <c r="RL67" s="309">
        <f t="shared" si="475"/>
        <v>3.9947823251263656E-3</v>
      </c>
      <c r="RM67" s="309">
        <f t="shared" si="476"/>
        <v>0</v>
      </c>
      <c r="RN67" s="309">
        <f t="shared" si="477"/>
        <v>2.0429466149716673E-2</v>
      </c>
      <c r="RO67" s="309">
        <f t="shared" si="478"/>
        <v>3.9947823251263656E-3</v>
      </c>
      <c r="RP67" s="309">
        <f t="shared" si="479"/>
        <v>3.9947823251263656E-3</v>
      </c>
      <c r="RQ67" s="309">
        <f t="shared" si="480"/>
        <v>2.0429466149716673E-2</v>
      </c>
      <c r="RR67" s="309">
        <f t="shared" si="481"/>
        <v>0</v>
      </c>
      <c r="RS67" s="309">
        <f t="shared" si="482"/>
        <v>0</v>
      </c>
      <c r="RT67" s="309">
        <f t="shared" si="483"/>
        <v>3.9947823251263656E-3</v>
      </c>
      <c r="RU67" s="309">
        <f t="shared" si="484"/>
        <v>3.9947823251263656E-3</v>
      </c>
      <c r="RV67" s="309">
        <f t="shared" si="485"/>
        <v>0</v>
      </c>
      <c r="RW67" s="309">
        <f t="shared" si="486"/>
        <v>0</v>
      </c>
      <c r="RX67" s="309">
        <f t="shared" si="487"/>
        <v>0</v>
      </c>
      <c r="RY67" s="309">
        <f t="shared" si="488"/>
        <v>0</v>
      </c>
      <c r="RZ67" s="309">
        <f t="shared" si="489"/>
        <v>3.9947823251263656E-3</v>
      </c>
      <c r="SA67" s="309">
        <f t="shared" si="490"/>
        <v>3.9947823251263656E-3</v>
      </c>
      <c r="SB67" s="309">
        <f t="shared" si="491"/>
        <v>2.0429466149716673E-2</v>
      </c>
      <c r="SC67" s="309">
        <f t="shared" si="492"/>
        <v>2.0429466149716673E-2</v>
      </c>
      <c r="SD67" s="309">
        <f t="shared" si="493"/>
        <v>0</v>
      </c>
      <c r="SE67" s="309">
        <f t="shared" si="494"/>
        <v>3.9947823251263656E-3</v>
      </c>
      <c r="SF67" s="309">
        <f t="shared" si="495"/>
        <v>0</v>
      </c>
      <c r="SG67" s="309">
        <f t="shared" si="496"/>
        <v>3.9947823251263656E-3</v>
      </c>
      <c r="SH67" s="309">
        <f t="shared" si="497"/>
        <v>0</v>
      </c>
      <c r="SI67" s="309">
        <v>0.92833393898627725</v>
      </c>
      <c r="SJ67" s="309">
        <v>0.96229708928697433</v>
      </c>
      <c r="SK67" s="309">
        <v>0.91772395920321514</v>
      </c>
      <c r="SL67" s="309">
        <v>0.9313109514048481</v>
      </c>
      <c r="SN67" s="309">
        <f t="shared" si="498"/>
        <v>0.81082236652223594</v>
      </c>
      <c r="SO67" s="309">
        <f t="shared" si="499"/>
        <v>0.81082236652223594</v>
      </c>
      <c r="SP67" s="309">
        <f t="shared" si="500"/>
        <v>0.82719847109624911</v>
      </c>
      <c r="SQ67" s="309">
        <f t="shared" si="501"/>
        <v>0.90399272441564771</v>
      </c>
      <c r="SR67" s="309">
        <f t="shared" si="502"/>
        <v>0.82719847109624911</v>
      </c>
      <c r="SS67" s="309">
        <f t="shared" si="503"/>
        <v>0.90399272441564771</v>
      </c>
      <c r="ST67" s="309">
        <f t="shared" si="504"/>
        <v>0.90399272441564771</v>
      </c>
      <c r="SU67" s="309">
        <f t="shared" si="505"/>
        <v>0.82719847109624911</v>
      </c>
      <c r="SV67" s="309">
        <f t="shared" si="506"/>
        <v>0.82719847109624911</v>
      </c>
      <c r="SW67" s="309">
        <f t="shared" si="507"/>
        <v>0.90399272441564771</v>
      </c>
      <c r="SX67" s="309">
        <f t="shared" si="508"/>
        <v>0.81082236652223594</v>
      </c>
      <c r="SY67" s="309">
        <f t="shared" si="509"/>
        <v>0.82719847109624911</v>
      </c>
      <c r="SZ67" s="309">
        <f t="shared" si="510"/>
        <v>0.82719847109624911</v>
      </c>
      <c r="TA67" s="309">
        <f t="shared" si="511"/>
        <v>0.81082236652223594</v>
      </c>
      <c r="TB67" s="309">
        <f t="shared" si="512"/>
        <v>0.90399272441564771</v>
      </c>
      <c r="TC67" s="309">
        <f t="shared" si="513"/>
        <v>0.90399272441564771</v>
      </c>
      <c r="TD67" s="309">
        <f t="shared" si="514"/>
        <v>0.82719847109624911</v>
      </c>
      <c r="TE67" s="309">
        <f t="shared" si="515"/>
        <v>0.82719847109624911</v>
      </c>
      <c r="TF67" s="309">
        <f t="shared" si="516"/>
        <v>0.90399272441564771</v>
      </c>
      <c r="TG67" s="309">
        <f t="shared" si="517"/>
        <v>0.90399272441564771</v>
      </c>
      <c r="TH67" s="309">
        <f t="shared" si="518"/>
        <v>0.90399272441564771</v>
      </c>
      <c r="TI67" s="309">
        <f t="shared" si="519"/>
        <v>0.90399272441564771</v>
      </c>
      <c r="TJ67" s="309">
        <f t="shared" si="520"/>
        <v>0.82719847109624911</v>
      </c>
      <c r="TK67" s="309">
        <f t="shared" si="521"/>
        <v>0.82719847109624911</v>
      </c>
      <c r="TL67" s="309">
        <f t="shared" si="522"/>
        <v>0.81082236652223594</v>
      </c>
      <c r="TM67" s="309">
        <f t="shared" si="523"/>
        <v>0.81082236652223594</v>
      </c>
      <c r="TN67" s="309">
        <f t="shared" si="524"/>
        <v>0.90399272441564771</v>
      </c>
      <c r="TO67" s="309">
        <f t="shared" si="525"/>
        <v>0.82719847109624911</v>
      </c>
      <c r="TP67" s="309">
        <f t="shared" si="526"/>
        <v>0.90399272441564771</v>
      </c>
      <c r="TQ67" s="309">
        <f t="shared" si="527"/>
        <v>0.82719847109624911</v>
      </c>
      <c r="TR67" s="309">
        <f t="shared" si="528"/>
        <v>0.90399272441564771</v>
      </c>
      <c r="TS67" s="309">
        <v>0.92833393898627725</v>
      </c>
      <c r="TT67" s="309">
        <v>0.96229708928697433</v>
      </c>
      <c r="TU67" s="309">
        <v>0.91772395920321514</v>
      </c>
      <c r="TV67" s="309">
        <v>0.9313109514048481</v>
      </c>
      <c r="TX67" s="309">
        <f t="shared" si="529"/>
        <v>0.79500629821205282</v>
      </c>
      <c r="TY67" s="309">
        <f t="shared" si="530"/>
        <v>0.79500629821205282</v>
      </c>
      <c r="TZ67" s="309">
        <f t="shared" si="531"/>
        <v>0.78633152780438809</v>
      </c>
      <c r="UA67" s="309">
        <f t="shared" si="532"/>
        <v>0.59216343231421842</v>
      </c>
      <c r="UB67" s="309">
        <f t="shared" si="533"/>
        <v>0.78633152780438809</v>
      </c>
      <c r="UC67" s="309">
        <f t="shared" si="534"/>
        <v>0.59216343231421842</v>
      </c>
      <c r="UD67" s="309">
        <f t="shared" si="535"/>
        <v>0.59216343231421842</v>
      </c>
      <c r="UE67" s="309">
        <f t="shared" si="536"/>
        <v>0.78633152780438809</v>
      </c>
      <c r="UF67" s="309">
        <f t="shared" si="537"/>
        <v>0.78633152780438809</v>
      </c>
      <c r="UG67" s="309">
        <f t="shared" si="538"/>
        <v>0.59216343231421842</v>
      </c>
      <c r="UH67" s="309">
        <f t="shared" si="539"/>
        <v>0.79500629821205282</v>
      </c>
      <c r="UI67" s="309">
        <f t="shared" si="540"/>
        <v>0.78633152780438809</v>
      </c>
      <c r="UJ67" s="309">
        <f t="shared" si="541"/>
        <v>0.78633152780438809</v>
      </c>
      <c r="UK67" s="309">
        <f t="shared" si="542"/>
        <v>0.79500629821205282</v>
      </c>
      <c r="UL67" s="309">
        <f t="shared" si="543"/>
        <v>0.59216343231421842</v>
      </c>
      <c r="UM67" s="309">
        <f t="shared" si="544"/>
        <v>0.59216343231421842</v>
      </c>
      <c r="UN67" s="309">
        <f t="shared" si="545"/>
        <v>0.78633152780438809</v>
      </c>
      <c r="UO67" s="309">
        <f t="shared" si="546"/>
        <v>0.78633152780438809</v>
      </c>
      <c r="UP67" s="309">
        <f t="shared" si="547"/>
        <v>0.59216343231421842</v>
      </c>
      <c r="UQ67" s="309">
        <f t="shared" si="548"/>
        <v>0.59216343231421842</v>
      </c>
      <c r="UR67" s="309">
        <f t="shared" si="549"/>
        <v>0.59216343231421842</v>
      </c>
      <c r="US67" s="309">
        <f t="shared" si="550"/>
        <v>0.59216343231421842</v>
      </c>
      <c r="UT67" s="309">
        <f t="shared" si="551"/>
        <v>0.78633152780438809</v>
      </c>
      <c r="UU67" s="309">
        <f t="shared" si="552"/>
        <v>0.78633152780438809</v>
      </c>
      <c r="UV67" s="309">
        <f t="shared" si="553"/>
        <v>0.79500629821205282</v>
      </c>
      <c r="UW67" s="309">
        <f t="shared" si="554"/>
        <v>0.79500629821205282</v>
      </c>
      <c r="UX67" s="309">
        <f t="shared" si="555"/>
        <v>0.59216343231421842</v>
      </c>
      <c r="UY67" s="309">
        <f t="shared" si="556"/>
        <v>0.78633152780438809</v>
      </c>
      <c r="UZ67" s="309">
        <f t="shared" si="557"/>
        <v>0.59216343231421842</v>
      </c>
      <c r="VA67" s="309">
        <f t="shared" si="558"/>
        <v>0.78633152780438809</v>
      </c>
      <c r="VB67" s="309">
        <f t="shared" si="559"/>
        <v>0.59216343231421842</v>
      </c>
      <c r="VC67" s="309">
        <v>0.92833393898627725</v>
      </c>
      <c r="VD67" s="309">
        <v>0.96229708928697433</v>
      </c>
      <c r="VE67" s="309">
        <v>0.91772395920321514</v>
      </c>
      <c r="VF67" s="309">
        <v>0.9313109514048481</v>
      </c>
      <c r="VH67" s="309">
        <f t="shared" si="560"/>
        <v>1</v>
      </c>
      <c r="VI67" s="309">
        <f t="shared" si="561"/>
        <v>1</v>
      </c>
      <c r="VJ67" s="309">
        <f t="shared" si="562"/>
        <v>0.98890429958391124</v>
      </c>
      <c r="VK67" s="309">
        <f t="shared" si="563"/>
        <v>0.75</v>
      </c>
      <c r="VL67" s="309">
        <f t="shared" si="564"/>
        <v>0.98890429958391124</v>
      </c>
      <c r="VM67" s="309">
        <f t="shared" si="565"/>
        <v>0.75</v>
      </c>
      <c r="VN67" s="309">
        <f t="shared" si="566"/>
        <v>0.75</v>
      </c>
      <c r="VO67" s="309">
        <f t="shared" si="567"/>
        <v>0.98890429958391124</v>
      </c>
      <c r="VP67" s="309">
        <f t="shared" si="568"/>
        <v>0.98890429958391124</v>
      </c>
      <c r="VQ67" s="309">
        <f t="shared" si="569"/>
        <v>0.75</v>
      </c>
      <c r="VR67" s="309">
        <f t="shared" si="570"/>
        <v>1</v>
      </c>
      <c r="VS67" s="309">
        <f t="shared" si="571"/>
        <v>0.98890429958391124</v>
      </c>
      <c r="VT67" s="309">
        <f t="shared" si="572"/>
        <v>0.98890429958391124</v>
      </c>
      <c r="VU67" s="309">
        <f t="shared" si="573"/>
        <v>1</v>
      </c>
      <c r="VV67" s="309">
        <f t="shared" si="574"/>
        <v>0.75</v>
      </c>
      <c r="VW67" s="309">
        <f t="shared" si="575"/>
        <v>0.75</v>
      </c>
      <c r="VX67" s="309">
        <f t="shared" si="576"/>
        <v>0.98890429958391124</v>
      </c>
      <c r="VY67" s="309">
        <f t="shared" si="577"/>
        <v>0.98890429958391124</v>
      </c>
      <c r="VZ67" s="309">
        <f t="shared" si="578"/>
        <v>0.75</v>
      </c>
      <c r="WA67" s="309">
        <f t="shared" si="579"/>
        <v>0.75</v>
      </c>
      <c r="WB67" s="309">
        <f t="shared" si="580"/>
        <v>0.75</v>
      </c>
      <c r="WC67" s="309">
        <f t="shared" si="581"/>
        <v>0.75</v>
      </c>
      <c r="WD67" s="309">
        <f t="shared" si="582"/>
        <v>0.98890429958391124</v>
      </c>
      <c r="WE67" s="309">
        <f t="shared" si="583"/>
        <v>0.98890429958391124</v>
      </c>
      <c r="WF67" s="309">
        <f t="shared" si="584"/>
        <v>1</v>
      </c>
      <c r="WG67" s="309">
        <f t="shared" si="585"/>
        <v>1</v>
      </c>
      <c r="WH67" s="309">
        <f t="shared" si="586"/>
        <v>0.75</v>
      </c>
      <c r="WI67" s="309">
        <f t="shared" si="587"/>
        <v>0.98890429958391124</v>
      </c>
      <c r="WJ67" s="309">
        <f t="shared" si="588"/>
        <v>0.75</v>
      </c>
      <c r="WK67" s="309">
        <f t="shared" si="589"/>
        <v>0.98890429958391124</v>
      </c>
      <c r="WL67" s="309">
        <f t="shared" si="590"/>
        <v>0.75</v>
      </c>
      <c r="WM67" s="309">
        <v>0.92833393898627725</v>
      </c>
      <c r="WN67" s="309">
        <v>0.96229708928697433</v>
      </c>
      <c r="WO67" s="309">
        <v>0.91772395920321514</v>
      </c>
      <c r="WP67" s="309">
        <v>0.9313109514048481</v>
      </c>
      <c r="WR67" s="309">
        <f t="shared" si="591"/>
        <v>0</v>
      </c>
      <c r="WS67" s="309">
        <f t="shared" si="592"/>
        <v>0</v>
      </c>
      <c r="WT67" s="309">
        <f t="shared" si="593"/>
        <v>0</v>
      </c>
      <c r="WU67" s="309">
        <f t="shared" si="594"/>
        <v>0</v>
      </c>
      <c r="WV67" s="309">
        <f t="shared" si="595"/>
        <v>0</v>
      </c>
      <c r="WW67" s="309">
        <f t="shared" si="596"/>
        <v>0</v>
      </c>
      <c r="WX67" s="309">
        <f t="shared" si="597"/>
        <v>0</v>
      </c>
      <c r="WY67" s="309">
        <f t="shared" si="598"/>
        <v>0</v>
      </c>
      <c r="WZ67" s="309">
        <f t="shared" si="599"/>
        <v>0</v>
      </c>
      <c r="XA67" s="309">
        <f t="shared" si="600"/>
        <v>0</v>
      </c>
      <c r="XB67" s="309">
        <f t="shared" si="601"/>
        <v>0</v>
      </c>
      <c r="XC67" s="309">
        <f t="shared" si="602"/>
        <v>0</v>
      </c>
      <c r="XD67" s="309">
        <f t="shared" si="603"/>
        <v>0</v>
      </c>
      <c r="XE67" s="309">
        <f t="shared" si="604"/>
        <v>0</v>
      </c>
      <c r="XF67" s="309">
        <f t="shared" si="605"/>
        <v>0</v>
      </c>
      <c r="XG67" s="309">
        <f t="shared" si="606"/>
        <v>0</v>
      </c>
      <c r="XH67" s="309">
        <f t="shared" si="607"/>
        <v>0</v>
      </c>
      <c r="XI67" s="309">
        <f t="shared" si="608"/>
        <v>0</v>
      </c>
      <c r="XJ67" s="309">
        <f t="shared" si="609"/>
        <v>0</v>
      </c>
      <c r="XK67" s="309">
        <f t="shared" si="610"/>
        <v>0</v>
      </c>
      <c r="XL67" s="309">
        <f t="shared" si="611"/>
        <v>0</v>
      </c>
      <c r="XM67" s="309">
        <f t="shared" si="612"/>
        <v>0</v>
      </c>
      <c r="XN67" s="309">
        <f t="shared" si="613"/>
        <v>0</v>
      </c>
      <c r="XO67" s="309">
        <f t="shared" si="614"/>
        <v>0</v>
      </c>
      <c r="XP67" s="309">
        <f t="shared" si="615"/>
        <v>0</v>
      </c>
      <c r="XQ67" s="309">
        <f t="shared" si="616"/>
        <v>0</v>
      </c>
      <c r="XR67" s="309">
        <f t="shared" si="617"/>
        <v>0</v>
      </c>
      <c r="XS67" s="309">
        <f t="shared" si="618"/>
        <v>0</v>
      </c>
      <c r="XT67" s="309">
        <f t="shared" si="619"/>
        <v>0</v>
      </c>
      <c r="XU67" s="309">
        <f t="shared" si="620"/>
        <v>0</v>
      </c>
      <c r="XV67" s="309">
        <f t="shared" si="621"/>
        <v>0</v>
      </c>
      <c r="XW67" s="309">
        <v>0.92833393898627725</v>
      </c>
      <c r="XX67" s="309">
        <v>0.96229708928697433</v>
      </c>
      <c r="XY67" s="309">
        <v>0.91772395920321514</v>
      </c>
      <c r="XZ67" s="309">
        <v>0.9313109514048481</v>
      </c>
      <c r="YB67" s="309">
        <f t="shared" si="622"/>
        <v>0</v>
      </c>
      <c r="YC67" s="309">
        <f t="shared" si="623"/>
        <v>0</v>
      </c>
      <c r="YD67" s="309">
        <f t="shared" si="624"/>
        <v>0</v>
      </c>
      <c r="YE67" s="309">
        <f t="shared" si="625"/>
        <v>0</v>
      </c>
      <c r="YF67" s="309">
        <f t="shared" si="626"/>
        <v>0</v>
      </c>
      <c r="YG67" s="309">
        <f t="shared" si="627"/>
        <v>0</v>
      </c>
      <c r="YH67" s="309">
        <f t="shared" si="628"/>
        <v>0</v>
      </c>
      <c r="YI67" s="309">
        <f t="shared" si="629"/>
        <v>0</v>
      </c>
      <c r="YJ67" s="309">
        <f t="shared" si="630"/>
        <v>0</v>
      </c>
      <c r="YK67" s="309">
        <f t="shared" si="631"/>
        <v>0</v>
      </c>
      <c r="YL67" s="309">
        <f t="shared" si="632"/>
        <v>0</v>
      </c>
      <c r="YM67" s="309">
        <f t="shared" si="633"/>
        <v>0</v>
      </c>
      <c r="YN67" s="309">
        <f t="shared" si="634"/>
        <v>0</v>
      </c>
      <c r="YO67" s="309">
        <f t="shared" si="635"/>
        <v>0</v>
      </c>
      <c r="YP67" s="309">
        <f t="shared" si="636"/>
        <v>0</v>
      </c>
      <c r="YQ67" s="309">
        <f t="shared" si="637"/>
        <v>0</v>
      </c>
      <c r="YR67" s="309">
        <f t="shared" si="638"/>
        <v>0</v>
      </c>
      <c r="YS67" s="309">
        <f t="shared" si="639"/>
        <v>0</v>
      </c>
      <c r="YT67" s="309">
        <f t="shared" si="640"/>
        <v>0</v>
      </c>
      <c r="YU67" s="309">
        <f t="shared" si="641"/>
        <v>0</v>
      </c>
      <c r="YV67" s="309">
        <f t="shared" si="642"/>
        <v>0</v>
      </c>
      <c r="YW67" s="309">
        <f t="shared" si="643"/>
        <v>0</v>
      </c>
      <c r="YX67" s="309">
        <f t="shared" si="644"/>
        <v>0</v>
      </c>
      <c r="YY67" s="309">
        <f t="shared" si="645"/>
        <v>0</v>
      </c>
      <c r="YZ67" s="309">
        <f t="shared" si="646"/>
        <v>0</v>
      </c>
      <c r="ZA67" s="309">
        <f t="shared" si="647"/>
        <v>0</v>
      </c>
      <c r="ZB67" s="309">
        <f t="shared" si="648"/>
        <v>0</v>
      </c>
      <c r="ZC67" s="309">
        <f t="shared" si="649"/>
        <v>0</v>
      </c>
      <c r="ZD67" s="309">
        <f t="shared" si="650"/>
        <v>0</v>
      </c>
      <c r="ZE67" s="309">
        <f t="shared" si="651"/>
        <v>0</v>
      </c>
      <c r="ZF67" s="309">
        <f t="shared" si="652"/>
        <v>0</v>
      </c>
      <c r="ZG67" s="309">
        <v>0.92833393898627725</v>
      </c>
      <c r="ZH67" s="309">
        <v>0.96229708928697433</v>
      </c>
      <c r="ZI67" s="309">
        <v>0.91772395920321514</v>
      </c>
      <c r="ZJ67" s="309">
        <v>0.9313109514048481</v>
      </c>
      <c r="ZL67" s="309">
        <f t="shared" si="653"/>
        <v>0</v>
      </c>
      <c r="ZM67" s="309">
        <f t="shared" si="654"/>
        <v>0</v>
      </c>
      <c r="ZN67" s="309">
        <f t="shared" si="655"/>
        <v>0</v>
      </c>
      <c r="ZO67" s="309">
        <f t="shared" si="656"/>
        <v>0</v>
      </c>
      <c r="ZP67" s="309">
        <f t="shared" si="657"/>
        <v>0</v>
      </c>
      <c r="ZQ67" s="309">
        <f t="shared" si="658"/>
        <v>0</v>
      </c>
      <c r="ZR67" s="309">
        <f t="shared" si="659"/>
        <v>0</v>
      </c>
      <c r="ZS67" s="309">
        <f t="shared" si="660"/>
        <v>0</v>
      </c>
      <c r="ZT67" s="309">
        <f t="shared" si="661"/>
        <v>0</v>
      </c>
      <c r="ZU67" s="309">
        <f t="shared" si="662"/>
        <v>0</v>
      </c>
      <c r="ZV67" s="309">
        <f t="shared" si="663"/>
        <v>0</v>
      </c>
      <c r="ZW67" s="309">
        <f t="shared" si="664"/>
        <v>0</v>
      </c>
      <c r="ZX67" s="309">
        <f t="shared" si="665"/>
        <v>0</v>
      </c>
      <c r="ZY67" s="309">
        <f t="shared" si="666"/>
        <v>0</v>
      </c>
      <c r="ZZ67" s="309">
        <f t="shared" si="667"/>
        <v>0</v>
      </c>
      <c r="AAA67" s="309">
        <f t="shared" si="668"/>
        <v>0</v>
      </c>
      <c r="AAB67" s="309">
        <f t="shared" si="669"/>
        <v>0</v>
      </c>
      <c r="AAC67" s="309">
        <f t="shared" si="670"/>
        <v>0</v>
      </c>
      <c r="AAD67" s="309">
        <f t="shared" si="671"/>
        <v>0</v>
      </c>
      <c r="AAE67" s="309">
        <f t="shared" si="672"/>
        <v>0</v>
      </c>
      <c r="AAF67" s="309">
        <f t="shared" si="673"/>
        <v>0</v>
      </c>
      <c r="AAG67" s="309">
        <f t="shared" si="674"/>
        <v>0</v>
      </c>
      <c r="AAH67" s="309">
        <f t="shared" si="675"/>
        <v>0</v>
      </c>
      <c r="AAI67" s="309">
        <f t="shared" si="676"/>
        <v>0</v>
      </c>
      <c r="AAJ67" s="309">
        <f t="shared" si="677"/>
        <v>0</v>
      </c>
      <c r="AAK67" s="309">
        <f t="shared" si="678"/>
        <v>0</v>
      </c>
      <c r="AAL67" s="309">
        <f t="shared" si="679"/>
        <v>0</v>
      </c>
      <c r="AAM67" s="309">
        <f t="shared" si="680"/>
        <v>0</v>
      </c>
      <c r="AAN67" s="309">
        <f t="shared" si="681"/>
        <v>0</v>
      </c>
      <c r="AAO67" s="309">
        <f t="shared" si="682"/>
        <v>0</v>
      </c>
      <c r="AAP67" s="309">
        <f t="shared" si="683"/>
        <v>0</v>
      </c>
      <c r="AAQ67" s="309">
        <v>0.92833393898627725</v>
      </c>
      <c r="AAR67" s="309">
        <v>0.96229708928697433</v>
      </c>
      <c r="AAS67" s="309">
        <v>0.91772395920321514</v>
      </c>
      <c r="AAT67" s="309">
        <v>0.9313109514048481</v>
      </c>
      <c r="AAV67" s="309">
        <f t="shared" si="684"/>
        <v>0.80185757912212319</v>
      </c>
      <c r="AAW67" s="309">
        <f t="shared" si="685"/>
        <v>0.80185757912212319</v>
      </c>
      <c r="AAX67" s="309">
        <f t="shared" si="686"/>
        <v>0.92062513829569093</v>
      </c>
      <c r="AAY67" s="309">
        <f t="shared" si="687"/>
        <v>0.95408734479606627</v>
      </c>
      <c r="AAZ67" s="309">
        <f t="shared" si="688"/>
        <v>0.92062513829569093</v>
      </c>
      <c r="ABA67" s="309">
        <f t="shared" si="689"/>
        <v>0.95408734479606627</v>
      </c>
      <c r="ABB67" s="309">
        <f t="shared" si="690"/>
        <v>0.95408734479606627</v>
      </c>
      <c r="ABC67" s="309">
        <f t="shared" si="691"/>
        <v>0.92062513829569093</v>
      </c>
      <c r="ABD67" s="309">
        <f t="shared" si="692"/>
        <v>0.92062513829569093</v>
      </c>
      <c r="ABE67" s="309">
        <f t="shared" si="693"/>
        <v>0.95408734479606627</v>
      </c>
      <c r="ABF67" s="309">
        <f t="shared" si="694"/>
        <v>0.80185757912212319</v>
      </c>
      <c r="ABG67" s="309">
        <f t="shared" si="695"/>
        <v>0.92062513829569093</v>
      </c>
      <c r="ABH67" s="309">
        <f t="shared" si="696"/>
        <v>0.92062513829569093</v>
      </c>
      <c r="ABI67" s="309">
        <f t="shared" si="697"/>
        <v>0.80185757912212319</v>
      </c>
      <c r="ABJ67" s="309">
        <f t="shared" si="698"/>
        <v>0.95408734479606627</v>
      </c>
      <c r="ABK67" s="309">
        <f t="shared" si="699"/>
        <v>0.95408734479606627</v>
      </c>
      <c r="ABL67" s="309">
        <f t="shared" si="700"/>
        <v>0.92062513829569093</v>
      </c>
      <c r="ABM67" s="309">
        <f t="shared" si="701"/>
        <v>0.92062513829569093</v>
      </c>
      <c r="ABN67" s="309">
        <f t="shared" si="702"/>
        <v>0.95408734479606627</v>
      </c>
      <c r="ABO67" s="309">
        <f t="shared" si="703"/>
        <v>0.95408734479606627</v>
      </c>
      <c r="ABP67" s="309">
        <f t="shared" si="704"/>
        <v>0.95408734479606627</v>
      </c>
      <c r="ABQ67" s="309">
        <f t="shared" si="705"/>
        <v>0.95408734479606627</v>
      </c>
      <c r="ABR67" s="309">
        <f t="shared" si="706"/>
        <v>0.92062513829569093</v>
      </c>
      <c r="ABS67" s="309">
        <f t="shared" si="707"/>
        <v>0.92062513829569093</v>
      </c>
      <c r="ABT67" s="309">
        <f t="shared" si="708"/>
        <v>0.80185757912212319</v>
      </c>
      <c r="ABU67" s="309">
        <f t="shared" si="709"/>
        <v>0.80185757912212319</v>
      </c>
      <c r="ABV67" s="309">
        <f t="shared" si="710"/>
        <v>0.95408734479606627</v>
      </c>
      <c r="ABW67" s="309">
        <f t="shared" si="711"/>
        <v>0.92062513829569093</v>
      </c>
      <c r="ABX67" s="309">
        <f t="shared" si="712"/>
        <v>0.95408734479606627</v>
      </c>
      <c r="ABY67" s="309">
        <f t="shared" si="713"/>
        <v>0.92062513829569093</v>
      </c>
      <c r="ABZ67" s="309">
        <f t="shared" si="714"/>
        <v>0.95408734479606627</v>
      </c>
      <c r="ACA67" s="309">
        <v>0.92833393898627725</v>
      </c>
      <c r="ACB67" s="309">
        <v>0.96229708928697433</v>
      </c>
      <c r="ACC67" s="309">
        <v>0.91772395920321514</v>
      </c>
      <c r="ACD67" s="309">
        <v>0.9313109514048481</v>
      </c>
      <c r="ACF67" s="309">
        <f t="shared" si="715"/>
        <v>0.91241436708794221</v>
      </c>
      <c r="ACG67" s="309">
        <f t="shared" si="716"/>
        <v>0.91241436708794221</v>
      </c>
      <c r="ACH67" s="309">
        <f t="shared" si="717"/>
        <v>0.91163656488284373</v>
      </c>
      <c r="ACI67" s="309">
        <f t="shared" si="718"/>
        <v>0.91439327872111731</v>
      </c>
      <c r="ACJ67" s="309">
        <f t="shared" si="719"/>
        <v>0.91163656488284373</v>
      </c>
      <c r="ACK67" s="309">
        <f t="shared" si="720"/>
        <v>0.91439327872111731</v>
      </c>
      <c r="ACL67" s="309">
        <f t="shared" si="721"/>
        <v>0.91439327872111731</v>
      </c>
      <c r="ACM67" s="309">
        <f t="shared" si="722"/>
        <v>0.91163656488284373</v>
      </c>
      <c r="ACN67" s="309">
        <f t="shared" si="723"/>
        <v>0.91163656488284373</v>
      </c>
      <c r="ACO67" s="309">
        <f t="shared" si="724"/>
        <v>0.91439327872111731</v>
      </c>
      <c r="ACP67" s="309">
        <f t="shared" si="725"/>
        <v>0.91241436708794221</v>
      </c>
      <c r="ACQ67" s="309">
        <f t="shared" si="726"/>
        <v>0.91163656488284373</v>
      </c>
      <c r="ACR67" s="309">
        <f t="shared" si="727"/>
        <v>0.91163656488284373</v>
      </c>
      <c r="ACS67" s="309">
        <f t="shared" si="728"/>
        <v>0.91241436708794221</v>
      </c>
      <c r="ACT67" s="309">
        <f t="shared" si="729"/>
        <v>0.91439327872111731</v>
      </c>
      <c r="ACU67" s="309">
        <f t="shared" si="730"/>
        <v>0.91439327872111731</v>
      </c>
      <c r="ACV67" s="309">
        <f t="shared" si="731"/>
        <v>0.91163656488284373</v>
      </c>
      <c r="ACW67" s="309">
        <f t="shared" si="732"/>
        <v>0.91163656488284373</v>
      </c>
      <c r="ACX67" s="309">
        <f t="shared" si="733"/>
        <v>0.91439327872111731</v>
      </c>
      <c r="ACY67" s="309">
        <f t="shared" si="734"/>
        <v>0.91439327872111731</v>
      </c>
      <c r="ACZ67" s="309">
        <f t="shared" si="735"/>
        <v>0.91439327872111731</v>
      </c>
      <c r="ADA67" s="309">
        <f t="shared" si="736"/>
        <v>0.91439327872111731</v>
      </c>
      <c r="ADB67" s="309">
        <f t="shared" si="737"/>
        <v>0.91163656488284373</v>
      </c>
      <c r="ADC67" s="309">
        <f t="shared" si="738"/>
        <v>0.91163656488284373</v>
      </c>
      <c r="ADD67" s="309">
        <f t="shared" si="739"/>
        <v>0.91241436708794221</v>
      </c>
      <c r="ADE67" s="309">
        <f t="shared" si="740"/>
        <v>0.91241436708794221</v>
      </c>
      <c r="ADF67" s="309">
        <f t="shared" si="741"/>
        <v>0.91439327872111731</v>
      </c>
      <c r="ADG67" s="309">
        <f t="shared" si="742"/>
        <v>0.91163656488284373</v>
      </c>
      <c r="ADH67" s="309">
        <f t="shared" si="743"/>
        <v>0.91439327872111731</v>
      </c>
      <c r="ADI67" s="309">
        <f t="shared" si="744"/>
        <v>0.91163656488284373</v>
      </c>
      <c r="ADJ67" s="309">
        <f t="shared" si="745"/>
        <v>0.91439327872111731</v>
      </c>
      <c r="ADK67" s="309">
        <v>0.92833393898627725</v>
      </c>
      <c r="ADL67" s="309">
        <v>0.96229708928697433</v>
      </c>
      <c r="ADM67" s="309">
        <v>0.91772395920321514</v>
      </c>
      <c r="ADN67" s="309">
        <v>0.9313109514048481</v>
      </c>
      <c r="ADP67" s="309">
        <f t="shared" si="746"/>
        <v>0</v>
      </c>
      <c r="ADQ67" s="309">
        <f t="shared" si="747"/>
        <v>0</v>
      </c>
      <c r="ADR67" s="309">
        <f t="shared" si="748"/>
        <v>0</v>
      </c>
      <c r="ADS67" s="309">
        <f t="shared" si="749"/>
        <v>0</v>
      </c>
      <c r="ADT67" s="309">
        <f t="shared" si="750"/>
        <v>0</v>
      </c>
      <c r="ADU67" s="309">
        <f t="shared" si="751"/>
        <v>0</v>
      </c>
      <c r="ADV67" s="309">
        <f t="shared" si="752"/>
        <v>0</v>
      </c>
      <c r="ADW67" s="309">
        <f t="shared" si="753"/>
        <v>0</v>
      </c>
      <c r="ADX67" s="309">
        <f t="shared" si="754"/>
        <v>0</v>
      </c>
      <c r="ADY67" s="309">
        <f t="shared" si="755"/>
        <v>0</v>
      </c>
      <c r="ADZ67" s="309">
        <f t="shared" si="756"/>
        <v>0</v>
      </c>
      <c r="AEA67" s="309">
        <f t="shared" si="757"/>
        <v>0</v>
      </c>
      <c r="AEB67" s="309">
        <f t="shared" si="758"/>
        <v>0</v>
      </c>
      <c r="AEC67" s="309">
        <f t="shared" si="759"/>
        <v>0</v>
      </c>
      <c r="AED67" s="309">
        <f t="shared" si="760"/>
        <v>0</v>
      </c>
      <c r="AEE67" s="309">
        <f t="shared" si="761"/>
        <v>0</v>
      </c>
      <c r="AEF67" s="309">
        <f t="shared" si="762"/>
        <v>0</v>
      </c>
      <c r="AEG67" s="309">
        <f t="shared" si="763"/>
        <v>0</v>
      </c>
      <c r="AEH67" s="309">
        <f t="shared" si="764"/>
        <v>0</v>
      </c>
      <c r="AEI67" s="309">
        <f t="shared" si="765"/>
        <v>0</v>
      </c>
      <c r="AEJ67" s="309">
        <f t="shared" si="766"/>
        <v>0</v>
      </c>
      <c r="AEK67" s="309">
        <f t="shared" si="767"/>
        <v>0</v>
      </c>
      <c r="AEL67" s="309">
        <f t="shared" si="768"/>
        <v>0</v>
      </c>
      <c r="AEM67" s="309">
        <f t="shared" si="769"/>
        <v>0</v>
      </c>
      <c r="AEN67" s="309">
        <f t="shared" si="770"/>
        <v>0</v>
      </c>
      <c r="AEO67" s="309">
        <f t="shared" si="771"/>
        <v>0</v>
      </c>
      <c r="AEP67" s="309">
        <f t="shared" si="772"/>
        <v>0</v>
      </c>
      <c r="AEQ67" s="309">
        <f t="shared" si="773"/>
        <v>0</v>
      </c>
      <c r="AER67" s="309">
        <f t="shared" si="774"/>
        <v>0</v>
      </c>
      <c r="AES67" s="309">
        <f t="shared" si="775"/>
        <v>0</v>
      </c>
      <c r="AET67" s="309">
        <f t="shared" si="776"/>
        <v>0</v>
      </c>
      <c r="AEU67" s="309">
        <v>0.92833393898627725</v>
      </c>
      <c r="AEV67" s="309">
        <v>0.96229708928697433</v>
      </c>
      <c r="AEW67" s="309">
        <v>0.91772395920321514</v>
      </c>
      <c r="AEX67" s="309">
        <v>0.9313109514048481</v>
      </c>
      <c r="AEZ67" s="309">
        <f t="shared" si="777"/>
        <v>0</v>
      </c>
      <c r="AFA67" s="309">
        <f t="shared" si="778"/>
        <v>0</v>
      </c>
      <c r="AFB67" s="309">
        <f t="shared" si="779"/>
        <v>0</v>
      </c>
      <c r="AFC67" s="309">
        <f t="shared" si="780"/>
        <v>0</v>
      </c>
      <c r="AFD67" s="309">
        <f t="shared" si="781"/>
        <v>0</v>
      </c>
      <c r="AFE67" s="309">
        <f t="shared" si="782"/>
        <v>0</v>
      </c>
      <c r="AFF67" s="309">
        <f t="shared" si="783"/>
        <v>0</v>
      </c>
      <c r="AFG67" s="309">
        <f t="shared" si="784"/>
        <v>0</v>
      </c>
      <c r="AFH67" s="309">
        <f t="shared" si="785"/>
        <v>0</v>
      </c>
      <c r="AFI67" s="309">
        <f t="shared" si="786"/>
        <v>0</v>
      </c>
      <c r="AFJ67" s="309">
        <f t="shared" si="787"/>
        <v>0</v>
      </c>
      <c r="AFK67" s="309">
        <f t="shared" si="788"/>
        <v>0</v>
      </c>
      <c r="AFL67" s="309">
        <f t="shared" si="789"/>
        <v>0</v>
      </c>
      <c r="AFM67" s="309">
        <f t="shared" si="790"/>
        <v>0</v>
      </c>
      <c r="AFN67" s="309">
        <f t="shared" si="791"/>
        <v>0</v>
      </c>
      <c r="AFO67" s="309">
        <f t="shared" si="792"/>
        <v>0</v>
      </c>
      <c r="AFP67" s="309">
        <f t="shared" si="793"/>
        <v>0</v>
      </c>
      <c r="AFQ67" s="309">
        <f t="shared" si="794"/>
        <v>0</v>
      </c>
      <c r="AFR67" s="309">
        <f t="shared" si="795"/>
        <v>0</v>
      </c>
      <c r="AFS67" s="309">
        <f t="shared" si="796"/>
        <v>0</v>
      </c>
      <c r="AFT67" s="309">
        <f t="shared" si="797"/>
        <v>0</v>
      </c>
      <c r="AFU67" s="309">
        <f t="shared" si="798"/>
        <v>0</v>
      </c>
      <c r="AFV67" s="309">
        <f t="shared" si="799"/>
        <v>0</v>
      </c>
      <c r="AFW67" s="309">
        <f t="shared" si="800"/>
        <v>0</v>
      </c>
      <c r="AFX67" s="309">
        <f t="shared" si="801"/>
        <v>0</v>
      </c>
      <c r="AFY67" s="309">
        <f t="shared" si="802"/>
        <v>0</v>
      </c>
      <c r="AFZ67" s="309">
        <f t="shared" si="803"/>
        <v>0</v>
      </c>
      <c r="AGA67" s="309">
        <f t="shared" si="804"/>
        <v>0</v>
      </c>
      <c r="AGB67" s="309">
        <f t="shared" si="805"/>
        <v>0</v>
      </c>
      <c r="AGC67" s="309">
        <f t="shared" si="806"/>
        <v>0</v>
      </c>
      <c r="AGD67" s="309">
        <f t="shared" si="807"/>
        <v>0</v>
      </c>
      <c r="AGE67" s="309">
        <v>0.92833393898627725</v>
      </c>
      <c r="AGF67" s="309">
        <v>0.96229708928697433</v>
      </c>
      <c r="AGG67" s="309">
        <v>0.91772395920321514</v>
      </c>
      <c r="AGH67" s="309">
        <v>0.9313109514048481</v>
      </c>
    </row>
    <row r="68" spans="3:866" ht="22.5" x14ac:dyDescent="0.25">
      <c r="C68" s="149" t="s">
        <v>98</v>
      </c>
      <c r="D68" s="309">
        <f t="shared" si="65"/>
        <v>8.0968533936784257E-2</v>
      </c>
      <c r="E68" s="309">
        <f t="shared" si="66"/>
        <v>8.0968533936784257E-2</v>
      </c>
      <c r="F68" s="309">
        <f t="shared" si="67"/>
        <v>7.018945147589481E-2</v>
      </c>
      <c r="G68" s="309">
        <f t="shared" si="68"/>
        <v>9.0637889786051834E-2</v>
      </c>
      <c r="H68" s="309">
        <f t="shared" si="69"/>
        <v>7.018945147589481E-2</v>
      </c>
      <c r="I68" s="309">
        <f t="shared" si="70"/>
        <v>9.0637889786051834E-2</v>
      </c>
      <c r="J68" s="309">
        <f t="shared" si="71"/>
        <v>9.0637889786051834E-2</v>
      </c>
      <c r="K68" s="309">
        <f t="shared" si="72"/>
        <v>7.018945147589481E-2</v>
      </c>
      <c r="L68" s="309">
        <f t="shared" si="73"/>
        <v>7.018945147589481E-2</v>
      </c>
      <c r="M68" s="309">
        <f t="shared" si="74"/>
        <v>9.0637889786051834E-2</v>
      </c>
      <c r="N68" s="309">
        <f t="shared" si="75"/>
        <v>8.0968533936784257E-2</v>
      </c>
      <c r="O68" s="309">
        <f t="shared" si="76"/>
        <v>7.018945147589481E-2</v>
      </c>
      <c r="P68" s="309">
        <f t="shared" si="77"/>
        <v>7.018945147589481E-2</v>
      </c>
      <c r="Q68" s="309">
        <f t="shared" si="78"/>
        <v>8.0968533936784257E-2</v>
      </c>
      <c r="R68" s="309">
        <f t="shared" si="79"/>
        <v>9.0637889786051834E-2</v>
      </c>
      <c r="S68" s="309">
        <f t="shared" si="80"/>
        <v>9.0637889786051834E-2</v>
      </c>
      <c r="T68" s="309">
        <f t="shared" si="81"/>
        <v>7.018945147589481E-2</v>
      </c>
      <c r="U68" s="309">
        <f t="shared" si="82"/>
        <v>7.018945147589481E-2</v>
      </c>
      <c r="V68" s="309">
        <f t="shared" si="83"/>
        <v>9.0637889786051834E-2</v>
      </c>
      <c r="W68" s="309">
        <f t="shared" si="84"/>
        <v>9.0637889786051834E-2</v>
      </c>
      <c r="X68" s="309">
        <f t="shared" si="85"/>
        <v>9.0637889786051834E-2</v>
      </c>
      <c r="Y68" s="309">
        <f t="shared" si="86"/>
        <v>9.0637889786051834E-2</v>
      </c>
      <c r="Z68" s="309">
        <f t="shared" si="87"/>
        <v>7.018945147589481E-2</v>
      </c>
      <c r="AA68" s="309">
        <f t="shared" si="88"/>
        <v>7.018945147589481E-2</v>
      </c>
      <c r="AB68" s="309">
        <f t="shared" si="89"/>
        <v>8.0968533936784257E-2</v>
      </c>
      <c r="AC68" s="309">
        <f t="shared" ref="AC68:AD68" si="821">E120</f>
        <v>8.0968533936784257E-2</v>
      </c>
      <c r="AD68" s="309">
        <f t="shared" si="821"/>
        <v>9.0637889786051834E-2</v>
      </c>
      <c r="AE68" s="309">
        <f t="shared" si="91"/>
        <v>7.018945147589481E-2</v>
      </c>
      <c r="AF68" s="309">
        <f t="shared" si="92"/>
        <v>9.0637889786051834E-2</v>
      </c>
      <c r="AG68" s="309">
        <f t="shared" si="93"/>
        <v>7.018945147589481E-2</v>
      </c>
      <c r="AH68" s="309">
        <f t="shared" si="94"/>
        <v>9.0637889786051834E-2</v>
      </c>
      <c r="AI68" s="309">
        <v>7.1666061013722845E-2</v>
      </c>
      <c r="AJ68" s="309">
        <v>3.7702910713025638E-2</v>
      </c>
      <c r="AK68" s="309">
        <v>8.2276040796784813E-2</v>
      </c>
      <c r="AL68" s="309">
        <v>6.8689048595151986E-2</v>
      </c>
      <c r="AN68" s="309">
        <f t="shared" si="95"/>
        <v>0.14806075204244193</v>
      </c>
      <c r="AO68" s="309">
        <f t="shared" si="96"/>
        <v>0.14806075204244193</v>
      </c>
      <c r="AP68" s="309">
        <f t="shared" si="97"/>
        <v>4.3905254030403872E-2</v>
      </c>
      <c r="AQ68" s="309">
        <f t="shared" si="98"/>
        <v>5.1618374027090537E-4</v>
      </c>
      <c r="AR68" s="309">
        <f t="shared" si="99"/>
        <v>4.3905254030403872E-2</v>
      </c>
      <c r="AS68" s="309">
        <f t="shared" si="100"/>
        <v>5.1618374027090537E-4</v>
      </c>
      <c r="AT68" s="309">
        <f t="shared" si="101"/>
        <v>5.1618374027090537E-4</v>
      </c>
      <c r="AU68" s="309">
        <f t="shared" si="102"/>
        <v>4.3905254030403872E-2</v>
      </c>
      <c r="AV68" s="309">
        <f t="shared" si="103"/>
        <v>4.3905254030403872E-2</v>
      </c>
      <c r="AW68" s="309">
        <f t="shared" si="104"/>
        <v>5.1618374027090537E-4</v>
      </c>
      <c r="AX68" s="309">
        <f t="shared" si="105"/>
        <v>0.14806075204244193</v>
      </c>
      <c r="AY68" s="309">
        <f t="shared" si="106"/>
        <v>4.3905254030403872E-2</v>
      </c>
      <c r="AZ68" s="309">
        <f t="shared" si="107"/>
        <v>4.3905254030403872E-2</v>
      </c>
      <c r="BA68" s="309">
        <f t="shared" si="108"/>
        <v>0.14806075204244193</v>
      </c>
      <c r="BB68" s="309">
        <f t="shared" si="109"/>
        <v>5.1618374027090537E-4</v>
      </c>
      <c r="BC68" s="309">
        <f t="shared" si="110"/>
        <v>5.1618374027090537E-4</v>
      </c>
      <c r="BD68" s="309">
        <f t="shared" si="111"/>
        <v>4.3905254030403872E-2</v>
      </c>
      <c r="BE68" s="309">
        <f t="shared" si="112"/>
        <v>4.3905254030403872E-2</v>
      </c>
      <c r="BF68" s="309">
        <f t="shared" si="113"/>
        <v>5.1618374027090537E-4</v>
      </c>
      <c r="BG68" s="309">
        <f t="shared" si="114"/>
        <v>5.1618374027090537E-4</v>
      </c>
      <c r="BH68" s="309">
        <f t="shared" si="115"/>
        <v>5.1618374027090537E-4</v>
      </c>
      <c r="BI68" s="309">
        <f t="shared" si="116"/>
        <v>5.1618374027090537E-4</v>
      </c>
      <c r="BJ68" s="309">
        <f t="shared" si="117"/>
        <v>4.3905254030403872E-2</v>
      </c>
      <c r="BK68" s="309">
        <f t="shared" si="118"/>
        <v>4.3905254030403872E-2</v>
      </c>
      <c r="BL68" s="309">
        <f t="shared" si="119"/>
        <v>0.14806075204244193</v>
      </c>
      <c r="BM68" s="309">
        <f t="shared" si="120"/>
        <v>0.14806075204244193</v>
      </c>
      <c r="BN68" s="309">
        <f t="shared" si="121"/>
        <v>5.1618374027090537E-4</v>
      </c>
      <c r="BO68" s="309">
        <f t="shared" si="122"/>
        <v>4.3905254030403872E-2</v>
      </c>
      <c r="BP68" s="309">
        <f t="shared" si="123"/>
        <v>5.1618374027090537E-4</v>
      </c>
      <c r="BQ68" s="309">
        <f t="shared" si="124"/>
        <v>4.3905254030403872E-2</v>
      </c>
      <c r="BR68" s="309">
        <f t="shared" si="125"/>
        <v>5.1618374027090537E-4</v>
      </c>
      <c r="BS68" s="309">
        <v>7.1666061013722845E-2</v>
      </c>
      <c r="BT68" s="309">
        <v>3.7702910713025638E-2</v>
      </c>
      <c r="BU68" s="309">
        <v>8.2276040796784813E-2</v>
      </c>
      <c r="BV68" s="309">
        <v>6.8689048595151986E-2</v>
      </c>
      <c r="BX68" s="309">
        <f t="shared" si="126"/>
        <v>0.1291434050487239</v>
      </c>
      <c r="BY68" s="309">
        <f t="shared" si="127"/>
        <v>0.1291434050487239</v>
      </c>
      <c r="BZ68" s="309">
        <f t="shared" si="128"/>
        <v>0.49880291744709782</v>
      </c>
      <c r="CA68" s="309">
        <f t="shared" si="129"/>
        <v>0.14757433423751676</v>
      </c>
      <c r="CB68" s="309">
        <f t="shared" si="130"/>
        <v>0.49880291744709782</v>
      </c>
      <c r="CC68" s="309">
        <f t="shared" si="131"/>
        <v>0.14757433423751676</v>
      </c>
      <c r="CD68" s="309">
        <f t="shared" si="132"/>
        <v>0.14757433423751676</v>
      </c>
      <c r="CE68" s="309">
        <f t="shared" si="133"/>
        <v>0.49880291744709782</v>
      </c>
      <c r="CF68" s="309">
        <f t="shared" si="134"/>
        <v>0.49880291744709782</v>
      </c>
      <c r="CG68" s="309">
        <f t="shared" si="135"/>
        <v>0.14757433423751676</v>
      </c>
      <c r="CH68" s="309">
        <f t="shared" si="136"/>
        <v>0.1291434050487239</v>
      </c>
      <c r="CI68" s="309">
        <f t="shared" si="137"/>
        <v>0.49880291744709782</v>
      </c>
      <c r="CJ68" s="309">
        <f t="shared" si="138"/>
        <v>0.49880291744709782</v>
      </c>
      <c r="CK68" s="309">
        <f t="shared" si="139"/>
        <v>0.1291434050487239</v>
      </c>
      <c r="CL68" s="309">
        <f t="shared" si="140"/>
        <v>0.14757433423751676</v>
      </c>
      <c r="CM68" s="309">
        <f t="shared" si="141"/>
        <v>0.14757433423751676</v>
      </c>
      <c r="CN68" s="309">
        <f t="shared" si="142"/>
        <v>0.49880291744709782</v>
      </c>
      <c r="CO68" s="309">
        <f t="shared" si="143"/>
        <v>0.49880291744709782</v>
      </c>
      <c r="CP68" s="309">
        <f t="shared" si="144"/>
        <v>0.14757433423751676</v>
      </c>
      <c r="CQ68" s="309">
        <f t="shared" si="145"/>
        <v>0.14757433423751676</v>
      </c>
      <c r="CR68" s="309">
        <f t="shared" si="146"/>
        <v>0.14757433423751676</v>
      </c>
      <c r="CS68" s="309">
        <f t="shared" si="147"/>
        <v>0.14757433423751676</v>
      </c>
      <c r="CT68" s="309">
        <f t="shared" si="148"/>
        <v>0.49880291744709782</v>
      </c>
      <c r="CU68" s="309">
        <f t="shared" si="149"/>
        <v>0.49880291744709782</v>
      </c>
      <c r="CV68" s="309">
        <f t="shared" si="150"/>
        <v>0.1291434050487239</v>
      </c>
      <c r="CW68" s="309">
        <f t="shared" si="151"/>
        <v>0.1291434050487239</v>
      </c>
      <c r="CX68" s="309">
        <f t="shared" si="152"/>
        <v>0.14757433423751676</v>
      </c>
      <c r="CY68" s="309">
        <f t="shared" si="153"/>
        <v>0.49880291744709782</v>
      </c>
      <c r="CZ68" s="309">
        <f t="shared" si="154"/>
        <v>0.14757433423751676</v>
      </c>
      <c r="DA68" s="309">
        <f t="shared" si="155"/>
        <v>0.49880291744709782</v>
      </c>
      <c r="DB68" s="309">
        <f t="shared" si="156"/>
        <v>0.14757433423751676</v>
      </c>
      <c r="DC68" s="309">
        <v>7.1666061013722845E-2</v>
      </c>
      <c r="DD68" s="309">
        <v>3.7702910713025638E-2</v>
      </c>
      <c r="DE68" s="309">
        <v>8.2276040796784813E-2</v>
      </c>
      <c r="DF68" s="309">
        <v>6.8689048595151986E-2</v>
      </c>
      <c r="DH68" s="309">
        <f t="shared" si="157"/>
        <v>0.1140456182472989</v>
      </c>
      <c r="DI68" s="309">
        <f t="shared" si="158"/>
        <v>0.1140456182472989</v>
      </c>
      <c r="DJ68" s="309">
        <f t="shared" si="159"/>
        <v>0</v>
      </c>
      <c r="DK68" s="309">
        <f t="shared" si="160"/>
        <v>6.0606060606060608E-2</v>
      </c>
      <c r="DL68" s="309">
        <f t="shared" si="161"/>
        <v>0</v>
      </c>
      <c r="DM68" s="309">
        <f t="shared" si="162"/>
        <v>6.0606060606060608E-2</v>
      </c>
      <c r="DN68" s="309">
        <f t="shared" si="163"/>
        <v>6.0606060606060608E-2</v>
      </c>
      <c r="DO68" s="309">
        <f t="shared" si="164"/>
        <v>0</v>
      </c>
      <c r="DP68" s="309">
        <f t="shared" si="165"/>
        <v>0</v>
      </c>
      <c r="DQ68" s="309">
        <f t="shared" si="166"/>
        <v>6.0606060606060608E-2</v>
      </c>
      <c r="DR68" s="309">
        <f t="shared" si="167"/>
        <v>0.1140456182472989</v>
      </c>
      <c r="DS68" s="309">
        <f t="shared" si="168"/>
        <v>0</v>
      </c>
      <c r="DT68" s="309">
        <f t="shared" si="169"/>
        <v>0</v>
      </c>
      <c r="DU68" s="309">
        <f t="shared" si="170"/>
        <v>0.1140456182472989</v>
      </c>
      <c r="DV68" s="309">
        <f t="shared" si="171"/>
        <v>6.0606060606060608E-2</v>
      </c>
      <c r="DW68" s="309">
        <f t="shared" si="172"/>
        <v>6.0606060606060608E-2</v>
      </c>
      <c r="DX68" s="309">
        <f t="shared" si="173"/>
        <v>0</v>
      </c>
      <c r="DY68" s="309">
        <f t="shared" si="174"/>
        <v>0</v>
      </c>
      <c r="DZ68" s="309">
        <f t="shared" si="175"/>
        <v>6.0606060606060608E-2</v>
      </c>
      <c r="EA68" s="309">
        <f t="shared" si="176"/>
        <v>6.0606060606060608E-2</v>
      </c>
      <c r="EB68" s="309">
        <f t="shared" si="177"/>
        <v>6.0606060606060608E-2</v>
      </c>
      <c r="EC68" s="309">
        <f t="shared" si="178"/>
        <v>6.0606060606060608E-2</v>
      </c>
      <c r="ED68" s="309">
        <f t="shared" si="179"/>
        <v>0</v>
      </c>
      <c r="EE68" s="309">
        <f t="shared" si="180"/>
        <v>0</v>
      </c>
      <c r="EF68" s="309">
        <f t="shared" si="181"/>
        <v>0.1140456182472989</v>
      </c>
      <c r="EG68" s="309">
        <f t="shared" si="182"/>
        <v>0.1140456182472989</v>
      </c>
      <c r="EH68" s="309">
        <f t="shared" si="183"/>
        <v>6.0606060606060608E-2</v>
      </c>
      <c r="EI68" s="309">
        <f t="shared" si="184"/>
        <v>0</v>
      </c>
      <c r="EJ68" s="309">
        <f t="shared" si="185"/>
        <v>6.0606060606060608E-2</v>
      </c>
      <c r="EK68" s="309">
        <f t="shared" si="186"/>
        <v>0</v>
      </c>
      <c r="EL68" s="309">
        <f t="shared" si="187"/>
        <v>6.0606060606060608E-2</v>
      </c>
      <c r="EM68" s="309">
        <v>7.1666061013722845E-2</v>
      </c>
      <c r="EN68" s="309">
        <v>3.7702910713025638E-2</v>
      </c>
      <c r="EO68" s="309">
        <v>8.2276040796784813E-2</v>
      </c>
      <c r="EP68" s="309">
        <v>6.8689048595151986E-2</v>
      </c>
      <c r="ER68" s="309">
        <f t="shared" si="188"/>
        <v>0</v>
      </c>
      <c r="ES68" s="309">
        <f t="shared" si="189"/>
        <v>0</v>
      </c>
      <c r="ET68" s="309">
        <f t="shared" si="190"/>
        <v>0</v>
      </c>
      <c r="EU68" s="309">
        <f t="shared" si="191"/>
        <v>0</v>
      </c>
      <c r="EV68" s="309">
        <f t="shared" si="192"/>
        <v>0</v>
      </c>
      <c r="EW68" s="309">
        <f t="shared" si="193"/>
        <v>0</v>
      </c>
      <c r="EX68" s="309">
        <f t="shared" si="194"/>
        <v>0</v>
      </c>
      <c r="EY68" s="309">
        <f t="shared" si="195"/>
        <v>0</v>
      </c>
      <c r="EZ68" s="309">
        <f t="shared" si="196"/>
        <v>0</v>
      </c>
      <c r="FA68" s="309">
        <f t="shared" si="197"/>
        <v>0</v>
      </c>
      <c r="FB68" s="309">
        <f t="shared" si="198"/>
        <v>0</v>
      </c>
      <c r="FC68" s="309">
        <f t="shared" si="199"/>
        <v>0</v>
      </c>
      <c r="FD68" s="309">
        <f t="shared" si="200"/>
        <v>0</v>
      </c>
      <c r="FE68" s="309">
        <f t="shared" si="201"/>
        <v>0</v>
      </c>
      <c r="FF68" s="309">
        <f t="shared" si="202"/>
        <v>0</v>
      </c>
      <c r="FG68" s="309">
        <f t="shared" si="203"/>
        <v>0</v>
      </c>
      <c r="FH68" s="309">
        <f t="shared" si="204"/>
        <v>0</v>
      </c>
      <c r="FI68" s="309">
        <f t="shared" si="205"/>
        <v>0</v>
      </c>
      <c r="FJ68" s="309">
        <f t="shared" si="206"/>
        <v>0</v>
      </c>
      <c r="FK68" s="309">
        <f t="shared" si="207"/>
        <v>0</v>
      </c>
      <c r="FL68" s="309">
        <f t="shared" si="208"/>
        <v>0</v>
      </c>
      <c r="FM68" s="309">
        <f t="shared" si="209"/>
        <v>0</v>
      </c>
      <c r="FN68" s="309">
        <f t="shared" si="210"/>
        <v>0</v>
      </c>
      <c r="FO68" s="309">
        <f t="shared" si="211"/>
        <v>0</v>
      </c>
      <c r="FP68" s="309">
        <f t="shared" si="212"/>
        <v>0</v>
      </c>
      <c r="FQ68" s="309">
        <f t="shared" si="213"/>
        <v>0</v>
      </c>
      <c r="FR68" s="309">
        <f t="shared" si="214"/>
        <v>0</v>
      </c>
      <c r="FS68" s="309">
        <f t="shared" si="215"/>
        <v>0</v>
      </c>
      <c r="FT68" s="309">
        <f t="shared" si="216"/>
        <v>0</v>
      </c>
      <c r="FU68" s="309">
        <f t="shared" si="217"/>
        <v>0</v>
      </c>
      <c r="FV68" s="309">
        <f t="shared" si="218"/>
        <v>0</v>
      </c>
      <c r="FW68" s="309">
        <v>7.1666061013722845E-2</v>
      </c>
      <c r="FX68" s="309">
        <v>3.7702910713025638E-2</v>
      </c>
      <c r="FY68" s="309">
        <v>8.2276040796784813E-2</v>
      </c>
      <c r="FZ68" s="309">
        <v>6.8689048595151986E-2</v>
      </c>
      <c r="GB68" s="309">
        <f t="shared" si="219"/>
        <v>0</v>
      </c>
      <c r="GC68" s="309">
        <f t="shared" si="220"/>
        <v>0</v>
      </c>
      <c r="GD68" s="309">
        <f t="shared" si="221"/>
        <v>0</v>
      </c>
      <c r="GE68" s="309">
        <f t="shared" si="222"/>
        <v>0.25</v>
      </c>
      <c r="GF68" s="309">
        <f t="shared" si="223"/>
        <v>0</v>
      </c>
      <c r="GG68" s="309">
        <f t="shared" si="224"/>
        <v>0.25</v>
      </c>
      <c r="GH68" s="309">
        <f t="shared" si="225"/>
        <v>0.25</v>
      </c>
      <c r="GI68" s="309">
        <f t="shared" si="226"/>
        <v>0</v>
      </c>
      <c r="GJ68" s="309">
        <f t="shared" si="227"/>
        <v>0</v>
      </c>
      <c r="GK68" s="309">
        <f t="shared" si="228"/>
        <v>0.25</v>
      </c>
      <c r="GL68" s="309">
        <f t="shared" si="229"/>
        <v>0</v>
      </c>
      <c r="GM68" s="309">
        <f t="shared" si="230"/>
        <v>0</v>
      </c>
      <c r="GN68" s="309">
        <f t="shared" si="231"/>
        <v>0</v>
      </c>
      <c r="GO68" s="309">
        <f t="shared" si="232"/>
        <v>0</v>
      </c>
      <c r="GP68" s="309">
        <f t="shared" si="233"/>
        <v>0.25</v>
      </c>
      <c r="GQ68" s="309">
        <f t="shared" si="234"/>
        <v>0.25</v>
      </c>
      <c r="GR68" s="309">
        <f t="shared" si="235"/>
        <v>0</v>
      </c>
      <c r="GS68" s="309">
        <f t="shared" si="236"/>
        <v>0</v>
      </c>
      <c r="GT68" s="309">
        <f t="shared" si="237"/>
        <v>0.25</v>
      </c>
      <c r="GU68" s="309">
        <f t="shared" si="238"/>
        <v>0.25</v>
      </c>
      <c r="GV68" s="309">
        <f t="shared" si="239"/>
        <v>0.25</v>
      </c>
      <c r="GW68" s="309">
        <f t="shared" si="240"/>
        <v>0.25</v>
      </c>
      <c r="GX68" s="309">
        <f t="shared" si="241"/>
        <v>0</v>
      </c>
      <c r="GY68" s="309">
        <f t="shared" si="242"/>
        <v>0</v>
      </c>
      <c r="GZ68" s="309">
        <f t="shared" si="243"/>
        <v>0</v>
      </c>
      <c r="HA68" s="309">
        <f t="shared" si="244"/>
        <v>0</v>
      </c>
      <c r="HB68" s="309">
        <f t="shared" si="245"/>
        <v>0.25</v>
      </c>
      <c r="HC68" s="309">
        <f t="shared" si="246"/>
        <v>0</v>
      </c>
      <c r="HD68" s="309">
        <f t="shared" si="247"/>
        <v>0.25</v>
      </c>
      <c r="HE68" s="309">
        <f t="shared" si="248"/>
        <v>0</v>
      </c>
      <c r="HF68" s="309">
        <f t="shared" si="249"/>
        <v>0.25</v>
      </c>
      <c r="HG68" s="309">
        <v>7.1666061013722845E-2</v>
      </c>
      <c r="HH68" s="309">
        <v>3.7702910713025638E-2</v>
      </c>
      <c r="HI68" s="309">
        <v>8.2276040796784813E-2</v>
      </c>
      <c r="HJ68" s="309">
        <v>6.8689048595151986E-2</v>
      </c>
      <c r="HL68" s="309">
        <f t="shared" si="250"/>
        <v>0</v>
      </c>
      <c r="HM68" s="309">
        <f t="shared" si="251"/>
        <v>0</v>
      </c>
      <c r="HN68" s="309">
        <f t="shared" si="252"/>
        <v>0</v>
      </c>
      <c r="HO68" s="309">
        <f t="shared" si="253"/>
        <v>0</v>
      </c>
      <c r="HP68" s="309">
        <f t="shared" si="254"/>
        <v>0</v>
      </c>
      <c r="HQ68" s="309">
        <f t="shared" si="255"/>
        <v>0</v>
      </c>
      <c r="HR68" s="309">
        <f t="shared" si="256"/>
        <v>0</v>
      </c>
      <c r="HS68" s="309">
        <f t="shared" si="257"/>
        <v>0</v>
      </c>
      <c r="HT68" s="309">
        <f t="shared" si="258"/>
        <v>0</v>
      </c>
      <c r="HU68" s="309">
        <f t="shared" si="259"/>
        <v>0</v>
      </c>
      <c r="HV68" s="309">
        <f t="shared" si="260"/>
        <v>0</v>
      </c>
      <c r="HW68" s="309">
        <f t="shared" si="261"/>
        <v>0</v>
      </c>
      <c r="HX68" s="309">
        <f t="shared" si="262"/>
        <v>0</v>
      </c>
      <c r="HY68" s="309">
        <f t="shared" si="263"/>
        <v>0</v>
      </c>
      <c r="HZ68" s="309">
        <f t="shared" si="264"/>
        <v>0</v>
      </c>
      <c r="IA68" s="309">
        <f t="shared" si="265"/>
        <v>0</v>
      </c>
      <c r="IB68" s="309">
        <f t="shared" si="266"/>
        <v>0</v>
      </c>
      <c r="IC68" s="309">
        <f t="shared" si="267"/>
        <v>0</v>
      </c>
      <c r="ID68" s="309">
        <f t="shared" si="268"/>
        <v>0</v>
      </c>
      <c r="IE68" s="309">
        <f t="shared" si="269"/>
        <v>0</v>
      </c>
      <c r="IF68" s="309">
        <f t="shared" si="270"/>
        <v>0</v>
      </c>
      <c r="IG68" s="309">
        <f t="shared" si="271"/>
        <v>0</v>
      </c>
      <c r="IH68" s="309">
        <f t="shared" si="272"/>
        <v>0</v>
      </c>
      <c r="II68" s="309">
        <f t="shared" si="273"/>
        <v>0</v>
      </c>
      <c r="IJ68" s="309">
        <f t="shared" si="274"/>
        <v>0</v>
      </c>
      <c r="IK68" s="309">
        <f t="shared" si="275"/>
        <v>0</v>
      </c>
      <c r="IL68" s="309">
        <f t="shared" si="276"/>
        <v>0</v>
      </c>
      <c r="IM68" s="309">
        <f t="shared" si="277"/>
        <v>0</v>
      </c>
      <c r="IN68" s="309">
        <f t="shared" si="278"/>
        <v>0</v>
      </c>
      <c r="IO68" s="309">
        <f t="shared" si="279"/>
        <v>0</v>
      </c>
      <c r="IP68" s="309">
        <f t="shared" si="280"/>
        <v>0</v>
      </c>
      <c r="IQ68" s="309">
        <v>7.1666061013722845E-2</v>
      </c>
      <c r="IR68" s="309">
        <v>3.7702910713025638E-2</v>
      </c>
      <c r="IS68" s="309">
        <v>8.2276040796784813E-2</v>
      </c>
      <c r="IT68" s="309">
        <v>6.8689048595151986E-2</v>
      </c>
      <c r="IV68" s="309">
        <f t="shared" si="281"/>
        <v>0</v>
      </c>
      <c r="IW68" s="309">
        <f t="shared" si="282"/>
        <v>0</v>
      </c>
      <c r="IX68" s="309">
        <f t="shared" si="283"/>
        <v>0</v>
      </c>
      <c r="IY68" s="309">
        <f t="shared" si="284"/>
        <v>0</v>
      </c>
      <c r="IZ68" s="309">
        <f t="shared" si="285"/>
        <v>0</v>
      </c>
      <c r="JA68" s="309">
        <f t="shared" si="286"/>
        <v>0</v>
      </c>
      <c r="JB68" s="309">
        <f t="shared" si="287"/>
        <v>0</v>
      </c>
      <c r="JC68" s="309">
        <f t="shared" si="288"/>
        <v>0</v>
      </c>
      <c r="JD68" s="309">
        <f t="shared" si="289"/>
        <v>0</v>
      </c>
      <c r="JE68" s="309">
        <f t="shared" si="290"/>
        <v>0</v>
      </c>
      <c r="JF68" s="309">
        <f t="shared" si="291"/>
        <v>0</v>
      </c>
      <c r="JG68" s="309">
        <f t="shared" si="292"/>
        <v>0</v>
      </c>
      <c r="JH68" s="309">
        <f t="shared" si="293"/>
        <v>0</v>
      </c>
      <c r="JI68" s="309">
        <f t="shared" si="294"/>
        <v>0</v>
      </c>
      <c r="JJ68" s="309">
        <f t="shared" si="295"/>
        <v>0</v>
      </c>
      <c r="JK68" s="309">
        <f t="shared" si="296"/>
        <v>0</v>
      </c>
      <c r="JL68" s="309">
        <f t="shared" si="297"/>
        <v>0</v>
      </c>
      <c r="JM68" s="309">
        <f t="shared" si="298"/>
        <v>0</v>
      </c>
      <c r="JN68" s="309">
        <f t="shared" si="299"/>
        <v>0</v>
      </c>
      <c r="JO68" s="309">
        <f t="shared" si="300"/>
        <v>0</v>
      </c>
      <c r="JP68" s="309">
        <f t="shared" si="301"/>
        <v>0</v>
      </c>
      <c r="JQ68" s="309">
        <f t="shared" si="302"/>
        <v>0</v>
      </c>
      <c r="JR68" s="309">
        <f t="shared" si="303"/>
        <v>0</v>
      </c>
      <c r="JS68" s="309">
        <f t="shared" si="304"/>
        <v>0</v>
      </c>
      <c r="JT68" s="309">
        <f t="shared" si="305"/>
        <v>0</v>
      </c>
      <c r="JU68" s="309">
        <f t="shared" si="306"/>
        <v>0</v>
      </c>
      <c r="JV68" s="309">
        <f t="shared" si="307"/>
        <v>0</v>
      </c>
      <c r="JW68" s="309">
        <f t="shared" si="308"/>
        <v>0</v>
      </c>
      <c r="JX68" s="309">
        <f t="shared" si="309"/>
        <v>0</v>
      </c>
      <c r="JY68" s="309">
        <f t="shared" si="310"/>
        <v>0</v>
      </c>
      <c r="JZ68" s="309">
        <f t="shared" si="311"/>
        <v>0</v>
      </c>
      <c r="KA68" s="309">
        <v>7.1666061013722845E-2</v>
      </c>
      <c r="KB68" s="309">
        <v>3.7702910713025638E-2</v>
      </c>
      <c r="KC68" s="309">
        <v>8.2276040796784813E-2</v>
      </c>
      <c r="KD68" s="309">
        <v>6.8689048595151986E-2</v>
      </c>
      <c r="KF68" s="309">
        <f t="shared" si="312"/>
        <v>0</v>
      </c>
      <c r="KG68" s="309">
        <f t="shared" si="313"/>
        <v>0</v>
      </c>
      <c r="KH68" s="309">
        <f t="shared" si="314"/>
        <v>0</v>
      </c>
      <c r="KI68" s="309">
        <f t="shared" si="315"/>
        <v>0</v>
      </c>
      <c r="KJ68" s="309">
        <f t="shared" si="316"/>
        <v>0</v>
      </c>
      <c r="KK68" s="309">
        <f t="shared" si="317"/>
        <v>0</v>
      </c>
      <c r="KL68" s="309">
        <f t="shared" si="318"/>
        <v>0</v>
      </c>
      <c r="KM68" s="309">
        <f t="shared" si="319"/>
        <v>0</v>
      </c>
      <c r="KN68" s="309">
        <f t="shared" si="320"/>
        <v>0</v>
      </c>
      <c r="KO68" s="309">
        <f t="shared" si="321"/>
        <v>0</v>
      </c>
      <c r="KP68" s="309">
        <f t="shared" si="322"/>
        <v>0</v>
      </c>
      <c r="KQ68" s="309">
        <f t="shared" si="323"/>
        <v>0</v>
      </c>
      <c r="KR68" s="309">
        <f t="shared" si="324"/>
        <v>0</v>
      </c>
      <c r="KS68" s="309">
        <f t="shared" si="325"/>
        <v>0</v>
      </c>
      <c r="KT68" s="309">
        <f t="shared" si="326"/>
        <v>0</v>
      </c>
      <c r="KU68" s="309">
        <f t="shared" si="327"/>
        <v>0</v>
      </c>
      <c r="KV68" s="309">
        <f t="shared" si="328"/>
        <v>0</v>
      </c>
      <c r="KW68" s="309">
        <f t="shared" si="329"/>
        <v>0</v>
      </c>
      <c r="KX68" s="309">
        <f t="shared" si="330"/>
        <v>0</v>
      </c>
      <c r="KY68" s="309">
        <f t="shared" si="331"/>
        <v>0</v>
      </c>
      <c r="KZ68" s="309">
        <f t="shared" si="332"/>
        <v>0</v>
      </c>
      <c r="LA68" s="309">
        <f t="shared" si="333"/>
        <v>0</v>
      </c>
      <c r="LB68" s="309">
        <f t="shared" si="334"/>
        <v>0</v>
      </c>
      <c r="LC68" s="309">
        <f t="shared" si="335"/>
        <v>0</v>
      </c>
      <c r="LD68" s="309">
        <f t="shared" si="336"/>
        <v>0</v>
      </c>
      <c r="LE68" s="309">
        <f t="shared" si="337"/>
        <v>0</v>
      </c>
      <c r="LF68" s="309">
        <f t="shared" si="338"/>
        <v>0</v>
      </c>
      <c r="LG68" s="309">
        <f t="shared" si="339"/>
        <v>0</v>
      </c>
      <c r="LH68" s="309">
        <f t="shared" si="340"/>
        <v>0</v>
      </c>
      <c r="LI68" s="309">
        <f t="shared" si="341"/>
        <v>0</v>
      </c>
      <c r="LJ68" s="309">
        <f t="shared" si="342"/>
        <v>0</v>
      </c>
      <c r="LK68" s="309">
        <v>7.1666061013722845E-2</v>
      </c>
      <c r="LL68" s="309">
        <v>3.7702910713025638E-2</v>
      </c>
      <c r="LM68" s="309">
        <v>8.2276040796784813E-2</v>
      </c>
      <c r="LN68" s="309">
        <v>6.8689048595151986E-2</v>
      </c>
      <c r="LP68" s="309">
        <f t="shared" si="343"/>
        <v>0</v>
      </c>
      <c r="LQ68" s="309">
        <f t="shared" si="344"/>
        <v>0</v>
      </c>
      <c r="LR68" s="309">
        <f t="shared" si="345"/>
        <v>0</v>
      </c>
      <c r="LS68" s="309">
        <f t="shared" si="346"/>
        <v>0</v>
      </c>
      <c r="LT68" s="309">
        <f t="shared" si="347"/>
        <v>0</v>
      </c>
      <c r="LU68" s="309">
        <f t="shared" si="348"/>
        <v>0</v>
      </c>
      <c r="LV68" s="309">
        <f t="shared" si="349"/>
        <v>0</v>
      </c>
      <c r="LW68" s="309">
        <f t="shared" si="350"/>
        <v>0</v>
      </c>
      <c r="LX68" s="309">
        <f t="shared" si="351"/>
        <v>0</v>
      </c>
      <c r="LY68" s="309">
        <f t="shared" si="352"/>
        <v>0</v>
      </c>
      <c r="LZ68" s="309">
        <f t="shared" si="353"/>
        <v>0</v>
      </c>
      <c r="MA68" s="309">
        <f t="shared" si="354"/>
        <v>0</v>
      </c>
      <c r="MB68" s="309">
        <f t="shared" si="355"/>
        <v>0</v>
      </c>
      <c r="MC68" s="309">
        <f t="shared" si="356"/>
        <v>0</v>
      </c>
      <c r="MD68" s="309">
        <f t="shared" si="357"/>
        <v>0</v>
      </c>
      <c r="ME68" s="309">
        <f t="shared" si="358"/>
        <v>0</v>
      </c>
      <c r="MF68" s="309">
        <f t="shared" si="359"/>
        <v>0</v>
      </c>
      <c r="MG68" s="309">
        <f t="shared" si="360"/>
        <v>0</v>
      </c>
      <c r="MH68" s="309">
        <f t="shared" si="361"/>
        <v>0</v>
      </c>
      <c r="MI68" s="309">
        <f t="shared" si="362"/>
        <v>0</v>
      </c>
      <c r="MJ68" s="309">
        <f t="shared" si="363"/>
        <v>0</v>
      </c>
      <c r="MK68" s="309">
        <f t="shared" si="364"/>
        <v>0</v>
      </c>
      <c r="ML68" s="309">
        <f t="shared" si="365"/>
        <v>0</v>
      </c>
      <c r="MM68" s="309">
        <f t="shared" si="366"/>
        <v>0</v>
      </c>
      <c r="MN68" s="309">
        <f t="shared" si="367"/>
        <v>0</v>
      </c>
      <c r="MO68" s="309">
        <f t="shared" si="368"/>
        <v>0</v>
      </c>
      <c r="MP68" s="309">
        <f t="shared" si="369"/>
        <v>0</v>
      </c>
      <c r="MQ68" s="309">
        <f t="shared" si="370"/>
        <v>0</v>
      </c>
      <c r="MR68" s="309">
        <f t="shared" si="371"/>
        <v>0</v>
      </c>
      <c r="MS68" s="309">
        <f t="shared" si="372"/>
        <v>0</v>
      </c>
      <c r="MT68" s="309">
        <f t="shared" si="373"/>
        <v>0</v>
      </c>
      <c r="MU68" s="309">
        <v>7.1666061013722845E-2</v>
      </c>
      <c r="MV68" s="309">
        <v>3.7702910713025638E-2</v>
      </c>
      <c r="MW68" s="309">
        <v>8.2276040796784813E-2</v>
      </c>
      <c r="MX68" s="309">
        <v>6.8689048595151986E-2</v>
      </c>
      <c r="MZ68" s="309">
        <f t="shared" si="374"/>
        <v>0</v>
      </c>
      <c r="NA68" s="309">
        <f t="shared" si="375"/>
        <v>0</v>
      </c>
      <c r="NB68" s="309">
        <f t="shared" si="376"/>
        <v>0</v>
      </c>
      <c r="NC68" s="309">
        <f t="shared" si="377"/>
        <v>0</v>
      </c>
      <c r="ND68" s="309">
        <f t="shared" si="378"/>
        <v>0</v>
      </c>
      <c r="NE68" s="309">
        <f t="shared" si="379"/>
        <v>0</v>
      </c>
      <c r="NF68" s="309">
        <f t="shared" si="380"/>
        <v>0</v>
      </c>
      <c r="NG68" s="309">
        <f t="shared" si="381"/>
        <v>0</v>
      </c>
      <c r="NH68" s="309">
        <f t="shared" si="382"/>
        <v>0</v>
      </c>
      <c r="NI68" s="309">
        <f t="shared" si="383"/>
        <v>0</v>
      </c>
      <c r="NJ68" s="309">
        <f t="shared" si="384"/>
        <v>0</v>
      </c>
      <c r="NK68" s="309">
        <f t="shared" si="385"/>
        <v>0</v>
      </c>
      <c r="NL68" s="309">
        <f t="shared" si="386"/>
        <v>0</v>
      </c>
      <c r="NM68" s="309">
        <f t="shared" si="387"/>
        <v>0</v>
      </c>
      <c r="NN68" s="309">
        <f t="shared" si="388"/>
        <v>0</v>
      </c>
      <c r="NO68" s="309">
        <f t="shared" si="389"/>
        <v>0</v>
      </c>
      <c r="NP68" s="309">
        <f t="shared" si="390"/>
        <v>0</v>
      </c>
      <c r="NQ68" s="309">
        <f t="shared" si="391"/>
        <v>0</v>
      </c>
      <c r="NR68" s="309">
        <f t="shared" si="392"/>
        <v>0</v>
      </c>
      <c r="NS68" s="309">
        <f t="shared" si="393"/>
        <v>0</v>
      </c>
      <c r="NT68" s="309">
        <f t="shared" si="394"/>
        <v>0</v>
      </c>
      <c r="NU68" s="309">
        <f t="shared" si="395"/>
        <v>0</v>
      </c>
      <c r="NV68" s="309">
        <f t="shared" si="396"/>
        <v>0</v>
      </c>
      <c r="NW68" s="309">
        <f t="shared" si="397"/>
        <v>0</v>
      </c>
      <c r="NX68" s="309">
        <f t="shared" si="398"/>
        <v>0</v>
      </c>
      <c r="NY68" s="309">
        <f t="shared" si="399"/>
        <v>0</v>
      </c>
      <c r="NZ68" s="309">
        <f t="shared" si="400"/>
        <v>0</v>
      </c>
      <c r="OA68" s="309">
        <f t="shared" si="401"/>
        <v>0</v>
      </c>
      <c r="OB68" s="309">
        <f t="shared" si="402"/>
        <v>0</v>
      </c>
      <c r="OC68" s="309">
        <f t="shared" si="403"/>
        <v>0</v>
      </c>
      <c r="OD68" s="309">
        <f t="shared" si="404"/>
        <v>0</v>
      </c>
      <c r="OE68" s="309">
        <v>7.1666061013722845E-2</v>
      </c>
      <c r="OF68" s="309">
        <v>3.7702910713025638E-2</v>
      </c>
      <c r="OG68" s="309">
        <v>8.2276040796784813E-2</v>
      </c>
      <c r="OH68" s="309">
        <v>6.8689048595151986E-2</v>
      </c>
      <c r="OJ68" s="309">
        <f t="shared" si="405"/>
        <v>0.52265753082572164</v>
      </c>
      <c r="OK68" s="309">
        <f t="shared" si="406"/>
        <v>0.52265753082572164</v>
      </c>
      <c r="OL68" s="309">
        <f t="shared" si="407"/>
        <v>0.61899836403340236</v>
      </c>
      <c r="OM68" s="309">
        <f t="shared" si="408"/>
        <v>0.61328046326967112</v>
      </c>
      <c r="ON68" s="309">
        <f t="shared" si="409"/>
        <v>0.61899836403340236</v>
      </c>
      <c r="OO68" s="309">
        <f t="shared" si="410"/>
        <v>0.61328046326967112</v>
      </c>
      <c r="OP68" s="309">
        <f t="shared" si="411"/>
        <v>0.61328046326967112</v>
      </c>
      <c r="OQ68" s="309">
        <f t="shared" si="412"/>
        <v>0.61899836403340236</v>
      </c>
      <c r="OR68" s="309">
        <f t="shared" si="413"/>
        <v>0.61899836403340236</v>
      </c>
      <c r="OS68" s="309">
        <f t="shared" si="414"/>
        <v>0.61328046326967112</v>
      </c>
      <c r="OT68" s="309">
        <f t="shared" si="415"/>
        <v>0.52265753082572164</v>
      </c>
      <c r="OU68" s="309">
        <f t="shared" si="416"/>
        <v>0.61899836403340236</v>
      </c>
      <c r="OV68" s="309">
        <f t="shared" si="417"/>
        <v>0.61899836403340236</v>
      </c>
      <c r="OW68" s="309">
        <f t="shared" si="418"/>
        <v>0.52265753082572164</v>
      </c>
      <c r="OX68" s="309">
        <f t="shared" si="419"/>
        <v>0.61328046326967112</v>
      </c>
      <c r="OY68" s="309">
        <f t="shared" si="420"/>
        <v>0.61328046326967112</v>
      </c>
      <c r="OZ68" s="309">
        <f t="shared" si="421"/>
        <v>0.61899836403340236</v>
      </c>
      <c r="PA68" s="309">
        <f t="shared" si="422"/>
        <v>0.61899836403340236</v>
      </c>
      <c r="PB68" s="309">
        <f t="shared" si="423"/>
        <v>0.61328046326967112</v>
      </c>
      <c r="PC68" s="309">
        <f t="shared" si="424"/>
        <v>0.61328046326967112</v>
      </c>
      <c r="PD68" s="309">
        <f t="shared" si="425"/>
        <v>0.61328046326967112</v>
      </c>
      <c r="PE68" s="309">
        <f t="shared" si="426"/>
        <v>0.61328046326967112</v>
      </c>
      <c r="PF68" s="309">
        <f t="shared" si="427"/>
        <v>0.61899836403340236</v>
      </c>
      <c r="PG68" s="309">
        <f t="shared" si="428"/>
        <v>0.61899836403340236</v>
      </c>
      <c r="PH68" s="309">
        <f t="shared" si="429"/>
        <v>0.52265753082572164</v>
      </c>
      <c r="PI68" s="309">
        <f t="shared" si="430"/>
        <v>0.52265753082572164</v>
      </c>
      <c r="PJ68" s="309">
        <f t="shared" si="431"/>
        <v>0.61328046326967112</v>
      </c>
      <c r="PK68" s="309">
        <f t="shared" si="432"/>
        <v>0.61899836403340236</v>
      </c>
      <c r="PL68" s="309">
        <f t="shared" si="433"/>
        <v>0.61328046326967112</v>
      </c>
      <c r="PM68" s="309">
        <f t="shared" si="434"/>
        <v>0.61899836403340236</v>
      </c>
      <c r="PN68" s="309">
        <f t="shared" si="435"/>
        <v>0.61328046326967112</v>
      </c>
      <c r="PO68" s="309">
        <v>7.1666061013722845E-2</v>
      </c>
      <c r="PP68" s="309">
        <v>3.7702910713025638E-2</v>
      </c>
      <c r="PQ68" s="309">
        <v>8.2276040796784813E-2</v>
      </c>
      <c r="PR68" s="309">
        <v>6.8689048595151986E-2</v>
      </c>
      <c r="PT68" s="309">
        <f t="shared" si="436"/>
        <v>0.26387771056597253</v>
      </c>
      <c r="PU68" s="309">
        <f t="shared" si="437"/>
        <v>0.26387771056597253</v>
      </c>
      <c r="PV68" s="309">
        <f t="shared" si="438"/>
        <v>0.6608728728638027</v>
      </c>
      <c r="PW68" s="309">
        <f t="shared" si="439"/>
        <v>0.52187984355942407</v>
      </c>
      <c r="PX68" s="309">
        <f t="shared" si="440"/>
        <v>0.6608728728638027</v>
      </c>
      <c r="PY68" s="309">
        <f t="shared" si="441"/>
        <v>0.52187984355942407</v>
      </c>
      <c r="PZ68" s="309">
        <f t="shared" si="442"/>
        <v>0.52187984355942407</v>
      </c>
      <c r="QA68" s="309">
        <f t="shared" si="443"/>
        <v>0.6608728728638027</v>
      </c>
      <c r="QB68" s="309">
        <f t="shared" si="444"/>
        <v>0.6608728728638027</v>
      </c>
      <c r="QC68" s="309">
        <f t="shared" si="445"/>
        <v>0.52187984355942407</v>
      </c>
      <c r="QD68" s="309">
        <f t="shared" si="446"/>
        <v>0.26387771056597253</v>
      </c>
      <c r="QE68" s="309">
        <f t="shared" si="447"/>
        <v>0.6608728728638027</v>
      </c>
      <c r="QF68" s="309">
        <f t="shared" si="448"/>
        <v>0.6608728728638027</v>
      </c>
      <c r="QG68" s="309">
        <f t="shared" si="449"/>
        <v>0.26387771056597253</v>
      </c>
      <c r="QH68" s="309">
        <f t="shared" si="450"/>
        <v>0.52187984355942407</v>
      </c>
      <c r="QI68" s="309">
        <f t="shared" si="451"/>
        <v>0.52187984355942407</v>
      </c>
      <c r="QJ68" s="309">
        <f t="shared" si="452"/>
        <v>0.6608728728638027</v>
      </c>
      <c r="QK68" s="309">
        <f t="shared" si="453"/>
        <v>0.6608728728638027</v>
      </c>
      <c r="QL68" s="309">
        <f t="shared" si="454"/>
        <v>0.52187984355942407</v>
      </c>
      <c r="QM68" s="309">
        <f t="shared" si="455"/>
        <v>0.52187984355942407</v>
      </c>
      <c r="QN68" s="309">
        <f t="shared" si="456"/>
        <v>0.52187984355942407</v>
      </c>
      <c r="QO68" s="309">
        <f t="shared" si="457"/>
        <v>0.52187984355942407</v>
      </c>
      <c r="QP68" s="309">
        <f t="shared" si="458"/>
        <v>0.6608728728638027</v>
      </c>
      <c r="QQ68" s="309">
        <f t="shared" si="459"/>
        <v>0.6608728728638027</v>
      </c>
      <c r="QR68" s="309">
        <f t="shared" si="460"/>
        <v>0.26387771056597253</v>
      </c>
      <c r="QS68" s="309">
        <f t="shared" si="461"/>
        <v>0.26387771056597253</v>
      </c>
      <c r="QT68" s="309">
        <f t="shared" si="462"/>
        <v>0.52187984355942407</v>
      </c>
      <c r="QU68" s="309">
        <f t="shared" si="463"/>
        <v>0.6608728728638027</v>
      </c>
      <c r="QV68" s="309">
        <f t="shared" si="464"/>
        <v>0.52187984355942407</v>
      </c>
      <c r="QW68" s="309">
        <f t="shared" si="465"/>
        <v>0.6608728728638027</v>
      </c>
      <c r="QX68" s="309">
        <f t="shared" si="466"/>
        <v>0.52187984355942407</v>
      </c>
      <c r="QY68" s="309">
        <v>7.1666061013722845E-2</v>
      </c>
      <c r="QZ68" s="309">
        <v>3.7702910713025638E-2</v>
      </c>
      <c r="RA68" s="309">
        <v>8.2276040796784813E-2</v>
      </c>
      <c r="RB68" s="309">
        <v>6.8689048595151986E-2</v>
      </c>
      <c r="RD68" s="309">
        <f t="shared" si="467"/>
        <v>0.64623720051694999</v>
      </c>
      <c r="RE68" s="309">
        <f t="shared" si="468"/>
        <v>0.64623720051694999</v>
      </c>
      <c r="RF68" s="309">
        <f t="shared" si="469"/>
        <v>0.99600521767487371</v>
      </c>
      <c r="RG68" s="309">
        <f t="shared" si="470"/>
        <v>1</v>
      </c>
      <c r="RH68" s="309">
        <f t="shared" si="471"/>
        <v>0.99600521767487371</v>
      </c>
      <c r="RI68" s="309">
        <f t="shared" si="472"/>
        <v>1</v>
      </c>
      <c r="RJ68" s="309">
        <f t="shared" si="473"/>
        <v>1</v>
      </c>
      <c r="RK68" s="309">
        <f t="shared" si="474"/>
        <v>0.99600521767487371</v>
      </c>
      <c r="RL68" s="309">
        <f t="shared" si="475"/>
        <v>0.99600521767487371</v>
      </c>
      <c r="RM68" s="309">
        <f t="shared" si="476"/>
        <v>1</v>
      </c>
      <c r="RN68" s="309">
        <f t="shared" si="477"/>
        <v>0.64623720051694999</v>
      </c>
      <c r="RO68" s="309">
        <f t="shared" si="478"/>
        <v>0.99600521767487371</v>
      </c>
      <c r="RP68" s="309">
        <f t="shared" si="479"/>
        <v>0.99600521767487371</v>
      </c>
      <c r="RQ68" s="309">
        <f t="shared" si="480"/>
        <v>0.64623720051694999</v>
      </c>
      <c r="RR68" s="309">
        <f t="shared" si="481"/>
        <v>1</v>
      </c>
      <c r="RS68" s="309">
        <f t="shared" si="482"/>
        <v>1</v>
      </c>
      <c r="RT68" s="309">
        <f t="shared" si="483"/>
        <v>0.99600521767487371</v>
      </c>
      <c r="RU68" s="309">
        <f t="shared" si="484"/>
        <v>0.99600521767487371</v>
      </c>
      <c r="RV68" s="309">
        <f t="shared" si="485"/>
        <v>1</v>
      </c>
      <c r="RW68" s="309">
        <f t="shared" si="486"/>
        <v>1</v>
      </c>
      <c r="RX68" s="309">
        <f t="shared" si="487"/>
        <v>1</v>
      </c>
      <c r="RY68" s="309">
        <f t="shared" si="488"/>
        <v>1</v>
      </c>
      <c r="RZ68" s="309">
        <f t="shared" si="489"/>
        <v>0.99600521767487371</v>
      </c>
      <c r="SA68" s="309">
        <f t="shared" si="490"/>
        <v>0.99600521767487371</v>
      </c>
      <c r="SB68" s="309">
        <f t="shared" si="491"/>
        <v>0.64623720051694999</v>
      </c>
      <c r="SC68" s="309">
        <f t="shared" si="492"/>
        <v>0.64623720051694999</v>
      </c>
      <c r="SD68" s="309">
        <f t="shared" si="493"/>
        <v>1</v>
      </c>
      <c r="SE68" s="309">
        <f t="shared" si="494"/>
        <v>0.99600521767487371</v>
      </c>
      <c r="SF68" s="309">
        <f t="shared" si="495"/>
        <v>1</v>
      </c>
      <c r="SG68" s="309">
        <f t="shared" si="496"/>
        <v>0.99600521767487371</v>
      </c>
      <c r="SH68" s="309">
        <f t="shared" si="497"/>
        <v>1</v>
      </c>
      <c r="SI68" s="309">
        <v>7.1666061013722845E-2</v>
      </c>
      <c r="SJ68" s="309">
        <v>3.7702910713025638E-2</v>
      </c>
      <c r="SK68" s="309">
        <v>8.2276040796784813E-2</v>
      </c>
      <c r="SL68" s="309">
        <v>6.8689048595151986E-2</v>
      </c>
      <c r="SN68" s="309">
        <f t="shared" si="498"/>
        <v>0.1891776334777642</v>
      </c>
      <c r="SO68" s="309">
        <f t="shared" si="499"/>
        <v>0.1891776334777642</v>
      </c>
      <c r="SP68" s="309">
        <f t="shared" si="500"/>
        <v>0.17280152890375083</v>
      </c>
      <c r="SQ68" s="309">
        <f t="shared" si="501"/>
        <v>9.6007275584352264E-2</v>
      </c>
      <c r="SR68" s="309">
        <f t="shared" si="502"/>
        <v>0.17280152890375083</v>
      </c>
      <c r="SS68" s="309">
        <f t="shared" si="503"/>
        <v>9.6007275584352264E-2</v>
      </c>
      <c r="ST68" s="309">
        <f t="shared" si="504"/>
        <v>9.6007275584352264E-2</v>
      </c>
      <c r="SU68" s="309">
        <f t="shared" si="505"/>
        <v>0.17280152890375083</v>
      </c>
      <c r="SV68" s="309">
        <f t="shared" si="506"/>
        <v>0.17280152890375083</v>
      </c>
      <c r="SW68" s="309">
        <f t="shared" si="507"/>
        <v>9.6007275584352264E-2</v>
      </c>
      <c r="SX68" s="309">
        <f t="shared" si="508"/>
        <v>0.1891776334777642</v>
      </c>
      <c r="SY68" s="309">
        <f t="shared" si="509"/>
        <v>0.17280152890375083</v>
      </c>
      <c r="SZ68" s="309">
        <f t="shared" si="510"/>
        <v>0.17280152890375083</v>
      </c>
      <c r="TA68" s="309">
        <f t="shared" si="511"/>
        <v>0.1891776334777642</v>
      </c>
      <c r="TB68" s="309">
        <f t="shared" si="512"/>
        <v>9.6007275584352264E-2</v>
      </c>
      <c r="TC68" s="309">
        <f t="shared" si="513"/>
        <v>9.6007275584352264E-2</v>
      </c>
      <c r="TD68" s="309">
        <f t="shared" si="514"/>
        <v>0.17280152890375083</v>
      </c>
      <c r="TE68" s="309">
        <f t="shared" si="515"/>
        <v>0.17280152890375083</v>
      </c>
      <c r="TF68" s="309">
        <f t="shared" si="516"/>
        <v>9.6007275584352264E-2</v>
      </c>
      <c r="TG68" s="309">
        <f t="shared" si="517"/>
        <v>9.6007275584352264E-2</v>
      </c>
      <c r="TH68" s="309">
        <f t="shared" si="518"/>
        <v>9.6007275584352264E-2</v>
      </c>
      <c r="TI68" s="309">
        <f t="shared" si="519"/>
        <v>9.6007275584352264E-2</v>
      </c>
      <c r="TJ68" s="309">
        <f t="shared" si="520"/>
        <v>0.17280152890375083</v>
      </c>
      <c r="TK68" s="309">
        <f t="shared" si="521"/>
        <v>0.17280152890375083</v>
      </c>
      <c r="TL68" s="309">
        <f t="shared" si="522"/>
        <v>0.1891776334777642</v>
      </c>
      <c r="TM68" s="309">
        <f t="shared" si="523"/>
        <v>0.1891776334777642</v>
      </c>
      <c r="TN68" s="309">
        <f t="shared" si="524"/>
        <v>9.6007275584352264E-2</v>
      </c>
      <c r="TO68" s="309">
        <f t="shared" si="525"/>
        <v>0.17280152890375083</v>
      </c>
      <c r="TP68" s="309">
        <f t="shared" si="526"/>
        <v>9.6007275584352264E-2</v>
      </c>
      <c r="TQ68" s="309">
        <f t="shared" si="527"/>
        <v>0.17280152890375083</v>
      </c>
      <c r="TR68" s="309">
        <f t="shared" si="528"/>
        <v>9.6007275584352264E-2</v>
      </c>
      <c r="TS68" s="309">
        <v>7.1666061013722845E-2</v>
      </c>
      <c r="TT68" s="309">
        <v>3.7702910713025638E-2</v>
      </c>
      <c r="TU68" s="309">
        <v>8.2276040796784813E-2</v>
      </c>
      <c r="TV68" s="309">
        <v>6.8689048595151986E-2</v>
      </c>
      <c r="TX68" s="309">
        <f t="shared" si="529"/>
        <v>0.20499370178794726</v>
      </c>
      <c r="TY68" s="309">
        <f t="shared" si="530"/>
        <v>0.20499370178794726</v>
      </c>
      <c r="TZ68" s="309">
        <f t="shared" si="531"/>
        <v>0.2136684721956118</v>
      </c>
      <c r="UA68" s="309">
        <f t="shared" si="532"/>
        <v>0.40783656768578164</v>
      </c>
      <c r="UB68" s="309">
        <f t="shared" si="533"/>
        <v>0.2136684721956118</v>
      </c>
      <c r="UC68" s="309">
        <f t="shared" si="534"/>
        <v>0.40783656768578164</v>
      </c>
      <c r="UD68" s="309">
        <f t="shared" si="535"/>
        <v>0.40783656768578164</v>
      </c>
      <c r="UE68" s="309">
        <f t="shared" si="536"/>
        <v>0.2136684721956118</v>
      </c>
      <c r="UF68" s="309">
        <f t="shared" si="537"/>
        <v>0.2136684721956118</v>
      </c>
      <c r="UG68" s="309">
        <f t="shared" si="538"/>
        <v>0.40783656768578164</v>
      </c>
      <c r="UH68" s="309">
        <f t="shared" si="539"/>
        <v>0.20499370178794726</v>
      </c>
      <c r="UI68" s="309">
        <f t="shared" si="540"/>
        <v>0.2136684721956118</v>
      </c>
      <c r="UJ68" s="309">
        <f t="shared" si="541"/>
        <v>0.2136684721956118</v>
      </c>
      <c r="UK68" s="309">
        <f t="shared" si="542"/>
        <v>0.20499370178794726</v>
      </c>
      <c r="UL68" s="309">
        <f t="shared" si="543"/>
        <v>0.40783656768578164</v>
      </c>
      <c r="UM68" s="309">
        <f t="shared" si="544"/>
        <v>0.40783656768578164</v>
      </c>
      <c r="UN68" s="309">
        <f t="shared" si="545"/>
        <v>0.2136684721956118</v>
      </c>
      <c r="UO68" s="309">
        <f t="shared" si="546"/>
        <v>0.2136684721956118</v>
      </c>
      <c r="UP68" s="309">
        <f t="shared" si="547"/>
        <v>0.40783656768578164</v>
      </c>
      <c r="UQ68" s="309">
        <f t="shared" si="548"/>
        <v>0.40783656768578164</v>
      </c>
      <c r="UR68" s="309">
        <f t="shared" si="549"/>
        <v>0.40783656768578164</v>
      </c>
      <c r="US68" s="309">
        <f t="shared" si="550"/>
        <v>0.40783656768578164</v>
      </c>
      <c r="UT68" s="309">
        <f t="shared" si="551"/>
        <v>0.2136684721956118</v>
      </c>
      <c r="UU68" s="309">
        <f t="shared" si="552"/>
        <v>0.2136684721956118</v>
      </c>
      <c r="UV68" s="309">
        <f t="shared" si="553"/>
        <v>0.20499370178794726</v>
      </c>
      <c r="UW68" s="309">
        <f t="shared" si="554"/>
        <v>0.20499370178794726</v>
      </c>
      <c r="UX68" s="309">
        <f t="shared" si="555"/>
        <v>0.40783656768578164</v>
      </c>
      <c r="UY68" s="309">
        <f t="shared" si="556"/>
        <v>0.2136684721956118</v>
      </c>
      <c r="UZ68" s="309">
        <f t="shared" si="557"/>
        <v>0.40783656768578164</v>
      </c>
      <c r="VA68" s="309">
        <f t="shared" si="558"/>
        <v>0.2136684721956118</v>
      </c>
      <c r="VB68" s="309">
        <f t="shared" si="559"/>
        <v>0.40783656768578164</v>
      </c>
      <c r="VC68" s="309">
        <v>7.1666061013722845E-2</v>
      </c>
      <c r="VD68" s="309">
        <v>3.7702910713025638E-2</v>
      </c>
      <c r="VE68" s="309">
        <v>8.2276040796784813E-2</v>
      </c>
      <c r="VF68" s="309">
        <v>6.8689048595151986E-2</v>
      </c>
      <c r="VH68" s="309">
        <f t="shared" si="560"/>
        <v>0</v>
      </c>
      <c r="VI68" s="309">
        <f t="shared" si="561"/>
        <v>0</v>
      </c>
      <c r="VJ68" s="309">
        <f t="shared" si="562"/>
        <v>1.1095700416088764E-2</v>
      </c>
      <c r="VK68" s="309">
        <f t="shared" si="563"/>
        <v>0</v>
      </c>
      <c r="VL68" s="309">
        <f t="shared" si="564"/>
        <v>1.1095700416088764E-2</v>
      </c>
      <c r="VM68" s="309">
        <f t="shared" si="565"/>
        <v>0</v>
      </c>
      <c r="VN68" s="309">
        <f t="shared" si="566"/>
        <v>0</v>
      </c>
      <c r="VO68" s="309">
        <f t="shared" si="567"/>
        <v>1.1095700416088764E-2</v>
      </c>
      <c r="VP68" s="309">
        <f t="shared" si="568"/>
        <v>1.1095700416088764E-2</v>
      </c>
      <c r="VQ68" s="309">
        <f t="shared" si="569"/>
        <v>0</v>
      </c>
      <c r="VR68" s="309">
        <f t="shared" si="570"/>
        <v>0</v>
      </c>
      <c r="VS68" s="309">
        <f t="shared" si="571"/>
        <v>1.1095700416088764E-2</v>
      </c>
      <c r="VT68" s="309">
        <f t="shared" si="572"/>
        <v>1.1095700416088764E-2</v>
      </c>
      <c r="VU68" s="309">
        <f t="shared" si="573"/>
        <v>0</v>
      </c>
      <c r="VV68" s="309">
        <f t="shared" si="574"/>
        <v>0</v>
      </c>
      <c r="VW68" s="309">
        <f t="shared" si="575"/>
        <v>0</v>
      </c>
      <c r="VX68" s="309">
        <f t="shared" si="576"/>
        <v>1.1095700416088764E-2</v>
      </c>
      <c r="VY68" s="309">
        <f t="shared" si="577"/>
        <v>1.1095700416088764E-2</v>
      </c>
      <c r="VZ68" s="309">
        <f t="shared" si="578"/>
        <v>0</v>
      </c>
      <c r="WA68" s="309">
        <f t="shared" si="579"/>
        <v>0</v>
      </c>
      <c r="WB68" s="309">
        <f t="shared" si="580"/>
        <v>0</v>
      </c>
      <c r="WC68" s="309">
        <f t="shared" si="581"/>
        <v>0</v>
      </c>
      <c r="WD68" s="309">
        <f t="shared" si="582"/>
        <v>1.1095700416088764E-2</v>
      </c>
      <c r="WE68" s="309">
        <f t="shared" si="583"/>
        <v>1.1095700416088764E-2</v>
      </c>
      <c r="WF68" s="309">
        <f t="shared" si="584"/>
        <v>0</v>
      </c>
      <c r="WG68" s="309">
        <f t="shared" si="585"/>
        <v>0</v>
      </c>
      <c r="WH68" s="309">
        <f t="shared" si="586"/>
        <v>0</v>
      </c>
      <c r="WI68" s="309">
        <f t="shared" si="587"/>
        <v>1.1095700416088764E-2</v>
      </c>
      <c r="WJ68" s="309">
        <f t="shared" si="588"/>
        <v>0</v>
      </c>
      <c r="WK68" s="309">
        <f t="shared" si="589"/>
        <v>1.1095700416088764E-2</v>
      </c>
      <c r="WL68" s="309">
        <f t="shared" si="590"/>
        <v>0</v>
      </c>
      <c r="WM68" s="309">
        <v>7.1666061013722845E-2</v>
      </c>
      <c r="WN68" s="309">
        <v>3.7702910713025638E-2</v>
      </c>
      <c r="WO68" s="309">
        <v>8.2276040796784813E-2</v>
      </c>
      <c r="WP68" s="309">
        <v>6.8689048595151986E-2</v>
      </c>
      <c r="WR68" s="309">
        <f t="shared" si="591"/>
        <v>0</v>
      </c>
      <c r="WS68" s="309">
        <f t="shared" si="592"/>
        <v>0</v>
      </c>
      <c r="WT68" s="309">
        <f t="shared" si="593"/>
        <v>0</v>
      </c>
      <c r="WU68" s="309">
        <f t="shared" si="594"/>
        <v>0</v>
      </c>
      <c r="WV68" s="309">
        <f t="shared" si="595"/>
        <v>0</v>
      </c>
      <c r="WW68" s="309">
        <f t="shared" si="596"/>
        <v>0</v>
      </c>
      <c r="WX68" s="309">
        <f t="shared" si="597"/>
        <v>0</v>
      </c>
      <c r="WY68" s="309">
        <f t="shared" si="598"/>
        <v>0</v>
      </c>
      <c r="WZ68" s="309">
        <f t="shared" si="599"/>
        <v>0</v>
      </c>
      <c r="XA68" s="309">
        <f t="shared" si="600"/>
        <v>0</v>
      </c>
      <c r="XB68" s="309">
        <f t="shared" si="601"/>
        <v>0</v>
      </c>
      <c r="XC68" s="309">
        <f t="shared" si="602"/>
        <v>0</v>
      </c>
      <c r="XD68" s="309">
        <f t="shared" si="603"/>
        <v>0</v>
      </c>
      <c r="XE68" s="309">
        <f t="shared" si="604"/>
        <v>0</v>
      </c>
      <c r="XF68" s="309">
        <f t="shared" si="605"/>
        <v>0</v>
      </c>
      <c r="XG68" s="309">
        <f t="shared" si="606"/>
        <v>0</v>
      </c>
      <c r="XH68" s="309">
        <f t="shared" si="607"/>
        <v>0</v>
      </c>
      <c r="XI68" s="309">
        <f t="shared" si="608"/>
        <v>0</v>
      </c>
      <c r="XJ68" s="309">
        <f t="shared" si="609"/>
        <v>0</v>
      </c>
      <c r="XK68" s="309">
        <f t="shared" si="610"/>
        <v>0</v>
      </c>
      <c r="XL68" s="309">
        <f t="shared" si="611"/>
        <v>0</v>
      </c>
      <c r="XM68" s="309">
        <f t="shared" si="612"/>
        <v>0</v>
      </c>
      <c r="XN68" s="309">
        <f t="shared" si="613"/>
        <v>0</v>
      </c>
      <c r="XO68" s="309">
        <f t="shared" si="614"/>
        <v>0</v>
      </c>
      <c r="XP68" s="309">
        <f t="shared" si="615"/>
        <v>0</v>
      </c>
      <c r="XQ68" s="309">
        <f t="shared" si="616"/>
        <v>0</v>
      </c>
      <c r="XR68" s="309">
        <f t="shared" si="617"/>
        <v>0</v>
      </c>
      <c r="XS68" s="309">
        <f t="shared" si="618"/>
        <v>0</v>
      </c>
      <c r="XT68" s="309">
        <f t="shared" si="619"/>
        <v>0</v>
      </c>
      <c r="XU68" s="309">
        <f t="shared" si="620"/>
        <v>0</v>
      </c>
      <c r="XV68" s="309">
        <f t="shared" si="621"/>
        <v>0</v>
      </c>
      <c r="XW68" s="309">
        <v>7.1666061013722845E-2</v>
      </c>
      <c r="XX68" s="309">
        <v>3.7702910713025638E-2</v>
      </c>
      <c r="XY68" s="309">
        <v>8.2276040796784813E-2</v>
      </c>
      <c r="XZ68" s="309">
        <v>6.8689048595151986E-2</v>
      </c>
      <c r="YB68" s="309">
        <f t="shared" si="622"/>
        <v>0</v>
      </c>
      <c r="YC68" s="309">
        <f t="shared" si="623"/>
        <v>0</v>
      </c>
      <c r="YD68" s="309">
        <f t="shared" si="624"/>
        <v>0</v>
      </c>
      <c r="YE68" s="309">
        <f t="shared" si="625"/>
        <v>0</v>
      </c>
      <c r="YF68" s="309">
        <f t="shared" si="626"/>
        <v>0</v>
      </c>
      <c r="YG68" s="309">
        <f t="shared" si="627"/>
        <v>0</v>
      </c>
      <c r="YH68" s="309">
        <f t="shared" si="628"/>
        <v>0</v>
      </c>
      <c r="YI68" s="309">
        <f t="shared" si="629"/>
        <v>0</v>
      </c>
      <c r="YJ68" s="309">
        <f t="shared" si="630"/>
        <v>0</v>
      </c>
      <c r="YK68" s="309">
        <f t="shared" si="631"/>
        <v>0</v>
      </c>
      <c r="YL68" s="309">
        <f t="shared" si="632"/>
        <v>0</v>
      </c>
      <c r="YM68" s="309">
        <f t="shared" si="633"/>
        <v>0</v>
      </c>
      <c r="YN68" s="309">
        <f t="shared" si="634"/>
        <v>0</v>
      </c>
      <c r="YO68" s="309">
        <f t="shared" si="635"/>
        <v>0</v>
      </c>
      <c r="YP68" s="309">
        <f t="shared" si="636"/>
        <v>0</v>
      </c>
      <c r="YQ68" s="309">
        <f t="shared" si="637"/>
        <v>0</v>
      </c>
      <c r="YR68" s="309">
        <f t="shared" si="638"/>
        <v>0</v>
      </c>
      <c r="YS68" s="309">
        <f t="shared" si="639"/>
        <v>0</v>
      </c>
      <c r="YT68" s="309">
        <f t="shared" si="640"/>
        <v>0</v>
      </c>
      <c r="YU68" s="309">
        <f t="shared" si="641"/>
        <v>0</v>
      </c>
      <c r="YV68" s="309">
        <f t="shared" si="642"/>
        <v>0</v>
      </c>
      <c r="YW68" s="309">
        <f t="shared" si="643"/>
        <v>0</v>
      </c>
      <c r="YX68" s="309">
        <f t="shared" si="644"/>
        <v>0</v>
      </c>
      <c r="YY68" s="309">
        <f t="shared" si="645"/>
        <v>0</v>
      </c>
      <c r="YZ68" s="309">
        <f t="shared" si="646"/>
        <v>0</v>
      </c>
      <c r="ZA68" s="309">
        <f t="shared" si="647"/>
        <v>0</v>
      </c>
      <c r="ZB68" s="309">
        <f t="shared" si="648"/>
        <v>0</v>
      </c>
      <c r="ZC68" s="309">
        <f t="shared" si="649"/>
        <v>0</v>
      </c>
      <c r="ZD68" s="309">
        <f t="shared" si="650"/>
        <v>0</v>
      </c>
      <c r="ZE68" s="309">
        <f t="shared" si="651"/>
        <v>0</v>
      </c>
      <c r="ZF68" s="309">
        <f t="shared" si="652"/>
        <v>0</v>
      </c>
      <c r="ZG68" s="309">
        <v>7.1666061013722845E-2</v>
      </c>
      <c r="ZH68" s="309">
        <v>3.7702910713025638E-2</v>
      </c>
      <c r="ZI68" s="309">
        <v>8.2276040796784813E-2</v>
      </c>
      <c r="ZJ68" s="309">
        <v>6.8689048595151986E-2</v>
      </c>
      <c r="ZL68" s="309">
        <f t="shared" si="653"/>
        <v>0</v>
      </c>
      <c r="ZM68" s="309">
        <f t="shared" si="654"/>
        <v>0</v>
      </c>
      <c r="ZN68" s="309">
        <f t="shared" si="655"/>
        <v>0</v>
      </c>
      <c r="ZO68" s="309">
        <f t="shared" si="656"/>
        <v>0</v>
      </c>
      <c r="ZP68" s="309">
        <f t="shared" si="657"/>
        <v>0</v>
      </c>
      <c r="ZQ68" s="309">
        <f t="shared" si="658"/>
        <v>0</v>
      </c>
      <c r="ZR68" s="309">
        <f t="shared" si="659"/>
        <v>0</v>
      </c>
      <c r="ZS68" s="309">
        <f t="shared" si="660"/>
        <v>0</v>
      </c>
      <c r="ZT68" s="309">
        <f t="shared" si="661"/>
        <v>0</v>
      </c>
      <c r="ZU68" s="309">
        <f t="shared" si="662"/>
        <v>0</v>
      </c>
      <c r="ZV68" s="309">
        <f t="shared" si="663"/>
        <v>0</v>
      </c>
      <c r="ZW68" s="309">
        <f t="shared" si="664"/>
        <v>0</v>
      </c>
      <c r="ZX68" s="309">
        <f t="shared" si="665"/>
        <v>0</v>
      </c>
      <c r="ZY68" s="309">
        <f t="shared" si="666"/>
        <v>0</v>
      </c>
      <c r="ZZ68" s="309">
        <f t="shared" si="667"/>
        <v>0</v>
      </c>
      <c r="AAA68" s="309">
        <f t="shared" si="668"/>
        <v>0</v>
      </c>
      <c r="AAB68" s="309">
        <f t="shared" si="669"/>
        <v>0</v>
      </c>
      <c r="AAC68" s="309">
        <f t="shared" si="670"/>
        <v>0</v>
      </c>
      <c r="AAD68" s="309">
        <f t="shared" si="671"/>
        <v>0</v>
      </c>
      <c r="AAE68" s="309">
        <f t="shared" si="672"/>
        <v>0</v>
      </c>
      <c r="AAF68" s="309">
        <f t="shared" si="673"/>
        <v>0</v>
      </c>
      <c r="AAG68" s="309">
        <f t="shared" si="674"/>
        <v>0</v>
      </c>
      <c r="AAH68" s="309">
        <f t="shared" si="675"/>
        <v>0</v>
      </c>
      <c r="AAI68" s="309">
        <f t="shared" si="676"/>
        <v>0</v>
      </c>
      <c r="AAJ68" s="309">
        <f t="shared" si="677"/>
        <v>0</v>
      </c>
      <c r="AAK68" s="309">
        <f t="shared" si="678"/>
        <v>0</v>
      </c>
      <c r="AAL68" s="309">
        <f t="shared" si="679"/>
        <v>0</v>
      </c>
      <c r="AAM68" s="309">
        <f t="shared" si="680"/>
        <v>0</v>
      </c>
      <c r="AAN68" s="309">
        <f t="shared" si="681"/>
        <v>0</v>
      </c>
      <c r="AAO68" s="309">
        <f t="shared" si="682"/>
        <v>0</v>
      </c>
      <c r="AAP68" s="309">
        <f t="shared" si="683"/>
        <v>0</v>
      </c>
      <c r="AAQ68" s="309">
        <v>7.1666061013722845E-2</v>
      </c>
      <c r="AAR68" s="309">
        <v>3.7702910713025638E-2</v>
      </c>
      <c r="AAS68" s="309">
        <v>8.2276040796784813E-2</v>
      </c>
      <c r="AAT68" s="309">
        <v>6.8689048595151986E-2</v>
      </c>
      <c r="AAV68" s="309">
        <f t="shared" si="684"/>
        <v>0.19814242087787673</v>
      </c>
      <c r="AAW68" s="309">
        <f t="shared" si="685"/>
        <v>0.19814242087787673</v>
      </c>
      <c r="AAX68" s="309">
        <f t="shared" si="686"/>
        <v>7.9374861704309074E-2</v>
      </c>
      <c r="AAY68" s="309">
        <f t="shared" si="687"/>
        <v>4.5912655203933755E-2</v>
      </c>
      <c r="AAZ68" s="309">
        <f t="shared" si="688"/>
        <v>7.9374861704309074E-2</v>
      </c>
      <c r="ABA68" s="309">
        <f t="shared" si="689"/>
        <v>4.5912655203933755E-2</v>
      </c>
      <c r="ABB68" s="309">
        <f t="shared" si="690"/>
        <v>4.5912655203933755E-2</v>
      </c>
      <c r="ABC68" s="309">
        <f t="shared" si="691"/>
        <v>7.9374861704309074E-2</v>
      </c>
      <c r="ABD68" s="309">
        <f t="shared" si="692"/>
        <v>7.9374861704309074E-2</v>
      </c>
      <c r="ABE68" s="309">
        <f t="shared" si="693"/>
        <v>4.5912655203933755E-2</v>
      </c>
      <c r="ABF68" s="309">
        <f t="shared" si="694"/>
        <v>0.19814242087787673</v>
      </c>
      <c r="ABG68" s="309">
        <f t="shared" si="695"/>
        <v>7.9374861704309074E-2</v>
      </c>
      <c r="ABH68" s="309">
        <f t="shared" si="696"/>
        <v>7.9374861704309074E-2</v>
      </c>
      <c r="ABI68" s="309">
        <f t="shared" si="697"/>
        <v>0.19814242087787673</v>
      </c>
      <c r="ABJ68" s="309">
        <f t="shared" si="698"/>
        <v>4.5912655203933755E-2</v>
      </c>
      <c r="ABK68" s="309">
        <f t="shared" si="699"/>
        <v>4.5912655203933755E-2</v>
      </c>
      <c r="ABL68" s="309">
        <f t="shared" si="700"/>
        <v>7.9374861704309074E-2</v>
      </c>
      <c r="ABM68" s="309">
        <f t="shared" si="701"/>
        <v>7.9374861704309074E-2</v>
      </c>
      <c r="ABN68" s="309">
        <f t="shared" si="702"/>
        <v>4.5912655203933755E-2</v>
      </c>
      <c r="ABO68" s="309">
        <f t="shared" si="703"/>
        <v>4.5912655203933755E-2</v>
      </c>
      <c r="ABP68" s="309">
        <f t="shared" si="704"/>
        <v>4.5912655203933755E-2</v>
      </c>
      <c r="ABQ68" s="309">
        <f t="shared" si="705"/>
        <v>4.5912655203933755E-2</v>
      </c>
      <c r="ABR68" s="309">
        <f t="shared" si="706"/>
        <v>7.9374861704309074E-2</v>
      </c>
      <c r="ABS68" s="309">
        <f t="shared" si="707"/>
        <v>7.9374861704309074E-2</v>
      </c>
      <c r="ABT68" s="309">
        <f t="shared" si="708"/>
        <v>0.19814242087787673</v>
      </c>
      <c r="ABU68" s="309">
        <f t="shared" si="709"/>
        <v>0.19814242087787673</v>
      </c>
      <c r="ABV68" s="309">
        <f t="shared" si="710"/>
        <v>4.5912655203933755E-2</v>
      </c>
      <c r="ABW68" s="309">
        <f t="shared" si="711"/>
        <v>7.9374861704309074E-2</v>
      </c>
      <c r="ABX68" s="309">
        <f t="shared" si="712"/>
        <v>4.5912655203933755E-2</v>
      </c>
      <c r="ABY68" s="309">
        <f t="shared" si="713"/>
        <v>7.9374861704309074E-2</v>
      </c>
      <c r="ABZ68" s="309">
        <f t="shared" si="714"/>
        <v>4.5912655203933755E-2</v>
      </c>
      <c r="ACA68" s="309">
        <v>7.1666061013722845E-2</v>
      </c>
      <c r="ACB68" s="309">
        <v>3.7702910713025638E-2</v>
      </c>
      <c r="ACC68" s="309">
        <v>8.2276040796784813E-2</v>
      </c>
      <c r="ACD68" s="309">
        <v>6.8689048595151986E-2</v>
      </c>
      <c r="ACF68" s="309">
        <f t="shared" si="715"/>
        <v>8.7585632912057745E-2</v>
      </c>
      <c r="ACG68" s="309">
        <f t="shared" si="716"/>
        <v>8.7585632912057745E-2</v>
      </c>
      <c r="ACH68" s="309">
        <f t="shared" si="717"/>
        <v>8.8363435117156289E-2</v>
      </c>
      <c r="ACI68" s="309">
        <f t="shared" si="718"/>
        <v>8.5606721278882705E-2</v>
      </c>
      <c r="ACJ68" s="309">
        <f t="shared" si="719"/>
        <v>8.8363435117156289E-2</v>
      </c>
      <c r="ACK68" s="309">
        <f t="shared" si="720"/>
        <v>8.5606721278882705E-2</v>
      </c>
      <c r="ACL68" s="309">
        <f t="shared" si="721"/>
        <v>8.5606721278882705E-2</v>
      </c>
      <c r="ACM68" s="309">
        <f t="shared" si="722"/>
        <v>8.8363435117156289E-2</v>
      </c>
      <c r="ACN68" s="309">
        <f t="shared" si="723"/>
        <v>8.8363435117156289E-2</v>
      </c>
      <c r="ACO68" s="309">
        <f t="shared" si="724"/>
        <v>8.5606721278882705E-2</v>
      </c>
      <c r="ACP68" s="309">
        <f t="shared" si="725"/>
        <v>8.7585632912057745E-2</v>
      </c>
      <c r="ACQ68" s="309">
        <f t="shared" si="726"/>
        <v>8.8363435117156289E-2</v>
      </c>
      <c r="ACR68" s="309">
        <f t="shared" si="727"/>
        <v>8.8363435117156289E-2</v>
      </c>
      <c r="ACS68" s="309">
        <f t="shared" si="728"/>
        <v>8.7585632912057745E-2</v>
      </c>
      <c r="ACT68" s="309">
        <f t="shared" si="729"/>
        <v>8.5606721278882705E-2</v>
      </c>
      <c r="ACU68" s="309">
        <f t="shared" si="730"/>
        <v>8.5606721278882705E-2</v>
      </c>
      <c r="ACV68" s="309">
        <f t="shared" si="731"/>
        <v>8.8363435117156289E-2</v>
      </c>
      <c r="ACW68" s="309">
        <f t="shared" si="732"/>
        <v>8.8363435117156289E-2</v>
      </c>
      <c r="ACX68" s="309">
        <f t="shared" si="733"/>
        <v>8.5606721278882705E-2</v>
      </c>
      <c r="ACY68" s="309">
        <f t="shared" si="734"/>
        <v>8.5606721278882705E-2</v>
      </c>
      <c r="ACZ68" s="309">
        <f t="shared" si="735"/>
        <v>8.5606721278882705E-2</v>
      </c>
      <c r="ADA68" s="309">
        <f t="shared" si="736"/>
        <v>8.5606721278882705E-2</v>
      </c>
      <c r="ADB68" s="309">
        <f t="shared" si="737"/>
        <v>8.8363435117156289E-2</v>
      </c>
      <c r="ADC68" s="309">
        <f t="shared" si="738"/>
        <v>8.8363435117156289E-2</v>
      </c>
      <c r="ADD68" s="309">
        <f t="shared" si="739"/>
        <v>8.7585632912057745E-2</v>
      </c>
      <c r="ADE68" s="309">
        <f t="shared" si="740"/>
        <v>8.7585632912057745E-2</v>
      </c>
      <c r="ADF68" s="309">
        <f t="shared" si="741"/>
        <v>8.5606721278882705E-2</v>
      </c>
      <c r="ADG68" s="309">
        <f t="shared" si="742"/>
        <v>8.8363435117156289E-2</v>
      </c>
      <c r="ADH68" s="309">
        <f t="shared" si="743"/>
        <v>8.5606721278882705E-2</v>
      </c>
      <c r="ADI68" s="309">
        <f t="shared" si="744"/>
        <v>8.8363435117156289E-2</v>
      </c>
      <c r="ADJ68" s="309">
        <f t="shared" si="745"/>
        <v>8.5606721278882705E-2</v>
      </c>
      <c r="ADK68" s="309">
        <v>7.1666061013722845E-2</v>
      </c>
      <c r="ADL68" s="309">
        <v>3.7702910713025638E-2</v>
      </c>
      <c r="ADM68" s="309">
        <v>8.2276040796784813E-2</v>
      </c>
      <c r="ADN68" s="309">
        <v>6.8689048595151986E-2</v>
      </c>
      <c r="ADP68" s="309">
        <f t="shared" si="746"/>
        <v>0</v>
      </c>
      <c r="ADQ68" s="309">
        <f t="shared" si="747"/>
        <v>0</v>
      </c>
      <c r="ADR68" s="309">
        <f t="shared" si="748"/>
        <v>0</v>
      </c>
      <c r="ADS68" s="309">
        <f t="shared" si="749"/>
        <v>0</v>
      </c>
      <c r="ADT68" s="309">
        <f t="shared" si="750"/>
        <v>0</v>
      </c>
      <c r="ADU68" s="309">
        <f t="shared" si="751"/>
        <v>0</v>
      </c>
      <c r="ADV68" s="309">
        <f t="shared" si="752"/>
        <v>0</v>
      </c>
      <c r="ADW68" s="309">
        <f t="shared" si="753"/>
        <v>0</v>
      </c>
      <c r="ADX68" s="309">
        <f t="shared" si="754"/>
        <v>0</v>
      </c>
      <c r="ADY68" s="309">
        <f t="shared" si="755"/>
        <v>0</v>
      </c>
      <c r="ADZ68" s="309">
        <f t="shared" si="756"/>
        <v>0</v>
      </c>
      <c r="AEA68" s="309">
        <f t="shared" si="757"/>
        <v>0</v>
      </c>
      <c r="AEB68" s="309">
        <f t="shared" si="758"/>
        <v>0</v>
      </c>
      <c r="AEC68" s="309">
        <f t="shared" si="759"/>
        <v>0</v>
      </c>
      <c r="AED68" s="309">
        <f t="shared" si="760"/>
        <v>0</v>
      </c>
      <c r="AEE68" s="309">
        <f t="shared" si="761"/>
        <v>0</v>
      </c>
      <c r="AEF68" s="309">
        <f t="shared" si="762"/>
        <v>0</v>
      </c>
      <c r="AEG68" s="309">
        <f t="shared" si="763"/>
        <v>0</v>
      </c>
      <c r="AEH68" s="309">
        <f t="shared" si="764"/>
        <v>0</v>
      </c>
      <c r="AEI68" s="309">
        <f t="shared" si="765"/>
        <v>0</v>
      </c>
      <c r="AEJ68" s="309">
        <f t="shared" si="766"/>
        <v>0</v>
      </c>
      <c r="AEK68" s="309">
        <f t="shared" si="767"/>
        <v>0</v>
      </c>
      <c r="AEL68" s="309">
        <f t="shared" si="768"/>
        <v>0</v>
      </c>
      <c r="AEM68" s="309">
        <f t="shared" si="769"/>
        <v>0</v>
      </c>
      <c r="AEN68" s="309">
        <f t="shared" si="770"/>
        <v>0</v>
      </c>
      <c r="AEO68" s="309">
        <f t="shared" si="771"/>
        <v>0</v>
      </c>
      <c r="AEP68" s="309">
        <f t="shared" si="772"/>
        <v>0</v>
      </c>
      <c r="AEQ68" s="309">
        <f t="shared" si="773"/>
        <v>0</v>
      </c>
      <c r="AER68" s="309">
        <f t="shared" si="774"/>
        <v>0</v>
      </c>
      <c r="AES68" s="309">
        <f t="shared" si="775"/>
        <v>0</v>
      </c>
      <c r="AET68" s="309">
        <f t="shared" si="776"/>
        <v>0</v>
      </c>
      <c r="AEU68" s="309">
        <v>7.1666061013722845E-2</v>
      </c>
      <c r="AEV68" s="309">
        <v>3.7702910713025638E-2</v>
      </c>
      <c r="AEW68" s="309">
        <v>8.2276040796784813E-2</v>
      </c>
      <c r="AEX68" s="309">
        <v>6.8689048595151986E-2</v>
      </c>
      <c r="AEZ68" s="309">
        <f t="shared" si="777"/>
        <v>0</v>
      </c>
      <c r="AFA68" s="309">
        <f t="shared" si="778"/>
        <v>0</v>
      </c>
      <c r="AFB68" s="309">
        <f t="shared" si="779"/>
        <v>0</v>
      </c>
      <c r="AFC68" s="309">
        <f t="shared" si="780"/>
        <v>0</v>
      </c>
      <c r="AFD68" s="309">
        <f t="shared" si="781"/>
        <v>0</v>
      </c>
      <c r="AFE68" s="309">
        <f t="shared" si="782"/>
        <v>0</v>
      </c>
      <c r="AFF68" s="309">
        <f t="shared" si="783"/>
        <v>0</v>
      </c>
      <c r="AFG68" s="309">
        <f t="shared" si="784"/>
        <v>0</v>
      </c>
      <c r="AFH68" s="309">
        <f t="shared" si="785"/>
        <v>0</v>
      </c>
      <c r="AFI68" s="309">
        <f t="shared" si="786"/>
        <v>0</v>
      </c>
      <c r="AFJ68" s="309">
        <f t="shared" si="787"/>
        <v>0</v>
      </c>
      <c r="AFK68" s="309">
        <f t="shared" si="788"/>
        <v>0</v>
      </c>
      <c r="AFL68" s="309">
        <f t="shared" si="789"/>
        <v>0</v>
      </c>
      <c r="AFM68" s="309">
        <f t="shared" si="790"/>
        <v>0</v>
      </c>
      <c r="AFN68" s="309">
        <f t="shared" si="791"/>
        <v>0</v>
      </c>
      <c r="AFO68" s="309">
        <f t="shared" si="792"/>
        <v>0</v>
      </c>
      <c r="AFP68" s="309">
        <f t="shared" si="793"/>
        <v>0</v>
      </c>
      <c r="AFQ68" s="309">
        <f t="shared" si="794"/>
        <v>0</v>
      </c>
      <c r="AFR68" s="309">
        <f t="shared" si="795"/>
        <v>0</v>
      </c>
      <c r="AFS68" s="309">
        <f t="shared" si="796"/>
        <v>0</v>
      </c>
      <c r="AFT68" s="309">
        <f t="shared" si="797"/>
        <v>0</v>
      </c>
      <c r="AFU68" s="309">
        <f t="shared" si="798"/>
        <v>0</v>
      </c>
      <c r="AFV68" s="309">
        <f t="shared" si="799"/>
        <v>0</v>
      </c>
      <c r="AFW68" s="309">
        <f t="shared" si="800"/>
        <v>0</v>
      </c>
      <c r="AFX68" s="309">
        <f t="shared" si="801"/>
        <v>0</v>
      </c>
      <c r="AFY68" s="309">
        <f t="shared" si="802"/>
        <v>0</v>
      </c>
      <c r="AFZ68" s="309">
        <f t="shared" si="803"/>
        <v>0</v>
      </c>
      <c r="AGA68" s="309">
        <f t="shared" si="804"/>
        <v>0</v>
      </c>
      <c r="AGB68" s="309">
        <f t="shared" si="805"/>
        <v>0</v>
      </c>
      <c r="AGC68" s="309">
        <f t="shared" si="806"/>
        <v>0</v>
      </c>
      <c r="AGD68" s="309">
        <f t="shared" si="807"/>
        <v>0</v>
      </c>
      <c r="AGE68" s="309">
        <v>7.1666061013722845E-2</v>
      </c>
      <c r="AGF68" s="309">
        <v>3.7702910713025638E-2</v>
      </c>
      <c r="AGG68" s="309">
        <v>8.2276040796784813E-2</v>
      </c>
      <c r="AGH68" s="309">
        <v>6.8689048595151986E-2</v>
      </c>
    </row>
    <row r="69" spans="3:866" ht="22.5" x14ac:dyDescent="0.25">
      <c r="C69" s="148" t="s">
        <v>99</v>
      </c>
      <c r="D69" s="310">
        <f t="shared" si="65"/>
        <v>5.6702228667594792E-3</v>
      </c>
      <c r="E69" s="310">
        <f t="shared" si="66"/>
        <v>5.6702228667594792E-3</v>
      </c>
      <c r="F69" s="310">
        <f t="shared" si="67"/>
        <v>6.5153939405986497E-3</v>
      </c>
      <c r="G69" s="310">
        <f t="shared" si="68"/>
        <v>2.8692424401679704E-3</v>
      </c>
      <c r="H69" s="310">
        <f t="shared" si="69"/>
        <v>6.5153939405986497E-3</v>
      </c>
      <c r="I69" s="310">
        <f t="shared" si="70"/>
        <v>2.8692424401679704E-3</v>
      </c>
      <c r="J69" s="310">
        <f t="shared" si="71"/>
        <v>2.8692424401679704E-3</v>
      </c>
      <c r="K69" s="310">
        <f t="shared" si="72"/>
        <v>6.5153939405986497E-3</v>
      </c>
      <c r="L69" s="310">
        <f t="shared" si="73"/>
        <v>6.5153939405986497E-3</v>
      </c>
      <c r="M69" s="310">
        <f t="shared" si="74"/>
        <v>2.8692424401679704E-3</v>
      </c>
      <c r="N69" s="310">
        <f t="shared" si="75"/>
        <v>5.6702228667594792E-3</v>
      </c>
      <c r="O69" s="310">
        <f t="shared" si="76"/>
        <v>6.5153939405986497E-3</v>
      </c>
      <c r="P69" s="310">
        <f t="shared" si="77"/>
        <v>6.5153939405986497E-3</v>
      </c>
      <c r="Q69" s="310">
        <f t="shared" si="78"/>
        <v>5.6702228667594792E-3</v>
      </c>
      <c r="R69" s="310">
        <f t="shared" si="79"/>
        <v>2.8692424401679704E-3</v>
      </c>
      <c r="S69" s="310">
        <f t="shared" si="80"/>
        <v>2.8692424401679704E-3</v>
      </c>
      <c r="T69" s="310">
        <f t="shared" si="81"/>
        <v>6.5153939405986497E-3</v>
      </c>
      <c r="U69" s="310">
        <f t="shared" si="82"/>
        <v>6.5153939405986497E-3</v>
      </c>
      <c r="V69" s="310">
        <f t="shared" si="83"/>
        <v>2.8692424401679704E-3</v>
      </c>
      <c r="W69" s="310">
        <f t="shared" si="84"/>
        <v>2.8692424401679704E-3</v>
      </c>
      <c r="X69" s="310">
        <f t="shared" si="85"/>
        <v>2.8692424401679704E-3</v>
      </c>
      <c r="Y69" s="310">
        <f t="shared" si="86"/>
        <v>2.8692424401679704E-3</v>
      </c>
      <c r="Z69" s="310">
        <f t="shared" si="87"/>
        <v>6.5153939405986497E-3</v>
      </c>
      <c r="AA69" s="310">
        <f t="shared" si="88"/>
        <v>6.5153939405986497E-3</v>
      </c>
      <c r="AB69" s="310">
        <f t="shared" si="89"/>
        <v>5.6702228667594792E-3</v>
      </c>
      <c r="AC69" s="310">
        <f t="shared" ref="AC69:AD69" si="822">E121</f>
        <v>5.6702228667594792E-3</v>
      </c>
      <c r="AD69" s="310">
        <f t="shared" si="822"/>
        <v>2.8692424401679704E-3</v>
      </c>
      <c r="AE69" s="310">
        <f t="shared" si="91"/>
        <v>6.5153939405986497E-3</v>
      </c>
      <c r="AF69" s="310">
        <f t="shared" si="92"/>
        <v>2.8692424401679704E-3</v>
      </c>
      <c r="AG69" s="310">
        <f t="shared" si="93"/>
        <v>6.5153939405986497E-3</v>
      </c>
      <c r="AH69" s="310">
        <f t="shared" si="94"/>
        <v>2.8692424401679704E-3</v>
      </c>
      <c r="AI69" s="310">
        <v>1.4817088108742143E-2</v>
      </c>
      <c r="AJ69" s="310">
        <v>4.1041847030518384E-3</v>
      </c>
      <c r="AK69" s="310">
        <v>9.7343087491909182E-3</v>
      </c>
      <c r="AL69" s="310">
        <v>1.083242643058149E-2</v>
      </c>
      <c r="AN69" s="310">
        <f t="shared" si="95"/>
        <v>2.1593204804657498E-2</v>
      </c>
      <c r="AO69" s="310">
        <f t="shared" si="96"/>
        <v>2.1593204804657498E-2</v>
      </c>
      <c r="AP69" s="310">
        <f t="shared" si="97"/>
        <v>0.25276625172890732</v>
      </c>
      <c r="AQ69" s="310">
        <f t="shared" si="98"/>
        <v>0</v>
      </c>
      <c r="AR69" s="310">
        <f t="shared" si="99"/>
        <v>0.25276625172890732</v>
      </c>
      <c r="AS69" s="310">
        <f t="shared" si="100"/>
        <v>0</v>
      </c>
      <c r="AT69" s="310">
        <f t="shared" si="101"/>
        <v>0</v>
      </c>
      <c r="AU69" s="310">
        <f t="shared" si="102"/>
        <v>0.25276625172890732</v>
      </c>
      <c r="AV69" s="310">
        <f t="shared" si="103"/>
        <v>0.25276625172890732</v>
      </c>
      <c r="AW69" s="310">
        <f t="shared" si="104"/>
        <v>0</v>
      </c>
      <c r="AX69" s="310">
        <f t="shared" si="105"/>
        <v>2.1593204804657498E-2</v>
      </c>
      <c r="AY69" s="310">
        <f t="shared" si="106"/>
        <v>0.25276625172890732</v>
      </c>
      <c r="AZ69" s="310">
        <f t="shared" si="107"/>
        <v>0.25276625172890732</v>
      </c>
      <c r="BA69" s="310">
        <f t="shared" si="108"/>
        <v>2.1593204804657498E-2</v>
      </c>
      <c r="BB69" s="310">
        <f t="shared" si="109"/>
        <v>0</v>
      </c>
      <c r="BC69" s="310">
        <f t="shared" si="110"/>
        <v>0</v>
      </c>
      <c r="BD69" s="310">
        <f t="shared" si="111"/>
        <v>0.25276625172890732</v>
      </c>
      <c r="BE69" s="310">
        <f t="shared" si="112"/>
        <v>0.25276625172890732</v>
      </c>
      <c r="BF69" s="310">
        <f t="shared" si="113"/>
        <v>0</v>
      </c>
      <c r="BG69" s="310">
        <f t="shared" si="114"/>
        <v>0</v>
      </c>
      <c r="BH69" s="310">
        <f t="shared" si="115"/>
        <v>0</v>
      </c>
      <c r="BI69" s="310">
        <f t="shared" si="116"/>
        <v>0</v>
      </c>
      <c r="BJ69" s="310">
        <f t="shared" si="117"/>
        <v>0.25276625172890732</v>
      </c>
      <c r="BK69" s="310">
        <f t="shared" si="118"/>
        <v>0.25276625172890732</v>
      </c>
      <c r="BL69" s="310">
        <f t="shared" si="119"/>
        <v>2.1593204804657498E-2</v>
      </c>
      <c r="BM69" s="310">
        <f t="shared" si="120"/>
        <v>2.1593204804657498E-2</v>
      </c>
      <c r="BN69" s="310">
        <f t="shared" si="121"/>
        <v>0</v>
      </c>
      <c r="BO69" s="310">
        <f t="shared" si="122"/>
        <v>0.25276625172890732</v>
      </c>
      <c r="BP69" s="310">
        <f t="shared" si="123"/>
        <v>0</v>
      </c>
      <c r="BQ69" s="310">
        <f t="shared" si="124"/>
        <v>0.25276625172890732</v>
      </c>
      <c r="BR69" s="310">
        <f t="shared" si="125"/>
        <v>0</v>
      </c>
      <c r="BS69" s="310">
        <v>1.4817088108742143E-2</v>
      </c>
      <c r="BT69" s="310">
        <v>4.1041847030518384E-3</v>
      </c>
      <c r="BU69" s="310">
        <v>9.7343087491909182E-3</v>
      </c>
      <c r="BV69" s="310">
        <v>1.083242643058149E-2</v>
      </c>
      <c r="BX69" s="310">
        <f t="shared" si="126"/>
        <v>0</v>
      </c>
      <c r="BY69" s="310">
        <f t="shared" si="127"/>
        <v>0</v>
      </c>
      <c r="BZ69" s="310">
        <f t="shared" si="128"/>
        <v>0</v>
      </c>
      <c r="CA69" s="310">
        <f t="shared" si="129"/>
        <v>0</v>
      </c>
      <c r="CB69" s="310">
        <f t="shared" si="130"/>
        <v>0</v>
      </c>
      <c r="CC69" s="310">
        <f t="shared" si="131"/>
        <v>0</v>
      </c>
      <c r="CD69" s="310">
        <f t="shared" si="132"/>
        <v>0</v>
      </c>
      <c r="CE69" s="310">
        <f t="shared" si="133"/>
        <v>0</v>
      </c>
      <c r="CF69" s="310">
        <f t="shared" si="134"/>
        <v>0</v>
      </c>
      <c r="CG69" s="310">
        <f t="shared" si="135"/>
        <v>0</v>
      </c>
      <c r="CH69" s="310">
        <f t="shared" si="136"/>
        <v>0</v>
      </c>
      <c r="CI69" s="310">
        <f t="shared" si="137"/>
        <v>0</v>
      </c>
      <c r="CJ69" s="310">
        <f t="shared" si="138"/>
        <v>0</v>
      </c>
      <c r="CK69" s="310">
        <f t="shared" si="139"/>
        <v>0</v>
      </c>
      <c r="CL69" s="310">
        <f t="shared" si="140"/>
        <v>0</v>
      </c>
      <c r="CM69" s="310">
        <f t="shared" si="141"/>
        <v>0</v>
      </c>
      <c r="CN69" s="310">
        <f t="shared" si="142"/>
        <v>0</v>
      </c>
      <c r="CO69" s="310">
        <f t="shared" si="143"/>
        <v>0</v>
      </c>
      <c r="CP69" s="310">
        <f t="shared" si="144"/>
        <v>0</v>
      </c>
      <c r="CQ69" s="310">
        <f t="shared" si="145"/>
        <v>0</v>
      </c>
      <c r="CR69" s="310">
        <f t="shared" si="146"/>
        <v>0</v>
      </c>
      <c r="CS69" s="310">
        <f t="shared" si="147"/>
        <v>0</v>
      </c>
      <c r="CT69" s="310">
        <f t="shared" si="148"/>
        <v>0</v>
      </c>
      <c r="CU69" s="310">
        <f t="shared" si="149"/>
        <v>0</v>
      </c>
      <c r="CV69" s="310">
        <f t="shared" si="150"/>
        <v>0</v>
      </c>
      <c r="CW69" s="310">
        <f t="shared" si="151"/>
        <v>0</v>
      </c>
      <c r="CX69" s="310">
        <f t="shared" si="152"/>
        <v>0</v>
      </c>
      <c r="CY69" s="310">
        <f t="shared" si="153"/>
        <v>0</v>
      </c>
      <c r="CZ69" s="310">
        <f t="shared" si="154"/>
        <v>0</v>
      </c>
      <c r="DA69" s="310">
        <f t="shared" si="155"/>
        <v>0</v>
      </c>
      <c r="DB69" s="310">
        <f t="shared" si="156"/>
        <v>0</v>
      </c>
      <c r="DC69" s="310">
        <v>1.4817088108742143E-2</v>
      </c>
      <c r="DD69" s="310">
        <v>4.1041847030518384E-3</v>
      </c>
      <c r="DE69" s="310">
        <v>9.7343087491909182E-3</v>
      </c>
      <c r="DF69" s="310">
        <v>1.083242643058149E-2</v>
      </c>
      <c r="DH69" s="310">
        <f t="shared" si="157"/>
        <v>0</v>
      </c>
      <c r="DI69" s="310">
        <f t="shared" si="158"/>
        <v>0</v>
      </c>
      <c r="DJ69" s="310">
        <f t="shared" si="159"/>
        <v>0</v>
      </c>
      <c r="DK69" s="310">
        <f t="shared" si="160"/>
        <v>0</v>
      </c>
      <c r="DL69" s="310">
        <f t="shared" si="161"/>
        <v>0</v>
      </c>
      <c r="DM69" s="310">
        <f t="shared" si="162"/>
        <v>0</v>
      </c>
      <c r="DN69" s="310">
        <f t="shared" si="163"/>
        <v>0</v>
      </c>
      <c r="DO69" s="310">
        <f t="shared" si="164"/>
        <v>0</v>
      </c>
      <c r="DP69" s="310">
        <f t="shared" si="165"/>
        <v>0</v>
      </c>
      <c r="DQ69" s="310">
        <f t="shared" si="166"/>
        <v>0</v>
      </c>
      <c r="DR69" s="310">
        <f t="shared" si="167"/>
        <v>0</v>
      </c>
      <c r="DS69" s="310">
        <f t="shared" si="168"/>
        <v>0</v>
      </c>
      <c r="DT69" s="310">
        <f t="shared" si="169"/>
        <v>0</v>
      </c>
      <c r="DU69" s="310">
        <f t="shared" si="170"/>
        <v>0</v>
      </c>
      <c r="DV69" s="310">
        <f t="shared" si="171"/>
        <v>0</v>
      </c>
      <c r="DW69" s="310">
        <f t="shared" si="172"/>
        <v>0</v>
      </c>
      <c r="DX69" s="310">
        <f t="shared" si="173"/>
        <v>0</v>
      </c>
      <c r="DY69" s="310">
        <f t="shared" si="174"/>
        <v>0</v>
      </c>
      <c r="DZ69" s="310">
        <f t="shared" si="175"/>
        <v>0</v>
      </c>
      <c r="EA69" s="310">
        <f t="shared" si="176"/>
        <v>0</v>
      </c>
      <c r="EB69" s="310">
        <f t="shared" si="177"/>
        <v>0</v>
      </c>
      <c r="EC69" s="310">
        <f t="shared" si="178"/>
        <v>0</v>
      </c>
      <c r="ED69" s="310">
        <f t="shared" si="179"/>
        <v>0</v>
      </c>
      <c r="EE69" s="310">
        <f t="shared" si="180"/>
        <v>0</v>
      </c>
      <c r="EF69" s="310">
        <f t="shared" si="181"/>
        <v>0</v>
      </c>
      <c r="EG69" s="310">
        <f t="shared" si="182"/>
        <v>0</v>
      </c>
      <c r="EH69" s="310">
        <f t="shared" si="183"/>
        <v>0</v>
      </c>
      <c r="EI69" s="310">
        <f t="shared" si="184"/>
        <v>0</v>
      </c>
      <c r="EJ69" s="310">
        <f t="shared" si="185"/>
        <v>0</v>
      </c>
      <c r="EK69" s="310">
        <f t="shared" si="186"/>
        <v>0</v>
      </c>
      <c r="EL69" s="310">
        <f t="shared" si="187"/>
        <v>0</v>
      </c>
      <c r="EM69" s="310">
        <v>1.4817088108742143E-2</v>
      </c>
      <c r="EN69" s="310">
        <v>4.1041847030518384E-3</v>
      </c>
      <c r="EO69" s="310">
        <v>9.7343087491909182E-3</v>
      </c>
      <c r="EP69" s="310">
        <v>1.083242643058149E-2</v>
      </c>
      <c r="ER69" s="310">
        <f t="shared" si="188"/>
        <v>0</v>
      </c>
      <c r="ES69" s="310">
        <f t="shared" si="189"/>
        <v>0</v>
      </c>
      <c r="ET69" s="310">
        <f t="shared" si="190"/>
        <v>0</v>
      </c>
      <c r="EU69" s="310">
        <f t="shared" si="191"/>
        <v>0</v>
      </c>
      <c r="EV69" s="310">
        <f t="shared" si="192"/>
        <v>0</v>
      </c>
      <c r="EW69" s="310">
        <f t="shared" si="193"/>
        <v>0</v>
      </c>
      <c r="EX69" s="310">
        <f t="shared" si="194"/>
        <v>0</v>
      </c>
      <c r="EY69" s="310">
        <f t="shared" si="195"/>
        <v>0</v>
      </c>
      <c r="EZ69" s="310">
        <f t="shared" si="196"/>
        <v>0</v>
      </c>
      <c r="FA69" s="310">
        <f t="shared" si="197"/>
        <v>0</v>
      </c>
      <c r="FB69" s="310">
        <f t="shared" si="198"/>
        <v>0</v>
      </c>
      <c r="FC69" s="310">
        <f t="shared" si="199"/>
        <v>0</v>
      </c>
      <c r="FD69" s="310">
        <f t="shared" si="200"/>
        <v>0</v>
      </c>
      <c r="FE69" s="310">
        <f t="shared" si="201"/>
        <v>0</v>
      </c>
      <c r="FF69" s="310">
        <f t="shared" si="202"/>
        <v>0</v>
      </c>
      <c r="FG69" s="310">
        <f t="shared" si="203"/>
        <v>0</v>
      </c>
      <c r="FH69" s="310">
        <f t="shared" si="204"/>
        <v>0</v>
      </c>
      <c r="FI69" s="310">
        <f t="shared" si="205"/>
        <v>0</v>
      </c>
      <c r="FJ69" s="310">
        <f t="shared" si="206"/>
        <v>0</v>
      </c>
      <c r="FK69" s="310">
        <f t="shared" si="207"/>
        <v>0</v>
      </c>
      <c r="FL69" s="310">
        <f t="shared" si="208"/>
        <v>0</v>
      </c>
      <c r="FM69" s="310">
        <f t="shared" si="209"/>
        <v>0</v>
      </c>
      <c r="FN69" s="310">
        <f t="shared" si="210"/>
        <v>0</v>
      </c>
      <c r="FO69" s="310">
        <f t="shared" si="211"/>
        <v>0</v>
      </c>
      <c r="FP69" s="310">
        <f t="shared" si="212"/>
        <v>0</v>
      </c>
      <c r="FQ69" s="310">
        <f t="shared" si="213"/>
        <v>0</v>
      </c>
      <c r="FR69" s="310">
        <f t="shared" si="214"/>
        <v>0</v>
      </c>
      <c r="FS69" s="310">
        <f t="shared" si="215"/>
        <v>0</v>
      </c>
      <c r="FT69" s="310">
        <f t="shared" si="216"/>
        <v>0</v>
      </c>
      <c r="FU69" s="310">
        <f t="shared" si="217"/>
        <v>0</v>
      </c>
      <c r="FV69" s="310">
        <f t="shared" si="218"/>
        <v>0</v>
      </c>
      <c r="FW69" s="310">
        <v>1.4817088108742143E-2</v>
      </c>
      <c r="FX69" s="310">
        <v>4.1041847030518384E-3</v>
      </c>
      <c r="FY69" s="310">
        <v>9.7343087491909182E-3</v>
      </c>
      <c r="FZ69" s="310">
        <v>1.083242643058149E-2</v>
      </c>
      <c r="GB69" s="310">
        <f t="shared" si="219"/>
        <v>0</v>
      </c>
      <c r="GC69" s="310">
        <f t="shared" si="220"/>
        <v>0</v>
      </c>
      <c r="GD69" s="310">
        <f t="shared" si="221"/>
        <v>0</v>
      </c>
      <c r="GE69" s="310">
        <f t="shared" si="222"/>
        <v>0</v>
      </c>
      <c r="GF69" s="310">
        <f t="shared" si="223"/>
        <v>0</v>
      </c>
      <c r="GG69" s="310">
        <f t="shared" si="224"/>
        <v>0</v>
      </c>
      <c r="GH69" s="310">
        <f t="shared" si="225"/>
        <v>0</v>
      </c>
      <c r="GI69" s="310">
        <f t="shared" si="226"/>
        <v>0</v>
      </c>
      <c r="GJ69" s="310">
        <f t="shared" si="227"/>
        <v>0</v>
      </c>
      <c r="GK69" s="310">
        <f t="shared" si="228"/>
        <v>0</v>
      </c>
      <c r="GL69" s="310">
        <f t="shared" si="229"/>
        <v>0</v>
      </c>
      <c r="GM69" s="310">
        <f t="shared" si="230"/>
        <v>0</v>
      </c>
      <c r="GN69" s="310">
        <f t="shared" si="231"/>
        <v>0</v>
      </c>
      <c r="GO69" s="310">
        <f t="shared" si="232"/>
        <v>0</v>
      </c>
      <c r="GP69" s="310">
        <f t="shared" si="233"/>
        <v>0</v>
      </c>
      <c r="GQ69" s="310">
        <f t="shared" si="234"/>
        <v>0</v>
      </c>
      <c r="GR69" s="310">
        <f t="shared" si="235"/>
        <v>0</v>
      </c>
      <c r="GS69" s="310">
        <f t="shared" si="236"/>
        <v>0</v>
      </c>
      <c r="GT69" s="310">
        <f t="shared" si="237"/>
        <v>0</v>
      </c>
      <c r="GU69" s="310">
        <f t="shared" si="238"/>
        <v>0</v>
      </c>
      <c r="GV69" s="310">
        <f t="shared" si="239"/>
        <v>0</v>
      </c>
      <c r="GW69" s="310">
        <f t="shared" si="240"/>
        <v>0</v>
      </c>
      <c r="GX69" s="310">
        <f t="shared" si="241"/>
        <v>0</v>
      </c>
      <c r="GY69" s="310">
        <f t="shared" si="242"/>
        <v>0</v>
      </c>
      <c r="GZ69" s="310">
        <f t="shared" si="243"/>
        <v>0</v>
      </c>
      <c r="HA69" s="310">
        <f t="shared" si="244"/>
        <v>0</v>
      </c>
      <c r="HB69" s="310">
        <f t="shared" si="245"/>
        <v>0</v>
      </c>
      <c r="HC69" s="310">
        <f t="shared" si="246"/>
        <v>0</v>
      </c>
      <c r="HD69" s="310">
        <f t="shared" si="247"/>
        <v>0</v>
      </c>
      <c r="HE69" s="310">
        <f t="shared" si="248"/>
        <v>0</v>
      </c>
      <c r="HF69" s="310">
        <f t="shared" si="249"/>
        <v>0</v>
      </c>
      <c r="HG69" s="310">
        <v>1.4817088108742143E-2</v>
      </c>
      <c r="HH69" s="310">
        <v>4.1041847030518384E-3</v>
      </c>
      <c r="HI69" s="310">
        <v>9.7343087491909182E-3</v>
      </c>
      <c r="HJ69" s="310">
        <v>1.083242643058149E-2</v>
      </c>
      <c r="HL69" s="310">
        <f t="shared" si="250"/>
        <v>0</v>
      </c>
      <c r="HM69" s="310">
        <f t="shared" si="251"/>
        <v>0</v>
      </c>
      <c r="HN69" s="310">
        <f t="shared" si="252"/>
        <v>0</v>
      </c>
      <c r="HO69" s="310">
        <f t="shared" si="253"/>
        <v>0</v>
      </c>
      <c r="HP69" s="310">
        <f t="shared" si="254"/>
        <v>0</v>
      </c>
      <c r="HQ69" s="310">
        <f t="shared" si="255"/>
        <v>0</v>
      </c>
      <c r="HR69" s="310">
        <f t="shared" si="256"/>
        <v>0</v>
      </c>
      <c r="HS69" s="310">
        <f t="shared" si="257"/>
        <v>0</v>
      </c>
      <c r="HT69" s="310">
        <f t="shared" si="258"/>
        <v>0</v>
      </c>
      <c r="HU69" s="310">
        <f t="shared" si="259"/>
        <v>0</v>
      </c>
      <c r="HV69" s="310">
        <f t="shared" si="260"/>
        <v>0</v>
      </c>
      <c r="HW69" s="310">
        <f t="shared" si="261"/>
        <v>0</v>
      </c>
      <c r="HX69" s="310">
        <f t="shared" si="262"/>
        <v>0</v>
      </c>
      <c r="HY69" s="310">
        <f t="shared" si="263"/>
        <v>0</v>
      </c>
      <c r="HZ69" s="310">
        <f t="shared" si="264"/>
        <v>0</v>
      </c>
      <c r="IA69" s="310">
        <f t="shared" si="265"/>
        <v>0</v>
      </c>
      <c r="IB69" s="310">
        <f t="shared" si="266"/>
        <v>0</v>
      </c>
      <c r="IC69" s="310">
        <f t="shared" si="267"/>
        <v>0</v>
      </c>
      <c r="ID69" s="310">
        <f t="shared" si="268"/>
        <v>0</v>
      </c>
      <c r="IE69" s="310">
        <f t="shared" si="269"/>
        <v>0</v>
      </c>
      <c r="IF69" s="310">
        <f t="shared" si="270"/>
        <v>0</v>
      </c>
      <c r="IG69" s="310">
        <f t="shared" si="271"/>
        <v>0</v>
      </c>
      <c r="IH69" s="310">
        <f t="shared" si="272"/>
        <v>0</v>
      </c>
      <c r="II69" s="310">
        <f t="shared" si="273"/>
        <v>0</v>
      </c>
      <c r="IJ69" s="310">
        <f t="shared" si="274"/>
        <v>0</v>
      </c>
      <c r="IK69" s="310">
        <f t="shared" si="275"/>
        <v>0</v>
      </c>
      <c r="IL69" s="310">
        <f t="shared" si="276"/>
        <v>0</v>
      </c>
      <c r="IM69" s="310">
        <f t="shared" si="277"/>
        <v>0</v>
      </c>
      <c r="IN69" s="310">
        <f t="shared" si="278"/>
        <v>0</v>
      </c>
      <c r="IO69" s="310">
        <f t="shared" si="279"/>
        <v>0</v>
      </c>
      <c r="IP69" s="310">
        <f t="shared" si="280"/>
        <v>0</v>
      </c>
      <c r="IQ69" s="310">
        <v>1.4817088108742143E-2</v>
      </c>
      <c r="IR69" s="310">
        <v>4.1041847030518384E-3</v>
      </c>
      <c r="IS69" s="310">
        <v>9.7343087491909182E-3</v>
      </c>
      <c r="IT69" s="310">
        <v>1.083242643058149E-2</v>
      </c>
      <c r="IV69" s="310">
        <f t="shared" si="281"/>
        <v>0</v>
      </c>
      <c r="IW69" s="310">
        <f t="shared" si="282"/>
        <v>0</v>
      </c>
      <c r="IX69" s="310">
        <f t="shared" si="283"/>
        <v>0</v>
      </c>
      <c r="IY69" s="310">
        <f t="shared" si="284"/>
        <v>0</v>
      </c>
      <c r="IZ69" s="310">
        <f t="shared" si="285"/>
        <v>0</v>
      </c>
      <c r="JA69" s="310">
        <f t="shared" si="286"/>
        <v>0</v>
      </c>
      <c r="JB69" s="310">
        <f t="shared" si="287"/>
        <v>0</v>
      </c>
      <c r="JC69" s="310">
        <f t="shared" si="288"/>
        <v>0</v>
      </c>
      <c r="JD69" s="310">
        <f t="shared" si="289"/>
        <v>0</v>
      </c>
      <c r="JE69" s="310">
        <f t="shared" si="290"/>
        <v>0</v>
      </c>
      <c r="JF69" s="310">
        <f t="shared" si="291"/>
        <v>0</v>
      </c>
      <c r="JG69" s="310">
        <f t="shared" si="292"/>
        <v>0</v>
      </c>
      <c r="JH69" s="310">
        <f t="shared" si="293"/>
        <v>0</v>
      </c>
      <c r="JI69" s="310">
        <f t="shared" si="294"/>
        <v>0</v>
      </c>
      <c r="JJ69" s="310">
        <f t="shared" si="295"/>
        <v>0</v>
      </c>
      <c r="JK69" s="310">
        <f t="shared" si="296"/>
        <v>0</v>
      </c>
      <c r="JL69" s="310">
        <f t="shared" si="297"/>
        <v>0</v>
      </c>
      <c r="JM69" s="310">
        <f t="shared" si="298"/>
        <v>0</v>
      </c>
      <c r="JN69" s="310">
        <f t="shared" si="299"/>
        <v>0</v>
      </c>
      <c r="JO69" s="310">
        <f t="shared" si="300"/>
        <v>0</v>
      </c>
      <c r="JP69" s="310">
        <f t="shared" si="301"/>
        <v>0</v>
      </c>
      <c r="JQ69" s="310">
        <f t="shared" si="302"/>
        <v>0</v>
      </c>
      <c r="JR69" s="310">
        <f t="shared" si="303"/>
        <v>0</v>
      </c>
      <c r="JS69" s="310">
        <f t="shared" si="304"/>
        <v>0</v>
      </c>
      <c r="JT69" s="310">
        <f t="shared" si="305"/>
        <v>0</v>
      </c>
      <c r="JU69" s="310">
        <f t="shared" si="306"/>
        <v>0</v>
      </c>
      <c r="JV69" s="310">
        <f t="shared" si="307"/>
        <v>0</v>
      </c>
      <c r="JW69" s="310">
        <f t="shared" si="308"/>
        <v>0</v>
      </c>
      <c r="JX69" s="310">
        <f t="shared" si="309"/>
        <v>0</v>
      </c>
      <c r="JY69" s="310">
        <f t="shared" si="310"/>
        <v>0</v>
      </c>
      <c r="JZ69" s="310">
        <f t="shared" si="311"/>
        <v>0</v>
      </c>
      <c r="KA69" s="310">
        <v>1.4817088108742143E-2</v>
      </c>
      <c r="KB69" s="310">
        <v>4.1041847030518384E-3</v>
      </c>
      <c r="KC69" s="310">
        <v>9.7343087491909182E-3</v>
      </c>
      <c r="KD69" s="310">
        <v>1.083242643058149E-2</v>
      </c>
      <c r="KF69" s="310">
        <f t="shared" si="312"/>
        <v>0</v>
      </c>
      <c r="KG69" s="310">
        <f t="shared" si="313"/>
        <v>0</v>
      </c>
      <c r="KH69" s="310">
        <f t="shared" si="314"/>
        <v>0</v>
      </c>
      <c r="KI69" s="310">
        <f t="shared" si="315"/>
        <v>0</v>
      </c>
      <c r="KJ69" s="310">
        <f t="shared" si="316"/>
        <v>0</v>
      </c>
      <c r="KK69" s="310">
        <f t="shared" si="317"/>
        <v>0</v>
      </c>
      <c r="KL69" s="310">
        <f t="shared" si="318"/>
        <v>0</v>
      </c>
      <c r="KM69" s="310">
        <f t="shared" si="319"/>
        <v>0</v>
      </c>
      <c r="KN69" s="310">
        <f t="shared" si="320"/>
        <v>0</v>
      </c>
      <c r="KO69" s="310">
        <f t="shared" si="321"/>
        <v>0</v>
      </c>
      <c r="KP69" s="310">
        <f t="shared" si="322"/>
        <v>0</v>
      </c>
      <c r="KQ69" s="310">
        <f t="shared" si="323"/>
        <v>0</v>
      </c>
      <c r="KR69" s="310">
        <f t="shared" si="324"/>
        <v>0</v>
      </c>
      <c r="KS69" s="310">
        <f t="shared" si="325"/>
        <v>0</v>
      </c>
      <c r="KT69" s="310">
        <f t="shared" si="326"/>
        <v>0</v>
      </c>
      <c r="KU69" s="310">
        <f t="shared" si="327"/>
        <v>0</v>
      </c>
      <c r="KV69" s="310">
        <f t="shared" si="328"/>
        <v>0</v>
      </c>
      <c r="KW69" s="310">
        <f t="shared" si="329"/>
        <v>0</v>
      </c>
      <c r="KX69" s="310">
        <f t="shared" si="330"/>
        <v>0</v>
      </c>
      <c r="KY69" s="310">
        <f t="shared" si="331"/>
        <v>0</v>
      </c>
      <c r="KZ69" s="310">
        <f t="shared" si="332"/>
        <v>0</v>
      </c>
      <c r="LA69" s="310">
        <f t="shared" si="333"/>
        <v>0</v>
      </c>
      <c r="LB69" s="310">
        <f t="shared" si="334"/>
        <v>0</v>
      </c>
      <c r="LC69" s="310">
        <f t="shared" si="335"/>
        <v>0</v>
      </c>
      <c r="LD69" s="310">
        <f t="shared" si="336"/>
        <v>0</v>
      </c>
      <c r="LE69" s="310">
        <f t="shared" si="337"/>
        <v>0</v>
      </c>
      <c r="LF69" s="310">
        <f t="shared" si="338"/>
        <v>0</v>
      </c>
      <c r="LG69" s="310">
        <f t="shared" si="339"/>
        <v>0</v>
      </c>
      <c r="LH69" s="310">
        <f t="shared" si="340"/>
        <v>0</v>
      </c>
      <c r="LI69" s="310">
        <f t="shared" si="341"/>
        <v>0</v>
      </c>
      <c r="LJ69" s="310">
        <f t="shared" si="342"/>
        <v>0</v>
      </c>
      <c r="LK69" s="310">
        <v>1.4817088108742143E-2</v>
      </c>
      <c r="LL69" s="310">
        <v>4.1041847030518384E-3</v>
      </c>
      <c r="LM69" s="310">
        <v>9.7343087491909182E-3</v>
      </c>
      <c r="LN69" s="310">
        <v>1.083242643058149E-2</v>
      </c>
      <c r="LP69" s="310">
        <f t="shared" si="343"/>
        <v>0</v>
      </c>
      <c r="LQ69" s="310">
        <f t="shared" si="344"/>
        <v>0</v>
      </c>
      <c r="LR69" s="310">
        <f t="shared" si="345"/>
        <v>0</v>
      </c>
      <c r="LS69" s="310">
        <f t="shared" si="346"/>
        <v>0</v>
      </c>
      <c r="LT69" s="310">
        <f t="shared" si="347"/>
        <v>0</v>
      </c>
      <c r="LU69" s="310">
        <f t="shared" si="348"/>
        <v>0</v>
      </c>
      <c r="LV69" s="310">
        <f t="shared" si="349"/>
        <v>0</v>
      </c>
      <c r="LW69" s="310">
        <f t="shared" si="350"/>
        <v>0</v>
      </c>
      <c r="LX69" s="310">
        <f t="shared" si="351"/>
        <v>0</v>
      </c>
      <c r="LY69" s="310">
        <f t="shared" si="352"/>
        <v>0</v>
      </c>
      <c r="LZ69" s="310">
        <f t="shared" si="353"/>
        <v>0</v>
      </c>
      <c r="MA69" s="310">
        <f t="shared" si="354"/>
        <v>0</v>
      </c>
      <c r="MB69" s="310">
        <f t="shared" si="355"/>
        <v>0</v>
      </c>
      <c r="MC69" s="310">
        <f t="shared" si="356"/>
        <v>0</v>
      </c>
      <c r="MD69" s="310">
        <f t="shared" si="357"/>
        <v>0</v>
      </c>
      <c r="ME69" s="310">
        <f t="shared" si="358"/>
        <v>0</v>
      </c>
      <c r="MF69" s="310">
        <f t="shared" si="359"/>
        <v>0</v>
      </c>
      <c r="MG69" s="310">
        <f t="shared" si="360"/>
        <v>0</v>
      </c>
      <c r="MH69" s="310">
        <f t="shared" si="361"/>
        <v>0</v>
      </c>
      <c r="MI69" s="310">
        <f t="shared" si="362"/>
        <v>0</v>
      </c>
      <c r="MJ69" s="310">
        <f t="shared" si="363"/>
        <v>0</v>
      </c>
      <c r="MK69" s="310">
        <f t="shared" si="364"/>
        <v>0</v>
      </c>
      <c r="ML69" s="310">
        <f t="shared" si="365"/>
        <v>0</v>
      </c>
      <c r="MM69" s="310">
        <f t="shared" si="366"/>
        <v>0</v>
      </c>
      <c r="MN69" s="310">
        <f t="shared" si="367"/>
        <v>0</v>
      </c>
      <c r="MO69" s="310">
        <f t="shared" si="368"/>
        <v>0</v>
      </c>
      <c r="MP69" s="310">
        <f t="shared" si="369"/>
        <v>0</v>
      </c>
      <c r="MQ69" s="310">
        <f t="shared" si="370"/>
        <v>0</v>
      </c>
      <c r="MR69" s="310">
        <f t="shared" si="371"/>
        <v>0</v>
      </c>
      <c r="MS69" s="310">
        <f t="shared" si="372"/>
        <v>0</v>
      </c>
      <c r="MT69" s="310">
        <f t="shared" si="373"/>
        <v>0</v>
      </c>
      <c r="MU69" s="310">
        <v>1.4817088108742143E-2</v>
      </c>
      <c r="MV69" s="310">
        <v>4.1041847030518384E-3</v>
      </c>
      <c r="MW69" s="310">
        <v>9.7343087491909182E-3</v>
      </c>
      <c r="MX69" s="310">
        <v>1.083242643058149E-2</v>
      </c>
      <c r="MZ69" s="310">
        <f t="shared" si="374"/>
        <v>0</v>
      </c>
      <c r="NA69" s="310">
        <f t="shared" si="375"/>
        <v>0</v>
      </c>
      <c r="NB69" s="310">
        <f t="shared" si="376"/>
        <v>0</v>
      </c>
      <c r="NC69" s="310">
        <f t="shared" si="377"/>
        <v>0</v>
      </c>
      <c r="ND69" s="310">
        <f t="shared" si="378"/>
        <v>0</v>
      </c>
      <c r="NE69" s="310">
        <f t="shared" si="379"/>
        <v>0</v>
      </c>
      <c r="NF69" s="310">
        <f t="shared" si="380"/>
        <v>0</v>
      </c>
      <c r="NG69" s="310">
        <f t="shared" si="381"/>
        <v>0</v>
      </c>
      <c r="NH69" s="310">
        <f t="shared" si="382"/>
        <v>0</v>
      </c>
      <c r="NI69" s="310">
        <f t="shared" si="383"/>
        <v>0</v>
      </c>
      <c r="NJ69" s="310">
        <f t="shared" si="384"/>
        <v>0</v>
      </c>
      <c r="NK69" s="310">
        <f t="shared" si="385"/>
        <v>0</v>
      </c>
      <c r="NL69" s="310">
        <f t="shared" si="386"/>
        <v>0</v>
      </c>
      <c r="NM69" s="310">
        <f t="shared" si="387"/>
        <v>0</v>
      </c>
      <c r="NN69" s="310">
        <f t="shared" si="388"/>
        <v>0</v>
      </c>
      <c r="NO69" s="310">
        <f t="shared" si="389"/>
        <v>0</v>
      </c>
      <c r="NP69" s="310">
        <f t="shared" si="390"/>
        <v>0</v>
      </c>
      <c r="NQ69" s="310">
        <f t="shared" si="391"/>
        <v>0</v>
      </c>
      <c r="NR69" s="310">
        <f t="shared" si="392"/>
        <v>0</v>
      </c>
      <c r="NS69" s="310">
        <f t="shared" si="393"/>
        <v>0</v>
      </c>
      <c r="NT69" s="310">
        <f t="shared" si="394"/>
        <v>0</v>
      </c>
      <c r="NU69" s="310">
        <f t="shared" si="395"/>
        <v>0</v>
      </c>
      <c r="NV69" s="310">
        <f t="shared" si="396"/>
        <v>0</v>
      </c>
      <c r="NW69" s="310">
        <f t="shared" si="397"/>
        <v>0</v>
      </c>
      <c r="NX69" s="310">
        <f t="shared" si="398"/>
        <v>0</v>
      </c>
      <c r="NY69" s="310">
        <f t="shared" si="399"/>
        <v>0</v>
      </c>
      <c r="NZ69" s="310">
        <f t="shared" si="400"/>
        <v>0</v>
      </c>
      <c r="OA69" s="310">
        <f t="shared" si="401"/>
        <v>0</v>
      </c>
      <c r="OB69" s="310">
        <f t="shared" si="402"/>
        <v>0</v>
      </c>
      <c r="OC69" s="310">
        <f t="shared" si="403"/>
        <v>0</v>
      </c>
      <c r="OD69" s="310">
        <f t="shared" si="404"/>
        <v>0</v>
      </c>
      <c r="OE69" s="310">
        <v>1.4817088108742143E-2</v>
      </c>
      <c r="OF69" s="310">
        <v>4.1041847030518384E-3</v>
      </c>
      <c r="OG69" s="310">
        <v>9.7343087491909182E-3</v>
      </c>
      <c r="OH69" s="310">
        <v>1.083242643058149E-2</v>
      </c>
      <c r="OJ69" s="310">
        <f t="shared" si="405"/>
        <v>9.4237914754877153E-2</v>
      </c>
      <c r="OK69" s="310">
        <f t="shared" si="406"/>
        <v>9.4237914754877153E-2</v>
      </c>
      <c r="OL69" s="310">
        <f t="shared" si="407"/>
        <v>5.2906396256824105E-2</v>
      </c>
      <c r="OM69" s="310">
        <f t="shared" si="408"/>
        <v>3.1704711981118315E-2</v>
      </c>
      <c r="ON69" s="310">
        <f t="shared" si="409"/>
        <v>5.2906396256824105E-2</v>
      </c>
      <c r="OO69" s="310">
        <f t="shared" si="410"/>
        <v>3.1704711981118315E-2</v>
      </c>
      <c r="OP69" s="310">
        <f t="shared" si="411"/>
        <v>3.1704711981118315E-2</v>
      </c>
      <c r="OQ69" s="310">
        <f t="shared" si="412"/>
        <v>5.2906396256824105E-2</v>
      </c>
      <c r="OR69" s="310">
        <f t="shared" si="413"/>
        <v>5.2906396256824105E-2</v>
      </c>
      <c r="OS69" s="310">
        <f t="shared" si="414"/>
        <v>3.1704711981118315E-2</v>
      </c>
      <c r="OT69" s="310">
        <f t="shared" si="415"/>
        <v>9.4237914754877153E-2</v>
      </c>
      <c r="OU69" s="310">
        <f t="shared" si="416"/>
        <v>5.2906396256824105E-2</v>
      </c>
      <c r="OV69" s="310">
        <f t="shared" si="417"/>
        <v>5.2906396256824105E-2</v>
      </c>
      <c r="OW69" s="310">
        <f t="shared" si="418"/>
        <v>9.4237914754877153E-2</v>
      </c>
      <c r="OX69" s="310">
        <f t="shared" si="419"/>
        <v>3.1704711981118315E-2</v>
      </c>
      <c r="OY69" s="310">
        <f t="shared" si="420"/>
        <v>3.1704711981118315E-2</v>
      </c>
      <c r="OZ69" s="310">
        <f t="shared" si="421"/>
        <v>5.2906396256824105E-2</v>
      </c>
      <c r="PA69" s="310">
        <f t="shared" si="422"/>
        <v>5.2906396256824105E-2</v>
      </c>
      <c r="PB69" s="310">
        <f t="shared" si="423"/>
        <v>3.1704711981118315E-2</v>
      </c>
      <c r="PC69" s="310">
        <f t="shared" si="424"/>
        <v>3.1704711981118315E-2</v>
      </c>
      <c r="PD69" s="310">
        <f t="shared" si="425"/>
        <v>3.1704711981118315E-2</v>
      </c>
      <c r="PE69" s="310">
        <f t="shared" si="426"/>
        <v>3.1704711981118315E-2</v>
      </c>
      <c r="PF69" s="310">
        <f t="shared" si="427"/>
        <v>5.2906396256824105E-2</v>
      </c>
      <c r="PG69" s="310">
        <f t="shared" si="428"/>
        <v>5.2906396256824105E-2</v>
      </c>
      <c r="PH69" s="310">
        <f t="shared" si="429"/>
        <v>9.4237914754877153E-2</v>
      </c>
      <c r="PI69" s="310">
        <f t="shared" si="430"/>
        <v>9.4237914754877153E-2</v>
      </c>
      <c r="PJ69" s="310">
        <f t="shared" si="431"/>
        <v>3.1704711981118315E-2</v>
      </c>
      <c r="PK69" s="310">
        <f t="shared" si="432"/>
        <v>5.2906396256824105E-2</v>
      </c>
      <c r="PL69" s="310">
        <f t="shared" si="433"/>
        <v>3.1704711981118315E-2</v>
      </c>
      <c r="PM69" s="310">
        <f t="shared" si="434"/>
        <v>5.2906396256824105E-2</v>
      </c>
      <c r="PN69" s="310">
        <f t="shared" si="435"/>
        <v>3.1704711981118315E-2</v>
      </c>
      <c r="PO69" s="310">
        <v>1.4817088108742143E-2</v>
      </c>
      <c r="PP69" s="310">
        <v>4.1041847030518384E-3</v>
      </c>
      <c r="PQ69" s="310">
        <v>9.7343087491909182E-3</v>
      </c>
      <c r="PR69" s="310">
        <v>1.083242643058149E-2</v>
      </c>
      <c r="PT69" s="310">
        <f t="shared" si="436"/>
        <v>4.8108014455640388E-3</v>
      </c>
      <c r="PU69" s="310">
        <f t="shared" si="437"/>
        <v>4.8108014455640388E-3</v>
      </c>
      <c r="PV69" s="310">
        <f t="shared" si="438"/>
        <v>2.0048008760543162E-2</v>
      </c>
      <c r="PW69" s="310">
        <f t="shared" si="439"/>
        <v>9.1713585005904746E-3</v>
      </c>
      <c r="PX69" s="310">
        <f t="shared" si="440"/>
        <v>2.0048008760543162E-2</v>
      </c>
      <c r="PY69" s="310">
        <f t="shared" si="441"/>
        <v>9.1713585005904746E-3</v>
      </c>
      <c r="PZ69" s="310">
        <f t="shared" si="442"/>
        <v>9.1713585005904746E-3</v>
      </c>
      <c r="QA69" s="310">
        <f t="shared" si="443"/>
        <v>2.0048008760543162E-2</v>
      </c>
      <c r="QB69" s="310">
        <f t="shared" si="444"/>
        <v>2.0048008760543162E-2</v>
      </c>
      <c r="QC69" s="310">
        <f t="shared" si="445"/>
        <v>9.1713585005904746E-3</v>
      </c>
      <c r="QD69" s="310">
        <f t="shared" si="446"/>
        <v>4.8108014455640388E-3</v>
      </c>
      <c r="QE69" s="310">
        <f t="shared" si="447"/>
        <v>2.0048008760543162E-2</v>
      </c>
      <c r="QF69" s="310">
        <f t="shared" si="448"/>
        <v>2.0048008760543162E-2</v>
      </c>
      <c r="QG69" s="310">
        <f t="shared" si="449"/>
        <v>4.8108014455640388E-3</v>
      </c>
      <c r="QH69" s="310">
        <f t="shared" si="450"/>
        <v>9.1713585005904746E-3</v>
      </c>
      <c r="QI69" s="310">
        <f t="shared" si="451"/>
        <v>9.1713585005904746E-3</v>
      </c>
      <c r="QJ69" s="310">
        <f t="shared" si="452"/>
        <v>2.0048008760543162E-2</v>
      </c>
      <c r="QK69" s="310">
        <f t="shared" si="453"/>
        <v>2.0048008760543162E-2</v>
      </c>
      <c r="QL69" s="310">
        <f t="shared" si="454"/>
        <v>9.1713585005904746E-3</v>
      </c>
      <c r="QM69" s="310">
        <f t="shared" si="455"/>
        <v>9.1713585005904746E-3</v>
      </c>
      <c r="QN69" s="310">
        <f t="shared" si="456"/>
        <v>9.1713585005904746E-3</v>
      </c>
      <c r="QO69" s="310">
        <f t="shared" si="457"/>
        <v>9.1713585005904746E-3</v>
      </c>
      <c r="QP69" s="310">
        <f t="shared" si="458"/>
        <v>2.0048008760543162E-2</v>
      </c>
      <c r="QQ69" s="310">
        <f t="shared" si="459"/>
        <v>2.0048008760543162E-2</v>
      </c>
      <c r="QR69" s="310">
        <f t="shared" si="460"/>
        <v>4.8108014455640388E-3</v>
      </c>
      <c r="QS69" s="310">
        <f t="shared" si="461"/>
        <v>4.8108014455640388E-3</v>
      </c>
      <c r="QT69" s="310">
        <f t="shared" si="462"/>
        <v>9.1713585005904746E-3</v>
      </c>
      <c r="QU69" s="310">
        <f t="shared" si="463"/>
        <v>2.0048008760543162E-2</v>
      </c>
      <c r="QV69" s="310">
        <f t="shared" si="464"/>
        <v>9.1713585005904746E-3</v>
      </c>
      <c r="QW69" s="310">
        <f t="shared" si="465"/>
        <v>2.0048008760543162E-2</v>
      </c>
      <c r="QX69" s="310">
        <f t="shared" si="466"/>
        <v>9.1713585005904746E-3</v>
      </c>
      <c r="QY69" s="310">
        <v>1.4817088108742143E-2</v>
      </c>
      <c r="QZ69" s="310">
        <v>4.1041847030518384E-3</v>
      </c>
      <c r="RA69" s="310">
        <v>9.7343087491909182E-3</v>
      </c>
      <c r="RB69" s="310">
        <v>1.083242643058149E-2</v>
      </c>
      <c r="RD69" s="310">
        <f t="shared" si="467"/>
        <v>0</v>
      </c>
      <c r="RE69" s="310">
        <f t="shared" si="468"/>
        <v>0</v>
      </c>
      <c r="RF69" s="310">
        <f t="shared" si="469"/>
        <v>0</v>
      </c>
      <c r="RG69" s="310">
        <f t="shared" si="470"/>
        <v>0</v>
      </c>
      <c r="RH69" s="310">
        <f t="shared" si="471"/>
        <v>0</v>
      </c>
      <c r="RI69" s="310">
        <f t="shared" si="472"/>
        <v>0</v>
      </c>
      <c r="RJ69" s="310">
        <f t="shared" si="473"/>
        <v>0</v>
      </c>
      <c r="RK69" s="310">
        <f t="shared" si="474"/>
        <v>0</v>
      </c>
      <c r="RL69" s="310">
        <f t="shared" si="475"/>
        <v>0</v>
      </c>
      <c r="RM69" s="310">
        <f t="shared" si="476"/>
        <v>0</v>
      </c>
      <c r="RN69" s="310">
        <f t="shared" si="477"/>
        <v>0</v>
      </c>
      <c r="RO69" s="310">
        <f t="shared" si="478"/>
        <v>0</v>
      </c>
      <c r="RP69" s="310">
        <f t="shared" si="479"/>
        <v>0</v>
      </c>
      <c r="RQ69" s="310">
        <f t="shared" si="480"/>
        <v>0</v>
      </c>
      <c r="RR69" s="310">
        <f t="shared" si="481"/>
        <v>0</v>
      </c>
      <c r="RS69" s="310">
        <f t="shared" si="482"/>
        <v>0</v>
      </c>
      <c r="RT69" s="310">
        <f t="shared" si="483"/>
        <v>0</v>
      </c>
      <c r="RU69" s="310">
        <f t="shared" si="484"/>
        <v>0</v>
      </c>
      <c r="RV69" s="310">
        <f t="shared" si="485"/>
        <v>0</v>
      </c>
      <c r="RW69" s="310">
        <f t="shared" si="486"/>
        <v>0</v>
      </c>
      <c r="RX69" s="310">
        <f t="shared" si="487"/>
        <v>0</v>
      </c>
      <c r="RY69" s="310">
        <f t="shared" si="488"/>
        <v>0</v>
      </c>
      <c r="RZ69" s="310">
        <f t="shared" si="489"/>
        <v>0</v>
      </c>
      <c r="SA69" s="310">
        <f t="shared" si="490"/>
        <v>0</v>
      </c>
      <c r="SB69" s="310">
        <f t="shared" si="491"/>
        <v>0</v>
      </c>
      <c r="SC69" s="310">
        <f t="shared" si="492"/>
        <v>0</v>
      </c>
      <c r="SD69" s="310">
        <f t="shared" si="493"/>
        <v>0</v>
      </c>
      <c r="SE69" s="310">
        <f t="shared" si="494"/>
        <v>0</v>
      </c>
      <c r="SF69" s="310">
        <f t="shared" si="495"/>
        <v>0</v>
      </c>
      <c r="SG69" s="310">
        <f t="shared" si="496"/>
        <v>0</v>
      </c>
      <c r="SH69" s="310">
        <f t="shared" si="497"/>
        <v>0</v>
      </c>
      <c r="SI69" s="310">
        <v>1.4817088108742143E-2</v>
      </c>
      <c r="SJ69" s="310">
        <v>4.1041847030518384E-3</v>
      </c>
      <c r="SK69" s="310">
        <v>9.7343087491909182E-3</v>
      </c>
      <c r="SL69" s="310">
        <v>1.083242643058149E-2</v>
      </c>
      <c r="SN69" s="310">
        <f t="shared" si="498"/>
        <v>9.410223195009008E-4</v>
      </c>
      <c r="SO69" s="310">
        <f t="shared" si="499"/>
        <v>9.410223195009008E-4</v>
      </c>
      <c r="SP69" s="310">
        <f t="shared" si="500"/>
        <v>1.9870282920845115E-2</v>
      </c>
      <c r="SQ69" s="310">
        <f t="shared" si="501"/>
        <v>1.0076779966148425E-3</v>
      </c>
      <c r="SR69" s="310">
        <f t="shared" si="502"/>
        <v>1.9870282920845115E-2</v>
      </c>
      <c r="SS69" s="310">
        <f t="shared" si="503"/>
        <v>1.0076779966148425E-3</v>
      </c>
      <c r="ST69" s="310">
        <f t="shared" si="504"/>
        <v>1.0076779966148425E-3</v>
      </c>
      <c r="SU69" s="310">
        <f t="shared" si="505"/>
        <v>1.9870282920845115E-2</v>
      </c>
      <c r="SV69" s="310">
        <f t="shared" si="506"/>
        <v>1.9870282920845115E-2</v>
      </c>
      <c r="SW69" s="310">
        <f t="shared" si="507"/>
        <v>1.0076779966148425E-3</v>
      </c>
      <c r="SX69" s="310">
        <f t="shared" si="508"/>
        <v>9.410223195009008E-4</v>
      </c>
      <c r="SY69" s="310">
        <f t="shared" si="509"/>
        <v>1.9870282920845115E-2</v>
      </c>
      <c r="SZ69" s="310">
        <f t="shared" si="510"/>
        <v>1.9870282920845115E-2</v>
      </c>
      <c r="TA69" s="310">
        <f t="shared" si="511"/>
        <v>9.410223195009008E-4</v>
      </c>
      <c r="TB69" s="310">
        <f t="shared" si="512"/>
        <v>1.0076779966148425E-3</v>
      </c>
      <c r="TC69" s="310">
        <f t="shared" si="513"/>
        <v>1.0076779966148425E-3</v>
      </c>
      <c r="TD69" s="310">
        <f t="shared" si="514"/>
        <v>1.9870282920845115E-2</v>
      </c>
      <c r="TE69" s="310">
        <f t="shared" si="515"/>
        <v>1.9870282920845115E-2</v>
      </c>
      <c r="TF69" s="310">
        <f t="shared" si="516"/>
        <v>1.0076779966148425E-3</v>
      </c>
      <c r="TG69" s="310">
        <f t="shared" si="517"/>
        <v>1.0076779966148425E-3</v>
      </c>
      <c r="TH69" s="310">
        <f t="shared" si="518"/>
        <v>1.0076779966148425E-3</v>
      </c>
      <c r="TI69" s="310">
        <f t="shared" si="519"/>
        <v>1.0076779966148425E-3</v>
      </c>
      <c r="TJ69" s="310">
        <f t="shared" si="520"/>
        <v>1.9870282920845115E-2</v>
      </c>
      <c r="TK69" s="310">
        <f t="shared" si="521"/>
        <v>1.9870282920845115E-2</v>
      </c>
      <c r="TL69" s="310">
        <f t="shared" si="522"/>
        <v>9.410223195009008E-4</v>
      </c>
      <c r="TM69" s="310">
        <f t="shared" si="523"/>
        <v>9.410223195009008E-4</v>
      </c>
      <c r="TN69" s="310">
        <f t="shared" si="524"/>
        <v>1.0076779966148425E-3</v>
      </c>
      <c r="TO69" s="310">
        <f t="shared" si="525"/>
        <v>1.9870282920845115E-2</v>
      </c>
      <c r="TP69" s="310">
        <f t="shared" si="526"/>
        <v>1.0076779966148425E-3</v>
      </c>
      <c r="TQ69" s="310">
        <f t="shared" si="527"/>
        <v>1.9870282920845115E-2</v>
      </c>
      <c r="TR69" s="310">
        <f t="shared" si="528"/>
        <v>1.0076779966148425E-3</v>
      </c>
      <c r="TS69" s="310">
        <v>1.4817088108742143E-2</v>
      </c>
      <c r="TT69" s="310">
        <v>4.1041847030518384E-3</v>
      </c>
      <c r="TU69" s="310">
        <v>9.7343087491909182E-3</v>
      </c>
      <c r="TV69" s="310">
        <v>1.083242643058149E-2</v>
      </c>
      <c r="TX69" s="310">
        <f t="shared" si="529"/>
        <v>1.6479724788596029E-3</v>
      </c>
      <c r="TY69" s="310">
        <f t="shared" si="530"/>
        <v>1.6479724788596029E-3</v>
      </c>
      <c r="TZ69" s="310">
        <f t="shared" si="531"/>
        <v>5.6729363118350048E-3</v>
      </c>
      <c r="UA69" s="310">
        <f t="shared" si="532"/>
        <v>3.8446159997539446E-3</v>
      </c>
      <c r="UB69" s="310">
        <f t="shared" si="533"/>
        <v>5.6729363118350048E-3</v>
      </c>
      <c r="UC69" s="310">
        <f t="shared" si="534"/>
        <v>3.8446159997539446E-3</v>
      </c>
      <c r="UD69" s="310">
        <f t="shared" si="535"/>
        <v>3.8446159997539446E-3</v>
      </c>
      <c r="UE69" s="310">
        <f t="shared" si="536"/>
        <v>5.6729363118350048E-3</v>
      </c>
      <c r="UF69" s="310">
        <f t="shared" si="537"/>
        <v>5.6729363118350048E-3</v>
      </c>
      <c r="UG69" s="310">
        <f t="shared" si="538"/>
        <v>3.8446159997539446E-3</v>
      </c>
      <c r="UH69" s="310">
        <f t="shared" si="539"/>
        <v>1.6479724788596029E-3</v>
      </c>
      <c r="UI69" s="310">
        <f t="shared" si="540"/>
        <v>5.6729363118350048E-3</v>
      </c>
      <c r="UJ69" s="310">
        <f t="shared" si="541"/>
        <v>5.6729363118350048E-3</v>
      </c>
      <c r="UK69" s="310">
        <f t="shared" si="542"/>
        <v>1.6479724788596029E-3</v>
      </c>
      <c r="UL69" s="310">
        <f t="shared" si="543"/>
        <v>3.8446159997539446E-3</v>
      </c>
      <c r="UM69" s="310">
        <f t="shared" si="544"/>
        <v>3.8446159997539446E-3</v>
      </c>
      <c r="UN69" s="310">
        <f t="shared" si="545"/>
        <v>5.6729363118350048E-3</v>
      </c>
      <c r="UO69" s="310">
        <f t="shared" si="546"/>
        <v>5.6729363118350048E-3</v>
      </c>
      <c r="UP69" s="310">
        <f t="shared" si="547"/>
        <v>3.8446159997539446E-3</v>
      </c>
      <c r="UQ69" s="310">
        <f t="shared" si="548"/>
        <v>3.8446159997539446E-3</v>
      </c>
      <c r="UR69" s="310">
        <f t="shared" si="549"/>
        <v>3.8446159997539446E-3</v>
      </c>
      <c r="US69" s="310">
        <f t="shared" si="550"/>
        <v>3.8446159997539446E-3</v>
      </c>
      <c r="UT69" s="310">
        <f t="shared" si="551"/>
        <v>5.6729363118350048E-3</v>
      </c>
      <c r="UU69" s="310">
        <f t="shared" si="552"/>
        <v>5.6729363118350048E-3</v>
      </c>
      <c r="UV69" s="310">
        <f t="shared" si="553"/>
        <v>1.6479724788596029E-3</v>
      </c>
      <c r="UW69" s="310">
        <f t="shared" si="554"/>
        <v>1.6479724788596029E-3</v>
      </c>
      <c r="UX69" s="310">
        <f t="shared" si="555"/>
        <v>3.8446159997539446E-3</v>
      </c>
      <c r="UY69" s="310">
        <f t="shared" si="556"/>
        <v>5.6729363118350048E-3</v>
      </c>
      <c r="UZ69" s="310">
        <f t="shared" si="557"/>
        <v>3.8446159997539446E-3</v>
      </c>
      <c r="VA69" s="310">
        <f t="shared" si="558"/>
        <v>5.6729363118350048E-3</v>
      </c>
      <c r="VB69" s="310">
        <f t="shared" si="559"/>
        <v>3.8446159997539446E-3</v>
      </c>
      <c r="VC69" s="310">
        <v>1.4817088108742143E-2</v>
      </c>
      <c r="VD69" s="310">
        <v>4.1041847030518384E-3</v>
      </c>
      <c r="VE69" s="310">
        <v>9.7343087491909182E-3</v>
      </c>
      <c r="VF69" s="310">
        <v>1.083242643058149E-2</v>
      </c>
      <c r="VH69" s="310">
        <f t="shared" si="560"/>
        <v>0</v>
      </c>
      <c r="VI69" s="310">
        <f t="shared" si="561"/>
        <v>0</v>
      </c>
      <c r="VJ69" s="310">
        <f t="shared" si="562"/>
        <v>0</v>
      </c>
      <c r="VK69" s="310">
        <f t="shared" si="563"/>
        <v>0</v>
      </c>
      <c r="VL69" s="310">
        <f t="shared" si="564"/>
        <v>0</v>
      </c>
      <c r="VM69" s="310">
        <f t="shared" si="565"/>
        <v>0</v>
      </c>
      <c r="VN69" s="310">
        <f t="shared" si="566"/>
        <v>0</v>
      </c>
      <c r="VO69" s="310">
        <f t="shared" si="567"/>
        <v>0</v>
      </c>
      <c r="VP69" s="310">
        <f t="shared" si="568"/>
        <v>0</v>
      </c>
      <c r="VQ69" s="310">
        <f t="shared" si="569"/>
        <v>0</v>
      </c>
      <c r="VR69" s="310">
        <f t="shared" si="570"/>
        <v>0</v>
      </c>
      <c r="VS69" s="310">
        <f t="shared" si="571"/>
        <v>0</v>
      </c>
      <c r="VT69" s="310">
        <f t="shared" si="572"/>
        <v>0</v>
      </c>
      <c r="VU69" s="310">
        <f t="shared" si="573"/>
        <v>0</v>
      </c>
      <c r="VV69" s="310">
        <f t="shared" si="574"/>
        <v>0</v>
      </c>
      <c r="VW69" s="310">
        <f t="shared" si="575"/>
        <v>0</v>
      </c>
      <c r="VX69" s="310">
        <f t="shared" si="576"/>
        <v>0</v>
      </c>
      <c r="VY69" s="310">
        <f t="shared" si="577"/>
        <v>0</v>
      </c>
      <c r="VZ69" s="310">
        <f t="shared" si="578"/>
        <v>0</v>
      </c>
      <c r="WA69" s="310">
        <f t="shared" si="579"/>
        <v>0</v>
      </c>
      <c r="WB69" s="310">
        <f t="shared" si="580"/>
        <v>0</v>
      </c>
      <c r="WC69" s="310">
        <f t="shared" si="581"/>
        <v>0</v>
      </c>
      <c r="WD69" s="310">
        <f t="shared" si="582"/>
        <v>0</v>
      </c>
      <c r="WE69" s="310">
        <f t="shared" si="583"/>
        <v>0</v>
      </c>
      <c r="WF69" s="310">
        <f t="shared" si="584"/>
        <v>0</v>
      </c>
      <c r="WG69" s="310">
        <f t="shared" si="585"/>
        <v>0</v>
      </c>
      <c r="WH69" s="310">
        <f t="shared" si="586"/>
        <v>0</v>
      </c>
      <c r="WI69" s="310">
        <f t="shared" si="587"/>
        <v>0</v>
      </c>
      <c r="WJ69" s="310">
        <f t="shared" si="588"/>
        <v>0</v>
      </c>
      <c r="WK69" s="310">
        <f t="shared" si="589"/>
        <v>0</v>
      </c>
      <c r="WL69" s="310">
        <f t="shared" si="590"/>
        <v>0</v>
      </c>
      <c r="WM69" s="310">
        <v>1.4817088108742143E-2</v>
      </c>
      <c r="WN69" s="310">
        <v>4.1041847030518384E-3</v>
      </c>
      <c r="WO69" s="310">
        <v>9.7343087491909182E-3</v>
      </c>
      <c r="WP69" s="310">
        <v>1.083242643058149E-2</v>
      </c>
      <c r="WR69" s="310">
        <f t="shared" si="591"/>
        <v>0</v>
      </c>
      <c r="WS69" s="310">
        <f t="shared" si="592"/>
        <v>0</v>
      </c>
      <c r="WT69" s="310">
        <f t="shared" si="593"/>
        <v>0</v>
      </c>
      <c r="WU69" s="310">
        <f t="shared" si="594"/>
        <v>0</v>
      </c>
      <c r="WV69" s="310">
        <f t="shared" si="595"/>
        <v>0</v>
      </c>
      <c r="WW69" s="310">
        <f t="shared" si="596"/>
        <v>0</v>
      </c>
      <c r="WX69" s="310">
        <f t="shared" si="597"/>
        <v>0</v>
      </c>
      <c r="WY69" s="310">
        <f t="shared" si="598"/>
        <v>0</v>
      </c>
      <c r="WZ69" s="310">
        <f t="shared" si="599"/>
        <v>0</v>
      </c>
      <c r="XA69" s="310">
        <f t="shared" si="600"/>
        <v>0</v>
      </c>
      <c r="XB69" s="310">
        <f t="shared" si="601"/>
        <v>0</v>
      </c>
      <c r="XC69" s="310">
        <f t="shared" si="602"/>
        <v>0</v>
      </c>
      <c r="XD69" s="310">
        <f t="shared" si="603"/>
        <v>0</v>
      </c>
      <c r="XE69" s="310">
        <f t="shared" si="604"/>
        <v>0</v>
      </c>
      <c r="XF69" s="310">
        <f t="shared" si="605"/>
        <v>0</v>
      </c>
      <c r="XG69" s="310">
        <f t="shared" si="606"/>
        <v>0</v>
      </c>
      <c r="XH69" s="310">
        <f t="shared" si="607"/>
        <v>0</v>
      </c>
      <c r="XI69" s="310">
        <f t="shared" si="608"/>
        <v>0</v>
      </c>
      <c r="XJ69" s="310">
        <f t="shared" si="609"/>
        <v>0</v>
      </c>
      <c r="XK69" s="310">
        <f t="shared" si="610"/>
        <v>0</v>
      </c>
      <c r="XL69" s="310">
        <f t="shared" si="611"/>
        <v>0</v>
      </c>
      <c r="XM69" s="310">
        <f t="shared" si="612"/>
        <v>0</v>
      </c>
      <c r="XN69" s="310">
        <f t="shared" si="613"/>
        <v>0</v>
      </c>
      <c r="XO69" s="310">
        <f t="shared" si="614"/>
        <v>0</v>
      </c>
      <c r="XP69" s="310">
        <f t="shared" si="615"/>
        <v>0</v>
      </c>
      <c r="XQ69" s="310">
        <f t="shared" si="616"/>
        <v>0</v>
      </c>
      <c r="XR69" s="310">
        <f t="shared" si="617"/>
        <v>0</v>
      </c>
      <c r="XS69" s="310">
        <f t="shared" si="618"/>
        <v>0</v>
      </c>
      <c r="XT69" s="310">
        <f t="shared" si="619"/>
        <v>0</v>
      </c>
      <c r="XU69" s="310">
        <f t="shared" si="620"/>
        <v>0</v>
      </c>
      <c r="XV69" s="310">
        <f t="shared" si="621"/>
        <v>0</v>
      </c>
      <c r="XW69" s="310">
        <v>1.4817088108742143E-2</v>
      </c>
      <c r="XX69" s="310">
        <v>4.1041847030518384E-3</v>
      </c>
      <c r="XY69" s="310">
        <v>9.7343087491909182E-3</v>
      </c>
      <c r="XZ69" s="310">
        <v>1.083242643058149E-2</v>
      </c>
      <c r="YB69" s="310">
        <f t="shared" si="622"/>
        <v>0</v>
      </c>
      <c r="YC69" s="310">
        <f t="shared" si="623"/>
        <v>0</v>
      </c>
      <c r="YD69" s="310">
        <f t="shared" si="624"/>
        <v>0</v>
      </c>
      <c r="YE69" s="310">
        <f t="shared" si="625"/>
        <v>0</v>
      </c>
      <c r="YF69" s="310">
        <f t="shared" si="626"/>
        <v>0</v>
      </c>
      <c r="YG69" s="310">
        <f t="shared" si="627"/>
        <v>0</v>
      </c>
      <c r="YH69" s="310">
        <f t="shared" si="628"/>
        <v>0</v>
      </c>
      <c r="YI69" s="310">
        <f t="shared" si="629"/>
        <v>0</v>
      </c>
      <c r="YJ69" s="310">
        <f t="shared" si="630"/>
        <v>0</v>
      </c>
      <c r="YK69" s="310">
        <f t="shared" si="631"/>
        <v>0</v>
      </c>
      <c r="YL69" s="310">
        <f t="shared" si="632"/>
        <v>0</v>
      </c>
      <c r="YM69" s="310">
        <f t="shared" si="633"/>
        <v>0</v>
      </c>
      <c r="YN69" s="310">
        <f t="shared" si="634"/>
        <v>0</v>
      </c>
      <c r="YO69" s="310">
        <f t="shared" si="635"/>
        <v>0</v>
      </c>
      <c r="YP69" s="310">
        <f t="shared" si="636"/>
        <v>0</v>
      </c>
      <c r="YQ69" s="310">
        <f t="shared" si="637"/>
        <v>0</v>
      </c>
      <c r="YR69" s="310">
        <f t="shared" si="638"/>
        <v>0</v>
      </c>
      <c r="YS69" s="310">
        <f t="shared" si="639"/>
        <v>0</v>
      </c>
      <c r="YT69" s="310">
        <f t="shared" si="640"/>
        <v>0</v>
      </c>
      <c r="YU69" s="310">
        <f t="shared" si="641"/>
        <v>0</v>
      </c>
      <c r="YV69" s="310">
        <f t="shared" si="642"/>
        <v>0</v>
      </c>
      <c r="YW69" s="310">
        <f t="shared" si="643"/>
        <v>0</v>
      </c>
      <c r="YX69" s="310">
        <f t="shared" si="644"/>
        <v>0</v>
      </c>
      <c r="YY69" s="310">
        <f t="shared" si="645"/>
        <v>0</v>
      </c>
      <c r="YZ69" s="310">
        <f t="shared" si="646"/>
        <v>0</v>
      </c>
      <c r="ZA69" s="310">
        <f t="shared" si="647"/>
        <v>0</v>
      </c>
      <c r="ZB69" s="310">
        <f t="shared" si="648"/>
        <v>0</v>
      </c>
      <c r="ZC69" s="310">
        <f t="shared" si="649"/>
        <v>0</v>
      </c>
      <c r="ZD69" s="310">
        <f t="shared" si="650"/>
        <v>0</v>
      </c>
      <c r="ZE69" s="310">
        <f t="shared" si="651"/>
        <v>0</v>
      </c>
      <c r="ZF69" s="310">
        <f t="shared" si="652"/>
        <v>0</v>
      </c>
      <c r="ZG69" s="310">
        <v>1.4817088108742143E-2</v>
      </c>
      <c r="ZH69" s="310">
        <v>4.1041847030518384E-3</v>
      </c>
      <c r="ZI69" s="310">
        <v>9.7343087491909182E-3</v>
      </c>
      <c r="ZJ69" s="310">
        <v>1.083242643058149E-2</v>
      </c>
      <c r="ZL69" s="310">
        <f t="shared" si="653"/>
        <v>0</v>
      </c>
      <c r="ZM69" s="310">
        <f t="shared" si="654"/>
        <v>0</v>
      </c>
      <c r="ZN69" s="310">
        <f t="shared" si="655"/>
        <v>0</v>
      </c>
      <c r="ZO69" s="310">
        <f t="shared" si="656"/>
        <v>0</v>
      </c>
      <c r="ZP69" s="310">
        <f t="shared" si="657"/>
        <v>0</v>
      </c>
      <c r="ZQ69" s="310">
        <f t="shared" si="658"/>
        <v>0</v>
      </c>
      <c r="ZR69" s="310">
        <f t="shared" si="659"/>
        <v>0</v>
      </c>
      <c r="ZS69" s="310">
        <f t="shared" si="660"/>
        <v>0</v>
      </c>
      <c r="ZT69" s="310">
        <f t="shared" si="661"/>
        <v>0</v>
      </c>
      <c r="ZU69" s="310">
        <f t="shared" si="662"/>
        <v>0</v>
      </c>
      <c r="ZV69" s="310">
        <f t="shared" si="663"/>
        <v>0</v>
      </c>
      <c r="ZW69" s="310">
        <f t="shared" si="664"/>
        <v>0</v>
      </c>
      <c r="ZX69" s="310">
        <f t="shared" si="665"/>
        <v>0</v>
      </c>
      <c r="ZY69" s="310">
        <f t="shared" si="666"/>
        <v>0</v>
      </c>
      <c r="ZZ69" s="310">
        <f t="shared" si="667"/>
        <v>0</v>
      </c>
      <c r="AAA69" s="310">
        <f t="shared" si="668"/>
        <v>0</v>
      </c>
      <c r="AAB69" s="310">
        <f t="shared" si="669"/>
        <v>0</v>
      </c>
      <c r="AAC69" s="310">
        <f t="shared" si="670"/>
        <v>0</v>
      </c>
      <c r="AAD69" s="310">
        <f t="shared" si="671"/>
        <v>0</v>
      </c>
      <c r="AAE69" s="310">
        <f t="shared" si="672"/>
        <v>0</v>
      </c>
      <c r="AAF69" s="310">
        <f t="shared" si="673"/>
        <v>0</v>
      </c>
      <c r="AAG69" s="310">
        <f t="shared" si="674"/>
        <v>0</v>
      </c>
      <c r="AAH69" s="310">
        <f t="shared" si="675"/>
        <v>0</v>
      </c>
      <c r="AAI69" s="310">
        <f t="shared" si="676"/>
        <v>0</v>
      </c>
      <c r="AAJ69" s="310">
        <f t="shared" si="677"/>
        <v>0</v>
      </c>
      <c r="AAK69" s="310">
        <f t="shared" si="678"/>
        <v>0</v>
      </c>
      <c r="AAL69" s="310">
        <f t="shared" si="679"/>
        <v>0</v>
      </c>
      <c r="AAM69" s="310">
        <f t="shared" si="680"/>
        <v>0</v>
      </c>
      <c r="AAN69" s="310">
        <f t="shared" si="681"/>
        <v>0</v>
      </c>
      <c r="AAO69" s="310">
        <f t="shared" si="682"/>
        <v>0</v>
      </c>
      <c r="AAP69" s="310">
        <f t="shared" si="683"/>
        <v>0</v>
      </c>
      <c r="AAQ69" s="310">
        <v>1.4817088108742143E-2</v>
      </c>
      <c r="AAR69" s="310">
        <v>4.1041847030518384E-3</v>
      </c>
      <c r="AAS69" s="310">
        <v>9.7343087491909182E-3</v>
      </c>
      <c r="AAT69" s="310">
        <v>1.083242643058149E-2</v>
      </c>
      <c r="AAV69" s="310">
        <f t="shared" si="684"/>
        <v>0</v>
      </c>
      <c r="AAW69" s="310">
        <f t="shared" si="685"/>
        <v>0</v>
      </c>
      <c r="AAX69" s="310">
        <f t="shared" si="686"/>
        <v>0</v>
      </c>
      <c r="AAY69" s="310">
        <f t="shared" si="687"/>
        <v>0</v>
      </c>
      <c r="AAZ69" s="310">
        <f t="shared" si="688"/>
        <v>0</v>
      </c>
      <c r="ABA69" s="310">
        <f t="shared" si="689"/>
        <v>0</v>
      </c>
      <c r="ABB69" s="310">
        <f t="shared" si="690"/>
        <v>0</v>
      </c>
      <c r="ABC69" s="310">
        <f t="shared" si="691"/>
        <v>0</v>
      </c>
      <c r="ABD69" s="310">
        <f t="shared" si="692"/>
        <v>0</v>
      </c>
      <c r="ABE69" s="310">
        <f t="shared" si="693"/>
        <v>0</v>
      </c>
      <c r="ABF69" s="310">
        <f t="shared" si="694"/>
        <v>0</v>
      </c>
      <c r="ABG69" s="310">
        <f t="shared" si="695"/>
        <v>0</v>
      </c>
      <c r="ABH69" s="310">
        <f t="shared" si="696"/>
        <v>0</v>
      </c>
      <c r="ABI69" s="310">
        <f t="shared" si="697"/>
        <v>0</v>
      </c>
      <c r="ABJ69" s="310">
        <f t="shared" si="698"/>
        <v>0</v>
      </c>
      <c r="ABK69" s="310">
        <f t="shared" si="699"/>
        <v>0</v>
      </c>
      <c r="ABL69" s="310">
        <f t="shared" si="700"/>
        <v>0</v>
      </c>
      <c r="ABM69" s="310">
        <f t="shared" si="701"/>
        <v>0</v>
      </c>
      <c r="ABN69" s="310">
        <f t="shared" si="702"/>
        <v>0</v>
      </c>
      <c r="ABO69" s="310">
        <f t="shared" si="703"/>
        <v>0</v>
      </c>
      <c r="ABP69" s="310">
        <f t="shared" si="704"/>
        <v>0</v>
      </c>
      <c r="ABQ69" s="310">
        <f t="shared" si="705"/>
        <v>0</v>
      </c>
      <c r="ABR69" s="310">
        <f t="shared" si="706"/>
        <v>0</v>
      </c>
      <c r="ABS69" s="310">
        <f t="shared" si="707"/>
        <v>0</v>
      </c>
      <c r="ABT69" s="310">
        <f t="shared" si="708"/>
        <v>0</v>
      </c>
      <c r="ABU69" s="310">
        <f t="shared" si="709"/>
        <v>0</v>
      </c>
      <c r="ABV69" s="310">
        <f t="shared" si="710"/>
        <v>0</v>
      </c>
      <c r="ABW69" s="310">
        <f t="shared" si="711"/>
        <v>0</v>
      </c>
      <c r="ABX69" s="310">
        <f t="shared" si="712"/>
        <v>0</v>
      </c>
      <c r="ABY69" s="310">
        <f t="shared" si="713"/>
        <v>0</v>
      </c>
      <c r="ABZ69" s="310">
        <f t="shared" si="714"/>
        <v>0</v>
      </c>
      <c r="ACA69" s="310">
        <v>1.4817088108742143E-2</v>
      </c>
      <c r="ACB69" s="310">
        <v>4.1041847030518384E-3</v>
      </c>
      <c r="ACC69" s="310">
        <v>9.7343087491909182E-3</v>
      </c>
      <c r="ACD69" s="310">
        <v>1.083242643058149E-2</v>
      </c>
      <c r="ACF69" s="310">
        <f t="shared" si="715"/>
        <v>3.2636657914407265E-2</v>
      </c>
      <c r="ACG69" s="310">
        <f t="shared" si="716"/>
        <v>3.2636657914407265E-2</v>
      </c>
      <c r="ACH69" s="310">
        <f t="shared" si="717"/>
        <v>1.8816369893499822E-2</v>
      </c>
      <c r="ACI69" s="310">
        <f t="shared" si="718"/>
        <v>1.6697015186695644E-2</v>
      </c>
      <c r="ACJ69" s="310">
        <f t="shared" si="719"/>
        <v>1.8816369893499822E-2</v>
      </c>
      <c r="ACK69" s="310">
        <f t="shared" si="720"/>
        <v>1.6697015186695644E-2</v>
      </c>
      <c r="ACL69" s="310">
        <f t="shared" si="721"/>
        <v>1.6697015186695644E-2</v>
      </c>
      <c r="ACM69" s="310">
        <f t="shared" si="722"/>
        <v>1.8816369893499822E-2</v>
      </c>
      <c r="ACN69" s="310">
        <f t="shared" si="723"/>
        <v>1.8816369893499822E-2</v>
      </c>
      <c r="ACO69" s="310">
        <f t="shared" si="724"/>
        <v>1.6697015186695644E-2</v>
      </c>
      <c r="ACP69" s="310">
        <f t="shared" si="725"/>
        <v>3.2636657914407265E-2</v>
      </c>
      <c r="ACQ69" s="310">
        <f t="shared" si="726"/>
        <v>1.8816369893499822E-2</v>
      </c>
      <c r="ACR69" s="310">
        <f t="shared" si="727"/>
        <v>1.8816369893499822E-2</v>
      </c>
      <c r="ACS69" s="310">
        <f t="shared" si="728"/>
        <v>3.2636657914407265E-2</v>
      </c>
      <c r="ACT69" s="310">
        <f t="shared" si="729"/>
        <v>1.6697015186695644E-2</v>
      </c>
      <c r="ACU69" s="310">
        <f t="shared" si="730"/>
        <v>1.6697015186695644E-2</v>
      </c>
      <c r="ACV69" s="310">
        <f t="shared" si="731"/>
        <v>1.8816369893499822E-2</v>
      </c>
      <c r="ACW69" s="310">
        <f t="shared" si="732"/>
        <v>1.8816369893499822E-2</v>
      </c>
      <c r="ACX69" s="310">
        <f t="shared" si="733"/>
        <v>1.6697015186695644E-2</v>
      </c>
      <c r="ACY69" s="310">
        <f t="shared" si="734"/>
        <v>1.6697015186695644E-2</v>
      </c>
      <c r="ACZ69" s="310">
        <f t="shared" si="735"/>
        <v>1.6697015186695644E-2</v>
      </c>
      <c r="ADA69" s="310">
        <f t="shared" si="736"/>
        <v>1.6697015186695644E-2</v>
      </c>
      <c r="ADB69" s="310">
        <f t="shared" si="737"/>
        <v>1.8816369893499822E-2</v>
      </c>
      <c r="ADC69" s="310">
        <f t="shared" si="738"/>
        <v>1.8816369893499822E-2</v>
      </c>
      <c r="ADD69" s="310">
        <f t="shared" si="739"/>
        <v>3.2636657914407265E-2</v>
      </c>
      <c r="ADE69" s="310">
        <f t="shared" si="740"/>
        <v>3.2636657914407265E-2</v>
      </c>
      <c r="ADF69" s="310">
        <f t="shared" si="741"/>
        <v>1.6697015186695644E-2</v>
      </c>
      <c r="ADG69" s="310">
        <f t="shared" si="742"/>
        <v>1.8816369893499822E-2</v>
      </c>
      <c r="ADH69" s="310">
        <f t="shared" si="743"/>
        <v>1.6697015186695644E-2</v>
      </c>
      <c r="ADI69" s="310">
        <f t="shared" si="744"/>
        <v>1.8816369893499822E-2</v>
      </c>
      <c r="ADJ69" s="310">
        <f t="shared" si="745"/>
        <v>1.6697015186695644E-2</v>
      </c>
      <c r="ADK69" s="310">
        <v>1.4817088108742143E-2</v>
      </c>
      <c r="ADL69" s="310">
        <v>4.1041847030518384E-3</v>
      </c>
      <c r="ADM69" s="310">
        <v>9.7343087491909182E-3</v>
      </c>
      <c r="ADN69" s="310">
        <v>1.083242643058149E-2</v>
      </c>
      <c r="ADP69" s="310">
        <f t="shared" si="746"/>
        <v>0</v>
      </c>
      <c r="ADQ69" s="310">
        <f t="shared" si="747"/>
        <v>0</v>
      </c>
      <c r="ADR69" s="310">
        <f t="shared" si="748"/>
        <v>0</v>
      </c>
      <c r="ADS69" s="310">
        <f t="shared" si="749"/>
        <v>0</v>
      </c>
      <c r="ADT69" s="310">
        <f t="shared" si="750"/>
        <v>0</v>
      </c>
      <c r="ADU69" s="310">
        <f t="shared" si="751"/>
        <v>0</v>
      </c>
      <c r="ADV69" s="310">
        <f t="shared" si="752"/>
        <v>0</v>
      </c>
      <c r="ADW69" s="310">
        <f t="shared" si="753"/>
        <v>0</v>
      </c>
      <c r="ADX69" s="310">
        <f t="shared" si="754"/>
        <v>0</v>
      </c>
      <c r="ADY69" s="310">
        <f t="shared" si="755"/>
        <v>0</v>
      </c>
      <c r="ADZ69" s="310">
        <f t="shared" si="756"/>
        <v>0</v>
      </c>
      <c r="AEA69" s="310">
        <f t="shared" si="757"/>
        <v>0</v>
      </c>
      <c r="AEB69" s="310">
        <f t="shared" si="758"/>
        <v>0</v>
      </c>
      <c r="AEC69" s="310">
        <f t="shared" si="759"/>
        <v>0</v>
      </c>
      <c r="AED69" s="310">
        <f t="shared" si="760"/>
        <v>0</v>
      </c>
      <c r="AEE69" s="310">
        <f t="shared" si="761"/>
        <v>0</v>
      </c>
      <c r="AEF69" s="310">
        <f t="shared" si="762"/>
        <v>0</v>
      </c>
      <c r="AEG69" s="310">
        <f t="shared" si="763"/>
        <v>0</v>
      </c>
      <c r="AEH69" s="310">
        <f t="shared" si="764"/>
        <v>0</v>
      </c>
      <c r="AEI69" s="310">
        <f t="shared" si="765"/>
        <v>0</v>
      </c>
      <c r="AEJ69" s="310">
        <f t="shared" si="766"/>
        <v>0</v>
      </c>
      <c r="AEK69" s="310">
        <f t="shared" si="767"/>
        <v>0</v>
      </c>
      <c r="AEL69" s="310">
        <f t="shared" si="768"/>
        <v>0</v>
      </c>
      <c r="AEM69" s="310">
        <f t="shared" si="769"/>
        <v>0</v>
      </c>
      <c r="AEN69" s="310">
        <f t="shared" si="770"/>
        <v>0</v>
      </c>
      <c r="AEO69" s="310">
        <f t="shared" si="771"/>
        <v>0</v>
      </c>
      <c r="AEP69" s="310">
        <f t="shared" si="772"/>
        <v>0</v>
      </c>
      <c r="AEQ69" s="310">
        <f t="shared" si="773"/>
        <v>0</v>
      </c>
      <c r="AER69" s="310">
        <f t="shared" si="774"/>
        <v>0</v>
      </c>
      <c r="AES69" s="310">
        <f t="shared" si="775"/>
        <v>0</v>
      </c>
      <c r="AET69" s="310">
        <f t="shared" si="776"/>
        <v>0</v>
      </c>
      <c r="AEU69" s="310">
        <v>1.4817088108742143E-2</v>
      </c>
      <c r="AEV69" s="310">
        <v>4.1041847030518384E-3</v>
      </c>
      <c r="AEW69" s="310">
        <v>9.7343087491909182E-3</v>
      </c>
      <c r="AEX69" s="310">
        <v>1.083242643058149E-2</v>
      </c>
      <c r="AEZ69" s="310">
        <f t="shared" si="777"/>
        <v>0</v>
      </c>
      <c r="AFA69" s="310">
        <f t="shared" si="778"/>
        <v>0</v>
      </c>
      <c r="AFB69" s="310">
        <f t="shared" si="779"/>
        <v>0</v>
      </c>
      <c r="AFC69" s="310">
        <f t="shared" si="780"/>
        <v>0</v>
      </c>
      <c r="AFD69" s="310">
        <f t="shared" si="781"/>
        <v>0</v>
      </c>
      <c r="AFE69" s="310">
        <f t="shared" si="782"/>
        <v>0</v>
      </c>
      <c r="AFF69" s="310">
        <f t="shared" si="783"/>
        <v>0</v>
      </c>
      <c r="AFG69" s="310">
        <f t="shared" si="784"/>
        <v>0</v>
      </c>
      <c r="AFH69" s="310">
        <f t="shared" si="785"/>
        <v>0</v>
      </c>
      <c r="AFI69" s="310">
        <f t="shared" si="786"/>
        <v>0</v>
      </c>
      <c r="AFJ69" s="310">
        <f t="shared" si="787"/>
        <v>0</v>
      </c>
      <c r="AFK69" s="310">
        <f t="shared" si="788"/>
        <v>0</v>
      </c>
      <c r="AFL69" s="310">
        <f t="shared" si="789"/>
        <v>0</v>
      </c>
      <c r="AFM69" s="310">
        <f t="shared" si="790"/>
        <v>0</v>
      </c>
      <c r="AFN69" s="310">
        <f t="shared" si="791"/>
        <v>0</v>
      </c>
      <c r="AFO69" s="310">
        <f t="shared" si="792"/>
        <v>0</v>
      </c>
      <c r="AFP69" s="310">
        <f t="shared" si="793"/>
        <v>0</v>
      </c>
      <c r="AFQ69" s="310">
        <f t="shared" si="794"/>
        <v>0</v>
      </c>
      <c r="AFR69" s="310">
        <f t="shared" si="795"/>
        <v>0</v>
      </c>
      <c r="AFS69" s="310">
        <f t="shared" si="796"/>
        <v>0</v>
      </c>
      <c r="AFT69" s="310">
        <f t="shared" si="797"/>
        <v>0</v>
      </c>
      <c r="AFU69" s="310">
        <f t="shared" si="798"/>
        <v>0</v>
      </c>
      <c r="AFV69" s="310">
        <f t="shared" si="799"/>
        <v>0</v>
      </c>
      <c r="AFW69" s="310">
        <f t="shared" si="800"/>
        <v>0</v>
      </c>
      <c r="AFX69" s="310">
        <f t="shared" si="801"/>
        <v>0</v>
      </c>
      <c r="AFY69" s="310">
        <f t="shared" si="802"/>
        <v>0</v>
      </c>
      <c r="AFZ69" s="310">
        <f t="shared" si="803"/>
        <v>0</v>
      </c>
      <c r="AGA69" s="310">
        <f t="shared" si="804"/>
        <v>0</v>
      </c>
      <c r="AGB69" s="310">
        <f t="shared" si="805"/>
        <v>0</v>
      </c>
      <c r="AGC69" s="310">
        <f t="shared" si="806"/>
        <v>0</v>
      </c>
      <c r="AGD69" s="310">
        <f t="shared" si="807"/>
        <v>0</v>
      </c>
      <c r="AGE69" s="310">
        <v>1.4817088108742143E-2</v>
      </c>
      <c r="AGF69" s="310">
        <v>4.1041847030518384E-3</v>
      </c>
      <c r="AGG69" s="310">
        <v>9.7343087491909182E-3</v>
      </c>
      <c r="AGH69" s="310">
        <v>1.083242643058149E-2</v>
      </c>
    </row>
    <row r="70" spans="3:866" x14ac:dyDescent="0.25">
      <c r="C70" s="149" t="s">
        <v>100</v>
      </c>
      <c r="D70" s="310">
        <f t="shared" si="65"/>
        <v>0.40903836266477644</v>
      </c>
      <c r="E70" s="310">
        <f t="shared" si="66"/>
        <v>0.40903836266477644</v>
      </c>
      <c r="F70" s="310">
        <f t="shared" si="67"/>
        <v>0.37331846755450987</v>
      </c>
      <c r="G70" s="310">
        <f t="shared" si="68"/>
        <v>0.3889990221893791</v>
      </c>
      <c r="H70" s="310">
        <f t="shared" si="69"/>
        <v>0.37331846755450987</v>
      </c>
      <c r="I70" s="310">
        <f t="shared" si="70"/>
        <v>0.3889990221893791</v>
      </c>
      <c r="J70" s="310">
        <f t="shared" si="71"/>
        <v>0.3889990221893791</v>
      </c>
      <c r="K70" s="310">
        <f t="shared" si="72"/>
        <v>0.37331846755450987</v>
      </c>
      <c r="L70" s="310">
        <f t="shared" si="73"/>
        <v>0.37331846755450987</v>
      </c>
      <c r="M70" s="310">
        <f t="shared" si="74"/>
        <v>0.3889990221893791</v>
      </c>
      <c r="N70" s="310">
        <f t="shared" si="75"/>
        <v>0.40903836266477644</v>
      </c>
      <c r="O70" s="310">
        <f t="shared" si="76"/>
        <v>0.37331846755450987</v>
      </c>
      <c r="P70" s="310">
        <f t="shared" si="77"/>
        <v>0.37331846755450987</v>
      </c>
      <c r="Q70" s="310">
        <f t="shared" si="78"/>
        <v>0.40903836266477644</v>
      </c>
      <c r="R70" s="310">
        <f t="shared" si="79"/>
        <v>0.3889990221893791</v>
      </c>
      <c r="S70" s="310">
        <f t="shared" si="80"/>
        <v>0.3889990221893791</v>
      </c>
      <c r="T70" s="310">
        <f t="shared" si="81"/>
        <v>0.37331846755450987</v>
      </c>
      <c r="U70" s="310">
        <f t="shared" si="82"/>
        <v>0.37331846755450987</v>
      </c>
      <c r="V70" s="310">
        <f t="shared" si="83"/>
        <v>0.3889990221893791</v>
      </c>
      <c r="W70" s="310">
        <f t="shared" si="84"/>
        <v>0.3889990221893791</v>
      </c>
      <c r="X70" s="310">
        <f t="shared" si="85"/>
        <v>0.3889990221893791</v>
      </c>
      <c r="Y70" s="310">
        <f t="shared" si="86"/>
        <v>0.3889990221893791</v>
      </c>
      <c r="Z70" s="310">
        <f t="shared" si="87"/>
        <v>0.37331846755450987</v>
      </c>
      <c r="AA70" s="310">
        <f t="shared" si="88"/>
        <v>0.37331846755450987</v>
      </c>
      <c r="AB70" s="310">
        <f t="shared" si="89"/>
        <v>0.40903836266477644</v>
      </c>
      <c r="AC70" s="310">
        <f t="shared" ref="AC70:AD70" si="823">E122</f>
        <v>0.40903836266477644</v>
      </c>
      <c r="AD70" s="310">
        <f t="shared" si="823"/>
        <v>0.3889990221893791</v>
      </c>
      <c r="AE70" s="310">
        <f t="shared" si="91"/>
        <v>0.37331846755450987</v>
      </c>
      <c r="AF70" s="310">
        <f t="shared" si="92"/>
        <v>0.3889990221893791</v>
      </c>
      <c r="AG70" s="310">
        <f t="shared" si="93"/>
        <v>0.37331846755450987</v>
      </c>
      <c r="AH70" s="310">
        <f t="shared" si="94"/>
        <v>0.3889990221893791</v>
      </c>
      <c r="AI70" s="310">
        <v>0.41316431775435514</v>
      </c>
      <c r="AJ70" s="310">
        <v>0.37182501875169888</v>
      </c>
      <c r="AK70" s="310">
        <v>0.43088480272005381</v>
      </c>
      <c r="AL70" s="310">
        <v>0.42340900577140506</v>
      </c>
      <c r="AN70" s="310">
        <f t="shared" si="95"/>
        <v>2.2590410048214387E-4</v>
      </c>
      <c r="AO70" s="310">
        <f t="shared" si="96"/>
        <v>2.2590410048214387E-4</v>
      </c>
      <c r="AP70" s="310">
        <f t="shared" si="97"/>
        <v>0</v>
      </c>
      <c r="AQ70" s="310">
        <f t="shared" si="98"/>
        <v>0.25</v>
      </c>
      <c r="AR70" s="310">
        <f t="shared" si="99"/>
        <v>0</v>
      </c>
      <c r="AS70" s="310">
        <f t="shared" si="100"/>
        <v>0.25</v>
      </c>
      <c r="AT70" s="310">
        <f t="shared" si="101"/>
        <v>0.25</v>
      </c>
      <c r="AU70" s="310">
        <f t="shared" si="102"/>
        <v>0</v>
      </c>
      <c r="AV70" s="310">
        <f t="shared" si="103"/>
        <v>0</v>
      </c>
      <c r="AW70" s="310">
        <f t="shared" si="104"/>
        <v>0.25</v>
      </c>
      <c r="AX70" s="310">
        <f t="shared" si="105"/>
        <v>2.2590410048214387E-4</v>
      </c>
      <c r="AY70" s="310">
        <f t="shared" si="106"/>
        <v>0</v>
      </c>
      <c r="AZ70" s="310">
        <f t="shared" si="107"/>
        <v>0</v>
      </c>
      <c r="BA70" s="310">
        <f t="shared" si="108"/>
        <v>2.2590410048214387E-4</v>
      </c>
      <c r="BB70" s="310">
        <f t="shared" si="109"/>
        <v>0.25</v>
      </c>
      <c r="BC70" s="310">
        <f t="shared" si="110"/>
        <v>0.25</v>
      </c>
      <c r="BD70" s="310">
        <f t="shared" si="111"/>
        <v>0</v>
      </c>
      <c r="BE70" s="310">
        <f t="shared" si="112"/>
        <v>0</v>
      </c>
      <c r="BF70" s="310">
        <f t="shared" si="113"/>
        <v>0.25</v>
      </c>
      <c r="BG70" s="310">
        <f t="shared" si="114"/>
        <v>0.25</v>
      </c>
      <c r="BH70" s="310">
        <f t="shared" si="115"/>
        <v>0.25</v>
      </c>
      <c r="BI70" s="310">
        <f t="shared" si="116"/>
        <v>0.25</v>
      </c>
      <c r="BJ70" s="310">
        <f t="shared" si="117"/>
        <v>0</v>
      </c>
      <c r="BK70" s="310">
        <f t="shared" si="118"/>
        <v>0</v>
      </c>
      <c r="BL70" s="310">
        <f t="shared" si="119"/>
        <v>2.2590410048214387E-4</v>
      </c>
      <c r="BM70" s="310">
        <f t="shared" si="120"/>
        <v>2.2590410048214387E-4</v>
      </c>
      <c r="BN70" s="310">
        <f t="shared" si="121"/>
        <v>0.25</v>
      </c>
      <c r="BO70" s="310">
        <f t="shared" si="122"/>
        <v>0</v>
      </c>
      <c r="BP70" s="310">
        <f t="shared" si="123"/>
        <v>0.25</v>
      </c>
      <c r="BQ70" s="310">
        <f t="shared" si="124"/>
        <v>0</v>
      </c>
      <c r="BR70" s="310">
        <f t="shared" si="125"/>
        <v>0.25</v>
      </c>
      <c r="BS70" s="310">
        <v>0.41316431775435514</v>
      </c>
      <c r="BT70" s="310">
        <v>0.37182501875169888</v>
      </c>
      <c r="BU70" s="310">
        <v>0.43088480272005381</v>
      </c>
      <c r="BV70" s="310">
        <v>0.42340900577140506</v>
      </c>
      <c r="BX70" s="310">
        <f t="shared" si="126"/>
        <v>6.0997067448680352E-2</v>
      </c>
      <c r="BY70" s="310">
        <f t="shared" si="127"/>
        <v>6.0997067448680352E-2</v>
      </c>
      <c r="BZ70" s="310">
        <f t="shared" si="128"/>
        <v>3.6045314109165814E-3</v>
      </c>
      <c r="CA70" s="310">
        <f t="shared" si="129"/>
        <v>0</v>
      </c>
      <c r="CB70" s="310">
        <f t="shared" si="130"/>
        <v>3.6045314109165814E-3</v>
      </c>
      <c r="CC70" s="310">
        <f t="shared" si="131"/>
        <v>0</v>
      </c>
      <c r="CD70" s="310">
        <f t="shared" si="132"/>
        <v>0</v>
      </c>
      <c r="CE70" s="310">
        <f t="shared" si="133"/>
        <v>3.6045314109165814E-3</v>
      </c>
      <c r="CF70" s="310">
        <f t="shared" si="134"/>
        <v>3.6045314109165814E-3</v>
      </c>
      <c r="CG70" s="310">
        <f t="shared" si="135"/>
        <v>0</v>
      </c>
      <c r="CH70" s="310">
        <f t="shared" si="136"/>
        <v>6.0997067448680352E-2</v>
      </c>
      <c r="CI70" s="310">
        <f t="shared" si="137"/>
        <v>3.6045314109165814E-3</v>
      </c>
      <c r="CJ70" s="310">
        <f t="shared" si="138"/>
        <v>3.6045314109165814E-3</v>
      </c>
      <c r="CK70" s="310">
        <f t="shared" si="139"/>
        <v>6.0997067448680352E-2</v>
      </c>
      <c r="CL70" s="310">
        <f t="shared" si="140"/>
        <v>0</v>
      </c>
      <c r="CM70" s="310">
        <f t="shared" si="141"/>
        <v>0</v>
      </c>
      <c r="CN70" s="310">
        <f t="shared" si="142"/>
        <v>3.6045314109165814E-3</v>
      </c>
      <c r="CO70" s="310">
        <f t="shared" si="143"/>
        <v>3.6045314109165814E-3</v>
      </c>
      <c r="CP70" s="310">
        <f t="shared" si="144"/>
        <v>0</v>
      </c>
      <c r="CQ70" s="310">
        <f t="shared" si="145"/>
        <v>0</v>
      </c>
      <c r="CR70" s="310">
        <f t="shared" si="146"/>
        <v>0</v>
      </c>
      <c r="CS70" s="310">
        <f t="shared" si="147"/>
        <v>0</v>
      </c>
      <c r="CT70" s="310">
        <f t="shared" si="148"/>
        <v>3.6045314109165814E-3</v>
      </c>
      <c r="CU70" s="310">
        <f t="shared" si="149"/>
        <v>3.6045314109165814E-3</v>
      </c>
      <c r="CV70" s="310">
        <f t="shared" si="150"/>
        <v>6.0997067448680352E-2</v>
      </c>
      <c r="CW70" s="310">
        <f t="shared" si="151"/>
        <v>6.0997067448680352E-2</v>
      </c>
      <c r="CX70" s="310">
        <f t="shared" si="152"/>
        <v>0</v>
      </c>
      <c r="CY70" s="310">
        <f t="shared" si="153"/>
        <v>3.6045314109165814E-3</v>
      </c>
      <c r="CZ70" s="310">
        <f t="shared" si="154"/>
        <v>0</v>
      </c>
      <c r="DA70" s="310">
        <f t="shared" si="155"/>
        <v>3.6045314109165814E-3</v>
      </c>
      <c r="DB70" s="310">
        <f t="shared" si="156"/>
        <v>0</v>
      </c>
      <c r="DC70" s="310">
        <v>0.41316431775435514</v>
      </c>
      <c r="DD70" s="310">
        <v>0.37182501875169888</v>
      </c>
      <c r="DE70" s="310">
        <v>0.43088480272005381</v>
      </c>
      <c r="DF70" s="310">
        <v>0.42340900577140506</v>
      </c>
      <c r="DH70" s="310">
        <f t="shared" si="157"/>
        <v>0</v>
      </c>
      <c r="DI70" s="310">
        <f t="shared" si="158"/>
        <v>0</v>
      </c>
      <c r="DJ70" s="310">
        <f t="shared" si="159"/>
        <v>0</v>
      </c>
      <c r="DK70" s="310">
        <f t="shared" si="160"/>
        <v>0</v>
      </c>
      <c r="DL70" s="310">
        <f t="shared" si="161"/>
        <v>0</v>
      </c>
      <c r="DM70" s="310">
        <f t="shared" si="162"/>
        <v>0</v>
      </c>
      <c r="DN70" s="310">
        <f t="shared" si="163"/>
        <v>0</v>
      </c>
      <c r="DO70" s="310">
        <f t="shared" si="164"/>
        <v>0</v>
      </c>
      <c r="DP70" s="310">
        <f t="shared" si="165"/>
        <v>0</v>
      </c>
      <c r="DQ70" s="310">
        <f t="shared" si="166"/>
        <v>0</v>
      </c>
      <c r="DR70" s="310">
        <f t="shared" si="167"/>
        <v>0</v>
      </c>
      <c r="DS70" s="310">
        <f t="shared" si="168"/>
        <v>0</v>
      </c>
      <c r="DT70" s="310">
        <f t="shared" si="169"/>
        <v>0</v>
      </c>
      <c r="DU70" s="310">
        <f t="shared" si="170"/>
        <v>0</v>
      </c>
      <c r="DV70" s="310">
        <f t="shared" si="171"/>
        <v>0</v>
      </c>
      <c r="DW70" s="310">
        <f t="shared" si="172"/>
        <v>0</v>
      </c>
      <c r="DX70" s="310">
        <f t="shared" si="173"/>
        <v>0</v>
      </c>
      <c r="DY70" s="310">
        <f t="shared" si="174"/>
        <v>0</v>
      </c>
      <c r="DZ70" s="310">
        <f t="shared" si="175"/>
        <v>0</v>
      </c>
      <c r="EA70" s="310">
        <f t="shared" si="176"/>
        <v>0</v>
      </c>
      <c r="EB70" s="310">
        <f t="shared" si="177"/>
        <v>0</v>
      </c>
      <c r="EC70" s="310">
        <f t="shared" si="178"/>
        <v>0</v>
      </c>
      <c r="ED70" s="310">
        <f t="shared" si="179"/>
        <v>0</v>
      </c>
      <c r="EE70" s="310">
        <f t="shared" si="180"/>
        <v>0</v>
      </c>
      <c r="EF70" s="310">
        <f t="shared" si="181"/>
        <v>0</v>
      </c>
      <c r="EG70" s="310">
        <f t="shared" si="182"/>
        <v>0</v>
      </c>
      <c r="EH70" s="310">
        <f t="shared" si="183"/>
        <v>0</v>
      </c>
      <c r="EI70" s="310">
        <f t="shared" si="184"/>
        <v>0</v>
      </c>
      <c r="EJ70" s="310">
        <f t="shared" si="185"/>
        <v>0</v>
      </c>
      <c r="EK70" s="310">
        <f t="shared" si="186"/>
        <v>0</v>
      </c>
      <c r="EL70" s="310">
        <f t="shared" si="187"/>
        <v>0</v>
      </c>
      <c r="EM70" s="310">
        <v>0.41316431775435514</v>
      </c>
      <c r="EN70" s="310">
        <v>0.37182501875169888</v>
      </c>
      <c r="EO70" s="310">
        <v>0.43088480272005381</v>
      </c>
      <c r="EP70" s="310">
        <v>0.42340900577140506</v>
      </c>
      <c r="ER70" s="310">
        <f t="shared" si="188"/>
        <v>0</v>
      </c>
      <c r="ES70" s="310">
        <f t="shared" si="189"/>
        <v>0</v>
      </c>
      <c r="ET70" s="310">
        <f t="shared" si="190"/>
        <v>0</v>
      </c>
      <c r="EU70" s="310">
        <f t="shared" si="191"/>
        <v>0</v>
      </c>
      <c r="EV70" s="310">
        <f t="shared" si="192"/>
        <v>0</v>
      </c>
      <c r="EW70" s="310">
        <f t="shared" si="193"/>
        <v>0</v>
      </c>
      <c r="EX70" s="310">
        <f t="shared" si="194"/>
        <v>0</v>
      </c>
      <c r="EY70" s="310">
        <f t="shared" si="195"/>
        <v>0</v>
      </c>
      <c r="EZ70" s="310">
        <f t="shared" si="196"/>
        <v>0</v>
      </c>
      <c r="FA70" s="310">
        <f t="shared" si="197"/>
        <v>0</v>
      </c>
      <c r="FB70" s="310">
        <f t="shared" si="198"/>
        <v>0</v>
      </c>
      <c r="FC70" s="310">
        <f t="shared" si="199"/>
        <v>0</v>
      </c>
      <c r="FD70" s="310">
        <f t="shared" si="200"/>
        <v>0</v>
      </c>
      <c r="FE70" s="310">
        <f t="shared" si="201"/>
        <v>0</v>
      </c>
      <c r="FF70" s="310">
        <f t="shared" si="202"/>
        <v>0</v>
      </c>
      <c r="FG70" s="310">
        <f t="shared" si="203"/>
        <v>0</v>
      </c>
      <c r="FH70" s="310">
        <f t="shared" si="204"/>
        <v>0</v>
      </c>
      <c r="FI70" s="310">
        <f t="shared" si="205"/>
        <v>0</v>
      </c>
      <c r="FJ70" s="310">
        <f t="shared" si="206"/>
        <v>0</v>
      </c>
      <c r="FK70" s="310">
        <f t="shared" si="207"/>
        <v>0</v>
      </c>
      <c r="FL70" s="310">
        <f t="shared" si="208"/>
        <v>0</v>
      </c>
      <c r="FM70" s="310">
        <f t="shared" si="209"/>
        <v>0</v>
      </c>
      <c r="FN70" s="310">
        <f t="shared" si="210"/>
        <v>0</v>
      </c>
      <c r="FO70" s="310">
        <f t="shared" si="211"/>
        <v>0</v>
      </c>
      <c r="FP70" s="310">
        <f t="shared" si="212"/>
        <v>0</v>
      </c>
      <c r="FQ70" s="310">
        <f t="shared" si="213"/>
        <v>0</v>
      </c>
      <c r="FR70" s="310">
        <f t="shared" si="214"/>
        <v>0</v>
      </c>
      <c r="FS70" s="310">
        <f t="shared" si="215"/>
        <v>0</v>
      </c>
      <c r="FT70" s="310">
        <f t="shared" si="216"/>
        <v>0</v>
      </c>
      <c r="FU70" s="310">
        <f t="shared" si="217"/>
        <v>0</v>
      </c>
      <c r="FV70" s="310">
        <f t="shared" si="218"/>
        <v>0</v>
      </c>
      <c r="FW70" s="310">
        <v>0.41316431775435514</v>
      </c>
      <c r="FX70" s="310">
        <v>0.37182501875169888</v>
      </c>
      <c r="FY70" s="310">
        <v>0.43088480272005381</v>
      </c>
      <c r="FZ70" s="310">
        <v>0.42340900577140506</v>
      </c>
      <c r="GB70" s="310">
        <f t="shared" si="219"/>
        <v>0</v>
      </c>
      <c r="GC70" s="310">
        <f t="shared" si="220"/>
        <v>0</v>
      </c>
      <c r="GD70" s="310">
        <f t="shared" si="221"/>
        <v>0</v>
      </c>
      <c r="GE70" s="310">
        <f t="shared" si="222"/>
        <v>0</v>
      </c>
      <c r="GF70" s="310">
        <f t="shared" si="223"/>
        <v>0</v>
      </c>
      <c r="GG70" s="310">
        <f t="shared" si="224"/>
        <v>0</v>
      </c>
      <c r="GH70" s="310">
        <f t="shared" si="225"/>
        <v>0</v>
      </c>
      <c r="GI70" s="310">
        <f t="shared" si="226"/>
        <v>0</v>
      </c>
      <c r="GJ70" s="310">
        <f t="shared" si="227"/>
        <v>0</v>
      </c>
      <c r="GK70" s="310">
        <f t="shared" si="228"/>
        <v>0</v>
      </c>
      <c r="GL70" s="310">
        <f t="shared" si="229"/>
        <v>0</v>
      </c>
      <c r="GM70" s="310">
        <f t="shared" si="230"/>
        <v>0</v>
      </c>
      <c r="GN70" s="310">
        <f t="shared" si="231"/>
        <v>0</v>
      </c>
      <c r="GO70" s="310">
        <f t="shared" si="232"/>
        <v>0</v>
      </c>
      <c r="GP70" s="310">
        <f t="shared" si="233"/>
        <v>0</v>
      </c>
      <c r="GQ70" s="310">
        <f t="shared" si="234"/>
        <v>0</v>
      </c>
      <c r="GR70" s="310">
        <f t="shared" si="235"/>
        <v>0</v>
      </c>
      <c r="GS70" s="310">
        <f t="shared" si="236"/>
        <v>0</v>
      </c>
      <c r="GT70" s="310">
        <f t="shared" si="237"/>
        <v>0</v>
      </c>
      <c r="GU70" s="310">
        <f t="shared" si="238"/>
        <v>0</v>
      </c>
      <c r="GV70" s="310">
        <f t="shared" si="239"/>
        <v>0</v>
      </c>
      <c r="GW70" s="310">
        <f t="shared" si="240"/>
        <v>0</v>
      </c>
      <c r="GX70" s="310">
        <f t="shared" si="241"/>
        <v>0</v>
      </c>
      <c r="GY70" s="310">
        <f t="shared" si="242"/>
        <v>0</v>
      </c>
      <c r="GZ70" s="310">
        <f t="shared" si="243"/>
        <v>0</v>
      </c>
      <c r="HA70" s="310">
        <f t="shared" si="244"/>
        <v>0</v>
      </c>
      <c r="HB70" s="310">
        <f t="shared" si="245"/>
        <v>0</v>
      </c>
      <c r="HC70" s="310">
        <f t="shared" si="246"/>
        <v>0</v>
      </c>
      <c r="HD70" s="310">
        <f t="shared" si="247"/>
        <v>0</v>
      </c>
      <c r="HE70" s="310">
        <f t="shared" si="248"/>
        <v>0</v>
      </c>
      <c r="HF70" s="310">
        <f t="shared" si="249"/>
        <v>0</v>
      </c>
      <c r="HG70" s="310">
        <v>0.41316431775435514</v>
      </c>
      <c r="HH70" s="310">
        <v>0.37182501875169888</v>
      </c>
      <c r="HI70" s="310">
        <v>0.43088480272005381</v>
      </c>
      <c r="HJ70" s="310">
        <v>0.42340900577140506</v>
      </c>
      <c r="HL70" s="310">
        <f t="shared" si="250"/>
        <v>0</v>
      </c>
      <c r="HM70" s="310">
        <f t="shared" si="251"/>
        <v>0</v>
      </c>
      <c r="HN70" s="310">
        <f t="shared" si="252"/>
        <v>0</v>
      </c>
      <c r="HO70" s="310">
        <f t="shared" si="253"/>
        <v>0</v>
      </c>
      <c r="HP70" s="310">
        <f t="shared" si="254"/>
        <v>0</v>
      </c>
      <c r="HQ70" s="310">
        <f t="shared" si="255"/>
        <v>0</v>
      </c>
      <c r="HR70" s="310">
        <f t="shared" si="256"/>
        <v>0</v>
      </c>
      <c r="HS70" s="310">
        <f t="shared" si="257"/>
        <v>0</v>
      </c>
      <c r="HT70" s="310">
        <f t="shared" si="258"/>
        <v>0</v>
      </c>
      <c r="HU70" s="310">
        <f t="shared" si="259"/>
        <v>0</v>
      </c>
      <c r="HV70" s="310">
        <f t="shared" si="260"/>
        <v>0</v>
      </c>
      <c r="HW70" s="310">
        <f t="shared" si="261"/>
        <v>0</v>
      </c>
      <c r="HX70" s="310">
        <f t="shared" si="262"/>
        <v>0</v>
      </c>
      <c r="HY70" s="310">
        <f t="shared" si="263"/>
        <v>0</v>
      </c>
      <c r="HZ70" s="310">
        <f t="shared" si="264"/>
        <v>0</v>
      </c>
      <c r="IA70" s="310">
        <f t="shared" si="265"/>
        <v>0</v>
      </c>
      <c r="IB70" s="310">
        <f t="shared" si="266"/>
        <v>0</v>
      </c>
      <c r="IC70" s="310">
        <f t="shared" si="267"/>
        <v>0</v>
      </c>
      <c r="ID70" s="310">
        <f t="shared" si="268"/>
        <v>0</v>
      </c>
      <c r="IE70" s="310">
        <f t="shared" si="269"/>
        <v>0</v>
      </c>
      <c r="IF70" s="310">
        <f t="shared" si="270"/>
        <v>0</v>
      </c>
      <c r="IG70" s="310">
        <f t="shared" si="271"/>
        <v>0</v>
      </c>
      <c r="IH70" s="310">
        <f t="shared" si="272"/>
        <v>0</v>
      </c>
      <c r="II70" s="310">
        <f t="shared" si="273"/>
        <v>0</v>
      </c>
      <c r="IJ70" s="310">
        <f t="shared" si="274"/>
        <v>0</v>
      </c>
      <c r="IK70" s="310">
        <f t="shared" si="275"/>
        <v>0</v>
      </c>
      <c r="IL70" s="310">
        <f t="shared" si="276"/>
        <v>0</v>
      </c>
      <c r="IM70" s="310">
        <f t="shared" si="277"/>
        <v>0</v>
      </c>
      <c r="IN70" s="310">
        <f t="shared" si="278"/>
        <v>0</v>
      </c>
      <c r="IO70" s="310">
        <f t="shared" si="279"/>
        <v>0</v>
      </c>
      <c r="IP70" s="310">
        <f t="shared" si="280"/>
        <v>0</v>
      </c>
      <c r="IQ70" s="310">
        <v>0.41316431775435514</v>
      </c>
      <c r="IR70" s="310">
        <v>0.37182501875169888</v>
      </c>
      <c r="IS70" s="310">
        <v>0.43088480272005381</v>
      </c>
      <c r="IT70" s="310">
        <v>0.42340900577140506</v>
      </c>
      <c r="IV70" s="310">
        <f t="shared" si="281"/>
        <v>0</v>
      </c>
      <c r="IW70" s="310">
        <f t="shared" si="282"/>
        <v>0</v>
      </c>
      <c r="IX70" s="310">
        <f t="shared" si="283"/>
        <v>0</v>
      </c>
      <c r="IY70" s="310">
        <f t="shared" si="284"/>
        <v>0</v>
      </c>
      <c r="IZ70" s="310">
        <f t="shared" si="285"/>
        <v>0</v>
      </c>
      <c r="JA70" s="310">
        <f t="shared" si="286"/>
        <v>0</v>
      </c>
      <c r="JB70" s="310">
        <f t="shared" si="287"/>
        <v>0</v>
      </c>
      <c r="JC70" s="310">
        <f t="shared" si="288"/>
        <v>0</v>
      </c>
      <c r="JD70" s="310">
        <f t="shared" si="289"/>
        <v>0</v>
      </c>
      <c r="JE70" s="310">
        <f t="shared" si="290"/>
        <v>0</v>
      </c>
      <c r="JF70" s="310">
        <f t="shared" si="291"/>
        <v>0</v>
      </c>
      <c r="JG70" s="310">
        <f t="shared" si="292"/>
        <v>0</v>
      </c>
      <c r="JH70" s="310">
        <f t="shared" si="293"/>
        <v>0</v>
      </c>
      <c r="JI70" s="310">
        <f t="shared" si="294"/>
        <v>0</v>
      </c>
      <c r="JJ70" s="310">
        <f t="shared" si="295"/>
        <v>0</v>
      </c>
      <c r="JK70" s="310">
        <f t="shared" si="296"/>
        <v>0</v>
      </c>
      <c r="JL70" s="310">
        <f t="shared" si="297"/>
        <v>0</v>
      </c>
      <c r="JM70" s="310">
        <f t="shared" si="298"/>
        <v>0</v>
      </c>
      <c r="JN70" s="310">
        <f t="shared" si="299"/>
        <v>0</v>
      </c>
      <c r="JO70" s="310">
        <f t="shared" si="300"/>
        <v>0</v>
      </c>
      <c r="JP70" s="310">
        <f t="shared" si="301"/>
        <v>0</v>
      </c>
      <c r="JQ70" s="310">
        <f t="shared" si="302"/>
        <v>0</v>
      </c>
      <c r="JR70" s="310">
        <f t="shared" si="303"/>
        <v>0</v>
      </c>
      <c r="JS70" s="310">
        <f t="shared" si="304"/>
        <v>0</v>
      </c>
      <c r="JT70" s="310">
        <f t="shared" si="305"/>
        <v>0</v>
      </c>
      <c r="JU70" s="310">
        <f t="shared" si="306"/>
        <v>0</v>
      </c>
      <c r="JV70" s="310">
        <f t="shared" si="307"/>
        <v>0</v>
      </c>
      <c r="JW70" s="310">
        <f t="shared" si="308"/>
        <v>0</v>
      </c>
      <c r="JX70" s="310">
        <f t="shared" si="309"/>
        <v>0</v>
      </c>
      <c r="JY70" s="310">
        <f t="shared" si="310"/>
        <v>0</v>
      </c>
      <c r="JZ70" s="310">
        <f t="shared" si="311"/>
        <v>0</v>
      </c>
      <c r="KA70" s="310">
        <v>0.41316431775435514</v>
      </c>
      <c r="KB70" s="310">
        <v>0.37182501875169888</v>
      </c>
      <c r="KC70" s="310">
        <v>0.43088480272005381</v>
      </c>
      <c r="KD70" s="310">
        <v>0.42340900577140506</v>
      </c>
      <c r="KF70" s="310">
        <f t="shared" si="312"/>
        <v>0</v>
      </c>
      <c r="KG70" s="310">
        <f t="shared" si="313"/>
        <v>0</v>
      </c>
      <c r="KH70" s="310">
        <f t="shared" si="314"/>
        <v>0</v>
      </c>
      <c r="KI70" s="310">
        <f t="shared" si="315"/>
        <v>0</v>
      </c>
      <c r="KJ70" s="310">
        <f t="shared" si="316"/>
        <v>0</v>
      </c>
      <c r="KK70" s="310">
        <f t="shared" si="317"/>
        <v>0</v>
      </c>
      <c r="KL70" s="310">
        <f t="shared" si="318"/>
        <v>0</v>
      </c>
      <c r="KM70" s="310">
        <f t="shared" si="319"/>
        <v>0</v>
      </c>
      <c r="KN70" s="310">
        <f t="shared" si="320"/>
        <v>0</v>
      </c>
      <c r="KO70" s="310">
        <f t="shared" si="321"/>
        <v>0</v>
      </c>
      <c r="KP70" s="310">
        <f t="shared" si="322"/>
        <v>0</v>
      </c>
      <c r="KQ70" s="310">
        <f t="shared" si="323"/>
        <v>0</v>
      </c>
      <c r="KR70" s="310">
        <f t="shared" si="324"/>
        <v>0</v>
      </c>
      <c r="KS70" s="310">
        <f t="shared" si="325"/>
        <v>0</v>
      </c>
      <c r="KT70" s="310">
        <f t="shared" si="326"/>
        <v>0</v>
      </c>
      <c r="KU70" s="310">
        <f t="shared" si="327"/>
        <v>0</v>
      </c>
      <c r="KV70" s="310">
        <f t="shared" si="328"/>
        <v>0</v>
      </c>
      <c r="KW70" s="310">
        <f t="shared" si="329"/>
        <v>0</v>
      </c>
      <c r="KX70" s="310">
        <f t="shared" si="330"/>
        <v>0</v>
      </c>
      <c r="KY70" s="310">
        <f t="shared" si="331"/>
        <v>0</v>
      </c>
      <c r="KZ70" s="310">
        <f t="shared" si="332"/>
        <v>0</v>
      </c>
      <c r="LA70" s="310">
        <f t="shared" si="333"/>
        <v>0</v>
      </c>
      <c r="LB70" s="310">
        <f t="shared" si="334"/>
        <v>0</v>
      </c>
      <c r="LC70" s="310">
        <f t="shared" si="335"/>
        <v>0</v>
      </c>
      <c r="LD70" s="310">
        <f t="shared" si="336"/>
        <v>0</v>
      </c>
      <c r="LE70" s="310">
        <f t="shared" si="337"/>
        <v>0</v>
      </c>
      <c r="LF70" s="310">
        <f t="shared" si="338"/>
        <v>0</v>
      </c>
      <c r="LG70" s="310">
        <f t="shared" si="339"/>
        <v>0</v>
      </c>
      <c r="LH70" s="310">
        <f t="shared" si="340"/>
        <v>0</v>
      </c>
      <c r="LI70" s="310">
        <f t="shared" si="341"/>
        <v>0</v>
      </c>
      <c r="LJ70" s="310">
        <f t="shared" si="342"/>
        <v>0</v>
      </c>
      <c r="LK70" s="310">
        <v>0.41316431775435514</v>
      </c>
      <c r="LL70" s="310">
        <v>0.37182501875169888</v>
      </c>
      <c r="LM70" s="310">
        <v>0.43088480272005381</v>
      </c>
      <c r="LN70" s="310">
        <v>0.42340900577140506</v>
      </c>
      <c r="LP70" s="310">
        <f t="shared" si="343"/>
        <v>0</v>
      </c>
      <c r="LQ70" s="310">
        <f t="shared" si="344"/>
        <v>0</v>
      </c>
      <c r="LR70" s="310">
        <f t="shared" si="345"/>
        <v>0</v>
      </c>
      <c r="LS70" s="310">
        <f t="shared" si="346"/>
        <v>0</v>
      </c>
      <c r="LT70" s="310">
        <f t="shared" si="347"/>
        <v>0</v>
      </c>
      <c r="LU70" s="310">
        <f t="shared" si="348"/>
        <v>0</v>
      </c>
      <c r="LV70" s="310">
        <f t="shared" si="349"/>
        <v>0</v>
      </c>
      <c r="LW70" s="310">
        <f t="shared" si="350"/>
        <v>0</v>
      </c>
      <c r="LX70" s="310">
        <f t="shared" si="351"/>
        <v>0</v>
      </c>
      <c r="LY70" s="310">
        <f t="shared" si="352"/>
        <v>0</v>
      </c>
      <c r="LZ70" s="310">
        <f t="shared" si="353"/>
        <v>0</v>
      </c>
      <c r="MA70" s="310">
        <f t="shared" si="354"/>
        <v>0</v>
      </c>
      <c r="MB70" s="310">
        <f t="shared" si="355"/>
        <v>0</v>
      </c>
      <c r="MC70" s="310">
        <f t="shared" si="356"/>
        <v>0</v>
      </c>
      <c r="MD70" s="310">
        <f t="shared" si="357"/>
        <v>0</v>
      </c>
      <c r="ME70" s="310">
        <f t="shared" si="358"/>
        <v>0</v>
      </c>
      <c r="MF70" s="310">
        <f t="shared" si="359"/>
        <v>0</v>
      </c>
      <c r="MG70" s="310">
        <f t="shared" si="360"/>
        <v>0</v>
      </c>
      <c r="MH70" s="310">
        <f t="shared" si="361"/>
        <v>0</v>
      </c>
      <c r="MI70" s="310">
        <f t="shared" si="362"/>
        <v>0</v>
      </c>
      <c r="MJ70" s="310">
        <f t="shared" si="363"/>
        <v>0</v>
      </c>
      <c r="MK70" s="310">
        <f t="shared" si="364"/>
        <v>0</v>
      </c>
      <c r="ML70" s="310">
        <f t="shared" si="365"/>
        <v>0</v>
      </c>
      <c r="MM70" s="310">
        <f t="shared" si="366"/>
        <v>0</v>
      </c>
      <c r="MN70" s="310">
        <f t="shared" si="367"/>
        <v>0</v>
      </c>
      <c r="MO70" s="310">
        <f t="shared" si="368"/>
        <v>0</v>
      </c>
      <c r="MP70" s="310">
        <f t="shared" si="369"/>
        <v>0</v>
      </c>
      <c r="MQ70" s="310">
        <f t="shared" si="370"/>
        <v>0</v>
      </c>
      <c r="MR70" s="310">
        <f t="shared" si="371"/>
        <v>0</v>
      </c>
      <c r="MS70" s="310">
        <f t="shared" si="372"/>
        <v>0</v>
      </c>
      <c r="MT70" s="310">
        <f t="shared" si="373"/>
        <v>0</v>
      </c>
      <c r="MU70" s="310">
        <v>0.41316431775435514</v>
      </c>
      <c r="MV70" s="310">
        <v>0.37182501875169888</v>
      </c>
      <c r="MW70" s="310">
        <v>0.43088480272005381</v>
      </c>
      <c r="MX70" s="310">
        <v>0.42340900577140506</v>
      </c>
      <c r="MZ70" s="310">
        <f t="shared" si="374"/>
        <v>0</v>
      </c>
      <c r="NA70" s="310">
        <f t="shared" si="375"/>
        <v>0</v>
      </c>
      <c r="NB70" s="310">
        <f t="shared" si="376"/>
        <v>0</v>
      </c>
      <c r="NC70" s="310">
        <f t="shared" si="377"/>
        <v>0</v>
      </c>
      <c r="ND70" s="310">
        <f t="shared" si="378"/>
        <v>0</v>
      </c>
      <c r="NE70" s="310">
        <f t="shared" si="379"/>
        <v>0</v>
      </c>
      <c r="NF70" s="310">
        <f t="shared" si="380"/>
        <v>0</v>
      </c>
      <c r="NG70" s="310">
        <f t="shared" si="381"/>
        <v>0</v>
      </c>
      <c r="NH70" s="310">
        <f t="shared" si="382"/>
        <v>0</v>
      </c>
      <c r="NI70" s="310">
        <f t="shared" si="383"/>
        <v>0</v>
      </c>
      <c r="NJ70" s="310">
        <f t="shared" si="384"/>
        <v>0</v>
      </c>
      <c r="NK70" s="310">
        <f t="shared" si="385"/>
        <v>0</v>
      </c>
      <c r="NL70" s="310">
        <f t="shared" si="386"/>
        <v>0</v>
      </c>
      <c r="NM70" s="310">
        <f t="shared" si="387"/>
        <v>0</v>
      </c>
      <c r="NN70" s="310">
        <f t="shared" si="388"/>
        <v>0</v>
      </c>
      <c r="NO70" s="310">
        <f t="shared" si="389"/>
        <v>0</v>
      </c>
      <c r="NP70" s="310">
        <f t="shared" si="390"/>
        <v>0</v>
      </c>
      <c r="NQ70" s="310">
        <f t="shared" si="391"/>
        <v>0</v>
      </c>
      <c r="NR70" s="310">
        <f t="shared" si="392"/>
        <v>0</v>
      </c>
      <c r="NS70" s="310">
        <f t="shared" si="393"/>
        <v>0</v>
      </c>
      <c r="NT70" s="310">
        <f t="shared" si="394"/>
        <v>0</v>
      </c>
      <c r="NU70" s="310">
        <f t="shared" si="395"/>
        <v>0</v>
      </c>
      <c r="NV70" s="310">
        <f t="shared" si="396"/>
        <v>0</v>
      </c>
      <c r="NW70" s="310">
        <f t="shared" si="397"/>
        <v>0</v>
      </c>
      <c r="NX70" s="310">
        <f t="shared" si="398"/>
        <v>0</v>
      </c>
      <c r="NY70" s="310">
        <f t="shared" si="399"/>
        <v>0</v>
      </c>
      <c r="NZ70" s="310">
        <f t="shared" si="400"/>
        <v>0</v>
      </c>
      <c r="OA70" s="310">
        <f t="shared" si="401"/>
        <v>0</v>
      </c>
      <c r="OB70" s="310">
        <f t="shared" si="402"/>
        <v>0</v>
      </c>
      <c r="OC70" s="310">
        <f t="shared" si="403"/>
        <v>0</v>
      </c>
      <c r="OD70" s="310">
        <f t="shared" si="404"/>
        <v>0</v>
      </c>
      <c r="OE70" s="310">
        <v>0.41316431775435514</v>
      </c>
      <c r="OF70" s="310">
        <v>0.37182501875169888</v>
      </c>
      <c r="OG70" s="310">
        <v>0.43088480272005381</v>
      </c>
      <c r="OH70" s="310">
        <v>0.42340900577140506</v>
      </c>
      <c r="OJ70" s="310">
        <f t="shared" si="405"/>
        <v>5.4131850308521239E-2</v>
      </c>
      <c r="OK70" s="310">
        <f t="shared" si="406"/>
        <v>5.4131850308521239E-2</v>
      </c>
      <c r="OL70" s="310">
        <f t="shared" si="407"/>
        <v>9.4400179471242712E-2</v>
      </c>
      <c r="OM70" s="310">
        <f t="shared" si="408"/>
        <v>0.12618557956450591</v>
      </c>
      <c r="ON70" s="310">
        <f t="shared" si="409"/>
        <v>9.4400179471242712E-2</v>
      </c>
      <c r="OO70" s="310">
        <f t="shared" si="410"/>
        <v>0.12618557956450591</v>
      </c>
      <c r="OP70" s="310">
        <f t="shared" si="411"/>
        <v>0.12618557956450591</v>
      </c>
      <c r="OQ70" s="310">
        <f t="shared" si="412"/>
        <v>9.4400179471242712E-2</v>
      </c>
      <c r="OR70" s="310">
        <f t="shared" si="413"/>
        <v>9.4400179471242712E-2</v>
      </c>
      <c r="OS70" s="310">
        <f t="shared" si="414"/>
        <v>0.12618557956450591</v>
      </c>
      <c r="OT70" s="310">
        <f t="shared" si="415"/>
        <v>5.4131850308521239E-2</v>
      </c>
      <c r="OU70" s="310">
        <f t="shared" si="416"/>
        <v>9.4400179471242712E-2</v>
      </c>
      <c r="OV70" s="310">
        <f t="shared" si="417"/>
        <v>9.4400179471242712E-2</v>
      </c>
      <c r="OW70" s="310">
        <f t="shared" si="418"/>
        <v>5.4131850308521239E-2</v>
      </c>
      <c r="OX70" s="310">
        <f t="shared" si="419"/>
        <v>0.12618557956450591</v>
      </c>
      <c r="OY70" s="310">
        <f t="shared" si="420"/>
        <v>0.12618557956450591</v>
      </c>
      <c r="OZ70" s="310">
        <f t="shared" si="421"/>
        <v>9.4400179471242712E-2</v>
      </c>
      <c r="PA70" s="310">
        <f t="shared" si="422"/>
        <v>9.4400179471242712E-2</v>
      </c>
      <c r="PB70" s="310">
        <f t="shared" si="423"/>
        <v>0.12618557956450591</v>
      </c>
      <c r="PC70" s="310">
        <f t="shared" si="424"/>
        <v>0.12618557956450591</v>
      </c>
      <c r="PD70" s="310">
        <f t="shared" si="425"/>
        <v>0.12618557956450591</v>
      </c>
      <c r="PE70" s="310">
        <f t="shared" si="426"/>
        <v>0.12618557956450591</v>
      </c>
      <c r="PF70" s="310">
        <f t="shared" si="427"/>
        <v>9.4400179471242712E-2</v>
      </c>
      <c r="PG70" s="310">
        <f t="shared" si="428"/>
        <v>9.4400179471242712E-2</v>
      </c>
      <c r="PH70" s="310">
        <f t="shared" si="429"/>
        <v>5.4131850308521239E-2</v>
      </c>
      <c r="PI70" s="310">
        <f t="shared" si="430"/>
        <v>5.4131850308521239E-2</v>
      </c>
      <c r="PJ70" s="310">
        <f t="shared" si="431"/>
        <v>0.12618557956450591</v>
      </c>
      <c r="PK70" s="310">
        <f t="shared" si="432"/>
        <v>9.4400179471242712E-2</v>
      </c>
      <c r="PL70" s="310">
        <f t="shared" si="433"/>
        <v>0.12618557956450591</v>
      </c>
      <c r="PM70" s="310">
        <f t="shared" si="434"/>
        <v>9.4400179471242712E-2</v>
      </c>
      <c r="PN70" s="310">
        <f t="shared" si="435"/>
        <v>0.12618557956450591</v>
      </c>
      <c r="PO70" s="310">
        <v>0.41316431775435514</v>
      </c>
      <c r="PP70" s="310">
        <v>0.37182501875169888</v>
      </c>
      <c r="PQ70" s="310">
        <v>0.43088480272005381</v>
      </c>
      <c r="PR70" s="310">
        <v>0.42340900577140506</v>
      </c>
      <c r="PT70" s="310">
        <f t="shared" si="436"/>
        <v>7.5541544619232168E-2</v>
      </c>
      <c r="PU70" s="310">
        <f t="shared" si="437"/>
        <v>7.5541544619232168E-2</v>
      </c>
      <c r="PV70" s="310">
        <f t="shared" si="438"/>
        <v>0.1239470239632969</v>
      </c>
      <c r="PW70" s="310">
        <f t="shared" si="439"/>
        <v>5.9452633386772605E-2</v>
      </c>
      <c r="PX70" s="310">
        <f t="shared" si="440"/>
        <v>0.1239470239632969</v>
      </c>
      <c r="PY70" s="310">
        <f t="shared" si="441"/>
        <v>5.9452633386772605E-2</v>
      </c>
      <c r="PZ70" s="310">
        <f t="shared" si="442"/>
        <v>5.9452633386772605E-2</v>
      </c>
      <c r="QA70" s="310">
        <f t="shared" si="443"/>
        <v>0.1239470239632969</v>
      </c>
      <c r="QB70" s="310">
        <f t="shared" si="444"/>
        <v>0.1239470239632969</v>
      </c>
      <c r="QC70" s="310">
        <f t="shared" si="445"/>
        <v>5.9452633386772605E-2</v>
      </c>
      <c r="QD70" s="310">
        <f t="shared" si="446"/>
        <v>7.5541544619232168E-2</v>
      </c>
      <c r="QE70" s="310">
        <f t="shared" si="447"/>
        <v>0.1239470239632969</v>
      </c>
      <c r="QF70" s="310">
        <f t="shared" si="448"/>
        <v>0.1239470239632969</v>
      </c>
      <c r="QG70" s="310">
        <f t="shared" si="449"/>
        <v>7.5541544619232168E-2</v>
      </c>
      <c r="QH70" s="310">
        <f t="shared" si="450"/>
        <v>5.9452633386772605E-2</v>
      </c>
      <c r="QI70" s="310">
        <f t="shared" si="451"/>
        <v>5.9452633386772605E-2</v>
      </c>
      <c r="QJ70" s="310">
        <f t="shared" si="452"/>
        <v>0.1239470239632969</v>
      </c>
      <c r="QK70" s="310">
        <f t="shared" si="453"/>
        <v>0.1239470239632969</v>
      </c>
      <c r="QL70" s="310">
        <f t="shared" si="454"/>
        <v>5.9452633386772605E-2</v>
      </c>
      <c r="QM70" s="310">
        <f t="shared" si="455"/>
        <v>5.9452633386772605E-2</v>
      </c>
      <c r="QN70" s="310">
        <f t="shared" si="456"/>
        <v>5.9452633386772605E-2</v>
      </c>
      <c r="QO70" s="310">
        <f t="shared" si="457"/>
        <v>5.9452633386772605E-2</v>
      </c>
      <c r="QP70" s="310">
        <f t="shared" si="458"/>
        <v>0.1239470239632969</v>
      </c>
      <c r="QQ70" s="310">
        <f t="shared" si="459"/>
        <v>0.1239470239632969</v>
      </c>
      <c r="QR70" s="310">
        <f t="shared" si="460"/>
        <v>7.5541544619232168E-2</v>
      </c>
      <c r="QS70" s="310">
        <f t="shared" si="461"/>
        <v>7.5541544619232168E-2</v>
      </c>
      <c r="QT70" s="310">
        <f t="shared" si="462"/>
        <v>5.9452633386772605E-2</v>
      </c>
      <c r="QU70" s="310">
        <f t="shared" si="463"/>
        <v>0.1239470239632969</v>
      </c>
      <c r="QV70" s="310">
        <f t="shared" si="464"/>
        <v>5.9452633386772605E-2</v>
      </c>
      <c r="QW70" s="310">
        <f t="shared" si="465"/>
        <v>0.1239470239632969</v>
      </c>
      <c r="QX70" s="310">
        <f t="shared" si="466"/>
        <v>5.9452633386772605E-2</v>
      </c>
      <c r="QY70" s="310">
        <v>0.41316431775435514</v>
      </c>
      <c r="QZ70" s="310">
        <v>0.37182501875169888</v>
      </c>
      <c r="RA70" s="310">
        <v>0.43088480272005381</v>
      </c>
      <c r="RB70" s="310">
        <v>0.42340900577140506</v>
      </c>
      <c r="RD70" s="310">
        <f t="shared" si="467"/>
        <v>0.64346481051817472</v>
      </c>
      <c r="RE70" s="310">
        <f t="shared" si="468"/>
        <v>0.64346481051817472</v>
      </c>
      <c r="RF70" s="310">
        <f t="shared" si="469"/>
        <v>0</v>
      </c>
      <c r="RG70" s="310">
        <f t="shared" si="470"/>
        <v>0</v>
      </c>
      <c r="RH70" s="310">
        <f t="shared" si="471"/>
        <v>0</v>
      </c>
      <c r="RI70" s="310">
        <f t="shared" si="472"/>
        <v>0</v>
      </c>
      <c r="RJ70" s="310">
        <f t="shared" si="473"/>
        <v>0</v>
      </c>
      <c r="RK70" s="310">
        <f t="shared" si="474"/>
        <v>0</v>
      </c>
      <c r="RL70" s="310">
        <f t="shared" si="475"/>
        <v>0</v>
      </c>
      <c r="RM70" s="310">
        <f t="shared" si="476"/>
        <v>0</v>
      </c>
      <c r="RN70" s="310">
        <f t="shared" si="477"/>
        <v>0.64346481051817472</v>
      </c>
      <c r="RO70" s="310">
        <f t="shared" si="478"/>
        <v>0</v>
      </c>
      <c r="RP70" s="310">
        <f t="shared" si="479"/>
        <v>0</v>
      </c>
      <c r="RQ70" s="310">
        <f t="shared" si="480"/>
        <v>0.64346481051817472</v>
      </c>
      <c r="RR70" s="310">
        <f t="shared" si="481"/>
        <v>0</v>
      </c>
      <c r="RS70" s="310">
        <f t="shared" si="482"/>
        <v>0</v>
      </c>
      <c r="RT70" s="310">
        <f t="shared" si="483"/>
        <v>0</v>
      </c>
      <c r="RU70" s="310">
        <f t="shared" si="484"/>
        <v>0</v>
      </c>
      <c r="RV70" s="310">
        <f t="shared" si="485"/>
        <v>0</v>
      </c>
      <c r="RW70" s="310">
        <f t="shared" si="486"/>
        <v>0</v>
      </c>
      <c r="RX70" s="310">
        <f t="shared" si="487"/>
        <v>0</v>
      </c>
      <c r="RY70" s="310">
        <f t="shared" si="488"/>
        <v>0</v>
      </c>
      <c r="RZ70" s="310">
        <f t="shared" si="489"/>
        <v>0</v>
      </c>
      <c r="SA70" s="310">
        <f t="shared" si="490"/>
        <v>0</v>
      </c>
      <c r="SB70" s="310">
        <f t="shared" si="491"/>
        <v>0.64346481051817472</v>
      </c>
      <c r="SC70" s="310">
        <f t="shared" si="492"/>
        <v>0.64346481051817472</v>
      </c>
      <c r="SD70" s="310">
        <f t="shared" si="493"/>
        <v>0</v>
      </c>
      <c r="SE70" s="310">
        <f t="shared" si="494"/>
        <v>0</v>
      </c>
      <c r="SF70" s="310">
        <f t="shared" si="495"/>
        <v>0</v>
      </c>
      <c r="SG70" s="310">
        <f t="shared" si="496"/>
        <v>0</v>
      </c>
      <c r="SH70" s="310">
        <f t="shared" si="497"/>
        <v>0</v>
      </c>
      <c r="SI70" s="310">
        <v>0.41316431775435514</v>
      </c>
      <c r="SJ70" s="310">
        <v>0.37182501875169888</v>
      </c>
      <c r="SK70" s="310">
        <v>0.43088480272005381</v>
      </c>
      <c r="SL70" s="310">
        <v>0.42340900577140506</v>
      </c>
      <c r="SN70" s="310">
        <f t="shared" si="498"/>
        <v>8.4475820301211077E-2</v>
      </c>
      <c r="SO70" s="310">
        <f t="shared" si="499"/>
        <v>8.4475820301211077E-2</v>
      </c>
      <c r="SP70" s="310">
        <f t="shared" si="500"/>
        <v>0.22708557558046516</v>
      </c>
      <c r="SQ70" s="310">
        <f t="shared" si="501"/>
        <v>0.15590401573292118</v>
      </c>
      <c r="SR70" s="310">
        <f t="shared" si="502"/>
        <v>0.22708557558046516</v>
      </c>
      <c r="SS70" s="310">
        <f t="shared" si="503"/>
        <v>0.15590401573292118</v>
      </c>
      <c r="ST70" s="310">
        <f t="shared" si="504"/>
        <v>0.15590401573292118</v>
      </c>
      <c r="SU70" s="310">
        <f t="shared" si="505"/>
        <v>0.22708557558046516</v>
      </c>
      <c r="SV70" s="310">
        <f t="shared" si="506"/>
        <v>0.22708557558046516</v>
      </c>
      <c r="SW70" s="310">
        <f t="shared" si="507"/>
        <v>0.15590401573292118</v>
      </c>
      <c r="SX70" s="310">
        <f t="shared" si="508"/>
        <v>8.4475820301211077E-2</v>
      </c>
      <c r="SY70" s="310">
        <f t="shared" si="509"/>
        <v>0.22708557558046516</v>
      </c>
      <c r="SZ70" s="310">
        <f t="shared" si="510"/>
        <v>0.22708557558046516</v>
      </c>
      <c r="TA70" s="310">
        <f t="shared" si="511"/>
        <v>8.4475820301211077E-2</v>
      </c>
      <c r="TB70" s="310">
        <f t="shared" si="512"/>
        <v>0.15590401573292118</v>
      </c>
      <c r="TC70" s="310">
        <f t="shared" si="513"/>
        <v>0.15590401573292118</v>
      </c>
      <c r="TD70" s="310">
        <f t="shared" si="514"/>
        <v>0.22708557558046516</v>
      </c>
      <c r="TE70" s="310">
        <f t="shared" si="515"/>
        <v>0.22708557558046516</v>
      </c>
      <c r="TF70" s="310">
        <f t="shared" si="516"/>
        <v>0.15590401573292118</v>
      </c>
      <c r="TG70" s="310">
        <f t="shared" si="517"/>
        <v>0.15590401573292118</v>
      </c>
      <c r="TH70" s="310">
        <f t="shared" si="518"/>
        <v>0.15590401573292118</v>
      </c>
      <c r="TI70" s="310">
        <f t="shared" si="519"/>
        <v>0.15590401573292118</v>
      </c>
      <c r="TJ70" s="310">
        <f t="shared" si="520"/>
        <v>0.22708557558046516</v>
      </c>
      <c r="TK70" s="310">
        <f t="shared" si="521"/>
        <v>0.22708557558046516</v>
      </c>
      <c r="TL70" s="310">
        <f t="shared" si="522"/>
        <v>8.4475820301211077E-2</v>
      </c>
      <c r="TM70" s="310">
        <f t="shared" si="523"/>
        <v>8.4475820301211077E-2</v>
      </c>
      <c r="TN70" s="310">
        <f t="shared" si="524"/>
        <v>0.15590401573292118</v>
      </c>
      <c r="TO70" s="310">
        <f t="shared" si="525"/>
        <v>0.22708557558046516</v>
      </c>
      <c r="TP70" s="310">
        <f t="shared" si="526"/>
        <v>0.15590401573292118</v>
      </c>
      <c r="TQ70" s="310">
        <f t="shared" si="527"/>
        <v>0.22708557558046516</v>
      </c>
      <c r="TR70" s="310">
        <f t="shared" si="528"/>
        <v>0.15590401573292118</v>
      </c>
      <c r="TS70" s="310">
        <v>0.41316431775435514</v>
      </c>
      <c r="TT70" s="310">
        <v>0.37182501875169888</v>
      </c>
      <c r="TU70" s="310">
        <v>0.43088480272005381</v>
      </c>
      <c r="TV70" s="310">
        <v>0.42340900577140506</v>
      </c>
      <c r="TX70" s="310">
        <f t="shared" si="529"/>
        <v>0.66503605611317085</v>
      </c>
      <c r="TY70" s="310">
        <f t="shared" si="530"/>
        <v>0.66503605611317085</v>
      </c>
      <c r="TZ70" s="310">
        <f t="shared" si="531"/>
        <v>0.41021357481964504</v>
      </c>
      <c r="UA70" s="310">
        <f t="shared" si="532"/>
        <v>0.14158072321196929</v>
      </c>
      <c r="UB70" s="310">
        <f t="shared" si="533"/>
        <v>0.41021357481964504</v>
      </c>
      <c r="UC70" s="310">
        <f t="shared" si="534"/>
        <v>0.14158072321196929</v>
      </c>
      <c r="UD70" s="310">
        <f t="shared" si="535"/>
        <v>0.14158072321196929</v>
      </c>
      <c r="UE70" s="310">
        <f t="shared" si="536"/>
        <v>0.41021357481964504</v>
      </c>
      <c r="UF70" s="310">
        <f t="shared" si="537"/>
        <v>0.41021357481964504</v>
      </c>
      <c r="UG70" s="310">
        <f t="shared" si="538"/>
        <v>0.14158072321196929</v>
      </c>
      <c r="UH70" s="310">
        <f t="shared" si="539"/>
        <v>0.66503605611317085</v>
      </c>
      <c r="UI70" s="310">
        <f t="shared" si="540"/>
        <v>0.41021357481964504</v>
      </c>
      <c r="UJ70" s="310">
        <f t="shared" si="541"/>
        <v>0.41021357481964504</v>
      </c>
      <c r="UK70" s="310">
        <f t="shared" si="542"/>
        <v>0.66503605611317085</v>
      </c>
      <c r="UL70" s="310">
        <f t="shared" si="543"/>
        <v>0.14158072321196929</v>
      </c>
      <c r="UM70" s="310">
        <f t="shared" si="544"/>
        <v>0.14158072321196929</v>
      </c>
      <c r="UN70" s="310">
        <f t="shared" si="545"/>
        <v>0.41021357481964504</v>
      </c>
      <c r="UO70" s="310">
        <f t="shared" si="546"/>
        <v>0.41021357481964504</v>
      </c>
      <c r="UP70" s="310">
        <f t="shared" si="547"/>
        <v>0.14158072321196929</v>
      </c>
      <c r="UQ70" s="310">
        <f t="shared" si="548"/>
        <v>0.14158072321196929</v>
      </c>
      <c r="UR70" s="310">
        <f t="shared" si="549"/>
        <v>0.14158072321196929</v>
      </c>
      <c r="US70" s="310">
        <f t="shared" si="550"/>
        <v>0.14158072321196929</v>
      </c>
      <c r="UT70" s="310">
        <f t="shared" si="551"/>
        <v>0.41021357481964504</v>
      </c>
      <c r="UU70" s="310">
        <f t="shared" si="552"/>
        <v>0.41021357481964504</v>
      </c>
      <c r="UV70" s="310">
        <f t="shared" si="553"/>
        <v>0.66503605611317085</v>
      </c>
      <c r="UW70" s="310">
        <f t="shared" si="554"/>
        <v>0.66503605611317085</v>
      </c>
      <c r="UX70" s="310">
        <f t="shared" si="555"/>
        <v>0.14158072321196929</v>
      </c>
      <c r="UY70" s="310">
        <f t="shared" si="556"/>
        <v>0.41021357481964504</v>
      </c>
      <c r="UZ70" s="310">
        <f t="shared" si="557"/>
        <v>0.14158072321196929</v>
      </c>
      <c r="VA70" s="310">
        <f t="shared" si="558"/>
        <v>0.41021357481964504</v>
      </c>
      <c r="VB70" s="310">
        <f t="shared" si="559"/>
        <v>0.14158072321196929</v>
      </c>
      <c r="VC70" s="310">
        <v>0.41316431775435514</v>
      </c>
      <c r="VD70" s="310">
        <v>0.37182501875169888</v>
      </c>
      <c r="VE70" s="310">
        <v>0.43088480272005381</v>
      </c>
      <c r="VF70" s="310">
        <v>0.42340900577140506</v>
      </c>
      <c r="VH70" s="310">
        <f t="shared" si="560"/>
        <v>0.35440894223231423</v>
      </c>
      <c r="VI70" s="310">
        <f t="shared" si="561"/>
        <v>0.35440894223231423</v>
      </c>
      <c r="VJ70" s="310">
        <f t="shared" si="562"/>
        <v>0.25522445820433437</v>
      </c>
      <c r="VK70" s="310">
        <f t="shared" si="563"/>
        <v>6.8924488813616958E-2</v>
      </c>
      <c r="VL70" s="310">
        <f t="shared" si="564"/>
        <v>0.25522445820433437</v>
      </c>
      <c r="VM70" s="310">
        <f t="shared" si="565"/>
        <v>6.8924488813616958E-2</v>
      </c>
      <c r="VN70" s="310">
        <f t="shared" si="566"/>
        <v>6.8924488813616958E-2</v>
      </c>
      <c r="VO70" s="310">
        <f t="shared" si="567"/>
        <v>0.25522445820433437</v>
      </c>
      <c r="VP70" s="310">
        <f t="shared" si="568"/>
        <v>0.25522445820433437</v>
      </c>
      <c r="VQ70" s="310">
        <f t="shared" si="569"/>
        <v>6.8924488813616958E-2</v>
      </c>
      <c r="VR70" s="310">
        <f t="shared" si="570"/>
        <v>0.35440894223231423</v>
      </c>
      <c r="VS70" s="310">
        <f t="shared" si="571"/>
        <v>0.25522445820433437</v>
      </c>
      <c r="VT70" s="310">
        <f t="shared" si="572"/>
        <v>0.25522445820433437</v>
      </c>
      <c r="VU70" s="310">
        <f t="shared" si="573"/>
        <v>0.35440894223231423</v>
      </c>
      <c r="VV70" s="310">
        <f t="shared" si="574"/>
        <v>6.8924488813616958E-2</v>
      </c>
      <c r="VW70" s="310">
        <f t="shared" si="575"/>
        <v>6.8924488813616958E-2</v>
      </c>
      <c r="VX70" s="310">
        <f t="shared" si="576"/>
        <v>0.25522445820433437</v>
      </c>
      <c r="VY70" s="310">
        <f t="shared" si="577"/>
        <v>0.25522445820433437</v>
      </c>
      <c r="VZ70" s="310">
        <f t="shared" si="578"/>
        <v>6.8924488813616958E-2</v>
      </c>
      <c r="WA70" s="310">
        <f t="shared" si="579"/>
        <v>6.8924488813616958E-2</v>
      </c>
      <c r="WB70" s="310">
        <f t="shared" si="580"/>
        <v>6.8924488813616958E-2</v>
      </c>
      <c r="WC70" s="310">
        <f t="shared" si="581"/>
        <v>6.8924488813616958E-2</v>
      </c>
      <c r="WD70" s="310">
        <f t="shared" si="582"/>
        <v>0.25522445820433437</v>
      </c>
      <c r="WE70" s="310">
        <f t="shared" si="583"/>
        <v>0.25522445820433437</v>
      </c>
      <c r="WF70" s="310">
        <f t="shared" si="584"/>
        <v>0.35440894223231423</v>
      </c>
      <c r="WG70" s="310">
        <f t="shared" si="585"/>
        <v>0.35440894223231423</v>
      </c>
      <c r="WH70" s="310">
        <f t="shared" si="586"/>
        <v>6.8924488813616958E-2</v>
      </c>
      <c r="WI70" s="310">
        <f t="shared" si="587"/>
        <v>0.25522445820433437</v>
      </c>
      <c r="WJ70" s="310">
        <f t="shared" si="588"/>
        <v>6.8924488813616958E-2</v>
      </c>
      <c r="WK70" s="310">
        <f t="shared" si="589"/>
        <v>0.25522445820433437</v>
      </c>
      <c r="WL70" s="310">
        <f t="shared" si="590"/>
        <v>6.8924488813616958E-2</v>
      </c>
      <c r="WM70" s="310">
        <v>0.41316431775435514</v>
      </c>
      <c r="WN70" s="310">
        <v>0.37182501875169888</v>
      </c>
      <c r="WO70" s="310">
        <v>0.43088480272005381</v>
      </c>
      <c r="WP70" s="310">
        <v>0.42340900577140506</v>
      </c>
      <c r="WR70" s="310">
        <f t="shared" si="591"/>
        <v>0</v>
      </c>
      <c r="WS70" s="310">
        <f t="shared" si="592"/>
        <v>0</v>
      </c>
      <c r="WT70" s="310">
        <f t="shared" si="593"/>
        <v>0</v>
      </c>
      <c r="WU70" s="310">
        <f t="shared" si="594"/>
        <v>0</v>
      </c>
      <c r="WV70" s="310">
        <f t="shared" si="595"/>
        <v>0</v>
      </c>
      <c r="WW70" s="310">
        <f t="shared" si="596"/>
        <v>0</v>
      </c>
      <c r="WX70" s="310">
        <f t="shared" si="597"/>
        <v>0</v>
      </c>
      <c r="WY70" s="310">
        <f t="shared" si="598"/>
        <v>0</v>
      </c>
      <c r="WZ70" s="310">
        <f t="shared" si="599"/>
        <v>0</v>
      </c>
      <c r="XA70" s="310">
        <f t="shared" si="600"/>
        <v>0</v>
      </c>
      <c r="XB70" s="310">
        <f t="shared" si="601"/>
        <v>0</v>
      </c>
      <c r="XC70" s="310">
        <f t="shared" si="602"/>
        <v>0</v>
      </c>
      <c r="XD70" s="310">
        <f t="shared" si="603"/>
        <v>0</v>
      </c>
      <c r="XE70" s="310">
        <f t="shared" si="604"/>
        <v>0</v>
      </c>
      <c r="XF70" s="310">
        <f t="shared" si="605"/>
        <v>0</v>
      </c>
      <c r="XG70" s="310">
        <f t="shared" si="606"/>
        <v>0</v>
      </c>
      <c r="XH70" s="310">
        <f t="shared" si="607"/>
        <v>0</v>
      </c>
      <c r="XI70" s="310">
        <f t="shared" si="608"/>
        <v>0</v>
      </c>
      <c r="XJ70" s="310">
        <f t="shared" si="609"/>
        <v>0</v>
      </c>
      <c r="XK70" s="310">
        <f t="shared" si="610"/>
        <v>0</v>
      </c>
      <c r="XL70" s="310">
        <f t="shared" si="611"/>
        <v>0</v>
      </c>
      <c r="XM70" s="310">
        <f t="shared" si="612"/>
        <v>0</v>
      </c>
      <c r="XN70" s="310">
        <f t="shared" si="613"/>
        <v>0</v>
      </c>
      <c r="XO70" s="310">
        <f t="shared" si="614"/>
        <v>0</v>
      </c>
      <c r="XP70" s="310">
        <f t="shared" si="615"/>
        <v>0</v>
      </c>
      <c r="XQ70" s="310">
        <f t="shared" si="616"/>
        <v>0</v>
      </c>
      <c r="XR70" s="310">
        <f t="shared" si="617"/>
        <v>0</v>
      </c>
      <c r="XS70" s="310">
        <f t="shared" si="618"/>
        <v>0</v>
      </c>
      <c r="XT70" s="310">
        <f t="shared" si="619"/>
        <v>0</v>
      </c>
      <c r="XU70" s="310">
        <f t="shared" si="620"/>
        <v>0</v>
      </c>
      <c r="XV70" s="310">
        <f t="shared" si="621"/>
        <v>0</v>
      </c>
      <c r="XW70" s="310">
        <v>0.41316431775435514</v>
      </c>
      <c r="XX70" s="310">
        <v>0.37182501875169888</v>
      </c>
      <c r="XY70" s="310">
        <v>0.43088480272005381</v>
      </c>
      <c r="XZ70" s="310">
        <v>0.42340900577140506</v>
      </c>
      <c r="YB70" s="310">
        <f t="shared" si="622"/>
        <v>0</v>
      </c>
      <c r="YC70" s="310">
        <f t="shared" si="623"/>
        <v>0</v>
      </c>
      <c r="YD70" s="310">
        <f t="shared" si="624"/>
        <v>0</v>
      </c>
      <c r="YE70" s="310">
        <f t="shared" si="625"/>
        <v>0</v>
      </c>
      <c r="YF70" s="310">
        <f t="shared" si="626"/>
        <v>0</v>
      </c>
      <c r="YG70" s="310">
        <f t="shared" si="627"/>
        <v>0</v>
      </c>
      <c r="YH70" s="310">
        <f t="shared" si="628"/>
        <v>0</v>
      </c>
      <c r="YI70" s="310">
        <f t="shared" si="629"/>
        <v>0</v>
      </c>
      <c r="YJ70" s="310">
        <f t="shared" si="630"/>
        <v>0</v>
      </c>
      <c r="YK70" s="310">
        <f t="shared" si="631"/>
        <v>0</v>
      </c>
      <c r="YL70" s="310">
        <f t="shared" si="632"/>
        <v>0</v>
      </c>
      <c r="YM70" s="310">
        <f t="shared" si="633"/>
        <v>0</v>
      </c>
      <c r="YN70" s="310">
        <f t="shared" si="634"/>
        <v>0</v>
      </c>
      <c r="YO70" s="310">
        <f t="shared" si="635"/>
        <v>0</v>
      </c>
      <c r="YP70" s="310">
        <f t="shared" si="636"/>
        <v>0</v>
      </c>
      <c r="YQ70" s="310">
        <f t="shared" si="637"/>
        <v>0</v>
      </c>
      <c r="YR70" s="310">
        <f t="shared" si="638"/>
        <v>0</v>
      </c>
      <c r="YS70" s="310">
        <f t="shared" si="639"/>
        <v>0</v>
      </c>
      <c r="YT70" s="310">
        <f t="shared" si="640"/>
        <v>0</v>
      </c>
      <c r="YU70" s="310">
        <f t="shared" si="641"/>
        <v>0</v>
      </c>
      <c r="YV70" s="310">
        <f t="shared" si="642"/>
        <v>0</v>
      </c>
      <c r="YW70" s="310">
        <f t="shared" si="643"/>
        <v>0</v>
      </c>
      <c r="YX70" s="310">
        <f t="shared" si="644"/>
        <v>0</v>
      </c>
      <c r="YY70" s="310">
        <f t="shared" si="645"/>
        <v>0</v>
      </c>
      <c r="YZ70" s="310">
        <f t="shared" si="646"/>
        <v>0</v>
      </c>
      <c r="ZA70" s="310">
        <f t="shared" si="647"/>
        <v>0</v>
      </c>
      <c r="ZB70" s="310">
        <f t="shared" si="648"/>
        <v>0</v>
      </c>
      <c r="ZC70" s="310">
        <f t="shared" si="649"/>
        <v>0</v>
      </c>
      <c r="ZD70" s="310">
        <f t="shared" si="650"/>
        <v>0</v>
      </c>
      <c r="ZE70" s="310">
        <f t="shared" si="651"/>
        <v>0</v>
      </c>
      <c r="ZF70" s="310">
        <f t="shared" si="652"/>
        <v>0</v>
      </c>
      <c r="ZG70" s="310">
        <v>0.41316431775435514</v>
      </c>
      <c r="ZH70" s="310">
        <v>0.37182501875169888</v>
      </c>
      <c r="ZI70" s="310">
        <v>0.43088480272005381</v>
      </c>
      <c r="ZJ70" s="310">
        <v>0.42340900577140506</v>
      </c>
      <c r="ZL70" s="310">
        <f t="shared" si="653"/>
        <v>0</v>
      </c>
      <c r="ZM70" s="310">
        <f t="shared" si="654"/>
        <v>0</v>
      </c>
      <c r="ZN70" s="310">
        <f t="shared" si="655"/>
        <v>0</v>
      </c>
      <c r="ZO70" s="310">
        <f t="shared" si="656"/>
        <v>0</v>
      </c>
      <c r="ZP70" s="310">
        <f t="shared" si="657"/>
        <v>0</v>
      </c>
      <c r="ZQ70" s="310">
        <f t="shared" si="658"/>
        <v>0</v>
      </c>
      <c r="ZR70" s="310">
        <f t="shared" si="659"/>
        <v>0</v>
      </c>
      <c r="ZS70" s="310">
        <f t="shared" si="660"/>
        <v>0</v>
      </c>
      <c r="ZT70" s="310">
        <f t="shared" si="661"/>
        <v>0</v>
      </c>
      <c r="ZU70" s="310">
        <f t="shared" si="662"/>
        <v>0</v>
      </c>
      <c r="ZV70" s="310">
        <f t="shared" si="663"/>
        <v>0</v>
      </c>
      <c r="ZW70" s="310">
        <f t="shared" si="664"/>
        <v>0</v>
      </c>
      <c r="ZX70" s="310">
        <f t="shared" si="665"/>
        <v>0</v>
      </c>
      <c r="ZY70" s="310">
        <f t="shared" si="666"/>
        <v>0</v>
      </c>
      <c r="ZZ70" s="310">
        <f t="shared" si="667"/>
        <v>0</v>
      </c>
      <c r="AAA70" s="310">
        <f t="shared" si="668"/>
        <v>0</v>
      </c>
      <c r="AAB70" s="310">
        <f t="shared" si="669"/>
        <v>0</v>
      </c>
      <c r="AAC70" s="310">
        <f t="shared" si="670"/>
        <v>0</v>
      </c>
      <c r="AAD70" s="310">
        <f t="shared" si="671"/>
        <v>0</v>
      </c>
      <c r="AAE70" s="310">
        <f t="shared" si="672"/>
        <v>0</v>
      </c>
      <c r="AAF70" s="310">
        <f t="shared" si="673"/>
        <v>0</v>
      </c>
      <c r="AAG70" s="310">
        <f t="shared" si="674"/>
        <v>0</v>
      </c>
      <c r="AAH70" s="310">
        <f t="shared" si="675"/>
        <v>0</v>
      </c>
      <c r="AAI70" s="310">
        <f t="shared" si="676"/>
        <v>0</v>
      </c>
      <c r="AAJ70" s="310">
        <f t="shared" si="677"/>
        <v>0</v>
      </c>
      <c r="AAK70" s="310">
        <f t="shared" si="678"/>
        <v>0</v>
      </c>
      <c r="AAL70" s="310">
        <f t="shared" si="679"/>
        <v>0</v>
      </c>
      <c r="AAM70" s="310">
        <f t="shared" si="680"/>
        <v>0</v>
      </c>
      <c r="AAN70" s="310">
        <f t="shared" si="681"/>
        <v>0</v>
      </c>
      <c r="AAO70" s="310">
        <f t="shared" si="682"/>
        <v>0</v>
      </c>
      <c r="AAP70" s="310">
        <f t="shared" si="683"/>
        <v>0</v>
      </c>
      <c r="AAQ70" s="310">
        <v>0.41316431775435514</v>
      </c>
      <c r="AAR70" s="310">
        <v>0.37182501875169888</v>
      </c>
      <c r="AAS70" s="310">
        <v>0.43088480272005381</v>
      </c>
      <c r="AAT70" s="310">
        <v>0.42340900577140506</v>
      </c>
      <c r="AAV70" s="310">
        <f t="shared" si="684"/>
        <v>9.0746984514370424E-2</v>
      </c>
      <c r="AAW70" s="310">
        <f t="shared" si="685"/>
        <v>9.0746984514370424E-2</v>
      </c>
      <c r="AAX70" s="310">
        <f t="shared" si="686"/>
        <v>0.10820649062590262</v>
      </c>
      <c r="AAY70" s="310">
        <f t="shared" si="687"/>
        <v>0.51296667334474222</v>
      </c>
      <c r="AAZ70" s="310">
        <f t="shared" si="688"/>
        <v>0.10820649062590262</v>
      </c>
      <c r="ABA70" s="310">
        <f t="shared" si="689"/>
        <v>0.51296667334474222</v>
      </c>
      <c r="ABB70" s="310">
        <f t="shared" si="690"/>
        <v>0.51296667334474222</v>
      </c>
      <c r="ABC70" s="310">
        <f t="shared" si="691"/>
        <v>0.10820649062590262</v>
      </c>
      <c r="ABD70" s="310">
        <f t="shared" si="692"/>
        <v>0.10820649062590262</v>
      </c>
      <c r="ABE70" s="310">
        <f t="shared" si="693"/>
        <v>0.51296667334474222</v>
      </c>
      <c r="ABF70" s="310">
        <f t="shared" si="694"/>
        <v>9.0746984514370424E-2</v>
      </c>
      <c r="ABG70" s="310">
        <f t="shared" si="695"/>
        <v>0.10820649062590262</v>
      </c>
      <c r="ABH70" s="310">
        <f t="shared" si="696"/>
        <v>0.10820649062590262</v>
      </c>
      <c r="ABI70" s="310">
        <f t="shared" si="697"/>
        <v>9.0746984514370424E-2</v>
      </c>
      <c r="ABJ70" s="310">
        <f t="shared" si="698"/>
        <v>0.51296667334474222</v>
      </c>
      <c r="ABK70" s="310">
        <f t="shared" si="699"/>
        <v>0.51296667334474222</v>
      </c>
      <c r="ABL70" s="310">
        <f t="shared" si="700"/>
        <v>0.10820649062590262</v>
      </c>
      <c r="ABM70" s="310">
        <f t="shared" si="701"/>
        <v>0.10820649062590262</v>
      </c>
      <c r="ABN70" s="310">
        <f t="shared" si="702"/>
        <v>0.51296667334474222</v>
      </c>
      <c r="ABO70" s="310">
        <f t="shared" si="703"/>
        <v>0.51296667334474222</v>
      </c>
      <c r="ABP70" s="310">
        <f t="shared" si="704"/>
        <v>0.51296667334474222</v>
      </c>
      <c r="ABQ70" s="310">
        <f t="shared" si="705"/>
        <v>0.51296667334474222</v>
      </c>
      <c r="ABR70" s="310">
        <f t="shared" si="706"/>
        <v>0.10820649062590262</v>
      </c>
      <c r="ABS70" s="310">
        <f t="shared" si="707"/>
        <v>0.10820649062590262</v>
      </c>
      <c r="ABT70" s="310">
        <f t="shared" si="708"/>
        <v>9.0746984514370424E-2</v>
      </c>
      <c r="ABU70" s="310">
        <f t="shared" si="709"/>
        <v>9.0746984514370424E-2</v>
      </c>
      <c r="ABV70" s="310">
        <f t="shared" si="710"/>
        <v>0.51296667334474222</v>
      </c>
      <c r="ABW70" s="310">
        <f t="shared" si="711"/>
        <v>0.10820649062590262</v>
      </c>
      <c r="ABX70" s="310">
        <f t="shared" si="712"/>
        <v>0.51296667334474222</v>
      </c>
      <c r="ABY70" s="310">
        <f t="shared" si="713"/>
        <v>0.10820649062590262</v>
      </c>
      <c r="ABZ70" s="310">
        <f t="shared" si="714"/>
        <v>0.51296667334474222</v>
      </c>
      <c r="ACA70" s="310">
        <v>0.41316431775435514</v>
      </c>
      <c r="ACB70" s="310">
        <v>0.37182501875169888</v>
      </c>
      <c r="ACC70" s="310">
        <v>0.43088480272005381</v>
      </c>
      <c r="ACD70" s="310">
        <v>0.42340900577140506</v>
      </c>
      <c r="ACF70" s="310">
        <f t="shared" si="715"/>
        <v>0.26343295617629847</v>
      </c>
      <c r="ACG70" s="310">
        <f t="shared" si="716"/>
        <v>0.26343295617629847</v>
      </c>
      <c r="ACH70" s="310">
        <f t="shared" si="717"/>
        <v>0.2893390905447189</v>
      </c>
      <c r="ACI70" s="310">
        <f t="shared" si="718"/>
        <v>0.28621973929193484</v>
      </c>
      <c r="ACJ70" s="310">
        <f t="shared" si="719"/>
        <v>0.2893390905447189</v>
      </c>
      <c r="ACK70" s="310">
        <f t="shared" si="720"/>
        <v>0.28621973929193484</v>
      </c>
      <c r="ACL70" s="310">
        <f t="shared" si="721"/>
        <v>0.28621973929193484</v>
      </c>
      <c r="ACM70" s="310">
        <f t="shared" si="722"/>
        <v>0.2893390905447189</v>
      </c>
      <c r="ACN70" s="310">
        <f t="shared" si="723"/>
        <v>0.2893390905447189</v>
      </c>
      <c r="ACO70" s="310">
        <f t="shared" si="724"/>
        <v>0.28621973929193484</v>
      </c>
      <c r="ACP70" s="310">
        <f t="shared" si="725"/>
        <v>0.26343295617629847</v>
      </c>
      <c r="ACQ70" s="310">
        <f t="shared" si="726"/>
        <v>0.2893390905447189</v>
      </c>
      <c r="ACR70" s="310">
        <f t="shared" si="727"/>
        <v>0.2893390905447189</v>
      </c>
      <c r="ACS70" s="310">
        <f t="shared" si="728"/>
        <v>0.26343295617629847</v>
      </c>
      <c r="ACT70" s="310">
        <f t="shared" si="729"/>
        <v>0.28621973929193484</v>
      </c>
      <c r="ACU70" s="310">
        <f t="shared" si="730"/>
        <v>0.28621973929193484</v>
      </c>
      <c r="ACV70" s="310">
        <f t="shared" si="731"/>
        <v>0.2893390905447189</v>
      </c>
      <c r="ACW70" s="310">
        <f t="shared" si="732"/>
        <v>0.2893390905447189</v>
      </c>
      <c r="ACX70" s="310">
        <f t="shared" si="733"/>
        <v>0.28621973929193484</v>
      </c>
      <c r="ACY70" s="310">
        <f t="shared" si="734"/>
        <v>0.28621973929193484</v>
      </c>
      <c r="ACZ70" s="310">
        <f t="shared" si="735"/>
        <v>0.28621973929193484</v>
      </c>
      <c r="ADA70" s="310">
        <f t="shared" si="736"/>
        <v>0.28621973929193484</v>
      </c>
      <c r="ADB70" s="310">
        <f t="shared" si="737"/>
        <v>0.2893390905447189</v>
      </c>
      <c r="ADC70" s="310">
        <f t="shared" si="738"/>
        <v>0.2893390905447189</v>
      </c>
      <c r="ADD70" s="310">
        <f t="shared" si="739"/>
        <v>0.26343295617629847</v>
      </c>
      <c r="ADE70" s="310">
        <f t="shared" si="740"/>
        <v>0.26343295617629847</v>
      </c>
      <c r="ADF70" s="310">
        <f t="shared" si="741"/>
        <v>0.28621973929193484</v>
      </c>
      <c r="ADG70" s="310">
        <f t="shared" si="742"/>
        <v>0.2893390905447189</v>
      </c>
      <c r="ADH70" s="310">
        <f t="shared" si="743"/>
        <v>0.28621973929193484</v>
      </c>
      <c r="ADI70" s="310">
        <f t="shared" si="744"/>
        <v>0.2893390905447189</v>
      </c>
      <c r="ADJ70" s="310">
        <f t="shared" si="745"/>
        <v>0.28621973929193484</v>
      </c>
      <c r="ADK70" s="310">
        <v>0.41316431775435514</v>
      </c>
      <c r="ADL70" s="310">
        <v>0.37182501875169888</v>
      </c>
      <c r="ADM70" s="310">
        <v>0.43088480272005381</v>
      </c>
      <c r="ADN70" s="310">
        <v>0.42340900577140506</v>
      </c>
      <c r="ADP70" s="310">
        <f t="shared" si="746"/>
        <v>0</v>
      </c>
      <c r="ADQ70" s="310">
        <f t="shared" si="747"/>
        <v>0</v>
      </c>
      <c r="ADR70" s="310">
        <f t="shared" si="748"/>
        <v>0</v>
      </c>
      <c r="ADS70" s="310">
        <f t="shared" si="749"/>
        <v>0</v>
      </c>
      <c r="ADT70" s="310">
        <f t="shared" si="750"/>
        <v>0</v>
      </c>
      <c r="ADU70" s="310">
        <f t="shared" si="751"/>
        <v>0</v>
      </c>
      <c r="ADV70" s="310">
        <f t="shared" si="752"/>
        <v>0</v>
      </c>
      <c r="ADW70" s="310">
        <f t="shared" si="753"/>
        <v>0</v>
      </c>
      <c r="ADX70" s="310">
        <f t="shared" si="754"/>
        <v>0</v>
      </c>
      <c r="ADY70" s="310">
        <f t="shared" si="755"/>
        <v>0</v>
      </c>
      <c r="ADZ70" s="310">
        <f t="shared" si="756"/>
        <v>0</v>
      </c>
      <c r="AEA70" s="310">
        <f t="shared" si="757"/>
        <v>0</v>
      </c>
      <c r="AEB70" s="310">
        <f t="shared" si="758"/>
        <v>0</v>
      </c>
      <c r="AEC70" s="310">
        <f t="shared" si="759"/>
        <v>0</v>
      </c>
      <c r="AED70" s="310">
        <f t="shared" si="760"/>
        <v>0</v>
      </c>
      <c r="AEE70" s="310">
        <f t="shared" si="761"/>
        <v>0</v>
      </c>
      <c r="AEF70" s="310">
        <f t="shared" si="762"/>
        <v>0</v>
      </c>
      <c r="AEG70" s="310">
        <f t="shared" si="763"/>
        <v>0</v>
      </c>
      <c r="AEH70" s="310">
        <f t="shared" si="764"/>
        <v>0</v>
      </c>
      <c r="AEI70" s="310">
        <f t="shared" si="765"/>
        <v>0</v>
      </c>
      <c r="AEJ70" s="310">
        <f t="shared" si="766"/>
        <v>0</v>
      </c>
      <c r="AEK70" s="310">
        <f t="shared" si="767"/>
        <v>0</v>
      </c>
      <c r="AEL70" s="310">
        <f t="shared" si="768"/>
        <v>0</v>
      </c>
      <c r="AEM70" s="310">
        <f t="shared" si="769"/>
        <v>0</v>
      </c>
      <c r="AEN70" s="310">
        <f t="shared" si="770"/>
        <v>0</v>
      </c>
      <c r="AEO70" s="310">
        <f t="shared" si="771"/>
        <v>0</v>
      </c>
      <c r="AEP70" s="310">
        <f t="shared" si="772"/>
        <v>0</v>
      </c>
      <c r="AEQ70" s="310">
        <f t="shared" si="773"/>
        <v>0</v>
      </c>
      <c r="AER70" s="310">
        <f t="shared" si="774"/>
        <v>0</v>
      </c>
      <c r="AES70" s="310">
        <f t="shared" si="775"/>
        <v>0</v>
      </c>
      <c r="AET70" s="310">
        <f t="shared" si="776"/>
        <v>0</v>
      </c>
      <c r="AEU70" s="310">
        <v>0.41316431775435514</v>
      </c>
      <c r="AEV70" s="310">
        <v>0.37182501875169888</v>
      </c>
      <c r="AEW70" s="310">
        <v>0.43088480272005381</v>
      </c>
      <c r="AEX70" s="310">
        <v>0.42340900577140506</v>
      </c>
      <c r="AEZ70" s="310">
        <f t="shared" si="777"/>
        <v>0</v>
      </c>
      <c r="AFA70" s="310">
        <f t="shared" si="778"/>
        <v>0</v>
      </c>
      <c r="AFB70" s="310">
        <f t="shared" si="779"/>
        <v>0</v>
      </c>
      <c r="AFC70" s="310">
        <f t="shared" si="780"/>
        <v>0</v>
      </c>
      <c r="AFD70" s="310">
        <f t="shared" si="781"/>
        <v>0</v>
      </c>
      <c r="AFE70" s="310">
        <f t="shared" si="782"/>
        <v>0</v>
      </c>
      <c r="AFF70" s="310">
        <f t="shared" si="783"/>
        <v>0</v>
      </c>
      <c r="AFG70" s="310">
        <f t="shared" si="784"/>
        <v>0</v>
      </c>
      <c r="AFH70" s="310">
        <f t="shared" si="785"/>
        <v>0</v>
      </c>
      <c r="AFI70" s="310">
        <f t="shared" si="786"/>
        <v>0</v>
      </c>
      <c r="AFJ70" s="310">
        <f t="shared" si="787"/>
        <v>0</v>
      </c>
      <c r="AFK70" s="310">
        <f t="shared" si="788"/>
        <v>0</v>
      </c>
      <c r="AFL70" s="310">
        <f t="shared" si="789"/>
        <v>0</v>
      </c>
      <c r="AFM70" s="310">
        <f t="shared" si="790"/>
        <v>0</v>
      </c>
      <c r="AFN70" s="310">
        <f t="shared" si="791"/>
        <v>0</v>
      </c>
      <c r="AFO70" s="310">
        <f t="shared" si="792"/>
        <v>0</v>
      </c>
      <c r="AFP70" s="310">
        <f t="shared" si="793"/>
        <v>0</v>
      </c>
      <c r="AFQ70" s="310">
        <f t="shared" si="794"/>
        <v>0</v>
      </c>
      <c r="AFR70" s="310">
        <f t="shared" si="795"/>
        <v>0</v>
      </c>
      <c r="AFS70" s="310">
        <f t="shared" si="796"/>
        <v>0</v>
      </c>
      <c r="AFT70" s="310">
        <f t="shared" si="797"/>
        <v>0</v>
      </c>
      <c r="AFU70" s="310">
        <f t="shared" si="798"/>
        <v>0</v>
      </c>
      <c r="AFV70" s="310">
        <f t="shared" si="799"/>
        <v>0</v>
      </c>
      <c r="AFW70" s="310">
        <f t="shared" si="800"/>
        <v>0</v>
      </c>
      <c r="AFX70" s="310">
        <f t="shared" si="801"/>
        <v>0</v>
      </c>
      <c r="AFY70" s="310">
        <f t="shared" si="802"/>
        <v>0</v>
      </c>
      <c r="AFZ70" s="310">
        <f t="shared" si="803"/>
        <v>0</v>
      </c>
      <c r="AGA70" s="310">
        <f t="shared" si="804"/>
        <v>0</v>
      </c>
      <c r="AGB70" s="310">
        <f t="shared" si="805"/>
        <v>0</v>
      </c>
      <c r="AGC70" s="310">
        <f t="shared" si="806"/>
        <v>0</v>
      </c>
      <c r="AGD70" s="310">
        <f t="shared" si="807"/>
        <v>0</v>
      </c>
      <c r="AGE70" s="310">
        <v>0.41316431775435514</v>
      </c>
      <c r="AGF70" s="310">
        <v>0.37182501875169888</v>
      </c>
      <c r="AGG70" s="310">
        <v>0.43088480272005381</v>
      </c>
      <c r="AGH70" s="310">
        <v>0.42340900577140506</v>
      </c>
    </row>
    <row r="71" spans="3:866" x14ac:dyDescent="0.25">
      <c r="C71" s="148" t="s">
        <v>101</v>
      </c>
      <c r="D71" s="310">
        <f t="shared" si="65"/>
        <v>8.3036555994121339E-2</v>
      </c>
      <c r="E71" s="310">
        <f t="shared" si="66"/>
        <v>8.3036555994121339E-2</v>
      </c>
      <c r="F71" s="310">
        <f t="shared" si="67"/>
        <v>7.0627468595692064E-2</v>
      </c>
      <c r="G71" s="310">
        <f t="shared" si="68"/>
        <v>8.5071190215304099E-2</v>
      </c>
      <c r="H71" s="310">
        <f t="shared" si="69"/>
        <v>7.0627468595692064E-2</v>
      </c>
      <c r="I71" s="310">
        <f t="shared" si="70"/>
        <v>8.5071190215304099E-2</v>
      </c>
      <c r="J71" s="310">
        <f t="shared" si="71"/>
        <v>8.5071190215304099E-2</v>
      </c>
      <c r="K71" s="310">
        <f t="shared" si="72"/>
        <v>7.0627468595692064E-2</v>
      </c>
      <c r="L71" s="310">
        <f t="shared" si="73"/>
        <v>7.0627468595692064E-2</v>
      </c>
      <c r="M71" s="310">
        <f t="shared" si="74"/>
        <v>8.5071190215304099E-2</v>
      </c>
      <c r="N71" s="310">
        <f t="shared" si="75"/>
        <v>8.3036555994121339E-2</v>
      </c>
      <c r="O71" s="310">
        <f t="shared" si="76"/>
        <v>7.0627468595692064E-2</v>
      </c>
      <c r="P71" s="310">
        <f t="shared" si="77"/>
        <v>7.0627468595692064E-2</v>
      </c>
      <c r="Q71" s="310">
        <f t="shared" si="78"/>
        <v>8.3036555994121339E-2</v>
      </c>
      <c r="R71" s="310">
        <f t="shared" si="79"/>
        <v>8.5071190215304099E-2</v>
      </c>
      <c r="S71" s="310">
        <f t="shared" si="80"/>
        <v>8.5071190215304099E-2</v>
      </c>
      <c r="T71" s="310">
        <f t="shared" si="81"/>
        <v>7.0627468595692064E-2</v>
      </c>
      <c r="U71" s="310">
        <f t="shared" si="82"/>
        <v>7.0627468595692064E-2</v>
      </c>
      <c r="V71" s="310">
        <f t="shared" si="83"/>
        <v>8.5071190215304099E-2</v>
      </c>
      <c r="W71" s="310">
        <f t="shared" si="84"/>
        <v>8.5071190215304099E-2</v>
      </c>
      <c r="X71" s="310">
        <f t="shared" si="85"/>
        <v>8.5071190215304099E-2</v>
      </c>
      <c r="Y71" s="310">
        <f t="shared" si="86"/>
        <v>8.5071190215304099E-2</v>
      </c>
      <c r="Z71" s="310">
        <f t="shared" si="87"/>
        <v>7.0627468595692064E-2</v>
      </c>
      <c r="AA71" s="310">
        <f t="shared" si="88"/>
        <v>7.0627468595692064E-2</v>
      </c>
      <c r="AB71" s="310">
        <f t="shared" si="89"/>
        <v>8.3036555994121339E-2</v>
      </c>
      <c r="AC71" s="310">
        <f t="shared" ref="AC71:AD71" si="824">E123</f>
        <v>8.3036555994121339E-2</v>
      </c>
      <c r="AD71" s="310">
        <f t="shared" si="824"/>
        <v>8.5071190215304099E-2</v>
      </c>
      <c r="AE71" s="310">
        <f t="shared" si="91"/>
        <v>7.0627468595692064E-2</v>
      </c>
      <c r="AF71" s="310">
        <f t="shared" si="92"/>
        <v>8.5071190215304099E-2</v>
      </c>
      <c r="AG71" s="310">
        <f t="shared" si="93"/>
        <v>7.0627468595692064E-2</v>
      </c>
      <c r="AH71" s="310">
        <f t="shared" si="94"/>
        <v>8.5071190215304099E-2</v>
      </c>
      <c r="AI71" s="310">
        <v>6.9651301188467657E-2</v>
      </c>
      <c r="AJ71" s="310">
        <v>7.894987923048781E-2</v>
      </c>
      <c r="AK71" s="310">
        <v>8.2678359238430518E-2</v>
      </c>
      <c r="AL71" s="310">
        <v>8.1200901609227938E-2</v>
      </c>
      <c r="AN71" s="310">
        <f t="shared" si="95"/>
        <v>4.6256553908248511E-5</v>
      </c>
      <c r="AO71" s="310">
        <f t="shared" si="96"/>
        <v>4.6256553908248511E-5</v>
      </c>
      <c r="AP71" s="310">
        <f t="shared" si="97"/>
        <v>0</v>
      </c>
      <c r="AQ71" s="310">
        <f t="shared" si="98"/>
        <v>0.25</v>
      </c>
      <c r="AR71" s="310">
        <f t="shared" si="99"/>
        <v>0</v>
      </c>
      <c r="AS71" s="310">
        <f t="shared" si="100"/>
        <v>0.25</v>
      </c>
      <c r="AT71" s="310">
        <f t="shared" si="101"/>
        <v>0.25</v>
      </c>
      <c r="AU71" s="310">
        <f t="shared" si="102"/>
        <v>0</v>
      </c>
      <c r="AV71" s="310">
        <f t="shared" si="103"/>
        <v>0</v>
      </c>
      <c r="AW71" s="310">
        <f t="shared" si="104"/>
        <v>0.25</v>
      </c>
      <c r="AX71" s="310">
        <f t="shared" si="105"/>
        <v>4.6256553908248511E-5</v>
      </c>
      <c r="AY71" s="310">
        <f t="shared" si="106"/>
        <v>0</v>
      </c>
      <c r="AZ71" s="310">
        <f t="shared" si="107"/>
        <v>0</v>
      </c>
      <c r="BA71" s="310">
        <f t="shared" si="108"/>
        <v>4.6256553908248511E-5</v>
      </c>
      <c r="BB71" s="310">
        <f t="shared" si="109"/>
        <v>0.25</v>
      </c>
      <c r="BC71" s="310">
        <f t="shared" si="110"/>
        <v>0.25</v>
      </c>
      <c r="BD71" s="310">
        <f t="shared" si="111"/>
        <v>0</v>
      </c>
      <c r="BE71" s="310">
        <f t="shared" si="112"/>
        <v>0</v>
      </c>
      <c r="BF71" s="310">
        <f t="shared" si="113"/>
        <v>0.25</v>
      </c>
      <c r="BG71" s="310">
        <f t="shared" si="114"/>
        <v>0.25</v>
      </c>
      <c r="BH71" s="310">
        <f t="shared" si="115"/>
        <v>0.25</v>
      </c>
      <c r="BI71" s="310">
        <f t="shared" si="116"/>
        <v>0.25</v>
      </c>
      <c r="BJ71" s="310">
        <f t="shared" si="117"/>
        <v>0</v>
      </c>
      <c r="BK71" s="310">
        <f t="shared" si="118"/>
        <v>0</v>
      </c>
      <c r="BL71" s="310">
        <f t="shared" si="119"/>
        <v>4.6256553908248511E-5</v>
      </c>
      <c r="BM71" s="310">
        <f t="shared" si="120"/>
        <v>4.6256553908248511E-5</v>
      </c>
      <c r="BN71" s="310">
        <f t="shared" si="121"/>
        <v>0.25</v>
      </c>
      <c r="BO71" s="310">
        <f t="shared" si="122"/>
        <v>0</v>
      </c>
      <c r="BP71" s="310">
        <f t="shared" si="123"/>
        <v>0.25</v>
      </c>
      <c r="BQ71" s="310">
        <f t="shared" si="124"/>
        <v>0</v>
      </c>
      <c r="BR71" s="310">
        <f t="shared" si="125"/>
        <v>0.25</v>
      </c>
      <c r="BS71" s="310">
        <v>6.9651301188467657E-2</v>
      </c>
      <c r="BT71" s="310">
        <v>7.894987923048781E-2</v>
      </c>
      <c r="BU71" s="310">
        <v>8.2678359238430518E-2</v>
      </c>
      <c r="BV71" s="310">
        <v>8.1200901609227938E-2</v>
      </c>
      <c r="BX71" s="310">
        <f t="shared" si="126"/>
        <v>0.40115042414420859</v>
      </c>
      <c r="BY71" s="310">
        <f t="shared" si="127"/>
        <v>0.40115042414420859</v>
      </c>
      <c r="BZ71" s="310">
        <f t="shared" si="128"/>
        <v>5.7208237986270023E-4</v>
      </c>
      <c r="CA71" s="310">
        <f t="shared" si="129"/>
        <v>0</v>
      </c>
      <c r="CB71" s="310">
        <f t="shared" si="130"/>
        <v>5.7208237986270023E-4</v>
      </c>
      <c r="CC71" s="310">
        <f t="shared" si="131"/>
        <v>0</v>
      </c>
      <c r="CD71" s="310">
        <f t="shared" si="132"/>
        <v>0</v>
      </c>
      <c r="CE71" s="310">
        <f t="shared" si="133"/>
        <v>5.7208237986270023E-4</v>
      </c>
      <c r="CF71" s="310">
        <f t="shared" si="134"/>
        <v>5.7208237986270023E-4</v>
      </c>
      <c r="CG71" s="310">
        <f t="shared" si="135"/>
        <v>0</v>
      </c>
      <c r="CH71" s="310">
        <f t="shared" si="136"/>
        <v>0.40115042414420859</v>
      </c>
      <c r="CI71" s="310">
        <f t="shared" si="137"/>
        <v>5.7208237986270023E-4</v>
      </c>
      <c r="CJ71" s="310">
        <f t="shared" si="138"/>
        <v>5.7208237986270023E-4</v>
      </c>
      <c r="CK71" s="310">
        <f t="shared" si="139"/>
        <v>0.40115042414420859</v>
      </c>
      <c r="CL71" s="310">
        <f t="shared" si="140"/>
        <v>0</v>
      </c>
      <c r="CM71" s="310">
        <f t="shared" si="141"/>
        <v>0</v>
      </c>
      <c r="CN71" s="310">
        <f t="shared" si="142"/>
        <v>5.7208237986270023E-4</v>
      </c>
      <c r="CO71" s="310">
        <f t="shared" si="143"/>
        <v>5.7208237986270023E-4</v>
      </c>
      <c r="CP71" s="310">
        <f t="shared" si="144"/>
        <v>0</v>
      </c>
      <c r="CQ71" s="310">
        <f t="shared" si="145"/>
        <v>0</v>
      </c>
      <c r="CR71" s="310">
        <f t="shared" si="146"/>
        <v>0</v>
      </c>
      <c r="CS71" s="310">
        <f t="shared" si="147"/>
        <v>0</v>
      </c>
      <c r="CT71" s="310">
        <f t="shared" si="148"/>
        <v>5.7208237986270023E-4</v>
      </c>
      <c r="CU71" s="310">
        <f t="shared" si="149"/>
        <v>5.7208237986270023E-4</v>
      </c>
      <c r="CV71" s="310">
        <f t="shared" si="150"/>
        <v>0.40115042414420859</v>
      </c>
      <c r="CW71" s="310">
        <f t="shared" si="151"/>
        <v>0.40115042414420859</v>
      </c>
      <c r="CX71" s="310">
        <f t="shared" si="152"/>
        <v>0</v>
      </c>
      <c r="CY71" s="310">
        <f t="shared" si="153"/>
        <v>5.7208237986270023E-4</v>
      </c>
      <c r="CZ71" s="310">
        <f t="shared" si="154"/>
        <v>0</v>
      </c>
      <c r="DA71" s="310">
        <f t="shared" si="155"/>
        <v>5.7208237986270023E-4</v>
      </c>
      <c r="DB71" s="310">
        <f t="shared" si="156"/>
        <v>0</v>
      </c>
      <c r="DC71" s="310">
        <v>6.9651301188467657E-2</v>
      </c>
      <c r="DD71" s="310">
        <v>7.894987923048781E-2</v>
      </c>
      <c r="DE71" s="310">
        <v>8.2678359238430518E-2</v>
      </c>
      <c r="DF71" s="310">
        <v>8.1200901609227938E-2</v>
      </c>
      <c r="DH71" s="310">
        <f t="shared" si="157"/>
        <v>0.33353162799920683</v>
      </c>
      <c r="DI71" s="310">
        <f t="shared" si="158"/>
        <v>0.33353162799920683</v>
      </c>
      <c r="DJ71" s="310">
        <f t="shared" si="159"/>
        <v>0.50961538461538458</v>
      </c>
      <c r="DK71" s="310">
        <f t="shared" si="160"/>
        <v>0.75</v>
      </c>
      <c r="DL71" s="310">
        <f t="shared" si="161"/>
        <v>0.50961538461538458</v>
      </c>
      <c r="DM71" s="310">
        <f t="shared" si="162"/>
        <v>0.75</v>
      </c>
      <c r="DN71" s="310">
        <f t="shared" si="163"/>
        <v>0.75</v>
      </c>
      <c r="DO71" s="310">
        <f t="shared" si="164"/>
        <v>0.50961538461538458</v>
      </c>
      <c r="DP71" s="310">
        <f t="shared" si="165"/>
        <v>0.50961538461538458</v>
      </c>
      <c r="DQ71" s="310">
        <f t="shared" si="166"/>
        <v>0.75</v>
      </c>
      <c r="DR71" s="310">
        <f t="shared" si="167"/>
        <v>0.33353162799920683</v>
      </c>
      <c r="DS71" s="310">
        <f t="shared" si="168"/>
        <v>0.50961538461538458</v>
      </c>
      <c r="DT71" s="310">
        <f t="shared" si="169"/>
        <v>0.50961538461538458</v>
      </c>
      <c r="DU71" s="310">
        <f t="shared" si="170"/>
        <v>0.33353162799920683</v>
      </c>
      <c r="DV71" s="310">
        <f t="shared" si="171"/>
        <v>0.75</v>
      </c>
      <c r="DW71" s="310">
        <f t="shared" si="172"/>
        <v>0.75</v>
      </c>
      <c r="DX71" s="310">
        <f t="shared" si="173"/>
        <v>0.50961538461538458</v>
      </c>
      <c r="DY71" s="310">
        <f t="shared" si="174"/>
        <v>0.50961538461538458</v>
      </c>
      <c r="DZ71" s="310">
        <f t="shared" si="175"/>
        <v>0.75</v>
      </c>
      <c r="EA71" s="310">
        <f t="shared" si="176"/>
        <v>0.75</v>
      </c>
      <c r="EB71" s="310">
        <f t="shared" si="177"/>
        <v>0.75</v>
      </c>
      <c r="EC71" s="310">
        <f t="shared" si="178"/>
        <v>0.75</v>
      </c>
      <c r="ED71" s="310">
        <f t="shared" si="179"/>
        <v>0.50961538461538458</v>
      </c>
      <c r="EE71" s="310">
        <f t="shared" si="180"/>
        <v>0.50961538461538458</v>
      </c>
      <c r="EF71" s="310">
        <f t="shared" si="181"/>
        <v>0.33353162799920683</v>
      </c>
      <c r="EG71" s="310">
        <f t="shared" si="182"/>
        <v>0.33353162799920683</v>
      </c>
      <c r="EH71" s="310">
        <f t="shared" si="183"/>
        <v>0.75</v>
      </c>
      <c r="EI71" s="310">
        <f t="shared" si="184"/>
        <v>0.50961538461538458</v>
      </c>
      <c r="EJ71" s="310">
        <f t="shared" si="185"/>
        <v>0.75</v>
      </c>
      <c r="EK71" s="310">
        <f t="shared" si="186"/>
        <v>0.50961538461538458</v>
      </c>
      <c r="EL71" s="310">
        <f t="shared" si="187"/>
        <v>0.75</v>
      </c>
      <c r="EM71" s="310">
        <v>6.9651301188467657E-2</v>
      </c>
      <c r="EN71" s="310">
        <v>7.894987923048781E-2</v>
      </c>
      <c r="EO71" s="310">
        <v>8.2678359238430518E-2</v>
      </c>
      <c r="EP71" s="310">
        <v>8.1200901609227938E-2</v>
      </c>
      <c r="ER71" s="310">
        <f t="shared" si="188"/>
        <v>0</v>
      </c>
      <c r="ES71" s="310">
        <f t="shared" si="189"/>
        <v>0</v>
      </c>
      <c r="ET71" s="310">
        <f t="shared" si="190"/>
        <v>0</v>
      </c>
      <c r="EU71" s="310">
        <f t="shared" si="191"/>
        <v>0</v>
      </c>
      <c r="EV71" s="310">
        <f t="shared" si="192"/>
        <v>0</v>
      </c>
      <c r="EW71" s="310">
        <f t="shared" si="193"/>
        <v>0</v>
      </c>
      <c r="EX71" s="310">
        <f t="shared" si="194"/>
        <v>0</v>
      </c>
      <c r="EY71" s="310">
        <f t="shared" si="195"/>
        <v>0</v>
      </c>
      <c r="EZ71" s="310">
        <f t="shared" si="196"/>
        <v>0</v>
      </c>
      <c r="FA71" s="310">
        <f t="shared" si="197"/>
        <v>0</v>
      </c>
      <c r="FB71" s="310">
        <f t="shared" si="198"/>
        <v>0</v>
      </c>
      <c r="FC71" s="310">
        <f t="shared" si="199"/>
        <v>0</v>
      </c>
      <c r="FD71" s="310">
        <f t="shared" si="200"/>
        <v>0</v>
      </c>
      <c r="FE71" s="310">
        <f t="shared" si="201"/>
        <v>0</v>
      </c>
      <c r="FF71" s="310">
        <f t="shared" si="202"/>
        <v>0</v>
      </c>
      <c r="FG71" s="310">
        <f t="shared" si="203"/>
        <v>0</v>
      </c>
      <c r="FH71" s="310">
        <f t="shared" si="204"/>
        <v>0</v>
      </c>
      <c r="FI71" s="310">
        <f t="shared" si="205"/>
        <v>0</v>
      </c>
      <c r="FJ71" s="310">
        <f t="shared" si="206"/>
        <v>0</v>
      </c>
      <c r="FK71" s="310">
        <f t="shared" si="207"/>
        <v>0</v>
      </c>
      <c r="FL71" s="310">
        <f t="shared" si="208"/>
        <v>0</v>
      </c>
      <c r="FM71" s="310">
        <f t="shared" si="209"/>
        <v>0</v>
      </c>
      <c r="FN71" s="310">
        <f t="shared" si="210"/>
        <v>0</v>
      </c>
      <c r="FO71" s="310">
        <f t="shared" si="211"/>
        <v>0</v>
      </c>
      <c r="FP71" s="310">
        <f t="shared" si="212"/>
        <v>0</v>
      </c>
      <c r="FQ71" s="310">
        <f t="shared" si="213"/>
        <v>0</v>
      </c>
      <c r="FR71" s="310">
        <f t="shared" si="214"/>
        <v>0</v>
      </c>
      <c r="FS71" s="310">
        <f t="shared" si="215"/>
        <v>0</v>
      </c>
      <c r="FT71" s="310">
        <f t="shared" si="216"/>
        <v>0</v>
      </c>
      <c r="FU71" s="310">
        <f t="shared" si="217"/>
        <v>0</v>
      </c>
      <c r="FV71" s="310">
        <f t="shared" si="218"/>
        <v>0</v>
      </c>
      <c r="FW71" s="310">
        <v>6.9651301188467657E-2</v>
      </c>
      <c r="FX71" s="310">
        <v>7.894987923048781E-2</v>
      </c>
      <c r="FY71" s="310">
        <v>8.2678359238430518E-2</v>
      </c>
      <c r="FZ71" s="310">
        <v>8.1200901609227938E-2</v>
      </c>
      <c r="GB71" s="310">
        <f t="shared" si="219"/>
        <v>0</v>
      </c>
      <c r="GC71" s="310">
        <f t="shared" si="220"/>
        <v>0</v>
      </c>
      <c r="GD71" s="310">
        <f t="shared" si="221"/>
        <v>0</v>
      </c>
      <c r="GE71" s="310">
        <f t="shared" si="222"/>
        <v>0.25</v>
      </c>
      <c r="GF71" s="310">
        <f t="shared" si="223"/>
        <v>0</v>
      </c>
      <c r="GG71" s="310">
        <f t="shared" si="224"/>
        <v>0.25</v>
      </c>
      <c r="GH71" s="310">
        <f t="shared" si="225"/>
        <v>0.25</v>
      </c>
      <c r="GI71" s="310">
        <f t="shared" si="226"/>
        <v>0</v>
      </c>
      <c r="GJ71" s="310">
        <f t="shared" si="227"/>
        <v>0</v>
      </c>
      <c r="GK71" s="310">
        <f t="shared" si="228"/>
        <v>0.25</v>
      </c>
      <c r="GL71" s="310">
        <f t="shared" si="229"/>
        <v>0</v>
      </c>
      <c r="GM71" s="310">
        <f t="shared" si="230"/>
        <v>0</v>
      </c>
      <c r="GN71" s="310">
        <f t="shared" si="231"/>
        <v>0</v>
      </c>
      <c r="GO71" s="310">
        <f t="shared" si="232"/>
        <v>0</v>
      </c>
      <c r="GP71" s="310">
        <f t="shared" si="233"/>
        <v>0.25</v>
      </c>
      <c r="GQ71" s="310">
        <f t="shared" si="234"/>
        <v>0.25</v>
      </c>
      <c r="GR71" s="310">
        <f t="shared" si="235"/>
        <v>0</v>
      </c>
      <c r="GS71" s="310">
        <f t="shared" si="236"/>
        <v>0</v>
      </c>
      <c r="GT71" s="310">
        <f t="shared" si="237"/>
        <v>0.25</v>
      </c>
      <c r="GU71" s="310">
        <f t="shared" si="238"/>
        <v>0.25</v>
      </c>
      <c r="GV71" s="310">
        <f t="shared" si="239"/>
        <v>0.25</v>
      </c>
      <c r="GW71" s="310">
        <f t="shared" si="240"/>
        <v>0.25</v>
      </c>
      <c r="GX71" s="310">
        <f t="shared" si="241"/>
        <v>0</v>
      </c>
      <c r="GY71" s="310">
        <f t="shared" si="242"/>
        <v>0</v>
      </c>
      <c r="GZ71" s="310">
        <f t="shared" si="243"/>
        <v>0</v>
      </c>
      <c r="HA71" s="310">
        <f t="shared" si="244"/>
        <v>0</v>
      </c>
      <c r="HB71" s="310">
        <f t="shared" si="245"/>
        <v>0.25</v>
      </c>
      <c r="HC71" s="310">
        <f t="shared" si="246"/>
        <v>0</v>
      </c>
      <c r="HD71" s="310">
        <f t="shared" si="247"/>
        <v>0.25</v>
      </c>
      <c r="HE71" s="310">
        <f t="shared" si="248"/>
        <v>0</v>
      </c>
      <c r="HF71" s="310">
        <f t="shared" si="249"/>
        <v>0.25</v>
      </c>
      <c r="HG71" s="310">
        <v>6.9651301188467657E-2</v>
      </c>
      <c r="HH71" s="310">
        <v>7.894987923048781E-2</v>
      </c>
      <c r="HI71" s="310">
        <v>8.2678359238430518E-2</v>
      </c>
      <c r="HJ71" s="310">
        <v>8.1200901609227938E-2</v>
      </c>
      <c r="HL71" s="310">
        <f t="shared" si="250"/>
        <v>0</v>
      </c>
      <c r="HM71" s="310">
        <f t="shared" si="251"/>
        <v>0</v>
      </c>
      <c r="HN71" s="310">
        <f t="shared" si="252"/>
        <v>0</v>
      </c>
      <c r="HO71" s="310">
        <f t="shared" si="253"/>
        <v>0</v>
      </c>
      <c r="HP71" s="310">
        <f t="shared" si="254"/>
        <v>0</v>
      </c>
      <c r="HQ71" s="310">
        <f t="shared" si="255"/>
        <v>0</v>
      </c>
      <c r="HR71" s="310">
        <f t="shared" si="256"/>
        <v>0</v>
      </c>
      <c r="HS71" s="310">
        <f t="shared" si="257"/>
        <v>0</v>
      </c>
      <c r="HT71" s="310">
        <f t="shared" si="258"/>
        <v>0</v>
      </c>
      <c r="HU71" s="310">
        <f t="shared" si="259"/>
        <v>0</v>
      </c>
      <c r="HV71" s="310">
        <f t="shared" si="260"/>
        <v>0</v>
      </c>
      <c r="HW71" s="310">
        <f t="shared" si="261"/>
        <v>0</v>
      </c>
      <c r="HX71" s="310">
        <f t="shared" si="262"/>
        <v>0</v>
      </c>
      <c r="HY71" s="310">
        <f t="shared" si="263"/>
        <v>0</v>
      </c>
      <c r="HZ71" s="310">
        <f t="shared" si="264"/>
        <v>0</v>
      </c>
      <c r="IA71" s="310">
        <f t="shared" si="265"/>
        <v>0</v>
      </c>
      <c r="IB71" s="310">
        <f t="shared" si="266"/>
        <v>0</v>
      </c>
      <c r="IC71" s="310">
        <f t="shared" si="267"/>
        <v>0</v>
      </c>
      <c r="ID71" s="310">
        <f t="shared" si="268"/>
        <v>0</v>
      </c>
      <c r="IE71" s="310">
        <f t="shared" si="269"/>
        <v>0</v>
      </c>
      <c r="IF71" s="310">
        <f t="shared" si="270"/>
        <v>0</v>
      </c>
      <c r="IG71" s="310">
        <f t="shared" si="271"/>
        <v>0</v>
      </c>
      <c r="IH71" s="310">
        <f t="shared" si="272"/>
        <v>0</v>
      </c>
      <c r="II71" s="310">
        <f t="shared" si="273"/>
        <v>0</v>
      </c>
      <c r="IJ71" s="310">
        <f t="shared" si="274"/>
        <v>0</v>
      </c>
      <c r="IK71" s="310">
        <f t="shared" si="275"/>
        <v>0</v>
      </c>
      <c r="IL71" s="310">
        <f t="shared" si="276"/>
        <v>0</v>
      </c>
      <c r="IM71" s="310">
        <f t="shared" si="277"/>
        <v>0</v>
      </c>
      <c r="IN71" s="310">
        <f t="shared" si="278"/>
        <v>0</v>
      </c>
      <c r="IO71" s="310">
        <f t="shared" si="279"/>
        <v>0</v>
      </c>
      <c r="IP71" s="310">
        <f t="shared" si="280"/>
        <v>0</v>
      </c>
      <c r="IQ71" s="310">
        <v>6.9651301188467657E-2</v>
      </c>
      <c r="IR71" s="310">
        <v>7.894987923048781E-2</v>
      </c>
      <c r="IS71" s="310">
        <v>8.2678359238430518E-2</v>
      </c>
      <c r="IT71" s="310">
        <v>8.1200901609227938E-2</v>
      </c>
      <c r="IV71" s="310">
        <f t="shared" si="281"/>
        <v>0</v>
      </c>
      <c r="IW71" s="310">
        <f t="shared" si="282"/>
        <v>0</v>
      </c>
      <c r="IX71" s="310">
        <f t="shared" si="283"/>
        <v>0</v>
      </c>
      <c r="IY71" s="310">
        <f t="shared" si="284"/>
        <v>0</v>
      </c>
      <c r="IZ71" s="310">
        <f t="shared" si="285"/>
        <v>0</v>
      </c>
      <c r="JA71" s="310">
        <f t="shared" si="286"/>
        <v>0</v>
      </c>
      <c r="JB71" s="310">
        <f t="shared" si="287"/>
        <v>0</v>
      </c>
      <c r="JC71" s="310">
        <f t="shared" si="288"/>
        <v>0</v>
      </c>
      <c r="JD71" s="310">
        <f t="shared" si="289"/>
        <v>0</v>
      </c>
      <c r="JE71" s="310">
        <f t="shared" si="290"/>
        <v>0</v>
      </c>
      <c r="JF71" s="310">
        <f t="shared" si="291"/>
        <v>0</v>
      </c>
      <c r="JG71" s="310">
        <f t="shared" si="292"/>
        <v>0</v>
      </c>
      <c r="JH71" s="310">
        <f t="shared" si="293"/>
        <v>0</v>
      </c>
      <c r="JI71" s="310">
        <f t="shared" si="294"/>
        <v>0</v>
      </c>
      <c r="JJ71" s="310">
        <f t="shared" si="295"/>
        <v>0</v>
      </c>
      <c r="JK71" s="310">
        <f t="shared" si="296"/>
        <v>0</v>
      </c>
      <c r="JL71" s="310">
        <f t="shared" si="297"/>
        <v>0</v>
      </c>
      <c r="JM71" s="310">
        <f t="shared" si="298"/>
        <v>0</v>
      </c>
      <c r="JN71" s="310">
        <f t="shared" si="299"/>
        <v>0</v>
      </c>
      <c r="JO71" s="310">
        <f t="shared" si="300"/>
        <v>0</v>
      </c>
      <c r="JP71" s="310">
        <f t="shared" si="301"/>
        <v>0</v>
      </c>
      <c r="JQ71" s="310">
        <f t="shared" si="302"/>
        <v>0</v>
      </c>
      <c r="JR71" s="310">
        <f t="shared" si="303"/>
        <v>0</v>
      </c>
      <c r="JS71" s="310">
        <f t="shared" si="304"/>
        <v>0</v>
      </c>
      <c r="JT71" s="310">
        <f t="shared" si="305"/>
        <v>0</v>
      </c>
      <c r="JU71" s="310">
        <f t="shared" si="306"/>
        <v>0</v>
      </c>
      <c r="JV71" s="310">
        <f t="shared" si="307"/>
        <v>0</v>
      </c>
      <c r="JW71" s="310">
        <f t="shared" si="308"/>
        <v>0</v>
      </c>
      <c r="JX71" s="310">
        <f t="shared" si="309"/>
        <v>0</v>
      </c>
      <c r="JY71" s="310">
        <f t="shared" si="310"/>
        <v>0</v>
      </c>
      <c r="JZ71" s="310">
        <f t="shared" si="311"/>
        <v>0</v>
      </c>
      <c r="KA71" s="310">
        <v>6.9651301188467657E-2</v>
      </c>
      <c r="KB71" s="310">
        <v>7.894987923048781E-2</v>
      </c>
      <c r="KC71" s="310">
        <v>8.2678359238430518E-2</v>
      </c>
      <c r="KD71" s="310">
        <v>8.1200901609227938E-2</v>
      </c>
      <c r="KF71" s="310">
        <f t="shared" si="312"/>
        <v>0</v>
      </c>
      <c r="KG71" s="310">
        <f t="shared" si="313"/>
        <v>0</v>
      </c>
      <c r="KH71" s="310">
        <f t="shared" si="314"/>
        <v>0</v>
      </c>
      <c r="KI71" s="310">
        <f t="shared" si="315"/>
        <v>0</v>
      </c>
      <c r="KJ71" s="310">
        <f t="shared" si="316"/>
        <v>0</v>
      </c>
      <c r="KK71" s="310">
        <f t="shared" si="317"/>
        <v>0</v>
      </c>
      <c r="KL71" s="310">
        <f t="shared" si="318"/>
        <v>0</v>
      </c>
      <c r="KM71" s="310">
        <f t="shared" si="319"/>
        <v>0</v>
      </c>
      <c r="KN71" s="310">
        <f t="shared" si="320"/>
        <v>0</v>
      </c>
      <c r="KO71" s="310">
        <f t="shared" si="321"/>
        <v>0</v>
      </c>
      <c r="KP71" s="310">
        <f t="shared" si="322"/>
        <v>0</v>
      </c>
      <c r="KQ71" s="310">
        <f t="shared" si="323"/>
        <v>0</v>
      </c>
      <c r="KR71" s="310">
        <f t="shared" si="324"/>
        <v>0</v>
      </c>
      <c r="KS71" s="310">
        <f t="shared" si="325"/>
        <v>0</v>
      </c>
      <c r="KT71" s="310">
        <f t="shared" si="326"/>
        <v>0</v>
      </c>
      <c r="KU71" s="310">
        <f t="shared" si="327"/>
        <v>0</v>
      </c>
      <c r="KV71" s="310">
        <f t="shared" si="328"/>
        <v>0</v>
      </c>
      <c r="KW71" s="310">
        <f t="shared" si="329"/>
        <v>0</v>
      </c>
      <c r="KX71" s="310">
        <f t="shared" si="330"/>
        <v>0</v>
      </c>
      <c r="KY71" s="310">
        <f t="shared" si="331"/>
        <v>0</v>
      </c>
      <c r="KZ71" s="310">
        <f t="shared" si="332"/>
        <v>0</v>
      </c>
      <c r="LA71" s="310">
        <f t="shared" si="333"/>
        <v>0</v>
      </c>
      <c r="LB71" s="310">
        <f t="shared" si="334"/>
        <v>0</v>
      </c>
      <c r="LC71" s="310">
        <f t="shared" si="335"/>
        <v>0</v>
      </c>
      <c r="LD71" s="310">
        <f t="shared" si="336"/>
        <v>0</v>
      </c>
      <c r="LE71" s="310">
        <f t="shared" si="337"/>
        <v>0</v>
      </c>
      <c r="LF71" s="310">
        <f t="shared" si="338"/>
        <v>0</v>
      </c>
      <c r="LG71" s="310">
        <f t="shared" si="339"/>
        <v>0</v>
      </c>
      <c r="LH71" s="310">
        <f t="shared" si="340"/>
        <v>0</v>
      </c>
      <c r="LI71" s="310">
        <f t="shared" si="341"/>
        <v>0</v>
      </c>
      <c r="LJ71" s="310">
        <f t="shared" si="342"/>
        <v>0</v>
      </c>
      <c r="LK71" s="310">
        <v>6.9651301188467657E-2</v>
      </c>
      <c r="LL71" s="310">
        <v>7.894987923048781E-2</v>
      </c>
      <c r="LM71" s="310">
        <v>8.2678359238430518E-2</v>
      </c>
      <c r="LN71" s="310">
        <v>8.1200901609227938E-2</v>
      </c>
      <c r="LP71" s="310">
        <f t="shared" si="343"/>
        <v>0</v>
      </c>
      <c r="LQ71" s="310">
        <f t="shared" si="344"/>
        <v>0</v>
      </c>
      <c r="LR71" s="310">
        <f t="shared" si="345"/>
        <v>0</v>
      </c>
      <c r="LS71" s="310">
        <f t="shared" si="346"/>
        <v>0</v>
      </c>
      <c r="LT71" s="310">
        <f t="shared" si="347"/>
        <v>0</v>
      </c>
      <c r="LU71" s="310">
        <f t="shared" si="348"/>
        <v>0</v>
      </c>
      <c r="LV71" s="310">
        <f t="shared" si="349"/>
        <v>0</v>
      </c>
      <c r="LW71" s="310">
        <f t="shared" si="350"/>
        <v>0</v>
      </c>
      <c r="LX71" s="310">
        <f t="shared" si="351"/>
        <v>0</v>
      </c>
      <c r="LY71" s="310">
        <f t="shared" si="352"/>
        <v>0</v>
      </c>
      <c r="LZ71" s="310">
        <f t="shared" si="353"/>
        <v>0</v>
      </c>
      <c r="MA71" s="310">
        <f t="shared" si="354"/>
        <v>0</v>
      </c>
      <c r="MB71" s="310">
        <f t="shared" si="355"/>
        <v>0</v>
      </c>
      <c r="MC71" s="310">
        <f t="shared" si="356"/>
        <v>0</v>
      </c>
      <c r="MD71" s="310">
        <f t="shared" si="357"/>
        <v>0</v>
      </c>
      <c r="ME71" s="310">
        <f t="shared" si="358"/>
        <v>0</v>
      </c>
      <c r="MF71" s="310">
        <f t="shared" si="359"/>
        <v>0</v>
      </c>
      <c r="MG71" s="310">
        <f t="shared" si="360"/>
        <v>0</v>
      </c>
      <c r="MH71" s="310">
        <f t="shared" si="361"/>
        <v>0</v>
      </c>
      <c r="MI71" s="310">
        <f t="shared" si="362"/>
        <v>0</v>
      </c>
      <c r="MJ71" s="310">
        <f t="shared" si="363"/>
        <v>0</v>
      </c>
      <c r="MK71" s="310">
        <f t="shared" si="364"/>
        <v>0</v>
      </c>
      <c r="ML71" s="310">
        <f t="shared" si="365"/>
        <v>0</v>
      </c>
      <c r="MM71" s="310">
        <f t="shared" si="366"/>
        <v>0</v>
      </c>
      <c r="MN71" s="310">
        <f t="shared" si="367"/>
        <v>0</v>
      </c>
      <c r="MO71" s="310">
        <f t="shared" si="368"/>
        <v>0</v>
      </c>
      <c r="MP71" s="310">
        <f t="shared" si="369"/>
        <v>0</v>
      </c>
      <c r="MQ71" s="310">
        <f t="shared" si="370"/>
        <v>0</v>
      </c>
      <c r="MR71" s="310">
        <f t="shared" si="371"/>
        <v>0</v>
      </c>
      <c r="MS71" s="310">
        <f t="shared" si="372"/>
        <v>0</v>
      </c>
      <c r="MT71" s="310">
        <f t="shared" si="373"/>
        <v>0</v>
      </c>
      <c r="MU71" s="310">
        <v>6.9651301188467657E-2</v>
      </c>
      <c r="MV71" s="310">
        <v>7.894987923048781E-2</v>
      </c>
      <c r="MW71" s="310">
        <v>8.2678359238430518E-2</v>
      </c>
      <c r="MX71" s="310">
        <v>8.1200901609227938E-2</v>
      </c>
      <c r="MZ71" s="310">
        <f t="shared" si="374"/>
        <v>0</v>
      </c>
      <c r="NA71" s="310">
        <f t="shared" si="375"/>
        <v>0</v>
      </c>
      <c r="NB71" s="310">
        <f t="shared" si="376"/>
        <v>0</v>
      </c>
      <c r="NC71" s="310">
        <f t="shared" si="377"/>
        <v>0</v>
      </c>
      <c r="ND71" s="310">
        <f t="shared" si="378"/>
        <v>0</v>
      </c>
      <c r="NE71" s="310">
        <f t="shared" si="379"/>
        <v>0</v>
      </c>
      <c r="NF71" s="310">
        <f t="shared" si="380"/>
        <v>0</v>
      </c>
      <c r="NG71" s="310">
        <f t="shared" si="381"/>
        <v>0</v>
      </c>
      <c r="NH71" s="310">
        <f t="shared" si="382"/>
        <v>0</v>
      </c>
      <c r="NI71" s="310">
        <f t="shared" si="383"/>
        <v>0</v>
      </c>
      <c r="NJ71" s="310">
        <f t="shared" si="384"/>
        <v>0</v>
      </c>
      <c r="NK71" s="310">
        <f t="shared" si="385"/>
        <v>0</v>
      </c>
      <c r="NL71" s="310">
        <f t="shared" si="386"/>
        <v>0</v>
      </c>
      <c r="NM71" s="310">
        <f t="shared" si="387"/>
        <v>0</v>
      </c>
      <c r="NN71" s="310">
        <f t="shared" si="388"/>
        <v>0</v>
      </c>
      <c r="NO71" s="310">
        <f t="shared" si="389"/>
        <v>0</v>
      </c>
      <c r="NP71" s="310">
        <f t="shared" si="390"/>
        <v>0</v>
      </c>
      <c r="NQ71" s="310">
        <f t="shared" si="391"/>
        <v>0</v>
      </c>
      <c r="NR71" s="310">
        <f t="shared" si="392"/>
        <v>0</v>
      </c>
      <c r="NS71" s="310">
        <f t="shared" si="393"/>
        <v>0</v>
      </c>
      <c r="NT71" s="310">
        <f t="shared" si="394"/>
        <v>0</v>
      </c>
      <c r="NU71" s="310">
        <f t="shared" si="395"/>
        <v>0</v>
      </c>
      <c r="NV71" s="310">
        <f t="shared" si="396"/>
        <v>0</v>
      </c>
      <c r="NW71" s="310">
        <f t="shared" si="397"/>
        <v>0</v>
      </c>
      <c r="NX71" s="310">
        <f t="shared" si="398"/>
        <v>0</v>
      </c>
      <c r="NY71" s="310">
        <f t="shared" si="399"/>
        <v>0</v>
      </c>
      <c r="NZ71" s="310">
        <f t="shared" si="400"/>
        <v>0</v>
      </c>
      <c r="OA71" s="310">
        <f t="shared" si="401"/>
        <v>0</v>
      </c>
      <c r="OB71" s="310">
        <f t="shared" si="402"/>
        <v>0</v>
      </c>
      <c r="OC71" s="310">
        <f t="shared" si="403"/>
        <v>0</v>
      </c>
      <c r="OD71" s="310">
        <f t="shared" si="404"/>
        <v>0</v>
      </c>
      <c r="OE71" s="310">
        <v>6.9651301188467657E-2</v>
      </c>
      <c r="OF71" s="310">
        <v>7.894987923048781E-2</v>
      </c>
      <c r="OG71" s="310">
        <v>8.2678359238430518E-2</v>
      </c>
      <c r="OH71" s="310">
        <v>8.1200901609227938E-2</v>
      </c>
      <c r="OJ71" s="310">
        <f t="shared" si="405"/>
        <v>0.12830095305554803</v>
      </c>
      <c r="OK71" s="310">
        <f t="shared" si="406"/>
        <v>0.12830095305554803</v>
      </c>
      <c r="OL71" s="310">
        <f t="shared" si="407"/>
        <v>0.17283956514385257</v>
      </c>
      <c r="OM71" s="310">
        <f t="shared" si="408"/>
        <v>0.12193526873998847</v>
      </c>
      <c r="ON71" s="310">
        <f t="shared" si="409"/>
        <v>0.17283956514385257</v>
      </c>
      <c r="OO71" s="310">
        <f t="shared" si="410"/>
        <v>0.12193526873998847</v>
      </c>
      <c r="OP71" s="310">
        <f t="shared" si="411"/>
        <v>0.12193526873998847</v>
      </c>
      <c r="OQ71" s="310">
        <f t="shared" si="412"/>
        <v>0.17283956514385257</v>
      </c>
      <c r="OR71" s="310">
        <f t="shared" si="413"/>
        <v>0.17283956514385257</v>
      </c>
      <c r="OS71" s="310">
        <f t="shared" si="414"/>
        <v>0.12193526873998847</v>
      </c>
      <c r="OT71" s="310">
        <f t="shared" si="415"/>
        <v>0.12830095305554803</v>
      </c>
      <c r="OU71" s="310">
        <f t="shared" si="416"/>
        <v>0.17283956514385257</v>
      </c>
      <c r="OV71" s="310">
        <f t="shared" si="417"/>
        <v>0.17283956514385257</v>
      </c>
      <c r="OW71" s="310">
        <f t="shared" si="418"/>
        <v>0.12830095305554803</v>
      </c>
      <c r="OX71" s="310">
        <f t="shared" si="419"/>
        <v>0.12193526873998847</v>
      </c>
      <c r="OY71" s="310">
        <f t="shared" si="420"/>
        <v>0.12193526873998847</v>
      </c>
      <c r="OZ71" s="310">
        <f t="shared" si="421"/>
        <v>0.17283956514385257</v>
      </c>
      <c r="PA71" s="310">
        <f t="shared" si="422"/>
        <v>0.17283956514385257</v>
      </c>
      <c r="PB71" s="310">
        <f t="shared" si="423"/>
        <v>0.12193526873998847</v>
      </c>
      <c r="PC71" s="310">
        <f t="shared" si="424"/>
        <v>0.12193526873998847</v>
      </c>
      <c r="PD71" s="310">
        <f t="shared" si="425"/>
        <v>0.12193526873998847</v>
      </c>
      <c r="PE71" s="310">
        <f t="shared" si="426"/>
        <v>0.12193526873998847</v>
      </c>
      <c r="PF71" s="310">
        <f t="shared" si="427"/>
        <v>0.17283956514385257</v>
      </c>
      <c r="PG71" s="310">
        <f t="shared" si="428"/>
        <v>0.17283956514385257</v>
      </c>
      <c r="PH71" s="310">
        <f t="shared" si="429"/>
        <v>0.12830095305554803</v>
      </c>
      <c r="PI71" s="310">
        <f t="shared" si="430"/>
        <v>0.12830095305554803</v>
      </c>
      <c r="PJ71" s="310">
        <f t="shared" si="431"/>
        <v>0.12193526873998847</v>
      </c>
      <c r="PK71" s="310">
        <f t="shared" si="432"/>
        <v>0.17283956514385257</v>
      </c>
      <c r="PL71" s="310">
        <f t="shared" si="433"/>
        <v>0.12193526873998847</v>
      </c>
      <c r="PM71" s="310">
        <f t="shared" si="434"/>
        <v>0.17283956514385257</v>
      </c>
      <c r="PN71" s="310">
        <f t="shared" si="435"/>
        <v>0.12193526873998847</v>
      </c>
      <c r="PO71" s="310">
        <v>6.9651301188467657E-2</v>
      </c>
      <c r="PP71" s="310">
        <v>7.894987923048781E-2</v>
      </c>
      <c r="PQ71" s="310">
        <v>8.2678359238430518E-2</v>
      </c>
      <c r="PR71" s="310">
        <v>8.1200901609227938E-2</v>
      </c>
      <c r="PT71" s="310">
        <f t="shared" si="436"/>
        <v>0.23022391275583587</v>
      </c>
      <c r="PU71" s="310">
        <f t="shared" si="437"/>
        <v>0.23022391275583587</v>
      </c>
      <c r="PV71" s="310">
        <f t="shared" si="438"/>
        <v>0.24666959968295291</v>
      </c>
      <c r="PW71" s="310">
        <f t="shared" si="439"/>
        <v>0.18743544934074793</v>
      </c>
      <c r="PX71" s="310">
        <f t="shared" si="440"/>
        <v>0.24666959968295291</v>
      </c>
      <c r="PY71" s="310">
        <f t="shared" si="441"/>
        <v>0.18743544934074793</v>
      </c>
      <c r="PZ71" s="310">
        <f t="shared" si="442"/>
        <v>0.18743544934074793</v>
      </c>
      <c r="QA71" s="310">
        <f t="shared" si="443"/>
        <v>0.24666959968295291</v>
      </c>
      <c r="QB71" s="310">
        <f t="shared" si="444"/>
        <v>0.24666959968295291</v>
      </c>
      <c r="QC71" s="310">
        <f t="shared" si="445"/>
        <v>0.18743544934074793</v>
      </c>
      <c r="QD71" s="310">
        <f t="shared" si="446"/>
        <v>0.23022391275583587</v>
      </c>
      <c r="QE71" s="310">
        <f t="shared" si="447"/>
        <v>0.24666959968295291</v>
      </c>
      <c r="QF71" s="310">
        <f t="shared" si="448"/>
        <v>0.24666959968295291</v>
      </c>
      <c r="QG71" s="310">
        <f t="shared" si="449"/>
        <v>0.23022391275583587</v>
      </c>
      <c r="QH71" s="310">
        <f t="shared" si="450"/>
        <v>0.18743544934074793</v>
      </c>
      <c r="QI71" s="310">
        <f t="shared" si="451"/>
        <v>0.18743544934074793</v>
      </c>
      <c r="QJ71" s="310">
        <f t="shared" si="452"/>
        <v>0.24666959968295291</v>
      </c>
      <c r="QK71" s="310">
        <f t="shared" si="453"/>
        <v>0.24666959968295291</v>
      </c>
      <c r="QL71" s="310">
        <f t="shared" si="454"/>
        <v>0.18743544934074793</v>
      </c>
      <c r="QM71" s="310">
        <f t="shared" si="455"/>
        <v>0.18743544934074793</v>
      </c>
      <c r="QN71" s="310">
        <f t="shared" si="456"/>
        <v>0.18743544934074793</v>
      </c>
      <c r="QO71" s="310">
        <f t="shared" si="457"/>
        <v>0.18743544934074793</v>
      </c>
      <c r="QP71" s="310">
        <f t="shared" si="458"/>
        <v>0.24666959968295291</v>
      </c>
      <c r="QQ71" s="310">
        <f t="shared" si="459"/>
        <v>0.24666959968295291</v>
      </c>
      <c r="QR71" s="310">
        <f t="shared" si="460"/>
        <v>0.23022391275583587</v>
      </c>
      <c r="QS71" s="310">
        <f t="shared" si="461"/>
        <v>0.23022391275583587</v>
      </c>
      <c r="QT71" s="310">
        <f t="shared" si="462"/>
        <v>0.18743544934074793</v>
      </c>
      <c r="QU71" s="310">
        <f t="shared" si="463"/>
        <v>0.24666959968295291</v>
      </c>
      <c r="QV71" s="310">
        <f t="shared" si="464"/>
        <v>0.18743544934074793</v>
      </c>
      <c r="QW71" s="310">
        <f t="shared" si="465"/>
        <v>0.24666959968295291</v>
      </c>
      <c r="QX71" s="310">
        <f t="shared" si="466"/>
        <v>0.18743544934074793</v>
      </c>
      <c r="QY71" s="310">
        <v>6.9651301188467657E-2</v>
      </c>
      <c r="QZ71" s="310">
        <v>7.894987923048781E-2</v>
      </c>
      <c r="RA71" s="310">
        <v>8.2678359238430518E-2</v>
      </c>
      <c r="RB71" s="310">
        <v>8.1200901609227938E-2</v>
      </c>
      <c r="RD71" s="310">
        <f t="shared" si="467"/>
        <v>0.18240941467946734</v>
      </c>
      <c r="RE71" s="310">
        <f t="shared" si="468"/>
        <v>0.18240941467946734</v>
      </c>
      <c r="RF71" s="310">
        <f t="shared" si="469"/>
        <v>0.45852279385913519</v>
      </c>
      <c r="RG71" s="310">
        <f t="shared" si="470"/>
        <v>0.25</v>
      </c>
      <c r="RH71" s="310">
        <f t="shared" si="471"/>
        <v>0.45852279385913519</v>
      </c>
      <c r="RI71" s="310">
        <f t="shared" si="472"/>
        <v>0.25</v>
      </c>
      <c r="RJ71" s="310">
        <f t="shared" si="473"/>
        <v>0.25</v>
      </c>
      <c r="RK71" s="310">
        <f t="shared" si="474"/>
        <v>0.45852279385913519</v>
      </c>
      <c r="RL71" s="310">
        <f t="shared" si="475"/>
        <v>0.45852279385913519</v>
      </c>
      <c r="RM71" s="310">
        <f t="shared" si="476"/>
        <v>0.25</v>
      </c>
      <c r="RN71" s="310">
        <f t="shared" si="477"/>
        <v>0.18240941467946734</v>
      </c>
      <c r="RO71" s="310">
        <f t="shared" si="478"/>
        <v>0.45852279385913519</v>
      </c>
      <c r="RP71" s="310">
        <f t="shared" si="479"/>
        <v>0.45852279385913519</v>
      </c>
      <c r="RQ71" s="310">
        <f t="shared" si="480"/>
        <v>0.18240941467946734</v>
      </c>
      <c r="RR71" s="310">
        <f t="shared" si="481"/>
        <v>0.25</v>
      </c>
      <c r="RS71" s="310">
        <f t="shared" si="482"/>
        <v>0.25</v>
      </c>
      <c r="RT71" s="310">
        <f t="shared" si="483"/>
        <v>0.45852279385913519</v>
      </c>
      <c r="RU71" s="310">
        <f t="shared" si="484"/>
        <v>0.45852279385913519</v>
      </c>
      <c r="RV71" s="310">
        <f t="shared" si="485"/>
        <v>0.25</v>
      </c>
      <c r="RW71" s="310">
        <f t="shared" si="486"/>
        <v>0.25</v>
      </c>
      <c r="RX71" s="310">
        <f t="shared" si="487"/>
        <v>0.25</v>
      </c>
      <c r="RY71" s="310">
        <f t="shared" si="488"/>
        <v>0.25</v>
      </c>
      <c r="RZ71" s="310">
        <f t="shared" si="489"/>
        <v>0.45852279385913519</v>
      </c>
      <c r="SA71" s="310">
        <f t="shared" si="490"/>
        <v>0.45852279385913519</v>
      </c>
      <c r="SB71" s="310">
        <f t="shared" si="491"/>
        <v>0.18240941467946734</v>
      </c>
      <c r="SC71" s="310">
        <f t="shared" si="492"/>
        <v>0.18240941467946734</v>
      </c>
      <c r="SD71" s="310">
        <f t="shared" si="493"/>
        <v>0.25</v>
      </c>
      <c r="SE71" s="310">
        <f t="shared" si="494"/>
        <v>0.45852279385913519</v>
      </c>
      <c r="SF71" s="310">
        <f t="shared" si="495"/>
        <v>0.25</v>
      </c>
      <c r="SG71" s="310">
        <f t="shared" si="496"/>
        <v>0.45852279385913519</v>
      </c>
      <c r="SH71" s="310">
        <f t="shared" si="497"/>
        <v>0.25</v>
      </c>
      <c r="SI71" s="310">
        <v>6.9651301188467657E-2</v>
      </c>
      <c r="SJ71" s="310">
        <v>7.894987923048781E-2</v>
      </c>
      <c r="SK71" s="310">
        <v>8.2678359238430518E-2</v>
      </c>
      <c r="SL71" s="310">
        <v>8.1200901609227938E-2</v>
      </c>
      <c r="SN71" s="310">
        <f t="shared" si="498"/>
        <v>0.11035814109517043</v>
      </c>
      <c r="SO71" s="310">
        <f t="shared" si="499"/>
        <v>0.11035814109517043</v>
      </c>
      <c r="SP71" s="310">
        <f t="shared" si="500"/>
        <v>0.2466778434182309</v>
      </c>
      <c r="SQ71" s="310">
        <f t="shared" si="501"/>
        <v>0.25285133752310163</v>
      </c>
      <c r="SR71" s="310">
        <f t="shared" si="502"/>
        <v>0.2466778434182309</v>
      </c>
      <c r="SS71" s="310">
        <f t="shared" si="503"/>
        <v>0.25285133752310163</v>
      </c>
      <c r="ST71" s="310">
        <f t="shared" si="504"/>
        <v>0.25285133752310163</v>
      </c>
      <c r="SU71" s="310">
        <f t="shared" si="505"/>
        <v>0.2466778434182309</v>
      </c>
      <c r="SV71" s="310">
        <f t="shared" si="506"/>
        <v>0.2466778434182309</v>
      </c>
      <c r="SW71" s="310">
        <f t="shared" si="507"/>
        <v>0.25285133752310163</v>
      </c>
      <c r="SX71" s="310">
        <f t="shared" si="508"/>
        <v>0.11035814109517043</v>
      </c>
      <c r="SY71" s="310">
        <f t="shared" si="509"/>
        <v>0.2466778434182309</v>
      </c>
      <c r="SZ71" s="310">
        <f t="shared" si="510"/>
        <v>0.2466778434182309</v>
      </c>
      <c r="TA71" s="310">
        <f t="shared" si="511"/>
        <v>0.11035814109517043</v>
      </c>
      <c r="TB71" s="310">
        <f t="shared" si="512"/>
        <v>0.25285133752310163</v>
      </c>
      <c r="TC71" s="310">
        <f t="shared" si="513"/>
        <v>0.25285133752310163</v>
      </c>
      <c r="TD71" s="310">
        <f t="shared" si="514"/>
        <v>0.2466778434182309</v>
      </c>
      <c r="TE71" s="310">
        <f t="shared" si="515"/>
        <v>0.2466778434182309</v>
      </c>
      <c r="TF71" s="310">
        <f t="shared" si="516"/>
        <v>0.25285133752310163</v>
      </c>
      <c r="TG71" s="310">
        <f t="shared" si="517"/>
        <v>0.25285133752310163</v>
      </c>
      <c r="TH71" s="310">
        <f t="shared" si="518"/>
        <v>0.25285133752310163</v>
      </c>
      <c r="TI71" s="310">
        <f t="shared" si="519"/>
        <v>0.25285133752310163</v>
      </c>
      <c r="TJ71" s="310">
        <f t="shared" si="520"/>
        <v>0.2466778434182309</v>
      </c>
      <c r="TK71" s="310">
        <f t="shared" si="521"/>
        <v>0.2466778434182309</v>
      </c>
      <c r="TL71" s="310">
        <f t="shared" si="522"/>
        <v>0.11035814109517043</v>
      </c>
      <c r="TM71" s="310">
        <f t="shared" si="523"/>
        <v>0.11035814109517043</v>
      </c>
      <c r="TN71" s="310">
        <f t="shared" si="524"/>
        <v>0.25285133752310163</v>
      </c>
      <c r="TO71" s="310">
        <f t="shared" si="525"/>
        <v>0.2466778434182309</v>
      </c>
      <c r="TP71" s="310">
        <f t="shared" si="526"/>
        <v>0.25285133752310163</v>
      </c>
      <c r="TQ71" s="310">
        <f t="shared" si="527"/>
        <v>0.2466778434182309</v>
      </c>
      <c r="TR71" s="310">
        <f t="shared" si="528"/>
        <v>0.25285133752310163</v>
      </c>
      <c r="TS71" s="310">
        <v>6.9651301188467657E-2</v>
      </c>
      <c r="TT71" s="310">
        <v>7.894987923048781E-2</v>
      </c>
      <c r="TU71" s="310">
        <v>8.2678359238430518E-2</v>
      </c>
      <c r="TV71" s="310">
        <v>8.1200901609227938E-2</v>
      </c>
      <c r="TX71" s="310">
        <f t="shared" si="529"/>
        <v>6.0247874297628672E-2</v>
      </c>
      <c r="TY71" s="310">
        <f t="shared" si="530"/>
        <v>6.0247874297628672E-2</v>
      </c>
      <c r="TZ71" s="310">
        <f t="shared" si="531"/>
        <v>0.13346809075952545</v>
      </c>
      <c r="UA71" s="310">
        <f t="shared" si="532"/>
        <v>0.19478131900716605</v>
      </c>
      <c r="UB71" s="310">
        <f t="shared" si="533"/>
        <v>0.13346809075952545</v>
      </c>
      <c r="UC71" s="310">
        <f t="shared" si="534"/>
        <v>0.19478131900716605</v>
      </c>
      <c r="UD71" s="310">
        <f t="shared" si="535"/>
        <v>0.19478131900716605</v>
      </c>
      <c r="UE71" s="310">
        <f t="shared" si="536"/>
        <v>0.13346809075952545</v>
      </c>
      <c r="UF71" s="310">
        <f t="shared" si="537"/>
        <v>0.13346809075952545</v>
      </c>
      <c r="UG71" s="310">
        <f t="shared" si="538"/>
        <v>0.19478131900716605</v>
      </c>
      <c r="UH71" s="310">
        <f t="shared" si="539"/>
        <v>6.0247874297628672E-2</v>
      </c>
      <c r="UI71" s="310">
        <f t="shared" si="540"/>
        <v>0.13346809075952545</v>
      </c>
      <c r="UJ71" s="310">
        <f t="shared" si="541"/>
        <v>0.13346809075952545</v>
      </c>
      <c r="UK71" s="310">
        <f t="shared" si="542"/>
        <v>6.0247874297628672E-2</v>
      </c>
      <c r="UL71" s="310">
        <f t="shared" si="543"/>
        <v>0.19478131900716605</v>
      </c>
      <c r="UM71" s="310">
        <f t="shared" si="544"/>
        <v>0.19478131900716605</v>
      </c>
      <c r="UN71" s="310">
        <f t="shared" si="545"/>
        <v>0.13346809075952545</v>
      </c>
      <c r="UO71" s="310">
        <f t="shared" si="546"/>
        <v>0.13346809075952545</v>
      </c>
      <c r="UP71" s="310">
        <f t="shared" si="547"/>
        <v>0.19478131900716605</v>
      </c>
      <c r="UQ71" s="310">
        <f t="shared" si="548"/>
        <v>0.19478131900716605</v>
      </c>
      <c r="UR71" s="310">
        <f t="shared" si="549"/>
        <v>0.19478131900716605</v>
      </c>
      <c r="US71" s="310">
        <f t="shared" si="550"/>
        <v>0.19478131900716605</v>
      </c>
      <c r="UT71" s="310">
        <f t="shared" si="551"/>
        <v>0.13346809075952545</v>
      </c>
      <c r="UU71" s="310">
        <f t="shared" si="552"/>
        <v>0.13346809075952545</v>
      </c>
      <c r="UV71" s="310">
        <f t="shared" si="553"/>
        <v>6.0247874297628672E-2</v>
      </c>
      <c r="UW71" s="310">
        <f t="shared" si="554"/>
        <v>6.0247874297628672E-2</v>
      </c>
      <c r="UX71" s="310">
        <f t="shared" si="555"/>
        <v>0.19478131900716605</v>
      </c>
      <c r="UY71" s="310">
        <f t="shared" si="556"/>
        <v>0.13346809075952545</v>
      </c>
      <c r="UZ71" s="310">
        <f t="shared" si="557"/>
        <v>0.19478131900716605</v>
      </c>
      <c r="VA71" s="310">
        <f t="shared" si="558"/>
        <v>0.13346809075952545</v>
      </c>
      <c r="VB71" s="310">
        <f t="shared" si="559"/>
        <v>0.19478131900716605</v>
      </c>
      <c r="VC71" s="310">
        <v>6.9651301188467657E-2</v>
      </c>
      <c r="VD71" s="310">
        <v>7.894987923048781E-2</v>
      </c>
      <c r="VE71" s="310">
        <v>8.2678359238430518E-2</v>
      </c>
      <c r="VF71" s="310">
        <v>8.1200901609227938E-2</v>
      </c>
      <c r="VH71" s="310">
        <f t="shared" si="560"/>
        <v>1.4124293785310734E-3</v>
      </c>
      <c r="VI71" s="310">
        <f t="shared" si="561"/>
        <v>1.4124293785310734E-3</v>
      </c>
      <c r="VJ71" s="310">
        <f t="shared" si="562"/>
        <v>1.1609907120743036E-3</v>
      </c>
      <c r="VK71" s="310">
        <f t="shared" si="563"/>
        <v>0</v>
      </c>
      <c r="VL71" s="310">
        <f t="shared" si="564"/>
        <v>1.1609907120743036E-3</v>
      </c>
      <c r="VM71" s="310">
        <f t="shared" si="565"/>
        <v>0</v>
      </c>
      <c r="VN71" s="310">
        <f t="shared" si="566"/>
        <v>0</v>
      </c>
      <c r="VO71" s="310">
        <f t="shared" si="567"/>
        <v>1.1609907120743036E-3</v>
      </c>
      <c r="VP71" s="310">
        <f t="shared" si="568"/>
        <v>1.1609907120743036E-3</v>
      </c>
      <c r="VQ71" s="310">
        <f t="shared" si="569"/>
        <v>0</v>
      </c>
      <c r="VR71" s="310">
        <f t="shared" si="570"/>
        <v>1.4124293785310734E-3</v>
      </c>
      <c r="VS71" s="310">
        <f t="shared" si="571"/>
        <v>1.1609907120743036E-3</v>
      </c>
      <c r="VT71" s="310">
        <f t="shared" si="572"/>
        <v>1.1609907120743036E-3</v>
      </c>
      <c r="VU71" s="310">
        <f t="shared" si="573"/>
        <v>1.4124293785310734E-3</v>
      </c>
      <c r="VV71" s="310">
        <f t="shared" si="574"/>
        <v>0</v>
      </c>
      <c r="VW71" s="310">
        <f t="shared" si="575"/>
        <v>0</v>
      </c>
      <c r="VX71" s="310">
        <f t="shared" si="576"/>
        <v>1.1609907120743036E-3</v>
      </c>
      <c r="VY71" s="310">
        <f t="shared" si="577"/>
        <v>1.1609907120743036E-3</v>
      </c>
      <c r="VZ71" s="310">
        <f t="shared" si="578"/>
        <v>0</v>
      </c>
      <c r="WA71" s="310">
        <f t="shared" si="579"/>
        <v>0</v>
      </c>
      <c r="WB71" s="310">
        <f t="shared" si="580"/>
        <v>0</v>
      </c>
      <c r="WC71" s="310">
        <f t="shared" si="581"/>
        <v>0</v>
      </c>
      <c r="WD71" s="310">
        <f t="shared" si="582"/>
        <v>1.1609907120743036E-3</v>
      </c>
      <c r="WE71" s="310">
        <f t="shared" si="583"/>
        <v>1.1609907120743036E-3</v>
      </c>
      <c r="WF71" s="310">
        <f t="shared" si="584"/>
        <v>1.4124293785310734E-3</v>
      </c>
      <c r="WG71" s="310">
        <f t="shared" si="585"/>
        <v>1.4124293785310734E-3</v>
      </c>
      <c r="WH71" s="310">
        <f t="shared" si="586"/>
        <v>0</v>
      </c>
      <c r="WI71" s="310">
        <f t="shared" si="587"/>
        <v>1.1609907120743036E-3</v>
      </c>
      <c r="WJ71" s="310">
        <f t="shared" si="588"/>
        <v>0</v>
      </c>
      <c r="WK71" s="310">
        <f t="shared" si="589"/>
        <v>1.1609907120743036E-3</v>
      </c>
      <c r="WL71" s="310">
        <f t="shared" si="590"/>
        <v>0</v>
      </c>
      <c r="WM71" s="310">
        <v>6.9651301188467657E-2</v>
      </c>
      <c r="WN71" s="310">
        <v>7.894987923048781E-2</v>
      </c>
      <c r="WO71" s="310">
        <v>8.2678359238430518E-2</v>
      </c>
      <c r="WP71" s="310">
        <v>8.1200901609227938E-2</v>
      </c>
      <c r="WR71" s="310">
        <f t="shared" si="591"/>
        <v>0</v>
      </c>
      <c r="WS71" s="310">
        <f t="shared" si="592"/>
        <v>0</v>
      </c>
      <c r="WT71" s="310">
        <f t="shared" si="593"/>
        <v>0</v>
      </c>
      <c r="WU71" s="310">
        <f t="shared" si="594"/>
        <v>0</v>
      </c>
      <c r="WV71" s="310">
        <f t="shared" si="595"/>
        <v>0</v>
      </c>
      <c r="WW71" s="310">
        <f t="shared" si="596"/>
        <v>0</v>
      </c>
      <c r="WX71" s="310">
        <f t="shared" si="597"/>
        <v>0</v>
      </c>
      <c r="WY71" s="310">
        <f t="shared" si="598"/>
        <v>0</v>
      </c>
      <c r="WZ71" s="310">
        <f t="shared" si="599"/>
        <v>0</v>
      </c>
      <c r="XA71" s="310">
        <f t="shared" si="600"/>
        <v>0</v>
      </c>
      <c r="XB71" s="310">
        <f t="shared" si="601"/>
        <v>0</v>
      </c>
      <c r="XC71" s="310">
        <f t="shared" si="602"/>
        <v>0</v>
      </c>
      <c r="XD71" s="310">
        <f t="shared" si="603"/>
        <v>0</v>
      </c>
      <c r="XE71" s="310">
        <f t="shared" si="604"/>
        <v>0</v>
      </c>
      <c r="XF71" s="310">
        <f t="shared" si="605"/>
        <v>0</v>
      </c>
      <c r="XG71" s="310">
        <f t="shared" si="606"/>
        <v>0</v>
      </c>
      <c r="XH71" s="310">
        <f t="shared" si="607"/>
        <v>0</v>
      </c>
      <c r="XI71" s="310">
        <f t="shared" si="608"/>
        <v>0</v>
      </c>
      <c r="XJ71" s="310">
        <f t="shared" si="609"/>
        <v>0</v>
      </c>
      <c r="XK71" s="310">
        <f t="shared" si="610"/>
        <v>0</v>
      </c>
      <c r="XL71" s="310">
        <f t="shared" si="611"/>
        <v>0</v>
      </c>
      <c r="XM71" s="310">
        <f t="shared" si="612"/>
        <v>0</v>
      </c>
      <c r="XN71" s="310">
        <f t="shared" si="613"/>
        <v>0</v>
      </c>
      <c r="XO71" s="310">
        <f t="shared" si="614"/>
        <v>0</v>
      </c>
      <c r="XP71" s="310">
        <f t="shared" si="615"/>
        <v>0</v>
      </c>
      <c r="XQ71" s="310">
        <f t="shared" si="616"/>
        <v>0</v>
      </c>
      <c r="XR71" s="310">
        <f t="shared" si="617"/>
        <v>0</v>
      </c>
      <c r="XS71" s="310">
        <f t="shared" si="618"/>
        <v>0</v>
      </c>
      <c r="XT71" s="310">
        <f t="shared" si="619"/>
        <v>0</v>
      </c>
      <c r="XU71" s="310">
        <f t="shared" si="620"/>
        <v>0</v>
      </c>
      <c r="XV71" s="310">
        <f t="shared" si="621"/>
        <v>0</v>
      </c>
      <c r="XW71" s="310">
        <v>6.9651301188467657E-2</v>
      </c>
      <c r="XX71" s="310">
        <v>7.894987923048781E-2</v>
      </c>
      <c r="XY71" s="310">
        <v>8.2678359238430518E-2</v>
      </c>
      <c r="XZ71" s="310">
        <v>8.1200901609227938E-2</v>
      </c>
      <c r="YB71" s="310">
        <f t="shared" si="622"/>
        <v>0</v>
      </c>
      <c r="YC71" s="310">
        <f t="shared" si="623"/>
        <v>0</v>
      </c>
      <c r="YD71" s="310">
        <f t="shared" si="624"/>
        <v>0</v>
      </c>
      <c r="YE71" s="310">
        <f t="shared" si="625"/>
        <v>0</v>
      </c>
      <c r="YF71" s="310">
        <f t="shared" si="626"/>
        <v>0</v>
      </c>
      <c r="YG71" s="310">
        <f t="shared" si="627"/>
        <v>0</v>
      </c>
      <c r="YH71" s="310">
        <f t="shared" si="628"/>
        <v>0</v>
      </c>
      <c r="YI71" s="310">
        <f t="shared" si="629"/>
        <v>0</v>
      </c>
      <c r="YJ71" s="310">
        <f t="shared" si="630"/>
        <v>0</v>
      </c>
      <c r="YK71" s="310">
        <f t="shared" si="631"/>
        <v>0</v>
      </c>
      <c r="YL71" s="310">
        <f t="shared" si="632"/>
        <v>0</v>
      </c>
      <c r="YM71" s="310">
        <f t="shared" si="633"/>
        <v>0</v>
      </c>
      <c r="YN71" s="310">
        <f t="shared" si="634"/>
        <v>0</v>
      </c>
      <c r="YO71" s="310">
        <f t="shared" si="635"/>
        <v>0</v>
      </c>
      <c r="YP71" s="310">
        <f t="shared" si="636"/>
        <v>0</v>
      </c>
      <c r="YQ71" s="310">
        <f t="shared" si="637"/>
        <v>0</v>
      </c>
      <c r="YR71" s="310">
        <f t="shared" si="638"/>
        <v>0</v>
      </c>
      <c r="YS71" s="310">
        <f t="shared" si="639"/>
        <v>0</v>
      </c>
      <c r="YT71" s="310">
        <f t="shared" si="640"/>
        <v>0</v>
      </c>
      <c r="YU71" s="310">
        <f t="shared" si="641"/>
        <v>0</v>
      </c>
      <c r="YV71" s="310">
        <f t="shared" si="642"/>
        <v>0</v>
      </c>
      <c r="YW71" s="310">
        <f t="shared" si="643"/>
        <v>0</v>
      </c>
      <c r="YX71" s="310">
        <f t="shared" si="644"/>
        <v>0</v>
      </c>
      <c r="YY71" s="310">
        <f t="shared" si="645"/>
        <v>0</v>
      </c>
      <c r="YZ71" s="310">
        <f t="shared" si="646"/>
        <v>0</v>
      </c>
      <c r="ZA71" s="310">
        <f t="shared" si="647"/>
        <v>0</v>
      </c>
      <c r="ZB71" s="310">
        <f t="shared" si="648"/>
        <v>0</v>
      </c>
      <c r="ZC71" s="310">
        <f t="shared" si="649"/>
        <v>0</v>
      </c>
      <c r="ZD71" s="310">
        <f t="shared" si="650"/>
        <v>0</v>
      </c>
      <c r="ZE71" s="310">
        <f t="shared" si="651"/>
        <v>0</v>
      </c>
      <c r="ZF71" s="310">
        <f t="shared" si="652"/>
        <v>0</v>
      </c>
      <c r="ZG71" s="310">
        <v>6.9651301188467657E-2</v>
      </c>
      <c r="ZH71" s="310">
        <v>7.894987923048781E-2</v>
      </c>
      <c r="ZI71" s="310">
        <v>8.2678359238430518E-2</v>
      </c>
      <c r="ZJ71" s="310">
        <v>8.1200901609227938E-2</v>
      </c>
      <c r="ZL71" s="310">
        <f t="shared" si="653"/>
        <v>0</v>
      </c>
      <c r="ZM71" s="310">
        <f t="shared" si="654"/>
        <v>0</v>
      </c>
      <c r="ZN71" s="310">
        <f t="shared" si="655"/>
        <v>0</v>
      </c>
      <c r="ZO71" s="310">
        <f t="shared" si="656"/>
        <v>0</v>
      </c>
      <c r="ZP71" s="310">
        <f t="shared" si="657"/>
        <v>0</v>
      </c>
      <c r="ZQ71" s="310">
        <f t="shared" si="658"/>
        <v>0</v>
      </c>
      <c r="ZR71" s="310">
        <f t="shared" si="659"/>
        <v>0</v>
      </c>
      <c r="ZS71" s="310">
        <f t="shared" si="660"/>
        <v>0</v>
      </c>
      <c r="ZT71" s="310">
        <f t="shared" si="661"/>
        <v>0</v>
      </c>
      <c r="ZU71" s="310">
        <f t="shared" si="662"/>
        <v>0</v>
      </c>
      <c r="ZV71" s="310">
        <f t="shared" si="663"/>
        <v>0</v>
      </c>
      <c r="ZW71" s="310">
        <f t="shared" si="664"/>
        <v>0</v>
      </c>
      <c r="ZX71" s="310">
        <f t="shared" si="665"/>
        <v>0</v>
      </c>
      <c r="ZY71" s="310">
        <f t="shared" si="666"/>
        <v>0</v>
      </c>
      <c r="ZZ71" s="310">
        <f t="shared" si="667"/>
        <v>0</v>
      </c>
      <c r="AAA71" s="310">
        <f t="shared" si="668"/>
        <v>0</v>
      </c>
      <c r="AAB71" s="310">
        <f t="shared" si="669"/>
        <v>0</v>
      </c>
      <c r="AAC71" s="310">
        <f t="shared" si="670"/>
        <v>0</v>
      </c>
      <c r="AAD71" s="310">
        <f t="shared" si="671"/>
        <v>0</v>
      </c>
      <c r="AAE71" s="310">
        <f t="shared" si="672"/>
        <v>0</v>
      </c>
      <c r="AAF71" s="310">
        <f t="shared" si="673"/>
        <v>0</v>
      </c>
      <c r="AAG71" s="310">
        <f t="shared" si="674"/>
        <v>0</v>
      </c>
      <c r="AAH71" s="310">
        <f t="shared" si="675"/>
        <v>0</v>
      </c>
      <c r="AAI71" s="310">
        <f t="shared" si="676"/>
        <v>0</v>
      </c>
      <c r="AAJ71" s="310">
        <f t="shared" si="677"/>
        <v>0</v>
      </c>
      <c r="AAK71" s="310">
        <f t="shared" si="678"/>
        <v>0</v>
      </c>
      <c r="AAL71" s="310">
        <f t="shared" si="679"/>
        <v>0</v>
      </c>
      <c r="AAM71" s="310">
        <f t="shared" si="680"/>
        <v>0</v>
      </c>
      <c r="AAN71" s="310">
        <f t="shared" si="681"/>
        <v>0</v>
      </c>
      <c r="AAO71" s="310">
        <f t="shared" si="682"/>
        <v>0</v>
      </c>
      <c r="AAP71" s="310">
        <f t="shared" si="683"/>
        <v>0</v>
      </c>
      <c r="AAQ71" s="310">
        <v>6.9651301188467657E-2</v>
      </c>
      <c r="AAR71" s="310">
        <v>7.894987923048781E-2</v>
      </c>
      <c r="AAS71" s="310">
        <v>8.2678359238430518E-2</v>
      </c>
      <c r="AAT71" s="310">
        <v>8.1200901609227938E-2</v>
      </c>
      <c r="AAV71" s="310">
        <f t="shared" si="684"/>
        <v>0.3909262020402966</v>
      </c>
      <c r="AAW71" s="310">
        <f t="shared" si="685"/>
        <v>0.3909262020402966</v>
      </c>
      <c r="AAX71" s="310">
        <f t="shared" si="686"/>
        <v>0.3118531107604342</v>
      </c>
      <c r="AAY71" s="310">
        <f t="shared" si="687"/>
        <v>0.14520681301640359</v>
      </c>
      <c r="AAZ71" s="310">
        <f t="shared" si="688"/>
        <v>0.3118531107604342</v>
      </c>
      <c r="ABA71" s="310">
        <f t="shared" si="689"/>
        <v>0.14520681301640359</v>
      </c>
      <c r="ABB71" s="310">
        <f t="shared" si="690"/>
        <v>0.14520681301640359</v>
      </c>
      <c r="ABC71" s="310">
        <f t="shared" si="691"/>
        <v>0.3118531107604342</v>
      </c>
      <c r="ABD71" s="310">
        <f t="shared" si="692"/>
        <v>0.3118531107604342</v>
      </c>
      <c r="ABE71" s="310">
        <f t="shared" si="693"/>
        <v>0.14520681301640359</v>
      </c>
      <c r="ABF71" s="310">
        <f t="shared" si="694"/>
        <v>0.3909262020402966</v>
      </c>
      <c r="ABG71" s="310">
        <f t="shared" si="695"/>
        <v>0.3118531107604342</v>
      </c>
      <c r="ABH71" s="310">
        <f t="shared" si="696"/>
        <v>0.3118531107604342</v>
      </c>
      <c r="ABI71" s="310">
        <f t="shared" si="697"/>
        <v>0.3909262020402966</v>
      </c>
      <c r="ABJ71" s="310">
        <f t="shared" si="698"/>
        <v>0.14520681301640359</v>
      </c>
      <c r="ABK71" s="310">
        <f t="shared" si="699"/>
        <v>0.14520681301640359</v>
      </c>
      <c r="ABL71" s="310">
        <f t="shared" si="700"/>
        <v>0.3118531107604342</v>
      </c>
      <c r="ABM71" s="310">
        <f t="shared" si="701"/>
        <v>0.3118531107604342</v>
      </c>
      <c r="ABN71" s="310">
        <f t="shared" si="702"/>
        <v>0.14520681301640359</v>
      </c>
      <c r="ABO71" s="310">
        <f t="shared" si="703"/>
        <v>0.14520681301640359</v>
      </c>
      <c r="ABP71" s="310">
        <f t="shared" si="704"/>
        <v>0.14520681301640359</v>
      </c>
      <c r="ABQ71" s="310">
        <f t="shared" si="705"/>
        <v>0.14520681301640359</v>
      </c>
      <c r="ABR71" s="310">
        <f t="shared" si="706"/>
        <v>0.3118531107604342</v>
      </c>
      <c r="ABS71" s="310">
        <f t="shared" si="707"/>
        <v>0.3118531107604342</v>
      </c>
      <c r="ABT71" s="310">
        <f t="shared" si="708"/>
        <v>0.3909262020402966</v>
      </c>
      <c r="ABU71" s="310">
        <f t="shared" si="709"/>
        <v>0.3909262020402966</v>
      </c>
      <c r="ABV71" s="310">
        <f t="shared" si="710"/>
        <v>0.14520681301640359</v>
      </c>
      <c r="ABW71" s="310">
        <f t="shared" si="711"/>
        <v>0.3118531107604342</v>
      </c>
      <c r="ABX71" s="310">
        <f t="shared" si="712"/>
        <v>0.14520681301640359</v>
      </c>
      <c r="ABY71" s="310">
        <f t="shared" si="713"/>
        <v>0.3118531107604342</v>
      </c>
      <c r="ABZ71" s="310">
        <f t="shared" si="714"/>
        <v>0.14520681301640359</v>
      </c>
      <c r="ACA71" s="310">
        <v>6.9651301188467657E-2</v>
      </c>
      <c r="ACB71" s="310">
        <v>7.894987923048781E-2</v>
      </c>
      <c r="ACC71" s="310">
        <v>8.2678359238430518E-2</v>
      </c>
      <c r="ACD71" s="310">
        <v>8.1200901609227938E-2</v>
      </c>
      <c r="ACF71" s="310">
        <f t="shared" si="715"/>
        <v>0.1352188697724386</v>
      </c>
      <c r="ACG71" s="310">
        <f t="shared" si="716"/>
        <v>0.1352188697724386</v>
      </c>
      <c r="ACH71" s="310">
        <f t="shared" si="717"/>
        <v>0.1395779097581025</v>
      </c>
      <c r="ACI71" s="310">
        <f t="shared" si="718"/>
        <v>0.13849528237509598</v>
      </c>
      <c r="ACJ71" s="310">
        <f t="shared" si="719"/>
        <v>0.1395779097581025</v>
      </c>
      <c r="ACK71" s="310">
        <f t="shared" si="720"/>
        <v>0.13849528237509598</v>
      </c>
      <c r="ACL71" s="310">
        <f t="shared" si="721"/>
        <v>0.13849528237509598</v>
      </c>
      <c r="ACM71" s="310">
        <f t="shared" si="722"/>
        <v>0.1395779097581025</v>
      </c>
      <c r="ACN71" s="310">
        <f t="shared" si="723"/>
        <v>0.1395779097581025</v>
      </c>
      <c r="ACO71" s="310">
        <f t="shared" si="724"/>
        <v>0.13849528237509598</v>
      </c>
      <c r="ACP71" s="310">
        <f t="shared" si="725"/>
        <v>0.1352188697724386</v>
      </c>
      <c r="ACQ71" s="310">
        <f t="shared" si="726"/>
        <v>0.1395779097581025</v>
      </c>
      <c r="ACR71" s="310">
        <f t="shared" si="727"/>
        <v>0.1395779097581025</v>
      </c>
      <c r="ACS71" s="310">
        <f t="shared" si="728"/>
        <v>0.1352188697724386</v>
      </c>
      <c r="ACT71" s="310">
        <f t="shared" si="729"/>
        <v>0.13849528237509598</v>
      </c>
      <c r="ACU71" s="310">
        <f t="shared" si="730"/>
        <v>0.13849528237509598</v>
      </c>
      <c r="ACV71" s="310">
        <f t="shared" si="731"/>
        <v>0.1395779097581025</v>
      </c>
      <c r="ACW71" s="310">
        <f t="shared" si="732"/>
        <v>0.1395779097581025</v>
      </c>
      <c r="ACX71" s="310">
        <f t="shared" si="733"/>
        <v>0.13849528237509598</v>
      </c>
      <c r="ACY71" s="310">
        <f t="shared" si="734"/>
        <v>0.13849528237509598</v>
      </c>
      <c r="ACZ71" s="310">
        <f t="shared" si="735"/>
        <v>0.13849528237509598</v>
      </c>
      <c r="ADA71" s="310">
        <f t="shared" si="736"/>
        <v>0.13849528237509598</v>
      </c>
      <c r="ADB71" s="310">
        <f t="shared" si="737"/>
        <v>0.1395779097581025</v>
      </c>
      <c r="ADC71" s="310">
        <f t="shared" si="738"/>
        <v>0.1395779097581025</v>
      </c>
      <c r="ADD71" s="310">
        <f t="shared" si="739"/>
        <v>0.1352188697724386</v>
      </c>
      <c r="ADE71" s="310">
        <f t="shared" si="740"/>
        <v>0.1352188697724386</v>
      </c>
      <c r="ADF71" s="310">
        <f t="shared" si="741"/>
        <v>0.13849528237509598</v>
      </c>
      <c r="ADG71" s="310">
        <f t="shared" si="742"/>
        <v>0.1395779097581025</v>
      </c>
      <c r="ADH71" s="310">
        <f t="shared" si="743"/>
        <v>0.13849528237509598</v>
      </c>
      <c r="ADI71" s="310">
        <f t="shared" si="744"/>
        <v>0.1395779097581025</v>
      </c>
      <c r="ADJ71" s="310">
        <f t="shared" si="745"/>
        <v>0.13849528237509598</v>
      </c>
      <c r="ADK71" s="310">
        <v>6.9651301188467657E-2</v>
      </c>
      <c r="ADL71" s="310">
        <v>7.894987923048781E-2</v>
      </c>
      <c r="ADM71" s="310">
        <v>8.2678359238430518E-2</v>
      </c>
      <c r="ADN71" s="310">
        <v>8.1200901609227938E-2</v>
      </c>
      <c r="ADP71" s="310">
        <f t="shared" si="746"/>
        <v>0</v>
      </c>
      <c r="ADQ71" s="310">
        <f t="shared" si="747"/>
        <v>0</v>
      </c>
      <c r="ADR71" s="310">
        <f t="shared" si="748"/>
        <v>0</v>
      </c>
      <c r="ADS71" s="310">
        <f t="shared" si="749"/>
        <v>0</v>
      </c>
      <c r="ADT71" s="310">
        <f t="shared" si="750"/>
        <v>0</v>
      </c>
      <c r="ADU71" s="310">
        <f t="shared" si="751"/>
        <v>0</v>
      </c>
      <c r="ADV71" s="310">
        <f t="shared" si="752"/>
        <v>0</v>
      </c>
      <c r="ADW71" s="310">
        <f t="shared" si="753"/>
        <v>0</v>
      </c>
      <c r="ADX71" s="310">
        <f t="shared" si="754"/>
        <v>0</v>
      </c>
      <c r="ADY71" s="310">
        <f t="shared" si="755"/>
        <v>0</v>
      </c>
      <c r="ADZ71" s="310">
        <f t="shared" si="756"/>
        <v>0</v>
      </c>
      <c r="AEA71" s="310">
        <f t="shared" si="757"/>
        <v>0</v>
      </c>
      <c r="AEB71" s="310">
        <f t="shared" si="758"/>
        <v>0</v>
      </c>
      <c r="AEC71" s="310">
        <f t="shared" si="759"/>
        <v>0</v>
      </c>
      <c r="AED71" s="310">
        <f t="shared" si="760"/>
        <v>0</v>
      </c>
      <c r="AEE71" s="310">
        <f t="shared" si="761"/>
        <v>0</v>
      </c>
      <c r="AEF71" s="310">
        <f t="shared" si="762"/>
        <v>0</v>
      </c>
      <c r="AEG71" s="310">
        <f t="shared" si="763"/>
        <v>0</v>
      </c>
      <c r="AEH71" s="310">
        <f t="shared" si="764"/>
        <v>0</v>
      </c>
      <c r="AEI71" s="310">
        <f t="shared" si="765"/>
        <v>0</v>
      </c>
      <c r="AEJ71" s="310">
        <f t="shared" si="766"/>
        <v>0</v>
      </c>
      <c r="AEK71" s="310">
        <f t="shared" si="767"/>
        <v>0</v>
      </c>
      <c r="AEL71" s="310">
        <f t="shared" si="768"/>
        <v>0</v>
      </c>
      <c r="AEM71" s="310">
        <f t="shared" si="769"/>
        <v>0</v>
      </c>
      <c r="AEN71" s="310">
        <f t="shared" si="770"/>
        <v>0</v>
      </c>
      <c r="AEO71" s="310">
        <f t="shared" si="771"/>
        <v>0</v>
      </c>
      <c r="AEP71" s="310">
        <f t="shared" si="772"/>
        <v>0</v>
      </c>
      <c r="AEQ71" s="310">
        <f t="shared" si="773"/>
        <v>0</v>
      </c>
      <c r="AER71" s="310">
        <f t="shared" si="774"/>
        <v>0</v>
      </c>
      <c r="AES71" s="310">
        <f t="shared" si="775"/>
        <v>0</v>
      </c>
      <c r="AET71" s="310">
        <f t="shared" si="776"/>
        <v>0</v>
      </c>
      <c r="AEU71" s="310">
        <v>6.9651301188467657E-2</v>
      </c>
      <c r="AEV71" s="310">
        <v>7.894987923048781E-2</v>
      </c>
      <c r="AEW71" s="310">
        <v>8.2678359238430518E-2</v>
      </c>
      <c r="AEX71" s="310">
        <v>8.1200901609227938E-2</v>
      </c>
      <c r="AEZ71" s="310">
        <f t="shared" si="777"/>
        <v>0</v>
      </c>
      <c r="AFA71" s="310">
        <f t="shared" si="778"/>
        <v>0</v>
      </c>
      <c r="AFB71" s="310">
        <f t="shared" si="779"/>
        <v>0</v>
      </c>
      <c r="AFC71" s="310">
        <f t="shared" si="780"/>
        <v>0</v>
      </c>
      <c r="AFD71" s="310">
        <f t="shared" si="781"/>
        <v>0</v>
      </c>
      <c r="AFE71" s="310">
        <f t="shared" si="782"/>
        <v>0</v>
      </c>
      <c r="AFF71" s="310">
        <f t="shared" si="783"/>
        <v>0</v>
      </c>
      <c r="AFG71" s="310">
        <f t="shared" si="784"/>
        <v>0</v>
      </c>
      <c r="AFH71" s="310">
        <f t="shared" si="785"/>
        <v>0</v>
      </c>
      <c r="AFI71" s="310">
        <f t="shared" si="786"/>
        <v>0</v>
      </c>
      <c r="AFJ71" s="310">
        <f t="shared" si="787"/>
        <v>0</v>
      </c>
      <c r="AFK71" s="310">
        <f t="shared" si="788"/>
        <v>0</v>
      </c>
      <c r="AFL71" s="310">
        <f t="shared" si="789"/>
        <v>0</v>
      </c>
      <c r="AFM71" s="310">
        <f t="shared" si="790"/>
        <v>0</v>
      </c>
      <c r="AFN71" s="310">
        <f t="shared" si="791"/>
        <v>0</v>
      </c>
      <c r="AFO71" s="310">
        <f t="shared" si="792"/>
        <v>0</v>
      </c>
      <c r="AFP71" s="310">
        <f t="shared" si="793"/>
        <v>0</v>
      </c>
      <c r="AFQ71" s="310">
        <f t="shared" si="794"/>
        <v>0</v>
      </c>
      <c r="AFR71" s="310">
        <f t="shared" si="795"/>
        <v>0</v>
      </c>
      <c r="AFS71" s="310">
        <f t="shared" si="796"/>
        <v>0</v>
      </c>
      <c r="AFT71" s="310">
        <f t="shared" si="797"/>
        <v>0</v>
      </c>
      <c r="AFU71" s="310">
        <f t="shared" si="798"/>
        <v>0</v>
      </c>
      <c r="AFV71" s="310">
        <f t="shared" si="799"/>
        <v>0</v>
      </c>
      <c r="AFW71" s="310">
        <f t="shared" si="800"/>
        <v>0</v>
      </c>
      <c r="AFX71" s="310">
        <f t="shared" si="801"/>
        <v>0</v>
      </c>
      <c r="AFY71" s="310">
        <f t="shared" si="802"/>
        <v>0</v>
      </c>
      <c r="AFZ71" s="310">
        <f t="shared" si="803"/>
        <v>0</v>
      </c>
      <c r="AGA71" s="310">
        <f t="shared" si="804"/>
        <v>0</v>
      </c>
      <c r="AGB71" s="310">
        <f t="shared" si="805"/>
        <v>0</v>
      </c>
      <c r="AGC71" s="310">
        <f t="shared" si="806"/>
        <v>0</v>
      </c>
      <c r="AGD71" s="310">
        <f t="shared" si="807"/>
        <v>0</v>
      </c>
      <c r="AGE71" s="310">
        <v>6.9651301188467657E-2</v>
      </c>
      <c r="AGF71" s="310">
        <v>7.894987923048781E-2</v>
      </c>
      <c r="AGG71" s="310">
        <v>8.2678359238430518E-2</v>
      </c>
      <c r="AGH71" s="310">
        <v>8.1200901609227938E-2</v>
      </c>
    </row>
    <row r="72" spans="3:866" ht="22.5" x14ac:dyDescent="0.25">
      <c r="C72" s="149" t="s">
        <v>102</v>
      </c>
      <c r="D72" s="310">
        <f t="shared" si="65"/>
        <v>0.2012471455575616</v>
      </c>
      <c r="E72" s="310">
        <f t="shared" si="66"/>
        <v>0.2012471455575616</v>
      </c>
      <c r="F72" s="310">
        <f t="shared" si="67"/>
        <v>0.26912144836216056</v>
      </c>
      <c r="G72" s="310">
        <f t="shared" si="68"/>
        <v>0.22637656641585802</v>
      </c>
      <c r="H72" s="310">
        <f t="shared" si="69"/>
        <v>0.26912144836216056</v>
      </c>
      <c r="I72" s="310">
        <f t="shared" si="70"/>
        <v>0.22637656641585802</v>
      </c>
      <c r="J72" s="310">
        <f t="shared" si="71"/>
        <v>0.22637656641585802</v>
      </c>
      <c r="K72" s="310">
        <f t="shared" si="72"/>
        <v>0.26912144836216056</v>
      </c>
      <c r="L72" s="310">
        <f t="shared" si="73"/>
        <v>0.26912144836216056</v>
      </c>
      <c r="M72" s="310">
        <f t="shared" si="74"/>
        <v>0.22637656641585802</v>
      </c>
      <c r="N72" s="310">
        <f t="shared" si="75"/>
        <v>0.2012471455575616</v>
      </c>
      <c r="O72" s="310">
        <f t="shared" si="76"/>
        <v>0.26912144836216056</v>
      </c>
      <c r="P72" s="310">
        <f t="shared" si="77"/>
        <v>0.26912144836216056</v>
      </c>
      <c r="Q72" s="310">
        <f t="shared" si="78"/>
        <v>0.2012471455575616</v>
      </c>
      <c r="R72" s="310">
        <f t="shared" si="79"/>
        <v>0.22637656641585802</v>
      </c>
      <c r="S72" s="310">
        <f t="shared" si="80"/>
        <v>0.22637656641585802</v>
      </c>
      <c r="T72" s="310">
        <f t="shared" si="81"/>
        <v>0.26912144836216056</v>
      </c>
      <c r="U72" s="310">
        <f t="shared" si="82"/>
        <v>0.26912144836216056</v>
      </c>
      <c r="V72" s="310">
        <f t="shared" si="83"/>
        <v>0.22637656641585802</v>
      </c>
      <c r="W72" s="310">
        <f t="shared" si="84"/>
        <v>0.22637656641585802</v>
      </c>
      <c r="X72" s="310">
        <f t="shared" si="85"/>
        <v>0.22637656641585802</v>
      </c>
      <c r="Y72" s="310">
        <f t="shared" si="86"/>
        <v>0.22637656641585802</v>
      </c>
      <c r="Z72" s="310">
        <f t="shared" si="87"/>
        <v>0.26912144836216056</v>
      </c>
      <c r="AA72" s="310">
        <f t="shared" si="88"/>
        <v>0.26912144836216056</v>
      </c>
      <c r="AB72" s="310">
        <f t="shared" si="89"/>
        <v>0.2012471455575616</v>
      </c>
      <c r="AC72" s="310">
        <f t="shared" ref="AC72:AD72" si="825">E124</f>
        <v>0.2012471455575616</v>
      </c>
      <c r="AD72" s="310">
        <f t="shared" si="825"/>
        <v>0.22637656641585802</v>
      </c>
      <c r="AE72" s="310">
        <f t="shared" si="91"/>
        <v>0.26912144836216056</v>
      </c>
      <c r="AF72" s="310">
        <f t="shared" si="92"/>
        <v>0.22637656641585802</v>
      </c>
      <c r="AG72" s="310">
        <f t="shared" si="93"/>
        <v>0.26912144836216056</v>
      </c>
      <c r="AH72" s="310">
        <f t="shared" si="94"/>
        <v>0.22637656641585802</v>
      </c>
      <c r="AI72" s="310">
        <v>0.31780353086299407</v>
      </c>
      <c r="AJ72" s="310">
        <v>0.15828765005865239</v>
      </c>
      <c r="AK72" s="310">
        <v>0.25047497150715919</v>
      </c>
      <c r="AL72" s="310">
        <v>0.25834538516674749</v>
      </c>
      <c r="AN72" s="310">
        <f t="shared" si="95"/>
        <v>0.31146796787428543</v>
      </c>
      <c r="AO72" s="310">
        <f t="shared" si="96"/>
        <v>0.31146796787428543</v>
      </c>
      <c r="AP72" s="310">
        <f t="shared" si="97"/>
        <v>0</v>
      </c>
      <c r="AQ72" s="310">
        <f t="shared" si="98"/>
        <v>0</v>
      </c>
      <c r="AR72" s="310">
        <f t="shared" si="99"/>
        <v>0</v>
      </c>
      <c r="AS72" s="310">
        <f t="shared" si="100"/>
        <v>0</v>
      </c>
      <c r="AT72" s="310">
        <f t="shared" si="101"/>
        <v>0</v>
      </c>
      <c r="AU72" s="310">
        <f t="shared" si="102"/>
        <v>0</v>
      </c>
      <c r="AV72" s="310">
        <f t="shared" si="103"/>
        <v>0</v>
      </c>
      <c r="AW72" s="310">
        <f t="shared" si="104"/>
        <v>0</v>
      </c>
      <c r="AX72" s="310">
        <f t="shared" si="105"/>
        <v>0.31146796787428543</v>
      </c>
      <c r="AY72" s="310">
        <f t="shared" si="106"/>
        <v>0</v>
      </c>
      <c r="AZ72" s="310">
        <f t="shared" si="107"/>
        <v>0</v>
      </c>
      <c r="BA72" s="310">
        <f t="shared" si="108"/>
        <v>0.31146796787428543</v>
      </c>
      <c r="BB72" s="310">
        <f t="shared" si="109"/>
        <v>0</v>
      </c>
      <c r="BC72" s="310">
        <f t="shared" si="110"/>
        <v>0</v>
      </c>
      <c r="BD72" s="310">
        <f t="shared" si="111"/>
        <v>0</v>
      </c>
      <c r="BE72" s="310">
        <f t="shared" si="112"/>
        <v>0</v>
      </c>
      <c r="BF72" s="310">
        <f t="shared" si="113"/>
        <v>0</v>
      </c>
      <c r="BG72" s="310">
        <f t="shared" si="114"/>
        <v>0</v>
      </c>
      <c r="BH72" s="310">
        <f t="shared" si="115"/>
        <v>0</v>
      </c>
      <c r="BI72" s="310">
        <f t="shared" si="116"/>
        <v>0</v>
      </c>
      <c r="BJ72" s="310">
        <f t="shared" si="117"/>
        <v>0</v>
      </c>
      <c r="BK72" s="310">
        <f t="shared" si="118"/>
        <v>0</v>
      </c>
      <c r="BL72" s="310">
        <f t="shared" si="119"/>
        <v>0.31146796787428543</v>
      </c>
      <c r="BM72" s="310">
        <f t="shared" si="120"/>
        <v>0.31146796787428543</v>
      </c>
      <c r="BN72" s="310">
        <f t="shared" si="121"/>
        <v>0</v>
      </c>
      <c r="BO72" s="310">
        <f t="shared" si="122"/>
        <v>0</v>
      </c>
      <c r="BP72" s="310">
        <f t="shared" si="123"/>
        <v>0</v>
      </c>
      <c r="BQ72" s="310">
        <f t="shared" si="124"/>
        <v>0</v>
      </c>
      <c r="BR72" s="310">
        <f t="shared" si="125"/>
        <v>0</v>
      </c>
      <c r="BS72" s="310">
        <v>0.31780353086299407</v>
      </c>
      <c r="BT72" s="310">
        <v>0.15828765005865239</v>
      </c>
      <c r="BU72" s="310">
        <v>0.25047497150715919</v>
      </c>
      <c r="BV72" s="310">
        <v>0.25834538516674749</v>
      </c>
      <c r="BX72" s="310">
        <f t="shared" si="126"/>
        <v>0</v>
      </c>
      <c r="BY72" s="310">
        <f t="shared" si="127"/>
        <v>0</v>
      </c>
      <c r="BZ72" s="310">
        <f t="shared" si="128"/>
        <v>0</v>
      </c>
      <c r="CA72" s="310">
        <f t="shared" si="129"/>
        <v>1.0070052539404553E-2</v>
      </c>
      <c r="CB72" s="310">
        <f t="shared" si="130"/>
        <v>0</v>
      </c>
      <c r="CC72" s="310">
        <f t="shared" si="131"/>
        <v>1.0070052539404553E-2</v>
      </c>
      <c r="CD72" s="310">
        <f t="shared" si="132"/>
        <v>1.0070052539404553E-2</v>
      </c>
      <c r="CE72" s="310">
        <f t="shared" si="133"/>
        <v>0</v>
      </c>
      <c r="CF72" s="310">
        <f t="shared" si="134"/>
        <v>0</v>
      </c>
      <c r="CG72" s="310">
        <f t="shared" si="135"/>
        <v>1.0070052539404553E-2</v>
      </c>
      <c r="CH72" s="310">
        <f t="shared" si="136"/>
        <v>0</v>
      </c>
      <c r="CI72" s="310">
        <f t="shared" si="137"/>
        <v>0</v>
      </c>
      <c r="CJ72" s="310">
        <f t="shared" si="138"/>
        <v>0</v>
      </c>
      <c r="CK72" s="310">
        <f t="shared" si="139"/>
        <v>0</v>
      </c>
      <c r="CL72" s="310">
        <f t="shared" si="140"/>
        <v>1.0070052539404553E-2</v>
      </c>
      <c r="CM72" s="310">
        <f t="shared" si="141"/>
        <v>1.0070052539404553E-2</v>
      </c>
      <c r="CN72" s="310">
        <f t="shared" si="142"/>
        <v>0</v>
      </c>
      <c r="CO72" s="310">
        <f t="shared" si="143"/>
        <v>0</v>
      </c>
      <c r="CP72" s="310">
        <f t="shared" si="144"/>
        <v>1.0070052539404553E-2</v>
      </c>
      <c r="CQ72" s="310">
        <f t="shared" si="145"/>
        <v>1.0070052539404553E-2</v>
      </c>
      <c r="CR72" s="310">
        <f t="shared" si="146"/>
        <v>1.0070052539404553E-2</v>
      </c>
      <c r="CS72" s="310">
        <f t="shared" si="147"/>
        <v>1.0070052539404553E-2</v>
      </c>
      <c r="CT72" s="310">
        <f t="shared" si="148"/>
        <v>0</v>
      </c>
      <c r="CU72" s="310">
        <f t="shared" si="149"/>
        <v>0</v>
      </c>
      <c r="CV72" s="310">
        <f t="shared" si="150"/>
        <v>0</v>
      </c>
      <c r="CW72" s="310">
        <f t="shared" si="151"/>
        <v>0</v>
      </c>
      <c r="CX72" s="310">
        <f t="shared" si="152"/>
        <v>1.0070052539404553E-2</v>
      </c>
      <c r="CY72" s="310">
        <f t="shared" si="153"/>
        <v>0</v>
      </c>
      <c r="CZ72" s="310">
        <f t="shared" si="154"/>
        <v>1.0070052539404553E-2</v>
      </c>
      <c r="DA72" s="310">
        <f t="shared" si="155"/>
        <v>0</v>
      </c>
      <c r="DB72" s="310">
        <f t="shared" si="156"/>
        <v>1.0070052539404553E-2</v>
      </c>
      <c r="DC72" s="310">
        <v>0.31780353086299407</v>
      </c>
      <c r="DD72" s="310">
        <v>0.15828765005865239</v>
      </c>
      <c r="DE72" s="310">
        <v>0.25047497150715919</v>
      </c>
      <c r="DF72" s="310">
        <v>0.25834538516674749</v>
      </c>
      <c r="DH72" s="310">
        <f t="shared" si="157"/>
        <v>0</v>
      </c>
      <c r="DI72" s="310">
        <f t="shared" si="158"/>
        <v>0</v>
      </c>
      <c r="DJ72" s="310">
        <f t="shared" si="159"/>
        <v>0.11458333333333333</v>
      </c>
      <c r="DK72" s="310">
        <f t="shared" si="160"/>
        <v>0</v>
      </c>
      <c r="DL72" s="310">
        <f t="shared" si="161"/>
        <v>0.11458333333333333</v>
      </c>
      <c r="DM72" s="310">
        <f t="shared" si="162"/>
        <v>0</v>
      </c>
      <c r="DN72" s="310">
        <f t="shared" si="163"/>
        <v>0</v>
      </c>
      <c r="DO72" s="310">
        <f t="shared" si="164"/>
        <v>0.11458333333333333</v>
      </c>
      <c r="DP72" s="310">
        <f t="shared" si="165"/>
        <v>0.11458333333333333</v>
      </c>
      <c r="DQ72" s="310">
        <f t="shared" si="166"/>
        <v>0</v>
      </c>
      <c r="DR72" s="310">
        <f t="shared" si="167"/>
        <v>0</v>
      </c>
      <c r="DS72" s="310">
        <f t="shared" si="168"/>
        <v>0.11458333333333333</v>
      </c>
      <c r="DT72" s="310">
        <f t="shared" si="169"/>
        <v>0.11458333333333333</v>
      </c>
      <c r="DU72" s="310">
        <f t="shared" si="170"/>
        <v>0</v>
      </c>
      <c r="DV72" s="310">
        <f t="shared" si="171"/>
        <v>0</v>
      </c>
      <c r="DW72" s="310">
        <f t="shared" si="172"/>
        <v>0</v>
      </c>
      <c r="DX72" s="310">
        <f t="shared" si="173"/>
        <v>0.11458333333333333</v>
      </c>
      <c r="DY72" s="310">
        <f t="shared" si="174"/>
        <v>0.11458333333333333</v>
      </c>
      <c r="DZ72" s="310">
        <f t="shared" si="175"/>
        <v>0</v>
      </c>
      <c r="EA72" s="310">
        <f t="shared" si="176"/>
        <v>0</v>
      </c>
      <c r="EB72" s="310">
        <f t="shared" si="177"/>
        <v>0</v>
      </c>
      <c r="EC72" s="310">
        <f t="shared" si="178"/>
        <v>0</v>
      </c>
      <c r="ED72" s="310">
        <f t="shared" si="179"/>
        <v>0.11458333333333333</v>
      </c>
      <c r="EE72" s="310">
        <f t="shared" si="180"/>
        <v>0.11458333333333333</v>
      </c>
      <c r="EF72" s="310">
        <f t="shared" si="181"/>
        <v>0</v>
      </c>
      <c r="EG72" s="310">
        <f t="shared" si="182"/>
        <v>0</v>
      </c>
      <c r="EH72" s="310">
        <f t="shared" si="183"/>
        <v>0</v>
      </c>
      <c r="EI72" s="310">
        <f t="shared" si="184"/>
        <v>0.11458333333333333</v>
      </c>
      <c r="EJ72" s="310">
        <f t="shared" si="185"/>
        <v>0</v>
      </c>
      <c r="EK72" s="310">
        <f t="shared" si="186"/>
        <v>0.11458333333333333</v>
      </c>
      <c r="EL72" s="310">
        <f t="shared" si="187"/>
        <v>0</v>
      </c>
      <c r="EM72" s="310">
        <v>0.31780353086299407</v>
      </c>
      <c r="EN72" s="310">
        <v>0.15828765005865239</v>
      </c>
      <c r="EO72" s="310">
        <v>0.25047497150715919</v>
      </c>
      <c r="EP72" s="310">
        <v>0.25834538516674749</v>
      </c>
      <c r="ER72" s="310">
        <f t="shared" si="188"/>
        <v>0</v>
      </c>
      <c r="ES72" s="310">
        <f t="shared" si="189"/>
        <v>0</v>
      </c>
      <c r="ET72" s="310">
        <f t="shared" si="190"/>
        <v>0</v>
      </c>
      <c r="EU72" s="310">
        <f t="shared" si="191"/>
        <v>0</v>
      </c>
      <c r="EV72" s="310">
        <f t="shared" si="192"/>
        <v>0</v>
      </c>
      <c r="EW72" s="310">
        <f t="shared" si="193"/>
        <v>0</v>
      </c>
      <c r="EX72" s="310">
        <f t="shared" si="194"/>
        <v>0</v>
      </c>
      <c r="EY72" s="310">
        <f t="shared" si="195"/>
        <v>0</v>
      </c>
      <c r="EZ72" s="310">
        <f t="shared" si="196"/>
        <v>0</v>
      </c>
      <c r="FA72" s="310">
        <f t="shared" si="197"/>
        <v>0</v>
      </c>
      <c r="FB72" s="310">
        <f t="shared" si="198"/>
        <v>0</v>
      </c>
      <c r="FC72" s="310">
        <f t="shared" si="199"/>
        <v>0</v>
      </c>
      <c r="FD72" s="310">
        <f t="shared" si="200"/>
        <v>0</v>
      </c>
      <c r="FE72" s="310">
        <f t="shared" si="201"/>
        <v>0</v>
      </c>
      <c r="FF72" s="310">
        <f t="shared" si="202"/>
        <v>0</v>
      </c>
      <c r="FG72" s="310">
        <f t="shared" si="203"/>
        <v>0</v>
      </c>
      <c r="FH72" s="310">
        <f t="shared" si="204"/>
        <v>0</v>
      </c>
      <c r="FI72" s="310">
        <f t="shared" si="205"/>
        <v>0</v>
      </c>
      <c r="FJ72" s="310">
        <f t="shared" si="206"/>
        <v>0</v>
      </c>
      <c r="FK72" s="310">
        <f t="shared" si="207"/>
        <v>0</v>
      </c>
      <c r="FL72" s="310">
        <f t="shared" si="208"/>
        <v>0</v>
      </c>
      <c r="FM72" s="310">
        <f t="shared" si="209"/>
        <v>0</v>
      </c>
      <c r="FN72" s="310">
        <f t="shared" si="210"/>
        <v>0</v>
      </c>
      <c r="FO72" s="310">
        <f t="shared" si="211"/>
        <v>0</v>
      </c>
      <c r="FP72" s="310">
        <f t="shared" si="212"/>
        <v>0</v>
      </c>
      <c r="FQ72" s="310">
        <f t="shared" si="213"/>
        <v>0</v>
      </c>
      <c r="FR72" s="310">
        <f t="shared" si="214"/>
        <v>0</v>
      </c>
      <c r="FS72" s="310">
        <f t="shared" si="215"/>
        <v>0</v>
      </c>
      <c r="FT72" s="310">
        <f t="shared" si="216"/>
        <v>0</v>
      </c>
      <c r="FU72" s="310">
        <f t="shared" si="217"/>
        <v>0</v>
      </c>
      <c r="FV72" s="310">
        <f t="shared" si="218"/>
        <v>0</v>
      </c>
      <c r="FW72" s="310">
        <v>0.31780353086299407</v>
      </c>
      <c r="FX72" s="310">
        <v>0.15828765005865239</v>
      </c>
      <c r="FY72" s="310">
        <v>0.25047497150715919</v>
      </c>
      <c r="FZ72" s="310">
        <v>0.25834538516674749</v>
      </c>
      <c r="GB72" s="310">
        <f t="shared" si="219"/>
        <v>0.66666666666666663</v>
      </c>
      <c r="GC72" s="310">
        <f t="shared" si="220"/>
        <v>0.66666666666666663</v>
      </c>
      <c r="GD72" s="310">
        <f t="shared" si="221"/>
        <v>0.25</v>
      </c>
      <c r="GE72" s="310">
        <f t="shared" si="222"/>
        <v>0.75</v>
      </c>
      <c r="GF72" s="310">
        <f t="shared" si="223"/>
        <v>0.25</v>
      </c>
      <c r="GG72" s="310">
        <f t="shared" si="224"/>
        <v>0.75</v>
      </c>
      <c r="GH72" s="310">
        <f t="shared" si="225"/>
        <v>0.75</v>
      </c>
      <c r="GI72" s="310">
        <f t="shared" si="226"/>
        <v>0.25</v>
      </c>
      <c r="GJ72" s="310">
        <f t="shared" si="227"/>
        <v>0.25</v>
      </c>
      <c r="GK72" s="310">
        <f t="shared" si="228"/>
        <v>0.75</v>
      </c>
      <c r="GL72" s="310">
        <f t="shared" si="229"/>
        <v>0.66666666666666663</v>
      </c>
      <c r="GM72" s="310">
        <f t="shared" si="230"/>
        <v>0.25</v>
      </c>
      <c r="GN72" s="310">
        <f t="shared" si="231"/>
        <v>0.25</v>
      </c>
      <c r="GO72" s="310">
        <f t="shared" si="232"/>
        <v>0.66666666666666663</v>
      </c>
      <c r="GP72" s="310">
        <f t="shared" si="233"/>
        <v>0.75</v>
      </c>
      <c r="GQ72" s="310">
        <f t="shared" si="234"/>
        <v>0.75</v>
      </c>
      <c r="GR72" s="310">
        <f t="shared" si="235"/>
        <v>0.25</v>
      </c>
      <c r="GS72" s="310">
        <f t="shared" si="236"/>
        <v>0.25</v>
      </c>
      <c r="GT72" s="310">
        <f t="shared" si="237"/>
        <v>0.75</v>
      </c>
      <c r="GU72" s="310">
        <f t="shared" si="238"/>
        <v>0.75</v>
      </c>
      <c r="GV72" s="310">
        <f t="shared" si="239"/>
        <v>0.75</v>
      </c>
      <c r="GW72" s="310">
        <f t="shared" si="240"/>
        <v>0.75</v>
      </c>
      <c r="GX72" s="310">
        <f t="shared" si="241"/>
        <v>0.25</v>
      </c>
      <c r="GY72" s="310">
        <f t="shared" si="242"/>
        <v>0.25</v>
      </c>
      <c r="GZ72" s="310">
        <f t="shared" si="243"/>
        <v>0.66666666666666663</v>
      </c>
      <c r="HA72" s="310">
        <f t="shared" si="244"/>
        <v>0.66666666666666663</v>
      </c>
      <c r="HB72" s="310">
        <f t="shared" si="245"/>
        <v>0.75</v>
      </c>
      <c r="HC72" s="310">
        <f t="shared" si="246"/>
        <v>0.25</v>
      </c>
      <c r="HD72" s="310">
        <f t="shared" si="247"/>
        <v>0.75</v>
      </c>
      <c r="HE72" s="310">
        <f t="shared" si="248"/>
        <v>0.25</v>
      </c>
      <c r="HF72" s="310">
        <f t="shared" si="249"/>
        <v>0.75</v>
      </c>
      <c r="HG72" s="310">
        <v>0.31780353086299407</v>
      </c>
      <c r="HH72" s="310">
        <v>0.15828765005865239</v>
      </c>
      <c r="HI72" s="310">
        <v>0.25047497150715919</v>
      </c>
      <c r="HJ72" s="310">
        <v>0.25834538516674749</v>
      </c>
      <c r="HL72" s="310">
        <f t="shared" si="250"/>
        <v>0</v>
      </c>
      <c r="HM72" s="310">
        <f t="shared" si="251"/>
        <v>0</v>
      </c>
      <c r="HN72" s="310">
        <f t="shared" si="252"/>
        <v>0</v>
      </c>
      <c r="HO72" s="310">
        <f t="shared" si="253"/>
        <v>0</v>
      </c>
      <c r="HP72" s="310">
        <f t="shared" si="254"/>
        <v>0</v>
      </c>
      <c r="HQ72" s="310">
        <f t="shared" si="255"/>
        <v>0</v>
      </c>
      <c r="HR72" s="310">
        <f t="shared" si="256"/>
        <v>0</v>
      </c>
      <c r="HS72" s="310">
        <f t="shared" si="257"/>
        <v>0</v>
      </c>
      <c r="HT72" s="310">
        <f t="shared" si="258"/>
        <v>0</v>
      </c>
      <c r="HU72" s="310">
        <f t="shared" si="259"/>
        <v>0</v>
      </c>
      <c r="HV72" s="310">
        <f t="shared" si="260"/>
        <v>0</v>
      </c>
      <c r="HW72" s="310">
        <f t="shared" si="261"/>
        <v>0</v>
      </c>
      <c r="HX72" s="310">
        <f t="shared" si="262"/>
        <v>0</v>
      </c>
      <c r="HY72" s="310">
        <f t="shared" si="263"/>
        <v>0</v>
      </c>
      <c r="HZ72" s="310">
        <f t="shared" si="264"/>
        <v>0</v>
      </c>
      <c r="IA72" s="310">
        <f t="shared" si="265"/>
        <v>0</v>
      </c>
      <c r="IB72" s="310">
        <f t="shared" si="266"/>
        <v>0</v>
      </c>
      <c r="IC72" s="310">
        <f t="shared" si="267"/>
        <v>0</v>
      </c>
      <c r="ID72" s="310">
        <f t="shared" si="268"/>
        <v>0</v>
      </c>
      <c r="IE72" s="310">
        <f t="shared" si="269"/>
        <v>0</v>
      </c>
      <c r="IF72" s="310">
        <f t="shared" si="270"/>
        <v>0</v>
      </c>
      <c r="IG72" s="310">
        <f t="shared" si="271"/>
        <v>0</v>
      </c>
      <c r="IH72" s="310">
        <f t="shared" si="272"/>
        <v>0</v>
      </c>
      <c r="II72" s="310">
        <f t="shared" si="273"/>
        <v>0</v>
      </c>
      <c r="IJ72" s="310">
        <f t="shared" si="274"/>
        <v>0</v>
      </c>
      <c r="IK72" s="310">
        <f t="shared" si="275"/>
        <v>0</v>
      </c>
      <c r="IL72" s="310">
        <f t="shared" si="276"/>
        <v>0</v>
      </c>
      <c r="IM72" s="310">
        <f t="shared" si="277"/>
        <v>0</v>
      </c>
      <c r="IN72" s="310">
        <f t="shared" si="278"/>
        <v>0</v>
      </c>
      <c r="IO72" s="310">
        <f t="shared" si="279"/>
        <v>0</v>
      </c>
      <c r="IP72" s="310">
        <f t="shared" si="280"/>
        <v>0</v>
      </c>
      <c r="IQ72" s="310">
        <v>0.31780353086299407</v>
      </c>
      <c r="IR72" s="310">
        <v>0.15828765005865239</v>
      </c>
      <c r="IS72" s="310">
        <v>0.25047497150715919</v>
      </c>
      <c r="IT72" s="310">
        <v>0.25834538516674749</v>
      </c>
      <c r="IV72" s="310">
        <f t="shared" si="281"/>
        <v>0</v>
      </c>
      <c r="IW72" s="310">
        <f t="shared" si="282"/>
        <v>0</v>
      </c>
      <c r="IX72" s="310">
        <f t="shared" si="283"/>
        <v>0</v>
      </c>
      <c r="IY72" s="310">
        <f t="shared" si="284"/>
        <v>0</v>
      </c>
      <c r="IZ72" s="310">
        <f t="shared" si="285"/>
        <v>0</v>
      </c>
      <c r="JA72" s="310">
        <f t="shared" si="286"/>
        <v>0</v>
      </c>
      <c r="JB72" s="310">
        <f t="shared" si="287"/>
        <v>0</v>
      </c>
      <c r="JC72" s="310">
        <f t="shared" si="288"/>
        <v>0</v>
      </c>
      <c r="JD72" s="310">
        <f t="shared" si="289"/>
        <v>0</v>
      </c>
      <c r="JE72" s="310">
        <f t="shared" si="290"/>
        <v>0</v>
      </c>
      <c r="JF72" s="310">
        <f t="shared" si="291"/>
        <v>0</v>
      </c>
      <c r="JG72" s="310">
        <f t="shared" si="292"/>
        <v>0</v>
      </c>
      <c r="JH72" s="310">
        <f t="shared" si="293"/>
        <v>0</v>
      </c>
      <c r="JI72" s="310">
        <f t="shared" si="294"/>
        <v>0</v>
      </c>
      <c r="JJ72" s="310">
        <f t="shared" si="295"/>
        <v>0</v>
      </c>
      <c r="JK72" s="310">
        <f t="shared" si="296"/>
        <v>0</v>
      </c>
      <c r="JL72" s="310">
        <f t="shared" si="297"/>
        <v>0</v>
      </c>
      <c r="JM72" s="310">
        <f t="shared" si="298"/>
        <v>0</v>
      </c>
      <c r="JN72" s="310">
        <f t="shared" si="299"/>
        <v>0</v>
      </c>
      <c r="JO72" s="310">
        <f t="shared" si="300"/>
        <v>0</v>
      </c>
      <c r="JP72" s="310">
        <f t="shared" si="301"/>
        <v>0</v>
      </c>
      <c r="JQ72" s="310">
        <f t="shared" si="302"/>
        <v>0</v>
      </c>
      <c r="JR72" s="310">
        <f t="shared" si="303"/>
        <v>0</v>
      </c>
      <c r="JS72" s="310">
        <f t="shared" si="304"/>
        <v>0</v>
      </c>
      <c r="JT72" s="310">
        <f t="shared" si="305"/>
        <v>0</v>
      </c>
      <c r="JU72" s="310">
        <f t="shared" si="306"/>
        <v>0</v>
      </c>
      <c r="JV72" s="310">
        <f t="shared" si="307"/>
        <v>0</v>
      </c>
      <c r="JW72" s="310">
        <f t="shared" si="308"/>
        <v>0</v>
      </c>
      <c r="JX72" s="310">
        <f t="shared" si="309"/>
        <v>0</v>
      </c>
      <c r="JY72" s="310">
        <f t="shared" si="310"/>
        <v>0</v>
      </c>
      <c r="JZ72" s="310">
        <f t="shared" si="311"/>
        <v>0</v>
      </c>
      <c r="KA72" s="310">
        <v>0.31780353086299407</v>
      </c>
      <c r="KB72" s="310">
        <v>0.15828765005865239</v>
      </c>
      <c r="KC72" s="310">
        <v>0.25047497150715919</v>
      </c>
      <c r="KD72" s="310">
        <v>0.25834538516674749</v>
      </c>
      <c r="KF72" s="310">
        <f t="shared" si="312"/>
        <v>0</v>
      </c>
      <c r="KG72" s="310">
        <f t="shared" si="313"/>
        <v>0</v>
      </c>
      <c r="KH72" s="310">
        <f t="shared" si="314"/>
        <v>0</v>
      </c>
      <c r="KI72" s="310">
        <f t="shared" si="315"/>
        <v>0</v>
      </c>
      <c r="KJ72" s="310">
        <f t="shared" si="316"/>
        <v>0</v>
      </c>
      <c r="KK72" s="310">
        <f t="shared" si="317"/>
        <v>0</v>
      </c>
      <c r="KL72" s="310">
        <f t="shared" si="318"/>
        <v>0</v>
      </c>
      <c r="KM72" s="310">
        <f t="shared" si="319"/>
        <v>0</v>
      </c>
      <c r="KN72" s="310">
        <f t="shared" si="320"/>
        <v>0</v>
      </c>
      <c r="KO72" s="310">
        <f t="shared" si="321"/>
        <v>0</v>
      </c>
      <c r="KP72" s="310">
        <f t="shared" si="322"/>
        <v>0</v>
      </c>
      <c r="KQ72" s="310">
        <f t="shared" si="323"/>
        <v>0</v>
      </c>
      <c r="KR72" s="310">
        <f t="shared" si="324"/>
        <v>0</v>
      </c>
      <c r="KS72" s="310">
        <f t="shared" si="325"/>
        <v>0</v>
      </c>
      <c r="KT72" s="310">
        <f t="shared" si="326"/>
        <v>0</v>
      </c>
      <c r="KU72" s="310">
        <f t="shared" si="327"/>
        <v>0</v>
      </c>
      <c r="KV72" s="310">
        <f t="shared" si="328"/>
        <v>0</v>
      </c>
      <c r="KW72" s="310">
        <f t="shared" si="329"/>
        <v>0</v>
      </c>
      <c r="KX72" s="310">
        <f t="shared" si="330"/>
        <v>0</v>
      </c>
      <c r="KY72" s="310">
        <f t="shared" si="331"/>
        <v>0</v>
      </c>
      <c r="KZ72" s="310">
        <f t="shared" si="332"/>
        <v>0</v>
      </c>
      <c r="LA72" s="310">
        <f t="shared" si="333"/>
        <v>0</v>
      </c>
      <c r="LB72" s="310">
        <f t="shared" si="334"/>
        <v>0</v>
      </c>
      <c r="LC72" s="310">
        <f t="shared" si="335"/>
        <v>0</v>
      </c>
      <c r="LD72" s="310">
        <f t="shared" si="336"/>
        <v>0</v>
      </c>
      <c r="LE72" s="310">
        <f t="shared" si="337"/>
        <v>0</v>
      </c>
      <c r="LF72" s="310">
        <f t="shared" si="338"/>
        <v>0</v>
      </c>
      <c r="LG72" s="310">
        <f t="shared" si="339"/>
        <v>0</v>
      </c>
      <c r="LH72" s="310">
        <f t="shared" si="340"/>
        <v>0</v>
      </c>
      <c r="LI72" s="310">
        <f t="shared" si="341"/>
        <v>0</v>
      </c>
      <c r="LJ72" s="310">
        <f t="shared" si="342"/>
        <v>0</v>
      </c>
      <c r="LK72" s="310">
        <v>0.31780353086299407</v>
      </c>
      <c r="LL72" s="310">
        <v>0.15828765005865239</v>
      </c>
      <c r="LM72" s="310">
        <v>0.25047497150715919</v>
      </c>
      <c r="LN72" s="310">
        <v>0.25834538516674749</v>
      </c>
      <c r="LP72" s="310">
        <f t="shared" si="343"/>
        <v>0</v>
      </c>
      <c r="LQ72" s="310">
        <f t="shared" si="344"/>
        <v>0</v>
      </c>
      <c r="LR72" s="310">
        <f t="shared" si="345"/>
        <v>0</v>
      </c>
      <c r="LS72" s="310">
        <f t="shared" si="346"/>
        <v>0</v>
      </c>
      <c r="LT72" s="310">
        <f t="shared" si="347"/>
        <v>0</v>
      </c>
      <c r="LU72" s="310">
        <f t="shared" si="348"/>
        <v>0</v>
      </c>
      <c r="LV72" s="310">
        <f t="shared" si="349"/>
        <v>0</v>
      </c>
      <c r="LW72" s="310">
        <f t="shared" si="350"/>
        <v>0</v>
      </c>
      <c r="LX72" s="310">
        <f t="shared" si="351"/>
        <v>0</v>
      </c>
      <c r="LY72" s="310">
        <f t="shared" si="352"/>
        <v>0</v>
      </c>
      <c r="LZ72" s="310">
        <f t="shared" si="353"/>
        <v>0</v>
      </c>
      <c r="MA72" s="310">
        <f t="shared" si="354"/>
        <v>0</v>
      </c>
      <c r="MB72" s="310">
        <f t="shared" si="355"/>
        <v>0</v>
      </c>
      <c r="MC72" s="310">
        <f t="shared" si="356"/>
        <v>0</v>
      </c>
      <c r="MD72" s="310">
        <f t="shared" si="357"/>
        <v>0</v>
      </c>
      <c r="ME72" s="310">
        <f t="shared" si="358"/>
        <v>0</v>
      </c>
      <c r="MF72" s="310">
        <f t="shared" si="359"/>
        <v>0</v>
      </c>
      <c r="MG72" s="310">
        <f t="shared" si="360"/>
        <v>0</v>
      </c>
      <c r="MH72" s="310">
        <f t="shared" si="361"/>
        <v>0</v>
      </c>
      <c r="MI72" s="310">
        <f t="shared" si="362"/>
        <v>0</v>
      </c>
      <c r="MJ72" s="310">
        <f t="shared" si="363"/>
        <v>0</v>
      </c>
      <c r="MK72" s="310">
        <f t="shared" si="364"/>
        <v>0</v>
      </c>
      <c r="ML72" s="310">
        <f t="shared" si="365"/>
        <v>0</v>
      </c>
      <c r="MM72" s="310">
        <f t="shared" si="366"/>
        <v>0</v>
      </c>
      <c r="MN72" s="310">
        <f t="shared" si="367"/>
        <v>0</v>
      </c>
      <c r="MO72" s="310">
        <f t="shared" si="368"/>
        <v>0</v>
      </c>
      <c r="MP72" s="310">
        <f t="shared" si="369"/>
        <v>0</v>
      </c>
      <c r="MQ72" s="310">
        <f t="shared" si="370"/>
        <v>0</v>
      </c>
      <c r="MR72" s="310">
        <f t="shared" si="371"/>
        <v>0</v>
      </c>
      <c r="MS72" s="310">
        <f t="shared" si="372"/>
        <v>0</v>
      </c>
      <c r="MT72" s="310">
        <f t="shared" si="373"/>
        <v>0</v>
      </c>
      <c r="MU72" s="310">
        <v>0.31780353086299407</v>
      </c>
      <c r="MV72" s="310">
        <v>0.15828765005865239</v>
      </c>
      <c r="MW72" s="310">
        <v>0.25047497150715919</v>
      </c>
      <c r="MX72" s="310">
        <v>0.25834538516674749</v>
      </c>
      <c r="MZ72" s="310">
        <f t="shared" si="374"/>
        <v>0</v>
      </c>
      <c r="NA72" s="310">
        <f t="shared" si="375"/>
        <v>0</v>
      </c>
      <c r="NB72" s="310">
        <f t="shared" si="376"/>
        <v>0</v>
      </c>
      <c r="NC72" s="310">
        <f t="shared" si="377"/>
        <v>0</v>
      </c>
      <c r="ND72" s="310">
        <f t="shared" si="378"/>
        <v>0</v>
      </c>
      <c r="NE72" s="310">
        <f t="shared" si="379"/>
        <v>0</v>
      </c>
      <c r="NF72" s="310">
        <f t="shared" si="380"/>
        <v>0</v>
      </c>
      <c r="NG72" s="310">
        <f t="shared" si="381"/>
        <v>0</v>
      </c>
      <c r="NH72" s="310">
        <f t="shared" si="382"/>
        <v>0</v>
      </c>
      <c r="NI72" s="310">
        <f t="shared" si="383"/>
        <v>0</v>
      </c>
      <c r="NJ72" s="310">
        <f t="shared" si="384"/>
        <v>0</v>
      </c>
      <c r="NK72" s="310">
        <f t="shared" si="385"/>
        <v>0</v>
      </c>
      <c r="NL72" s="310">
        <f t="shared" si="386"/>
        <v>0</v>
      </c>
      <c r="NM72" s="310">
        <f t="shared" si="387"/>
        <v>0</v>
      </c>
      <c r="NN72" s="310">
        <f t="shared" si="388"/>
        <v>0</v>
      </c>
      <c r="NO72" s="310">
        <f t="shared" si="389"/>
        <v>0</v>
      </c>
      <c r="NP72" s="310">
        <f t="shared" si="390"/>
        <v>0</v>
      </c>
      <c r="NQ72" s="310">
        <f t="shared" si="391"/>
        <v>0</v>
      </c>
      <c r="NR72" s="310">
        <f t="shared" si="392"/>
        <v>0</v>
      </c>
      <c r="NS72" s="310">
        <f t="shared" si="393"/>
        <v>0</v>
      </c>
      <c r="NT72" s="310">
        <f t="shared" si="394"/>
        <v>0</v>
      </c>
      <c r="NU72" s="310">
        <f t="shared" si="395"/>
        <v>0</v>
      </c>
      <c r="NV72" s="310">
        <f t="shared" si="396"/>
        <v>0</v>
      </c>
      <c r="NW72" s="310">
        <f t="shared" si="397"/>
        <v>0</v>
      </c>
      <c r="NX72" s="310">
        <f t="shared" si="398"/>
        <v>0</v>
      </c>
      <c r="NY72" s="310">
        <f t="shared" si="399"/>
        <v>0</v>
      </c>
      <c r="NZ72" s="310">
        <f t="shared" si="400"/>
        <v>0</v>
      </c>
      <c r="OA72" s="310">
        <f t="shared" si="401"/>
        <v>0</v>
      </c>
      <c r="OB72" s="310">
        <f t="shared" si="402"/>
        <v>0</v>
      </c>
      <c r="OC72" s="310">
        <f t="shared" si="403"/>
        <v>0</v>
      </c>
      <c r="OD72" s="310">
        <f t="shared" si="404"/>
        <v>0</v>
      </c>
      <c r="OE72" s="310">
        <v>0.31780353086299407</v>
      </c>
      <c r="OF72" s="310">
        <v>0.15828765005865239</v>
      </c>
      <c r="OG72" s="310">
        <v>0.25047497150715919</v>
      </c>
      <c r="OH72" s="310">
        <v>0.25834538516674749</v>
      </c>
      <c r="OJ72" s="310">
        <f t="shared" si="405"/>
        <v>0.34020083745884694</v>
      </c>
      <c r="OK72" s="310">
        <f t="shared" si="406"/>
        <v>0.34020083745884694</v>
      </c>
      <c r="OL72" s="310">
        <f t="shared" si="407"/>
        <v>0.25080683854941377</v>
      </c>
      <c r="OM72" s="310">
        <f t="shared" si="408"/>
        <v>0.26547115334910842</v>
      </c>
      <c r="ON72" s="310">
        <f t="shared" si="409"/>
        <v>0.25080683854941377</v>
      </c>
      <c r="OO72" s="310">
        <f t="shared" si="410"/>
        <v>0.26547115334910842</v>
      </c>
      <c r="OP72" s="310">
        <f t="shared" si="411"/>
        <v>0.26547115334910842</v>
      </c>
      <c r="OQ72" s="310">
        <f t="shared" si="412"/>
        <v>0.25080683854941377</v>
      </c>
      <c r="OR72" s="310">
        <f t="shared" si="413"/>
        <v>0.25080683854941377</v>
      </c>
      <c r="OS72" s="310">
        <f t="shared" si="414"/>
        <v>0.26547115334910842</v>
      </c>
      <c r="OT72" s="310">
        <f t="shared" si="415"/>
        <v>0.34020083745884694</v>
      </c>
      <c r="OU72" s="310">
        <f t="shared" si="416"/>
        <v>0.25080683854941377</v>
      </c>
      <c r="OV72" s="310">
        <f t="shared" si="417"/>
        <v>0.25080683854941377</v>
      </c>
      <c r="OW72" s="310">
        <f t="shared" si="418"/>
        <v>0.34020083745884694</v>
      </c>
      <c r="OX72" s="310">
        <f t="shared" si="419"/>
        <v>0.26547115334910842</v>
      </c>
      <c r="OY72" s="310">
        <f t="shared" si="420"/>
        <v>0.26547115334910842</v>
      </c>
      <c r="OZ72" s="310">
        <f t="shared" si="421"/>
        <v>0.25080683854941377</v>
      </c>
      <c r="PA72" s="310">
        <f t="shared" si="422"/>
        <v>0.25080683854941377</v>
      </c>
      <c r="PB72" s="310">
        <f t="shared" si="423"/>
        <v>0.26547115334910842</v>
      </c>
      <c r="PC72" s="310">
        <f t="shared" si="424"/>
        <v>0.26547115334910842</v>
      </c>
      <c r="PD72" s="310">
        <f t="shared" si="425"/>
        <v>0.26547115334910842</v>
      </c>
      <c r="PE72" s="310">
        <f t="shared" si="426"/>
        <v>0.26547115334910842</v>
      </c>
      <c r="PF72" s="310">
        <f t="shared" si="427"/>
        <v>0.25080683854941377</v>
      </c>
      <c r="PG72" s="310">
        <f t="shared" si="428"/>
        <v>0.25080683854941377</v>
      </c>
      <c r="PH72" s="310">
        <f t="shared" si="429"/>
        <v>0.34020083745884694</v>
      </c>
      <c r="PI72" s="310">
        <f t="shared" si="430"/>
        <v>0.34020083745884694</v>
      </c>
      <c r="PJ72" s="310">
        <f t="shared" si="431"/>
        <v>0.26547115334910842</v>
      </c>
      <c r="PK72" s="310">
        <f t="shared" si="432"/>
        <v>0.25080683854941377</v>
      </c>
      <c r="PL72" s="310">
        <f t="shared" si="433"/>
        <v>0.26547115334910842</v>
      </c>
      <c r="PM72" s="310">
        <f t="shared" si="434"/>
        <v>0.25080683854941377</v>
      </c>
      <c r="PN72" s="310">
        <f t="shared" si="435"/>
        <v>0.26547115334910842</v>
      </c>
      <c r="PO72" s="310">
        <v>0.31780353086299407</v>
      </c>
      <c r="PP72" s="310">
        <v>0.15828765005865239</v>
      </c>
      <c r="PQ72" s="310">
        <v>0.25047497150715919</v>
      </c>
      <c r="PR72" s="310">
        <v>0.25834538516674749</v>
      </c>
      <c r="PT72" s="310">
        <f t="shared" si="436"/>
        <v>0.38064109753448716</v>
      </c>
      <c r="PU72" s="310">
        <f t="shared" si="437"/>
        <v>0.38064109753448716</v>
      </c>
      <c r="PV72" s="310">
        <f t="shared" si="438"/>
        <v>0.29871901570061382</v>
      </c>
      <c r="PW72" s="310">
        <f t="shared" si="439"/>
        <v>0.51431916507503617</v>
      </c>
      <c r="PX72" s="310">
        <f t="shared" si="440"/>
        <v>0.29871901570061382</v>
      </c>
      <c r="PY72" s="310">
        <f t="shared" si="441"/>
        <v>0.51431916507503617</v>
      </c>
      <c r="PZ72" s="310">
        <f t="shared" si="442"/>
        <v>0.51431916507503617</v>
      </c>
      <c r="QA72" s="310">
        <f t="shared" si="443"/>
        <v>0.29871901570061382</v>
      </c>
      <c r="QB72" s="310">
        <f t="shared" si="444"/>
        <v>0.29871901570061382</v>
      </c>
      <c r="QC72" s="310">
        <f t="shared" si="445"/>
        <v>0.51431916507503617</v>
      </c>
      <c r="QD72" s="310">
        <f t="shared" si="446"/>
        <v>0.38064109753448716</v>
      </c>
      <c r="QE72" s="310">
        <f t="shared" si="447"/>
        <v>0.29871901570061382</v>
      </c>
      <c r="QF72" s="310">
        <f t="shared" si="448"/>
        <v>0.29871901570061382</v>
      </c>
      <c r="QG72" s="310">
        <f t="shared" si="449"/>
        <v>0.38064109753448716</v>
      </c>
      <c r="QH72" s="310">
        <f t="shared" si="450"/>
        <v>0.51431916507503617</v>
      </c>
      <c r="QI72" s="310">
        <f t="shared" si="451"/>
        <v>0.51431916507503617</v>
      </c>
      <c r="QJ72" s="310">
        <f t="shared" si="452"/>
        <v>0.29871901570061382</v>
      </c>
      <c r="QK72" s="310">
        <f t="shared" si="453"/>
        <v>0.29871901570061382</v>
      </c>
      <c r="QL72" s="310">
        <f t="shared" si="454"/>
        <v>0.51431916507503617</v>
      </c>
      <c r="QM72" s="310">
        <f t="shared" si="455"/>
        <v>0.51431916507503617</v>
      </c>
      <c r="QN72" s="310">
        <f t="shared" si="456"/>
        <v>0.51431916507503617</v>
      </c>
      <c r="QO72" s="310">
        <f t="shared" si="457"/>
        <v>0.51431916507503617</v>
      </c>
      <c r="QP72" s="310">
        <f t="shared" si="458"/>
        <v>0.29871901570061382</v>
      </c>
      <c r="QQ72" s="310">
        <f t="shared" si="459"/>
        <v>0.29871901570061382</v>
      </c>
      <c r="QR72" s="310">
        <f t="shared" si="460"/>
        <v>0.38064109753448716</v>
      </c>
      <c r="QS72" s="310">
        <f t="shared" si="461"/>
        <v>0.38064109753448716</v>
      </c>
      <c r="QT72" s="310">
        <f t="shared" si="462"/>
        <v>0.51431916507503617</v>
      </c>
      <c r="QU72" s="310">
        <f t="shared" si="463"/>
        <v>0.29871901570061382</v>
      </c>
      <c r="QV72" s="310">
        <f t="shared" si="464"/>
        <v>0.51431916507503617</v>
      </c>
      <c r="QW72" s="310">
        <f t="shared" si="465"/>
        <v>0.29871901570061382</v>
      </c>
      <c r="QX72" s="310">
        <f t="shared" si="466"/>
        <v>0.51431916507503617</v>
      </c>
      <c r="QY72" s="310">
        <v>0.31780353086299407</v>
      </c>
      <c r="QZ72" s="310">
        <v>0.15828765005865239</v>
      </c>
      <c r="RA72" s="310">
        <v>0.25047497150715919</v>
      </c>
      <c r="RB72" s="310">
        <v>0.25834538516674749</v>
      </c>
      <c r="RD72" s="310">
        <f t="shared" si="467"/>
        <v>0.16927391148037998</v>
      </c>
      <c r="RE72" s="310">
        <f t="shared" si="468"/>
        <v>0.16927391148037998</v>
      </c>
      <c r="RF72" s="310">
        <f t="shared" si="469"/>
        <v>0</v>
      </c>
      <c r="RG72" s="310">
        <f t="shared" si="470"/>
        <v>0.25</v>
      </c>
      <c r="RH72" s="310">
        <f t="shared" si="471"/>
        <v>0</v>
      </c>
      <c r="RI72" s="310">
        <f t="shared" si="472"/>
        <v>0.25</v>
      </c>
      <c r="RJ72" s="310">
        <f t="shared" si="473"/>
        <v>0.25</v>
      </c>
      <c r="RK72" s="310">
        <f t="shared" si="474"/>
        <v>0</v>
      </c>
      <c r="RL72" s="310">
        <f t="shared" si="475"/>
        <v>0</v>
      </c>
      <c r="RM72" s="310">
        <f t="shared" si="476"/>
        <v>0.25</v>
      </c>
      <c r="RN72" s="310">
        <f t="shared" si="477"/>
        <v>0.16927391148037998</v>
      </c>
      <c r="RO72" s="310">
        <f t="shared" si="478"/>
        <v>0</v>
      </c>
      <c r="RP72" s="310">
        <f t="shared" si="479"/>
        <v>0</v>
      </c>
      <c r="RQ72" s="310">
        <f t="shared" si="480"/>
        <v>0.16927391148037998</v>
      </c>
      <c r="RR72" s="310">
        <f t="shared" si="481"/>
        <v>0.25</v>
      </c>
      <c r="RS72" s="310">
        <f t="shared" si="482"/>
        <v>0.25</v>
      </c>
      <c r="RT72" s="310">
        <f t="shared" si="483"/>
        <v>0</v>
      </c>
      <c r="RU72" s="310">
        <f t="shared" si="484"/>
        <v>0</v>
      </c>
      <c r="RV72" s="310">
        <f t="shared" si="485"/>
        <v>0.25</v>
      </c>
      <c r="RW72" s="310">
        <f t="shared" si="486"/>
        <v>0.25</v>
      </c>
      <c r="RX72" s="310">
        <f t="shared" si="487"/>
        <v>0.25</v>
      </c>
      <c r="RY72" s="310">
        <f t="shared" si="488"/>
        <v>0.25</v>
      </c>
      <c r="RZ72" s="310">
        <f t="shared" si="489"/>
        <v>0</v>
      </c>
      <c r="SA72" s="310">
        <f t="shared" si="490"/>
        <v>0</v>
      </c>
      <c r="SB72" s="310">
        <f t="shared" si="491"/>
        <v>0.16927391148037998</v>
      </c>
      <c r="SC72" s="310">
        <f t="shared" si="492"/>
        <v>0.16927391148037998</v>
      </c>
      <c r="SD72" s="310">
        <f t="shared" si="493"/>
        <v>0.25</v>
      </c>
      <c r="SE72" s="310">
        <f t="shared" si="494"/>
        <v>0</v>
      </c>
      <c r="SF72" s="310">
        <f t="shared" si="495"/>
        <v>0.25</v>
      </c>
      <c r="SG72" s="310">
        <f t="shared" si="496"/>
        <v>0</v>
      </c>
      <c r="SH72" s="310">
        <f t="shared" si="497"/>
        <v>0.25</v>
      </c>
      <c r="SI72" s="310">
        <v>0.31780353086299407</v>
      </c>
      <c r="SJ72" s="310">
        <v>0.15828765005865239</v>
      </c>
      <c r="SK72" s="310">
        <v>0.25047497150715919</v>
      </c>
      <c r="SL72" s="310">
        <v>0.25834538516674749</v>
      </c>
      <c r="SN72" s="310">
        <f t="shared" si="498"/>
        <v>0.29460911489266367</v>
      </c>
      <c r="SO72" s="310">
        <f t="shared" si="499"/>
        <v>0.29460911489266367</v>
      </c>
      <c r="SP72" s="310">
        <f t="shared" si="500"/>
        <v>0.15223887979008766</v>
      </c>
      <c r="SQ72" s="310">
        <f t="shared" si="501"/>
        <v>0.1865894597629506</v>
      </c>
      <c r="SR72" s="310">
        <f t="shared" si="502"/>
        <v>0.15223887979008766</v>
      </c>
      <c r="SS72" s="310">
        <f t="shared" si="503"/>
        <v>0.1865894597629506</v>
      </c>
      <c r="ST72" s="310">
        <f t="shared" si="504"/>
        <v>0.1865894597629506</v>
      </c>
      <c r="SU72" s="310">
        <f t="shared" si="505"/>
        <v>0.15223887979008766</v>
      </c>
      <c r="SV72" s="310">
        <f t="shared" si="506"/>
        <v>0.15223887979008766</v>
      </c>
      <c r="SW72" s="310">
        <f t="shared" si="507"/>
        <v>0.1865894597629506</v>
      </c>
      <c r="SX72" s="310">
        <f t="shared" si="508"/>
        <v>0.29460911489266367</v>
      </c>
      <c r="SY72" s="310">
        <f t="shared" si="509"/>
        <v>0.15223887979008766</v>
      </c>
      <c r="SZ72" s="310">
        <f t="shared" si="510"/>
        <v>0.15223887979008766</v>
      </c>
      <c r="TA72" s="310">
        <f t="shared" si="511"/>
        <v>0.29460911489266367</v>
      </c>
      <c r="TB72" s="310">
        <f t="shared" si="512"/>
        <v>0.1865894597629506</v>
      </c>
      <c r="TC72" s="310">
        <f t="shared" si="513"/>
        <v>0.1865894597629506</v>
      </c>
      <c r="TD72" s="310">
        <f t="shared" si="514"/>
        <v>0.15223887979008766</v>
      </c>
      <c r="TE72" s="310">
        <f t="shared" si="515"/>
        <v>0.15223887979008766</v>
      </c>
      <c r="TF72" s="310">
        <f t="shared" si="516"/>
        <v>0.1865894597629506</v>
      </c>
      <c r="TG72" s="310">
        <f t="shared" si="517"/>
        <v>0.1865894597629506</v>
      </c>
      <c r="TH72" s="310">
        <f t="shared" si="518"/>
        <v>0.1865894597629506</v>
      </c>
      <c r="TI72" s="310">
        <f t="shared" si="519"/>
        <v>0.1865894597629506</v>
      </c>
      <c r="TJ72" s="310">
        <f t="shared" si="520"/>
        <v>0.15223887979008766</v>
      </c>
      <c r="TK72" s="310">
        <f t="shared" si="521"/>
        <v>0.15223887979008766</v>
      </c>
      <c r="TL72" s="310">
        <f t="shared" si="522"/>
        <v>0.29460911489266367</v>
      </c>
      <c r="TM72" s="310">
        <f t="shared" si="523"/>
        <v>0.29460911489266367</v>
      </c>
      <c r="TN72" s="310">
        <f t="shared" si="524"/>
        <v>0.1865894597629506</v>
      </c>
      <c r="TO72" s="310">
        <f t="shared" si="525"/>
        <v>0.15223887979008766</v>
      </c>
      <c r="TP72" s="310">
        <f t="shared" si="526"/>
        <v>0.1865894597629506</v>
      </c>
      <c r="TQ72" s="310">
        <f t="shared" si="527"/>
        <v>0.15223887979008766</v>
      </c>
      <c r="TR72" s="310">
        <f t="shared" si="528"/>
        <v>0.1865894597629506</v>
      </c>
      <c r="TS72" s="310">
        <v>0.31780353086299407</v>
      </c>
      <c r="TT72" s="310">
        <v>0.15828765005865239</v>
      </c>
      <c r="TU72" s="310">
        <v>0.25047497150715919</v>
      </c>
      <c r="TV72" s="310">
        <v>0.25834538516674749</v>
      </c>
      <c r="TX72" s="310">
        <f t="shared" si="529"/>
        <v>2.7709848397570402E-2</v>
      </c>
      <c r="TY72" s="310">
        <f t="shared" si="530"/>
        <v>2.7709848397570402E-2</v>
      </c>
      <c r="TZ72" s="310">
        <f t="shared" si="531"/>
        <v>0.42512909987263836</v>
      </c>
      <c r="UA72" s="310">
        <f t="shared" si="532"/>
        <v>0.47045873834420315</v>
      </c>
      <c r="UB72" s="310">
        <f t="shared" si="533"/>
        <v>0.42512909987263836</v>
      </c>
      <c r="UC72" s="310">
        <f t="shared" si="534"/>
        <v>0.47045873834420315</v>
      </c>
      <c r="UD72" s="310">
        <f t="shared" si="535"/>
        <v>0.47045873834420315</v>
      </c>
      <c r="UE72" s="310">
        <f t="shared" si="536"/>
        <v>0.42512909987263836</v>
      </c>
      <c r="UF72" s="310">
        <f t="shared" si="537"/>
        <v>0.42512909987263836</v>
      </c>
      <c r="UG72" s="310">
        <f t="shared" si="538"/>
        <v>0.47045873834420315</v>
      </c>
      <c r="UH72" s="310">
        <f t="shared" si="539"/>
        <v>2.7709848397570402E-2</v>
      </c>
      <c r="UI72" s="310">
        <f t="shared" si="540"/>
        <v>0.42512909987263836</v>
      </c>
      <c r="UJ72" s="310">
        <f t="shared" si="541"/>
        <v>0.42512909987263836</v>
      </c>
      <c r="UK72" s="310">
        <f t="shared" si="542"/>
        <v>2.7709848397570402E-2</v>
      </c>
      <c r="UL72" s="310">
        <f t="shared" si="543"/>
        <v>0.47045873834420315</v>
      </c>
      <c r="UM72" s="310">
        <f t="shared" si="544"/>
        <v>0.47045873834420315</v>
      </c>
      <c r="UN72" s="310">
        <f t="shared" si="545"/>
        <v>0.42512909987263836</v>
      </c>
      <c r="UO72" s="310">
        <f t="shared" si="546"/>
        <v>0.42512909987263836</v>
      </c>
      <c r="UP72" s="310">
        <f t="shared" si="547"/>
        <v>0.47045873834420315</v>
      </c>
      <c r="UQ72" s="310">
        <f t="shared" si="548"/>
        <v>0.47045873834420315</v>
      </c>
      <c r="UR72" s="310">
        <f t="shared" si="549"/>
        <v>0.47045873834420315</v>
      </c>
      <c r="US72" s="310">
        <f t="shared" si="550"/>
        <v>0.47045873834420315</v>
      </c>
      <c r="UT72" s="310">
        <f t="shared" si="551"/>
        <v>0.42512909987263836</v>
      </c>
      <c r="UU72" s="310">
        <f t="shared" si="552"/>
        <v>0.42512909987263836</v>
      </c>
      <c r="UV72" s="310">
        <f t="shared" si="553"/>
        <v>2.7709848397570402E-2</v>
      </c>
      <c r="UW72" s="310">
        <f t="shared" si="554"/>
        <v>2.7709848397570402E-2</v>
      </c>
      <c r="UX72" s="310">
        <f t="shared" si="555"/>
        <v>0.47045873834420315</v>
      </c>
      <c r="UY72" s="310">
        <f t="shared" si="556"/>
        <v>0.42512909987263836</v>
      </c>
      <c r="UZ72" s="310">
        <f t="shared" si="557"/>
        <v>0.47045873834420315</v>
      </c>
      <c r="VA72" s="310">
        <f t="shared" si="558"/>
        <v>0.42512909987263836</v>
      </c>
      <c r="VB72" s="310">
        <f t="shared" si="559"/>
        <v>0.47045873834420315</v>
      </c>
      <c r="VC72" s="310">
        <v>0.31780353086299407</v>
      </c>
      <c r="VD72" s="310">
        <v>0.15828765005865239</v>
      </c>
      <c r="VE72" s="310">
        <v>0.25047497150715919</v>
      </c>
      <c r="VF72" s="310">
        <v>0.25834538516674749</v>
      </c>
      <c r="VH72" s="310">
        <f t="shared" si="560"/>
        <v>0.31084529505582142</v>
      </c>
      <c r="VI72" s="310">
        <f t="shared" si="561"/>
        <v>0.31084529505582142</v>
      </c>
      <c r="VJ72" s="310">
        <f t="shared" si="562"/>
        <v>0.24361455108359134</v>
      </c>
      <c r="VK72" s="310">
        <f t="shared" si="563"/>
        <v>0.6810755111863831</v>
      </c>
      <c r="VL72" s="310">
        <f t="shared" si="564"/>
        <v>0.24361455108359134</v>
      </c>
      <c r="VM72" s="310">
        <f t="shared" si="565"/>
        <v>0.6810755111863831</v>
      </c>
      <c r="VN72" s="310">
        <f t="shared" si="566"/>
        <v>0.6810755111863831</v>
      </c>
      <c r="VO72" s="310">
        <f t="shared" si="567"/>
        <v>0.24361455108359134</v>
      </c>
      <c r="VP72" s="310">
        <f t="shared" si="568"/>
        <v>0.24361455108359134</v>
      </c>
      <c r="VQ72" s="310">
        <f t="shared" si="569"/>
        <v>0.6810755111863831</v>
      </c>
      <c r="VR72" s="310">
        <f t="shared" si="570"/>
        <v>0.31084529505582142</v>
      </c>
      <c r="VS72" s="310">
        <f t="shared" si="571"/>
        <v>0.24361455108359134</v>
      </c>
      <c r="VT72" s="310">
        <f t="shared" si="572"/>
        <v>0.24361455108359134</v>
      </c>
      <c r="VU72" s="310">
        <f t="shared" si="573"/>
        <v>0.31084529505582142</v>
      </c>
      <c r="VV72" s="310">
        <f t="shared" si="574"/>
        <v>0.6810755111863831</v>
      </c>
      <c r="VW72" s="310">
        <f t="shared" si="575"/>
        <v>0.6810755111863831</v>
      </c>
      <c r="VX72" s="310">
        <f t="shared" si="576"/>
        <v>0.24361455108359134</v>
      </c>
      <c r="VY72" s="310">
        <f t="shared" si="577"/>
        <v>0.24361455108359134</v>
      </c>
      <c r="VZ72" s="310">
        <f t="shared" si="578"/>
        <v>0.6810755111863831</v>
      </c>
      <c r="WA72" s="310">
        <f t="shared" si="579"/>
        <v>0.6810755111863831</v>
      </c>
      <c r="WB72" s="310">
        <f t="shared" si="580"/>
        <v>0.6810755111863831</v>
      </c>
      <c r="WC72" s="310">
        <f t="shared" si="581"/>
        <v>0.6810755111863831</v>
      </c>
      <c r="WD72" s="310">
        <f t="shared" si="582"/>
        <v>0.24361455108359134</v>
      </c>
      <c r="WE72" s="310">
        <f t="shared" si="583"/>
        <v>0.24361455108359134</v>
      </c>
      <c r="WF72" s="310">
        <f t="shared" si="584"/>
        <v>0.31084529505582142</v>
      </c>
      <c r="WG72" s="310">
        <f t="shared" si="585"/>
        <v>0.31084529505582142</v>
      </c>
      <c r="WH72" s="310">
        <f t="shared" si="586"/>
        <v>0.6810755111863831</v>
      </c>
      <c r="WI72" s="310">
        <f t="shared" si="587"/>
        <v>0.24361455108359134</v>
      </c>
      <c r="WJ72" s="310">
        <f t="shared" si="588"/>
        <v>0.6810755111863831</v>
      </c>
      <c r="WK72" s="310">
        <f t="shared" si="589"/>
        <v>0.24361455108359134</v>
      </c>
      <c r="WL72" s="310">
        <f t="shared" si="590"/>
        <v>0.6810755111863831</v>
      </c>
      <c r="WM72" s="310">
        <v>0.31780353086299407</v>
      </c>
      <c r="WN72" s="310">
        <v>0.15828765005865239</v>
      </c>
      <c r="WO72" s="310">
        <v>0.25047497150715919</v>
      </c>
      <c r="WP72" s="310">
        <v>0.25834538516674749</v>
      </c>
      <c r="WR72" s="310">
        <f t="shared" si="591"/>
        <v>0</v>
      </c>
      <c r="WS72" s="310">
        <f t="shared" si="592"/>
        <v>0</v>
      </c>
      <c r="WT72" s="310">
        <f t="shared" si="593"/>
        <v>0</v>
      </c>
      <c r="WU72" s="310">
        <f t="shared" si="594"/>
        <v>0</v>
      </c>
      <c r="WV72" s="310">
        <f t="shared" si="595"/>
        <v>0</v>
      </c>
      <c r="WW72" s="310">
        <f t="shared" si="596"/>
        <v>0</v>
      </c>
      <c r="WX72" s="310">
        <f t="shared" si="597"/>
        <v>0</v>
      </c>
      <c r="WY72" s="310">
        <f t="shared" si="598"/>
        <v>0</v>
      </c>
      <c r="WZ72" s="310">
        <f t="shared" si="599"/>
        <v>0</v>
      </c>
      <c r="XA72" s="310">
        <f t="shared" si="600"/>
        <v>0</v>
      </c>
      <c r="XB72" s="310">
        <f t="shared" si="601"/>
        <v>0</v>
      </c>
      <c r="XC72" s="310">
        <f t="shared" si="602"/>
        <v>0</v>
      </c>
      <c r="XD72" s="310">
        <f t="shared" si="603"/>
        <v>0</v>
      </c>
      <c r="XE72" s="310">
        <f t="shared" si="604"/>
        <v>0</v>
      </c>
      <c r="XF72" s="310">
        <f t="shared" si="605"/>
        <v>0</v>
      </c>
      <c r="XG72" s="310">
        <f t="shared" si="606"/>
        <v>0</v>
      </c>
      <c r="XH72" s="310">
        <f t="shared" si="607"/>
        <v>0</v>
      </c>
      <c r="XI72" s="310">
        <f t="shared" si="608"/>
        <v>0</v>
      </c>
      <c r="XJ72" s="310">
        <f t="shared" si="609"/>
        <v>0</v>
      </c>
      <c r="XK72" s="310">
        <f t="shared" si="610"/>
        <v>0</v>
      </c>
      <c r="XL72" s="310">
        <f t="shared" si="611"/>
        <v>0</v>
      </c>
      <c r="XM72" s="310">
        <f t="shared" si="612"/>
        <v>0</v>
      </c>
      <c r="XN72" s="310">
        <f t="shared" si="613"/>
        <v>0</v>
      </c>
      <c r="XO72" s="310">
        <f t="shared" si="614"/>
        <v>0</v>
      </c>
      <c r="XP72" s="310">
        <f t="shared" si="615"/>
        <v>0</v>
      </c>
      <c r="XQ72" s="310">
        <f t="shared" si="616"/>
        <v>0</v>
      </c>
      <c r="XR72" s="310">
        <f t="shared" si="617"/>
        <v>0</v>
      </c>
      <c r="XS72" s="310">
        <f t="shared" si="618"/>
        <v>0</v>
      </c>
      <c r="XT72" s="310">
        <f t="shared" si="619"/>
        <v>0</v>
      </c>
      <c r="XU72" s="310">
        <f t="shared" si="620"/>
        <v>0</v>
      </c>
      <c r="XV72" s="310">
        <f t="shared" si="621"/>
        <v>0</v>
      </c>
      <c r="XW72" s="310">
        <v>0.31780353086299407</v>
      </c>
      <c r="XX72" s="310">
        <v>0.15828765005865239</v>
      </c>
      <c r="XY72" s="310">
        <v>0.25047497150715919</v>
      </c>
      <c r="XZ72" s="310">
        <v>0.25834538516674749</v>
      </c>
      <c r="YB72" s="310">
        <f t="shared" si="622"/>
        <v>0</v>
      </c>
      <c r="YC72" s="310">
        <f t="shared" si="623"/>
        <v>0</v>
      </c>
      <c r="YD72" s="310">
        <f t="shared" si="624"/>
        <v>0</v>
      </c>
      <c r="YE72" s="310">
        <f t="shared" si="625"/>
        <v>0</v>
      </c>
      <c r="YF72" s="310">
        <f t="shared" si="626"/>
        <v>0</v>
      </c>
      <c r="YG72" s="310">
        <f t="shared" si="627"/>
        <v>0</v>
      </c>
      <c r="YH72" s="310">
        <f t="shared" si="628"/>
        <v>0</v>
      </c>
      <c r="YI72" s="310">
        <f t="shared" si="629"/>
        <v>0</v>
      </c>
      <c r="YJ72" s="310">
        <f t="shared" si="630"/>
        <v>0</v>
      </c>
      <c r="YK72" s="310">
        <f t="shared" si="631"/>
        <v>0</v>
      </c>
      <c r="YL72" s="310">
        <f t="shared" si="632"/>
        <v>0</v>
      </c>
      <c r="YM72" s="310">
        <f t="shared" si="633"/>
        <v>0</v>
      </c>
      <c r="YN72" s="310">
        <f t="shared" si="634"/>
        <v>0</v>
      </c>
      <c r="YO72" s="310">
        <f t="shared" si="635"/>
        <v>0</v>
      </c>
      <c r="YP72" s="310">
        <f t="shared" si="636"/>
        <v>0</v>
      </c>
      <c r="YQ72" s="310">
        <f t="shared" si="637"/>
        <v>0</v>
      </c>
      <c r="YR72" s="310">
        <f t="shared" si="638"/>
        <v>0</v>
      </c>
      <c r="YS72" s="310">
        <f t="shared" si="639"/>
        <v>0</v>
      </c>
      <c r="YT72" s="310">
        <f t="shared" si="640"/>
        <v>0</v>
      </c>
      <c r="YU72" s="310">
        <f t="shared" si="641"/>
        <v>0</v>
      </c>
      <c r="YV72" s="310">
        <f t="shared" si="642"/>
        <v>0</v>
      </c>
      <c r="YW72" s="310">
        <f t="shared" si="643"/>
        <v>0</v>
      </c>
      <c r="YX72" s="310">
        <f t="shared" si="644"/>
        <v>0</v>
      </c>
      <c r="YY72" s="310">
        <f t="shared" si="645"/>
        <v>0</v>
      </c>
      <c r="YZ72" s="310">
        <f t="shared" si="646"/>
        <v>0</v>
      </c>
      <c r="ZA72" s="310">
        <f t="shared" si="647"/>
        <v>0</v>
      </c>
      <c r="ZB72" s="310">
        <f t="shared" si="648"/>
        <v>0</v>
      </c>
      <c r="ZC72" s="310">
        <f t="shared" si="649"/>
        <v>0</v>
      </c>
      <c r="ZD72" s="310">
        <f t="shared" si="650"/>
        <v>0</v>
      </c>
      <c r="ZE72" s="310">
        <f t="shared" si="651"/>
        <v>0</v>
      </c>
      <c r="ZF72" s="310">
        <f t="shared" si="652"/>
        <v>0</v>
      </c>
      <c r="ZG72" s="310">
        <v>0.31780353086299407</v>
      </c>
      <c r="ZH72" s="310">
        <v>0.15828765005865239</v>
      </c>
      <c r="ZI72" s="310">
        <v>0.25047497150715919</v>
      </c>
      <c r="ZJ72" s="310">
        <v>0.25834538516674749</v>
      </c>
      <c r="ZL72" s="310">
        <f t="shared" si="653"/>
        <v>0</v>
      </c>
      <c r="ZM72" s="310">
        <f t="shared" si="654"/>
        <v>0</v>
      </c>
      <c r="ZN72" s="310">
        <f t="shared" si="655"/>
        <v>0</v>
      </c>
      <c r="ZO72" s="310">
        <f t="shared" si="656"/>
        <v>0</v>
      </c>
      <c r="ZP72" s="310">
        <f t="shared" si="657"/>
        <v>0</v>
      </c>
      <c r="ZQ72" s="310">
        <f t="shared" si="658"/>
        <v>0</v>
      </c>
      <c r="ZR72" s="310">
        <f t="shared" si="659"/>
        <v>0</v>
      </c>
      <c r="ZS72" s="310">
        <f t="shared" si="660"/>
        <v>0</v>
      </c>
      <c r="ZT72" s="310">
        <f t="shared" si="661"/>
        <v>0</v>
      </c>
      <c r="ZU72" s="310">
        <f t="shared" si="662"/>
        <v>0</v>
      </c>
      <c r="ZV72" s="310">
        <f t="shared" si="663"/>
        <v>0</v>
      </c>
      <c r="ZW72" s="310">
        <f t="shared" si="664"/>
        <v>0</v>
      </c>
      <c r="ZX72" s="310">
        <f t="shared" si="665"/>
        <v>0</v>
      </c>
      <c r="ZY72" s="310">
        <f t="shared" si="666"/>
        <v>0</v>
      </c>
      <c r="ZZ72" s="310">
        <f t="shared" si="667"/>
        <v>0</v>
      </c>
      <c r="AAA72" s="310">
        <f t="shared" si="668"/>
        <v>0</v>
      </c>
      <c r="AAB72" s="310">
        <f t="shared" si="669"/>
        <v>0</v>
      </c>
      <c r="AAC72" s="310">
        <f t="shared" si="670"/>
        <v>0</v>
      </c>
      <c r="AAD72" s="310">
        <f t="shared" si="671"/>
        <v>0</v>
      </c>
      <c r="AAE72" s="310">
        <f t="shared" si="672"/>
        <v>0</v>
      </c>
      <c r="AAF72" s="310">
        <f t="shared" si="673"/>
        <v>0</v>
      </c>
      <c r="AAG72" s="310">
        <f t="shared" si="674"/>
        <v>0</v>
      </c>
      <c r="AAH72" s="310">
        <f t="shared" si="675"/>
        <v>0</v>
      </c>
      <c r="AAI72" s="310">
        <f t="shared" si="676"/>
        <v>0</v>
      </c>
      <c r="AAJ72" s="310">
        <f t="shared" si="677"/>
        <v>0</v>
      </c>
      <c r="AAK72" s="310">
        <f t="shared" si="678"/>
        <v>0</v>
      </c>
      <c r="AAL72" s="310">
        <f t="shared" si="679"/>
        <v>0</v>
      </c>
      <c r="AAM72" s="310">
        <f t="shared" si="680"/>
        <v>0</v>
      </c>
      <c r="AAN72" s="310">
        <f t="shared" si="681"/>
        <v>0</v>
      </c>
      <c r="AAO72" s="310">
        <f t="shared" si="682"/>
        <v>0</v>
      </c>
      <c r="AAP72" s="310">
        <f t="shared" si="683"/>
        <v>0</v>
      </c>
      <c r="AAQ72" s="310">
        <v>0.31780353086299407</v>
      </c>
      <c r="AAR72" s="310">
        <v>0.15828765005865239</v>
      </c>
      <c r="AAS72" s="310">
        <v>0.25047497150715919</v>
      </c>
      <c r="AAT72" s="310">
        <v>0.25834538516674749</v>
      </c>
      <c r="AAV72" s="310">
        <f t="shared" si="684"/>
        <v>0.25718341249289511</v>
      </c>
      <c r="AAW72" s="310">
        <f t="shared" si="685"/>
        <v>0.25718341249289511</v>
      </c>
      <c r="AAX72" s="310">
        <f t="shared" si="686"/>
        <v>0.54334846635650547</v>
      </c>
      <c r="AAY72" s="310">
        <f t="shared" si="687"/>
        <v>0.30468633984798554</v>
      </c>
      <c r="AAZ72" s="310">
        <f t="shared" si="688"/>
        <v>0.54334846635650547</v>
      </c>
      <c r="ABA72" s="310">
        <f t="shared" si="689"/>
        <v>0.30468633984798554</v>
      </c>
      <c r="ABB72" s="310">
        <f t="shared" si="690"/>
        <v>0.30468633984798554</v>
      </c>
      <c r="ABC72" s="310">
        <f t="shared" si="691"/>
        <v>0.54334846635650547</v>
      </c>
      <c r="ABD72" s="310">
        <f t="shared" si="692"/>
        <v>0.54334846635650547</v>
      </c>
      <c r="ABE72" s="310">
        <f t="shared" si="693"/>
        <v>0.30468633984798554</v>
      </c>
      <c r="ABF72" s="310">
        <f t="shared" si="694"/>
        <v>0.25718341249289511</v>
      </c>
      <c r="ABG72" s="310">
        <f t="shared" si="695"/>
        <v>0.54334846635650547</v>
      </c>
      <c r="ABH72" s="310">
        <f t="shared" si="696"/>
        <v>0.54334846635650547</v>
      </c>
      <c r="ABI72" s="310">
        <f t="shared" si="697"/>
        <v>0.25718341249289511</v>
      </c>
      <c r="ABJ72" s="310">
        <f t="shared" si="698"/>
        <v>0.30468633984798554</v>
      </c>
      <c r="ABK72" s="310">
        <f t="shared" si="699"/>
        <v>0.30468633984798554</v>
      </c>
      <c r="ABL72" s="310">
        <f t="shared" si="700"/>
        <v>0.54334846635650547</v>
      </c>
      <c r="ABM72" s="310">
        <f t="shared" si="701"/>
        <v>0.54334846635650547</v>
      </c>
      <c r="ABN72" s="310">
        <f t="shared" si="702"/>
        <v>0.30468633984798554</v>
      </c>
      <c r="ABO72" s="310">
        <f t="shared" si="703"/>
        <v>0.30468633984798554</v>
      </c>
      <c r="ABP72" s="310">
        <f t="shared" si="704"/>
        <v>0.30468633984798554</v>
      </c>
      <c r="ABQ72" s="310">
        <f t="shared" si="705"/>
        <v>0.30468633984798554</v>
      </c>
      <c r="ABR72" s="310">
        <f t="shared" si="706"/>
        <v>0.54334846635650547</v>
      </c>
      <c r="ABS72" s="310">
        <f t="shared" si="707"/>
        <v>0.54334846635650547</v>
      </c>
      <c r="ABT72" s="310">
        <f t="shared" si="708"/>
        <v>0.25718341249289511</v>
      </c>
      <c r="ABU72" s="310">
        <f t="shared" si="709"/>
        <v>0.25718341249289511</v>
      </c>
      <c r="ABV72" s="310">
        <f t="shared" si="710"/>
        <v>0.30468633984798554</v>
      </c>
      <c r="ABW72" s="310">
        <f t="shared" si="711"/>
        <v>0.54334846635650547</v>
      </c>
      <c r="ABX72" s="310">
        <f t="shared" si="712"/>
        <v>0.30468633984798554</v>
      </c>
      <c r="ABY72" s="310">
        <f t="shared" si="713"/>
        <v>0.54334846635650547</v>
      </c>
      <c r="ABZ72" s="310">
        <f t="shared" si="714"/>
        <v>0.30468633984798554</v>
      </c>
      <c r="ACA72" s="310">
        <v>0.31780353086299407</v>
      </c>
      <c r="ACB72" s="310">
        <v>0.15828765005865239</v>
      </c>
      <c r="ACC72" s="310">
        <v>0.25047497150715919</v>
      </c>
      <c r="ACD72" s="310">
        <v>0.25834538516674749</v>
      </c>
      <c r="ACF72" s="310">
        <f t="shared" si="715"/>
        <v>0.17496330908901769</v>
      </c>
      <c r="ACG72" s="310">
        <f t="shared" si="716"/>
        <v>0.17496330908901769</v>
      </c>
      <c r="ACH72" s="310">
        <f t="shared" si="717"/>
        <v>0.17898340528621948</v>
      </c>
      <c r="ACI72" s="310">
        <f t="shared" si="718"/>
        <v>0.17546714211951425</v>
      </c>
      <c r="ACJ72" s="310">
        <f t="shared" si="719"/>
        <v>0.17898340528621948</v>
      </c>
      <c r="ACK72" s="310">
        <f t="shared" si="720"/>
        <v>0.17546714211951425</v>
      </c>
      <c r="ACL72" s="310">
        <f t="shared" si="721"/>
        <v>0.17546714211951425</v>
      </c>
      <c r="ACM72" s="310">
        <f t="shared" si="722"/>
        <v>0.17898340528621948</v>
      </c>
      <c r="ACN72" s="310">
        <f t="shared" si="723"/>
        <v>0.17898340528621948</v>
      </c>
      <c r="ACO72" s="310">
        <f t="shared" si="724"/>
        <v>0.17546714211951425</v>
      </c>
      <c r="ACP72" s="310">
        <f t="shared" si="725"/>
        <v>0.17496330908901769</v>
      </c>
      <c r="ACQ72" s="310">
        <f t="shared" si="726"/>
        <v>0.17898340528621948</v>
      </c>
      <c r="ACR72" s="310">
        <f t="shared" si="727"/>
        <v>0.17898340528621948</v>
      </c>
      <c r="ACS72" s="310">
        <f t="shared" si="728"/>
        <v>0.17496330908901769</v>
      </c>
      <c r="ACT72" s="310">
        <f t="shared" si="729"/>
        <v>0.17546714211951425</v>
      </c>
      <c r="ACU72" s="310">
        <f t="shared" si="730"/>
        <v>0.17546714211951425</v>
      </c>
      <c r="ACV72" s="310">
        <f t="shared" si="731"/>
        <v>0.17898340528621948</v>
      </c>
      <c r="ACW72" s="310">
        <f t="shared" si="732"/>
        <v>0.17898340528621948</v>
      </c>
      <c r="ACX72" s="310">
        <f t="shared" si="733"/>
        <v>0.17546714211951425</v>
      </c>
      <c r="ACY72" s="310">
        <f t="shared" si="734"/>
        <v>0.17546714211951425</v>
      </c>
      <c r="ACZ72" s="310">
        <f t="shared" si="735"/>
        <v>0.17546714211951425</v>
      </c>
      <c r="ADA72" s="310">
        <f t="shared" si="736"/>
        <v>0.17546714211951425</v>
      </c>
      <c r="ADB72" s="310">
        <f t="shared" si="737"/>
        <v>0.17898340528621948</v>
      </c>
      <c r="ADC72" s="310">
        <f t="shared" si="738"/>
        <v>0.17898340528621948</v>
      </c>
      <c r="ADD72" s="310">
        <f t="shared" si="739"/>
        <v>0.17496330908901769</v>
      </c>
      <c r="ADE72" s="310">
        <f t="shared" si="740"/>
        <v>0.17496330908901769</v>
      </c>
      <c r="ADF72" s="310">
        <f t="shared" si="741"/>
        <v>0.17546714211951425</v>
      </c>
      <c r="ADG72" s="310">
        <f t="shared" si="742"/>
        <v>0.17898340528621948</v>
      </c>
      <c r="ADH72" s="310">
        <f t="shared" si="743"/>
        <v>0.17546714211951425</v>
      </c>
      <c r="ADI72" s="310">
        <f t="shared" si="744"/>
        <v>0.17898340528621948</v>
      </c>
      <c r="ADJ72" s="310">
        <f t="shared" si="745"/>
        <v>0.17546714211951425</v>
      </c>
      <c r="ADK72" s="310">
        <v>0.31780353086299407</v>
      </c>
      <c r="ADL72" s="310">
        <v>0.15828765005865239</v>
      </c>
      <c r="ADM72" s="310">
        <v>0.25047497150715919</v>
      </c>
      <c r="ADN72" s="310">
        <v>0.25834538516674749</v>
      </c>
      <c r="ADP72" s="310">
        <f t="shared" si="746"/>
        <v>0</v>
      </c>
      <c r="ADQ72" s="310">
        <f t="shared" si="747"/>
        <v>0</v>
      </c>
      <c r="ADR72" s="310">
        <f t="shared" si="748"/>
        <v>0</v>
      </c>
      <c r="ADS72" s="310">
        <f t="shared" si="749"/>
        <v>0</v>
      </c>
      <c r="ADT72" s="310">
        <f t="shared" si="750"/>
        <v>0</v>
      </c>
      <c r="ADU72" s="310">
        <f t="shared" si="751"/>
        <v>0</v>
      </c>
      <c r="ADV72" s="310">
        <f t="shared" si="752"/>
        <v>0</v>
      </c>
      <c r="ADW72" s="310">
        <f t="shared" si="753"/>
        <v>0</v>
      </c>
      <c r="ADX72" s="310">
        <f t="shared" si="754"/>
        <v>0</v>
      </c>
      <c r="ADY72" s="310">
        <f t="shared" si="755"/>
        <v>0</v>
      </c>
      <c r="ADZ72" s="310">
        <f t="shared" si="756"/>
        <v>0</v>
      </c>
      <c r="AEA72" s="310">
        <f t="shared" si="757"/>
        <v>0</v>
      </c>
      <c r="AEB72" s="310">
        <f t="shared" si="758"/>
        <v>0</v>
      </c>
      <c r="AEC72" s="310">
        <f t="shared" si="759"/>
        <v>0</v>
      </c>
      <c r="AED72" s="310">
        <f t="shared" si="760"/>
        <v>0</v>
      </c>
      <c r="AEE72" s="310">
        <f t="shared" si="761"/>
        <v>0</v>
      </c>
      <c r="AEF72" s="310">
        <f t="shared" si="762"/>
        <v>0</v>
      </c>
      <c r="AEG72" s="310">
        <f t="shared" si="763"/>
        <v>0</v>
      </c>
      <c r="AEH72" s="310">
        <f t="shared" si="764"/>
        <v>0</v>
      </c>
      <c r="AEI72" s="310">
        <f t="shared" si="765"/>
        <v>0</v>
      </c>
      <c r="AEJ72" s="310">
        <f t="shared" si="766"/>
        <v>0</v>
      </c>
      <c r="AEK72" s="310">
        <f t="shared" si="767"/>
        <v>0</v>
      </c>
      <c r="AEL72" s="310">
        <f t="shared" si="768"/>
        <v>0</v>
      </c>
      <c r="AEM72" s="310">
        <f t="shared" si="769"/>
        <v>0</v>
      </c>
      <c r="AEN72" s="310">
        <f t="shared" si="770"/>
        <v>0</v>
      </c>
      <c r="AEO72" s="310">
        <f t="shared" si="771"/>
        <v>0</v>
      </c>
      <c r="AEP72" s="310">
        <f t="shared" si="772"/>
        <v>0</v>
      </c>
      <c r="AEQ72" s="310">
        <f t="shared" si="773"/>
        <v>0</v>
      </c>
      <c r="AER72" s="310">
        <f t="shared" si="774"/>
        <v>0</v>
      </c>
      <c r="AES72" s="310">
        <f t="shared" si="775"/>
        <v>0</v>
      </c>
      <c r="AET72" s="310">
        <f t="shared" si="776"/>
        <v>0</v>
      </c>
      <c r="AEU72" s="310">
        <v>0.31780353086299407</v>
      </c>
      <c r="AEV72" s="310">
        <v>0.15828765005865239</v>
      </c>
      <c r="AEW72" s="310">
        <v>0.25047497150715919</v>
      </c>
      <c r="AEX72" s="310">
        <v>0.25834538516674749</v>
      </c>
      <c r="AEZ72" s="310">
        <f t="shared" si="777"/>
        <v>0</v>
      </c>
      <c r="AFA72" s="310">
        <f t="shared" si="778"/>
        <v>0</v>
      </c>
      <c r="AFB72" s="310">
        <f t="shared" si="779"/>
        <v>0</v>
      </c>
      <c r="AFC72" s="310">
        <f t="shared" si="780"/>
        <v>0</v>
      </c>
      <c r="AFD72" s="310">
        <f t="shared" si="781"/>
        <v>0</v>
      </c>
      <c r="AFE72" s="310">
        <f t="shared" si="782"/>
        <v>0</v>
      </c>
      <c r="AFF72" s="310">
        <f t="shared" si="783"/>
        <v>0</v>
      </c>
      <c r="AFG72" s="310">
        <f t="shared" si="784"/>
        <v>0</v>
      </c>
      <c r="AFH72" s="310">
        <f t="shared" si="785"/>
        <v>0</v>
      </c>
      <c r="AFI72" s="310">
        <f t="shared" si="786"/>
        <v>0</v>
      </c>
      <c r="AFJ72" s="310">
        <f t="shared" si="787"/>
        <v>0</v>
      </c>
      <c r="AFK72" s="310">
        <f t="shared" si="788"/>
        <v>0</v>
      </c>
      <c r="AFL72" s="310">
        <f t="shared" si="789"/>
        <v>0</v>
      </c>
      <c r="AFM72" s="310">
        <f t="shared" si="790"/>
        <v>0</v>
      </c>
      <c r="AFN72" s="310">
        <f t="shared" si="791"/>
        <v>0</v>
      </c>
      <c r="AFO72" s="310">
        <f t="shared" si="792"/>
        <v>0</v>
      </c>
      <c r="AFP72" s="310">
        <f t="shared" si="793"/>
        <v>0</v>
      </c>
      <c r="AFQ72" s="310">
        <f t="shared" si="794"/>
        <v>0</v>
      </c>
      <c r="AFR72" s="310">
        <f t="shared" si="795"/>
        <v>0</v>
      </c>
      <c r="AFS72" s="310">
        <f t="shared" si="796"/>
        <v>0</v>
      </c>
      <c r="AFT72" s="310">
        <f t="shared" si="797"/>
        <v>0</v>
      </c>
      <c r="AFU72" s="310">
        <f t="shared" si="798"/>
        <v>0</v>
      </c>
      <c r="AFV72" s="310">
        <f t="shared" si="799"/>
        <v>0</v>
      </c>
      <c r="AFW72" s="310">
        <f t="shared" si="800"/>
        <v>0</v>
      </c>
      <c r="AFX72" s="310">
        <f t="shared" si="801"/>
        <v>0</v>
      </c>
      <c r="AFY72" s="310">
        <f t="shared" si="802"/>
        <v>0</v>
      </c>
      <c r="AFZ72" s="310">
        <f t="shared" si="803"/>
        <v>0</v>
      </c>
      <c r="AGA72" s="310">
        <f t="shared" si="804"/>
        <v>0</v>
      </c>
      <c r="AGB72" s="310">
        <f t="shared" si="805"/>
        <v>0</v>
      </c>
      <c r="AGC72" s="310">
        <f t="shared" si="806"/>
        <v>0</v>
      </c>
      <c r="AGD72" s="310">
        <f t="shared" si="807"/>
        <v>0</v>
      </c>
      <c r="AGE72" s="310">
        <v>0.31780353086299407</v>
      </c>
      <c r="AGF72" s="310">
        <v>0.15828765005865239</v>
      </c>
      <c r="AGG72" s="310">
        <v>0.25047497150715919</v>
      </c>
      <c r="AGH72" s="310">
        <v>0.25834538516674749</v>
      </c>
    </row>
    <row r="73" spans="3:866" x14ac:dyDescent="0.25">
      <c r="C73" s="148" t="s">
        <v>103</v>
      </c>
      <c r="D73" s="310">
        <f t="shared" si="65"/>
        <v>8.2375369759481783E-3</v>
      </c>
      <c r="E73" s="310">
        <f t="shared" si="66"/>
        <v>8.2375369759481783E-3</v>
      </c>
      <c r="F73" s="310">
        <f t="shared" si="67"/>
        <v>2.5767587350495953E-2</v>
      </c>
      <c r="G73" s="310">
        <f t="shared" si="68"/>
        <v>2.7281701596436218E-2</v>
      </c>
      <c r="H73" s="310">
        <f t="shared" si="69"/>
        <v>2.5767587350495953E-2</v>
      </c>
      <c r="I73" s="310">
        <f t="shared" si="70"/>
        <v>2.7281701596436218E-2</v>
      </c>
      <c r="J73" s="310">
        <f t="shared" si="71"/>
        <v>2.7281701596436218E-2</v>
      </c>
      <c r="K73" s="310">
        <f t="shared" si="72"/>
        <v>2.5767587350495953E-2</v>
      </c>
      <c r="L73" s="310">
        <f t="shared" si="73"/>
        <v>2.5767587350495953E-2</v>
      </c>
      <c r="M73" s="310">
        <f t="shared" si="74"/>
        <v>2.7281701596436218E-2</v>
      </c>
      <c r="N73" s="310">
        <f t="shared" si="75"/>
        <v>8.2375369759481783E-3</v>
      </c>
      <c r="O73" s="310">
        <f t="shared" si="76"/>
        <v>2.5767587350495953E-2</v>
      </c>
      <c r="P73" s="310">
        <f t="shared" si="77"/>
        <v>2.5767587350495953E-2</v>
      </c>
      <c r="Q73" s="310">
        <f t="shared" si="78"/>
        <v>8.2375369759481783E-3</v>
      </c>
      <c r="R73" s="310">
        <f t="shared" si="79"/>
        <v>2.7281701596436218E-2</v>
      </c>
      <c r="S73" s="310">
        <f t="shared" si="80"/>
        <v>2.7281701596436218E-2</v>
      </c>
      <c r="T73" s="310">
        <f t="shared" si="81"/>
        <v>2.5767587350495953E-2</v>
      </c>
      <c r="U73" s="310">
        <f t="shared" si="82"/>
        <v>2.5767587350495953E-2</v>
      </c>
      <c r="V73" s="310">
        <f t="shared" si="83"/>
        <v>2.7281701596436218E-2</v>
      </c>
      <c r="W73" s="310">
        <f t="shared" si="84"/>
        <v>2.7281701596436218E-2</v>
      </c>
      <c r="X73" s="310">
        <f t="shared" si="85"/>
        <v>2.7281701596436218E-2</v>
      </c>
      <c r="Y73" s="310">
        <f t="shared" si="86"/>
        <v>2.7281701596436218E-2</v>
      </c>
      <c r="Z73" s="310">
        <f t="shared" si="87"/>
        <v>2.5767587350495953E-2</v>
      </c>
      <c r="AA73" s="310">
        <f t="shared" si="88"/>
        <v>2.5767587350495953E-2</v>
      </c>
      <c r="AB73" s="310">
        <f t="shared" si="89"/>
        <v>8.2375369759481783E-3</v>
      </c>
      <c r="AC73" s="310">
        <f t="shared" ref="AC73:AD73" si="826">E125</f>
        <v>8.2375369759481783E-3</v>
      </c>
      <c r="AD73" s="310">
        <f t="shared" si="826"/>
        <v>2.7281701596436218E-2</v>
      </c>
      <c r="AE73" s="310">
        <f t="shared" si="91"/>
        <v>2.5767587350495953E-2</v>
      </c>
      <c r="AF73" s="310">
        <f t="shared" si="92"/>
        <v>2.7281701596436218E-2</v>
      </c>
      <c r="AG73" s="310">
        <f t="shared" si="93"/>
        <v>2.5767587350495953E-2</v>
      </c>
      <c r="AH73" s="310">
        <f t="shared" si="94"/>
        <v>2.7281701596436218E-2</v>
      </c>
      <c r="AI73" s="310">
        <v>2.1614022778405149E-2</v>
      </c>
      <c r="AJ73" s="310">
        <v>2.0745230924076831E-3</v>
      </c>
      <c r="AK73" s="310">
        <v>9.9515504043989327E-3</v>
      </c>
      <c r="AL73" s="310">
        <v>5.7816360502353096E-3</v>
      </c>
      <c r="AN73" s="310">
        <f t="shared" si="95"/>
        <v>0</v>
      </c>
      <c r="AO73" s="310">
        <f t="shared" si="96"/>
        <v>0</v>
      </c>
      <c r="AP73" s="310">
        <f t="shared" si="97"/>
        <v>0.25</v>
      </c>
      <c r="AQ73" s="310">
        <f t="shared" si="98"/>
        <v>0</v>
      </c>
      <c r="AR73" s="310">
        <f t="shared" si="99"/>
        <v>0.25</v>
      </c>
      <c r="AS73" s="310">
        <f t="shared" si="100"/>
        <v>0</v>
      </c>
      <c r="AT73" s="310">
        <f t="shared" si="101"/>
        <v>0</v>
      </c>
      <c r="AU73" s="310">
        <f t="shared" si="102"/>
        <v>0.25</v>
      </c>
      <c r="AV73" s="310">
        <f t="shared" si="103"/>
        <v>0.25</v>
      </c>
      <c r="AW73" s="310">
        <f t="shared" si="104"/>
        <v>0</v>
      </c>
      <c r="AX73" s="310">
        <f t="shared" si="105"/>
        <v>0</v>
      </c>
      <c r="AY73" s="310">
        <f t="shared" si="106"/>
        <v>0.25</v>
      </c>
      <c r="AZ73" s="310">
        <f t="shared" si="107"/>
        <v>0.25</v>
      </c>
      <c r="BA73" s="310">
        <f t="shared" si="108"/>
        <v>0</v>
      </c>
      <c r="BB73" s="310">
        <f t="shared" si="109"/>
        <v>0</v>
      </c>
      <c r="BC73" s="310">
        <f t="shared" si="110"/>
        <v>0</v>
      </c>
      <c r="BD73" s="310">
        <f t="shared" si="111"/>
        <v>0.25</v>
      </c>
      <c r="BE73" s="310">
        <f t="shared" si="112"/>
        <v>0.25</v>
      </c>
      <c r="BF73" s="310">
        <f t="shared" si="113"/>
        <v>0</v>
      </c>
      <c r="BG73" s="310">
        <f t="shared" si="114"/>
        <v>0</v>
      </c>
      <c r="BH73" s="310">
        <f t="shared" si="115"/>
        <v>0</v>
      </c>
      <c r="BI73" s="310">
        <f t="shared" si="116"/>
        <v>0</v>
      </c>
      <c r="BJ73" s="310">
        <f t="shared" si="117"/>
        <v>0.25</v>
      </c>
      <c r="BK73" s="310">
        <f t="shared" si="118"/>
        <v>0.25</v>
      </c>
      <c r="BL73" s="310">
        <f t="shared" si="119"/>
        <v>0</v>
      </c>
      <c r="BM73" s="310">
        <f t="shared" si="120"/>
        <v>0</v>
      </c>
      <c r="BN73" s="310">
        <f t="shared" si="121"/>
        <v>0</v>
      </c>
      <c r="BO73" s="310">
        <f t="shared" si="122"/>
        <v>0.25</v>
      </c>
      <c r="BP73" s="310">
        <f t="shared" si="123"/>
        <v>0</v>
      </c>
      <c r="BQ73" s="310">
        <f t="shared" si="124"/>
        <v>0.25</v>
      </c>
      <c r="BR73" s="310">
        <f t="shared" si="125"/>
        <v>0</v>
      </c>
      <c r="BS73" s="310">
        <v>2.1614022778405149E-2</v>
      </c>
      <c r="BT73" s="310">
        <v>2.0745230924076831E-3</v>
      </c>
      <c r="BU73" s="310">
        <v>9.9515504043989327E-3</v>
      </c>
      <c r="BV73" s="310">
        <v>5.7816360502353096E-3</v>
      </c>
      <c r="BX73" s="310">
        <f t="shared" si="126"/>
        <v>9.253493093227555E-2</v>
      </c>
      <c r="BY73" s="310">
        <f t="shared" si="127"/>
        <v>9.253493093227555E-2</v>
      </c>
      <c r="BZ73" s="310">
        <f t="shared" si="128"/>
        <v>0.53235111235073529</v>
      </c>
      <c r="CA73" s="310">
        <f t="shared" si="129"/>
        <v>1.6018028962905419E-2</v>
      </c>
      <c r="CB73" s="310">
        <f t="shared" si="130"/>
        <v>0.53235111235073529</v>
      </c>
      <c r="CC73" s="310">
        <f t="shared" si="131"/>
        <v>1.6018028962905419E-2</v>
      </c>
      <c r="CD73" s="310">
        <f t="shared" si="132"/>
        <v>1.6018028962905419E-2</v>
      </c>
      <c r="CE73" s="310">
        <f t="shared" si="133"/>
        <v>0.53235111235073529</v>
      </c>
      <c r="CF73" s="310">
        <f t="shared" si="134"/>
        <v>0.53235111235073529</v>
      </c>
      <c r="CG73" s="310">
        <f t="shared" si="135"/>
        <v>1.6018028962905419E-2</v>
      </c>
      <c r="CH73" s="310">
        <f t="shared" si="136"/>
        <v>9.253493093227555E-2</v>
      </c>
      <c r="CI73" s="310">
        <f t="shared" si="137"/>
        <v>0.53235111235073529</v>
      </c>
      <c r="CJ73" s="310">
        <f t="shared" si="138"/>
        <v>0.53235111235073529</v>
      </c>
      <c r="CK73" s="310">
        <f t="shared" si="139"/>
        <v>9.253493093227555E-2</v>
      </c>
      <c r="CL73" s="310">
        <f t="shared" si="140"/>
        <v>1.6018028962905419E-2</v>
      </c>
      <c r="CM73" s="310">
        <f t="shared" si="141"/>
        <v>1.6018028962905419E-2</v>
      </c>
      <c r="CN73" s="310">
        <f t="shared" si="142"/>
        <v>0.53235111235073529</v>
      </c>
      <c r="CO73" s="310">
        <f t="shared" si="143"/>
        <v>0.53235111235073529</v>
      </c>
      <c r="CP73" s="310">
        <f t="shared" si="144"/>
        <v>1.6018028962905419E-2</v>
      </c>
      <c r="CQ73" s="310">
        <f t="shared" si="145"/>
        <v>1.6018028962905419E-2</v>
      </c>
      <c r="CR73" s="310">
        <f t="shared" si="146"/>
        <v>1.6018028962905419E-2</v>
      </c>
      <c r="CS73" s="310">
        <f t="shared" si="147"/>
        <v>1.6018028962905419E-2</v>
      </c>
      <c r="CT73" s="310">
        <f t="shared" si="148"/>
        <v>0.53235111235073529</v>
      </c>
      <c r="CU73" s="310">
        <f t="shared" si="149"/>
        <v>0.53235111235073529</v>
      </c>
      <c r="CV73" s="310">
        <f t="shared" si="150"/>
        <v>9.253493093227555E-2</v>
      </c>
      <c r="CW73" s="310">
        <f t="shared" si="151"/>
        <v>9.253493093227555E-2</v>
      </c>
      <c r="CX73" s="310">
        <f t="shared" si="152"/>
        <v>1.6018028962905419E-2</v>
      </c>
      <c r="CY73" s="310">
        <f t="shared" si="153"/>
        <v>0.53235111235073529</v>
      </c>
      <c r="CZ73" s="310">
        <f t="shared" si="154"/>
        <v>1.6018028962905419E-2</v>
      </c>
      <c r="DA73" s="310">
        <f t="shared" si="155"/>
        <v>0.53235111235073529</v>
      </c>
      <c r="DB73" s="310">
        <f t="shared" si="156"/>
        <v>1.6018028962905419E-2</v>
      </c>
      <c r="DC73" s="310">
        <v>2.1614022778405149E-2</v>
      </c>
      <c r="DD73" s="310">
        <v>2.0745230924076831E-3</v>
      </c>
      <c r="DE73" s="310">
        <v>9.9515504043989327E-3</v>
      </c>
      <c r="DF73" s="310">
        <v>5.7816360502353096E-3</v>
      </c>
      <c r="DH73" s="310">
        <f t="shared" si="157"/>
        <v>0</v>
      </c>
      <c r="DI73" s="310">
        <f t="shared" si="158"/>
        <v>0</v>
      </c>
      <c r="DJ73" s="310">
        <f t="shared" si="159"/>
        <v>0</v>
      </c>
      <c r="DK73" s="310">
        <f t="shared" si="160"/>
        <v>0</v>
      </c>
      <c r="DL73" s="310">
        <f t="shared" si="161"/>
        <v>0</v>
      </c>
      <c r="DM73" s="310">
        <f t="shared" si="162"/>
        <v>0</v>
      </c>
      <c r="DN73" s="310">
        <f t="shared" si="163"/>
        <v>0</v>
      </c>
      <c r="DO73" s="310">
        <f t="shared" si="164"/>
        <v>0</v>
      </c>
      <c r="DP73" s="310">
        <f t="shared" si="165"/>
        <v>0</v>
      </c>
      <c r="DQ73" s="310">
        <f t="shared" si="166"/>
        <v>0</v>
      </c>
      <c r="DR73" s="310">
        <f t="shared" si="167"/>
        <v>0</v>
      </c>
      <c r="DS73" s="310">
        <f t="shared" si="168"/>
        <v>0</v>
      </c>
      <c r="DT73" s="310">
        <f t="shared" si="169"/>
        <v>0</v>
      </c>
      <c r="DU73" s="310">
        <f t="shared" si="170"/>
        <v>0</v>
      </c>
      <c r="DV73" s="310">
        <f t="shared" si="171"/>
        <v>0</v>
      </c>
      <c r="DW73" s="310">
        <f t="shared" si="172"/>
        <v>0</v>
      </c>
      <c r="DX73" s="310">
        <f t="shared" si="173"/>
        <v>0</v>
      </c>
      <c r="DY73" s="310">
        <f t="shared" si="174"/>
        <v>0</v>
      </c>
      <c r="DZ73" s="310">
        <f t="shared" si="175"/>
        <v>0</v>
      </c>
      <c r="EA73" s="310">
        <f t="shared" si="176"/>
        <v>0</v>
      </c>
      <c r="EB73" s="310">
        <f t="shared" si="177"/>
        <v>0</v>
      </c>
      <c r="EC73" s="310">
        <f t="shared" si="178"/>
        <v>0</v>
      </c>
      <c r="ED73" s="310">
        <f t="shared" si="179"/>
        <v>0</v>
      </c>
      <c r="EE73" s="310">
        <f t="shared" si="180"/>
        <v>0</v>
      </c>
      <c r="EF73" s="310">
        <f t="shared" si="181"/>
        <v>0</v>
      </c>
      <c r="EG73" s="310">
        <f t="shared" si="182"/>
        <v>0</v>
      </c>
      <c r="EH73" s="310">
        <f t="shared" si="183"/>
        <v>0</v>
      </c>
      <c r="EI73" s="310">
        <f t="shared" si="184"/>
        <v>0</v>
      </c>
      <c r="EJ73" s="310">
        <f t="shared" si="185"/>
        <v>0</v>
      </c>
      <c r="EK73" s="310">
        <f t="shared" si="186"/>
        <v>0</v>
      </c>
      <c r="EL73" s="310">
        <f t="shared" si="187"/>
        <v>0</v>
      </c>
      <c r="EM73" s="310">
        <v>2.1614022778405149E-2</v>
      </c>
      <c r="EN73" s="310">
        <v>2.0745230924076831E-3</v>
      </c>
      <c r="EO73" s="310">
        <v>9.9515504043989327E-3</v>
      </c>
      <c r="EP73" s="310">
        <v>5.7816360502353096E-3</v>
      </c>
      <c r="ER73" s="310">
        <f t="shared" si="188"/>
        <v>0</v>
      </c>
      <c r="ES73" s="310">
        <f t="shared" si="189"/>
        <v>0</v>
      </c>
      <c r="ET73" s="310">
        <f t="shared" si="190"/>
        <v>0</v>
      </c>
      <c r="EU73" s="310">
        <f t="shared" si="191"/>
        <v>0</v>
      </c>
      <c r="EV73" s="310">
        <f t="shared" si="192"/>
        <v>0</v>
      </c>
      <c r="EW73" s="310">
        <f t="shared" si="193"/>
        <v>0</v>
      </c>
      <c r="EX73" s="310">
        <f t="shared" si="194"/>
        <v>0</v>
      </c>
      <c r="EY73" s="310">
        <f t="shared" si="195"/>
        <v>0</v>
      </c>
      <c r="EZ73" s="310">
        <f t="shared" si="196"/>
        <v>0</v>
      </c>
      <c r="FA73" s="310">
        <f t="shared" si="197"/>
        <v>0</v>
      </c>
      <c r="FB73" s="310">
        <f t="shared" si="198"/>
        <v>0</v>
      </c>
      <c r="FC73" s="310">
        <f t="shared" si="199"/>
        <v>0</v>
      </c>
      <c r="FD73" s="310">
        <f t="shared" si="200"/>
        <v>0</v>
      </c>
      <c r="FE73" s="310">
        <f t="shared" si="201"/>
        <v>0</v>
      </c>
      <c r="FF73" s="310">
        <f t="shared" si="202"/>
        <v>0</v>
      </c>
      <c r="FG73" s="310">
        <f t="shared" si="203"/>
        <v>0</v>
      </c>
      <c r="FH73" s="310">
        <f t="shared" si="204"/>
        <v>0</v>
      </c>
      <c r="FI73" s="310">
        <f t="shared" si="205"/>
        <v>0</v>
      </c>
      <c r="FJ73" s="310">
        <f t="shared" si="206"/>
        <v>0</v>
      </c>
      <c r="FK73" s="310">
        <f t="shared" si="207"/>
        <v>0</v>
      </c>
      <c r="FL73" s="310">
        <f t="shared" si="208"/>
        <v>0</v>
      </c>
      <c r="FM73" s="310">
        <f t="shared" si="209"/>
        <v>0</v>
      </c>
      <c r="FN73" s="310">
        <f t="shared" si="210"/>
        <v>0</v>
      </c>
      <c r="FO73" s="310">
        <f t="shared" si="211"/>
        <v>0</v>
      </c>
      <c r="FP73" s="310">
        <f t="shared" si="212"/>
        <v>0</v>
      </c>
      <c r="FQ73" s="310">
        <f t="shared" si="213"/>
        <v>0</v>
      </c>
      <c r="FR73" s="310">
        <f t="shared" si="214"/>
        <v>0</v>
      </c>
      <c r="FS73" s="310">
        <f t="shared" si="215"/>
        <v>0</v>
      </c>
      <c r="FT73" s="310">
        <f t="shared" si="216"/>
        <v>0</v>
      </c>
      <c r="FU73" s="310">
        <f t="shared" si="217"/>
        <v>0</v>
      </c>
      <c r="FV73" s="310">
        <f t="shared" si="218"/>
        <v>0</v>
      </c>
      <c r="FW73" s="310">
        <v>2.1614022778405149E-2</v>
      </c>
      <c r="FX73" s="310">
        <v>2.0745230924076831E-3</v>
      </c>
      <c r="FY73" s="310">
        <v>9.9515504043989327E-3</v>
      </c>
      <c r="FZ73" s="310">
        <v>5.7816360502353096E-3</v>
      </c>
      <c r="GB73" s="310">
        <f t="shared" si="219"/>
        <v>0</v>
      </c>
      <c r="GC73" s="310">
        <f t="shared" si="220"/>
        <v>0</v>
      </c>
      <c r="GD73" s="310">
        <f t="shared" si="221"/>
        <v>0</v>
      </c>
      <c r="GE73" s="310">
        <f t="shared" si="222"/>
        <v>0</v>
      </c>
      <c r="GF73" s="310">
        <f t="shared" si="223"/>
        <v>0</v>
      </c>
      <c r="GG73" s="310">
        <f t="shared" si="224"/>
        <v>0</v>
      </c>
      <c r="GH73" s="310">
        <f t="shared" si="225"/>
        <v>0</v>
      </c>
      <c r="GI73" s="310">
        <f t="shared" si="226"/>
        <v>0</v>
      </c>
      <c r="GJ73" s="310">
        <f t="shared" si="227"/>
        <v>0</v>
      </c>
      <c r="GK73" s="310">
        <f t="shared" si="228"/>
        <v>0</v>
      </c>
      <c r="GL73" s="310">
        <f t="shared" si="229"/>
        <v>0</v>
      </c>
      <c r="GM73" s="310">
        <f t="shared" si="230"/>
        <v>0</v>
      </c>
      <c r="GN73" s="310">
        <f t="shared" si="231"/>
        <v>0</v>
      </c>
      <c r="GO73" s="310">
        <f t="shared" si="232"/>
        <v>0</v>
      </c>
      <c r="GP73" s="310">
        <f t="shared" si="233"/>
        <v>0</v>
      </c>
      <c r="GQ73" s="310">
        <f t="shared" si="234"/>
        <v>0</v>
      </c>
      <c r="GR73" s="310">
        <f t="shared" si="235"/>
        <v>0</v>
      </c>
      <c r="GS73" s="310">
        <f t="shared" si="236"/>
        <v>0</v>
      </c>
      <c r="GT73" s="310">
        <f t="shared" si="237"/>
        <v>0</v>
      </c>
      <c r="GU73" s="310">
        <f t="shared" si="238"/>
        <v>0</v>
      </c>
      <c r="GV73" s="310">
        <f t="shared" si="239"/>
        <v>0</v>
      </c>
      <c r="GW73" s="310">
        <f t="shared" si="240"/>
        <v>0</v>
      </c>
      <c r="GX73" s="310">
        <f t="shared" si="241"/>
        <v>0</v>
      </c>
      <c r="GY73" s="310">
        <f t="shared" si="242"/>
        <v>0</v>
      </c>
      <c r="GZ73" s="310">
        <f t="shared" si="243"/>
        <v>0</v>
      </c>
      <c r="HA73" s="310">
        <f t="shared" si="244"/>
        <v>0</v>
      </c>
      <c r="HB73" s="310">
        <f t="shared" si="245"/>
        <v>0</v>
      </c>
      <c r="HC73" s="310">
        <f t="shared" si="246"/>
        <v>0</v>
      </c>
      <c r="HD73" s="310">
        <f t="shared" si="247"/>
        <v>0</v>
      </c>
      <c r="HE73" s="310">
        <f t="shared" si="248"/>
        <v>0</v>
      </c>
      <c r="HF73" s="310">
        <f t="shared" si="249"/>
        <v>0</v>
      </c>
      <c r="HG73" s="310">
        <v>2.1614022778405149E-2</v>
      </c>
      <c r="HH73" s="310">
        <v>2.0745230924076831E-3</v>
      </c>
      <c r="HI73" s="310">
        <v>9.9515504043989327E-3</v>
      </c>
      <c r="HJ73" s="310">
        <v>5.7816360502353096E-3</v>
      </c>
      <c r="HL73" s="310">
        <f t="shared" si="250"/>
        <v>0</v>
      </c>
      <c r="HM73" s="310">
        <f t="shared" si="251"/>
        <v>0</v>
      </c>
      <c r="HN73" s="310">
        <f t="shared" si="252"/>
        <v>0</v>
      </c>
      <c r="HO73" s="310">
        <f t="shared" si="253"/>
        <v>0</v>
      </c>
      <c r="HP73" s="310">
        <f t="shared" si="254"/>
        <v>0</v>
      </c>
      <c r="HQ73" s="310">
        <f t="shared" si="255"/>
        <v>0</v>
      </c>
      <c r="HR73" s="310">
        <f t="shared" si="256"/>
        <v>0</v>
      </c>
      <c r="HS73" s="310">
        <f t="shared" si="257"/>
        <v>0</v>
      </c>
      <c r="HT73" s="310">
        <f t="shared" si="258"/>
        <v>0</v>
      </c>
      <c r="HU73" s="310">
        <f t="shared" si="259"/>
        <v>0</v>
      </c>
      <c r="HV73" s="310">
        <f t="shared" si="260"/>
        <v>0</v>
      </c>
      <c r="HW73" s="310">
        <f t="shared" si="261"/>
        <v>0</v>
      </c>
      <c r="HX73" s="310">
        <f t="shared" si="262"/>
        <v>0</v>
      </c>
      <c r="HY73" s="310">
        <f t="shared" si="263"/>
        <v>0</v>
      </c>
      <c r="HZ73" s="310">
        <f t="shared" si="264"/>
        <v>0</v>
      </c>
      <c r="IA73" s="310">
        <f t="shared" si="265"/>
        <v>0</v>
      </c>
      <c r="IB73" s="310">
        <f t="shared" si="266"/>
        <v>0</v>
      </c>
      <c r="IC73" s="310">
        <f t="shared" si="267"/>
        <v>0</v>
      </c>
      <c r="ID73" s="310">
        <f t="shared" si="268"/>
        <v>0</v>
      </c>
      <c r="IE73" s="310">
        <f t="shared" si="269"/>
        <v>0</v>
      </c>
      <c r="IF73" s="310">
        <f t="shared" si="270"/>
        <v>0</v>
      </c>
      <c r="IG73" s="310">
        <f t="shared" si="271"/>
        <v>0</v>
      </c>
      <c r="IH73" s="310">
        <f t="shared" si="272"/>
        <v>0</v>
      </c>
      <c r="II73" s="310">
        <f t="shared" si="273"/>
        <v>0</v>
      </c>
      <c r="IJ73" s="310">
        <f t="shared" si="274"/>
        <v>0</v>
      </c>
      <c r="IK73" s="310">
        <f t="shared" si="275"/>
        <v>0</v>
      </c>
      <c r="IL73" s="310">
        <f t="shared" si="276"/>
        <v>0</v>
      </c>
      <c r="IM73" s="310">
        <f t="shared" si="277"/>
        <v>0</v>
      </c>
      <c r="IN73" s="310">
        <f t="shared" si="278"/>
        <v>0</v>
      </c>
      <c r="IO73" s="310">
        <f t="shared" si="279"/>
        <v>0</v>
      </c>
      <c r="IP73" s="310">
        <f t="shared" si="280"/>
        <v>0</v>
      </c>
      <c r="IQ73" s="310">
        <v>2.1614022778405149E-2</v>
      </c>
      <c r="IR73" s="310">
        <v>2.0745230924076831E-3</v>
      </c>
      <c r="IS73" s="310">
        <v>9.9515504043989327E-3</v>
      </c>
      <c r="IT73" s="310">
        <v>5.7816360502353096E-3</v>
      </c>
      <c r="IV73" s="310">
        <f t="shared" si="281"/>
        <v>0</v>
      </c>
      <c r="IW73" s="310">
        <f t="shared" si="282"/>
        <v>0</v>
      </c>
      <c r="IX73" s="310">
        <f t="shared" si="283"/>
        <v>0</v>
      </c>
      <c r="IY73" s="310">
        <f t="shared" si="284"/>
        <v>0</v>
      </c>
      <c r="IZ73" s="310">
        <f t="shared" si="285"/>
        <v>0</v>
      </c>
      <c r="JA73" s="310">
        <f t="shared" si="286"/>
        <v>0</v>
      </c>
      <c r="JB73" s="310">
        <f t="shared" si="287"/>
        <v>0</v>
      </c>
      <c r="JC73" s="310">
        <f t="shared" si="288"/>
        <v>0</v>
      </c>
      <c r="JD73" s="310">
        <f t="shared" si="289"/>
        <v>0</v>
      </c>
      <c r="JE73" s="310">
        <f t="shared" si="290"/>
        <v>0</v>
      </c>
      <c r="JF73" s="310">
        <f t="shared" si="291"/>
        <v>0</v>
      </c>
      <c r="JG73" s="310">
        <f t="shared" si="292"/>
        <v>0</v>
      </c>
      <c r="JH73" s="310">
        <f t="shared" si="293"/>
        <v>0</v>
      </c>
      <c r="JI73" s="310">
        <f t="shared" si="294"/>
        <v>0</v>
      </c>
      <c r="JJ73" s="310">
        <f t="shared" si="295"/>
        <v>0</v>
      </c>
      <c r="JK73" s="310">
        <f t="shared" si="296"/>
        <v>0</v>
      </c>
      <c r="JL73" s="310">
        <f t="shared" si="297"/>
        <v>0</v>
      </c>
      <c r="JM73" s="310">
        <f t="shared" si="298"/>
        <v>0</v>
      </c>
      <c r="JN73" s="310">
        <f t="shared" si="299"/>
        <v>0</v>
      </c>
      <c r="JO73" s="310">
        <f t="shared" si="300"/>
        <v>0</v>
      </c>
      <c r="JP73" s="310">
        <f t="shared" si="301"/>
        <v>0</v>
      </c>
      <c r="JQ73" s="310">
        <f t="shared" si="302"/>
        <v>0</v>
      </c>
      <c r="JR73" s="310">
        <f t="shared" si="303"/>
        <v>0</v>
      </c>
      <c r="JS73" s="310">
        <f t="shared" si="304"/>
        <v>0</v>
      </c>
      <c r="JT73" s="310">
        <f t="shared" si="305"/>
        <v>0</v>
      </c>
      <c r="JU73" s="310">
        <f t="shared" si="306"/>
        <v>0</v>
      </c>
      <c r="JV73" s="310">
        <f t="shared" si="307"/>
        <v>0</v>
      </c>
      <c r="JW73" s="310">
        <f t="shared" si="308"/>
        <v>0</v>
      </c>
      <c r="JX73" s="310">
        <f t="shared" si="309"/>
        <v>0</v>
      </c>
      <c r="JY73" s="310">
        <f t="shared" si="310"/>
        <v>0</v>
      </c>
      <c r="JZ73" s="310">
        <f t="shared" si="311"/>
        <v>0</v>
      </c>
      <c r="KA73" s="310">
        <v>2.1614022778405149E-2</v>
      </c>
      <c r="KB73" s="310">
        <v>2.0745230924076831E-3</v>
      </c>
      <c r="KC73" s="310">
        <v>9.9515504043989327E-3</v>
      </c>
      <c r="KD73" s="310">
        <v>5.7816360502353096E-3</v>
      </c>
      <c r="KF73" s="310">
        <f t="shared" si="312"/>
        <v>0</v>
      </c>
      <c r="KG73" s="310">
        <f t="shared" si="313"/>
        <v>0</v>
      </c>
      <c r="KH73" s="310">
        <f t="shared" si="314"/>
        <v>0</v>
      </c>
      <c r="KI73" s="310">
        <f t="shared" si="315"/>
        <v>0</v>
      </c>
      <c r="KJ73" s="310">
        <f t="shared" si="316"/>
        <v>0</v>
      </c>
      <c r="KK73" s="310">
        <f t="shared" si="317"/>
        <v>0</v>
      </c>
      <c r="KL73" s="310">
        <f t="shared" si="318"/>
        <v>0</v>
      </c>
      <c r="KM73" s="310">
        <f t="shared" si="319"/>
        <v>0</v>
      </c>
      <c r="KN73" s="310">
        <f t="shared" si="320"/>
        <v>0</v>
      </c>
      <c r="KO73" s="310">
        <f t="shared" si="321"/>
        <v>0</v>
      </c>
      <c r="KP73" s="310">
        <f t="shared" si="322"/>
        <v>0</v>
      </c>
      <c r="KQ73" s="310">
        <f t="shared" si="323"/>
        <v>0</v>
      </c>
      <c r="KR73" s="310">
        <f t="shared" si="324"/>
        <v>0</v>
      </c>
      <c r="KS73" s="310">
        <f t="shared" si="325"/>
        <v>0</v>
      </c>
      <c r="KT73" s="310">
        <f t="shared" si="326"/>
        <v>0</v>
      </c>
      <c r="KU73" s="310">
        <f t="shared" si="327"/>
        <v>0</v>
      </c>
      <c r="KV73" s="310">
        <f t="shared" si="328"/>
        <v>0</v>
      </c>
      <c r="KW73" s="310">
        <f t="shared" si="329"/>
        <v>0</v>
      </c>
      <c r="KX73" s="310">
        <f t="shared" si="330"/>
        <v>0</v>
      </c>
      <c r="KY73" s="310">
        <f t="shared" si="331"/>
        <v>0</v>
      </c>
      <c r="KZ73" s="310">
        <f t="shared" si="332"/>
        <v>0</v>
      </c>
      <c r="LA73" s="310">
        <f t="shared" si="333"/>
        <v>0</v>
      </c>
      <c r="LB73" s="310">
        <f t="shared" si="334"/>
        <v>0</v>
      </c>
      <c r="LC73" s="310">
        <f t="shared" si="335"/>
        <v>0</v>
      </c>
      <c r="LD73" s="310">
        <f t="shared" si="336"/>
        <v>0</v>
      </c>
      <c r="LE73" s="310">
        <f t="shared" si="337"/>
        <v>0</v>
      </c>
      <c r="LF73" s="310">
        <f t="shared" si="338"/>
        <v>0</v>
      </c>
      <c r="LG73" s="310">
        <f t="shared" si="339"/>
        <v>0</v>
      </c>
      <c r="LH73" s="310">
        <f t="shared" si="340"/>
        <v>0</v>
      </c>
      <c r="LI73" s="310">
        <f t="shared" si="341"/>
        <v>0</v>
      </c>
      <c r="LJ73" s="310">
        <f t="shared" si="342"/>
        <v>0</v>
      </c>
      <c r="LK73" s="310">
        <v>2.1614022778405149E-2</v>
      </c>
      <c r="LL73" s="310">
        <v>2.0745230924076831E-3</v>
      </c>
      <c r="LM73" s="310">
        <v>9.9515504043989327E-3</v>
      </c>
      <c r="LN73" s="310">
        <v>5.7816360502353096E-3</v>
      </c>
      <c r="LP73" s="310">
        <f t="shared" si="343"/>
        <v>0</v>
      </c>
      <c r="LQ73" s="310">
        <f t="shared" si="344"/>
        <v>0</v>
      </c>
      <c r="LR73" s="310">
        <f t="shared" si="345"/>
        <v>0</v>
      </c>
      <c r="LS73" s="310">
        <f t="shared" si="346"/>
        <v>0</v>
      </c>
      <c r="LT73" s="310">
        <f t="shared" si="347"/>
        <v>0</v>
      </c>
      <c r="LU73" s="310">
        <f t="shared" si="348"/>
        <v>0</v>
      </c>
      <c r="LV73" s="310">
        <f t="shared" si="349"/>
        <v>0</v>
      </c>
      <c r="LW73" s="310">
        <f t="shared" si="350"/>
        <v>0</v>
      </c>
      <c r="LX73" s="310">
        <f t="shared" si="351"/>
        <v>0</v>
      </c>
      <c r="LY73" s="310">
        <f t="shared" si="352"/>
        <v>0</v>
      </c>
      <c r="LZ73" s="310">
        <f t="shared" si="353"/>
        <v>0</v>
      </c>
      <c r="MA73" s="310">
        <f t="shared" si="354"/>
        <v>0</v>
      </c>
      <c r="MB73" s="310">
        <f t="shared" si="355"/>
        <v>0</v>
      </c>
      <c r="MC73" s="310">
        <f t="shared" si="356"/>
        <v>0</v>
      </c>
      <c r="MD73" s="310">
        <f t="shared" si="357"/>
        <v>0</v>
      </c>
      <c r="ME73" s="310">
        <f t="shared" si="358"/>
        <v>0</v>
      </c>
      <c r="MF73" s="310">
        <f t="shared" si="359"/>
        <v>0</v>
      </c>
      <c r="MG73" s="310">
        <f t="shared" si="360"/>
        <v>0</v>
      </c>
      <c r="MH73" s="310">
        <f t="shared" si="361"/>
        <v>0</v>
      </c>
      <c r="MI73" s="310">
        <f t="shared" si="362"/>
        <v>0</v>
      </c>
      <c r="MJ73" s="310">
        <f t="shared" si="363"/>
        <v>0</v>
      </c>
      <c r="MK73" s="310">
        <f t="shared" si="364"/>
        <v>0</v>
      </c>
      <c r="ML73" s="310">
        <f t="shared" si="365"/>
        <v>0</v>
      </c>
      <c r="MM73" s="310">
        <f t="shared" si="366"/>
        <v>0</v>
      </c>
      <c r="MN73" s="310">
        <f t="shared" si="367"/>
        <v>0</v>
      </c>
      <c r="MO73" s="310">
        <f t="shared" si="368"/>
        <v>0</v>
      </c>
      <c r="MP73" s="310">
        <f t="shared" si="369"/>
        <v>0</v>
      </c>
      <c r="MQ73" s="310">
        <f t="shared" si="370"/>
        <v>0</v>
      </c>
      <c r="MR73" s="310">
        <f t="shared" si="371"/>
        <v>0</v>
      </c>
      <c r="MS73" s="310">
        <f t="shared" si="372"/>
        <v>0</v>
      </c>
      <c r="MT73" s="310">
        <f t="shared" si="373"/>
        <v>0</v>
      </c>
      <c r="MU73" s="310">
        <v>2.1614022778405149E-2</v>
      </c>
      <c r="MV73" s="310">
        <v>2.0745230924076831E-3</v>
      </c>
      <c r="MW73" s="310">
        <v>9.9515504043989327E-3</v>
      </c>
      <c r="MX73" s="310">
        <v>5.7816360502353096E-3</v>
      </c>
      <c r="MZ73" s="310">
        <f t="shared" si="374"/>
        <v>0</v>
      </c>
      <c r="NA73" s="310">
        <f t="shared" si="375"/>
        <v>0</v>
      </c>
      <c r="NB73" s="310">
        <f t="shared" si="376"/>
        <v>0</v>
      </c>
      <c r="NC73" s="310">
        <f t="shared" si="377"/>
        <v>0</v>
      </c>
      <c r="ND73" s="310">
        <f t="shared" si="378"/>
        <v>0</v>
      </c>
      <c r="NE73" s="310">
        <f t="shared" si="379"/>
        <v>0</v>
      </c>
      <c r="NF73" s="310">
        <f t="shared" si="380"/>
        <v>0</v>
      </c>
      <c r="NG73" s="310">
        <f t="shared" si="381"/>
        <v>0</v>
      </c>
      <c r="NH73" s="310">
        <f t="shared" si="382"/>
        <v>0</v>
      </c>
      <c r="NI73" s="310">
        <f t="shared" si="383"/>
        <v>0</v>
      </c>
      <c r="NJ73" s="310">
        <f t="shared" si="384"/>
        <v>0</v>
      </c>
      <c r="NK73" s="310">
        <f t="shared" si="385"/>
        <v>0</v>
      </c>
      <c r="NL73" s="310">
        <f t="shared" si="386"/>
        <v>0</v>
      </c>
      <c r="NM73" s="310">
        <f t="shared" si="387"/>
        <v>0</v>
      </c>
      <c r="NN73" s="310">
        <f t="shared" si="388"/>
        <v>0</v>
      </c>
      <c r="NO73" s="310">
        <f t="shared" si="389"/>
        <v>0</v>
      </c>
      <c r="NP73" s="310">
        <f t="shared" si="390"/>
        <v>0</v>
      </c>
      <c r="NQ73" s="310">
        <f t="shared" si="391"/>
        <v>0</v>
      </c>
      <c r="NR73" s="310">
        <f t="shared" si="392"/>
        <v>0</v>
      </c>
      <c r="NS73" s="310">
        <f t="shared" si="393"/>
        <v>0</v>
      </c>
      <c r="NT73" s="310">
        <f t="shared" si="394"/>
        <v>0</v>
      </c>
      <c r="NU73" s="310">
        <f t="shared" si="395"/>
        <v>0</v>
      </c>
      <c r="NV73" s="310">
        <f t="shared" si="396"/>
        <v>0</v>
      </c>
      <c r="NW73" s="310">
        <f t="shared" si="397"/>
        <v>0</v>
      </c>
      <c r="NX73" s="310">
        <f t="shared" si="398"/>
        <v>0</v>
      </c>
      <c r="NY73" s="310">
        <f t="shared" si="399"/>
        <v>0</v>
      </c>
      <c r="NZ73" s="310">
        <f t="shared" si="400"/>
        <v>0</v>
      </c>
      <c r="OA73" s="310">
        <f t="shared" si="401"/>
        <v>0</v>
      </c>
      <c r="OB73" s="310">
        <f t="shared" si="402"/>
        <v>0</v>
      </c>
      <c r="OC73" s="310">
        <f t="shared" si="403"/>
        <v>0</v>
      </c>
      <c r="OD73" s="310">
        <f t="shared" si="404"/>
        <v>0</v>
      </c>
      <c r="OE73" s="310">
        <v>2.1614022778405149E-2</v>
      </c>
      <c r="OF73" s="310">
        <v>2.0745230924076831E-3</v>
      </c>
      <c r="OG73" s="310">
        <v>9.9515504043989327E-3</v>
      </c>
      <c r="OH73" s="310">
        <v>5.7816360502353096E-3</v>
      </c>
      <c r="OJ73" s="310">
        <f t="shared" si="405"/>
        <v>0.12650217023863999</v>
      </c>
      <c r="OK73" s="310">
        <f t="shared" si="406"/>
        <v>0.12650217023863999</v>
      </c>
      <c r="OL73" s="310">
        <f t="shared" si="407"/>
        <v>4.1499754048167678E-2</v>
      </c>
      <c r="OM73" s="310">
        <f t="shared" si="408"/>
        <v>0.12406731825561357</v>
      </c>
      <c r="ON73" s="310">
        <f t="shared" si="409"/>
        <v>4.1499754048167678E-2</v>
      </c>
      <c r="OO73" s="310">
        <f t="shared" si="410"/>
        <v>0.12406731825561357</v>
      </c>
      <c r="OP73" s="310">
        <f t="shared" si="411"/>
        <v>0.12406731825561357</v>
      </c>
      <c r="OQ73" s="310">
        <f t="shared" si="412"/>
        <v>4.1499754048167678E-2</v>
      </c>
      <c r="OR73" s="310">
        <f t="shared" si="413"/>
        <v>4.1499754048167678E-2</v>
      </c>
      <c r="OS73" s="310">
        <f t="shared" si="414"/>
        <v>0.12406731825561357</v>
      </c>
      <c r="OT73" s="310">
        <f t="shared" si="415"/>
        <v>0.12650217023863999</v>
      </c>
      <c r="OU73" s="310">
        <f t="shared" si="416"/>
        <v>4.1499754048167678E-2</v>
      </c>
      <c r="OV73" s="310">
        <f t="shared" si="417"/>
        <v>4.1499754048167678E-2</v>
      </c>
      <c r="OW73" s="310">
        <f t="shared" si="418"/>
        <v>0.12650217023863999</v>
      </c>
      <c r="OX73" s="310">
        <f t="shared" si="419"/>
        <v>0.12406731825561357</v>
      </c>
      <c r="OY73" s="310">
        <f t="shared" si="420"/>
        <v>0.12406731825561357</v>
      </c>
      <c r="OZ73" s="310">
        <f t="shared" si="421"/>
        <v>4.1499754048167678E-2</v>
      </c>
      <c r="PA73" s="310">
        <f t="shared" si="422"/>
        <v>4.1499754048167678E-2</v>
      </c>
      <c r="PB73" s="310">
        <f t="shared" si="423"/>
        <v>0.12406731825561357</v>
      </c>
      <c r="PC73" s="310">
        <f t="shared" si="424"/>
        <v>0.12406731825561357</v>
      </c>
      <c r="PD73" s="310">
        <f t="shared" si="425"/>
        <v>0.12406731825561357</v>
      </c>
      <c r="PE73" s="310">
        <f t="shared" si="426"/>
        <v>0.12406731825561357</v>
      </c>
      <c r="PF73" s="310">
        <f t="shared" si="427"/>
        <v>4.1499754048167678E-2</v>
      </c>
      <c r="PG73" s="310">
        <f t="shared" si="428"/>
        <v>4.1499754048167678E-2</v>
      </c>
      <c r="PH73" s="310">
        <f t="shared" si="429"/>
        <v>0.12650217023863999</v>
      </c>
      <c r="PI73" s="310">
        <f t="shared" si="430"/>
        <v>0.12650217023863999</v>
      </c>
      <c r="PJ73" s="310">
        <f t="shared" si="431"/>
        <v>0.12406731825561357</v>
      </c>
      <c r="PK73" s="310">
        <f t="shared" si="432"/>
        <v>4.1499754048167678E-2</v>
      </c>
      <c r="PL73" s="310">
        <f t="shared" si="433"/>
        <v>0.12406731825561357</v>
      </c>
      <c r="PM73" s="310">
        <f t="shared" si="434"/>
        <v>4.1499754048167678E-2</v>
      </c>
      <c r="PN73" s="310">
        <f t="shared" si="435"/>
        <v>0.12406731825561357</v>
      </c>
      <c r="PO73" s="310">
        <v>2.1614022778405149E-2</v>
      </c>
      <c r="PP73" s="310">
        <v>2.0745230924076831E-3</v>
      </c>
      <c r="PQ73" s="310">
        <v>9.9515504043989327E-3</v>
      </c>
      <c r="PR73" s="310">
        <v>5.7816360502353096E-3</v>
      </c>
      <c r="PT73" s="310">
        <f t="shared" si="436"/>
        <v>7.3556675851749229E-2</v>
      </c>
      <c r="PU73" s="310">
        <f t="shared" si="437"/>
        <v>7.3556675851749229E-2</v>
      </c>
      <c r="PV73" s="310">
        <f t="shared" si="438"/>
        <v>6.8774490852132997E-2</v>
      </c>
      <c r="PW73" s="310">
        <f t="shared" si="439"/>
        <v>4.5236823241150512E-2</v>
      </c>
      <c r="PX73" s="310">
        <f t="shared" si="440"/>
        <v>6.8774490852132997E-2</v>
      </c>
      <c r="PY73" s="310">
        <f t="shared" si="441"/>
        <v>4.5236823241150512E-2</v>
      </c>
      <c r="PZ73" s="310">
        <f t="shared" si="442"/>
        <v>4.5236823241150512E-2</v>
      </c>
      <c r="QA73" s="310">
        <f t="shared" si="443"/>
        <v>6.8774490852132997E-2</v>
      </c>
      <c r="QB73" s="310">
        <f t="shared" si="444"/>
        <v>6.8774490852132997E-2</v>
      </c>
      <c r="QC73" s="310">
        <f t="shared" si="445"/>
        <v>4.5236823241150512E-2</v>
      </c>
      <c r="QD73" s="310">
        <f t="shared" si="446"/>
        <v>7.3556675851749229E-2</v>
      </c>
      <c r="QE73" s="310">
        <f t="shared" si="447"/>
        <v>6.8774490852132997E-2</v>
      </c>
      <c r="QF73" s="310">
        <f t="shared" si="448"/>
        <v>6.8774490852132997E-2</v>
      </c>
      <c r="QG73" s="310">
        <f t="shared" si="449"/>
        <v>7.3556675851749229E-2</v>
      </c>
      <c r="QH73" s="310">
        <f t="shared" si="450"/>
        <v>4.5236823241150512E-2</v>
      </c>
      <c r="QI73" s="310">
        <f t="shared" si="451"/>
        <v>4.5236823241150512E-2</v>
      </c>
      <c r="QJ73" s="310">
        <f t="shared" si="452"/>
        <v>6.8774490852132997E-2</v>
      </c>
      <c r="QK73" s="310">
        <f t="shared" si="453"/>
        <v>6.8774490852132997E-2</v>
      </c>
      <c r="QL73" s="310">
        <f t="shared" si="454"/>
        <v>4.5236823241150512E-2</v>
      </c>
      <c r="QM73" s="310">
        <f t="shared" si="455"/>
        <v>4.5236823241150512E-2</v>
      </c>
      <c r="QN73" s="310">
        <f t="shared" si="456"/>
        <v>4.5236823241150512E-2</v>
      </c>
      <c r="QO73" s="310">
        <f t="shared" si="457"/>
        <v>4.5236823241150512E-2</v>
      </c>
      <c r="QP73" s="310">
        <f t="shared" si="458"/>
        <v>6.8774490852132997E-2</v>
      </c>
      <c r="QQ73" s="310">
        <f t="shared" si="459"/>
        <v>6.8774490852132997E-2</v>
      </c>
      <c r="QR73" s="310">
        <f t="shared" si="460"/>
        <v>7.3556675851749229E-2</v>
      </c>
      <c r="QS73" s="310">
        <f t="shared" si="461"/>
        <v>7.3556675851749229E-2</v>
      </c>
      <c r="QT73" s="310">
        <f t="shared" si="462"/>
        <v>4.5236823241150512E-2</v>
      </c>
      <c r="QU73" s="310">
        <f t="shared" si="463"/>
        <v>6.8774490852132997E-2</v>
      </c>
      <c r="QV73" s="310">
        <f t="shared" si="464"/>
        <v>4.5236823241150512E-2</v>
      </c>
      <c r="QW73" s="310">
        <f t="shared" si="465"/>
        <v>6.8774490852132997E-2</v>
      </c>
      <c r="QX73" s="310">
        <f t="shared" si="466"/>
        <v>4.5236823241150512E-2</v>
      </c>
      <c r="QY73" s="310">
        <v>2.1614022778405149E-2</v>
      </c>
      <c r="QZ73" s="310">
        <v>2.0745230924076831E-3</v>
      </c>
      <c r="RA73" s="310">
        <v>9.9515504043989327E-3</v>
      </c>
      <c r="RB73" s="310">
        <v>5.7816360502353096E-3</v>
      </c>
      <c r="RD73" s="310">
        <f t="shared" si="467"/>
        <v>0</v>
      </c>
      <c r="RE73" s="310">
        <f t="shared" si="468"/>
        <v>0</v>
      </c>
      <c r="RF73" s="310">
        <f t="shared" si="469"/>
        <v>0</v>
      </c>
      <c r="RG73" s="310">
        <f t="shared" si="470"/>
        <v>0</v>
      </c>
      <c r="RH73" s="310">
        <f t="shared" si="471"/>
        <v>0</v>
      </c>
      <c r="RI73" s="310">
        <f t="shared" si="472"/>
        <v>0</v>
      </c>
      <c r="RJ73" s="310">
        <f t="shared" si="473"/>
        <v>0</v>
      </c>
      <c r="RK73" s="310">
        <f t="shared" si="474"/>
        <v>0</v>
      </c>
      <c r="RL73" s="310">
        <f t="shared" si="475"/>
        <v>0</v>
      </c>
      <c r="RM73" s="310">
        <f t="shared" si="476"/>
        <v>0</v>
      </c>
      <c r="RN73" s="310">
        <f t="shared" si="477"/>
        <v>0</v>
      </c>
      <c r="RO73" s="310">
        <f t="shared" si="478"/>
        <v>0</v>
      </c>
      <c r="RP73" s="310">
        <f t="shared" si="479"/>
        <v>0</v>
      </c>
      <c r="RQ73" s="310">
        <f t="shared" si="480"/>
        <v>0</v>
      </c>
      <c r="RR73" s="310">
        <f t="shared" si="481"/>
        <v>0</v>
      </c>
      <c r="RS73" s="310">
        <f t="shared" si="482"/>
        <v>0</v>
      </c>
      <c r="RT73" s="310">
        <f t="shared" si="483"/>
        <v>0</v>
      </c>
      <c r="RU73" s="310">
        <f t="shared" si="484"/>
        <v>0</v>
      </c>
      <c r="RV73" s="310">
        <f t="shared" si="485"/>
        <v>0</v>
      </c>
      <c r="RW73" s="310">
        <f t="shared" si="486"/>
        <v>0</v>
      </c>
      <c r="RX73" s="310">
        <f t="shared" si="487"/>
        <v>0</v>
      </c>
      <c r="RY73" s="310">
        <f t="shared" si="488"/>
        <v>0</v>
      </c>
      <c r="RZ73" s="310">
        <f t="shared" si="489"/>
        <v>0</v>
      </c>
      <c r="SA73" s="310">
        <f t="shared" si="490"/>
        <v>0</v>
      </c>
      <c r="SB73" s="310">
        <f t="shared" si="491"/>
        <v>0</v>
      </c>
      <c r="SC73" s="310">
        <f t="shared" si="492"/>
        <v>0</v>
      </c>
      <c r="SD73" s="310">
        <f t="shared" si="493"/>
        <v>0</v>
      </c>
      <c r="SE73" s="310">
        <f t="shared" si="494"/>
        <v>0</v>
      </c>
      <c r="SF73" s="310">
        <f t="shared" si="495"/>
        <v>0</v>
      </c>
      <c r="SG73" s="310">
        <f t="shared" si="496"/>
        <v>0</v>
      </c>
      <c r="SH73" s="310">
        <f t="shared" si="497"/>
        <v>0</v>
      </c>
      <c r="SI73" s="310">
        <v>2.1614022778405149E-2</v>
      </c>
      <c r="SJ73" s="310">
        <v>2.0745230924076831E-3</v>
      </c>
      <c r="SK73" s="310">
        <v>9.9515504043989327E-3</v>
      </c>
      <c r="SL73" s="310">
        <v>5.7816360502353096E-3</v>
      </c>
      <c r="SN73" s="310">
        <f t="shared" si="498"/>
        <v>0.1328989229952621</v>
      </c>
      <c r="SO73" s="310">
        <f t="shared" si="499"/>
        <v>0.1328989229952621</v>
      </c>
      <c r="SP73" s="310">
        <f t="shared" si="500"/>
        <v>0.10702570254820307</v>
      </c>
      <c r="SQ73" s="310">
        <f t="shared" si="501"/>
        <v>0.10647525614161525</v>
      </c>
      <c r="SR73" s="310">
        <f t="shared" si="502"/>
        <v>0.10702570254820307</v>
      </c>
      <c r="SS73" s="310">
        <f t="shared" si="503"/>
        <v>0.10647525614161525</v>
      </c>
      <c r="ST73" s="310">
        <f t="shared" si="504"/>
        <v>0.10647525614161525</v>
      </c>
      <c r="SU73" s="310">
        <f t="shared" si="505"/>
        <v>0.10702570254820307</v>
      </c>
      <c r="SV73" s="310">
        <f t="shared" si="506"/>
        <v>0.10702570254820307</v>
      </c>
      <c r="SW73" s="310">
        <f t="shared" si="507"/>
        <v>0.10647525614161525</v>
      </c>
      <c r="SX73" s="310">
        <f t="shared" si="508"/>
        <v>0.1328989229952621</v>
      </c>
      <c r="SY73" s="310">
        <f t="shared" si="509"/>
        <v>0.10702570254820307</v>
      </c>
      <c r="SZ73" s="310">
        <f t="shared" si="510"/>
        <v>0.10702570254820307</v>
      </c>
      <c r="TA73" s="310">
        <f t="shared" si="511"/>
        <v>0.1328989229952621</v>
      </c>
      <c r="TB73" s="310">
        <f t="shared" si="512"/>
        <v>0.10647525614161525</v>
      </c>
      <c r="TC73" s="310">
        <f t="shared" si="513"/>
        <v>0.10647525614161525</v>
      </c>
      <c r="TD73" s="310">
        <f t="shared" si="514"/>
        <v>0.10702570254820307</v>
      </c>
      <c r="TE73" s="310">
        <f t="shared" si="515"/>
        <v>0.10702570254820307</v>
      </c>
      <c r="TF73" s="310">
        <f t="shared" si="516"/>
        <v>0.10647525614161525</v>
      </c>
      <c r="TG73" s="310">
        <f t="shared" si="517"/>
        <v>0.10647525614161525</v>
      </c>
      <c r="TH73" s="310">
        <f t="shared" si="518"/>
        <v>0.10647525614161525</v>
      </c>
      <c r="TI73" s="310">
        <f t="shared" si="519"/>
        <v>0.10647525614161525</v>
      </c>
      <c r="TJ73" s="310">
        <f t="shared" si="520"/>
        <v>0.10702570254820307</v>
      </c>
      <c r="TK73" s="310">
        <f t="shared" si="521"/>
        <v>0.10702570254820307</v>
      </c>
      <c r="TL73" s="310">
        <f t="shared" si="522"/>
        <v>0.1328989229952621</v>
      </c>
      <c r="TM73" s="310">
        <f t="shared" si="523"/>
        <v>0.1328989229952621</v>
      </c>
      <c r="TN73" s="310">
        <f t="shared" si="524"/>
        <v>0.10647525614161525</v>
      </c>
      <c r="TO73" s="310">
        <f t="shared" si="525"/>
        <v>0.10702570254820307</v>
      </c>
      <c r="TP73" s="310">
        <f t="shared" si="526"/>
        <v>0.10647525614161525</v>
      </c>
      <c r="TQ73" s="310">
        <f t="shared" si="527"/>
        <v>0.10702570254820307</v>
      </c>
      <c r="TR73" s="310">
        <f t="shared" si="528"/>
        <v>0.10647525614161525</v>
      </c>
      <c r="TS73" s="310">
        <v>2.1614022778405149E-2</v>
      </c>
      <c r="TT73" s="310">
        <v>2.0745230924076831E-3</v>
      </c>
      <c r="TU73" s="310">
        <v>9.9515504043989327E-3</v>
      </c>
      <c r="TV73" s="310">
        <v>5.7816360502353096E-3</v>
      </c>
      <c r="TX73" s="310">
        <f t="shared" si="529"/>
        <v>0.23535027317385396</v>
      </c>
      <c r="TY73" s="310">
        <f t="shared" si="530"/>
        <v>0.23535027317385396</v>
      </c>
      <c r="TZ73" s="310">
        <f t="shared" si="531"/>
        <v>4.8704736359144488E-4</v>
      </c>
      <c r="UA73" s="310">
        <f t="shared" si="532"/>
        <v>3.8446159997539446E-3</v>
      </c>
      <c r="UB73" s="310">
        <f t="shared" si="533"/>
        <v>4.8704736359144488E-4</v>
      </c>
      <c r="UC73" s="310">
        <f t="shared" si="534"/>
        <v>3.8446159997539446E-3</v>
      </c>
      <c r="UD73" s="310">
        <f t="shared" si="535"/>
        <v>3.8446159997539446E-3</v>
      </c>
      <c r="UE73" s="310">
        <f t="shared" si="536"/>
        <v>4.8704736359144488E-4</v>
      </c>
      <c r="UF73" s="310">
        <f t="shared" si="537"/>
        <v>4.8704736359144488E-4</v>
      </c>
      <c r="UG73" s="310">
        <f t="shared" si="538"/>
        <v>3.8446159997539446E-3</v>
      </c>
      <c r="UH73" s="310">
        <f t="shared" si="539"/>
        <v>0.23535027317385396</v>
      </c>
      <c r="UI73" s="310">
        <f t="shared" si="540"/>
        <v>4.8704736359144488E-4</v>
      </c>
      <c r="UJ73" s="310">
        <f t="shared" si="541"/>
        <v>4.8704736359144488E-4</v>
      </c>
      <c r="UK73" s="310">
        <f t="shared" si="542"/>
        <v>0.23535027317385396</v>
      </c>
      <c r="UL73" s="310">
        <f t="shared" si="543"/>
        <v>3.8446159997539446E-3</v>
      </c>
      <c r="UM73" s="310">
        <f t="shared" si="544"/>
        <v>3.8446159997539446E-3</v>
      </c>
      <c r="UN73" s="310">
        <f t="shared" si="545"/>
        <v>4.8704736359144488E-4</v>
      </c>
      <c r="UO73" s="310">
        <f t="shared" si="546"/>
        <v>4.8704736359144488E-4</v>
      </c>
      <c r="UP73" s="310">
        <f t="shared" si="547"/>
        <v>3.8446159997539446E-3</v>
      </c>
      <c r="UQ73" s="310">
        <f t="shared" si="548"/>
        <v>3.8446159997539446E-3</v>
      </c>
      <c r="UR73" s="310">
        <f t="shared" si="549"/>
        <v>3.8446159997539446E-3</v>
      </c>
      <c r="US73" s="310">
        <f t="shared" si="550"/>
        <v>3.8446159997539446E-3</v>
      </c>
      <c r="UT73" s="310">
        <f t="shared" si="551"/>
        <v>4.8704736359144488E-4</v>
      </c>
      <c r="UU73" s="310">
        <f t="shared" si="552"/>
        <v>4.8704736359144488E-4</v>
      </c>
      <c r="UV73" s="310">
        <f t="shared" si="553"/>
        <v>0.23535027317385396</v>
      </c>
      <c r="UW73" s="310">
        <f t="shared" si="554"/>
        <v>0.23535027317385396</v>
      </c>
      <c r="UX73" s="310">
        <f t="shared" si="555"/>
        <v>3.8446159997539446E-3</v>
      </c>
      <c r="UY73" s="310">
        <f t="shared" si="556"/>
        <v>4.8704736359144488E-4</v>
      </c>
      <c r="UZ73" s="310">
        <f t="shared" si="557"/>
        <v>3.8446159997539446E-3</v>
      </c>
      <c r="VA73" s="310">
        <f t="shared" si="558"/>
        <v>4.8704736359144488E-4</v>
      </c>
      <c r="VB73" s="310">
        <f t="shared" si="559"/>
        <v>3.8446159997539446E-3</v>
      </c>
      <c r="VC73" s="310">
        <v>2.1614022778405149E-2</v>
      </c>
      <c r="VD73" s="310">
        <v>2.0745230924076831E-3</v>
      </c>
      <c r="VE73" s="310">
        <v>9.9515504043989327E-3</v>
      </c>
      <c r="VF73" s="310">
        <v>5.7816360502353096E-3</v>
      </c>
      <c r="VH73" s="310">
        <f t="shared" si="560"/>
        <v>0</v>
      </c>
      <c r="VI73" s="310">
        <f t="shared" si="561"/>
        <v>0</v>
      </c>
      <c r="VJ73" s="310">
        <f t="shared" si="562"/>
        <v>0</v>
      </c>
      <c r="VK73" s="310">
        <f t="shared" si="563"/>
        <v>0</v>
      </c>
      <c r="VL73" s="310">
        <f t="shared" si="564"/>
        <v>0</v>
      </c>
      <c r="VM73" s="310">
        <f t="shared" si="565"/>
        <v>0</v>
      </c>
      <c r="VN73" s="310">
        <f t="shared" si="566"/>
        <v>0</v>
      </c>
      <c r="VO73" s="310">
        <f t="shared" si="567"/>
        <v>0</v>
      </c>
      <c r="VP73" s="310">
        <f t="shared" si="568"/>
        <v>0</v>
      </c>
      <c r="VQ73" s="310">
        <f t="shared" si="569"/>
        <v>0</v>
      </c>
      <c r="VR73" s="310">
        <f t="shared" si="570"/>
        <v>0</v>
      </c>
      <c r="VS73" s="310">
        <f t="shared" si="571"/>
        <v>0</v>
      </c>
      <c r="VT73" s="310">
        <f t="shared" si="572"/>
        <v>0</v>
      </c>
      <c r="VU73" s="310">
        <f t="shared" si="573"/>
        <v>0</v>
      </c>
      <c r="VV73" s="310">
        <f t="shared" si="574"/>
        <v>0</v>
      </c>
      <c r="VW73" s="310">
        <f t="shared" si="575"/>
        <v>0</v>
      </c>
      <c r="VX73" s="310">
        <f t="shared" si="576"/>
        <v>0</v>
      </c>
      <c r="VY73" s="310">
        <f t="shared" si="577"/>
        <v>0</v>
      </c>
      <c r="VZ73" s="310">
        <f t="shared" si="578"/>
        <v>0</v>
      </c>
      <c r="WA73" s="310">
        <f t="shared" si="579"/>
        <v>0</v>
      </c>
      <c r="WB73" s="310">
        <f t="shared" si="580"/>
        <v>0</v>
      </c>
      <c r="WC73" s="310">
        <f t="shared" si="581"/>
        <v>0</v>
      </c>
      <c r="WD73" s="310">
        <f t="shared" si="582"/>
        <v>0</v>
      </c>
      <c r="WE73" s="310">
        <f t="shared" si="583"/>
        <v>0</v>
      </c>
      <c r="WF73" s="310">
        <f t="shared" si="584"/>
        <v>0</v>
      </c>
      <c r="WG73" s="310">
        <f t="shared" si="585"/>
        <v>0</v>
      </c>
      <c r="WH73" s="310">
        <f t="shared" si="586"/>
        <v>0</v>
      </c>
      <c r="WI73" s="310">
        <f t="shared" si="587"/>
        <v>0</v>
      </c>
      <c r="WJ73" s="310">
        <f t="shared" si="588"/>
        <v>0</v>
      </c>
      <c r="WK73" s="310">
        <f t="shared" si="589"/>
        <v>0</v>
      </c>
      <c r="WL73" s="310">
        <f t="shared" si="590"/>
        <v>0</v>
      </c>
      <c r="WM73" s="310">
        <v>2.1614022778405149E-2</v>
      </c>
      <c r="WN73" s="310">
        <v>2.0745230924076831E-3</v>
      </c>
      <c r="WO73" s="310">
        <v>9.9515504043989327E-3</v>
      </c>
      <c r="WP73" s="310">
        <v>5.7816360502353096E-3</v>
      </c>
      <c r="WR73" s="310">
        <f t="shared" si="591"/>
        <v>0</v>
      </c>
      <c r="WS73" s="310">
        <f t="shared" si="592"/>
        <v>0</v>
      </c>
      <c r="WT73" s="310">
        <f t="shared" si="593"/>
        <v>0</v>
      </c>
      <c r="WU73" s="310">
        <f t="shared" si="594"/>
        <v>0</v>
      </c>
      <c r="WV73" s="310">
        <f t="shared" si="595"/>
        <v>0</v>
      </c>
      <c r="WW73" s="310">
        <f t="shared" si="596"/>
        <v>0</v>
      </c>
      <c r="WX73" s="310">
        <f t="shared" si="597"/>
        <v>0</v>
      </c>
      <c r="WY73" s="310">
        <f t="shared" si="598"/>
        <v>0</v>
      </c>
      <c r="WZ73" s="310">
        <f t="shared" si="599"/>
        <v>0</v>
      </c>
      <c r="XA73" s="310">
        <f t="shared" si="600"/>
        <v>0</v>
      </c>
      <c r="XB73" s="310">
        <f t="shared" si="601"/>
        <v>0</v>
      </c>
      <c r="XC73" s="310">
        <f t="shared" si="602"/>
        <v>0</v>
      </c>
      <c r="XD73" s="310">
        <f t="shared" si="603"/>
        <v>0</v>
      </c>
      <c r="XE73" s="310">
        <f t="shared" si="604"/>
        <v>0</v>
      </c>
      <c r="XF73" s="310">
        <f t="shared" si="605"/>
        <v>0</v>
      </c>
      <c r="XG73" s="310">
        <f t="shared" si="606"/>
        <v>0</v>
      </c>
      <c r="XH73" s="310">
        <f t="shared" si="607"/>
        <v>0</v>
      </c>
      <c r="XI73" s="310">
        <f t="shared" si="608"/>
        <v>0</v>
      </c>
      <c r="XJ73" s="310">
        <f t="shared" si="609"/>
        <v>0</v>
      </c>
      <c r="XK73" s="310">
        <f t="shared" si="610"/>
        <v>0</v>
      </c>
      <c r="XL73" s="310">
        <f t="shared" si="611"/>
        <v>0</v>
      </c>
      <c r="XM73" s="310">
        <f t="shared" si="612"/>
        <v>0</v>
      </c>
      <c r="XN73" s="310">
        <f t="shared" si="613"/>
        <v>0</v>
      </c>
      <c r="XO73" s="310">
        <f t="shared" si="614"/>
        <v>0</v>
      </c>
      <c r="XP73" s="310">
        <f t="shared" si="615"/>
        <v>0</v>
      </c>
      <c r="XQ73" s="310">
        <f t="shared" si="616"/>
        <v>0</v>
      </c>
      <c r="XR73" s="310">
        <f t="shared" si="617"/>
        <v>0</v>
      </c>
      <c r="XS73" s="310">
        <f t="shared" si="618"/>
        <v>0</v>
      </c>
      <c r="XT73" s="310">
        <f t="shared" si="619"/>
        <v>0</v>
      </c>
      <c r="XU73" s="310">
        <f t="shared" si="620"/>
        <v>0</v>
      </c>
      <c r="XV73" s="310">
        <f t="shared" si="621"/>
        <v>0</v>
      </c>
      <c r="XW73" s="310">
        <v>2.1614022778405149E-2</v>
      </c>
      <c r="XX73" s="310">
        <v>2.0745230924076831E-3</v>
      </c>
      <c r="XY73" s="310">
        <v>9.9515504043989327E-3</v>
      </c>
      <c r="XZ73" s="310">
        <v>5.7816360502353096E-3</v>
      </c>
      <c r="YB73" s="310">
        <f t="shared" si="622"/>
        <v>0</v>
      </c>
      <c r="YC73" s="310">
        <f t="shared" si="623"/>
        <v>0</v>
      </c>
      <c r="YD73" s="310">
        <f t="shared" si="624"/>
        <v>0</v>
      </c>
      <c r="YE73" s="310">
        <f t="shared" si="625"/>
        <v>0</v>
      </c>
      <c r="YF73" s="310">
        <f t="shared" si="626"/>
        <v>0</v>
      </c>
      <c r="YG73" s="310">
        <f t="shared" si="627"/>
        <v>0</v>
      </c>
      <c r="YH73" s="310">
        <f t="shared" si="628"/>
        <v>0</v>
      </c>
      <c r="YI73" s="310">
        <f t="shared" si="629"/>
        <v>0</v>
      </c>
      <c r="YJ73" s="310">
        <f t="shared" si="630"/>
        <v>0</v>
      </c>
      <c r="YK73" s="310">
        <f t="shared" si="631"/>
        <v>0</v>
      </c>
      <c r="YL73" s="310">
        <f t="shared" si="632"/>
        <v>0</v>
      </c>
      <c r="YM73" s="310">
        <f t="shared" si="633"/>
        <v>0</v>
      </c>
      <c r="YN73" s="310">
        <f t="shared" si="634"/>
        <v>0</v>
      </c>
      <c r="YO73" s="310">
        <f t="shared" si="635"/>
        <v>0</v>
      </c>
      <c r="YP73" s="310">
        <f t="shared" si="636"/>
        <v>0</v>
      </c>
      <c r="YQ73" s="310">
        <f t="shared" si="637"/>
        <v>0</v>
      </c>
      <c r="YR73" s="310">
        <f t="shared" si="638"/>
        <v>0</v>
      </c>
      <c r="YS73" s="310">
        <f t="shared" si="639"/>
        <v>0</v>
      </c>
      <c r="YT73" s="310">
        <f t="shared" si="640"/>
        <v>0</v>
      </c>
      <c r="YU73" s="310">
        <f t="shared" si="641"/>
        <v>0</v>
      </c>
      <c r="YV73" s="310">
        <f t="shared" si="642"/>
        <v>0</v>
      </c>
      <c r="YW73" s="310">
        <f t="shared" si="643"/>
        <v>0</v>
      </c>
      <c r="YX73" s="310">
        <f t="shared" si="644"/>
        <v>0</v>
      </c>
      <c r="YY73" s="310">
        <f t="shared" si="645"/>
        <v>0</v>
      </c>
      <c r="YZ73" s="310">
        <f t="shared" si="646"/>
        <v>0</v>
      </c>
      <c r="ZA73" s="310">
        <f t="shared" si="647"/>
        <v>0</v>
      </c>
      <c r="ZB73" s="310">
        <f t="shared" si="648"/>
        <v>0</v>
      </c>
      <c r="ZC73" s="310">
        <f t="shared" si="649"/>
        <v>0</v>
      </c>
      <c r="ZD73" s="310">
        <f t="shared" si="650"/>
        <v>0</v>
      </c>
      <c r="ZE73" s="310">
        <f t="shared" si="651"/>
        <v>0</v>
      </c>
      <c r="ZF73" s="310">
        <f t="shared" si="652"/>
        <v>0</v>
      </c>
      <c r="ZG73" s="310">
        <v>2.1614022778405149E-2</v>
      </c>
      <c r="ZH73" s="310">
        <v>2.0745230924076831E-3</v>
      </c>
      <c r="ZI73" s="310">
        <v>9.9515504043989327E-3</v>
      </c>
      <c r="ZJ73" s="310">
        <v>5.7816360502353096E-3</v>
      </c>
      <c r="ZL73" s="310">
        <f t="shared" si="653"/>
        <v>0</v>
      </c>
      <c r="ZM73" s="310">
        <f t="shared" si="654"/>
        <v>0</v>
      </c>
      <c r="ZN73" s="310">
        <f t="shared" si="655"/>
        <v>0</v>
      </c>
      <c r="ZO73" s="310">
        <f t="shared" si="656"/>
        <v>0</v>
      </c>
      <c r="ZP73" s="310">
        <f t="shared" si="657"/>
        <v>0</v>
      </c>
      <c r="ZQ73" s="310">
        <f t="shared" si="658"/>
        <v>0</v>
      </c>
      <c r="ZR73" s="310">
        <f t="shared" si="659"/>
        <v>0</v>
      </c>
      <c r="ZS73" s="310">
        <f t="shared" si="660"/>
        <v>0</v>
      </c>
      <c r="ZT73" s="310">
        <f t="shared" si="661"/>
        <v>0</v>
      </c>
      <c r="ZU73" s="310">
        <f t="shared" si="662"/>
        <v>0</v>
      </c>
      <c r="ZV73" s="310">
        <f t="shared" si="663"/>
        <v>0</v>
      </c>
      <c r="ZW73" s="310">
        <f t="shared" si="664"/>
        <v>0</v>
      </c>
      <c r="ZX73" s="310">
        <f t="shared" si="665"/>
        <v>0</v>
      </c>
      <c r="ZY73" s="310">
        <f t="shared" si="666"/>
        <v>0</v>
      </c>
      <c r="ZZ73" s="310">
        <f t="shared" si="667"/>
        <v>0</v>
      </c>
      <c r="AAA73" s="310">
        <f t="shared" si="668"/>
        <v>0</v>
      </c>
      <c r="AAB73" s="310">
        <f t="shared" si="669"/>
        <v>0</v>
      </c>
      <c r="AAC73" s="310">
        <f t="shared" si="670"/>
        <v>0</v>
      </c>
      <c r="AAD73" s="310">
        <f t="shared" si="671"/>
        <v>0</v>
      </c>
      <c r="AAE73" s="310">
        <f t="shared" si="672"/>
        <v>0</v>
      </c>
      <c r="AAF73" s="310">
        <f t="shared" si="673"/>
        <v>0</v>
      </c>
      <c r="AAG73" s="310">
        <f t="shared" si="674"/>
        <v>0</v>
      </c>
      <c r="AAH73" s="310">
        <f t="shared" si="675"/>
        <v>0</v>
      </c>
      <c r="AAI73" s="310">
        <f t="shared" si="676"/>
        <v>0</v>
      </c>
      <c r="AAJ73" s="310">
        <f t="shared" si="677"/>
        <v>0</v>
      </c>
      <c r="AAK73" s="310">
        <f t="shared" si="678"/>
        <v>0</v>
      </c>
      <c r="AAL73" s="310">
        <f t="shared" si="679"/>
        <v>0</v>
      </c>
      <c r="AAM73" s="310">
        <f t="shared" si="680"/>
        <v>0</v>
      </c>
      <c r="AAN73" s="310">
        <f t="shared" si="681"/>
        <v>0</v>
      </c>
      <c r="AAO73" s="310">
        <f t="shared" si="682"/>
        <v>0</v>
      </c>
      <c r="AAP73" s="310">
        <f t="shared" si="683"/>
        <v>0</v>
      </c>
      <c r="AAQ73" s="310">
        <v>2.1614022778405149E-2</v>
      </c>
      <c r="AAR73" s="310">
        <v>2.0745230924076831E-3</v>
      </c>
      <c r="AAS73" s="310">
        <v>9.9515504043989327E-3</v>
      </c>
      <c r="AAT73" s="310">
        <v>5.7816360502353096E-3</v>
      </c>
      <c r="AAV73" s="310">
        <f t="shared" si="684"/>
        <v>0</v>
      </c>
      <c r="AAW73" s="310">
        <f t="shared" si="685"/>
        <v>0</v>
      </c>
      <c r="AAX73" s="310">
        <f t="shared" si="686"/>
        <v>1.883761682242991E-2</v>
      </c>
      <c r="AAY73" s="310">
        <f t="shared" si="687"/>
        <v>0</v>
      </c>
      <c r="AAZ73" s="310">
        <f t="shared" si="688"/>
        <v>1.883761682242991E-2</v>
      </c>
      <c r="ABA73" s="310">
        <f t="shared" si="689"/>
        <v>0</v>
      </c>
      <c r="ABB73" s="310">
        <f t="shared" si="690"/>
        <v>0</v>
      </c>
      <c r="ABC73" s="310">
        <f t="shared" si="691"/>
        <v>1.883761682242991E-2</v>
      </c>
      <c r="ABD73" s="310">
        <f t="shared" si="692"/>
        <v>1.883761682242991E-2</v>
      </c>
      <c r="ABE73" s="310">
        <f t="shared" si="693"/>
        <v>0</v>
      </c>
      <c r="ABF73" s="310">
        <f t="shared" si="694"/>
        <v>0</v>
      </c>
      <c r="ABG73" s="310">
        <f t="shared" si="695"/>
        <v>1.883761682242991E-2</v>
      </c>
      <c r="ABH73" s="310">
        <f t="shared" si="696"/>
        <v>1.883761682242991E-2</v>
      </c>
      <c r="ABI73" s="310">
        <f t="shared" si="697"/>
        <v>0</v>
      </c>
      <c r="ABJ73" s="310">
        <f t="shared" si="698"/>
        <v>0</v>
      </c>
      <c r="ABK73" s="310">
        <f t="shared" si="699"/>
        <v>0</v>
      </c>
      <c r="ABL73" s="310">
        <f t="shared" si="700"/>
        <v>1.883761682242991E-2</v>
      </c>
      <c r="ABM73" s="310">
        <f t="shared" si="701"/>
        <v>1.883761682242991E-2</v>
      </c>
      <c r="ABN73" s="310">
        <f t="shared" si="702"/>
        <v>0</v>
      </c>
      <c r="ABO73" s="310">
        <f t="shared" si="703"/>
        <v>0</v>
      </c>
      <c r="ABP73" s="310">
        <f t="shared" si="704"/>
        <v>0</v>
      </c>
      <c r="ABQ73" s="310">
        <f t="shared" si="705"/>
        <v>0</v>
      </c>
      <c r="ABR73" s="310">
        <f t="shared" si="706"/>
        <v>1.883761682242991E-2</v>
      </c>
      <c r="ABS73" s="310">
        <f t="shared" si="707"/>
        <v>1.883761682242991E-2</v>
      </c>
      <c r="ABT73" s="310">
        <f t="shared" si="708"/>
        <v>0</v>
      </c>
      <c r="ABU73" s="310">
        <f t="shared" si="709"/>
        <v>0</v>
      </c>
      <c r="ABV73" s="310">
        <f t="shared" si="710"/>
        <v>0</v>
      </c>
      <c r="ABW73" s="310">
        <f t="shared" si="711"/>
        <v>1.883761682242991E-2</v>
      </c>
      <c r="ABX73" s="310">
        <f t="shared" si="712"/>
        <v>0</v>
      </c>
      <c r="ABY73" s="310">
        <f t="shared" si="713"/>
        <v>1.883761682242991E-2</v>
      </c>
      <c r="ABZ73" s="310">
        <f t="shared" si="714"/>
        <v>0</v>
      </c>
      <c r="ACA73" s="310">
        <v>2.1614022778405149E-2</v>
      </c>
      <c r="ACB73" s="310">
        <v>2.0745230924076831E-3</v>
      </c>
      <c r="ACC73" s="310">
        <v>9.9515504043989327E-3</v>
      </c>
      <c r="ACD73" s="310">
        <v>5.7816360502353096E-3</v>
      </c>
      <c r="ACF73" s="310">
        <f t="shared" si="715"/>
        <v>3.4713046575767147E-2</v>
      </c>
      <c r="ACG73" s="310">
        <f t="shared" si="716"/>
        <v>3.4713046575767147E-2</v>
      </c>
      <c r="ACH73" s="310">
        <f t="shared" si="717"/>
        <v>3.8339127165910258E-2</v>
      </c>
      <c r="ACI73" s="310">
        <f t="shared" si="718"/>
        <v>3.9405668228358309E-2</v>
      </c>
      <c r="ACJ73" s="310">
        <f t="shared" si="719"/>
        <v>3.8339127165910258E-2</v>
      </c>
      <c r="ACK73" s="310">
        <f t="shared" si="720"/>
        <v>3.9405668228358309E-2</v>
      </c>
      <c r="ACL73" s="310">
        <f t="shared" si="721"/>
        <v>3.9405668228358309E-2</v>
      </c>
      <c r="ACM73" s="310">
        <f t="shared" si="722"/>
        <v>3.8339127165910258E-2</v>
      </c>
      <c r="ACN73" s="310">
        <f t="shared" si="723"/>
        <v>3.8339127165910258E-2</v>
      </c>
      <c r="ACO73" s="310">
        <f t="shared" si="724"/>
        <v>3.9405668228358309E-2</v>
      </c>
      <c r="ACP73" s="310">
        <f t="shared" si="725"/>
        <v>3.4713046575767147E-2</v>
      </c>
      <c r="ACQ73" s="310">
        <f t="shared" si="726"/>
        <v>3.8339127165910258E-2</v>
      </c>
      <c r="ACR73" s="310">
        <f t="shared" si="727"/>
        <v>3.8339127165910258E-2</v>
      </c>
      <c r="ACS73" s="310">
        <f t="shared" si="728"/>
        <v>3.4713046575767147E-2</v>
      </c>
      <c r="ACT73" s="310">
        <f t="shared" si="729"/>
        <v>3.9405668228358309E-2</v>
      </c>
      <c r="ACU73" s="310">
        <f t="shared" si="730"/>
        <v>3.9405668228358309E-2</v>
      </c>
      <c r="ACV73" s="310">
        <f t="shared" si="731"/>
        <v>3.8339127165910258E-2</v>
      </c>
      <c r="ACW73" s="310">
        <f t="shared" si="732"/>
        <v>3.8339127165910258E-2</v>
      </c>
      <c r="ACX73" s="310">
        <f t="shared" si="733"/>
        <v>3.9405668228358309E-2</v>
      </c>
      <c r="ACY73" s="310">
        <f t="shared" si="734"/>
        <v>3.9405668228358309E-2</v>
      </c>
      <c r="ACZ73" s="310">
        <f t="shared" si="735"/>
        <v>3.9405668228358309E-2</v>
      </c>
      <c r="ADA73" s="310">
        <f t="shared" si="736"/>
        <v>3.9405668228358309E-2</v>
      </c>
      <c r="ADB73" s="310">
        <f t="shared" si="737"/>
        <v>3.8339127165910258E-2</v>
      </c>
      <c r="ADC73" s="310">
        <f t="shared" si="738"/>
        <v>3.8339127165910258E-2</v>
      </c>
      <c r="ADD73" s="310">
        <f t="shared" si="739"/>
        <v>3.4713046575767147E-2</v>
      </c>
      <c r="ADE73" s="310">
        <f t="shared" si="740"/>
        <v>3.4713046575767147E-2</v>
      </c>
      <c r="ADF73" s="310">
        <f t="shared" si="741"/>
        <v>3.9405668228358309E-2</v>
      </c>
      <c r="ADG73" s="310">
        <f t="shared" si="742"/>
        <v>3.8339127165910258E-2</v>
      </c>
      <c r="ADH73" s="310">
        <f t="shared" si="743"/>
        <v>3.9405668228358309E-2</v>
      </c>
      <c r="ADI73" s="310">
        <f t="shared" si="744"/>
        <v>3.8339127165910258E-2</v>
      </c>
      <c r="ADJ73" s="310">
        <f t="shared" si="745"/>
        <v>3.9405668228358309E-2</v>
      </c>
      <c r="ADK73" s="310">
        <v>2.1614022778405149E-2</v>
      </c>
      <c r="ADL73" s="310">
        <v>2.0745230924076831E-3</v>
      </c>
      <c r="ADM73" s="310">
        <v>9.9515504043989327E-3</v>
      </c>
      <c r="ADN73" s="310">
        <v>5.7816360502353096E-3</v>
      </c>
      <c r="ADP73" s="310">
        <f t="shared" si="746"/>
        <v>0</v>
      </c>
      <c r="ADQ73" s="310">
        <f t="shared" si="747"/>
        <v>0</v>
      </c>
      <c r="ADR73" s="310">
        <f t="shared" si="748"/>
        <v>0</v>
      </c>
      <c r="ADS73" s="310">
        <f t="shared" si="749"/>
        <v>0</v>
      </c>
      <c r="ADT73" s="310">
        <f t="shared" si="750"/>
        <v>0</v>
      </c>
      <c r="ADU73" s="310">
        <f t="shared" si="751"/>
        <v>0</v>
      </c>
      <c r="ADV73" s="310">
        <f t="shared" si="752"/>
        <v>0</v>
      </c>
      <c r="ADW73" s="310">
        <f t="shared" si="753"/>
        <v>0</v>
      </c>
      <c r="ADX73" s="310">
        <f t="shared" si="754"/>
        <v>0</v>
      </c>
      <c r="ADY73" s="310">
        <f t="shared" si="755"/>
        <v>0</v>
      </c>
      <c r="ADZ73" s="310">
        <f t="shared" si="756"/>
        <v>0</v>
      </c>
      <c r="AEA73" s="310">
        <f t="shared" si="757"/>
        <v>0</v>
      </c>
      <c r="AEB73" s="310">
        <f t="shared" si="758"/>
        <v>0</v>
      </c>
      <c r="AEC73" s="310">
        <f t="shared" si="759"/>
        <v>0</v>
      </c>
      <c r="AED73" s="310">
        <f t="shared" si="760"/>
        <v>0</v>
      </c>
      <c r="AEE73" s="310">
        <f t="shared" si="761"/>
        <v>0</v>
      </c>
      <c r="AEF73" s="310">
        <f t="shared" si="762"/>
        <v>0</v>
      </c>
      <c r="AEG73" s="310">
        <f t="shared" si="763"/>
        <v>0</v>
      </c>
      <c r="AEH73" s="310">
        <f t="shared" si="764"/>
        <v>0</v>
      </c>
      <c r="AEI73" s="310">
        <f t="shared" si="765"/>
        <v>0</v>
      </c>
      <c r="AEJ73" s="310">
        <f t="shared" si="766"/>
        <v>0</v>
      </c>
      <c r="AEK73" s="310">
        <f t="shared" si="767"/>
        <v>0</v>
      </c>
      <c r="AEL73" s="310">
        <f t="shared" si="768"/>
        <v>0</v>
      </c>
      <c r="AEM73" s="310">
        <f t="shared" si="769"/>
        <v>0</v>
      </c>
      <c r="AEN73" s="310">
        <f t="shared" si="770"/>
        <v>0</v>
      </c>
      <c r="AEO73" s="310">
        <f t="shared" si="771"/>
        <v>0</v>
      </c>
      <c r="AEP73" s="310">
        <f t="shared" si="772"/>
        <v>0</v>
      </c>
      <c r="AEQ73" s="310">
        <f t="shared" si="773"/>
        <v>0</v>
      </c>
      <c r="AER73" s="310">
        <f t="shared" si="774"/>
        <v>0</v>
      </c>
      <c r="AES73" s="310">
        <f t="shared" si="775"/>
        <v>0</v>
      </c>
      <c r="AET73" s="310">
        <f t="shared" si="776"/>
        <v>0</v>
      </c>
      <c r="AEU73" s="310">
        <v>2.1614022778405149E-2</v>
      </c>
      <c r="AEV73" s="310">
        <v>2.0745230924076831E-3</v>
      </c>
      <c r="AEW73" s="310">
        <v>9.9515504043989327E-3</v>
      </c>
      <c r="AEX73" s="310">
        <v>5.7816360502353096E-3</v>
      </c>
      <c r="AEZ73" s="310">
        <f t="shared" si="777"/>
        <v>0</v>
      </c>
      <c r="AFA73" s="310">
        <f t="shared" si="778"/>
        <v>0</v>
      </c>
      <c r="AFB73" s="310">
        <f t="shared" si="779"/>
        <v>0</v>
      </c>
      <c r="AFC73" s="310">
        <f t="shared" si="780"/>
        <v>0</v>
      </c>
      <c r="AFD73" s="310">
        <f t="shared" si="781"/>
        <v>0</v>
      </c>
      <c r="AFE73" s="310">
        <f t="shared" si="782"/>
        <v>0</v>
      </c>
      <c r="AFF73" s="310">
        <f t="shared" si="783"/>
        <v>0</v>
      </c>
      <c r="AFG73" s="310">
        <f t="shared" si="784"/>
        <v>0</v>
      </c>
      <c r="AFH73" s="310">
        <f t="shared" si="785"/>
        <v>0</v>
      </c>
      <c r="AFI73" s="310">
        <f t="shared" si="786"/>
        <v>0</v>
      </c>
      <c r="AFJ73" s="310">
        <f t="shared" si="787"/>
        <v>0</v>
      </c>
      <c r="AFK73" s="310">
        <f t="shared" si="788"/>
        <v>0</v>
      </c>
      <c r="AFL73" s="310">
        <f t="shared" si="789"/>
        <v>0</v>
      </c>
      <c r="AFM73" s="310">
        <f t="shared" si="790"/>
        <v>0</v>
      </c>
      <c r="AFN73" s="310">
        <f t="shared" si="791"/>
        <v>0</v>
      </c>
      <c r="AFO73" s="310">
        <f t="shared" si="792"/>
        <v>0</v>
      </c>
      <c r="AFP73" s="310">
        <f t="shared" si="793"/>
        <v>0</v>
      </c>
      <c r="AFQ73" s="310">
        <f t="shared" si="794"/>
        <v>0</v>
      </c>
      <c r="AFR73" s="310">
        <f t="shared" si="795"/>
        <v>0</v>
      </c>
      <c r="AFS73" s="310">
        <f t="shared" si="796"/>
        <v>0</v>
      </c>
      <c r="AFT73" s="310">
        <f t="shared" si="797"/>
        <v>0</v>
      </c>
      <c r="AFU73" s="310">
        <f t="shared" si="798"/>
        <v>0</v>
      </c>
      <c r="AFV73" s="310">
        <f t="shared" si="799"/>
        <v>0</v>
      </c>
      <c r="AFW73" s="310">
        <f t="shared" si="800"/>
        <v>0</v>
      </c>
      <c r="AFX73" s="310">
        <f t="shared" si="801"/>
        <v>0</v>
      </c>
      <c r="AFY73" s="310">
        <f t="shared" si="802"/>
        <v>0</v>
      </c>
      <c r="AFZ73" s="310">
        <f t="shared" si="803"/>
        <v>0</v>
      </c>
      <c r="AGA73" s="310">
        <f t="shared" si="804"/>
        <v>0</v>
      </c>
      <c r="AGB73" s="310">
        <f t="shared" si="805"/>
        <v>0</v>
      </c>
      <c r="AGC73" s="310">
        <f t="shared" si="806"/>
        <v>0</v>
      </c>
      <c r="AGD73" s="310">
        <f t="shared" si="807"/>
        <v>0</v>
      </c>
      <c r="AGE73" s="310">
        <v>2.1614022778405149E-2</v>
      </c>
      <c r="AGF73" s="310">
        <v>2.0745230924076831E-3</v>
      </c>
      <c r="AGG73" s="310">
        <v>9.9515504043989327E-3</v>
      </c>
      <c r="AGH73" s="310">
        <v>5.7816360502353096E-3</v>
      </c>
    </row>
    <row r="74" spans="3:866" x14ac:dyDescent="0.25">
      <c r="C74" s="149" t="s">
        <v>104</v>
      </c>
      <c r="D74" s="310">
        <f t="shared" si="65"/>
        <v>0.10022985700469848</v>
      </c>
      <c r="E74" s="310">
        <f t="shared" si="66"/>
        <v>0.10022985700469848</v>
      </c>
      <c r="F74" s="310">
        <f t="shared" si="67"/>
        <v>8.1388431873549716E-2</v>
      </c>
      <c r="G74" s="310">
        <f t="shared" si="68"/>
        <v>8.1035695932650267E-2</v>
      </c>
      <c r="H74" s="310">
        <f t="shared" si="69"/>
        <v>8.1388431873549716E-2</v>
      </c>
      <c r="I74" s="310">
        <f t="shared" si="70"/>
        <v>8.1035695932650267E-2</v>
      </c>
      <c r="J74" s="310">
        <f t="shared" si="71"/>
        <v>8.1035695932650267E-2</v>
      </c>
      <c r="K74" s="310">
        <f t="shared" si="72"/>
        <v>8.1388431873549716E-2</v>
      </c>
      <c r="L74" s="310">
        <f t="shared" si="73"/>
        <v>8.1388431873549716E-2</v>
      </c>
      <c r="M74" s="310">
        <f t="shared" si="74"/>
        <v>8.1035695932650267E-2</v>
      </c>
      <c r="N74" s="310">
        <f t="shared" si="75"/>
        <v>0.10022985700469848</v>
      </c>
      <c r="O74" s="310">
        <f t="shared" si="76"/>
        <v>8.1388431873549716E-2</v>
      </c>
      <c r="P74" s="310">
        <f t="shared" si="77"/>
        <v>8.1388431873549716E-2</v>
      </c>
      <c r="Q74" s="310">
        <f t="shared" si="78"/>
        <v>0.10022985700469848</v>
      </c>
      <c r="R74" s="310">
        <f t="shared" si="79"/>
        <v>8.1035695932650267E-2</v>
      </c>
      <c r="S74" s="310">
        <f t="shared" si="80"/>
        <v>8.1035695932650267E-2</v>
      </c>
      <c r="T74" s="310">
        <f t="shared" si="81"/>
        <v>8.1388431873549716E-2</v>
      </c>
      <c r="U74" s="310">
        <f t="shared" si="82"/>
        <v>8.1388431873549716E-2</v>
      </c>
      <c r="V74" s="310">
        <f t="shared" si="83"/>
        <v>8.1035695932650267E-2</v>
      </c>
      <c r="W74" s="310">
        <f t="shared" si="84"/>
        <v>8.1035695932650267E-2</v>
      </c>
      <c r="X74" s="310">
        <f t="shared" si="85"/>
        <v>8.1035695932650267E-2</v>
      </c>
      <c r="Y74" s="310">
        <f t="shared" si="86"/>
        <v>8.1035695932650267E-2</v>
      </c>
      <c r="Z74" s="310">
        <f t="shared" si="87"/>
        <v>8.1388431873549716E-2</v>
      </c>
      <c r="AA74" s="310">
        <f t="shared" si="88"/>
        <v>8.1388431873549716E-2</v>
      </c>
      <c r="AB74" s="310">
        <f t="shared" si="89"/>
        <v>0.10022985700469848</v>
      </c>
      <c r="AC74" s="310">
        <f t="shared" ref="AC74:AD74" si="827">E126</f>
        <v>0.10022985700469848</v>
      </c>
      <c r="AD74" s="310">
        <f t="shared" si="827"/>
        <v>8.1035695932650267E-2</v>
      </c>
      <c r="AE74" s="310">
        <f t="shared" si="91"/>
        <v>8.1388431873549716E-2</v>
      </c>
      <c r="AF74" s="310">
        <f t="shared" si="92"/>
        <v>8.1035695932650267E-2</v>
      </c>
      <c r="AG74" s="310">
        <f t="shared" si="93"/>
        <v>8.1388431873549716E-2</v>
      </c>
      <c r="AH74" s="310">
        <f t="shared" si="94"/>
        <v>8.1035695932650267E-2</v>
      </c>
      <c r="AI74" s="310">
        <v>5.6509971851236247E-2</v>
      </c>
      <c r="AJ74" s="310">
        <v>0.10029833686470635</v>
      </c>
      <c r="AK74" s="310">
        <v>8.9595908227414603E-2</v>
      </c>
      <c r="AL74" s="310">
        <v>9.4516177072267379E-2</v>
      </c>
      <c r="AN74" s="310">
        <f t="shared" si="95"/>
        <v>0.33333333333333331</v>
      </c>
      <c r="AO74" s="310">
        <f t="shared" si="96"/>
        <v>0.33333333333333331</v>
      </c>
      <c r="AP74" s="310">
        <f t="shared" si="97"/>
        <v>0</v>
      </c>
      <c r="AQ74" s="310">
        <f t="shared" si="98"/>
        <v>1.3832684824902726E-2</v>
      </c>
      <c r="AR74" s="310">
        <f t="shared" si="99"/>
        <v>0</v>
      </c>
      <c r="AS74" s="310">
        <f t="shared" si="100"/>
        <v>1.3832684824902726E-2</v>
      </c>
      <c r="AT74" s="310">
        <f t="shared" si="101"/>
        <v>1.3832684824902726E-2</v>
      </c>
      <c r="AU74" s="310">
        <f t="shared" si="102"/>
        <v>0</v>
      </c>
      <c r="AV74" s="310">
        <f t="shared" si="103"/>
        <v>0</v>
      </c>
      <c r="AW74" s="310">
        <f t="shared" si="104"/>
        <v>1.3832684824902726E-2</v>
      </c>
      <c r="AX74" s="310">
        <f t="shared" si="105"/>
        <v>0.33333333333333331</v>
      </c>
      <c r="AY74" s="310">
        <f t="shared" si="106"/>
        <v>0</v>
      </c>
      <c r="AZ74" s="310">
        <f t="shared" si="107"/>
        <v>0</v>
      </c>
      <c r="BA74" s="310">
        <f t="shared" si="108"/>
        <v>0.33333333333333331</v>
      </c>
      <c r="BB74" s="310">
        <f t="shared" si="109"/>
        <v>1.3832684824902726E-2</v>
      </c>
      <c r="BC74" s="310">
        <f t="shared" si="110"/>
        <v>1.3832684824902726E-2</v>
      </c>
      <c r="BD74" s="310">
        <f t="shared" si="111"/>
        <v>0</v>
      </c>
      <c r="BE74" s="310">
        <f t="shared" si="112"/>
        <v>0</v>
      </c>
      <c r="BF74" s="310">
        <f t="shared" si="113"/>
        <v>1.3832684824902726E-2</v>
      </c>
      <c r="BG74" s="310">
        <f t="shared" si="114"/>
        <v>1.3832684824902726E-2</v>
      </c>
      <c r="BH74" s="310">
        <f t="shared" si="115"/>
        <v>1.3832684824902726E-2</v>
      </c>
      <c r="BI74" s="310">
        <f t="shared" si="116"/>
        <v>1.3832684824902726E-2</v>
      </c>
      <c r="BJ74" s="310">
        <f t="shared" si="117"/>
        <v>0</v>
      </c>
      <c r="BK74" s="310">
        <f t="shared" si="118"/>
        <v>0</v>
      </c>
      <c r="BL74" s="310">
        <f t="shared" si="119"/>
        <v>0.33333333333333331</v>
      </c>
      <c r="BM74" s="310">
        <f t="shared" si="120"/>
        <v>0.33333333333333331</v>
      </c>
      <c r="BN74" s="310">
        <f t="shared" si="121"/>
        <v>1.3832684824902726E-2</v>
      </c>
      <c r="BO74" s="310">
        <f t="shared" si="122"/>
        <v>0</v>
      </c>
      <c r="BP74" s="310">
        <f t="shared" si="123"/>
        <v>1.3832684824902726E-2</v>
      </c>
      <c r="BQ74" s="310">
        <f t="shared" si="124"/>
        <v>0</v>
      </c>
      <c r="BR74" s="310">
        <f t="shared" si="125"/>
        <v>1.3832684824902726E-2</v>
      </c>
      <c r="BS74" s="310">
        <v>5.6509971851236247E-2</v>
      </c>
      <c r="BT74" s="310">
        <v>0.10029833686470635</v>
      </c>
      <c r="BU74" s="310">
        <v>8.9595908227414603E-2</v>
      </c>
      <c r="BV74" s="310">
        <v>9.4516177072267379E-2</v>
      </c>
      <c r="BX74" s="310">
        <f t="shared" si="126"/>
        <v>8.2111436950146627E-3</v>
      </c>
      <c r="BY74" s="310">
        <f t="shared" si="127"/>
        <v>8.2111436950146627E-3</v>
      </c>
      <c r="BZ74" s="310">
        <f t="shared" si="128"/>
        <v>2.8890454767196053E-2</v>
      </c>
      <c r="CA74" s="310">
        <f t="shared" si="129"/>
        <v>0</v>
      </c>
      <c r="CB74" s="310">
        <f t="shared" si="130"/>
        <v>2.8890454767196053E-2</v>
      </c>
      <c r="CC74" s="310">
        <f t="shared" si="131"/>
        <v>0</v>
      </c>
      <c r="CD74" s="310">
        <f t="shared" si="132"/>
        <v>0</v>
      </c>
      <c r="CE74" s="310">
        <f t="shared" si="133"/>
        <v>2.8890454767196053E-2</v>
      </c>
      <c r="CF74" s="310">
        <f t="shared" si="134"/>
        <v>2.8890454767196053E-2</v>
      </c>
      <c r="CG74" s="310">
        <f t="shared" si="135"/>
        <v>0</v>
      </c>
      <c r="CH74" s="310">
        <f t="shared" si="136"/>
        <v>8.2111436950146627E-3</v>
      </c>
      <c r="CI74" s="310">
        <f t="shared" si="137"/>
        <v>2.8890454767196053E-2</v>
      </c>
      <c r="CJ74" s="310">
        <f t="shared" si="138"/>
        <v>2.8890454767196053E-2</v>
      </c>
      <c r="CK74" s="310">
        <f t="shared" si="139"/>
        <v>8.2111436950146627E-3</v>
      </c>
      <c r="CL74" s="310">
        <f t="shared" si="140"/>
        <v>0</v>
      </c>
      <c r="CM74" s="310">
        <f t="shared" si="141"/>
        <v>0</v>
      </c>
      <c r="CN74" s="310">
        <f t="shared" si="142"/>
        <v>2.8890454767196053E-2</v>
      </c>
      <c r="CO74" s="310">
        <f t="shared" si="143"/>
        <v>2.8890454767196053E-2</v>
      </c>
      <c r="CP74" s="310">
        <f t="shared" si="144"/>
        <v>0</v>
      </c>
      <c r="CQ74" s="310">
        <f t="shared" si="145"/>
        <v>0</v>
      </c>
      <c r="CR74" s="310">
        <f t="shared" si="146"/>
        <v>0</v>
      </c>
      <c r="CS74" s="310">
        <f t="shared" si="147"/>
        <v>0</v>
      </c>
      <c r="CT74" s="310">
        <f t="shared" si="148"/>
        <v>2.8890454767196053E-2</v>
      </c>
      <c r="CU74" s="310">
        <f t="shared" si="149"/>
        <v>2.8890454767196053E-2</v>
      </c>
      <c r="CV74" s="310">
        <f t="shared" si="150"/>
        <v>8.2111436950146627E-3</v>
      </c>
      <c r="CW74" s="310">
        <f t="shared" si="151"/>
        <v>8.2111436950146627E-3</v>
      </c>
      <c r="CX74" s="310">
        <f t="shared" si="152"/>
        <v>0</v>
      </c>
      <c r="CY74" s="310">
        <f t="shared" si="153"/>
        <v>2.8890454767196053E-2</v>
      </c>
      <c r="CZ74" s="310">
        <f t="shared" si="154"/>
        <v>0</v>
      </c>
      <c r="DA74" s="310">
        <f t="shared" si="155"/>
        <v>2.8890454767196053E-2</v>
      </c>
      <c r="DB74" s="310">
        <f t="shared" si="156"/>
        <v>0</v>
      </c>
      <c r="DC74" s="310">
        <v>5.6509971851236247E-2</v>
      </c>
      <c r="DD74" s="310">
        <v>0.10029833686470635</v>
      </c>
      <c r="DE74" s="310">
        <v>8.9595908227414603E-2</v>
      </c>
      <c r="DF74" s="310">
        <v>9.4516177072267379E-2</v>
      </c>
      <c r="DH74" s="310">
        <f t="shared" si="157"/>
        <v>0.33333333333333331</v>
      </c>
      <c r="DI74" s="310">
        <f t="shared" si="158"/>
        <v>0.33333333333333331</v>
      </c>
      <c r="DJ74" s="310">
        <f t="shared" si="159"/>
        <v>0.37580128205128205</v>
      </c>
      <c r="DK74" s="310">
        <f t="shared" si="160"/>
        <v>0</v>
      </c>
      <c r="DL74" s="310">
        <f t="shared" si="161"/>
        <v>0.37580128205128205</v>
      </c>
      <c r="DM74" s="310">
        <f t="shared" si="162"/>
        <v>0</v>
      </c>
      <c r="DN74" s="310">
        <f t="shared" si="163"/>
        <v>0</v>
      </c>
      <c r="DO74" s="310">
        <f t="shared" si="164"/>
        <v>0.37580128205128205</v>
      </c>
      <c r="DP74" s="310">
        <f t="shared" si="165"/>
        <v>0.37580128205128205</v>
      </c>
      <c r="DQ74" s="310">
        <f t="shared" si="166"/>
        <v>0</v>
      </c>
      <c r="DR74" s="310">
        <f t="shared" si="167"/>
        <v>0.33333333333333331</v>
      </c>
      <c r="DS74" s="310">
        <f t="shared" si="168"/>
        <v>0.37580128205128205</v>
      </c>
      <c r="DT74" s="310">
        <f t="shared" si="169"/>
        <v>0.37580128205128205</v>
      </c>
      <c r="DU74" s="310">
        <f t="shared" si="170"/>
        <v>0.33333333333333331</v>
      </c>
      <c r="DV74" s="310">
        <f t="shared" si="171"/>
        <v>0</v>
      </c>
      <c r="DW74" s="310">
        <f t="shared" si="172"/>
        <v>0</v>
      </c>
      <c r="DX74" s="310">
        <f t="shared" si="173"/>
        <v>0.37580128205128205</v>
      </c>
      <c r="DY74" s="310">
        <f t="shared" si="174"/>
        <v>0.37580128205128205</v>
      </c>
      <c r="DZ74" s="310">
        <f t="shared" si="175"/>
        <v>0</v>
      </c>
      <c r="EA74" s="310">
        <f t="shared" si="176"/>
        <v>0</v>
      </c>
      <c r="EB74" s="310">
        <f t="shared" si="177"/>
        <v>0</v>
      </c>
      <c r="EC74" s="310">
        <f t="shared" si="178"/>
        <v>0</v>
      </c>
      <c r="ED74" s="310">
        <f t="shared" si="179"/>
        <v>0.37580128205128205</v>
      </c>
      <c r="EE74" s="310">
        <f t="shared" si="180"/>
        <v>0.37580128205128205</v>
      </c>
      <c r="EF74" s="310">
        <f t="shared" si="181"/>
        <v>0.33333333333333331</v>
      </c>
      <c r="EG74" s="310">
        <f t="shared" si="182"/>
        <v>0.33333333333333331</v>
      </c>
      <c r="EH74" s="310">
        <f t="shared" si="183"/>
        <v>0</v>
      </c>
      <c r="EI74" s="310">
        <f t="shared" si="184"/>
        <v>0.37580128205128205</v>
      </c>
      <c r="EJ74" s="310">
        <f t="shared" si="185"/>
        <v>0</v>
      </c>
      <c r="EK74" s="310">
        <f t="shared" si="186"/>
        <v>0.37580128205128205</v>
      </c>
      <c r="EL74" s="310">
        <f t="shared" si="187"/>
        <v>0</v>
      </c>
      <c r="EM74" s="310">
        <v>5.6509971851236247E-2</v>
      </c>
      <c r="EN74" s="310">
        <v>0.10029833686470635</v>
      </c>
      <c r="EO74" s="310">
        <v>8.9595908227414603E-2</v>
      </c>
      <c r="EP74" s="310">
        <v>9.4516177072267379E-2</v>
      </c>
      <c r="ER74" s="310">
        <f t="shared" si="188"/>
        <v>0</v>
      </c>
      <c r="ES74" s="310">
        <f t="shared" si="189"/>
        <v>0</v>
      </c>
      <c r="ET74" s="310">
        <f t="shared" si="190"/>
        <v>0</v>
      </c>
      <c r="EU74" s="310">
        <f t="shared" si="191"/>
        <v>0</v>
      </c>
      <c r="EV74" s="310">
        <f t="shared" si="192"/>
        <v>0</v>
      </c>
      <c r="EW74" s="310">
        <f t="shared" si="193"/>
        <v>0</v>
      </c>
      <c r="EX74" s="310">
        <f t="shared" si="194"/>
        <v>0</v>
      </c>
      <c r="EY74" s="310">
        <f t="shared" si="195"/>
        <v>0</v>
      </c>
      <c r="EZ74" s="310">
        <f t="shared" si="196"/>
        <v>0</v>
      </c>
      <c r="FA74" s="310">
        <f t="shared" si="197"/>
        <v>0</v>
      </c>
      <c r="FB74" s="310">
        <f t="shared" si="198"/>
        <v>0</v>
      </c>
      <c r="FC74" s="310">
        <f t="shared" si="199"/>
        <v>0</v>
      </c>
      <c r="FD74" s="310">
        <f t="shared" si="200"/>
        <v>0</v>
      </c>
      <c r="FE74" s="310">
        <f t="shared" si="201"/>
        <v>0</v>
      </c>
      <c r="FF74" s="310">
        <f t="shared" si="202"/>
        <v>0</v>
      </c>
      <c r="FG74" s="310">
        <f t="shared" si="203"/>
        <v>0</v>
      </c>
      <c r="FH74" s="310">
        <f t="shared" si="204"/>
        <v>0</v>
      </c>
      <c r="FI74" s="310">
        <f t="shared" si="205"/>
        <v>0</v>
      </c>
      <c r="FJ74" s="310">
        <f t="shared" si="206"/>
        <v>0</v>
      </c>
      <c r="FK74" s="310">
        <f t="shared" si="207"/>
        <v>0</v>
      </c>
      <c r="FL74" s="310">
        <f t="shared" si="208"/>
        <v>0</v>
      </c>
      <c r="FM74" s="310">
        <f t="shared" si="209"/>
        <v>0</v>
      </c>
      <c r="FN74" s="310">
        <f t="shared" si="210"/>
        <v>0</v>
      </c>
      <c r="FO74" s="310">
        <f t="shared" si="211"/>
        <v>0</v>
      </c>
      <c r="FP74" s="310">
        <f t="shared" si="212"/>
        <v>0</v>
      </c>
      <c r="FQ74" s="310">
        <f t="shared" si="213"/>
        <v>0</v>
      </c>
      <c r="FR74" s="310">
        <f t="shared" si="214"/>
        <v>0</v>
      </c>
      <c r="FS74" s="310">
        <f t="shared" si="215"/>
        <v>0</v>
      </c>
      <c r="FT74" s="310">
        <f t="shared" si="216"/>
        <v>0</v>
      </c>
      <c r="FU74" s="310">
        <f t="shared" si="217"/>
        <v>0</v>
      </c>
      <c r="FV74" s="310">
        <f t="shared" si="218"/>
        <v>0</v>
      </c>
      <c r="FW74" s="310">
        <v>5.6509971851236247E-2</v>
      </c>
      <c r="FX74" s="310">
        <v>0.10029833686470635</v>
      </c>
      <c r="FY74" s="310">
        <v>8.9595908227414603E-2</v>
      </c>
      <c r="FZ74" s="310">
        <v>9.4516177072267379E-2</v>
      </c>
      <c r="GB74" s="310">
        <f t="shared" si="219"/>
        <v>0</v>
      </c>
      <c r="GC74" s="310">
        <f t="shared" si="220"/>
        <v>0</v>
      </c>
      <c r="GD74" s="310">
        <f t="shared" si="221"/>
        <v>0</v>
      </c>
      <c r="GE74" s="310">
        <f t="shared" si="222"/>
        <v>0</v>
      </c>
      <c r="GF74" s="310">
        <f t="shared" si="223"/>
        <v>0</v>
      </c>
      <c r="GG74" s="310">
        <f t="shared" si="224"/>
        <v>0</v>
      </c>
      <c r="GH74" s="310">
        <f t="shared" si="225"/>
        <v>0</v>
      </c>
      <c r="GI74" s="310">
        <f t="shared" si="226"/>
        <v>0</v>
      </c>
      <c r="GJ74" s="310">
        <f t="shared" si="227"/>
        <v>0</v>
      </c>
      <c r="GK74" s="310">
        <f t="shared" si="228"/>
        <v>0</v>
      </c>
      <c r="GL74" s="310">
        <f t="shared" si="229"/>
        <v>0</v>
      </c>
      <c r="GM74" s="310">
        <f t="shared" si="230"/>
        <v>0</v>
      </c>
      <c r="GN74" s="310">
        <f t="shared" si="231"/>
        <v>0</v>
      </c>
      <c r="GO74" s="310">
        <f t="shared" si="232"/>
        <v>0</v>
      </c>
      <c r="GP74" s="310">
        <f t="shared" si="233"/>
        <v>0</v>
      </c>
      <c r="GQ74" s="310">
        <f t="shared" si="234"/>
        <v>0</v>
      </c>
      <c r="GR74" s="310">
        <f t="shared" si="235"/>
        <v>0</v>
      </c>
      <c r="GS74" s="310">
        <f t="shared" si="236"/>
        <v>0</v>
      </c>
      <c r="GT74" s="310">
        <f t="shared" si="237"/>
        <v>0</v>
      </c>
      <c r="GU74" s="310">
        <f t="shared" si="238"/>
        <v>0</v>
      </c>
      <c r="GV74" s="310">
        <f t="shared" si="239"/>
        <v>0</v>
      </c>
      <c r="GW74" s="310">
        <f t="shared" si="240"/>
        <v>0</v>
      </c>
      <c r="GX74" s="310">
        <f t="shared" si="241"/>
        <v>0</v>
      </c>
      <c r="GY74" s="310">
        <f t="shared" si="242"/>
        <v>0</v>
      </c>
      <c r="GZ74" s="310">
        <f t="shared" si="243"/>
        <v>0</v>
      </c>
      <c r="HA74" s="310">
        <f t="shared" si="244"/>
        <v>0</v>
      </c>
      <c r="HB74" s="310">
        <f t="shared" si="245"/>
        <v>0</v>
      </c>
      <c r="HC74" s="310">
        <f t="shared" si="246"/>
        <v>0</v>
      </c>
      <c r="HD74" s="310">
        <f t="shared" si="247"/>
        <v>0</v>
      </c>
      <c r="HE74" s="310">
        <f t="shared" si="248"/>
        <v>0</v>
      </c>
      <c r="HF74" s="310">
        <f t="shared" si="249"/>
        <v>0</v>
      </c>
      <c r="HG74" s="310">
        <v>5.6509971851236247E-2</v>
      </c>
      <c r="HH74" s="310">
        <v>0.10029833686470635</v>
      </c>
      <c r="HI74" s="310">
        <v>8.9595908227414603E-2</v>
      </c>
      <c r="HJ74" s="310">
        <v>9.4516177072267379E-2</v>
      </c>
      <c r="HL74" s="310">
        <f t="shared" si="250"/>
        <v>0</v>
      </c>
      <c r="HM74" s="310">
        <f t="shared" si="251"/>
        <v>0</v>
      </c>
      <c r="HN74" s="310">
        <f t="shared" si="252"/>
        <v>0</v>
      </c>
      <c r="HO74" s="310">
        <f t="shared" si="253"/>
        <v>0</v>
      </c>
      <c r="HP74" s="310">
        <f t="shared" si="254"/>
        <v>0</v>
      </c>
      <c r="HQ74" s="310">
        <f t="shared" si="255"/>
        <v>0</v>
      </c>
      <c r="HR74" s="310">
        <f t="shared" si="256"/>
        <v>0</v>
      </c>
      <c r="HS74" s="310">
        <f t="shared" si="257"/>
        <v>0</v>
      </c>
      <c r="HT74" s="310">
        <f t="shared" si="258"/>
        <v>0</v>
      </c>
      <c r="HU74" s="310">
        <f t="shared" si="259"/>
        <v>0</v>
      </c>
      <c r="HV74" s="310">
        <f t="shared" si="260"/>
        <v>0</v>
      </c>
      <c r="HW74" s="310">
        <f t="shared" si="261"/>
        <v>0</v>
      </c>
      <c r="HX74" s="310">
        <f t="shared" si="262"/>
        <v>0</v>
      </c>
      <c r="HY74" s="310">
        <f t="shared" si="263"/>
        <v>0</v>
      </c>
      <c r="HZ74" s="310">
        <f t="shared" si="264"/>
        <v>0</v>
      </c>
      <c r="IA74" s="310">
        <f t="shared" si="265"/>
        <v>0</v>
      </c>
      <c r="IB74" s="310">
        <f t="shared" si="266"/>
        <v>0</v>
      </c>
      <c r="IC74" s="310">
        <f t="shared" si="267"/>
        <v>0</v>
      </c>
      <c r="ID74" s="310">
        <f t="shared" si="268"/>
        <v>0</v>
      </c>
      <c r="IE74" s="310">
        <f t="shared" si="269"/>
        <v>0</v>
      </c>
      <c r="IF74" s="310">
        <f t="shared" si="270"/>
        <v>0</v>
      </c>
      <c r="IG74" s="310">
        <f t="shared" si="271"/>
        <v>0</v>
      </c>
      <c r="IH74" s="310">
        <f t="shared" si="272"/>
        <v>0</v>
      </c>
      <c r="II74" s="310">
        <f t="shared" si="273"/>
        <v>0</v>
      </c>
      <c r="IJ74" s="310">
        <f t="shared" si="274"/>
        <v>0</v>
      </c>
      <c r="IK74" s="310">
        <f t="shared" si="275"/>
        <v>0</v>
      </c>
      <c r="IL74" s="310">
        <f t="shared" si="276"/>
        <v>0</v>
      </c>
      <c r="IM74" s="310">
        <f t="shared" si="277"/>
        <v>0</v>
      </c>
      <c r="IN74" s="310">
        <f t="shared" si="278"/>
        <v>0</v>
      </c>
      <c r="IO74" s="310">
        <f t="shared" si="279"/>
        <v>0</v>
      </c>
      <c r="IP74" s="310">
        <f t="shared" si="280"/>
        <v>0</v>
      </c>
      <c r="IQ74" s="310">
        <v>5.6509971851236247E-2</v>
      </c>
      <c r="IR74" s="310">
        <v>0.10029833686470635</v>
      </c>
      <c r="IS74" s="310">
        <v>8.9595908227414603E-2</v>
      </c>
      <c r="IT74" s="310">
        <v>9.4516177072267379E-2</v>
      </c>
      <c r="IV74" s="310">
        <f t="shared" si="281"/>
        <v>0</v>
      </c>
      <c r="IW74" s="310">
        <f t="shared" si="282"/>
        <v>0</v>
      </c>
      <c r="IX74" s="310">
        <f t="shared" si="283"/>
        <v>0</v>
      </c>
      <c r="IY74" s="310">
        <f t="shared" si="284"/>
        <v>0</v>
      </c>
      <c r="IZ74" s="310">
        <f t="shared" si="285"/>
        <v>0</v>
      </c>
      <c r="JA74" s="310">
        <f t="shared" si="286"/>
        <v>0</v>
      </c>
      <c r="JB74" s="310">
        <f t="shared" si="287"/>
        <v>0</v>
      </c>
      <c r="JC74" s="310">
        <f t="shared" si="288"/>
        <v>0</v>
      </c>
      <c r="JD74" s="310">
        <f t="shared" si="289"/>
        <v>0</v>
      </c>
      <c r="JE74" s="310">
        <f t="shared" si="290"/>
        <v>0</v>
      </c>
      <c r="JF74" s="310">
        <f t="shared" si="291"/>
        <v>0</v>
      </c>
      <c r="JG74" s="310">
        <f t="shared" si="292"/>
        <v>0</v>
      </c>
      <c r="JH74" s="310">
        <f t="shared" si="293"/>
        <v>0</v>
      </c>
      <c r="JI74" s="310">
        <f t="shared" si="294"/>
        <v>0</v>
      </c>
      <c r="JJ74" s="310">
        <f t="shared" si="295"/>
        <v>0</v>
      </c>
      <c r="JK74" s="310">
        <f t="shared" si="296"/>
        <v>0</v>
      </c>
      <c r="JL74" s="310">
        <f t="shared" si="297"/>
        <v>0</v>
      </c>
      <c r="JM74" s="310">
        <f t="shared" si="298"/>
        <v>0</v>
      </c>
      <c r="JN74" s="310">
        <f t="shared" si="299"/>
        <v>0</v>
      </c>
      <c r="JO74" s="310">
        <f t="shared" si="300"/>
        <v>0</v>
      </c>
      <c r="JP74" s="310">
        <f t="shared" si="301"/>
        <v>0</v>
      </c>
      <c r="JQ74" s="310">
        <f t="shared" si="302"/>
        <v>0</v>
      </c>
      <c r="JR74" s="310">
        <f t="shared" si="303"/>
        <v>0</v>
      </c>
      <c r="JS74" s="310">
        <f t="shared" si="304"/>
        <v>0</v>
      </c>
      <c r="JT74" s="310">
        <f t="shared" si="305"/>
        <v>0</v>
      </c>
      <c r="JU74" s="310">
        <f t="shared" si="306"/>
        <v>0</v>
      </c>
      <c r="JV74" s="310">
        <f t="shared" si="307"/>
        <v>0</v>
      </c>
      <c r="JW74" s="310">
        <f t="shared" si="308"/>
        <v>0</v>
      </c>
      <c r="JX74" s="310">
        <f t="shared" si="309"/>
        <v>0</v>
      </c>
      <c r="JY74" s="310">
        <f t="shared" si="310"/>
        <v>0</v>
      </c>
      <c r="JZ74" s="310">
        <f t="shared" si="311"/>
        <v>0</v>
      </c>
      <c r="KA74" s="310">
        <v>5.6509971851236247E-2</v>
      </c>
      <c r="KB74" s="310">
        <v>0.10029833686470635</v>
      </c>
      <c r="KC74" s="310">
        <v>8.9595908227414603E-2</v>
      </c>
      <c r="KD74" s="310">
        <v>9.4516177072267379E-2</v>
      </c>
      <c r="KF74" s="310">
        <f t="shared" si="312"/>
        <v>0</v>
      </c>
      <c r="KG74" s="310">
        <f t="shared" si="313"/>
        <v>0</v>
      </c>
      <c r="KH74" s="310">
        <f t="shared" si="314"/>
        <v>0</v>
      </c>
      <c r="KI74" s="310">
        <f t="shared" si="315"/>
        <v>0</v>
      </c>
      <c r="KJ74" s="310">
        <f t="shared" si="316"/>
        <v>0</v>
      </c>
      <c r="KK74" s="310">
        <f t="shared" si="317"/>
        <v>0</v>
      </c>
      <c r="KL74" s="310">
        <f t="shared" si="318"/>
        <v>0</v>
      </c>
      <c r="KM74" s="310">
        <f t="shared" si="319"/>
        <v>0</v>
      </c>
      <c r="KN74" s="310">
        <f t="shared" si="320"/>
        <v>0</v>
      </c>
      <c r="KO74" s="310">
        <f t="shared" si="321"/>
        <v>0</v>
      </c>
      <c r="KP74" s="310">
        <f t="shared" si="322"/>
        <v>0</v>
      </c>
      <c r="KQ74" s="310">
        <f t="shared" si="323"/>
        <v>0</v>
      </c>
      <c r="KR74" s="310">
        <f t="shared" si="324"/>
        <v>0</v>
      </c>
      <c r="KS74" s="310">
        <f t="shared" si="325"/>
        <v>0</v>
      </c>
      <c r="KT74" s="310">
        <f t="shared" si="326"/>
        <v>0</v>
      </c>
      <c r="KU74" s="310">
        <f t="shared" si="327"/>
        <v>0</v>
      </c>
      <c r="KV74" s="310">
        <f t="shared" si="328"/>
        <v>0</v>
      </c>
      <c r="KW74" s="310">
        <f t="shared" si="329"/>
        <v>0</v>
      </c>
      <c r="KX74" s="310">
        <f t="shared" si="330"/>
        <v>0</v>
      </c>
      <c r="KY74" s="310">
        <f t="shared" si="331"/>
        <v>0</v>
      </c>
      <c r="KZ74" s="310">
        <f t="shared" si="332"/>
        <v>0</v>
      </c>
      <c r="LA74" s="310">
        <f t="shared" si="333"/>
        <v>0</v>
      </c>
      <c r="LB74" s="310">
        <f t="shared" si="334"/>
        <v>0</v>
      </c>
      <c r="LC74" s="310">
        <f t="shared" si="335"/>
        <v>0</v>
      </c>
      <c r="LD74" s="310">
        <f t="shared" si="336"/>
        <v>0</v>
      </c>
      <c r="LE74" s="310">
        <f t="shared" si="337"/>
        <v>0</v>
      </c>
      <c r="LF74" s="310">
        <f t="shared" si="338"/>
        <v>0</v>
      </c>
      <c r="LG74" s="310">
        <f t="shared" si="339"/>
        <v>0</v>
      </c>
      <c r="LH74" s="310">
        <f t="shared" si="340"/>
        <v>0</v>
      </c>
      <c r="LI74" s="310">
        <f t="shared" si="341"/>
        <v>0</v>
      </c>
      <c r="LJ74" s="310">
        <f t="shared" si="342"/>
        <v>0</v>
      </c>
      <c r="LK74" s="310">
        <v>5.6509971851236247E-2</v>
      </c>
      <c r="LL74" s="310">
        <v>0.10029833686470635</v>
      </c>
      <c r="LM74" s="310">
        <v>8.9595908227414603E-2</v>
      </c>
      <c r="LN74" s="310">
        <v>9.4516177072267379E-2</v>
      </c>
      <c r="LP74" s="310">
        <f t="shared" si="343"/>
        <v>0</v>
      </c>
      <c r="LQ74" s="310">
        <f t="shared" si="344"/>
        <v>0</v>
      </c>
      <c r="LR74" s="310">
        <f t="shared" si="345"/>
        <v>0</v>
      </c>
      <c r="LS74" s="310">
        <f t="shared" si="346"/>
        <v>0</v>
      </c>
      <c r="LT74" s="310">
        <f t="shared" si="347"/>
        <v>0</v>
      </c>
      <c r="LU74" s="310">
        <f t="shared" si="348"/>
        <v>0</v>
      </c>
      <c r="LV74" s="310">
        <f t="shared" si="349"/>
        <v>0</v>
      </c>
      <c r="LW74" s="310">
        <f t="shared" si="350"/>
        <v>0</v>
      </c>
      <c r="LX74" s="310">
        <f t="shared" si="351"/>
        <v>0</v>
      </c>
      <c r="LY74" s="310">
        <f t="shared" si="352"/>
        <v>0</v>
      </c>
      <c r="LZ74" s="310">
        <f t="shared" si="353"/>
        <v>0</v>
      </c>
      <c r="MA74" s="310">
        <f t="shared" si="354"/>
        <v>0</v>
      </c>
      <c r="MB74" s="310">
        <f t="shared" si="355"/>
        <v>0</v>
      </c>
      <c r="MC74" s="310">
        <f t="shared" si="356"/>
        <v>0</v>
      </c>
      <c r="MD74" s="310">
        <f t="shared" si="357"/>
        <v>0</v>
      </c>
      <c r="ME74" s="310">
        <f t="shared" si="358"/>
        <v>0</v>
      </c>
      <c r="MF74" s="310">
        <f t="shared" si="359"/>
        <v>0</v>
      </c>
      <c r="MG74" s="310">
        <f t="shared" si="360"/>
        <v>0</v>
      </c>
      <c r="MH74" s="310">
        <f t="shared" si="361"/>
        <v>0</v>
      </c>
      <c r="MI74" s="310">
        <f t="shared" si="362"/>
        <v>0</v>
      </c>
      <c r="MJ74" s="310">
        <f t="shared" si="363"/>
        <v>0</v>
      </c>
      <c r="MK74" s="310">
        <f t="shared" si="364"/>
        <v>0</v>
      </c>
      <c r="ML74" s="310">
        <f t="shared" si="365"/>
        <v>0</v>
      </c>
      <c r="MM74" s="310">
        <f t="shared" si="366"/>
        <v>0</v>
      </c>
      <c r="MN74" s="310">
        <f t="shared" si="367"/>
        <v>0</v>
      </c>
      <c r="MO74" s="310">
        <f t="shared" si="368"/>
        <v>0</v>
      </c>
      <c r="MP74" s="310">
        <f t="shared" si="369"/>
        <v>0</v>
      </c>
      <c r="MQ74" s="310">
        <f t="shared" si="370"/>
        <v>0</v>
      </c>
      <c r="MR74" s="310">
        <f t="shared" si="371"/>
        <v>0</v>
      </c>
      <c r="MS74" s="310">
        <f t="shared" si="372"/>
        <v>0</v>
      </c>
      <c r="MT74" s="310">
        <f t="shared" si="373"/>
        <v>0</v>
      </c>
      <c r="MU74" s="310">
        <v>5.6509971851236247E-2</v>
      </c>
      <c r="MV74" s="310">
        <v>0.10029833686470635</v>
      </c>
      <c r="MW74" s="310">
        <v>8.9595908227414603E-2</v>
      </c>
      <c r="MX74" s="310">
        <v>9.4516177072267379E-2</v>
      </c>
      <c r="MZ74" s="310">
        <f t="shared" si="374"/>
        <v>0</v>
      </c>
      <c r="NA74" s="310">
        <f t="shared" si="375"/>
        <v>0</v>
      </c>
      <c r="NB74" s="310">
        <f t="shared" si="376"/>
        <v>0</v>
      </c>
      <c r="NC74" s="310">
        <f t="shared" si="377"/>
        <v>0</v>
      </c>
      <c r="ND74" s="310">
        <f t="shared" si="378"/>
        <v>0</v>
      </c>
      <c r="NE74" s="310">
        <f t="shared" si="379"/>
        <v>0</v>
      </c>
      <c r="NF74" s="310">
        <f t="shared" si="380"/>
        <v>0</v>
      </c>
      <c r="NG74" s="310">
        <f t="shared" si="381"/>
        <v>0</v>
      </c>
      <c r="NH74" s="310">
        <f t="shared" si="382"/>
        <v>0</v>
      </c>
      <c r="NI74" s="310">
        <f t="shared" si="383"/>
        <v>0</v>
      </c>
      <c r="NJ74" s="310">
        <f t="shared" si="384"/>
        <v>0</v>
      </c>
      <c r="NK74" s="310">
        <f t="shared" si="385"/>
        <v>0</v>
      </c>
      <c r="NL74" s="310">
        <f t="shared" si="386"/>
        <v>0</v>
      </c>
      <c r="NM74" s="310">
        <f t="shared" si="387"/>
        <v>0</v>
      </c>
      <c r="NN74" s="310">
        <f t="shared" si="388"/>
        <v>0</v>
      </c>
      <c r="NO74" s="310">
        <f t="shared" si="389"/>
        <v>0</v>
      </c>
      <c r="NP74" s="310">
        <f t="shared" si="390"/>
        <v>0</v>
      </c>
      <c r="NQ74" s="310">
        <f t="shared" si="391"/>
        <v>0</v>
      </c>
      <c r="NR74" s="310">
        <f t="shared" si="392"/>
        <v>0</v>
      </c>
      <c r="NS74" s="310">
        <f t="shared" si="393"/>
        <v>0</v>
      </c>
      <c r="NT74" s="310">
        <f t="shared" si="394"/>
        <v>0</v>
      </c>
      <c r="NU74" s="310">
        <f t="shared" si="395"/>
        <v>0</v>
      </c>
      <c r="NV74" s="310">
        <f t="shared" si="396"/>
        <v>0</v>
      </c>
      <c r="NW74" s="310">
        <f t="shared" si="397"/>
        <v>0</v>
      </c>
      <c r="NX74" s="310">
        <f t="shared" si="398"/>
        <v>0</v>
      </c>
      <c r="NY74" s="310">
        <f t="shared" si="399"/>
        <v>0</v>
      </c>
      <c r="NZ74" s="310">
        <f t="shared" si="400"/>
        <v>0</v>
      </c>
      <c r="OA74" s="310">
        <f t="shared" si="401"/>
        <v>0</v>
      </c>
      <c r="OB74" s="310">
        <f t="shared" si="402"/>
        <v>0</v>
      </c>
      <c r="OC74" s="310">
        <f t="shared" si="403"/>
        <v>0</v>
      </c>
      <c r="OD74" s="310">
        <f t="shared" si="404"/>
        <v>0</v>
      </c>
      <c r="OE74" s="310">
        <v>5.6509971851236247E-2</v>
      </c>
      <c r="OF74" s="310">
        <v>0.10029833686470635</v>
      </c>
      <c r="OG74" s="310">
        <v>8.9595908227414603E-2</v>
      </c>
      <c r="OH74" s="310">
        <v>9.4516177072267379E-2</v>
      </c>
      <c r="OJ74" s="310">
        <f t="shared" si="405"/>
        <v>0.23966302086839256</v>
      </c>
      <c r="OK74" s="310">
        <f t="shared" si="406"/>
        <v>0.23966302086839256</v>
      </c>
      <c r="OL74" s="310">
        <f t="shared" si="407"/>
        <v>0.29567235610256543</v>
      </c>
      <c r="OM74" s="310">
        <f t="shared" si="408"/>
        <v>0.26268962009166907</v>
      </c>
      <c r="ON74" s="310">
        <f t="shared" si="409"/>
        <v>0.29567235610256543</v>
      </c>
      <c r="OO74" s="310">
        <f t="shared" si="410"/>
        <v>0.26268962009166907</v>
      </c>
      <c r="OP74" s="310">
        <f t="shared" si="411"/>
        <v>0.26268962009166907</v>
      </c>
      <c r="OQ74" s="310">
        <f t="shared" si="412"/>
        <v>0.29567235610256543</v>
      </c>
      <c r="OR74" s="310">
        <f t="shared" si="413"/>
        <v>0.29567235610256543</v>
      </c>
      <c r="OS74" s="310">
        <f t="shared" si="414"/>
        <v>0.26268962009166907</v>
      </c>
      <c r="OT74" s="310">
        <f t="shared" si="415"/>
        <v>0.23966302086839256</v>
      </c>
      <c r="OU74" s="310">
        <f t="shared" si="416"/>
        <v>0.29567235610256543</v>
      </c>
      <c r="OV74" s="310">
        <f t="shared" si="417"/>
        <v>0.29567235610256543</v>
      </c>
      <c r="OW74" s="310">
        <f t="shared" si="418"/>
        <v>0.23966302086839256</v>
      </c>
      <c r="OX74" s="310">
        <f t="shared" si="419"/>
        <v>0.26268962009166907</v>
      </c>
      <c r="OY74" s="310">
        <f t="shared" si="420"/>
        <v>0.26268962009166907</v>
      </c>
      <c r="OZ74" s="310">
        <f t="shared" si="421"/>
        <v>0.29567235610256543</v>
      </c>
      <c r="PA74" s="310">
        <f t="shared" si="422"/>
        <v>0.29567235610256543</v>
      </c>
      <c r="PB74" s="310">
        <f t="shared" si="423"/>
        <v>0.26268962009166907</v>
      </c>
      <c r="PC74" s="310">
        <f t="shared" si="424"/>
        <v>0.26268962009166907</v>
      </c>
      <c r="PD74" s="310">
        <f t="shared" si="425"/>
        <v>0.26268962009166907</v>
      </c>
      <c r="PE74" s="310">
        <f t="shared" si="426"/>
        <v>0.26268962009166907</v>
      </c>
      <c r="PF74" s="310">
        <f t="shared" si="427"/>
        <v>0.29567235610256543</v>
      </c>
      <c r="PG74" s="310">
        <f t="shared" si="428"/>
        <v>0.29567235610256543</v>
      </c>
      <c r="PH74" s="310">
        <f t="shared" si="429"/>
        <v>0.23966302086839256</v>
      </c>
      <c r="PI74" s="310">
        <f t="shared" si="430"/>
        <v>0.23966302086839256</v>
      </c>
      <c r="PJ74" s="310">
        <f t="shared" si="431"/>
        <v>0.26268962009166907</v>
      </c>
      <c r="PK74" s="310">
        <f t="shared" si="432"/>
        <v>0.29567235610256543</v>
      </c>
      <c r="PL74" s="310">
        <f t="shared" si="433"/>
        <v>0.26268962009166907</v>
      </c>
      <c r="PM74" s="310">
        <f t="shared" si="434"/>
        <v>0.29567235610256543</v>
      </c>
      <c r="PN74" s="310">
        <f t="shared" si="435"/>
        <v>0.26268962009166907</v>
      </c>
      <c r="PO74" s="310">
        <v>5.6509971851236247E-2</v>
      </c>
      <c r="PP74" s="310">
        <v>0.10029833686470635</v>
      </c>
      <c r="PQ74" s="310">
        <v>8.9595908227414603E-2</v>
      </c>
      <c r="PR74" s="310">
        <v>9.4516177072267379E-2</v>
      </c>
      <c r="PT74" s="310">
        <f t="shared" si="436"/>
        <v>0.16600288881380321</v>
      </c>
      <c r="PU74" s="310">
        <f t="shared" si="437"/>
        <v>0.16600288881380321</v>
      </c>
      <c r="PV74" s="310">
        <f t="shared" si="438"/>
        <v>0.19590505767931501</v>
      </c>
      <c r="PW74" s="310">
        <f t="shared" si="439"/>
        <v>0.13598759761715901</v>
      </c>
      <c r="PX74" s="310">
        <f t="shared" si="440"/>
        <v>0.19590505767931501</v>
      </c>
      <c r="PY74" s="310">
        <f t="shared" si="441"/>
        <v>0.13598759761715901</v>
      </c>
      <c r="PZ74" s="310">
        <f t="shared" si="442"/>
        <v>0.13598759761715901</v>
      </c>
      <c r="QA74" s="310">
        <f t="shared" si="443"/>
        <v>0.19590505767931501</v>
      </c>
      <c r="QB74" s="310">
        <f t="shared" si="444"/>
        <v>0.19590505767931501</v>
      </c>
      <c r="QC74" s="310">
        <f t="shared" si="445"/>
        <v>0.13598759761715901</v>
      </c>
      <c r="QD74" s="310">
        <f t="shared" si="446"/>
        <v>0.16600288881380321</v>
      </c>
      <c r="QE74" s="310">
        <f t="shared" si="447"/>
        <v>0.19590505767931501</v>
      </c>
      <c r="QF74" s="310">
        <f t="shared" si="448"/>
        <v>0.19590505767931501</v>
      </c>
      <c r="QG74" s="310">
        <f t="shared" si="449"/>
        <v>0.16600288881380321</v>
      </c>
      <c r="QH74" s="310">
        <f t="shared" si="450"/>
        <v>0.13598759761715901</v>
      </c>
      <c r="QI74" s="310">
        <f t="shared" si="451"/>
        <v>0.13598759761715901</v>
      </c>
      <c r="QJ74" s="310">
        <f t="shared" si="452"/>
        <v>0.19590505767931501</v>
      </c>
      <c r="QK74" s="310">
        <f t="shared" si="453"/>
        <v>0.19590505767931501</v>
      </c>
      <c r="QL74" s="310">
        <f t="shared" si="454"/>
        <v>0.13598759761715901</v>
      </c>
      <c r="QM74" s="310">
        <f t="shared" si="455"/>
        <v>0.13598759761715901</v>
      </c>
      <c r="QN74" s="310">
        <f t="shared" si="456"/>
        <v>0.13598759761715901</v>
      </c>
      <c r="QO74" s="310">
        <f t="shared" si="457"/>
        <v>0.13598759761715901</v>
      </c>
      <c r="QP74" s="310">
        <f t="shared" si="458"/>
        <v>0.19590505767931501</v>
      </c>
      <c r="QQ74" s="310">
        <f t="shared" si="459"/>
        <v>0.19590505767931501</v>
      </c>
      <c r="QR74" s="310">
        <f t="shared" si="460"/>
        <v>0.16600288881380321</v>
      </c>
      <c r="QS74" s="310">
        <f t="shared" si="461"/>
        <v>0.16600288881380321</v>
      </c>
      <c r="QT74" s="310">
        <f t="shared" si="462"/>
        <v>0.13598759761715901</v>
      </c>
      <c r="QU74" s="310">
        <f t="shared" si="463"/>
        <v>0.19590505767931501</v>
      </c>
      <c r="QV74" s="310">
        <f t="shared" si="464"/>
        <v>0.13598759761715901</v>
      </c>
      <c r="QW74" s="310">
        <f t="shared" si="465"/>
        <v>0.19590505767931501</v>
      </c>
      <c r="QX74" s="310">
        <f t="shared" si="466"/>
        <v>0.13598759761715901</v>
      </c>
      <c r="QY74" s="310">
        <v>5.6509971851236247E-2</v>
      </c>
      <c r="QZ74" s="310">
        <v>0.10029833686470635</v>
      </c>
      <c r="RA74" s="310">
        <v>8.9595908227414603E-2</v>
      </c>
      <c r="RB74" s="310">
        <v>9.4516177072267379E-2</v>
      </c>
      <c r="RD74" s="310">
        <f t="shared" si="467"/>
        <v>0</v>
      </c>
      <c r="RE74" s="310">
        <f t="shared" si="468"/>
        <v>0</v>
      </c>
      <c r="RF74" s="310">
        <f t="shared" si="469"/>
        <v>0</v>
      </c>
      <c r="RG74" s="310">
        <f t="shared" si="470"/>
        <v>0</v>
      </c>
      <c r="RH74" s="310">
        <f t="shared" si="471"/>
        <v>0</v>
      </c>
      <c r="RI74" s="310">
        <f t="shared" si="472"/>
        <v>0</v>
      </c>
      <c r="RJ74" s="310">
        <f t="shared" si="473"/>
        <v>0</v>
      </c>
      <c r="RK74" s="310">
        <f t="shared" si="474"/>
        <v>0</v>
      </c>
      <c r="RL74" s="310">
        <f t="shared" si="475"/>
        <v>0</v>
      </c>
      <c r="RM74" s="310">
        <f t="shared" si="476"/>
        <v>0</v>
      </c>
      <c r="RN74" s="310">
        <f t="shared" si="477"/>
        <v>0</v>
      </c>
      <c r="RO74" s="310">
        <f t="shared" si="478"/>
        <v>0</v>
      </c>
      <c r="RP74" s="310">
        <f t="shared" si="479"/>
        <v>0</v>
      </c>
      <c r="RQ74" s="310">
        <f t="shared" si="480"/>
        <v>0</v>
      </c>
      <c r="RR74" s="310">
        <f t="shared" si="481"/>
        <v>0</v>
      </c>
      <c r="RS74" s="310">
        <f t="shared" si="482"/>
        <v>0</v>
      </c>
      <c r="RT74" s="310">
        <f t="shared" si="483"/>
        <v>0</v>
      </c>
      <c r="RU74" s="310">
        <f t="shared" si="484"/>
        <v>0</v>
      </c>
      <c r="RV74" s="310">
        <f t="shared" si="485"/>
        <v>0</v>
      </c>
      <c r="RW74" s="310">
        <f t="shared" si="486"/>
        <v>0</v>
      </c>
      <c r="RX74" s="310">
        <f t="shared" si="487"/>
        <v>0</v>
      </c>
      <c r="RY74" s="310">
        <f t="shared" si="488"/>
        <v>0</v>
      </c>
      <c r="RZ74" s="310">
        <f t="shared" si="489"/>
        <v>0</v>
      </c>
      <c r="SA74" s="310">
        <f t="shared" si="490"/>
        <v>0</v>
      </c>
      <c r="SB74" s="310">
        <f t="shared" si="491"/>
        <v>0</v>
      </c>
      <c r="SC74" s="310">
        <f t="shared" si="492"/>
        <v>0</v>
      </c>
      <c r="SD74" s="310">
        <f t="shared" si="493"/>
        <v>0</v>
      </c>
      <c r="SE74" s="310">
        <f t="shared" si="494"/>
        <v>0</v>
      </c>
      <c r="SF74" s="310">
        <f t="shared" si="495"/>
        <v>0</v>
      </c>
      <c r="SG74" s="310">
        <f t="shared" si="496"/>
        <v>0</v>
      </c>
      <c r="SH74" s="310">
        <f t="shared" si="497"/>
        <v>0</v>
      </c>
      <c r="SI74" s="310">
        <v>5.6509971851236247E-2</v>
      </c>
      <c r="SJ74" s="310">
        <v>0.10029833686470635</v>
      </c>
      <c r="SK74" s="310">
        <v>8.9595908227414603E-2</v>
      </c>
      <c r="SL74" s="310">
        <v>9.4516177072267379E-2</v>
      </c>
      <c r="SN74" s="310">
        <f t="shared" si="498"/>
        <v>0.20438682620485107</v>
      </c>
      <c r="SO74" s="310">
        <f t="shared" si="499"/>
        <v>0.20438682620485107</v>
      </c>
      <c r="SP74" s="310">
        <f t="shared" si="500"/>
        <v>0.12292774874663009</v>
      </c>
      <c r="SQ74" s="310">
        <f t="shared" si="501"/>
        <v>0.13563912567326361</v>
      </c>
      <c r="SR74" s="310">
        <f t="shared" si="502"/>
        <v>0.12292774874663009</v>
      </c>
      <c r="SS74" s="310">
        <f t="shared" si="503"/>
        <v>0.13563912567326361</v>
      </c>
      <c r="ST74" s="310">
        <f t="shared" si="504"/>
        <v>0.13563912567326361</v>
      </c>
      <c r="SU74" s="310">
        <f t="shared" si="505"/>
        <v>0.12292774874663009</v>
      </c>
      <c r="SV74" s="310">
        <f t="shared" si="506"/>
        <v>0.12292774874663009</v>
      </c>
      <c r="SW74" s="310">
        <f t="shared" si="507"/>
        <v>0.13563912567326361</v>
      </c>
      <c r="SX74" s="310">
        <f t="shared" si="508"/>
        <v>0.20438682620485107</v>
      </c>
      <c r="SY74" s="310">
        <f t="shared" si="509"/>
        <v>0.12292774874663009</v>
      </c>
      <c r="SZ74" s="310">
        <f t="shared" si="510"/>
        <v>0.12292774874663009</v>
      </c>
      <c r="TA74" s="310">
        <f t="shared" si="511"/>
        <v>0.20438682620485107</v>
      </c>
      <c r="TB74" s="310">
        <f t="shared" si="512"/>
        <v>0.13563912567326361</v>
      </c>
      <c r="TC74" s="310">
        <f t="shared" si="513"/>
        <v>0.13563912567326361</v>
      </c>
      <c r="TD74" s="310">
        <f t="shared" si="514"/>
        <v>0.12292774874663009</v>
      </c>
      <c r="TE74" s="310">
        <f t="shared" si="515"/>
        <v>0.12292774874663009</v>
      </c>
      <c r="TF74" s="310">
        <f t="shared" si="516"/>
        <v>0.13563912567326361</v>
      </c>
      <c r="TG74" s="310">
        <f t="shared" si="517"/>
        <v>0.13563912567326361</v>
      </c>
      <c r="TH74" s="310">
        <f t="shared" si="518"/>
        <v>0.13563912567326361</v>
      </c>
      <c r="TI74" s="310">
        <f t="shared" si="519"/>
        <v>0.13563912567326361</v>
      </c>
      <c r="TJ74" s="310">
        <f t="shared" si="520"/>
        <v>0.12292774874663009</v>
      </c>
      <c r="TK74" s="310">
        <f t="shared" si="521"/>
        <v>0.12292774874663009</v>
      </c>
      <c r="TL74" s="310">
        <f t="shared" si="522"/>
        <v>0.20438682620485107</v>
      </c>
      <c r="TM74" s="310">
        <f t="shared" si="523"/>
        <v>0.20438682620485107</v>
      </c>
      <c r="TN74" s="310">
        <f t="shared" si="524"/>
        <v>0.13563912567326361</v>
      </c>
      <c r="TO74" s="310">
        <f t="shared" si="525"/>
        <v>0.12292774874663009</v>
      </c>
      <c r="TP74" s="310">
        <f t="shared" si="526"/>
        <v>0.13563912567326361</v>
      </c>
      <c r="TQ74" s="310">
        <f t="shared" si="527"/>
        <v>0.12292774874663009</v>
      </c>
      <c r="TR74" s="310">
        <f t="shared" si="528"/>
        <v>0.13563912567326361</v>
      </c>
      <c r="TS74" s="310">
        <v>5.6509971851236247E-2</v>
      </c>
      <c r="TT74" s="310">
        <v>0.10029833686470635</v>
      </c>
      <c r="TU74" s="310">
        <v>8.9595908227414603E-2</v>
      </c>
      <c r="TV74" s="310">
        <v>9.4516177072267379E-2</v>
      </c>
      <c r="TX74" s="310">
        <f t="shared" si="529"/>
        <v>1.6393531676699481E-3</v>
      </c>
      <c r="TY74" s="310">
        <f t="shared" si="530"/>
        <v>1.6393531676699481E-3</v>
      </c>
      <c r="TZ74" s="310">
        <f t="shared" si="531"/>
        <v>6.3657968775946393E-4</v>
      </c>
      <c r="UA74" s="310">
        <f t="shared" si="532"/>
        <v>0</v>
      </c>
      <c r="UB74" s="310">
        <f t="shared" si="533"/>
        <v>6.3657968775946393E-4</v>
      </c>
      <c r="UC74" s="310">
        <f t="shared" si="534"/>
        <v>0</v>
      </c>
      <c r="UD74" s="310">
        <f t="shared" si="535"/>
        <v>0</v>
      </c>
      <c r="UE74" s="310">
        <f t="shared" si="536"/>
        <v>6.3657968775946393E-4</v>
      </c>
      <c r="UF74" s="310">
        <f t="shared" si="537"/>
        <v>6.3657968775946393E-4</v>
      </c>
      <c r="UG74" s="310">
        <f t="shared" si="538"/>
        <v>0</v>
      </c>
      <c r="UH74" s="310">
        <f t="shared" si="539"/>
        <v>1.6393531676699481E-3</v>
      </c>
      <c r="UI74" s="310">
        <f t="shared" si="540"/>
        <v>6.3657968775946393E-4</v>
      </c>
      <c r="UJ74" s="310">
        <f t="shared" si="541"/>
        <v>6.3657968775946393E-4</v>
      </c>
      <c r="UK74" s="310">
        <f t="shared" si="542"/>
        <v>1.6393531676699481E-3</v>
      </c>
      <c r="UL74" s="310">
        <f t="shared" si="543"/>
        <v>0</v>
      </c>
      <c r="UM74" s="310">
        <f t="shared" si="544"/>
        <v>0</v>
      </c>
      <c r="UN74" s="310">
        <f t="shared" si="545"/>
        <v>6.3657968775946393E-4</v>
      </c>
      <c r="UO74" s="310">
        <f t="shared" si="546"/>
        <v>6.3657968775946393E-4</v>
      </c>
      <c r="UP74" s="310">
        <f t="shared" si="547"/>
        <v>0</v>
      </c>
      <c r="UQ74" s="310">
        <f t="shared" si="548"/>
        <v>0</v>
      </c>
      <c r="UR74" s="310">
        <f t="shared" si="549"/>
        <v>0</v>
      </c>
      <c r="US74" s="310">
        <f t="shared" si="550"/>
        <v>0</v>
      </c>
      <c r="UT74" s="310">
        <f t="shared" si="551"/>
        <v>6.3657968775946393E-4</v>
      </c>
      <c r="UU74" s="310">
        <f t="shared" si="552"/>
        <v>6.3657968775946393E-4</v>
      </c>
      <c r="UV74" s="310">
        <f t="shared" si="553"/>
        <v>1.6393531676699481E-3</v>
      </c>
      <c r="UW74" s="310">
        <f t="shared" si="554"/>
        <v>1.6393531676699481E-3</v>
      </c>
      <c r="UX74" s="310">
        <f t="shared" si="555"/>
        <v>0</v>
      </c>
      <c r="UY74" s="310">
        <f t="shared" si="556"/>
        <v>6.3657968775946393E-4</v>
      </c>
      <c r="UZ74" s="310">
        <f t="shared" si="557"/>
        <v>0</v>
      </c>
      <c r="VA74" s="310">
        <f t="shared" si="558"/>
        <v>6.3657968775946393E-4</v>
      </c>
      <c r="VB74" s="310">
        <f t="shared" si="559"/>
        <v>0</v>
      </c>
      <c r="VC74" s="310">
        <v>5.6509971851236247E-2</v>
      </c>
      <c r="VD74" s="310">
        <v>0.10029833686470635</v>
      </c>
      <c r="VE74" s="310">
        <v>8.9595908227414603E-2</v>
      </c>
      <c r="VF74" s="310">
        <v>9.4516177072267379E-2</v>
      </c>
      <c r="VH74" s="310">
        <f t="shared" si="560"/>
        <v>0</v>
      </c>
      <c r="VI74" s="310">
        <f t="shared" si="561"/>
        <v>0</v>
      </c>
      <c r="VJ74" s="310">
        <f t="shared" si="562"/>
        <v>0</v>
      </c>
      <c r="VK74" s="310">
        <f t="shared" si="563"/>
        <v>0</v>
      </c>
      <c r="VL74" s="310">
        <f t="shared" si="564"/>
        <v>0</v>
      </c>
      <c r="VM74" s="310">
        <f t="shared" si="565"/>
        <v>0</v>
      </c>
      <c r="VN74" s="310">
        <f t="shared" si="566"/>
        <v>0</v>
      </c>
      <c r="VO74" s="310">
        <f t="shared" si="567"/>
        <v>0</v>
      </c>
      <c r="VP74" s="310">
        <f t="shared" si="568"/>
        <v>0</v>
      </c>
      <c r="VQ74" s="310">
        <f t="shared" si="569"/>
        <v>0</v>
      </c>
      <c r="VR74" s="310">
        <f t="shared" si="570"/>
        <v>0</v>
      </c>
      <c r="VS74" s="310">
        <f t="shared" si="571"/>
        <v>0</v>
      </c>
      <c r="VT74" s="310">
        <f t="shared" si="572"/>
        <v>0</v>
      </c>
      <c r="VU74" s="310">
        <f t="shared" si="573"/>
        <v>0</v>
      </c>
      <c r="VV74" s="310">
        <f t="shared" si="574"/>
        <v>0</v>
      </c>
      <c r="VW74" s="310">
        <f t="shared" si="575"/>
        <v>0</v>
      </c>
      <c r="VX74" s="310">
        <f t="shared" si="576"/>
        <v>0</v>
      </c>
      <c r="VY74" s="310">
        <f t="shared" si="577"/>
        <v>0</v>
      </c>
      <c r="VZ74" s="310">
        <f t="shared" si="578"/>
        <v>0</v>
      </c>
      <c r="WA74" s="310">
        <f t="shared" si="579"/>
        <v>0</v>
      </c>
      <c r="WB74" s="310">
        <f t="shared" si="580"/>
        <v>0</v>
      </c>
      <c r="WC74" s="310">
        <f t="shared" si="581"/>
        <v>0</v>
      </c>
      <c r="WD74" s="310">
        <f t="shared" si="582"/>
        <v>0</v>
      </c>
      <c r="WE74" s="310">
        <f t="shared" si="583"/>
        <v>0</v>
      </c>
      <c r="WF74" s="310">
        <f t="shared" si="584"/>
        <v>0</v>
      </c>
      <c r="WG74" s="310">
        <f t="shared" si="585"/>
        <v>0</v>
      </c>
      <c r="WH74" s="310">
        <f t="shared" si="586"/>
        <v>0</v>
      </c>
      <c r="WI74" s="310">
        <f t="shared" si="587"/>
        <v>0</v>
      </c>
      <c r="WJ74" s="310">
        <f t="shared" si="588"/>
        <v>0</v>
      </c>
      <c r="WK74" s="310">
        <f t="shared" si="589"/>
        <v>0</v>
      </c>
      <c r="WL74" s="310">
        <f t="shared" si="590"/>
        <v>0</v>
      </c>
      <c r="WM74" s="310">
        <v>5.6509971851236247E-2</v>
      </c>
      <c r="WN74" s="310">
        <v>0.10029833686470635</v>
      </c>
      <c r="WO74" s="310">
        <v>8.9595908227414603E-2</v>
      </c>
      <c r="WP74" s="310">
        <v>9.4516177072267379E-2</v>
      </c>
      <c r="WR74" s="310">
        <f t="shared" si="591"/>
        <v>0</v>
      </c>
      <c r="WS74" s="310">
        <f t="shared" si="592"/>
        <v>0</v>
      </c>
      <c r="WT74" s="310">
        <f t="shared" si="593"/>
        <v>0</v>
      </c>
      <c r="WU74" s="310">
        <f t="shared" si="594"/>
        <v>0</v>
      </c>
      <c r="WV74" s="310">
        <f t="shared" si="595"/>
        <v>0</v>
      </c>
      <c r="WW74" s="310">
        <f t="shared" si="596"/>
        <v>0</v>
      </c>
      <c r="WX74" s="310">
        <f t="shared" si="597"/>
        <v>0</v>
      </c>
      <c r="WY74" s="310">
        <f t="shared" si="598"/>
        <v>0</v>
      </c>
      <c r="WZ74" s="310">
        <f t="shared" si="599"/>
        <v>0</v>
      </c>
      <c r="XA74" s="310">
        <f t="shared" si="600"/>
        <v>0</v>
      </c>
      <c r="XB74" s="310">
        <f t="shared" si="601"/>
        <v>0</v>
      </c>
      <c r="XC74" s="310">
        <f t="shared" si="602"/>
        <v>0</v>
      </c>
      <c r="XD74" s="310">
        <f t="shared" si="603"/>
        <v>0</v>
      </c>
      <c r="XE74" s="310">
        <f t="shared" si="604"/>
        <v>0</v>
      </c>
      <c r="XF74" s="310">
        <f t="shared" si="605"/>
        <v>0</v>
      </c>
      <c r="XG74" s="310">
        <f t="shared" si="606"/>
        <v>0</v>
      </c>
      <c r="XH74" s="310">
        <f t="shared" si="607"/>
        <v>0</v>
      </c>
      <c r="XI74" s="310">
        <f t="shared" si="608"/>
        <v>0</v>
      </c>
      <c r="XJ74" s="310">
        <f t="shared" si="609"/>
        <v>0</v>
      </c>
      <c r="XK74" s="310">
        <f t="shared" si="610"/>
        <v>0</v>
      </c>
      <c r="XL74" s="310">
        <f t="shared" si="611"/>
        <v>0</v>
      </c>
      <c r="XM74" s="310">
        <f t="shared" si="612"/>
        <v>0</v>
      </c>
      <c r="XN74" s="310">
        <f t="shared" si="613"/>
        <v>0</v>
      </c>
      <c r="XO74" s="310">
        <f t="shared" si="614"/>
        <v>0</v>
      </c>
      <c r="XP74" s="310">
        <f t="shared" si="615"/>
        <v>0</v>
      </c>
      <c r="XQ74" s="310">
        <f t="shared" si="616"/>
        <v>0</v>
      </c>
      <c r="XR74" s="310">
        <f t="shared" si="617"/>
        <v>0</v>
      </c>
      <c r="XS74" s="310">
        <f t="shared" si="618"/>
        <v>0</v>
      </c>
      <c r="XT74" s="310">
        <f t="shared" si="619"/>
        <v>0</v>
      </c>
      <c r="XU74" s="310">
        <f t="shared" si="620"/>
        <v>0</v>
      </c>
      <c r="XV74" s="310">
        <f t="shared" si="621"/>
        <v>0</v>
      </c>
      <c r="XW74" s="310">
        <v>5.6509971851236247E-2</v>
      </c>
      <c r="XX74" s="310">
        <v>0.10029833686470635</v>
      </c>
      <c r="XY74" s="310">
        <v>8.9595908227414603E-2</v>
      </c>
      <c r="XZ74" s="310">
        <v>9.4516177072267379E-2</v>
      </c>
      <c r="YB74" s="310">
        <f t="shared" si="622"/>
        <v>0</v>
      </c>
      <c r="YC74" s="310">
        <f t="shared" si="623"/>
        <v>0</v>
      </c>
      <c r="YD74" s="310">
        <f t="shared" si="624"/>
        <v>0</v>
      </c>
      <c r="YE74" s="310">
        <f t="shared" si="625"/>
        <v>0</v>
      </c>
      <c r="YF74" s="310">
        <f t="shared" si="626"/>
        <v>0</v>
      </c>
      <c r="YG74" s="310">
        <f t="shared" si="627"/>
        <v>0</v>
      </c>
      <c r="YH74" s="310">
        <f t="shared" si="628"/>
        <v>0</v>
      </c>
      <c r="YI74" s="310">
        <f t="shared" si="629"/>
        <v>0</v>
      </c>
      <c r="YJ74" s="310">
        <f t="shared" si="630"/>
        <v>0</v>
      </c>
      <c r="YK74" s="310">
        <f t="shared" si="631"/>
        <v>0</v>
      </c>
      <c r="YL74" s="310">
        <f t="shared" si="632"/>
        <v>0</v>
      </c>
      <c r="YM74" s="310">
        <f t="shared" si="633"/>
        <v>0</v>
      </c>
      <c r="YN74" s="310">
        <f t="shared" si="634"/>
        <v>0</v>
      </c>
      <c r="YO74" s="310">
        <f t="shared" si="635"/>
        <v>0</v>
      </c>
      <c r="YP74" s="310">
        <f t="shared" si="636"/>
        <v>0</v>
      </c>
      <c r="YQ74" s="310">
        <f t="shared" si="637"/>
        <v>0</v>
      </c>
      <c r="YR74" s="310">
        <f t="shared" si="638"/>
        <v>0</v>
      </c>
      <c r="YS74" s="310">
        <f t="shared" si="639"/>
        <v>0</v>
      </c>
      <c r="YT74" s="310">
        <f t="shared" si="640"/>
        <v>0</v>
      </c>
      <c r="YU74" s="310">
        <f t="shared" si="641"/>
        <v>0</v>
      </c>
      <c r="YV74" s="310">
        <f t="shared" si="642"/>
        <v>0</v>
      </c>
      <c r="YW74" s="310">
        <f t="shared" si="643"/>
        <v>0</v>
      </c>
      <c r="YX74" s="310">
        <f t="shared" si="644"/>
        <v>0</v>
      </c>
      <c r="YY74" s="310">
        <f t="shared" si="645"/>
        <v>0</v>
      </c>
      <c r="YZ74" s="310">
        <f t="shared" si="646"/>
        <v>0</v>
      </c>
      <c r="ZA74" s="310">
        <f t="shared" si="647"/>
        <v>0</v>
      </c>
      <c r="ZB74" s="310">
        <f t="shared" si="648"/>
        <v>0</v>
      </c>
      <c r="ZC74" s="310">
        <f t="shared" si="649"/>
        <v>0</v>
      </c>
      <c r="ZD74" s="310">
        <f t="shared" si="650"/>
        <v>0</v>
      </c>
      <c r="ZE74" s="310">
        <f t="shared" si="651"/>
        <v>0</v>
      </c>
      <c r="ZF74" s="310">
        <f t="shared" si="652"/>
        <v>0</v>
      </c>
      <c r="ZG74" s="310">
        <v>5.6509971851236247E-2</v>
      </c>
      <c r="ZH74" s="310">
        <v>0.10029833686470635</v>
      </c>
      <c r="ZI74" s="310">
        <v>8.9595908227414603E-2</v>
      </c>
      <c r="ZJ74" s="310">
        <v>9.4516177072267379E-2</v>
      </c>
      <c r="ZL74" s="310">
        <f t="shared" si="653"/>
        <v>0</v>
      </c>
      <c r="ZM74" s="310">
        <f t="shared" si="654"/>
        <v>0</v>
      </c>
      <c r="ZN74" s="310">
        <f t="shared" si="655"/>
        <v>0</v>
      </c>
      <c r="ZO74" s="310">
        <f t="shared" si="656"/>
        <v>0</v>
      </c>
      <c r="ZP74" s="310">
        <f t="shared" si="657"/>
        <v>0</v>
      </c>
      <c r="ZQ74" s="310">
        <f t="shared" si="658"/>
        <v>0</v>
      </c>
      <c r="ZR74" s="310">
        <f t="shared" si="659"/>
        <v>0</v>
      </c>
      <c r="ZS74" s="310">
        <f t="shared" si="660"/>
        <v>0</v>
      </c>
      <c r="ZT74" s="310">
        <f t="shared" si="661"/>
        <v>0</v>
      </c>
      <c r="ZU74" s="310">
        <f t="shared" si="662"/>
        <v>0</v>
      </c>
      <c r="ZV74" s="310">
        <f t="shared" si="663"/>
        <v>0</v>
      </c>
      <c r="ZW74" s="310">
        <f t="shared" si="664"/>
        <v>0</v>
      </c>
      <c r="ZX74" s="310">
        <f t="shared" si="665"/>
        <v>0</v>
      </c>
      <c r="ZY74" s="310">
        <f t="shared" si="666"/>
        <v>0</v>
      </c>
      <c r="ZZ74" s="310">
        <f t="shared" si="667"/>
        <v>0</v>
      </c>
      <c r="AAA74" s="310">
        <f t="shared" si="668"/>
        <v>0</v>
      </c>
      <c r="AAB74" s="310">
        <f t="shared" si="669"/>
        <v>0</v>
      </c>
      <c r="AAC74" s="310">
        <f t="shared" si="670"/>
        <v>0</v>
      </c>
      <c r="AAD74" s="310">
        <f t="shared" si="671"/>
        <v>0</v>
      </c>
      <c r="AAE74" s="310">
        <f t="shared" si="672"/>
        <v>0</v>
      </c>
      <c r="AAF74" s="310">
        <f t="shared" si="673"/>
        <v>0</v>
      </c>
      <c r="AAG74" s="310">
        <f t="shared" si="674"/>
        <v>0</v>
      </c>
      <c r="AAH74" s="310">
        <f t="shared" si="675"/>
        <v>0</v>
      </c>
      <c r="AAI74" s="310">
        <f t="shared" si="676"/>
        <v>0</v>
      </c>
      <c r="AAJ74" s="310">
        <f t="shared" si="677"/>
        <v>0</v>
      </c>
      <c r="AAK74" s="310">
        <f t="shared" si="678"/>
        <v>0</v>
      </c>
      <c r="AAL74" s="310">
        <f t="shared" si="679"/>
        <v>0</v>
      </c>
      <c r="AAM74" s="310">
        <f t="shared" si="680"/>
        <v>0</v>
      </c>
      <c r="AAN74" s="310">
        <f t="shared" si="681"/>
        <v>0</v>
      </c>
      <c r="AAO74" s="310">
        <f t="shared" si="682"/>
        <v>0</v>
      </c>
      <c r="AAP74" s="310">
        <f t="shared" si="683"/>
        <v>0</v>
      </c>
      <c r="AAQ74" s="310">
        <v>5.6509971851236247E-2</v>
      </c>
      <c r="AAR74" s="310">
        <v>0.10029833686470635</v>
      </c>
      <c r="AAS74" s="310">
        <v>8.9595908227414603E-2</v>
      </c>
      <c r="AAT74" s="310">
        <v>9.4516177072267379E-2</v>
      </c>
      <c r="AAV74" s="310">
        <f t="shared" si="684"/>
        <v>7.2013093289689037E-3</v>
      </c>
      <c r="AAW74" s="310">
        <f t="shared" si="685"/>
        <v>7.2013093289689037E-3</v>
      </c>
      <c r="AAX74" s="310">
        <f t="shared" si="686"/>
        <v>3.4364261168384879E-3</v>
      </c>
      <c r="AAY74" s="310">
        <f t="shared" si="687"/>
        <v>1.5651135005973718E-2</v>
      </c>
      <c r="AAZ74" s="310">
        <f t="shared" si="688"/>
        <v>3.4364261168384879E-3</v>
      </c>
      <c r="ABA74" s="310">
        <f t="shared" si="689"/>
        <v>1.5651135005973718E-2</v>
      </c>
      <c r="ABB74" s="310">
        <f t="shared" si="690"/>
        <v>1.5651135005973718E-2</v>
      </c>
      <c r="ABC74" s="310">
        <f t="shared" si="691"/>
        <v>3.4364261168384879E-3</v>
      </c>
      <c r="ABD74" s="310">
        <f t="shared" si="692"/>
        <v>3.4364261168384879E-3</v>
      </c>
      <c r="ABE74" s="310">
        <f t="shared" si="693"/>
        <v>1.5651135005973718E-2</v>
      </c>
      <c r="ABF74" s="310">
        <f t="shared" si="694"/>
        <v>7.2013093289689037E-3</v>
      </c>
      <c r="ABG74" s="310">
        <f t="shared" si="695"/>
        <v>3.4364261168384879E-3</v>
      </c>
      <c r="ABH74" s="310">
        <f t="shared" si="696"/>
        <v>3.4364261168384879E-3</v>
      </c>
      <c r="ABI74" s="310">
        <f t="shared" si="697"/>
        <v>7.2013093289689037E-3</v>
      </c>
      <c r="ABJ74" s="310">
        <f t="shared" si="698"/>
        <v>1.5651135005973718E-2</v>
      </c>
      <c r="ABK74" s="310">
        <f t="shared" si="699"/>
        <v>1.5651135005973718E-2</v>
      </c>
      <c r="ABL74" s="310">
        <f t="shared" si="700"/>
        <v>3.4364261168384879E-3</v>
      </c>
      <c r="ABM74" s="310">
        <f t="shared" si="701"/>
        <v>3.4364261168384879E-3</v>
      </c>
      <c r="ABN74" s="310">
        <f t="shared" si="702"/>
        <v>1.5651135005973718E-2</v>
      </c>
      <c r="ABO74" s="310">
        <f t="shared" si="703"/>
        <v>1.5651135005973718E-2</v>
      </c>
      <c r="ABP74" s="310">
        <f t="shared" si="704"/>
        <v>1.5651135005973718E-2</v>
      </c>
      <c r="ABQ74" s="310">
        <f t="shared" si="705"/>
        <v>1.5651135005973718E-2</v>
      </c>
      <c r="ABR74" s="310">
        <f t="shared" si="706"/>
        <v>3.4364261168384879E-3</v>
      </c>
      <c r="ABS74" s="310">
        <f t="shared" si="707"/>
        <v>3.4364261168384879E-3</v>
      </c>
      <c r="ABT74" s="310">
        <f t="shared" si="708"/>
        <v>7.2013093289689037E-3</v>
      </c>
      <c r="ABU74" s="310">
        <f t="shared" si="709"/>
        <v>7.2013093289689037E-3</v>
      </c>
      <c r="ABV74" s="310">
        <f t="shared" si="710"/>
        <v>1.5651135005973718E-2</v>
      </c>
      <c r="ABW74" s="310">
        <f t="shared" si="711"/>
        <v>3.4364261168384879E-3</v>
      </c>
      <c r="ABX74" s="310">
        <f t="shared" si="712"/>
        <v>1.5651135005973718E-2</v>
      </c>
      <c r="ABY74" s="310">
        <f t="shared" si="713"/>
        <v>3.4364261168384879E-3</v>
      </c>
      <c r="ABZ74" s="310">
        <f t="shared" si="714"/>
        <v>1.5651135005973718E-2</v>
      </c>
      <c r="ACA74" s="310">
        <v>5.6509971851236247E-2</v>
      </c>
      <c r="ACB74" s="310">
        <v>0.10029833686470635</v>
      </c>
      <c r="ACC74" s="310">
        <v>8.9595908227414603E-2</v>
      </c>
      <c r="ACD74" s="310">
        <v>9.4516177072267379E-2</v>
      </c>
      <c r="ACF74" s="310">
        <f t="shared" si="715"/>
        <v>0.1175378093882557</v>
      </c>
      <c r="ACG74" s="310">
        <f t="shared" si="716"/>
        <v>0.1175378093882557</v>
      </c>
      <c r="ACH74" s="310">
        <f t="shared" si="717"/>
        <v>0.12526915818323661</v>
      </c>
      <c r="ACI74" s="310">
        <f t="shared" si="718"/>
        <v>0.14311780000253205</v>
      </c>
      <c r="ACJ74" s="310">
        <f t="shared" si="719"/>
        <v>0.12526915818323661</v>
      </c>
      <c r="ACK74" s="310">
        <f t="shared" si="720"/>
        <v>0.14311780000253205</v>
      </c>
      <c r="ACL74" s="310">
        <f t="shared" si="721"/>
        <v>0.14311780000253205</v>
      </c>
      <c r="ACM74" s="310">
        <f t="shared" si="722"/>
        <v>0.12526915818323661</v>
      </c>
      <c r="ACN74" s="310">
        <f t="shared" si="723"/>
        <v>0.12526915818323661</v>
      </c>
      <c r="ACO74" s="310">
        <f t="shared" si="724"/>
        <v>0.14311780000253205</v>
      </c>
      <c r="ACP74" s="310">
        <f t="shared" si="725"/>
        <v>0.1175378093882557</v>
      </c>
      <c r="ACQ74" s="310">
        <f t="shared" si="726"/>
        <v>0.12526915818323661</v>
      </c>
      <c r="ACR74" s="310">
        <f t="shared" si="727"/>
        <v>0.12526915818323661</v>
      </c>
      <c r="ACS74" s="310">
        <f t="shared" si="728"/>
        <v>0.1175378093882557</v>
      </c>
      <c r="ACT74" s="310">
        <f t="shared" si="729"/>
        <v>0.14311780000253205</v>
      </c>
      <c r="ACU74" s="310">
        <f t="shared" si="730"/>
        <v>0.14311780000253205</v>
      </c>
      <c r="ACV74" s="310">
        <f t="shared" si="731"/>
        <v>0.12526915818323661</v>
      </c>
      <c r="ACW74" s="310">
        <f t="shared" si="732"/>
        <v>0.12526915818323661</v>
      </c>
      <c r="ACX74" s="310">
        <f t="shared" si="733"/>
        <v>0.14311780000253205</v>
      </c>
      <c r="ACY74" s="310">
        <f t="shared" si="734"/>
        <v>0.14311780000253205</v>
      </c>
      <c r="ACZ74" s="310">
        <f t="shared" si="735"/>
        <v>0.14311780000253205</v>
      </c>
      <c r="ADA74" s="310">
        <f t="shared" si="736"/>
        <v>0.14311780000253205</v>
      </c>
      <c r="ADB74" s="310">
        <f t="shared" si="737"/>
        <v>0.12526915818323661</v>
      </c>
      <c r="ADC74" s="310">
        <f t="shared" si="738"/>
        <v>0.12526915818323661</v>
      </c>
      <c r="ADD74" s="310">
        <f t="shared" si="739"/>
        <v>0.1175378093882557</v>
      </c>
      <c r="ADE74" s="310">
        <f t="shared" si="740"/>
        <v>0.1175378093882557</v>
      </c>
      <c r="ADF74" s="310">
        <f t="shared" si="741"/>
        <v>0.14311780000253205</v>
      </c>
      <c r="ADG74" s="310">
        <f t="shared" si="742"/>
        <v>0.12526915818323661</v>
      </c>
      <c r="ADH74" s="310">
        <f t="shared" si="743"/>
        <v>0.14311780000253205</v>
      </c>
      <c r="ADI74" s="310">
        <f t="shared" si="744"/>
        <v>0.12526915818323661</v>
      </c>
      <c r="ADJ74" s="310">
        <f t="shared" si="745"/>
        <v>0.14311780000253205</v>
      </c>
      <c r="ADK74" s="310">
        <v>5.6509971851236247E-2</v>
      </c>
      <c r="ADL74" s="310">
        <v>0.10029833686470635</v>
      </c>
      <c r="ADM74" s="310">
        <v>8.9595908227414603E-2</v>
      </c>
      <c r="ADN74" s="310">
        <v>9.4516177072267379E-2</v>
      </c>
      <c r="ADP74" s="310">
        <f t="shared" si="746"/>
        <v>0</v>
      </c>
      <c r="ADQ74" s="310">
        <f t="shared" si="747"/>
        <v>0</v>
      </c>
      <c r="ADR74" s="310">
        <f t="shared" si="748"/>
        <v>0</v>
      </c>
      <c r="ADS74" s="310">
        <f t="shared" si="749"/>
        <v>0</v>
      </c>
      <c r="ADT74" s="310">
        <f t="shared" si="750"/>
        <v>0</v>
      </c>
      <c r="ADU74" s="310">
        <f t="shared" si="751"/>
        <v>0</v>
      </c>
      <c r="ADV74" s="310">
        <f t="shared" si="752"/>
        <v>0</v>
      </c>
      <c r="ADW74" s="310">
        <f t="shared" si="753"/>
        <v>0</v>
      </c>
      <c r="ADX74" s="310">
        <f t="shared" si="754"/>
        <v>0</v>
      </c>
      <c r="ADY74" s="310">
        <f t="shared" si="755"/>
        <v>0</v>
      </c>
      <c r="ADZ74" s="310">
        <f t="shared" si="756"/>
        <v>0</v>
      </c>
      <c r="AEA74" s="310">
        <f t="shared" si="757"/>
        <v>0</v>
      </c>
      <c r="AEB74" s="310">
        <f t="shared" si="758"/>
        <v>0</v>
      </c>
      <c r="AEC74" s="310">
        <f t="shared" si="759"/>
        <v>0</v>
      </c>
      <c r="AED74" s="310">
        <f t="shared" si="760"/>
        <v>0</v>
      </c>
      <c r="AEE74" s="310">
        <f t="shared" si="761"/>
        <v>0</v>
      </c>
      <c r="AEF74" s="310">
        <f t="shared" si="762"/>
        <v>0</v>
      </c>
      <c r="AEG74" s="310">
        <f t="shared" si="763"/>
        <v>0</v>
      </c>
      <c r="AEH74" s="310">
        <f t="shared" si="764"/>
        <v>0</v>
      </c>
      <c r="AEI74" s="310">
        <f t="shared" si="765"/>
        <v>0</v>
      </c>
      <c r="AEJ74" s="310">
        <f t="shared" si="766"/>
        <v>0</v>
      </c>
      <c r="AEK74" s="310">
        <f t="shared" si="767"/>
        <v>0</v>
      </c>
      <c r="AEL74" s="310">
        <f t="shared" si="768"/>
        <v>0</v>
      </c>
      <c r="AEM74" s="310">
        <f t="shared" si="769"/>
        <v>0</v>
      </c>
      <c r="AEN74" s="310">
        <f t="shared" si="770"/>
        <v>0</v>
      </c>
      <c r="AEO74" s="310">
        <f t="shared" si="771"/>
        <v>0</v>
      </c>
      <c r="AEP74" s="310">
        <f t="shared" si="772"/>
        <v>0</v>
      </c>
      <c r="AEQ74" s="310">
        <f t="shared" si="773"/>
        <v>0</v>
      </c>
      <c r="AER74" s="310">
        <f t="shared" si="774"/>
        <v>0</v>
      </c>
      <c r="AES74" s="310">
        <f t="shared" si="775"/>
        <v>0</v>
      </c>
      <c r="AET74" s="310">
        <f t="shared" si="776"/>
        <v>0</v>
      </c>
      <c r="AEU74" s="310">
        <v>5.6509971851236247E-2</v>
      </c>
      <c r="AEV74" s="310">
        <v>0.10029833686470635</v>
      </c>
      <c r="AEW74" s="310">
        <v>8.9595908227414603E-2</v>
      </c>
      <c r="AEX74" s="310">
        <v>9.4516177072267379E-2</v>
      </c>
      <c r="AEZ74" s="310">
        <f t="shared" si="777"/>
        <v>0</v>
      </c>
      <c r="AFA74" s="310">
        <f t="shared" si="778"/>
        <v>0</v>
      </c>
      <c r="AFB74" s="310">
        <f t="shared" si="779"/>
        <v>0</v>
      </c>
      <c r="AFC74" s="310">
        <f t="shared" si="780"/>
        <v>0</v>
      </c>
      <c r="AFD74" s="310">
        <f t="shared" si="781"/>
        <v>0</v>
      </c>
      <c r="AFE74" s="310">
        <f t="shared" si="782"/>
        <v>0</v>
      </c>
      <c r="AFF74" s="310">
        <f t="shared" si="783"/>
        <v>0</v>
      </c>
      <c r="AFG74" s="310">
        <f t="shared" si="784"/>
        <v>0</v>
      </c>
      <c r="AFH74" s="310">
        <f t="shared" si="785"/>
        <v>0</v>
      </c>
      <c r="AFI74" s="310">
        <f t="shared" si="786"/>
        <v>0</v>
      </c>
      <c r="AFJ74" s="310">
        <f t="shared" si="787"/>
        <v>0</v>
      </c>
      <c r="AFK74" s="310">
        <f t="shared" si="788"/>
        <v>0</v>
      </c>
      <c r="AFL74" s="310">
        <f t="shared" si="789"/>
        <v>0</v>
      </c>
      <c r="AFM74" s="310">
        <f t="shared" si="790"/>
        <v>0</v>
      </c>
      <c r="AFN74" s="310">
        <f t="shared" si="791"/>
        <v>0</v>
      </c>
      <c r="AFO74" s="310">
        <f t="shared" si="792"/>
        <v>0</v>
      </c>
      <c r="AFP74" s="310">
        <f t="shared" si="793"/>
        <v>0</v>
      </c>
      <c r="AFQ74" s="310">
        <f t="shared" si="794"/>
        <v>0</v>
      </c>
      <c r="AFR74" s="310">
        <f t="shared" si="795"/>
        <v>0</v>
      </c>
      <c r="AFS74" s="310">
        <f t="shared" si="796"/>
        <v>0</v>
      </c>
      <c r="AFT74" s="310">
        <f t="shared" si="797"/>
        <v>0</v>
      </c>
      <c r="AFU74" s="310">
        <f t="shared" si="798"/>
        <v>0</v>
      </c>
      <c r="AFV74" s="310">
        <f t="shared" si="799"/>
        <v>0</v>
      </c>
      <c r="AFW74" s="310">
        <f t="shared" si="800"/>
        <v>0</v>
      </c>
      <c r="AFX74" s="310">
        <f t="shared" si="801"/>
        <v>0</v>
      </c>
      <c r="AFY74" s="310">
        <f t="shared" si="802"/>
        <v>0</v>
      </c>
      <c r="AFZ74" s="310">
        <f t="shared" si="803"/>
        <v>0</v>
      </c>
      <c r="AGA74" s="310">
        <f t="shared" si="804"/>
        <v>0</v>
      </c>
      <c r="AGB74" s="310">
        <f t="shared" si="805"/>
        <v>0</v>
      </c>
      <c r="AGC74" s="310">
        <f t="shared" si="806"/>
        <v>0</v>
      </c>
      <c r="AGD74" s="310">
        <f t="shared" si="807"/>
        <v>0</v>
      </c>
      <c r="AGE74" s="310">
        <v>5.6509971851236247E-2</v>
      </c>
      <c r="AGF74" s="310">
        <v>0.10029833686470635</v>
      </c>
      <c r="AGG74" s="310">
        <v>8.9595908227414603E-2</v>
      </c>
      <c r="AGH74" s="310">
        <v>9.4516177072267379E-2</v>
      </c>
    </row>
    <row r="75" spans="3:866" x14ac:dyDescent="0.25">
      <c r="C75" s="148" t="s">
        <v>105</v>
      </c>
      <c r="D75" s="310">
        <f t="shared" si="65"/>
        <v>0.19254031893613452</v>
      </c>
      <c r="E75" s="310">
        <f t="shared" si="66"/>
        <v>0.19254031893613452</v>
      </c>
      <c r="F75" s="310">
        <f t="shared" si="67"/>
        <v>0.17326120232299311</v>
      </c>
      <c r="G75" s="310">
        <f t="shared" si="68"/>
        <v>0.18836658121020436</v>
      </c>
      <c r="H75" s="310">
        <f t="shared" si="69"/>
        <v>0.17326120232299311</v>
      </c>
      <c r="I75" s="310">
        <f t="shared" si="70"/>
        <v>0.18836658121020436</v>
      </c>
      <c r="J75" s="310">
        <f t="shared" si="71"/>
        <v>0.18836658121020436</v>
      </c>
      <c r="K75" s="310">
        <f t="shared" si="72"/>
        <v>0.17326120232299311</v>
      </c>
      <c r="L75" s="310">
        <f t="shared" si="73"/>
        <v>0.17326120232299311</v>
      </c>
      <c r="M75" s="310">
        <f t="shared" si="74"/>
        <v>0.18836658121020436</v>
      </c>
      <c r="N75" s="310">
        <f t="shared" si="75"/>
        <v>0.19254031893613452</v>
      </c>
      <c r="O75" s="310">
        <f t="shared" si="76"/>
        <v>0.17326120232299311</v>
      </c>
      <c r="P75" s="310">
        <f t="shared" si="77"/>
        <v>0.17326120232299311</v>
      </c>
      <c r="Q75" s="310">
        <f t="shared" si="78"/>
        <v>0.19254031893613452</v>
      </c>
      <c r="R75" s="310">
        <f t="shared" si="79"/>
        <v>0.18836658121020436</v>
      </c>
      <c r="S75" s="310">
        <f t="shared" si="80"/>
        <v>0.18836658121020436</v>
      </c>
      <c r="T75" s="310">
        <f t="shared" si="81"/>
        <v>0.17326120232299311</v>
      </c>
      <c r="U75" s="310">
        <f t="shared" si="82"/>
        <v>0.17326120232299311</v>
      </c>
      <c r="V75" s="310">
        <f t="shared" si="83"/>
        <v>0.18836658121020436</v>
      </c>
      <c r="W75" s="310">
        <f t="shared" si="84"/>
        <v>0.18836658121020436</v>
      </c>
      <c r="X75" s="310">
        <f t="shared" si="85"/>
        <v>0.18836658121020436</v>
      </c>
      <c r="Y75" s="310">
        <f t="shared" si="86"/>
        <v>0.18836658121020436</v>
      </c>
      <c r="Z75" s="310">
        <f t="shared" si="87"/>
        <v>0.17326120232299311</v>
      </c>
      <c r="AA75" s="310">
        <f t="shared" si="88"/>
        <v>0.17326120232299311</v>
      </c>
      <c r="AB75" s="310">
        <f t="shared" si="89"/>
        <v>0.19254031893613452</v>
      </c>
      <c r="AC75" s="310">
        <f t="shared" ref="AC75:AD75" si="828">E127</f>
        <v>0.19254031893613452</v>
      </c>
      <c r="AD75" s="310">
        <f t="shared" si="828"/>
        <v>0.18836658121020436</v>
      </c>
      <c r="AE75" s="310">
        <f t="shared" si="91"/>
        <v>0.17326120232299311</v>
      </c>
      <c r="AF75" s="310">
        <f t="shared" si="92"/>
        <v>0.18836658121020436</v>
      </c>
      <c r="AG75" s="310">
        <f t="shared" si="93"/>
        <v>0.17326120232299311</v>
      </c>
      <c r="AH75" s="310">
        <f t="shared" si="94"/>
        <v>0.18836658121020436</v>
      </c>
      <c r="AI75" s="310">
        <v>0.10643976745579949</v>
      </c>
      <c r="AJ75" s="310">
        <v>0.28446040729899513</v>
      </c>
      <c r="AK75" s="310">
        <v>0.12668009915335204</v>
      </c>
      <c r="AL75" s="310">
        <v>0.12591446789953537</v>
      </c>
      <c r="AN75" s="310">
        <f t="shared" si="95"/>
        <v>0.33333333333333331</v>
      </c>
      <c r="AO75" s="310">
        <f t="shared" si="96"/>
        <v>0.33333333333333331</v>
      </c>
      <c r="AP75" s="310">
        <f t="shared" si="97"/>
        <v>0.24723374827109268</v>
      </c>
      <c r="AQ75" s="310">
        <f t="shared" si="98"/>
        <v>0.23616731517509729</v>
      </c>
      <c r="AR75" s="310">
        <f t="shared" si="99"/>
        <v>0.24723374827109268</v>
      </c>
      <c r="AS75" s="310">
        <f t="shared" si="100"/>
        <v>0.23616731517509729</v>
      </c>
      <c r="AT75" s="310">
        <f t="shared" si="101"/>
        <v>0.23616731517509729</v>
      </c>
      <c r="AU75" s="310">
        <f t="shared" si="102"/>
        <v>0.24723374827109268</v>
      </c>
      <c r="AV75" s="310">
        <f t="shared" si="103"/>
        <v>0.24723374827109268</v>
      </c>
      <c r="AW75" s="310">
        <f t="shared" si="104"/>
        <v>0.23616731517509729</v>
      </c>
      <c r="AX75" s="310">
        <f t="shared" si="105"/>
        <v>0.33333333333333331</v>
      </c>
      <c r="AY75" s="310">
        <f t="shared" si="106"/>
        <v>0.24723374827109268</v>
      </c>
      <c r="AZ75" s="310">
        <f t="shared" si="107"/>
        <v>0.24723374827109268</v>
      </c>
      <c r="BA75" s="310">
        <f t="shared" si="108"/>
        <v>0.33333333333333331</v>
      </c>
      <c r="BB75" s="310">
        <f t="shared" si="109"/>
        <v>0.23616731517509729</v>
      </c>
      <c r="BC75" s="310">
        <f t="shared" si="110"/>
        <v>0.23616731517509729</v>
      </c>
      <c r="BD75" s="310">
        <f t="shared" si="111"/>
        <v>0.24723374827109268</v>
      </c>
      <c r="BE75" s="310">
        <f t="shared" si="112"/>
        <v>0.24723374827109268</v>
      </c>
      <c r="BF75" s="310">
        <f t="shared" si="113"/>
        <v>0.23616731517509729</v>
      </c>
      <c r="BG75" s="310">
        <f t="shared" si="114"/>
        <v>0.23616731517509729</v>
      </c>
      <c r="BH75" s="310">
        <f t="shared" si="115"/>
        <v>0.23616731517509729</v>
      </c>
      <c r="BI75" s="310">
        <f t="shared" si="116"/>
        <v>0.23616731517509729</v>
      </c>
      <c r="BJ75" s="310">
        <f t="shared" si="117"/>
        <v>0.24723374827109268</v>
      </c>
      <c r="BK75" s="310">
        <f t="shared" si="118"/>
        <v>0.24723374827109268</v>
      </c>
      <c r="BL75" s="310">
        <f t="shared" si="119"/>
        <v>0.33333333333333331</v>
      </c>
      <c r="BM75" s="310">
        <f t="shared" si="120"/>
        <v>0.33333333333333331</v>
      </c>
      <c r="BN75" s="310">
        <f t="shared" si="121"/>
        <v>0.23616731517509729</v>
      </c>
      <c r="BO75" s="310">
        <f t="shared" si="122"/>
        <v>0.24723374827109268</v>
      </c>
      <c r="BP75" s="310">
        <f t="shared" si="123"/>
        <v>0.23616731517509729</v>
      </c>
      <c r="BQ75" s="310">
        <f t="shared" si="124"/>
        <v>0.24723374827109268</v>
      </c>
      <c r="BR75" s="310">
        <f t="shared" si="125"/>
        <v>0.23616731517509729</v>
      </c>
      <c r="BS75" s="310">
        <v>0.10643976745579949</v>
      </c>
      <c r="BT75" s="310">
        <v>0.28446040729899513</v>
      </c>
      <c r="BU75" s="310">
        <v>0.12668009915335204</v>
      </c>
      <c r="BV75" s="310">
        <v>0.12591446789953537</v>
      </c>
      <c r="BX75" s="310">
        <f t="shared" si="126"/>
        <v>0.43710643377982089</v>
      </c>
      <c r="BY75" s="310">
        <f t="shared" si="127"/>
        <v>0.43710643377982089</v>
      </c>
      <c r="BZ75" s="310">
        <f t="shared" si="128"/>
        <v>0.43458181909128935</v>
      </c>
      <c r="CA75" s="310">
        <f t="shared" si="129"/>
        <v>0.97391191849768999</v>
      </c>
      <c r="CB75" s="310">
        <f t="shared" si="130"/>
        <v>0.43458181909128935</v>
      </c>
      <c r="CC75" s="310">
        <f t="shared" si="131"/>
        <v>0.97391191849768999</v>
      </c>
      <c r="CD75" s="310">
        <f t="shared" si="132"/>
        <v>0.97391191849768999</v>
      </c>
      <c r="CE75" s="310">
        <f t="shared" si="133"/>
        <v>0.43458181909128935</v>
      </c>
      <c r="CF75" s="310">
        <f t="shared" si="134"/>
        <v>0.43458181909128935</v>
      </c>
      <c r="CG75" s="310">
        <f t="shared" si="135"/>
        <v>0.97391191849768999</v>
      </c>
      <c r="CH75" s="310">
        <f t="shared" si="136"/>
        <v>0.43710643377982089</v>
      </c>
      <c r="CI75" s="310">
        <f t="shared" si="137"/>
        <v>0.43458181909128935</v>
      </c>
      <c r="CJ75" s="310">
        <f t="shared" si="138"/>
        <v>0.43458181909128935</v>
      </c>
      <c r="CK75" s="310">
        <f t="shared" si="139"/>
        <v>0.43710643377982089</v>
      </c>
      <c r="CL75" s="310">
        <f t="shared" si="140"/>
        <v>0.97391191849768999</v>
      </c>
      <c r="CM75" s="310">
        <f t="shared" si="141"/>
        <v>0.97391191849768999</v>
      </c>
      <c r="CN75" s="310">
        <f t="shared" si="142"/>
        <v>0.43458181909128935</v>
      </c>
      <c r="CO75" s="310">
        <f t="shared" si="143"/>
        <v>0.43458181909128935</v>
      </c>
      <c r="CP75" s="310">
        <f t="shared" si="144"/>
        <v>0.97391191849768999</v>
      </c>
      <c r="CQ75" s="310">
        <f t="shared" si="145"/>
        <v>0.97391191849768999</v>
      </c>
      <c r="CR75" s="310">
        <f t="shared" si="146"/>
        <v>0.97391191849768999</v>
      </c>
      <c r="CS75" s="310">
        <f t="shared" si="147"/>
        <v>0.97391191849768999</v>
      </c>
      <c r="CT75" s="310">
        <f t="shared" si="148"/>
        <v>0.43458181909128935</v>
      </c>
      <c r="CU75" s="310">
        <f t="shared" si="149"/>
        <v>0.43458181909128935</v>
      </c>
      <c r="CV75" s="310">
        <f t="shared" si="150"/>
        <v>0.43710643377982089</v>
      </c>
      <c r="CW75" s="310">
        <f t="shared" si="151"/>
        <v>0.43710643377982089</v>
      </c>
      <c r="CX75" s="310">
        <f t="shared" si="152"/>
        <v>0.97391191849768999</v>
      </c>
      <c r="CY75" s="310">
        <f t="shared" si="153"/>
        <v>0.43458181909128935</v>
      </c>
      <c r="CZ75" s="310">
        <f t="shared" si="154"/>
        <v>0.97391191849768999</v>
      </c>
      <c r="DA75" s="310">
        <f t="shared" si="155"/>
        <v>0.43458181909128935</v>
      </c>
      <c r="DB75" s="310">
        <f t="shared" si="156"/>
        <v>0.97391191849768999</v>
      </c>
      <c r="DC75" s="310">
        <v>0.10643976745579949</v>
      </c>
      <c r="DD75" s="310">
        <v>0.28446040729899513</v>
      </c>
      <c r="DE75" s="310">
        <v>0.12668009915335204</v>
      </c>
      <c r="DF75" s="310">
        <v>0.12591446789953537</v>
      </c>
      <c r="DH75" s="310">
        <f t="shared" si="157"/>
        <v>0.33313503866745986</v>
      </c>
      <c r="DI75" s="310">
        <f t="shared" si="158"/>
        <v>0.33313503866745986</v>
      </c>
      <c r="DJ75" s="310">
        <f t="shared" si="159"/>
        <v>0</v>
      </c>
      <c r="DK75" s="310">
        <f t="shared" si="160"/>
        <v>0</v>
      </c>
      <c r="DL75" s="310">
        <f t="shared" si="161"/>
        <v>0</v>
      </c>
      <c r="DM75" s="310">
        <f t="shared" si="162"/>
        <v>0</v>
      </c>
      <c r="DN75" s="310">
        <f t="shared" si="163"/>
        <v>0</v>
      </c>
      <c r="DO75" s="310">
        <f t="shared" si="164"/>
        <v>0</v>
      </c>
      <c r="DP75" s="310">
        <f t="shared" si="165"/>
        <v>0</v>
      </c>
      <c r="DQ75" s="310">
        <f t="shared" si="166"/>
        <v>0</v>
      </c>
      <c r="DR75" s="310">
        <f t="shared" si="167"/>
        <v>0.33313503866745986</v>
      </c>
      <c r="DS75" s="310">
        <f t="shared" si="168"/>
        <v>0</v>
      </c>
      <c r="DT75" s="310">
        <f t="shared" si="169"/>
        <v>0</v>
      </c>
      <c r="DU75" s="310">
        <f t="shared" si="170"/>
        <v>0.33313503866745986</v>
      </c>
      <c r="DV75" s="310">
        <f t="shared" si="171"/>
        <v>0</v>
      </c>
      <c r="DW75" s="310">
        <f t="shared" si="172"/>
        <v>0</v>
      </c>
      <c r="DX75" s="310">
        <f t="shared" si="173"/>
        <v>0</v>
      </c>
      <c r="DY75" s="310">
        <f t="shared" si="174"/>
        <v>0</v>
      </c>
      <c r="DZ75" s="310">
        <f t="shared" si="175"/>
        <v>0</v>
      </c>
      <c r="EA75" s="310">
        <f t="shared" si="176"/>
        <v>0</v>
      </c>
      <c r="EB75" s="310">
        <f t="shared" si="177"/>
        <v>0</v>
      </c>
      <c r="EC75" s="310">
        <f t="shared" si="178"/>
        <v>0</v>
      </c>
      <c r="ED75" s="310">
        <f t="shared" si="179"/>
        <v>0</v>
      </c>
      <c r="EE75" s="310">
        <f t="shared" si="180"/>
        <v>0</v>
      </c>
      <c r="EF75" s="310">
        <f t="shared" si="181"/>
        <v>0.33313503866745986</v>
      </c>
      <c r="EG75" s="310">
        <f t="shared" si="182"/>
        <v>0.33313503866745986</v>
      </c>
      <c r="EH75" s="310">
        <f t="shared" si="183"/>
        <v>0</v>
      </c>
      <c r="EI75" s="310">
        <f t="shared" si="184"/>
        <v>0</v>
      </c>
      <c r="EJ75" s="310">
        <f t="shared" si="185"/>
        <v>0</v>
      </c>
      <c r="EK75" s="310">
        <f t="shared" si="186"/>
        <v>0</v>
      </c>
      <c r="EL75" s="310">
        <f t="shared" si="187"/>
        <v>0</v>
      </c>
      <c r="EM75" s="310">
        <v>0.10643976745579949</v>
      </c>
      <c r="EN75" s="310">
        <v>0.28446040729899513</v>
      </c>
      <c r="EO75" s="310">
        <v>0.12668009915335204</v>
      </c>
      <c r="EP75" s="310">
        <v>0.12591446789953537</v>
      </c>
      <c r="ER75" s="310">
        <f t="shared" si="188"/>
        <v>0</v>
      </c>
      <c r="ES75" s="310">
        <f t="shared" si="189"/>
        <v>0</v>
      </c>
      <c r="ET75" s="310">
        <f t="shared" si="190"/>
        <v>0</v>
      </c>
      <c r="EU75" s="310">
        <f t="shared" si="191"/>
        <v>0</v>
      </c>
      <c r="EV75" s="310">
        <f t="shared" si="192"/>
        <v>0</v>
      </c>
      <c r="EW75" s="310">
        <f t="shared" si="193"/>
        <v>0</v>
      </c>
      <c r="EX75" s="310">
        <f t="shared" si="194"/>
        <v>0</v>
      </c>
      <c r="EY75" s="310">
        <f t="shared" si="195"/>
        <v>0</v>
      </c>
      <c r="EZ75" s="310">
        <f t="shared" si="196"/>
        <v>0</v>
      </c>
      <c r="FA75" s="310">
        <f t="shared" si="197"/>
        <v>0</v>
      </c>
      <c r="FB75" s="310">
        <f t="shared" si="198"/>
        <v>0</v>
      </c>
      <c r="FC75" s="310">
        <f t="shared" si="199"/>
        <v>0</v>
      </c>
      <c r="FD75" s="310">
        <f t="shared" si="200"/>
        <v>0</v>
      </c>
      <c r="FE75" s="310">
        <f t="shared" si="201"/>
        <v>0</v>
      </c>
      <c r="FF75" s="310">
        <f t="shared" si="202"/>
        <v>0</v>
      </c>
      <c r="FG75" s="310">
        <f t="shared" si="203"/>
        <v>0</v>
      </c>
      <c r="FH75" s="310">
        <f t="shared" si="204"/>
        <v>0</v>
      </c>
      <c r="FI75" s="310">
        <f t="shared" si="205"/>
        <v>0</v>
      </c>
      <c r="FJ75" s="310">
        <f t="shared" si="206"/>
        <v>0</v>
      </c>
      <c r="FK75" s="310">
        <f t="shared" si="207"/>
        <v>0</v>
      </c>
      <c r="FL75" s="310">
        <f t="shared" si="208"/>
        <v>0</v>
      </c>
      <c r="FM75" s="310">
        <f t="shared" si="209"/>
        <v>0</v>
      </c>
      <c r="FN75" s="310">
        <f t="shared" si="210"/>
        <v>0</v>
      </c>
      <c r="FO75" s="310">
        <f t="shared" si="211"/>
        <v>0</v>
      </c>
      <c r="FP75" s="310">
        <f t="shared" si="212"/>
        <v>0</v>
      </c>
      <c r="FQ75" s="310">
        <f t="shared" si="213"/>
        <v>0</v>
      </c>
      <c r="FR75" s="310">
        <f t="shared" si="214"/>
        <v>0</v>
      </c>
      <c r="FS75" s="310">
        <f t="shared" si="215"/>
        <v>0</v>
      </c>
      <c r="FT75" s="310">
        <f t="shared" si="216"/>
        <v>0</v>
      </c>
      <c r="FU75" s="310">
        <f t="shared" si="217"/>
        <v>0</v>
      </c>
      <c r="FV75" s="310">
        <f t="shared" si="218"/>
        <v>0</v>
      </c>
      <c r="FW75" s="310">
        <v>0.10643976745579949</v>
      </c>
      <c r="FX75" s="310">
        <v>0.28446040729899513</v>
      </c>
      <c r="FY75" s="310">
        <v>0.12668009915335204</v>
      </c>
      <c r="FZ75" s="310">
        <v>0.12591446789953537</v>
      </c>
      <c r="GB75" s="310">
        <f t="shared" si="219"/>
        <v>0</v>
      </c>
      <c r="GC75" s="310">
        <f t="shared" si="220"/>
        <v>0</v>
      </c>
      <c r="GD75" s="310">
        <f t="shared" si="221"/>
        <v>0</v>
      </c>
      <c r="GE75" s="310">
        <f t="shared" si="222"/>
        <v>0</v>
      </c>
      <c r="GF75" s="310">
        <f t="shared" si="223"/>
        <v>0</v>
      </c>
      <c r="GG75" s="310">
        <f t="shared" si="224"/>
        <v>0</v>
      </c>
      <c r="GH75" s="310">
        <f t="shared" si="225"/>
        <v>0</v>
      </c>
      <c r="GI75" s="310">
        <f t="shared" si="226"/>
        <v>0</v>
      </c>
      <c r="GJ75" s="310">
        <f t="shared" si="227"/>
        <v>0</v>
      </c>
      <c r="GK75" s="310">
        <f t="shared" si="228"/>
        <v>0</v>
      </c>
      <c r="GL75" s="310">
        <f t="shared" si="229"/>
        <v>0</v>
      </c>
      <c r="GM75" s="310">
        <f t="shared" si="230"/>
        <v>0</v>
      </c>
      <c r="GN75" s="310">
        <f t="shared" si="231"/>
        <v>0</v>
      </c>
      <c r="GO75" s="310">
        <f t="shared" si="232"/>
        <v>0</v>
      </c>
      <c r="GP75" s="310">
        <f t="shared" si="233"/>
        <v>0</v>
      </c>
      <c r="GQ75" s="310">
        <f t="shared" si="234"/>
        <v>0</v>
      </c>
      <c r="GR75" s="310">
        <f t="shared" si="235"/>
        <v>0</v>
      </c>
      <c r="GS75" s="310">
        <f t="shared" si="236"/>
        <v>0</v>
      </c>
      <c r="GT75" s="310">
        <f t="shared" si="237"/>
        <v>0</v>
      </c>
      <c r="GU75" s="310">
        <f t="shared" si="238"/>
        <v>0</v>
      </c>
      <c r="GV75" s="310">
        <f t="shared" si="239"/>
        <v>0</v>
      </c>
      <c r="GW75" s="310">
        <f t="shared" si="240"/>
        <v>0</v>
      </c>
      <c r="GX75" s="310">
        <f t="shared" si="241"/>
        <v>0</v>
      </c>
      <c r="GY75" s="310">
        <f t="shared" si="242"/>
        <v>0</v>
      </c>
      <c r="GZ75" s="310">
        <f t="shared" si="243"/>
        <v>0</v>
      </c>
      <c r="HA75" s="310">
        <f t="shared" si="244"/>
        <v>0</v>
      </c>
      <c r="HB75" s="310">
        <f t="shared" si="245"/>
        <v>0</v>
      </c>
      <c r="HC75" s="310">
        <f t="shared" si="246"/>
        <v>0</v>
      </c>
      <c r="HD75" s="310">
        <f t="shared" si="247"/>
        <v>0</v>
      </c>
      <c r="HE75" s="310">
        <f t="shared" si="248"/>
        <v>0</v>
      </c>
      <c r="HF75" s="310">
        <f t="shared" si="249"/>
        <v>0</v>
      </c>
      <c r="HG75" s="310">
        <v>0.10643976745579949</v>
      </c>
      <c r="HH75" s="310">
        <v>0.28446040729899513</v>
      </c>
      <c r="HI75" s="310">
        <v>0.12668009915335204</v>
      </c>
      <c r="HJ75" s="310">
        <v>0.12591446789953537</v>
      </c>
      <c r="HL75" s="310">
        <f t="shared" si="250"/>
        <v>0</v>
      </c>
      <c r="HM75" s="310">
        <f t="shared" si="251"/>
        <v>0</v>
      </c>
      <c r="HN75" s="310">
        <f t="shared" si="252"/>
        <v>0</v>
      </c>
      <c r="HO75" s="310">
        <f t="shared" si="253"/>
        <v>0</v>
      </c>
      <c r="HP75" s="310">
        <f t="shared" si="254"/>
        <v>0</v>
      </c>
      <c r="HQ75" s="310">
        <f t="shared" si="255"/>
        <v>0</v>
      </c>
      <c r="HR75" s="310">
        <f t="shared" si="256"/>
        <v>0</v>
      </c>
      <c r="HS75" s="310">
        <f t="shared" si="257"/>
        <v>0</v>
      </c>
      <c r="HT75" s="310">
        <f t="shared" si="258"/>
        <v>0</v>
      </c>
      <c r="HU75" s="310">
        <f t="shared" si="259"/>
        <v>0</v>
      </c>
      <c r="HV75" s="310">
        <f t="shared" si="260"/>
        <v>0</v>
      </c>
      <c r="HW75" s="310">
        <f t="shared" si="261"/>
        <v>0</v>
      </c>
      <c r="HX75" s="310">
        <f t="shared" si="262"/>
        <v>0</v>
      </c>
      <c r="HY75" s="310">
        <f t="shared" si="263"/>
        <v>0</v>
      </c>
      <c r="HZ75" s="310">
        <f t="shared" si="264"/>
        <v>0</v>
      </c>
      <c r="IA75" s="310">
        <f t="shared" si="265"/>
        <v>0</v>
      </c>
      <c r="IB75" s="310">
        <f t="shared" si="266"/>
        <v>0</v>
      </c>
      <c r="IC75" s="310">
        <f t="shared" si="267"/>
        <v>0</v>
      </c>
      <c r="ID75" s="310">
        <f t="shared" si="268"/>
        <v>0</v>
      </c>
      <c r="IE75" s="310">
        <f t="shared" si="269"/>
        <v>0</v>
      </c>
      <c r="IF75" s="310">
        <f t="shared" si="270"/>
        <v>0</v>
      </c>
      <c r="IG75" s="310">
        <f t="shared" si="271"/>
        <v>0</v>
      </c>
      <c r="IH75" s="310">
        <f t="shared" si="272"/>
        <v>0</v>
      </c>
      <c r="II75" s="310">
        <f t="shared" si="273"/>
        <v>0</v>
      </c>
      <c r="IJ75" s="310">
        <f t="shared" si="274"/>
        <v>0</v>
      </c>
      <c r="IK75" s="310">
        <f t="shared" si="275"/>
        <v>0</v>
      </c>
      <c r="IL75" s="310">
        <f t="shared" si="276"/>
        <v>0</v>
      </c>
      <c r="IM75" s="310">
        <f t="shared" si="277"/>
        <v>0</v>
      </c>
      <c r="IN75" s="310">
        <f t="shared" si="278"/>
        <v>0</v>
      </c>
      <c r="IO75" s="310">
        <f t="shared" si="279"/>
        <v>0</v>
      </c>
      <c r="IP75" s="310">
        <f t="shared" si="280"/>
        <v>0</v>
      </c>
      <c r="IQ75" s="310">
        <v>0.10643976745579949</v>
      </c>
      <c r="IR75" s="310">
        <v>0.28446040729899513</v>
      </c>
      <c r="IS75" s="310">
        <v>0.12668009915335204</v>
      </c>
      <c r="IT75" s="310">
        <v>0.12591446789953537</v>
      </c>
      <c r="IV75" s="310">
        <f t="shared" si="281"/>
        <v>0</v>
      </c>
      <c r="IW75" s="310">
        <f t="shared" si="282"/>
        <v>0</v>
      </c>
      <c r="IX75" s="310">
        <f t="shared" si="283"/>
        <v>0</v>
      </c>
      <c r="IY75" s="310">
        <f t="shared" si="284"/>
        <v>0</v>
      </c>
      <c r="IZ75" s="310">
        <f t="shared" si="285"/>
        <v>0</v>
      </c>
      <c r="JA75" s="310">
        <f t="shared" si="286"/>
        <v>0</v>
      </c>
      <c r="JB75" s="310">
        <f t="shared" si="287"/>
        <v>0</v>
      </c>
      <c r="JC75" s="310">
        <f t="shared" si="288"/>
        <v>0</v>
      </c>
      <c r="JD75" s="310">
        <f t="shared" si="289"/>
        <v>0</v>
      </c>
      <c r="JE75" s="310">
        <f t="shared" si="290"/>
        <v>0</v>
      </c>
      <c r="JF75" s="310">
        <f t="shared" si="291"/>
        <v>0</v>
      </c>
      <c r="JG75" s="310">
        <f t="shared" si="292"/>
        <v>0</v>
      </c>
      <c r="JH75" s="310">
        <f t="shared" si="293"/>
        <v>0</v>
      </c>
      <c r="JI75" s="310">
        <f t="shared" si="294"/>
        <v>0</v>
      </c>
      <c r="JJ75" s="310">
        <f t="shared" si="295"/>
        <v>0</v>
      </c>
      <c r="JK75" s="310">
        <f t="shared" si="296"/>
        <v>0</v>
      </c>
      <c r="JL75" s="310">
        <f t="shared" si="297"/>
        <v>0</v>
      </c>
      <c r="JM75" s="310">
        <f t="shared" si="298"/>
        <v>0</v>
      </c>
      <c r="JN75" s="310">
        <f t="shared" si="299"/>
        <v>0</v>
      </c>
      <c r="JO75" s="310">
        <f t="shared" si="300"/>
        <v>0</v>
      </c>
      <c r="JP75" s="310">
        <f t="shared" si="301"/>
        <v>0</v>
      </c>
      <c r="JQ75" s="310">
        <f t="shared" si="302"/>
        <v>0</v>
      </c>
      <c r="JR75" s="310">
        <f t="shared" si="303"/>
        <v>0</v>
      </c>
      <c r="JS75" s="310">
        <f t="shared" si="304"/>
        <v>0</v>
      </c>
      <c r="JT75" s="310">
        <f t="shared" si="305"/>
        <v>0</v>
      </c>
      <c r="JU75" s="310">
        <f t="shared" si="306"/>
        <v>0</v>
      </c>
      <c r="JV75" s="310">
        <f t="shared" si="307"/>
        <v>0</v>
      </c>
      <c r="JW75" s="310">
        <f t="shared" si="308"/>
        <v>0</v>
      </c>
      <c r="JX75" s="310">
        <f t="shared" si="309"/>
        <v>0</v>
      </c>
      <c r="JY75" s="310">
        <f t="shared" si="310"/>
        <v>0</v>
      </c>
      <c r="JZ75" s="310">
        <f t="shared" si="311"/>
        <v>0</v>
      </c>
      <c r="KA75" s="310">
        <v>0.10643976745579949</v>
      </c>
      <c r="KB75" s="310">
        <v>0.28446040729899513</v>
      </c>
      <c r="KC75" s="310">
        <v>0.12668009915335204</v>
      </c>
      <c r="KD75" s="310">
        <v>0.12591446789953537</v>
      </c>
      <c r="KF75" s="310">
        <f t="shared" si="312"/>
        <v>0</v>
      </c>
      <c r="KG75" s="310">
        <f t="shared" si="313"/>
        <v>0</v>
      </c>
      <c r="KH75" s="310">
        <f t="shared" si="314"/>
        <v>0</v>
      </c>
      <c r="KI75" s="310">
        <f t="shared" si="315"/>
        <v>0</v>
      </c>
      <c r="KJ75" s="310">
        <f t="shared" si="316"/>
        <v>0</v>
      </c>
      <c r="KK75" s="310">
        <f t="shared" si="317"/>
        <v>0</v>
      </c>
      <c r="KL75" s="310">
        <f t="shared" si="318"/>
        <v>0</v>
      </c>
      <c r="KM75" s="310">
        <f t="shared" si="319"/>
        <v>0</v>
      </c>
      <c r="KN75" s="310">
        <f t="shared" si="320"/>
        <v>0</v>
      </c>
      <c r="KO75" s="310">
        <f t="shared" si="321"/>
        <v>0</v>
      </c>
      <c r="KP75" s="310">
        <f t="shared" si="322"/>
        <v>0</v>
      </c>
      <c r="KQ75" s="310">
        <f t="shared" si="323"/>
        <v>0</v>
      </c>
      <c r="KR75" s="310">
        <f t="shared" si="324"/>
        <v>0</v>
      </c>
      <c r="KS75" s="310">
        <f t="shared" si="325"/>
        <v>0</v>
      </c>
      <c r="KT75" s="310">
        <f t="shared" si="326"/>
        <v>0</v>
      </c>
      <c r="KU75" s="310">
        <f t="shared" si="327"/>
        <v>0</v>
      </c>
      <c r="KV75" s="310">
        <f t="shared" si="328"/>
        <v>0</v>
      </c>
      <c r="KW75" s="310">
        <f t="shared" si="329"/>
        <v>0</v>
      </c>
      <c r="KX75" s="310">
        <f t="shared" si="330"/>
        <v>0</v>
      </c>
      <c r="KY75" s="310">
        <f t="shared" si="331"/>
        <v>0</v>
      </c>
      <c r="KZ75" s="310">
        <f t="shared" si="332"/>
        <v>0</v>
      </c>
      <c r="LA75" s="310">
        <f t="shared" si="333"/>
        <v>0</v>
      </c>
      <c r="LB75" s="310">
        <f t="shared" si="334"/>
        <v>0</v>
      </c>
      <c r="LC75" s="310">
        <f t="shared" si="335"/>
        <v>0</v>
      </c>
      <c r="LD75" s="310">
        <f t="shared" si="336"/>
        <v>0</v>
      </c>
      <c r="LE75" s="310">
        <f t="shared" si="337"/>
        <v>0</v>
      </c>
      <c r="LF75" s="310">
        <f t="shared" si="338"/>
        <v>0</v>
      </c>
      <c r="LG75" s="310">
        <f t="shared" si="339"/>
        <v>0</v>
      </c>
      <c r="LH75" s="310">
        <f t="shared" si="340"/>
        <v>0</v>
      </c>
      <c r="LI75" s="310">
        <f t="shared" si="341"/>
        <v>0</v>
      </c>
      <c r="LJ75" s="310">
        <f t="shared" si="342"/>
        <v>0</v>
      </c>
      <c r="LK75" s="310">
        <v>0.10643976745579949</v>
      </c>
      <c r="LL75" s="310">
        <v>0.28446040729899513</v>
      </c>
      <c r="LM75" s="310">
        <v>0.12668009915335204</v>
      </c>
      <c r="LN75" s="310">
        <v>0.12591446789953537</v>
      </c>
      <c r="LP75" s="310">
        <f t="shared" si="343"/>
        <v>0</v>
      </c>
      <c r="LQ75" s="310">
        <f t="shared" si="344"/>
        <v>0</v>
      </c>
      <c r="LR75" s="310">
        <f t="shared" si="345"/>
        <v>0</v>
      </c>
      <c r="LS75" s="310">
        <f t="shared" si="346"/>
        <v>0</v>
      </c>
      <c r="LT75" s="310">
        <f t="shared" si="347"/>
        <v>0</v>
      </c>
      <c r="LU75" s="310">
        <f t="shared" si="348"/>
        <v>0</v>
      </c>
      <c r="LV75" s="310">
        <f t="shared" si="349"/>
        <v>0</v>
      </c>
      <c r="LW75" s="310">
        <f t="shared" si="350"/>
        <v>0</v>
      </c>
      <c r="LX75" s="310">
        <f t="shared" si="351"/>
        <v>0</v>
      </c>
      <c r="LY75" s="310">
        <f t="shared" si="352"/>
        <v>0</v>
      </c>
      <c r="LZ75" s="310">
        <f t="shared" si="353"/>
        <v>0</v>
      </c>
      <c r="MA75" s="310">
        <f t="shared" si="354"/>
        <v>0</v>
      </c>
      <c r="MB75" s="310">
        <f t="shared" si="355"/>
        <v>0</v>
      </c>
      <c r="MC75" s="310">
        <f t="shared" si="356"/>
        <v>0</v>
      </c>
      <c r="MD75" s="310">
        <f t="shared" si="357"/>
        <v>0</v>
      </c>
      <c r="ME75" s="310">
        <f t="shared" si="358"/>
        <v>0</v>
      </c>
      <c r="MF75" s="310">
        <f t="shared" si="359"/>
        <v>0</v>
      </c>
      <c r="MG75" s="310">
        <f t="shared" si="360"/>
        <v>0</v>
      </c>
      <c r="MH75" s="310">
        <f t="shared" si="361"/>
        <v>0</v>
      </c>
      <c r="MI75" s="310">
        <f t="shared" si="362"/>
        <v>0</v>
      </c>
      <c r="MJ75" s="310">
        <f t="shared" si="363"/>
        <v>0</v>
      </c>
      <c r="MK75" s="310">
        <f t="shared" si="364"/>
        <v>0</v>
      </c>
      <c r="ML75" s="310">
        <f t="shared" si="365"/>
        <v>0</v>
      </c>
      <c r="MM75" s="310">
        <f t="shared" si="366"/>
        <v>0</v>
      </c>
      <c r="MN75" s="310">
        <f t="shared" si="367"/>
        <v>0</v>
      </c>
      <c r="MO75" s="310">
        <f t="shared" si="368"/>
        <v>0</v>
      </c>
      <c r="MP75" s="310">
        <f t="shared" si="369"/>
        <v>0</v>
      </c>
      <c r="MQ75" s="310">
        <f t="shared" si="370"/>
        <v>0</v>
      </c>
      <c r="MR75" s="310">
        <f t="shared" si="371"/>
        <v>0</v>
      </c>
      <c r="MS75" s="310">
        <f t="shared" si="372"/>
        <v>0</v>
      </c>
      <c r="MT75" s="310">
        <f t="shared" si="373"/>
        <v>0</v>
      </c>
      <c r="MU75" s="310">
        <v>0.10643976745579949</v>
      </c>
      <c r="MV75" s="310">
        <v>0.28446040729899513</v>
      </c>
      <c r="MW75" s="310">
        <v>0.12668009915335204</v>
      </c>
      <c r="MX75" s="310">
        <v>0.12591446789953537</v>
      </c>
      <c r="MZ75" s="310">
        <f t="shared" si="374"/>
        <v>0</v>
      </c>
      <c r="NA75" s="310">
        <f t="shared" si="375"/>
        <v>0</v>
      </c>
      <c r="NB75" s="310">
        <f t="shared" si="376"/>
        <v>0</v>
      </c>
      <c r="NC75" s="310">
        <f t="shared" si="377"/>
        <v>0</v>
      </c>
      <c r="ND75" s="310">
        <f t="shared" si="378"/>
        <v>0</v>
      </c>
      <c r="NE75" s="310">
        <f t="shared" si="379"/>
        <v>0</v>
      </c>
      <c r="NF75" s="310">
        <f t="shared" si="380"/>
        <v>0</v>
      </c>
      <c r="NG75" s="310">
        <f t="shared" si="381"/>
        <v>0</v>
      </c>
      <c r="NH75" s="310">
        <f t="shared" si="382"/>
        <v>0</v>
      </c>
      <c r="NI75" s="310">
        <f t="shared" si="383"/>
        <v>0</v>
      </c>
      <c r="NJ75" s="310">
        <f t="shared" si="384"/>
        <v>0</v>
      </c>
      <c r="NK75" s="310">
        <f t="shared" si="385"/>
        <v>0</v>
      </c>
      <c r="NL75" s="310">
        <f t="shared" si="386"/>
        <v>0</v>
      </c>
      <c r="NM75" s="310">
        <f t="shared" si="387"/>
        <v>0</v>
      </c>
      <c r="NN75" s="310">
        <f t="shared" si="388"/>
        <v>0</v>
      </c>
      <c r="NO75" s="310">
        <f t="shared" si="389"/>
        <v>0</v>
      </c>
      <c r="NP75" s="310">
        <f t="shared" si="390"/>
        <v>0</v>
      </c>
      <c r="NQ75" s="310">
        <f t="shared" si="391"/>
        <v>0</v>
      </c>
      <c r="NR75" s="310">
        <f t="shared" si="392"/>
        <v>0</v>
      </c>
      <c r="NS75" s="310">
        <f t="shared" si="393"/>
        <v>0</v>
      </c>
      <c r="NT75" s="310">
        <f t="shared" si="394"/>
        <v>0</v>
      </c>
      <c r="NU75" s="310">
        <f t="shared" si="395"/>
        <v>0</v>
      </c>
      <c r="NV75" s="310">
        <f t="shared" si="396"/>
        <v>0</v>
      </c>
      <c r="NW75" s="310">
        <f t="shared" si="397"/>
        <v>0</v>
      </c>
      <c r="NX75" s="310">
        <f t="shared" si="398"/>
        <v>0</v>
      </c>
      <c r="NY75" s="310">
        <f t="shared" si="399"/>
        <v>0</v>
      </c>
      <c r="NZ75" s="310">
        <f t="shared" si="400"/>
        <v>0</v>
      </c>
      <c r="OA75" s="310">
        <f t="shared" si="401"/>
        <v>0</v>
      </c>
      <c r="OB75" s="310">
        <f t="shared" si="402"/>
        <v>0</v>
      </c>
      <c r="OC75" s="310">
        <f t="shared" si="403"/>
        <v>0</v>
      </c>
      <c r="OD75" s="310">
        <f t="shared" si="404"/>
        <v>0</v>
      </c>
      <c r="OE75" s="310">
        <v>0.10643976745579949</v>
      </c>
      <c r="OF75" s="310">
        <v>0.28446040729899513</v>
      </c>
      <c r="OG75" s="310">
        <v>0.12668009915335204</v>
      </c>
      <c r="OH75" s="310">
        <v>0.12591446789953537</v>
      </c>
      <c r="OJ75" s="310">
        <f t="shared" si="405"/>
        <v>1.6963253315173999E-2</v>
      </c>
      <c r="OK75" s="310">
        <f t="shared" si="406"/>
        <v>1.6963253315173999E-2</v>
      </c>
      <c r="OL75" s="310">
        <f t="shared" si="407"/>
        <v>9.1874910427933693E-2</v>
      </c>
      <c r="OM75" s="310">
        <f t="shared" si="408"/>
        <v>6.7946348017996247E-2</v>
      </c>
      <c r="ON75" s="310">
        <f t="shared" si="409"/>
        <v>9.1874910427933693E-2</v>
      </c>
      <c r="OO75" s="310">
        <f t="shared" si="410"/>
        <v>6.7946348017996247E-2</v>
      </c>
      <c r="OP75" s="310">
        <f t="shared" si="411"/>
        <v>6.7946348017996247E-2</v>
      </c>
      <c r="OQ75" s="310">
        <f t="shared" si="412"/>
        <v>9.1874910427933693E-2</v>
      </c>
      <c r="OR75" s="310">
        <f t="shared" si="413"/>
        <v>9.1874910427933693E-2</v>
      </c>
      <c r="OS75" s="310">
        <f t="shared" si="414"/>
        <v>6.7946348017996247E-2</v>
      </c>
      <c r="OT75" s="310">
        <f t="shared" si="415"/>
        <v>1.6963253315173999E-2</v>
      </c>
      <c r="OU75" s="310">
        <f t="shared" si="416"/>
        <v>9.1874910427933693E-2</v>
      </c>
      <c r="OV75" s="310">
        <f t="shared" si="417"/>
        <v>9.1874910427933693E-2</v>
      </c>
      <c r="OW75" s="310">
        <f t="shared" si="418"/>
        <v>1.6963253315173999E-2</v>
      </c>
      <c r="OX75" s="310">
        <f t="shared" si="419"/>
        <v>6.7946348017996247E-2</v>
      </c>
      <c r="OY75" s="310">
        <f t="shared" si="420"/>
        <v>6.7946348017996247E-2</v>
      </c>
      <c r="OZ75" s="310">
        <f t="shared" si="421"/>
        <v>9.1874910427933693E-2</v>
      </c>
      <c r="PA75" s="310">
        <f t="shared" si="422"/>
        <v>9.1874910427933693E-2</v>
      </c>
      <c r="PB75" s="310">
        <f t="shared" si="423"/>
        <v>6.7946348017996247E-2</v>
      </c>
      <c r="PC75" s="310">
        <f t="shared" si="424"/>
        <v>6.7946348017996247E-2</v>
      </c>
      <c r="PD75" s="310">
        <f t="shared" si="425"/>
        <v>6.7946348017996247E-2</v>
      </c>
      <c r="PE75" s="310">
        <f t="shared" si="426"/>
        <v>6.7946348017996247E-2</v>
      </c>
      <c r="PF75" s="310">
        <f t="shared" si="427"/>
        <v>9.1874910427933693E-2</v>
      </c>
      <c r="PG75" s="310">
        <f t="shared" si="428"/>
        <v>9.1874910427933693E-2</v>
      </c>
      <c r="PH75" s="310">
        <f t="shared" si="429"/>
        <v>1.6963253315173999E-2</v>
      </c>
      <c r="PI75" s="310">
        <f t="shared" si="430"/>
        <v>1.6963253315173999E-2</v>
      </c>
      <c r="PJ75" s="310">
        <f t="shared" si="431"/>
        <v>6.7946348017996247E-2</v>
      </c>
      <c r="PK75" s="310">
        <f t="shared" si="432"/>
        <v>9.1874910427933693E-2</v>
      </c>
      <c r="PL75" s="310">
        <f t="shared" si="433"/>
        <v>6.7946348017996247E-2</v>
      </c>
      <c r="PM75" s="310">
        <f t="shared" si="434"/>
        <v>9.1874910427933693E-2</v>
      </c>
      <c r="PN75" s="310">
        <f t="shared" si="435"/>
        <v>6.7946348017996247E-2</v>
      </c>
      <c r="PO75" s="310">
        <v>0.10643976745579949</v>
      </c>
      <c r="PP75" s="310">
        <v>0.28446040729899513</v>
      </c>
      <c r="PQ75" s="310">
        <v>0.12668009915335204</v>
      </c>
      <c r="PR75" s="310">
        <v>0.12591446789953537</v>
      </c>
      <c r="PT75" s="310">
        <f t="shared" si="436"/>
        <v>6.9223078979328292E-2</v>
      </c>
      <c r="PU75" s="310">
        <f t="shared" si="437"/>
        <v>6.9223078979328292E-2</v>
      </c>
      <c r="PV75" s="310">
        <f t="shared" si="438"/>
        <v>4.5936803361145112E-2</v>
      </c>
      <c r="PW75" s="310">
        <f t="shared" si="439"/>
        <v>4.8396972838543259E-2</v>
      </c>
      <c r="PX75" s="310">
        <f t="shared" si="440"/>
        <v>4.5936803361145112E-2</v>
      </c>
      <c r="PY75" s="310">
        <f t="shared" si="441"/>
        <v>4.8396972838543259E-2</v>
      </c>
      <c r="PZ75" s="310">
        <f t="shared" si="442"/>
        <v>4.8396972838543259E-2</v>
      </c>
      <c r="QA75" s="310">
        <f t="shared" si="443"/>
        <v>4.5936803361145112E-2</v>
      </c>
      <c r="QB75" s="310">
        <f t="shared" si="444"/>
        <v>4.5936803361145112E-2</v>
      </c>
      <c r="QC75" s="310">
        <f t="shared" si="445"/>
        <v>4.8396972838543259E-2</v>
      </c>
      <c r="QD75" s="310">
        <f t="shared" si="446"/>
        <v>6.9223078979328292E-2</v>
      </c>
      <c r="QE75" s="310">
        <f t="shared" si="447"/>
        <v>4.5936803361145112E-2</v>
      </c>
      <c r="QF75" s="310">
        <f t="shared" si="448"/>
        <v>4.5936803361145112E-2</v>
      </c>
      <c r="QG75" s="310">
        <f t="shared" si="449"/>
        <v>6.9223078979328292E-2</v>
      </c>
      <c r="QH75" s="310">
        <f t="shared" si="450"/>
        <v>4.8396972838543259E-2</v>
      </c>
      <c r="QI75" s="310">
        <f t="shared" si="451"/>
        <v>4.8396972838543259E-2</v>
      </c>
      <c r="QJ75" s="310">
        <f t="shared" si="452"/>
        <v>4.5936803361145112E-2</v>
      </c>
      <c r="QK75" s="310">
        <f t="shared" si="453"/>
        <v>4.5936803361145112E-2</v>
      </c>
      <c r="QL75" s="310">
        <f t="shared" si="454"/>
        <v>4.8396972838543259E-2</v>
      </c>
      <c r="QM75" s="310">
        <f t="shared" si="455"/>
        <v>4.8396972838543259E-2</v>
      </c>
      <c r="QN75" s="310">
        <f t="shared" si="456"/>
        <v>4.8396972838543259E-2</v>
      </c>
      <c r="QO75" s="310">
        <f t="shared" si="457"/>
        <v>4.8396972838543259E-2</v>
      </c>
      <c r="QP75" s="310">
        <f t="shared" si="458"/>
        <v>4.5936803361145112E-2</v>
      </c>
      <c r="QQ75" s="310">
        <f t="shared" si="459"/>
        <v>4.5936803361145112E-2</v>
      </c>
      <c r="QR75" s="310">
        <f t="shared" si="460"/>
        <v>6.9223078979328292E-2</v>
      </c>
      <c r="QS75" s="310">
        <f t="shared" si="461"/>
        <v>6.9223078979328292E-2</v>
      </c>
      <c r="QT75" s="310">
        <f t="shared" si="462"/>
        <v>4.8396972838543259E-2</v>
      </c>
      <c r="QU75" s="310">
        <f t="shared" si="463"/>
        <v>4.5936803361145112E-2</v>
      </c>
      <c r="QV75" s="310">
        <f t="shared" si="464"/>
        <v>4.8396972838543259E-2</v>
      </c>
      <c r="QW75" s="310">
        <f t="shared" si="465"/>
        <v>4.5936803361145112E-2</v>
      </c>
      <c r="QX75" s="310">
        <f t="shared" si="466"/>
        <v>4.8396972838543259E-2</v>
      </c>
      <c r="QY75" s="310">
        <v>0.10643976745579949</v>
      </c>
      <c r="QZ75" s="310">
        <v>0.28446040729899513</v>
      </c>
      <c r="RA75" s="310">
        <v>0.12668009915335204</v>
      </c>
      <c r="RB75" s="310">
        <v>0.12591446789953537</v>
      </c>
      <c r="RD75" s="310">
        <f t="shared" si="467"/>
        <v>4.8518633219779084E-3</v>
      </c>
      <c r="RE75" s="310">
        <f t="shared" si="468"/>
        <v>4.8518633219779084E-3</v>
      </c>
      <c r="RF75" s="310">
        <f t="shared" si="469"/>
        <v>4.1477206140864878E-2</v>
      </c>
      <c r="RG75" s="310">
        <f t="shared" si="470"/>
        <v>0</v>
      </c>
      <c r="RH75" s="310">
        <f t="shared" si="471"/>
        <v>4.1477206140864878E-2</v>
      </c>
      <c r="RI75" s="310">
        <f t="shared" si="472"/>
        <v>0</v>
      </c>
      <c r="RJ75" s="310">
        <f t="shared" si="473"/>
        <v>0</v>
      </c>
      <c r="RK75" s="310">
        <f t="shared" si="474"/>
        <v>4.1477206140864878E-2</v>
      </c>
      <c r="RL75" s="310">
        <f t="shared" si="475"/>
        <v>4.1477206140864878E-2</v>
      </c>
      <c r="RM75" s="310">
        <f t="shared" si="476"/>
        <v>0</v>
      </c>
      <c r="RN75" s="310">
        <f t="shared" si="477"/>
        <v>4.8518633219779084E-3</v>
      </c>
      <c r="RO75" s="310">
        <f t="shared" si="478"/>
        <v>4.1477206140864878E-2</v>
      </c>
      <c r="RP75" s="310">
        <f t="shared" si="479"/>
        <v>4.1477206140864878E-2</v>
      </c>
      <c r="RQ75" s="310">
        <f t="shared" si="480"/>
        <v>4.8518633219779084E-3</v>
      </c>
      <c r="RR75" s="310">
        <f t="shared" si="481"/>
        <v>0</v>
      </c>
      <c r="RS75" s="310">
        <f t="shared" si="482"/>
        <v>0</v>
      </c>
      <c r="RT75" s="310">
        <f t="shared" si="483"/>
        <v>4.1477206140864878E-2</v>
      </c>
      <c r="RU75" s="310">
        <f t="shared" si="484"/>
        <v>4.1477206140864878E-2</v>
      </c>
      <c r="RV75" s="310">
        <f t="shared" si="485"/>
        <v>0</v>
      </c>
      <c r="RW75" s="310">
        <f t="shared" si="486"/>
        <v>0</v>
      </c>
      <c r="RX75" s="310">
        <f t="shared" si="487"/>
        <v>0</v>
      </c>
      <c r="RY75" s="310">
        <f t="shared" si="488"/>
        <v>0</v>
      </c>
      <c r="RZ75" s="310">
        <f t="shared" si="489"/>
        <v>4.1477206140864878E-2</v>
      </c>
      <c r="SA75" s="310">
        <f t="shared" si="490"/>
        <v>4.1477206140864878E-2</v>
      </c>
      <c r="SB75" s="310">
        <f t="shared" si="491"/>
        <v>4.8518633219779084E-3</v>
      </c>
      <c r="SC75" s="310">
        <f t="shared" si="492"/>
        <v>4.8518633219779084E-3</v>
      </c>
      <c r="SD75" s="310">
        <f t="shared" si="493"/>
        <v>0</v>
      </c>
      <c r="SE75" s="310">
        <f t="shared" si="494"/>
        <v>4.1477206140864878E-2</v>
      </c>
      <c r="SF75" s="310">
        <f t="shared" si="495"/>
        <v>0</v>
      </c>
      <c r="SG75" s="310">
        <f t="shared" si="496"/>
        <v>4.1477206140864878E-2</v>
      </c>
      <c r="SH75" s="310">
        <f t="shared" si="497"/>
        <v>0</v>
      </c>
      <c r="SI75" s="310">
        <v>0.10643976745579949</v>
      </c>
      <c r="SJ75" s="310">
        <v>0.28446040729899513</v>
      </c>
      <c r="SK75" s="310">
        <v>0.12668009915335204</v>
      </c>
      <c r="SL75" s="310">
        <v>0.12591446789953537</v>
      </c>
      <c r="SN75" s="310">
        <f t="shared" si="498"/>
        <v>0.17233015219134074</v>
      </c>
      <c r="SO75" s="310">
        <f t="shared" si="499"/>
        <v>0.17233015219134074</v>
      </c>
      <c r="SP75" s="310">
        <f t="shared" si="500"/>
        <v>0.12417396699553805</v>
      </c>
      <c r="SQ75" s="310">
        <f t="shared" si="501"/>
        <v>0.16153312716953286</v>
      </c>
      <c r="SR75" s="310">
        <f t="shared" si="502"/>
        <v>0.12417396699553805</v>
      </c>
      <c r="SS75" s="310">
        <f t="shared" si="503"/>
        <v>0.16153312716953286</v>
      </c>
      <c r="ST75" s="310">
        <f t="shared" si="504"/>
        <v>0.16153312716953286</v>
      </c>
      <c r="SU75" s="310">
        <f t="shared" si="505"/>
        <v>0.12417396699553805</v>
      </c>
      <c r="SV75" s="310">
        <f t="shared" si="506"/>
        <v>0.12417396699553805</v>
      </c>
      <c r="SW75" s="310">
        <f t="shared" si="507"/>
        <v>0.16153312716953286</v>
      </c>
      <c r="SX75" s="310">
        <f t="shared" si="508"/>
        <v>0.17233015219134074</v>
      </c>
      <c r="SY75" s="310">
        <f t="shared" si="509"/>
        <v>0.12417396699553805</v>
      </c>
      <c r="SZ75" s="310">
        <f t="shared" si="510"/>
        <v>0.12417396699553805</v>
      </c>
      <c r="TA75" s="310">
        <f t="shared" si="511"/>
        <v>0.17233015219134074</v>
      </c>
      <c r="TB75" s="310">
        <f t="shared" si="512"/>
        <v>0.16153312716953286</v>
      </c>
      <c r="TC75" s="310">
        <f t="shared" si="513"/>
        <v>0.16153312716953286</v>
      </c>
      <c r="TD75" s="310">
        <f t="shared" si="514"/>
        <v>0.12417396699553805</v>
      </c>
      <c r="TE75" s="310">
        <f t="shared" si="515"/>
        <v>0.12417396699553805</v>
      </c>
      <c r="TF75" s="310">
        <f t="shared" si="516"/>
        <v>0.16153312716953286</v>
      </c>
      <c r="TG75" s="310">
        <f t="shared" si="517"/>
        <v>0.16153312716953286</v>
      </c>
      <c r="TH75" s="310">
        <f t="shared" si="518"/>
        <v>0.16153312716953286</v>
      </c>
      <c r="TI75" s="310">
        <f t="shared" si="519"/>
        <v>0.16153312716953286</v>
      </c>
      <c r="TJ75" s="310">
        <f t="shared" si="520"/>
        <v>0.12417396699553805</v>
      </c>
      <c r="TK75" s="310">
        <f t="shared" si="521"/>
        <v>0.12417396699553805</v>
      </c>
      <c r="TL75" s="310">
        <f t="shared" si="522"/>
        <v>0.17233015219134074</v>
      </c>
      <c r="TM75" s="310">
        <f t="shared" si="523"/>
        <v>0.17233015219134074</v>
      </c>
      <c r="TN75" s="310">
        <f t="shared" si="524"/>
        <v>0.16153312716953286</v>
      </c>
      <c r="TO75" s="310">
        <f t="shared" si="525"/>
        <v>0.12417396699553805</v>
      </c>
      <c r="TP75" s="310">
        <f t="shared" si="526"/>
        <v>0.16153312716953286</v>
      </c>
      <c r="TQ75" s="310">
        <f t="shared" si="527"/>
        <v>0.12417396699553805</v>
      </c>
      <c r="TR75" s="310">
        <f t="shared" si="528"/>
        <v>0.16153312716953286</v>
      </c>
      <c r="TS75" s="310">
        <v>0.10643976745579949</v>
      </c>
      <c r="TT75" s="310">
        <v>0.28446040729899513</v>
      </c>
      <c r="TU75" s="310">
        <v>0.12668009915335204</v>
      </c>
      <c r="TV75" s="310">
        <v>0.12591446789953537</v>
      </c>
      <c r="TX75" s="310">
        <f t="shared" si="529"/>
        <v>8.3686223712464876E-3</v>
      </c>
      <c r="TY75" s="310">
        <f t="shared" si="530"/>
        <v>8.3686223712464876E-3</v>
      </c>
      <c r="TZ75" s="310">
        <f t="shared" si="531"/>
        <v>2.4392671185005189E-2</v>
      </c>
      <c r="UA75" s="310">
        <f t="shared" si="532"/>
        <v>0.18548998743715361</v>
      </c>
      <c r="UB75" s="310">
        <f t="shared" si="533"/>
        <v>2.4392671185005189E-2</v>
      </c>
      <c r="UC75" s="310">
        <f t="shared" si="534"/>
        <v>0.18548998743715361</v>
      </c>
      <c r="UD75" s="310">
        <f t="shared" si="535"/>
        <v>0.18548998743715361</v>
      </c>
      <c r="UE75" s="310">
        <f t="shared" si="536"/>
        <v>2.4392671185005189E-2</v>
      </c>
      <c r="UF75" s="310">
        <f t="shared" si="537"/>
        <v>2.4392671185005189E-2</v>
      </c>
      <c r="UG75" s="310">
        <f t="shared" si="538"/>
        <v>0.18548998743715361</v>
      </c>
      <c r="UH75" s="310">
        <f t="shared" si="539"/>
        <v>8.3686223712464876E-3</v>
      </c>
      <c r="UI75" s="310">
        <f t="shared" si="540"/>
        <v>2.4392671185005189E-2</v>
      </c>
      <c r="UJ75" s="310">
        <f t="shared" si="541"/>
        <v>2.4392671185005189E-2</v>
      </c>
      <c r="UK75" s="310">
        <f t="shared" si="542"/>
        <v>8.3686223712464876E-3</v>
      </c>
      <c r="UL75" s="310">
        <f t="shared" si="543"/>
        <v>0.18548998743715361</v>
      </c>
      <c r="UM75" s="310">
        <f t="shared" si="544"/>
        <v>0.18548998743715361</v>
      </c>
      <c r="UN75" s="310">
        <f t="shared" si="545"/>
        <v>2.4392671185005189E-2</v>
      </c>
      <c r="UO75" s="310">
        <f t="shared" si="546"/>
        <v>2.4392671185005189E-2</v>
      </c>
      <c r="UP75" s="310">
        <f t="shared" si="547"/>
        <v>0.18548998743715361</v>
      </c>
      <c r="UQ75" s="310">
        <f t="shared" si="548"/>
        <v>0.18548998743715361</v>
      </c>
      <c r="UR75" s="310">
        <f t="shared" si="549"/>
        <v>0.18548998743715361</v>
      </c>
      <c r="US75" s="310">
        <f t="shared" si="550"/>
        <v>0.18548998743715361</v>
      </c>
      <c r="UT75" s="310">
        <f t="shared" si="551"/>
        <v>2.4392671185005189E-2</v>
      </c>
      <c r="UU75" s="310">
        <f t="shared" si="552"/>
        <v>2.4392671185005189E-2</v>
      </c>
      <c r="UV75" s="310">
        <f t="shared" si="553"/>
        <v>8.3686223712464876E-3</v>
      </c>
      <c r="UW75" s="310">
        <f t="shared" si="554"/>
        <v>8.3686223712464876E-3</v>
      </c>
      <c r="UX75" s="310">
        <f t="shared" si="555"/>
        <v>0.18548998743715361</v>
      </c>
      <c r="UY75" s="310">
        <f t="shared" si="556"/>
        <v>2.4392671185005189E-2</v>
      </c>
      <c r="UZ75" s="310">
        <f t="shared" si="557"/>
        <v>0.18548998743715361</v>
      </c>
      <c r="VA75" s="310">
        <f t="shared" si="558"/>
        <v>2.4392671185005189E-2</v>
      </c>
      <c r="VB75" s="310">
        <f t="shared" si="559"/>
        <v>0.18548998743715361</v>
      </c>
      <c r="VC75" s="310">
        <v>0.10643976745579949</v>
      </c>
      <c r="VD75" s="310">
        <v>0.28446040729899513</v>
      </c>
      <c r="VE75" s="310">
        <v>0.12668009915335204</v>
      </c>
      <c r="VF75" s="310">
        <v>0.12591446789953537</v>
      </c>
      <c r="VH75" s="310">
        <f t="shared" si="560"/>
        <v>0</v>
      </c>
      <c r="VI75" s="310">
        <f t="shared" si="561"/>
        <v>0</v>
      </c>
      <c r="VJ75" s="310">
        <f t="shared" si="562"/>
        <v>0</v>
      </c>
      <c r="VK75" s="310">
        <f t="shared" si="563"/>
        <v>0</v>
      </c>
      <c r="VL75" s="310">
        <f t="shared" si="564"/>
        <v>0</v>
      </c>
      <c r="VM75" s="310">
        <f t="shared" si="565"/>
        <v>0</v>
      </c>
      <c r="VN75" s="310">
        <f t="shared" si="566"/>
        <v>0</v>
      </c>
      <c r="VO75" s="310">
        <f t="shared" si="567"/>
        <v>0</v>
      </c>
      <c r="VP75" s="310">
        <f t="shared" si="568"/>
        <v>0</v>
      </c>
      <c r="VQ75" s="310">
        <f t="shared" si="569"/>
        <v>0</v>
      </c>
      <c r="VR75" s="310">
        <f t="shared" si="570"/>
        <v>0</v>
      </c>
      <c r="VS75" s="310">
        <f t="shared" si="571"/>
        <v>0</v>
      </c>
      <c r="VT75" s="310">
        <f t="shared" si="572"/>
        <v>0</v>
      </c>
      <c r="VU75" s="310">
        <f t="shared" si="573"/>
        <v>0</v>
      </c>
      <c r="VV75" s="310">
        <f t="shared" si="574"/>
        <v>0</v>
      </c>
      <c r="VW75" s="310">
        <f t="shared" si="575"/>
        <v>0</v>
      </c>
      <c r="VX75" s="310">
        <f t="shared" si="576"/>
        <v>0</v>
      </c>
      <c r="VY75" s="310">
        <f t="shared" si="577"/>
        <v>0</v>
      </c>
      <c r="VZ75" s="310">
        <f t="shared" si="578"/>
        <v>0</v>
      </c>
      <c r="WA75" s="310">
        <f t="shared" si="579"/>
        <v>0</v>
      </c>
      <c r="WB75" s="310">
        <f t="shared" si="580"/>
        <v>0</v>
      </c>
      <c r="WC75" s="310">
        <f t="shared" si="581"/>
        <v>0</v>
      </c>
      <c r="WD75" s="310">
        <f t="shared" si="582"/>
        <v>0</v>
      </c>
      <c r="WE75" s="310">
        <f t="shared" si="583"/>
        <v>0</v>
      </c>
      <c r="WF75" s="310">
        <f t="shared" si="584"/>
        <v>0</v>
      </c>
      <c r="WG75" s="310">
        <f t="shared" si="585"/>
        <v>0</v>
      </c>
      <c r="WH75" s="310">
        <f t="shared" si="586"/>
        <v>0</v>
      </c>
      <c r="WI75" s="310">
        <f t="shared" si="587"/>
        <v>0</v>
      </c>
      <c r="WJ75" s="310">
        <f t="shared" si="588"/>
        <v>0</v>
      </c>
      <c r="WK75" s="310">
        <f t="shared" si="589"/>
        <v>0</v>
      </c>
      <c r="WL75" s="310">
        <f t="shared" si="590"/>
        <v>0</v>
      </c>
      <c r="WM75" s="310">
        <v>0.10643976745579949</v>
      </c>
      <c r="WN75" s="310">
        <v>0.28446040729899513</v>
      </c>
      <c r="WO75" s="310">
        <v>0.12668009915335204</v>
      </c>
      <c r="WP75" s="310">
        <v>0.12591446789953537</v>
      </c>
      <c r="WR75" s="310">
        <f t="shared" si="591"/>
        <v>0</v>
      </c>
      <c r="WS75" s="310">
        <f t="shared" si="592"/>
        <v>0</v>
      </c>
      <c r="WT75" s="310">
        <f t="shared" si="593"/>
        <v>0</v>
      </c>
      <c r="WU75" s="310">
        <f t="shared" si="594"/>
        <v>0</v>
      </c>
      <c r="WV75" s="310">
        <f t="shared" si="595"/>
        <v>0</v>
      </c>
      <c r="WW75" s="310">
        <f t="shared" si="596"/>
        <v>0</v>
      </c>
      <c r="WX75" s="310">
        <f t="shared" si="597"/>
        <v>0</v>
      </c>
      <c r="WY75" s="310">
        <f t="shared" si="598"/>
        <v>0</v>
      </c>
      <c r="WZ75" s="310">
        <f t="shared" si="599"/>
        <v>0</v>
      </c>
      <c r="XA75" s="310">
        <f t="shared" si="600"/>
        <v>0</v>
      </c>
      <c r="XB75" s="310">
        <f t="shared" si="601"/>
        <v>0</v>
      </c>
      <c r="XC75" s="310">
        <f t="shared" si="602"/>
        <v>0</v>
      </c>
      <c r="XD75" s="310">
        <f t="shared" si="603"/>
        <v>0</v>
      </c>
      <c r="XE75" s="310">
        <f t="shared" si="604"/>
        <v>0</v>
      </c>
      <c r="XF75" s="310">
        <f t="shared" si="605"/>
        <v>0</v>
      </c>
      <c r="XG75" s="310">
        <f t="shared" si="606"/>
        <v>0</v>
      </c>
      <c r="XH75" s="310">
        <f t="shared" si="607"/>
        <v>0</v>
      </c>
      <c r="XI75" s="310">
        <f t="shared" si="608"/>
        <v>0</v>
      </c>
      <c r="XJ75" s="310">
        <f t="shared" si="609"/>
        <v>0</v>
      </c>
      <c r="XK75" s="310">
        <f t="shared" si="610"/>
        <v>0</v>
      </c>
      <c r="XL75" s="310">
        <f t="shared" si="611"/>
        <v>0</v>
      </c>
      <c r="XM75" s="310">
        <f t="shared" si="612"/>
        <v>0</v>
      </c>
      <c r="XN75" s="310">
        <f t="shared" si="613"/>
        <v>0</v>
      </c>
      <c r="XO75" s="310">
        <f t="shared" si="614"/>
        <v>0</v>
      </c>
      <c r="XP75" s="310">
        <f t="shared" si="615"/>
        <v>0</v>
      </c>
      <c r="XQ75" s="310">
        <f t="shared" si="616"/>
        <v>0</v>
      </c>
      <c r="XR75" s="310">
        <f t="shared" si="617"/>
        <v>0</v>
      </c>
      <c r="XS75" s="310">
        <f t="shared" si="618"/>
        <v>0</v>
      </c>
      <c r="XT75" s="310">
        <f t="shared" si="619"/>
        <v>0</v>
      </c>
      <c r="XU75" s="310">
        <f t="shared" si="620"/>
        <v>0</v>
      </c>
      <c r="XV75" s="310">
        <f t="shared" si="621"/>
        <v>0</v>
      </c>
      <c r="XW75" s="310">
        <v>0.10643976745579949</v>
      </c>
      <c r="XX75" s="310">
        <v>0.28446040729899513</v>
      </c>
      <c r="XY75" s="310">
        <v>0.12668009915335204</v>
      </c>
      <c r="XZ75" s="310">
        <v>0.12591446789953537</v>
      </c>
      <c r="YB75" s="310">
        <f t="shared" si="622"/>
        <v>0</v>
      </c>
      <c r="YC75" s="310">
        <f t="shared" si="623"/>
        <v>0</v>
      </c>
      <c r="YD75" s="310">
        <f t="shared" si="624"/>
        <v>0</v>
      </c>
      <c r="YE75" s="310">
        <f t="shared" si="625"/>
        <v>0</v>
      </c>
      <c r="YF75" s="310">
        <f t="shared" si="626"/>
        <v>0</v>
      </c>
      <c r="YG75" s="310">
        <f t="shared" si="627"/>
        <v>0</v>
      </c>
      <c r="YH75" s="310">
        <f t="shared" si="628"/>
        <v>0</v>
      </c>
      <c r="YI75" s="310">
        <f t="shared" si="629"/>
        <v>0</v>
      </c>
      <c r="YJ75" s="310">
        <f t="shared" si="630"/>
        <v>0</v>
      </c>
      <c r="YK75" s="310">
        <f t="shared" si="631"/>
        <v>0</v>
      </c>
      <c r="YL75" s="310">
        <f t="shared" si="632"/>
        <v>0</v>
      </c>
      <c r="YM75" s="310">
        <f t="shared" si="633"/>
        <v>0</v>
      </c>
      <c r="YN75" s="310">
        <f t="shared" si="634"/>
        <v>0</v>
      </c>
      <c r="YO75" s="310">
        <f t="shared" si="635"/>
        <v>0</v>
      </c>
      <c r="YP75" s="310">
        <f t="shared" si="636"/>
        <v>0</v>
      </c>
      <c r="YQ75" s="310">
        <f t="shared" si="637"/>
        <v>0</v>
      </c>
      <c r="YR75" s="310">
        <f t="shared" si="638"/>
        <v>0</v>
      </c>
      <c r="YS75" s="310">
        <f t="shared" si="639"/>
        <v>0</v>
      </c>
      <c r="YT75" s="310">
        <f t="shared" si="640"/>
        <v>0</v>
      </c>
      <c r="YU75" s="310">
        <f t="shared" si="641"/>
        <v>0</v>
      </c>
      <c r="YV75" s="310">
        <f t="shared" si="642"/>
        <v>0</v>
      </c>
      <c r="YW75" s="310">
        <f t="shared" si="643"/>
        <v>0</v>
      </c>
      <c r="YX75" s="310">
        <f t="shared" si="644"/>
        <v>0</v>
      </c>
      <c r="YY75" s="310">
        <f t="shared" si="645"/>
        <v>0</v>
      </c>
      <c r="YZ75" s="310">
        <f t="shared" si="646"/>
        <v>0</v>
      </c>
      <c r="ZA75" s="310">
        <f t="shared" si="647"/>
        <v>0</v>
      </c>
      <c r="ZB75" s="310">
        <f t="shared" si="648"/>
        <v>0</v>
      </c>
      <c r="ZC75" s="310">
        <f t="shared" si="649"/>
        <v>0</v>
      </c>
      <c r="ZD75" s="310">
        <f t="shared" si="650"/>
        <v>0</v>
      </c>
      <c r="ZE75" s="310">
        <f t="shared" si="651"/>
        <v>0</v>
      </c>
      <c r="ZF75" s="310">
        <f t="shared" si="652"/>
        <v>0</v>
      </c>
      <c r="ZG75" s="310">
        <v>0.10643976745579949</v>
      </c>
      <c r="ZH75" s="310">
        <v>0.28446040729899513</v>
      </c>
      <c r="ZI75" s="310">
        <v>0.12668009915335204</v>
      </c>
      <c r="ZJ75" s="310">
        <v>0.12591446789953537</v>
      </c>
      <c r="ZL75" s="310">
        <f t="shared" si="653"/>
        <v>0</v>
      </c>
      <c r="ZM75" s="310">
        <f t="shared" si="654"/>
        <v>0</v>
      </c>
      <c r="ZN75" s="310">
        <f t="shared" si="655"/>
        <v>0</v>
      </c>
      <c r="ZO75" s="310">
        <f t="shared" si="656"/>
        <v>0</v>
      </c>
      <c r="ZP75" s="310">
        <f t="shared" si="657"/>
        <v>0</v>
      </c>
      <c r="ZQ75" s="310">
        <f t="shared" si="658"/>
        <v>0</v>
      </c>
      <c r="ZR75" s="310">
        <f t="shared" si="659"/>
        <v>0</v>
      </c>
      <c r="ZS75" s="310">
        <f t="shared" si="660"/>
        <v>0</v>
      </c>
      <c r="ZT75" s="310">
        <f t="shared" si="661"/>
        <v>0</v>
      </c>
      <c r="ZU75" s="310">
        <f t="shared" si="662"/>
        <v>0</v>
      </c>
      <c r="ZV75" s="310">
        <f t="shared" si="663"/>
        <v>0</v>
      </c>
      <c r="ZW75" s="310">
        <f t="shared" si="664"/>
        <v>0</v>
      </c>
      <c r="ZX75" s="310">
        <f t="shared" si="665"/>
        <v>0</v>
      </c>
      <c r="ZY75" s="310">
        <f t="shared" si="666"/>
        <v>0</v>
      </c>
      <c r="ZZ75" s="310">
        <f t="shared" si="667"/>
        <v>0</v>
      </c>
      <c r="AAA75" s="310">
        <f t="shared" si="668"/>
        <v>0</v>
      </c>
      <c r="AAB75" s="310">
        <f t="shared" si="669"/>
        <v>0</v>
      </c>
      <c r="AAC75" s="310">
        <f t="shared" si="670"/>
        <v>0</v>
      </c>
      <c r="AAD75" s="310">
        <f t="shared" si="671"/>
        <v>0</v>
      </c>
      <c r="AAE75" s="310">
        <f t="shared" si="672"/>
        <v>0</v>
      </c>
      <c r="AAF75" s="310">
        <f t="shared" si="673"/>
        <v>0</v>
      </c>
      <c r="AAG75" s="310">
        <f t="shared" si="674"/>
        <v>0</v>
      </c>
      <c r="AAH75" s="310">
        <f t="shared" si="675"/>
        <v>0</v>
      </c>
      <c r="AAI75" s="310">
        <f t="shared" si="676"/>
        <v>0</v>
      </c>
      <c r="AAJ75" s="310">
        <f t="shared" si="677"/>
        <v>0</v>
      </c>
      <c r="AAK75" s="310">
        <f t="shared" si="678"/>
        <v>0</v>
      </c>
      <c r="AAL75" s="310">
        <f t="shared" si="679"/>
        <v>0</v>
      </c>
      <c r="AAM75" s="310">
        <f t="shared" si="680"/>
        <v>0</v>
      </c>
      <c r="AAN75" s="310">
        <f t="shared" si="681"/>
        <v>0</v>
      </c>
      <c r="AAO75" s="310">
        <f t="shared" si="682"/>
        <v>0</v>
      </c>
      <c r="AAP75" s="310">
        <f t="shared" si="683"/>
        <v>0</v>
      </c>
      <c r="AAQ75" s="310">
        <v>0.10643976745579949</v>
      </c>
      <c r="AAR75" s="310">
        <v>0.28446040729899513</v>
      </c>
      <c r="AAS75" s="310">
        <v>0.12668009915335204</v>
      </c>
      <c r="AAT75" s="310">
        <v>0.12591446789953537</v>
      </c>
      <c r="AAV75" s="310">
        <f t="shared" si="684"/>
        <v>0.25394209162346898</v>
      </c>
      <c r="AAW75" s="310">
        <f t="shared" si="685"/>
        <v>0.25394209162346898</v>
      </c>
      <c r="AAX75" s="310">
        <f t="shared" si="686"/>
        <v>1.4317889317889319E-2</v>
      </c>
      <c r="AAY75" s="310">
        <f t="shared" si="687"/>
        <v>2.1489038784894846E-2</v>
      </c>
      <c r="AAZ75" s="310">
        <f t="shared" si="688"/>
        <v>1.4317889317889319E-2</v>
      </c>
      <c r="ABA75" s="310">
        <f t="shared" si="689"/>
        <v>2.1489038784894846E-2</v>
      </c>
      <c r="ABB75" s="310">
        <f t="shared" si="690"/>
        <v>2.1489038784894846E-2</v>
      </c>
      <c r="ABC75" s="310">
        <f t="shared" si="691"/>
        <v>1.4317889317889319E-2</v>
      </c>
      <c r="ABD75" s="310">
        <f t="shared" si="692"/>
        <v>1.4317889317889319E-2</v>
      </c>
      <c r="ABE75" s="310">
        <f t="shared" si="693"/>
        <v>2.1489038784894846E-2</v>
      </c>
      <c r="ABF75" s="310">
        <f t="shared" si="694"/>
        <v>0.25394209162346898</v>
      </c>
      <c r="ABG75" s="310">
        <f t="shared" si="695"/>
        <v>1.4317889317889319E-2</v>
      </c>
      <c r="ABH75" s="310">
        <f t="shared" si="696"/>
        <v>1.4317889317889319E-2</v>
      </c>
      <c r="ABI75" s="310">
        <f t="shared" si="697"/>
        <v>0.25394209162346898</v>
      </c>
      <c r="ABJ75" s="310">
        <f t="shared" si="698"/>
        <v>2.1489038784894846E-2</v>
      </c>
      <c r="ABK75" s="310">
        <f t="shared" si="699"/>
        <v>2.1489038784894846E-2</v>
      </c>
      <c r="ABL75" s="310">
        <f t="shared" si="700"/>
        <v>1.4317889317889319E-2</v>
      </c>
      <c r="ABM75" s="310">
        <f t="shared" si="701"/>
        <v>1.4317889317889319E-2</v>
      </c>
      <c r="ABN75" s="310">
        <f t="shared" si="702"/>
        <v>2.1489038784894846E-2</v>
      </c>
      <c r="ABO75" s="310">
        <f t="shared" si="703"/>
        <v>2.1489038784894846E-2</v>
      </c>
      <c r="ABP75" s="310">
        <f t="shared" si="704"/>
        <v>2.1489038784894846E-2</v>
      </c>
      <c r="ABQ75" s="310">
        <f t="shared" si="705"/>
        <v>2.1489038784894846E-2</v>
      </c>
      <c r="ABR75" s="310">
        <f t="shared" si="706"/>
        <v>1.4317889317889319E-2</v>
      </c>
      <c r="ABS75" s="310">
        <f t="shared" si="707"/>
        <v>1.4317889317889319E-2</v>
      </c>
      <c r="ABT75" s="310">
        <f t="shared" si="708"/>
        <v>0.25394209162346898</v>
      </c>
      <c r="ABU75" s="310">
        <f t="shared" si="709"/>
        <v>0.25394209162346898</v>
      </c>
      <c r="ABV75" s="310">
        <f t="shared" si="710"/>
        <v>2.1489038784894846E-2</v>
      </c>
      <c r="ABW75" s="310">
        <f t="shared" si="711"/>
        <v>1.4317889317889319E-2</v>
      </c>
      <c r="ABX75" s="310">
        <f t="shared" si="712"/>
        <v>2.1489038784894846E-2</v>
      </c>
      <c r="ABY75" s="310">
        <f t="shared" si="713"/>
        <v>1.4317889317889319E-2</v>
      </c>
      <c r="ABZ75" s="310">
        <f t="shared" si="714"/>
        <v>2.1489038784894846E-2</v>
      </c>
      <c r="ACA75" s="310">
        <v>0.10643976745579949</v>
      </c>
      <c r="ACB75" s="310">
        <v>0.28446040729899513</v>
      </c>
      <c r="ACC75" s="310">
        <v>0.12668009915335204</v>
      </c>
      <c r="ACD75" s="310">
        <v>0.12591446789953537</v>
      </c>
      <c r="ACF75" s="310">
        <f t="shared" si="715"/>
        <v>0.24149735108381509</v>
      </c>
      <c r="ACG75" s="310">
        <f t="shared" si="716"/>
        <v>0.24149735108381509</v>
      </c>
      <c r="ACH75" s="310">
        <f t="shared" si="717"/>
        <v>0.2096749391683124</v>
      </c>
      <c r="ACI75" s="310">
        <f t="shared" si="718"/>
        <v>0.20059735279586885</v>
      </c>
      <c r="ACJ75" s="310">
        <f t="shared" si="719"/>
        <v>0.2096749391683124</v>
      </c>
      <c r="ACK75" s="310">
        <f t="shared" si="720"/>
        <v>0.20059735279586885</v>
      </c>
      <c r="ACL75" s="310">
        <f t="shared" si="721"/>
        <v>0.20059735279586885</v>
      </c>
      <c r="ACM75" s="310">
        <f t="shared" si="722"/>
        <v>0.2096749391683124</v>
      </c>
      <c r="ACN75" s="310">
        <f t="shared" si="723"/>
        <v>0.2096749391683124</v>
      </c>
      <c r="ACO75" s="310">
        <f t="shared" si="724"/>
        <v>0.20059735279586885</v>
      </c>
      <c r="ACP75" s="310">
        <f t="shared" si="725"/>
        <v>0.24149735108381509</v>
      </c>
      <c r="ACQ75" s="310">
        <f t="shared" si="726"/>
        <v>0.2096749391683124</v>
      </c>
      <c r="ACR75" s="310">
        <f t="shared" si="727"/>
        <v>0.2096749391683124</v>
      </c>
      <c r="ACS75" s="310">
        <f t="shared" si="728"/>
        <v>0.24149735108381509</v>
      </c>
      <c r="ACT75" s="310">
        <f t="shared" si="729"/>
        <v>0.20059735279586885</v>
      </c>
      <c r="ACU75" s="310">
        <f t="shared" si="730"/>
        <v>0.20059735279586885</v>
      </c>
      <c r="ACV75" s="310">
        <f t="shared" si="731"/>
        <v>0.2096749391683124</v>
      </c>
      <c r="ACW75" s="310">
        <f t="shared" si="732"/>
        <v>0.2096749391683124</v>
      </c>
      <c r="ACX75" s="310">
        <f t="shared" si="733"/>
        <v>0.20059735279586885</v>
      </c>
      <c r="ACY75" s="310">
        <f t="shared" si="734"/>
        <v>0.20059735279586885</v>
      </c>
      <c r="ACZ75" s="310">
        <f t="shared" si="735"/>
        <v>0.20059735279586885</v>
      </c>
      <c r="ADA75" s="310">
        <f t="shared" si="736"/>
        <v>0.20059735279586885</v>
      </c>
      <c r="ADB75" s="310">
        <f t="shared" si="737"/>
        <v>0.2096749391683124</v>
      </c>
      <c r="ADC75" s="310">
        <f t="shared" si="738"/>
        <v>0.2096749391683124</v>
      </c>
      <c r="ADD75" s="310">
        <f t="shared" si="739"/>
        <v>0.24149735108381509</v>
      </c>
      <c r="ADE75" s="310">
        <f t="shared" si="740"/>
        <v>0.24149735108381509</v>
      </c>
      <c r="ADF75" s="310">
        <f t="shared" si="741"/>
        <v>0.20059735279586885</v>
      </c>
      <c r="ADG75" s="310">
        <f t="shared" si="742"/>
        <v>0.2096749391683124</v>
      </c>
      <c r="ADH75" s="310">
        <f t="shared" si="743"/>
        <v>0.20059735279586885</v>
      </c>
      <c r="ADI75" s="310">
        <f t="shared" si="744"/>
        <v>0.2096749391683124</v>
      </c>
      <c r="ADJ75" s="310">
        <f t="shared" si="745"/>
        <v>0.20059735279586885</v>
      </c>
      <c r="ADK75" s="310">
        <v>0.10643976745579949</v>
      </c>
      <c r="ADL75" s="310">
        <v>0.28446040729899513</v>
      </c>
      <c r="ADM75" s="310">
        <v>0.12668009915335204</v>
      </c>
      <c r="ADN75" s="310">
        <v>0.12591446789953537</v>
      </c>
      <c r="ADP75" s="310">
        <f t="shared" si="746"/>
        <v>0</v>
      </c>
      <c r="ADQ75" s="310">
        <f t="shared" si="747"/>
        <v>0</v>
      </c>
      <c r="ADR75" s="310">
        <f t="shared" si="748"/>
        <v>0</v>
      </c>
      <c r="ADS75" s="310">
        <f t="shared" si="749"/>
        <v>0</v>
      </c>
      <c r="ADT75" s="310">
        <f t="shared" si="750"/>
        <v>0</v>
      </c>
      <c r="ADU75" s="310">
        <f t="shared" si="751"/>
        <v>0</v>
      </c>
      <c r="ADV75" s="310">
        <f t="shared" si="752"/>
        <v>0</v>
      </c>
      <c r="ADW75" s="310">
        <f t="shared" si="753"/>
        <v>0</v>
      </c>
      <c r="ADX75" s="310">
        <f t="shared" si="754"/>
        <v>0</v>
      </c>
      <c r="ADY75" s="310">
        <f t="shared" si="755"/>
        <v>0</v>
      </c>
      <c r="ADZ75" s="310">
        <f t="shared" si="756"/>
        <v>0</v>
      </c>
      <c r="AEA75" s="310">
        <f t="shared" si="757"/>
        <v>0</v>
      </c>
      <c r="AEB75" s="310">
        <f t="shared" si="758"/>
        <v>0</v>
      </c>
      <c r="AEC75" s="310">
        <f t="shared" si="759"/>
        <v>0</v>
      </c>
      <c r="AED75" s="310">
        <f t="shared" si="760"/>
        <v>0</v>
      </c>
      <c r="AEE75" s="310">
        <f t="shared" si="761"/>
        <v>0</v>
      </c>
      <c r="AEF75" s="310">
        <f t="shared" si="762"/>
        <v>0</v>
      </c>
      <c r="AEG75" s="310">
        <f t="shared" si="763"/>
        <v>0</v>
      </c>
      <c r="AEH75" s="310">
        <f t="shared" si="764"/>
        <v>0</v>
      </c>
      <c r="AEI75" s="310">
        <f t="shared" si="765"/>
        <v>0</v>
      </c>
      <c r="AEJ75" s="310">
        <f t="shared" si="766"/>
        <v>0</v>
      </c>
      <c r="AEK75" s="310">
        <f t="shared" si="767"/>
        <v>0</v>
      </c>
      <c r="AEL75" s="310">
        <f t="shared" si="768"/>
        <v>0</v>
      </c>
      <c r="AEM75" s="310">
        <f t="shared" si="769"/>
        <v>0</v>
      </c>
      <c r="AEN75" s="310">
        <f t="shared" si="770"/>
        <v>0</v>
      </c>
      <c r="AEO75" s="310">
        <f t="shared" si="771"/>
        <v>0</v>
      </c>
      <c r="AEP75" s="310">
        <f t="shared" si="772"/>
        <v>0</v>
      </c>
      <c r="AEQ75" s="310">
        <f t="shared" si="773"/>
        <v>0</v>
      </c>
      <c r="AER75" s="310">
        <f t="shared" si="774"/>
        <v>0</v>
      </c>
      <c r="AES75" s="310">
        <f t="shared" si="775"/>
        <v>0</v>
      </c>
      <c r="AET75" s="310">
        <f t="shared" si="776"/>
        <v>0</v>
      </c>
      <c r="AEU75" s="310">
        <v>0.10643976745579949</v>
      </c>
      <c r="AEV75" s="310">
        <v>0.28446040729899513</v>
      </c>
      <c r="AEW75" s="310">
        <v>0.12668009915335204</v>
      </c>
      <c r="AEX75" s="310">
        <v>0.12591446789953537</v>
      </c>
      <c r="AEZ75" s="310">
        <f t="shared" si="777"/>
        <v>0</v>
      </c>
      <c r="AFA75" s="310">
        <f t="shared" si="778"/>
        <v>0</v>
      </c>
      <c r="AFB75" s="310">
        <f t="shared" si="779"/>
        <v>0</v>
      </c>
      <c r="AFC75" s="310">
        <f t="shared" si="780"/>
        <v>0</v>
      </c>
      <c r="AFD75" s="310">
        <f t="shared" si="781"/>
        <v>0</v>
      </c>
      <c r="AFE75" s="310">
        <f t="shared" si="782"/>
        <v>0</v>
      </c>
      <c r="AFF75" s="310">
        <f t="shared" si="783"/>
        <v>0</v>
      </c>
      <c r="AFG75" s="310">
        <f t="shared" si="784"/>
        <v>0</v>
      </c>
      <c r="AFH75" s="310">
        <f t="shared" si="785"/>
        <v>0</v>
      </c>
      <c r="AFI75" s="310">
        <f t="shared" si="786"/>
        <v>0</v>
      </c>
      <c r="AFJ75" s="310">
        <f t="shared" si="787"/>
        <v>0</v>
      </c>
      <c r="AFK75" s="310">
        <f t="shared" si="788"/>
        <v>0</v>
      </c>
      <c r="AFL75" s="310">
        <f t="shared" si="789"/>
        <v>0</v>
      </c>
      <c r="AFM75" s="310">
        <f t="shared" si="790"/>
        <v>0</v>
      </c>
      <c r="AFN75" s="310">
        <f t="shared" si="791"/>
        <v>0</v>
      </c>
      <c r="AFO75" s="310">
        <f t="shared" si="792"/>
        <v>0</v>
      </c>
      <c r="AFP75" s="310">
        <f t="shared" si="793"/>
        <v>0</v>
      </c>
      <c r="AFQ75" s="310">
        <f t="shared" si="794"/>
        <v>0</v>
      </c>
      <c r="AFR75" s="310">
        <f t="shared" si="795"/>
        <v>0</v>
      </c>
      <c r="AFS75" s="310">
        <f t="shared" si="796"/>
        <v>0</v>
      </c>
      <c r="AFT75" s="310">
        <f t="shared" si="797"/>
        <v>0</v>
      </c>
      <c r="AFU75" s="310">
        <f t="shared" si="798"/>
        <v>0</v>
      </c>
      <c r="AFV75" s="310">
        <f t="shared" si="799"/>
        <v>0</v>
      </c>
      <c r="AFW75" s="310">
        <f t="shared" si="800"/>
        <v>0</v>
      </c>
      <c r="AFX75" s="310">
        <f t="shared" si="801"/>
        <v>0</v>
      </c>
      <c r="AFY75" s="310">
        <f t="shared" si="802"/>
        <v>0</v>
      </c>
      <c r="AFZ75" s="310">
        <f t="shared" si="803"/>
        <v>0</v>
      </c>
      <c r="AGA75" s="310">
        <f t="shared" si="804"/>
        <v>0</v>
      </c>
      <c r="AGB75" s="310">
        <f t="shared" si="805"/>
        <v>0</v>
      </c>
      <c r="AGC75" s="310">
        <f t="shared" si="806"/>
        <v>0</v>
      </c>
      <c r="AGD75" s="310">
        <f t="shared" si="807"/>
        <v>0</v>
      </c>
      <c r="AGE75" s="310">
        <v>0.10643976745579949</v>
      </c>
      <c r="AGF75" s="310">
        <v>0.28446040729899513</v>
      </c>
      <c r="AGG75" s="310">
        <v>0.12668009915335204</v>
      </c>
      <c r="AGH75" s="310">
        <v>0.12591446789953537</v>
      </c>
    </row>
    <row r="77" spans="3:866" x14ac:dyDescent="0.25">
      <c r="C77" s="148" t="s">
        <v>83</v>
      </c>
      <c r="D77" s="311">
        <f>D$34*D53</f>
        <v>137.18286777926306</v>
      </c>
      <c r="E77" s="311">
        <f t="shared" ref="E77:AL77" si="829">E$34*E53</f>
        <v>151.74444548577301</v>
      </c>
      <c r="F77" s="311">
        <f t="shared" si="829"/>
        <v>167.83357422360493</v>
      </c>
      <c r="G77" s="311">
        <f t="shared" si="829"/>
        <v>294.29455493045987</v>
      </c>
      <c r="H77" s="311">
        <f t="shared" si="829"/>
        <v>334.91790247986057</v>
      </c>
      <c r="I77" s="311">
        <f t="shared" si="829"/>
        <v>661.72494714651452</v>
      </c>
      <c r="J77" s="311">
        <f t="shared" si="829"/>
        <v>857.15932819321597</v>
      </c>
      <c r="K77" s="311">
        <f t="shared" si="829"/>
        <v>923.42222632495259</v>
      </c>
      <c r="L77" s="311">
        <f t="shared" si="829"/>
        <v>1089.6705448995472</v>
      </c>
      <c r="M77" s="311">
        <f t="shared" si="829"/>
        <v>1188.9100266876421</v>
      </c>
      <c r="N77" s="311">
        <f t="shared" si="829"/>
        <v>1678.1213285199685</v>
      </c>
      <c r="O77" s="311">
        <f t="shared" si="829"/>
        <v>1824.3686210493145</v>
      </c>
      <c r="P77" s="311">
        <f t="shared" si="829"/>
        <v>1713.3656179374791</v>
      </c>
      <c r="Q77" s="311">
        <f t="shared" si="829"/>
        <v>1856.6723168974779</v>
      </c>
      <c r="R77" s="311">
        <f t="shared" si="829"/>
        <v>1847.2227845277898</v>
      </c>
      <c r="S77" s="311">
        <f t="shared" si="829"/>
        <v>1925.3310284222246</v>
      </c>
      <c r="T77" s="311">
        <f t="shared" si="829"/>
        <v>1916.7580929090636</v>
      </c>
      <c r="U77" s="311">
        <f t="shared" si="829"/>
        <v>1895.7472177880641</v>
      </c>
      <c r="V77" s="311">
        <f t="shared" si="829"/>
        <v>1842.2616479585615</v>
      </c>
      <c r="W77" s="311">
        <f t="shared" si="829"/>
        <v>2034.0431384752214</v>
      </c>
      <c r="X77" s="311">
        <f t="shared" si="829"/>
        <v>2096.9902165732142</v>
      </c>
      <c r="Y77" s="311">
        <f t="shared" si="829"/>
        <v>2191.8673097806873</v>
      </c>
      <c r="Z77" s="311">
        <f t="shared" si="829"/>
        <v>2064.5905602696362</v>
      </c>
      <c r="AA77" s="311">
        <f t="shared" si="829"/>
        <v>2460.7557592808425</v>
      </c>
      <c r="AB77" s="311">
        <f t="shared" si="829"/>
        <v>2998.2726073940034</v>
      </c>
      <c r="AC77" s="311">
        <f t="shared" si="829"/>
        <v>3591.6425504108129</v>
      </c>
      <c r="AD77" s="311">
        <f t="shared" si="829"/>
        <v>4376.6383256226363</v>
      </c>
      <c r="AE77" s="311">
        <f t="shared" si="829"/>
        <v>5928.0789851685895</v>
      </c>
      <c r="AF77" s="311">
        <f t="shared" si="829"/>
        <v>7601.8692994100938</v>
      </c>
      <c r="AG77" s="311">
        <f t="shared" si="829"/>
        <v>9055.3914300021279</v>
      </c>
      <c r="AH77" s="311">
        <f t="shared" si="829"/>
        <v>10688.180812692635</v>
      </c>
      <c r="AI77" s="311">
        <f t="shared" si="829"/>
        <v>11635.077591322746</v>
      </c>
      <c r="AJ77" s="311">
        <f t="shared" si="829"/>
        <v>14787.479925144977</v>
      </c>
      <c r="AK77" s="311">
        <f t="shared" si="829"/>
        <v>13302.540055939093</v>
      </c>
      <c r="AL77" s="311">
        <f t="shared" si="829"/>
        <v>11129.485086643303</v>
      </c>
      <c r="AN77" s="311">
        <f>AN$34*AN53</f>
        <v>99.63598281653789</v>
      </c>
      <c r="AO77" s="311">
        <f t="shared" ref="AO77:BV77" si="830">AO$34*AO53</f>
        <v>77.291994179780374</v>
      </c>
      <c r="AP77" s="311">
        <f t="shared" si="830"/>
        <v>38.721051962127191</v>
      </c>
      <c r="AQ77" s="311">
        <f t="shared" si="830"/>
        <v>48.484325920864926</v>
      </c>
      <c r="AR77" s="311">
        <f t="shared" si="830"/>
        <v>45.459434521713192</v>
      </c>
      <c r="AS77" s="311">
        <f t="shared" si="830"/>
        <v>142.96566258647371</v>
      </c>
      <c r="AT77" s="311">
        <f t="shared" si="830"/>
        <v>194.6885626009821</v>
      </c>
      <c r="AU77" s="311">
        <f t="shared" si="830"/>
        <v>117.00069135409693</v>
      </c>
      <c r="AV77" s="311">
        <f t="shared" si="830"/>
        <v>176.89096446224721</v>
      </c>
      <c r="AW77" s="311">
        <f t="shared" si="830"/>
        <v>327.83853030549483</v>
      </c>
      <c r="AX77" s="311">
        <f t="shared" si="830"/>
        <v>343.78738812308529</v>
      </c>
      <c r="AY77" s="311">
        <f t="shared" si="830"/>
        <v>341.03685495823032</v>
      </c>
      <c r="AZ77" s="311">
        <f t="shared" si="830"/>
        <v>401.67343632849168</v>
      </c>
      <c r="BA77" s="311">
        <f t="shared" si="830"/>
        <v>564.37897828223788</v>
      </c>
      <c r="BB77" s="311">
        <f t="shared" si="830"/>
        <v>669.91398469226169</v>
      </c>
      <c r="BC77" s="311">
        <f t="shared" si="830"/>
        <v>655.63180574650357</v>
      </c>
      <c r="BD77" s="311">
        <f t="shared" si="830"/>
        <v>407.31499446732789</v>
      </c>
      <c r="BE77" s="311">
        <f t="shared" si="830"/>
        <v>466.76559069573483</v>
      </c>
      <c r="BF77" s="311">
        <f t="shared" si="830"/>
        <v>694.74937767397535</v>
      </c>
      <c r="BG77" s="311">
        <f t="shared" si="830"/>
        <v>784.72449567944466</v>
      </c>
      <c r="BH77" s="311">
        <f t="shared" si="830"/>
        <v>788.44209531044862</v>
      </c>
      <c r="BI77" s="311">
        <f t="shared" si="830"/>
        <v>836.46839854280506</v>
      </c>
      <c r="BJ77" s="311">
        <f t="shared" si="830"/>
        <v>589.68345775665091</v>
      </c>
      <c r="BK77" s="311">
        <f t="shared" si="830"/>
        <v>695.84866572615726</v>
      </c>
      <c r="BL77" s="311">
        <f t="shared" si="830"/>
        <v>591.66603016058593</v>
      </c>
      <c r="BM77" s="311">
        <f t="shared" si="830"/>
        <v>323.85897490512792</v>
      </c>
      <c r="BN77" s="311">
        <f t="shared" si="830"/>
        <v>154.32261281942672</v>
      </c>
      <c r="BO77" s="311">
        <f t="shared" si="830"/>
        <v>102.66741165974418</v>
      </c>
      <c r="BP77" s="311">
        <f t="shared" si="830"/>
        <v>193.18103343050328</v>
      </c>
      <c r="BQ77" s="311">
        <f t="shared" si="830"/>
        <v>283.4340096695268</v>
      </c>
      <c r="BR77" s="311">
        <f t="shared" si="830"/>
        <v>94.012851550528993</v>
      </c>
      <c r="BS77" s="311">
        <f t="shared" si="830"/>
        <v>92.586602614342709</v>
      </c>
      <c r="BT77" s="311">
        <f t="shared" si="830"/>
        <v>106.2606173430954</v>
      </c>
      <c r="BU77" s="311">
        <f t="shared" si="830"/>
        <v>92.816255789746151</v>
      </c>
      <c r="BV77" s="311">
        <f t="shared" si="830"/>
        <v>90.222446717781409</v>
      </c>
      <c r="BX77" s="311">
        <f>BX$34*BX53</f>
        <v>91.877192947492247</v>
      </c>
      <c r="BY77" s="311">
        <f t="shared" ref="BY77:DF77" si="831">BY$34*BY53</f>
        <v>96.064849873084412</v>
      </c>
      <c r="BZ77" s="311">
        <f t="shared" si="831"/>
        <v>106.37443382236611</v>
      </c>
      <c r="CA77" s="311">
        <f t="shared" si="831"/>
        <v>115.45568890641867</v>
      </c>
      <c r="CB77" s="311">
        <f t="shared" si="831"/>
        <v>116.14170237032963</v>
      </c>
      <c r="CC77" s="311">
        <f t="shared" si="831"/>
        <v>126.77998071444281</v>
      </c>
      <c r="CD77" s="311">
        <f t="shared" si="831"/>
        <v>134.24898839787767</v>
      </c>
      <c r="CE77" s="311">
        <f t="shared" si="831"/>
        <v>118.14321104788539</v>
      </c>
      <c r="CF77" s="311">
        <f t="shared" si="831"/>
        <v>113.77345859351534</v>
      </c>
      <c r="CG77" s="311">
        <f t="shared" si="831"/>
        <v>113.50768952806895</v>
      </c>
      <c r="CH77" s="311">
        <f t="shared" si="831"/>
        <v>117.1727362510323</v>
      </c>
      <c r="CI77" s="311">
        <f t="shared" si="831"/>
        <v>142.35340289580657</v>
      </c>
      <c r="CJ77" s="311">
        <f t="shared" si="831"/>
        <v>146.90846386307919</v>
      </c>
      <c r="CK77" s="311">
        <f t="shared" si="831"/>
        <v>124.72866536789843</v>
      </c>
      <c r="CL77" s="311">
        <f t="shared" si="831"/>
        <v>164.02914098983334</v>
      </c>
      <c r="CM77" s="311">
        <f t="shared" si="831"/>
        <v>162.0447300075588</v>
      </c>
      <c r="CN77" s="311">
        <f t="shared" si="831"/>
        <v>162.50068736145568</v>
      </c>
      <c r="CO77" s="311">
        <f t="shared" si="831"/>
        <v>163.95819666333583</v>
      </c>
      <c r="CP77" s="311">
        <f t="shared" si="831"/>
        <v>225.85174702682352</v>
      </c>
      <c r="CQ77" s="311">
        <f t="shared" si="831"/>
        <v>222.78300618841749</v>
      </c>
      <c r="CR77" s="311">
        <f t="shared" si="831"/>
        <v>189.47332114411708</v>
      </c>
      <c r="CS77" s="311">
        <f t="shared" si="831"/>
        <v>200.96633541967958</v>
      </c>
      <c r="CT77" s="311">
        <f t="shared" si="831"/>
        <v>198.11846662284037</v>
      </c>
      <c r="CU77" s="311">
        <f t="shared" si="831"/>
        <v>169.71041671299344</v>
      </c>
      <c r="CV77" s="311">
        <f t="shared" si="831"/>
        <v>168.00959130527534</v>
      </c>
      <c r="CW77" s="311">
        <f t="shared" si="831"/>
        <v>207.43407616940115</v>
      </c>
      <c r="CX77" s="311">
        <f t="shared" si="831"/>
        <v>212.0136175906629</v>
      </c>
      <c r="CY77" s="311">
        <f t="shared" si="831"/>
        <v>224.06824395831754</v>
      </c>
      <c r="CZ77" s="311">
        <f t="shared" si="831"/>
        <v>245.10357471595063</v>
      </c>
      <c r="DA77" s="311">
        <f t="shared" si="831"/>
        <v>266.26373201902425</v>
      </c>
      <c r="DB77" s="311">
        <f t="shared" si="831"/>
        <v>280.33876974330963</v>
      </c>
      <c r="DC77" s="311">
        <f t="shared" si="831"/>
        <v>304.46543658009222</v>
      </c>
      <c r="DD77" s="311">
        <f t="shared" si="831"/>
        <v>364.05039779322288</v>
      </c>
      <c r="DE77" s="311">
        <f t="shared" si="831"/>
        <v>330.70941534385327</v>
      </c>
      <c r="DF77" s="311">
        <f t="shared" si="831"/>
        <v>197.48076486273314</v>
      </c>
      <c r="DH77" s="311">
        <f>DH$34*DH53</f>
        <v>3.5910152050376287</v>
      </c>
      <c r="DI77" s="311">
        <f t="shared" ref="DI77:EP77" si="832">DI$34*DI53</f>
        <v>3.413659381973285</v>
      </c>
      <c r="DJ77" s="311">
        <f t="shared" si="832"/>
        <v>4.3947172253494555</v>
      </c>
      <c r="DK77" s="311">
        <f t="shared" si="832"/>
        <v>3.9027081870251452</v>
      </c>
      <c r="DL77" s="311">
        <f t="shared" si="832"/>
        <v>4.2237144269686961</v>
      </c>
      <c r="DM77" s="311">
        <f t="shared" si="832"/>
        <v>5.7169999999999996</v>
      </c>
      <c r="DN77" s="311">
        <f t="shared" si="832"/>
        <v>4.1926415094339626</v>
      </c>
      <c r="DO77" s="311">
        <f t="shared" si="832"/>
        <v>4.1021933085501869</v>
      </c>
      <c r="DP77" s="311">
        <f t="shared" si="832"/>
        <v>5.3831767509324493</v>
      </c>
      <c r="DQ77" s="311">
        <f t="shared" si="832"/>
        <v>5.3842340191035998</v>
      </c>
      <c r="DR77" s="311">
        <f t="shared" si="832"/>
        <v>3.5889617354624885</v>
      </c>
      <c r="DS77" s="311">
        <f t="shared" si="832"/>
        <v>5.1907058823529422</v>
      </c>
      <c r="DT77" s="311">
        <f t="shared" si="832"/>
        <v>5.3241277955271569</v>
      </c>
      <c r="DU77" s="311">
        <f t="shared" si="832"/>
        <v>3.5310496894409935</v>
      </c>
      <c r="DV77" s="311">
        <f t="shared" si="832"/>
        <v>5.2863074534161489</v>
      </c>
      <c r="DW77" s="311">
        <f t="shared" si="832"/>
        <v>5.2576363636363634</v>
      </c>
      <c r="DX77" s="311">
        <f t="shared" si="832"/>
        <v>5.1982200000000001</v>
      </c>
      <c r="DY77" s="311">
        <f t="shared" si="832"/>
        <v>8.4121171874999998</v>
      </c>
      <c r="DZ77" s="311">
        <f t="shared" si="832"/>
        <v>7.7309578124999998</v>
      </c>
      <c r="EA77" s="311">
        <f t="shared" si="832"/>
        <v>6.9986109374999996</v>
      </c>
      <c r="EB77" s="311">
        <f t="shared" si="832"/>
        <v>6.4068468749999994</v>
      </c>
      <c r="EC77" s="311">
        <f t="shared" si="832"/>
        <v>6.3631546874999998</v>
      </c>
      <c r="ED77" s="311">
        <f t="shared" si="832"/>
        <v>5.4980859375</v>
      </c>
      <c r="EE77" s="311">
        <f t="shared" si="832"/>
        <v>5.4980859375</v>
      </c>
      <c r="EF77" s="311">
        <f t="shared" si="832"/>
        <v>17.66815772426455</v>
      </c>
      <c r="EG77" s="311">
        <f t="shared" si="832"/>
        <v>15.538590063717827</v>
      </c>
      <c r="EH77" s="311">
        <f t="shared" si="832"/>
        <v>21.474074339423311</v>
      </c>
      <c r="EI77" s="311">
        <f t="shared" si="832"/>
        <v>22.578076183938258</v>
      </c>
      <c r="EJ77" s="311">
        <f t="shared" si="832"/>
        <v>24.528656365953847</v>
      </c>
      <c r="EK77" s="311">
        <f t="shared" si="832"/>
        <v>23.333333333333332</v>
      </c>
      <c r="EL77" s="311">
        <f t="shared" si="832"/>
        <v>23.775847415887963</v>
      </c>
      <c r="EM77" s="311">
        <f t="shared" si="832"/>
        <v>17.650039734637595</v>
      </c>
      <c r="EN77" s="311">
        <f t="shared" si="832"/>
        <v>21.762616543283674</v>
      </c>
      <c r="EO77" s="311">
        <f t="shared" si="832"/>
        <v>19.009155360105094</v>
      </c>
      <c r="EP77" s="311">
        <f t="shared" si="832"/>
        <v>18.479782242777343</v>
      </c>
      <c r="ER77" s="311">
        <f>ER$34*ER53</f>
        <v>2249.7673270094388</v>
      </c>
      <c r="ES77" s="311">
        <f t="shared" ref="ES77:FZ77" si="833">ES$34*ES53</f>
        <v>2215.8591378206138</v>
      </c>
      <c r="ET77" s="311">
        <f t="shared" si="833"/>
        <v>2104.9473568222784</v>
      </c>
      <c r="EU77" s="311">
        <f t="shared" si="833"/>
        <v>2217.9007063073213</v>
      </c>
      <c r="EV77" s="311">
        <f t="shared" si="833"/>
        <v>2455.9084299036481</v>
      </c>
      <c r="EW77" s="311">
        <f t="shared" si="833"/>
        <v>2754.3178520811043</v>
      </c>
      <c r="EX77" s="311">
        <f t="shared" si="833"/>
        <v>2443.6383450819349</v>
      </c>
      <c r="EY77" s="311">
        <f t="shared" si="833"/>
        <v>2592.4326947897189</v>
      </c>
      <c r="EZ77" s="311">
        <f t="shared" si="833"/>
        <v>3303.8229183907461</v>
      </c>
      <c r="FA77" s="311">
        <f t="shared" si="833"/>
        <v>3076.4395203158201</v>
      </c>
      <c r="FB77" s="311">
        <f t="shared" si="833"/>
        <v>3775.1306914515621</v>
      </c>
      <c r="FC77" s="311">
        <f t="shared" si="833"/>
        <v>3315.4755788008606</v>
      </c>
      <c r="FD77" s="311">
        <f t="shared" si="833"/>
        <v>3684.8919108074906</v>
      </c>
      <c r="FE77" s="311">
        <f t="shared" si="833"/>
        <v>3066.4093947649967</v>
      </c>
      <c r="FF77" s="311">
        <f t="shared" si="833"/>
        <v>2963.3865317616678</v>
      </c>
      <c r="FG77" s="311">
        <f t="shared" si="833"/>
        <v>3585.5933260115476</v>
      </c>
      <c r="FH77" s="311">
        <f t="shared" si="833"/>
        <v>4000.3432867877459</v>
      </c>
      <c r="FI77" s="311">
        <f t="shared" si="833"/>
        <v>1378.5355228399897</v>
      </c>
      <c r="FJ77" s="311">
        <f t="shared" si="833"/>
        <v>1998.877567582432</v>
      </c>
      <c r="FK77" s="311">
        <f t="shared" si="833"/>
        <v>1950.8269375480511</v>
      </c>
      <c r="FL77" s="311">
        <f t="shared" si="833"/>
        <v>1926.9535793311441</v>
      </c>
      <c r="FM77" s="311">
        <f t="shared" si="833"/>
        <v>1889.0022800602715</v>
      </c>
      <c r="FN77" s="311">
        <f t="shared" si="833"/>
        <v>1931.6160444350792</v>
      </c>
      <c r="FO77" s="311">
        <f t="shared" si="833"/>
        <v>1977.1724295029107</v>
      </c>
      <c r="FP77" s="311">
        <f t="shared" si="833"/>
        <v>2003.0736187809255</v>
      </c>
      <c r="FQ77" s="311">
        <f t="shared" si="833"/>
        <v>1950.3668140686034</v>
      </c>
      <c r="FR77" s="311">
        <f t="shared" si="833"/>
        <v>2194.9063740439319</v>
      </c>
      <c r="FS77" s="311">
        <f t="shared" si="833"/>
        <v>2277.3704533905752</v>
      </c>
      <c r="FT77" s="311">
        <f t="shared" si="833"/>
        <v>2367.4093479177673</v>
      </c>
      <c r="FU77" s="311">
        <f t="shared" si="833"/>
        <v>3016.2361765915607</v>
      </c>
      <c r="FV77" s="311">
        <f t="shared" si="833"/>
        <v>2027.874925372947</v>
      </c>
      <c r="FW77" s="311">
        <f t="shared" si="833"/>
        <v>1482.2538188959443</v>
      </c>
      <c r="FX77" s="311">
        <f t="shared" si="833"/>
        <v>2147.3908343603102</v>
      </c>
      <c r="FY77" s="311">
        <f t="shared" si="833"/>
        <v>1868.2599416356011</v>
      </c>
      <c r="FZ77" s="311">
        <f t="shared" si="833"/>
        <v>1798.1359973205599</v>
      </c>
      <c r="GB77" s="311">
        <f>GB$34*GB53</f>
        <v>0.49999540957447958</v>
      </c>
      <c r="GC77" s="311">
        <f t="shared" ref="GC77:HJ77" si="834">GC$34*GC53</f>
        <v>0.49999540957447958</v>
      </c>
      <c r="GD77" s="311">
        <f t="shared" si="834"/>
        <v>0.5</v>
      </c>
      <c r="GE77" s="311">
        <f t="shared" si="834"/>
        <v>0.5</v>
      </c>
      <c r="GF77" s="311">
        <f t="shared" si="834"/>
        <v>0.5</v>
      </c>
      <c r="GG77" s="311">
        <f t="shared" si="834"/>
        <v>0.5</v>
      </c>
      <c r="GH77" s="311">
        <f t="shared" si="834"/>
        <v>0.5</v>
      </c>
      <c r="GI77" s="311">
        <f t="shared" si="834"/>
        <v>0.5</v>
      </c>
      <c r="GJ77" s="311">
        <f t="shared" si="834"/>
        <v>0.6</v>
      </c>
      <c r="GK77" s="311">
        <f t="shared" si="834"/>
        <v>0.5</v>
      </c>
      <c r="GL77" s="311">
        <f t="shared" si="834"/>
        <v>0.49999540957447958</v>
      </c>
      <c r="GM77" s="311">
        <f t="shared" si="834"/>
        <v>0.5</v>
      </c>
      <c r="GN77" s="311">
        <f t="shared" si="834"/>
        <v>0.5</v>
      </c>
      <c r="GO77" s="311">
        <f t="shared" si="834"/>
        <v>0.49999540957447958</v>
      </c>
      <c r="GP77" s="311">
        <f t="shared" si="834"/>
        <v>0.51504917644270642</v>
      </c>
      <c r="GQ77" s="311">
        <f t="shared" si="834"/>
        <v>0.51</v>
      </c>
      <c r="GR77" s="311">
        <f t="shared" si="834"/>
        <v>0.5</v>
      </c>
      <c r="GS77" s="311">
        <f t="shared" si="834"/>
        <v>0.79661841411240697</v>
      </c>
      <c r="GT77" s="311">
        <f t="shared" si="834"/>
        <v>1.0172664757858756</v>
      </c>
      <c r="GU77" s="311">
        <f t="shared" si="834"/>
        <v>0.88444001640977554</v>
      </c>
      <c r="GV77" s="311">
        <f t="shared" si="834"/>
        <v>0.9</v>
      </c>
      <c r="GW77" s="311">
        <f t="shared" si="834"/>
        <v>0.9892487883079325</v>
      </c>
      <c r="GX77" s="311">
        <f t="shared" si="834"/>
        <v>0.99706916764361087</v>
      </c>
      <c r="GY77" s="311">
        <f t="shared" si="834"/>
        <v>1.0913479969318767</v>
      </c>
      <c r="GZ77" s="311">
        <f t="shared" si="834"/>
        <v>1.0433005076768311</v>
      </c>
      <c r="HA77" s="311">
        <f t="shared" si="834"/>
        <v>0.98923970616216472</v>
      </c>
      <c r="HB77" s="311">
        <f t="shared" si="834"/>
        <v>0.9892487883079325</v>
      </c>
      <c r="HC77" s="311">
        <f t="shared" si="834"/>
        <v>0.9892487883079325</v>
      </c>
      <c r="HD77" s="311">
        <f t="shared" si="834"/>
        <v>0.98107015179042378</v>
      </c>
      <c r="HE77" s="311">
        <f t="shared" si="834"/>
        <v>0.97658981860741312</v>
      </c>
      <c r="HF77" s="311">
        <f t="shared" si="834"/>
        <v>0.97579558108187314</v>
      </c>
      <c r="HG77" s="311">
        <f t="shared" si="834"/>
        <v>0.70442282409760471</v>
      </c>
      <c r="HH77" s="311">
        <f t="shared" si="834"/>
        <v>0.80899053989232039</v>
      </c>
      <c r="HI77" s="311">
        <f t="shared" si="834"/>
        <v>0.70663501454812017</v>
      </c>
      <c r="HJ77" s="311">
        <f t="shared" si="834"/>
        <v>0.86161619606025341</v>
      </c>
      <c r="HL77" s="311">
        <f>HL$34*HL53</f>
        <v>0</v>
      </c>
      <c r="HM77" s="311">
        <f t="shared" ref="HM77:IT77" si="835">HM$34*HM53</f>
        <v>0</v>
      </c>
      <c r="HN77" s="311">
        <f t="shared" si="835"/>
        <v>0</v>
      </c>
      <c r="HO77" s="311">
        <f t="shared" si="835"/>
        <v>0</v>
      </c>
      <c r="HP77" s="311">
        <f t="shared" si="835"/>
        <v>0</v>
      </c>
      <c r="HQ77" s="311">
        <f t="shared" si="835"/>
        <v>0</v>
      </c>
      <c r="HR77" s="311">
        <f t="shared" si="835"/>
        <v>0</v>
      </c>
      <c r="HS77" s="311">
        <f t="shared" si="835"/>
        <v>0</v>
      </c>
      <c r="HT77" s="311">
        <f t="shared" si="835"/>
        <v>0</v>
      </c>
      <c r="HU77" s="311">
        <f t="shared" si="835"/>
        <v>0</v>
      </c>
      <c r="HV77" s="311">
        <f t="shared" si="835"/>
        <v>0</v>
      </c>
      <c r="HW77" s="311">
        <f t="shared" si="835"/>
        <v>0</v>
      </c>
      <c r="HX77" s="311">
        <f t="shared" si="835"/>
        <v>0</v>
      </c>
      <c r="HY77" s="311">
        <f t="shared" si="835"/>
        <v>0</v>
      </c>
      <c r="HZ77" s="311">
        <f t="shared" si="835"/>
        <v>0</v>
      </c>
      <c r="IA77" s="311">
        <f t="shared" si="835"/>
        <v>0</v>
      </c>
      <c r="IB77" s="311">
        <f t="shared" si="835"/>
        <v>0</v>
      </c>
      <c r="IC77" s="311">
        <f t="shared" si="835"/>
        <v>0</v>
      </c>
      <c r="ID77" s="311">
        <f t="shared" si="835"/>
        <v>0</v>
      </c>
      <c r="IE77" s="311">
        <f t="shared" si="835"/>
        <v>0</v>
      </c>
      <c r="IF77" s="311">
        <f t="shared" si="835"/>
        <v>0</v>
      </c>
      <c r="IG77" s="311">
        <f t="shared" si="835"/>
        <v>0</v>
      </c>
      <c r="IH77" s="311">
        <f t="shared" si="835"/>
        <v>0</v>
      </c>
      <c r="II77" s="311">
        <f t="shared" si="835"/>
        <v>0</v>
      </c>
      <c r="IJ77" s="311">
        <f t="shared" si="835"/>
        <v>0</v>
      </c>
      <c r="IK77" s="311">
        <f t="shared" si="835"/>
        <v>0</v>
      </c>
      <c r="IL77" s="311">
        <f t="shared" si="835"/>
        <v>0</v>
      </c>
      <c r="IM77" s="311">
        <f t="shared" si="835"/>
        <v>0</v>
      </c>
      <c r="IN77" s="311">
        <f t="shared" si="835"/>
        <v>0</v>
      </c>
      <c r="IO77" s="311">
        <f t="shared" si="835"/>
        <v>0</v>
      </c>
      <c r="IP77" s="311">
        <f t="shared" si="835"/>
        <v>0</v>
      </c>
      <c r="IQ77" s="311">
        <f t="shared" si="835"/>
        <v>0</v>
      </c>
      <c r="IR77" s="311">
        <f t="shared" si="835"/>
        <v>0</v>
      </c>
      <c r="IS77" s="311">
        <f t="shared" si="835"/>
        <v>0</v>
      </c>
      <c r="IT77" s="311">
        <f t="shared" si="835"/>
        <v>0</v>
      </c>
      <c r="IV77" s="311">
        <f>IV$34*IV53</f>
        <v>0</v>
      </c>
      <c r="IW77" s="311">
        <f t="shared" ref="IW77:KD77" si="836">IW$34*IW53</f>
        <v>0</v>
      </c>
      <c r="IX77" s="311">
        <f t="shared" si="836"/>
        <v>0</v>
      </c>
      <c r="IY77" s="311">
        <f t="shared" si="836"/>
        <v>0</v>
      </c>
      <c r="IZ77" s="311">
        <f t="shared" si="836"/>
        <v>0</v>
      </c>
      <c r="JA77" s="311">
        <f t="shared" si="836"/>
        <v>0</v>
      </c>
      <c r="JB77" s="311">
        <f t="shared" si="836"/>
        <v>0</v>
      </c>
      <c r="JC77" s="311">
        <f t="shared" si="836"/>
        <v>0</v>
      </c>
      <c r="JD77" s="311">
        <f t="shared" si="836"/>
        <v>0</v>
      </c>
      <c r="JE77" s="311">
        <f t="shared" si="836"/>
        <v>0</v>
      </c>
      <c r="JF77" s="311">
        <f t="shared" si="836"/>
        <v>0</v>
      </c>
      <c r="JG77" s="311">
        <f t="shared" si="836"/>
        <v>0</v>
      </c>
      <c r="JH77" s="311">
        <f t="shared" si="836"/>
        <v>0</v>
      </c>
      <c r="JI77" s="311">
        <f t="shared" si="836"/>
        <v>0</v>
      </c>
      <c r="JJ77" s="311">
        <f t="shared" si="836"/>
        <v>0</v>
      </c>
      <c r="JK77" s="311">
        <f t="shared" si="836"/>
        <v>0</v>
      </c>
      <c r="JL77" s="311">
        <f t="shared" si="836"/>
        <v>0</v>
      </c>
      <c r="JM77" s="311">
        <f t="shared" si="836"/>
        <v>0</v>
      </c>
      <c r="JN77" s="311">
        <f t="shared" si="836"/>
        <v>0</v>
      </c>
      <c r="JO77" s="311">
        <f t="shared" si="836"/>
        <v>0</v>
      </c>
      <c r="JP77" s="311">
        <f t="shared" si="836"/>
        <v>0</v>
      </c>
      <c r="JQ77" s="311">
        <f t="shared" si="836"/>
        <v>0</v>
      </c>
      <c r="JR77" s="311">
        <f t="shared" si="836"/>
        <v>0</v>
      </c>
      <c r="JS77" s="311">
        <f t="shared" si="836"/>
        <v>0</v>
      </c>
      <c r="JT77" s="311">
        <f t="shared" si="836"/>
        <v>0</v>
      </c>
      <c r="JU77" s="311">
        <f t="shared" si="836"/>
        <v>0</v>
      </c>
      <c r="JV77" s="311">
        <f t="shared" si="836"/>
        <v>0</v>
      </c>
      <c r="JW77" s="311">
        <f t="shared" si="836"/>
        <v>0</v>
      </c>
      <c r="JX77" s="311">
        <f t="shared" si="836"/>
        <v>0</v>
      </c>
      <c r="JY77" s="311">
        <f t="shared" si="836"/>
        <v>0</v>
      </c>
      <c r="JZ77" s="311">
        <f t="shared" si="836"/>
        <v>0</v>
      </c>
      <c r="KA77" s="311">
        <f t="shared" si="836"/>
        <v>0</v>
      </c>
      <c r="KB77" s="311">
        <f t="shared" si="836"/>
        <v>0</v>
      </c>
      <c r="KC77" s="311">
        <f t="shared" si="836"/>
        <v>0</v>
      </c>
      <c r="KD77" s="311">
        <f t="shared" si="836"/>
        <v>0</v>
      </c>
      <c r="KF77" s="311">
        <f>KF$34*KF53</f>
        <v>0</v>
      </c>
      <c r="KG77" s="311">
        <f t="shared" ref="KG77:LN77" si="837">KG$34*KG53</f>
        <v>0</v>
      </c>
      <c r="KH77" s="311">
        <f t="shared" si="837"/>
        <v>0</v>
      </c>
      <c r="KI77" s="311">
        <f t="shared" si="837"/>
        <v>0</v>
      </c>
      <c r="KJ77" s="311">
        <f t="shared" si="837"/>
        <v>0</v>
      </c>
      <c r="KK77" s="311">
        <f t="shared" si="837"/>
        <v>0</v>
      </c>
      <c r="KL77" s="311">
        <f t="shared" si="837"/>
        <v>0</v>
      </c>
      <c r="KM77" s="311">
        <f t="shared" si="837"/>
        <v>0</v>
      </c>
      <c r="KN77" s="311">
        <f t="shared" si="837"/>
        <v>0</v>
      </c>
      <c r="KO77" s="311">
        <f t="shared" si="837"/>
        <v>0</v>
      </c>
      <c r="KP77" s="311">
        <f t="shared" si="837"/>
        <v>0</v>
      </c>
      <c r="KQ77" s="311">
        <f t="shared" si="837"/>
        <v>0</v>
      </c>
      <c r="KR77" s="311">
        <f t="shared" si="837"/>
        <v>0</v>
      </c>
      <c r="KS77" s="311">
        <f t="shared" si="837"/>
        <v>0</v>
      </c>
      <c r="KT77" s="311">
        <f t="shared" si="837"/>
        <v>0</v>
      </c>
      <c r="KU77" s="311">
        <f t="shared" si="837"/>
        <v>0</v>
      </c>
      <c r="KV77" s="311">
        <f t="shared" si="837"/>
        <v>0</v>
      </c>
      <c r="KW77" s="311">
        <f t="shared" si="837"/>
        <v>0</v>
      </c>
      <c r="KX77" s="311">
        <f t="shared" si="837"/>
        <v>0</v>
      </c>
      <c r="KY77" s="311">
        <f t="shared" si="837"/>
        <v>0</v>
      </c>
      <c r="KZ77" s="311">
        <f t="shared" si="837"/>
        <v>0</v>
      </c>
      <c r="LA77" s="311">
        <f t="shared" si="837"/>
        <v>0</v>
      </c>
      <c r="LB77" s="311">
        <f t="shared" si="837"/>
        <v>0</v>
      </c>
      <c r="LC77" s="311">
        <f t="shared" si="837"/>
        <v>0</v>
      </c>
      <c r="LD77" s="311">
        <f t="shared" si="837"/>
        <v>0</v>
      </c>
      <c r="LE77" s="311">
        <f t="shared" si="837"/>
        <v>0</v>
      </c>
      <c r="LF77" s="311">
        <f t="shared" si="837"/>
        <v>0</v>
      </c>
      <c r="LG77" s="311">
        <f t="shared" si="837"/>
        <v>0</v>
      </c>
      <c r="LH77" s="311">
        <f t="shared" si="837"/>
        <v>0</v>
      </c>
      <c r="LI77" s="311">
        <f t="shared" si="837"/>
        <v>0</v>
      </c>
      <c r="LJ77" s="311">
        <f t="shared" si="837"/>
        <v>0</v>
      </c>
      <c r="LK77" s="311">
        <f t="shared" si="837"/>
        <v>0</v>
      </c>
      <c r="LL77" s="311">
        <f t="shared" si="837"/>
        <v>0</v>
      </c>
      <c r="LM77" s="311">
        <f t="shared" si="837"/>
        <v>0</v>
      </c>
      <c r="LN77" s="311">
        <f t="shared" si="837"/>
        <v>0</v>
      </c>
      <c r="LP77" s="311">
        <f>LP$34*LP53</f>
        <v>0</v>
      </c>
      <c r="LQ77" s="311">
        <f t="shared" ref="LQ77:MX77" si="838">LQ$34*LQ53</f>
        <v>0</v>
      </c>
      <c r="LR77" s="311">
        <f t="shared" si="838"/>
        <v>0</v>
      </c>
      <c r="LS77" s="311">
        <f t="shared" si="838"/>
        <v>0</v>
      </c>
      <c r="LT77" s="311">
        <f t="shared" si="838"/>
        <v>0</v>
      </c>
      <c r="LU77" s="311">
        <f t="shared" si="838"/>
        <v>0</v>
      </c>
      <c r="LV77" s="311">
        <f t="shared" si="838"/>
        <v>0</v>
      </c>
      <c r="LW77" s="311">
        <f t="shared" si="838"/>
        <v>0</v>
      </c>
      <c r="LX77" s="311">
        <f t="shared" si="838"/>
        <v>0</v>
      </c>
      <c r="LY77" s="311">
        <f t="shared" si="838"/>
        <v>0</v>
      </c>
      <c r="LZ77" s="311">
        <f t="shared" si="838"/>
        <v>0</v>
      </c>
      <c r="MA77" s="311">
        <f t="shared" si="838"/>
        <v>0</v>
      </c>
      <c r="MB77" s="311">
        <f t="shared" si="838"/>
        <v>0</v>
      </c>
      <c r="MC77" s="311">
        <f t="shared" si="838"/>
        <v>0</v>
      </c>
      <c r="MD77" s="311">
        <f t="shared" si="838"/>
        <v>0</v>
      </c>
      <c r="ME77" s="311">
        <f t="shared" si="838"/>
        <v>0</v>
      </c>
      <c r="MF77" s="311">
        <f t="shared" si="838"/>
        <v>0</v>
      </c>
      <c r="MG77" s="311">
        <f t="shared" si="838"/>
        <v>0</v>
      </c>
      <c r="MH77" s="311">
        <f t="shared" si="838"/>
        <v>0</v>
      </c>
      <c r="MI77" s="311">
        <f t="shared" si="838"/>
        <v>0</v>
      </c>
      <c r="MJ77" s="311">
        <f t="shared" si="838"/>
        <v>0</v>
      </c>
      <c r="MK77" s="311">
        <f t="shared" si="838"/>
        <v>0</v>
      </c>
      <c r="ML77" s="311">
        <f t="shared" si="838"/>
        <v>0</v>
      </c>
      <c r="MM77" s="311">
        <f t="shared" si="838"/>
        <v>0</v>
      </c>
      <c r="MN77" s="311">
        <f t="shared" si="838"/>
        <v>0</v>
      </c>
      <c r="MO77" s="311">
        <f t="shared" si="838"/>
        <v>0</v>
      </c>
      <c r="MP77" s="311">
        <f t="shared" si="838"/>
        <v>0</v>
      </c>
      <c r="MQ77" s="311">
        <f t="shared" si="838"/>
        <v>0</v>
      </c>
      <c r="MR77" s="311">
        <f t="shared" si="838"/>
        <v>0</v>
      </c>
      <c r="MS77" s="311">
        <f t="shared" si="838"/>
        <v>0</v>
      </c>
      <c r="MT77" s="311">
        <f t="shared" si="838"/>
        <v>0</v>
      </c>
      <c r="MU77" s="311">
        <f t="shared" si="838"/>
        <v>13532.737911971857</v>
      </c>
      <c r="MV77" s="311">
        <f t="shared" si="838"/>
        <v>17427.753381724782</v>
      </c>
      <c r="MW77" s="311">
        <f t="shared" si="838"/>
        <v>15614.041459082944</v>
      </c>
      <c r="MX77" s="311">
        <f t="shared" si="838"/>
        <v>13234.665693983214</v>
      </c>
      <c r="MZ77" s="311">
        <f>MZ$34*MZ53</f>
        <v>0</v>
      </c>
      <c r="NA77" s="311">
        <f t="shared" ref="NA77:OH77" si="839">NA$34*NA53</f>
        <v>0</v>
      </c>
      <c r="NB77" s="311">
        <f t="shared" si="839"/>
        <v>0</v>
      </c>
      <c r="NC77" s="311">
        <f t="shared" si="839"/>
        <v>0</v>
      </c>
      <c r="ND77" s="311">
        <f t="shared" si="839"/>
        <v>0</v>
      </c>
      <c r="NE77" s="311">
        <f t="shared" si="839"/>
        <v>0</v>
      </c>
      <c r="NF77" s="311">
        <f t="shared" si="839"/>
        <v>0</v>
      </c>
      <c r="NG77" s="311">
        <f t="shared" si="839"/>
        <v>0</v>
      </c>
      <c r="NH77" s="311">
        <f t="shared" si="839"/>
        <v>0</v>
      </c>
      <c r="NI77" s="311">
        <f t="shared" si="839"/>
        <v>0</v>
      </c>
      <c r="NJ77" s="311">
        <f t="shared" si="839"/>
        <v>0</v>
      </c>
      <c r="NK77" s="311">
        <f t="shared" si="839"/>
        <v>0</v>
      </c>
      <c r="NL77" s="311">
        <f t="shared" si="839"/>
        <v>0</v>
      </c>
      <c r="NM77" s="311">
        <f t="shared" si="839"/>
        <v>0</v>
      </c>
      <c r="NN77" s="311">
        <f t="shared" si="839"/>
        <v>0</v>
      </c>
      <c r="NO77" s="311">
        <f t="shared" si="839"/>
        <v>0</v>
      </c>
      <c r="NP77" s="311">
        <f t="shared" si="839"/>
        <v>0</v>
      </c>
      <c r="NQ77" s="311">
        <f t="shared" si="839"/>
        <v>0</v>
      </c>
      <c r="NR77" s="311">
        <f t="shared" si="839"/>
        <v>0</v>
      </c>
      <c r="NS77" s="311">
        <f t="shared" si="839"/>
        <v>0</v>
      </c>
      <c r="NT77" s="311">
        <f t="shared" si="839"/>
        <v>0</v>
      </c>
      <c r="NU77" s="311">
        <f t="shared" si="839"/>
        <v>0</v>
      </c>
      <c r="NV77" s="311">
        <f t="shared" si="839"/>
        <v>0</v>
      </c>
      <c r="NW77" s="311">
        <f t="shared" si="839"/>
        <v>0</v>
      </c>
      <c r="NX77" s="311">
        <f t="shared" si="839"/>
        <v>0</v>
      </c>
      <c r="NY77" s="311">
        <f t="shared" si="839"/>
        <v>0</v>
      </c>
      <c r="NZ77" s="311">
        <f t="shared" si="839"/>
        <v>0</v>
      </c>
      <c r="OA77" s="311">
        <f t="shared" si="839"/>
        <v>0</v>
      </c>
      <c r="OB77" s="311">
        <f t="shared" si="839"/>
        <v>0</v>
      </c>
      <c r="OC77" s="311">
        <f t="shared" si="839"/>
        <v>0</v>
      </c>
      <c r="OD77" s="311">
        <f t="shared" si="839"/>
        <v>0</v>
      </c>
      <c r="OE77" s="311">
        <f t="shared" si="839"/>
        <v>0</v>
      </c>
      <c r="OF77" s="311">
        <f t="shared" si="839"/>
        <v>0</v>
      </c>
      <c r="OG77" s="311">
        <f t="shared" si="839"/>
        <v>0</v>
      </c>
      <c r="OH77" s="311">
        <f t="shared" si="839"/>
        <v>0</v>
      </c>
      <c r="OJ77" s="311">
        <f>OJ$34*OJ53</f>
        <v>17.362436403056094</v>
      </c>
      <c r="OK77" s="311">
        <f t="shared" ref="OK77:PR77" si="840">OK$34*OK53</f>
        <v>18.542776458845111</v>
      </c>
      <c r="OL77" s="311">
        <f t="shared" si="840"/>
        <v>20.415826655982436</v>
      </c>
      <c r="OM77" s="311">
        <f t="shared" si="840"/>
        <v>13.272592554928549</v>
      </c>
      <c r="ON77" s="311">
        <f t="shared" si="840"/>
        <v>20.838291071908831</v>
      </c>
      <c r="OO77" s="311">
        <f t="shared" si="840"/>
        <v>15.588985498377211</v>
      </c>
      <c r="OP77" s="311">
        <f t="shared" si="840"/>
        <v>15.405047872692723</v>
      </c>
      <c r="OQ77" s="311">
        <f t="shared" si="840"/>
        <v>23.054904858661612</v>
      </c>
      <c r="OR77" s="311">
        <f t="shared" si="840"/>
        <v>22.926665452699655</v>
      </c>
      <c r="OS77" s="311">
        <f t="shared" si="840"/>
        <v>15.34699793978846</v>
      </c>
      <c r="OT77" s="311">
        <f t="shared" si="840"/>
        <v>23.842170500951962</v>
      </c>
      <c r="OU77" s="311">
        <f t="shared" si="840"/>
        <v>25.209907806355613</v>
      </c>
      <c r="OV77" s="311">
        <f t="shared" si="840"/>
        <v>19.110011838427585</v>
      </c>
      <c r="OW77" s="311">
        <f t="shared" si="840"/>
        <v>18.549674449616369</v>
      </c>
      <c r="OX77" s="311">
        <f t="shared" si="840"/>
        <v>12.925172154300554</v>
      </c>
      <c r="OY77" s="311">
        <f t="shared" si="840"/>
        <v>14.258158138187259</v>
      </c>
      <c r="OZ77" s="311">
        <f t="shared" si="840"/>
        <v>24.105526526857293</v>
      </c>
      <c r="PA77" s="311">
        <f t="shared" si="840"/>
        <v>101.33021635778749</v>
      </c>
      <c r="PB77" s="311">
        <f t="shared" si="840"/>
        <v>67.018515185256931</v>
      </c>
      <c r="PC77" s="311">
        <f t="shared" si="840"/>
        <v>97.814752855608901</v>
      </c>
      <c r="PD77" s="311">
        <f t="shared" si="840"/>
        <v>98.062501218219069</v>
      </c>
      <c r="PE77" s="311">
        <f t="shared" si="840"/>
        <v>115.37667322878744</v>
      </c>
      <c r="PF77" s="311">
        <f t="shared" si="840"/>
        <v>194.81989561888363</v>
      </c>
      <c r="PG77" s="311">
        <f t="shared" si="840"/>
        <v>209.80027013437925</v>
      </c>
      <c r="PH77" s="311">
        <f t="shared" si="840"/>
        <v>201.89972110768591</v>
      </c>
      <c r="PI77" s="311">
        <f t="shared" si="840"/>
        <v>183.02545179090745</v>
      </c>
      <c r="PJ77" s="311">
        <f t="shared" si="840"/>
        <v>120.80764403504166</v>
      </c>
      <c r="PK77" s="311">
        <f t="shared" si="840"/>
        <v>181.92576538500191</v>
      </c>
      <c r="PL77" s="311">
        <f t="shared" si="840"/>
        <v>106.61474114305781</v>
      </c>
      <c r="PM77" s="311">
        <f t="shared" si="840"/>
        <v>162.55378481943967</v>
      </c>
      <c r="PN77" s="311">
        <f t="shared" si="840"/>
        <v>103.2408569296699</v>
      </c>
      <c r="PO77" s="311">
        <f t="shared" si="840"/>
        <v>137.02742706275006</v>
      </c>
      <c r="PP77" s="311">
        <f t="shared" si="840"/>
        <v>158.02797230624128</v>
      </c>
      <c r="PQ77" s="311">
        <f t="shared" si="840"/>
        <v>138.03387432008066</v>
      </c>
      <c r="PR77" s="311">
        <f t="shared" si="840"/>
        <v>134.87162494448745</v>
      </c>
      <c r="PT77" s="311">
        <f>PT$34*PT53</f>
        <v>0</v>
      </c>
      <c r="PU77" s="311">
        <f t="shared" ref="PU77:RB77" si="841">PU$34*PU53</f>
        <v>0</v>
      </c>
      <c r="PV77" s="311">
        <f t="shared" si="841"/>
        <v>0</v>
      </c>
      <c r="PW77" s="311">
        <f t="shared" si="841"/>
        <v>0</v>
      </c>
      <c r="PX77" s="311">
        <f t="shared" si="841"/>
        <v>0</v>
      </c>
      <c r="PY77" s="311">
        <f t="shared" si="841"/>
        <v>0</v>
      </c>
      <c r="PZ77" s="311">
        <f t="shared" si="841"/>
        <v>0</v>
      </c>
      <c r="QA77" s="311">
        <f t="shared" si="841"/>
        <v>0</v>
      </c>
      <c r="QB77" s="311">
        <f t="shared" si="841"/>
        <v>0</v>
      </c>
      <c r="QC77" s="311">
        <f t="shared" si="841"/>
        <v>0</v>
      </c>
      <c r="QD77" s="311">
        <f t="shared" si="841"/>
        <v>0</v>
      </c>
      <c r="QE77" s="311">
        <f t="shared" si="841"/>
        <v>0</v>
      </c>
      <c r="QF77" s="311">
        <f t="shared" si="841"/>
        <v>0</v>
      </c>
      <c r="QG77" s="311">
        <f t="shared" si="841"/>
        <v>0</v>
      </c>
      <c r="QH77" s="311">
        <f t="shared" si="841"/>
        <v>0</v>
      </c>
      <c r="QI77" s="311">
        <f t="shared" si="841"/>
        <v>0</v>
      </c>
      <c r="QJ77" s="311">
        <f t="shared" si="841"/>
        <v>0</v>
      </c>
      <c r="QK77" s="311">
        <f t="shared" si="841"/>
        <v>0</v>
      </c>
      <c r="QL77" s="311">
        <f t="shared" si="841"/>
        <v>0</v>
      </c>
      <c r="QM77" s="311">
        <f t="shared" si="841"/>
        <v>0</v>
      </c>
      <c r="QN77" s="311">
        <f t="shared" si="841"/>
        <v>0</v>
      </c>
      <c r="QO77" s="311">
        <f t="shared" si="841"/>
        <v>0</v>
      </c>
      <c r="QP77" s="311">
        <f t="shared" si="841"/>
        <v>0</v>
      </c>
      <c r="QQ77" s="311">
        <f t="shared" si="841"/>
        <v>0</v>
      </c>
      <c r="QR77" s="311">
        <f t="shared" si="841"/>
        <v>0</v>
      </c>
      <c r="QS77" s="311">
        <f t="shared" si="841"/>
        <v>0</v>
      </c>
      <c r="QT77" s="311">
        <f t="shared" si="841"/>
        <v>0</v>
      </c>
      <c r="QU77" s="311">
        <f t="shared" si="841"/>
        <v>0</v>
      </c>
      <c r="QV77" s="311">
        <f t="shared" si="841"/>
        <v>0</v>
      </c>
      <c r="QW77" s="311">
        <f t="shared" si="841"/>
        <v>0</v>
      </c>
      <c r="QX77" s="311">
        <f t="shared" si="841"/>
        <v>0</v>
      </c>
      <c r="QY77" s="311">
        <f t="shared" si="841"/>
        <v>0</v>
      </c>
      <c r="QZ77" s="311">
        <f t="shared" si="841"/>
        <v>0</v>
      </c>
      <c r="RA77" s="311">
        <f t="shared" si="841"/>
        <v>0</v>
      </c>
      <c r="RB77" s="311">
        <f t="shared" si="841"/>
        <v>0</v>
      </c>
      <c r="RD77" s="311">
        <f>RD$34*RD53</f>
        <v>24.088217063513579</v>
      </c>
      <c r="RE77" s="311">
        <f t="shared" ref="RE77:SL77" si="842">RE$34*RE53</f>
        <v>24.767579776387031</v>
      </c>
      <c r="RF77" s="311">
        <f t="shared" si="842"/>
        <v>25.672213562359456</v>
      </c>
      <c r="RG77" s="311">
        <f t="shared" si="842"/>
        <v>6.4276572608034668</v>
      </c>
      <c r="RH77" s="311">
        <f t="shared" si="842"/>
        <v>36.789248188550047</v>
      </c>
      <c r="RI77" s="311">
        <f t="shared" si="842"/>
        <v>6.3331028057205172</v>
      </c>
      <c r="RJ77" s="311">
        <f t="shared" si="842"/>
        <v>5.6265794336472545</v>
      </c>
      <c r="RK77" s="311">
        <f t="shared" si="842"/>
        <v>19.713193873787183</v>
      </c>
      <c r="RL77" s="311">
        <f t="shared" si="842"/>
        <v>10.850075164865514</v>
      </c>
      <c r="RM77" s="311">
        <f t="shared" si="842"/>
        <v>2.6487260110167989</v>
      </c>
      <c r="RN77" s="311">
        <f t="shared" si="842"/>
        <v>12.958426933453236</v>
      </c>
      <c r="RO77" s="311">
        <f t="shared" si="842"/>
        <v>12.400080776666387</v>
      </c>
      <c r="RP77" s="311">
        <f t="shared" si="842"/>
        <v>28.906182482187621</v>
      </c>
      <c r="RQ77" s="311">
        <f t="shared" si="842"/>
        <v>30.441689095127611</v>
      </c>
      <c r="RR77" s="311">
        <f t="shared" si="842"/>
        <v>6.5723481709026705</v>
      </c>
      <c r="RS77" s="311">
        <f t="shared" si="842"/>
        <v>6.8989515875250529</v>
      </c>
      <c r="RT77" s="311">
        <f t="shared" si="842"/>
        <v>28.356943586992404</v>
      </c>
      <c r="RU77" s="311">
        <f t="shared" si="842"/>
        <v>40.876697413828211</v>
      </c>
      <c r="RV77" s="311">
        <f t="shared" si="842"/>
        <v>10.637199614047287</v>
      </c>
      <c r="RW77" s="311">
        <f t="shared" si="842"/>
        <v>10.105796546516672</v>
      </c>
      <c r="RX77" s="311">
        <f t="shared" si="842"/>
        <v>10.600839050131926</v>
      </c>
      <c r="RY77" s="311">
        <f t="shared" si="842"/>
        <v>10.377951270656853</v>
      </c>
      <c r="RZ77" s="311">
        <f t="shared" si="842"/>
        <v>41.955563459187552</v>
      </c>
      <c r="SA77" s="311">
        <f t="shared" si="842"/>
        <v>39.624791397037292</v>
      </c>
      <c r="SB77" s="311">
        <f t="shared" si="842"/>
        <v>39.054382214104301</v>
      </c>
      <c r="SC77" s="311">
        <f t="shared" si="842"/>
        <v>34.454798218580748</v>
      </c>
      <c r="SD77" s="311">
        <f t="shared" si="842"/>
        <v>8.6136995546451871</v>
      </c>
      <c r="SE77" s="311">
        <f t="shared" si="842"/>
        <v>33.796968979392858</v>
      </c>
      <c r="SF77" s="311">
        <f t="shared" si="842"/>
        <v>8.081377586446326</v>
      </c>
      <c r="SG77" s="311">
        <f t="shared" si="842"/>
        <v>32.381449921721234</v>
      </c>
      <c r="SH77" s="311">
        <f t="shared" si="842"/>
        <v>8.1115532053911696</v>
      </c>
      <c r="SI77" s="311">
        <f t="shared" si="842"/>
        <v>25.807627794167388</v>
      </c>
      <c r="SJ77" s="311">
        <f t="shared" si="842"/>
        <v>29.824112058406183</v>
      </c>
      <c r="SK77" s="311">
        <f t="shared" si="842"/>
        <v>29.165182500449408</v>
      </c>
      <c r="SL77" s="311">
        <f t="shared" si="842"/>
        <v>8.5983368756915493</v>
      </c>
      <c r="SN77" s="311">
        <f>SN$34*SN53</f>
        <v>101.75131440041631</v>
      </c>
      <c r="SO77" s="311">
        <f t="shared" ref="SO77:TV77" si="843">SO$34*SO53</f>
        <v>110.43514714347349</v>
      </c>
      <c r="SP77" s="311">
        <f t="shared" si="843"/>
        <v>111.33442840803971</v>
      </c>
      <c r="SQ77" s="311">
        <f t="shared" si="843"/>
        <v>113.48386460893983</v>
      </c>
      <c r="SR77" s="311">
        <f t="shared" si="843"/>
        <v>113.20245221619868</v>
      </c>
      <c r="SS77" s="311">
        <f t="shared" si="843"/>
        <v>134.58409633881487</v>
      </c>
      <c r="ST77" s="311">
        <f t="shared" si="843"/>
        <v>140.79896458952027</v>
      </c>
      <c r="SU77" s="311">
        <f t="shared" si="843"/>
        <v>123.64248465670765</v>
      </c>
      <c r="SV77" s="311">
        <f t="shared" si="843"/>
        <v>139.66958227018517</v>
      </c>
      <c r="SW77" s="311">
        <f t="shared" si="843"/>
        <v>127.61824473134168</v>
      </c>
      <c r="SX77" s="311">
        <f t="shared" si="843"/>
        <v>124.58517165844525</v>
      </c>
      <c r="SY77" s="311">
        <f t="shared" si="843"/>
        <v>122.14384648897919</v>
      </c>
      <c r="SZ77" s="311">
        <f t="shared" si="843"/>
        <v>133.7162715915986</v>
      </c>
      <c r="TA77" s="311">
        <f t="shared" si="843"/>
        <v>144.42711840145691</v>
      </c>
      <c r="TB77" s="311">
        <f t="shared" si="843"/>
        <v>142.70516340429651</v>
      </c>
      <c r="TC77" s="311">
        <f t="shared" si="843"/>
        <v>556.40543273741139</v>
      </c>
      <c r="TD77" s="311">
        <f t="shared" si="843"/>
        <v>587.95894097013536</v>
      </c>
      <c r="TE77" s="311">
        <f t="shared" si="843"/>
        <v>633.68243640136188</v>
      </c>
      <c r="TF77" s="311">
        <f t="shared" si="843"/>
        <v>526.98922723861358</v>
      </c>
      <c r="TG77" s="311">
        <f t="shared" si="843"/>
        <v>705.4374697675496</v>
      </c>
      <c r="TH77" s="311">
        <f t="shared" si="843"/>
        <v>782.02173223900161</v>
      </c>
      <c r="TI77" s="311">
        <f t="shared" si="843"/>
        <v>882.72277524783806</v>
      </c>
      <c r="TJ77" s="311">
        <f t="shared" si="843"/>
        <v>892.60325624168217</v>
      </c>
      <c r="TK77" s="311">
        <f t="shared" si="843"/>
        <v>905.34887261761151</v>
      </c>
      <c r="TL77" s="311">
        <f t="shared" si="843"/>
        <v>824.47328251386659</v>
      </c>
      <c r="TM77" s="311">
        <f t="shared" si="843"/>
        <v>779.74826289431269</v>
      </c>
      <c r="TN77" s="311">
        <f t="shared" si="843"/>
        <v>563.79630407662557</v>
      </c>
      <c r="TO77" s="311">
        <f t="shared" si="843"/>
        <v>765.66581169987455</v>
      </c>
      <c r="TP77" s="311">
        <f t="shared" si="843"/>
        <v>881.23188373840196</v>
      </c>
      <c r="TQ77" s="311">
        <f t="shared" si="843"/>
        <v>830.00033145982991</v>
      </c>
      <c r="TR77" s="311">
        <f t="shared" si="843"/>
        <v>803.57958081149934</v>
      </c>
      <c r="TS77" s="311">
        <f t="shared" si="843"/>
        <v>1212.3640290386802</v>
      </c>
      <c r="TT77" s="311">
        <f t="shared" si="843"/>
        <v>822.09482464755399</v>
      </c>
      <c r="TU77" s="311">
        <f t="shared" si="843"/>
        <v>756.81651465512209</v>
      </c>
      <c r="TV77" s="311">
        <f t="shared" si="843"/>
        <v>237.30973523090051</v>
      </c>
      <c r="TX77" s="311">
        <f>TX$34*TX53</f>
        <v>789.66224148664367</v>
      </c>
      <c r="TY77" s="311">
        <f t="shared" ref="TY77:VF77" si="844">TY$34*TY53</f>
        <v>1008.29735778702</v>
      </c>
      <c r="TZ77" s="311">
        <f t="shared" si="844"/>
        <v>1357.3369864152414</v>
      </c>
      <c r="UA77" s="311">
        <f t="shared" si="844"/>
        <v>1188.9118951760022</v>
      </c>
      <c r="UB77" s="311">
        <f t="shared" si="844"/>
        <v>1036.7765509159251</v>
      </c>
      <c r="UC77" s="311">
        <f t="shared" si="844"/>
        <v>953.14552880939937</v>
      </c>
      <c r="UD77" s="311">
        <f t="shared" si="844"/>
        <v>906.66194789673807</v>
      </c>
      <c r="UE77" s="311">
        <f t="shared" si="844"/>
        <v>808.00123832035842</v>
      </c>
      <c r="UF77" s="311">
        <f t="shared" si="844"/>
        <v>1027.3661882942774</v>
      </c>
      <c r="UG77" s="311">
        <f t="shared" si="844"/>
        <v>571.21238496579952</v>
      </c>
      <c r="UH77" s="311">
        <f t="shared" si="844"/>
        <v>264.65983665082001</v>
      </c>
      <c r="UI77" s="311">
        <f t="shared" si="844"/>
        <v>196.64139565464103</v>
      </c>
      <c r="UJ77" s="311">
        <f t="shared" si="844"/>
        <v>158.34378003449009</v>
      </c>
      <c r="UK77" s="311">
        <f t="shared" si="844"/>
        <v>153.55114042105637</v>
      </c>
      <c r="UL77" s="311">
        <f t="shared" si="844"/>
        <v>146.45822519419488</v>
      </c>
      <c r="UM77" s="311">
        <f t="shared" si="844"/>
        <v>192.2978331179973</v>
      </c>
      <c r="UN77" s="311">
        <f t="shared" si="844"/>
        <v>445.67269721336629</v>
      </c>
      <c r="UO77" s="311">
        <f t="shared" si="844"/>
        <v>101.58119572433309</v>
      </c>
      <c r="UP77" s="311">
        <f t="shared" si="844"/>
        <v>103.18028693648782</v>
      </c>
      <c r="UQ77" s="311">
        <f t="shared" si="844"/>
        <v>103.78279272135059</v>
      </c>
      <c r="UR77" s="311">
        <f t="shared" si="844"/>
        <v>104.38581025992322</v>
      </c>
      <c r="US77" s="311">
        <f t="shared" si="844"/>
        <v>104.38623552920689</v>
      </c>
      <c r="UT77" s="311">
        <f t="shared" si="844"/>
        <v>103.98275133907978</v>
      </c>
      <c r="UU77" s="311">
        <f t="shared" si="844"/>
        <v>79.919996112854037</v>
      </c>
      <c r="UV77" s="311">
        <f t="shared" si="844"/>
        <v>104.91088126560776</v>
      </c>
      <c r="UW77" s="311">
        <f t="shared" si="844"/>
        <v>146.68942549427351</v>
      </c>
      <c r="UX77" s="311">
        <f t="shared" si="844"/>
        <v>182.06158784052931</v>
      </c>
      <c r="UY77" s="311">
        <f t="shared" si="844"/>
        <v>235.71053916958951</v>
      </c>
      <c r="UZ77" s="311">
        <f t="shared" si="844"/>
        <v>82.208436603858246</v>
      </c>
      <c r="VA77" s="311">
        <f t="shared" si="844"/>
        <v>51.94110906321206</v>
      </c>
      <c r="VB77" s="311">
        <f t="shared" si="844"/>
        <v>52.475352966725445</v>
      </c>
      <c r="VC77" s="311">
        <f t="shared" si="844"/>
        <v>27.856104497168211</v>
      </c>
      <c r="VD77" s="311">
        <f t="shared" si="844"/>
        <v>15.46199876649996</v>
      </c>
      <c r="VE77" s="311">
        <f t="shared" si="844"/>
        <v>13.855596449105335</v>
      </c>
      <c r="VF77" s="311">
        <f t="shared" si="844"/>
        <v>10.792851709594895</v>
      </c>
      <c r="VH77" s="311">
        <f>VH$34*VH53</f>
        <v>0</v>
      </c>
      <c r="VI77" s="311">
        <f t="shared" ref="VI77:WP77" si="845">VI$34*VI53</f>
        <v>0</v>
      </c>
      <c r="VJ77" s="311">
        <f t="shared" si="845"/>
        <v>0</v>
      </c>
      <c r="VK77" s="311">
        <f t="shared" si="845"/>
        <v>0</v>
      </c>
      <c r="VL77" s="311">
        <f t="shared" si="845"/>
        <v>0</v>
      </c>
      <c r="VM77" s="311">
        <f t="shared" si="845"/>
        <v>0</v>
      </c>
      <c r="VN77" s="311">
        <f t="shared" si="845"/>
        <v>0</v>
      </c>
      <c r="VO77" s="311">
        <f t="shared" si="845"/>
        <v>0</v>
      </c>
      <c r="VP77" s="311">
        <f t="shared" si="845"/>
        <v>0</v>
      </c>
      <c r="VQ77" s="311">
        <f t="shared" si="845"/>
        <v>0</v>
      </c>
      <c r="VR77" s="311">
        <f t="shared" si="845"/>
        <v>0</v>
      </c>
      <c r="VS77" s="311">
        <f t="shared" si="845"/>
        <v>0</v>
      </c>
      <c r="VT77" s="311">
        <f t="shared" si="845"/>
        <v>0</v>
      </c>
      <c r="VU77" s="311">
        <f t="shared" si="845"/>
        <v>0</v>
      </c>
      <c r="VV77" s="311">
        <f t="shared" si="845"/>
        <v>0</v>
      </c>
      <c r="VW77" s="311">
        <f t="shared" si="845"/>
        <v>0</v>
      </c>
      <c r="VX77" s="311">
        <f t="shared" si="845"/>
        <v>0</v>
      </c>
      <c r="VY77" s="311">
        <f t="shared" si="845"/>
        <v>0</v>
      </c>
      <c r="VZ77" s="311">
        <f t="shared" si="845"/>
        <v>0</v>
      </c>
      <c r="WA77" s="311">
        <f t="shared" si="845"/>
        <v>0</v>
      </c>
      <c r="WB77" s="311">
        <f t="shared" si="845"/>
        <v>0</v>
      </c>
      <c r="WC77" s="311">
        <f t="shared" si="845"/>
        <v>0</v>
      </c>
      <c r="WD77" s="311">
        <f t="shared" si="845"/>
        <v>0</v>
      </c>
      <c r="WE77" s="311">
        <f t="shared" si="845"/>
        <v>0</v>
      </c>
      <c r="WF77" s="311">
        <f t="shared" si="845"/>
        <v>0</v>
      </c>
      <c r="WG77" s="311">
        <f t="shared" si="845"/>
        <v>0</v>
      </c>
      <c r="WH77" s="311">
        <f t="shared" si="845"/>
        <v>0</v>
      </c>
      <c r="WI77" s="311">
        <f t="shared" si="845"/>
        <v>0</v>
      </c>
      <c r="WJ77" s="311">
        <f t="shared" si="845"/>
        <v>0</v>
      </c>
      <c r="WK77" s="311">
        <f t="shared" si="845"/>
        <v>0</v>
      </c>
      <c r="WL77" s="311">
        <f t="shared" si="845"/>
        <v>0</v>
      </c>
      <c r="WM77" s="311">
        <f t="shared" si="845"/>
        <v>0</v>
      </c>
      <c r="WN77" s="311">
        <f t="shared" si="845"/>
        <v>0</v>
      </c>
      <c r="WO77" s="311">
        <f t="shared" si="845"/>
        <v>0</v>
      </c>
      <c r="WP77" s="311">
        <f t="shared" si="845"/>
        <v>0</v>
      </c>
      <c r="WR77" s="311">
        <f>WR$34*WR53</f>
        <v>0</v>
      </c>
      <c r="WS77" s="311">
        <f t="shared" ref="WS77:XZ77" si="846">WS$34*WS53</f>
        <v>0</v>
      </c>
      <c r="WT77" s="311">
        <f t="shared" si="846"/>
        <v>0</v>
      </c>
      <c r="WU77" s="311">
        <f t="shared" si="846"/>
        <v>0</v>
      </c>
      <c r="WV77" s="311">
        <f t="shared" si="846"/>
        <v>0</v>
      </c>
      <c r="WW77" s="311">
        <f t="shared" si="846"/>
        <v>0</v>
      </c>
      <c r="WX77" s="311">
        <f t="shared" si="846"/>
        <v>0</v>
      </c>
      <c r="WY77" s="311">
        <f t="shared" si="846"/>
        <v>0</v>
      </c>
      <c r="WZ77" s="311">
        <f t="shared" si="846"/>
        <v>0</v>
      </c>
      <c r="XA77" s="311">
        <f t="shared" si="846"/>
        <v>0</v>
      </c>
      <c r="XB77" s="311">
        <f t="shared" si="846"/>
        <v>0</v>
      </c>
      <c r="XC77" s="311">
        <f t="shared" si="846"/>
        <v>0</v>
      </c>
      <c r="XD77" s="311">
        <f t="shared" si="846"/>
        <v>0</v>
      </c>
      <c r="XE77" s="311">
        <f t="shared" si="846"/>
        <v>0</v>
      </c>
      <c r="XF77" s="311">
        <f t="shared" si="846"/>
        <v>0</v>
      </c>
      <c r="XG77" s="311">
        <f t="shared" si="846"/>
        <v>0</v>
      </c>
      <c r="XH77" s="311">
        <f t="shared" si="846"/>
        <v>0</v>
      </c>
      <c r="XI77" s="311">
        <f t="shared" si="846"/>
        <v>0</v>
      </c>
      <c r="XJ77" s="311">
        <f t="shared" si="846"/>
        <v>0</v>
      </c>
      <c r="XK77" s="311">
        <f t="shared" si="846"/>
        <v>0</v>
      </c>
      <c r="XL77" s="311">
        <f t="shared" si="846"/>
        <v>0</v>
      </c>
      <c r="XM77" s="311">
        <f t="shared" si="846"/>
        <v>0</v>
      </c>
      <c r="XN77" s="311">
        <f t="shared" si="846"/>
        <v>0</v>
      </c>
      <c r="XO77" s="311">
        <f t="shared" si="846"/>
        <v>0</v>
      </c>
      <c r="XP77" s="311">
        <f t="shared" si="846"/>
        <v>0</v>
      </c>
      <c r="XQ77" s="311">
        <f t="shared" si="846"/>
        <v>0</v>
      </c>
      <c r="XR77" s="311">
        <f t="shared" si="846"/>
        <v>0</v>
      </c>
      <c r="XS77" s="311">
        <f t="shared" si="846"/>
        <v>0</v>
      </c>
      <c r="XT77" s="311">
        <f t="shared" si="846"/>
        <v>0</v>
      </c>
      <c r="XU77" s="311">
        <f t="shared" si="846"/>
        <v>0</v>
      </c>
      <c r="XV77" s="311">
        <f t="shared" si="846"/>
        <v>0</v>
      </c>
      <c r="XW77" s="311">
        <f t="shared" si="846"/>
        <v>0</v>
      </c>
      <c r="XX77" s="311">
        <f t="shared" si="846"/>
        <v>0</v>
      </c>
      <c r="XY77" s="311">
        <f t="shared" si="846"/>
        <v>0</v>
      </c>
      <c r="XZ77" s="311">
        <f t="shared" si="846"/>
        <v>0</v>
      </c>
      <c r="YB77" s="311">
        <f>YB$34*YB53</f>
        <v>0</v>
      </c>
      <c r="YC77" s="311">
        <f t="shared" ref="YC77:ZJ77" si="847">YC$34*YC53</f>
        <v>0</v>
      </c>
      <c r="YD77" s="311">
        <f t="shared" si="847"/>
        <v>0</v>
      </c>
      <c r="YE77" s="311">
        <f t="shared" si="847"/>
        <v>0</v>
      </c>
      <c r="YF77" s="311">
        <f t="shared" si="847"/>
        <v>0</v>
      </c>
      <c r="YG77" s="311">
        <f t="shared" si="847"/>
        <v>0</v>
      </c>
      <c r="YH77" s="311">
        <f t="shared" si="847"/>
        <v>0</v>
      </c>
      <c r="YI77" s="311">
        <f t="shared" si="847"/>
        <v>0</v>
      </c>
      <c r="YJ77" s="311">
        <f t="shared" si="847"/>
        <v>0</v>
      </c>
      <c r="YK77" s="311">
        <f t="shared" si="847"/>
        <v>0</v>
      </c>
      <c r="YL77" s="311">
        <f t="shared" si="847"/>
        <v>0</v>
      </c>
      <c r="YM77" s="311">
        <f t="shared" si="847"/>
        <v>0</v>
      </c>
      <c r="YN77" s="311">
        <f t="shared" si="847"/>
        <v>0</v>
      </c>
      <c r="YO77" s="311">
        <f t="shared" si="847"/>
        <v>0</v>
      </c>
      <c r="YP77" s="311">
        <f t="shared" si="847"/>
        <v>0</v>
      </c>
      <c r="YQ77" s="311">
        <f t="shared" si="847"/>
        <v>0</v>
      </c>
      <c r="YR77" s="311">
        <f t="shared" si="847"/>
        <v>0</v>
      </c>
      <c r="YS77" s="311">
        <f t="shared" si="847"/>
        <v>0</v>
      </c>
      <c r="YT77" s="311">
        <f t="shared" si="847"/>
        <v>0</v>
      </c>
      <c r="YU77" s="311">
        <f t="shared" si="847"/>
        <v>0</v>
      </c>
      <c r="YV77" s="311">
        <f t="shared" si="847"/>
        <v>0</v>
      </c>
      <c r="YW77" s="311">
        <f t="shared" si="847"/>
        <v>0</v>
      </c>
      <c r="YX77" s="311">
        <f t="shared" si="847"/>
        <v>0</v>
      </c>
      <c r="YY77" s="311">
        <f t="shared" si="847"/>
        <v>0</v>
      </c>
      <c r="YZ77" s="311">
        <f t="shared" si="847"/>
        <v>0</v>
      </c>
      <c r="ZA77" s="311">
        <f t="shared" si="847"/>
        <v>0</v>
      </c>
      <c r="ZB77" s="311">
        <f t="shared" si="847"/>
        <v>0</v>
      </c>
      <c r="ZC77" s="311">
        <f t="shared" si="847"/>
        <v>0</v>
      </c>
      <c r="ZD77" s="311">
        <f t="shared" si="847"/>
        <v>0</v>
      </c>
      <c r="ZE77" s="311">
        <f t="shared" si="847"/>
        <v>0</v>
      </c>
      <c r="ZF77" s="311">
        <f t="shared" si="847"/>
        <v>0</v>
      </c>
      <c r="ZG77" s="311">
        <f t="shared" si="847"/>
        <v>0</v>
      </c>
      <c r="ZH77" s="311">
        <f t="shared" si="847"/>
        <v>0</v>
      </c>
      <c r="ZI77" s="311">
        <f t="shared" si="847"/>
        <v>0</v>
      </c>
      <c r="ZJ77" s="311">
        <f t="shared" si="847"/>
        <v>15.10572989176112</v>
      </c>
      <c r="ZL77" s="311">
        <f>ZL$34*ZL53</f>
        <v>0</v>
      </c>
      <c r="ZM77" s="311">
        <f t="shared" ref="ZM77:AAT77" si="848">ZM$34*ZM53</f>
        <v>0</v>
      </c>
      <c r="ZN77" s="311">
        <f t="shared" si="848"/>
        <v>0</v>
      </c>
      <c r="ZO77" s="311">
        <f t="shared" si="848"/>
        <v>0</v>
      </c>
      <c r="ZP77" s="311">
        <f t="shared" si="848"/>
        <v>0</v>
      </c>
      <c r="ZQ77" s="311">
        <f t="shared" si="848"/>
        <v>0</v>
      </c>
      <c r="ZR77" s="311">
        <f t="shared" si="848"/>
        <v>0</v>
      </c>
      <c r="ZS77" s="311">
        <f t="shared" si="848"/>
        <v>0</v>
      </c>
      <c r="ZT77" s="311">
        <f t="shared" si="848"/>
        <v>0</v>
      </c>
      <c r="ZU77" s="311">
        <f t="shared" si="848"/>
        <v>0</v>
      </c>
      <c r="ZV77" s="311">
        <f t="shared" si="848"/>
        <v>0</v>
      </c>
      <c r="ZW77" s="311">
        <f t="shared" si="848"/>
        <v>0</v>
      </c>
      <c r="ZX77" s="311">
        <f t="shared" si="848"/>
        <v>0</v>
      </c>
      <c r="ZY77" s="311">
        <f t="shared" si="848"/>
        <v>0</v>
      </c>
      <c r="ZZ77" s="311">
        <f t="shared" si="848"/>
        <v>0</v>
      </c>
      <c r="AAA77" s="311">
        <f t="shared" si="848"/>
        <v>0</v>
      </c>
      <c r="AAB77" s="311">
        <f t="shared" si="848"/>
        <v>0</v>
      </c>
      <c r="AAC77" s="311">
        <f t="shared" si="848"/>
        <v>0</v>
      </c>
      <c r="AAD77" s="311">
        <f t="shared" si="848"/>
        <v>0</v>
      </c>
      <c r="AAE77" s="311">
        <f t="shared" si="848"/>
        <v>0</v>
      </c>
      <c r="AAF77" s="311">
        <f t="shared" si="848"/>
        <v>0</v>
      </c>
      <c r="AAG77" s="311">
        <f t="shared" si="848"/>
        <v>0</v>
      </c>
      <c r="AAH77" s="311">
        <f t="shared" si="848"/>
        <v>0</v>
      </c>
      <c r="AAI77" s="311">
        <f t="shared" si="848"/>
        <v>0</v>
      </c>
      <c r="AAJ77" s="311">
        <f t="shared" si="848"/>
        <v>0</v>
      </c>
      <c r="AAK77" s="311">
        <f t="shared" si="848"/>
        <v>0</v>
      </c>
      <c r="AAL77" s="311">
        <f t="shared" si="848"/>
        <v>0</v>
      </c>
      <c r="AAM77" s="311">
        <f t="shared" si="848"/>
        <v>0</v>
      </c>
      <c r="AAN77" s="311">
        <f t="shared" si="848"/>
        <v>0</v>
      </c>
      <c r="AAO77" s="311">
        <f t="shared" si="848"/>
        <v>0</v>
      </c>
      <c r="AAP77" s="311">
        <f t="shared" si="848"/>
        <v>0</v>
      </c>
      <c r="AAQ77" s="311">
        <f t="shared" si="848"/>
        <v>0</v>
      </c>
      <c r="AAR77" s="311">
        <f t="shared" si="848"/>
        <v>0</v>
      </c>
      <c r="AAS77" s="311">
        <f t="shared" si="848"/>
        <v>0</v>
      </c>
      <c r="AAT77" s="311">
        <f t="shared" si="848"/>
        <v>0</v>
      </c>
      <c r="AAV77" s="311">
        <f>AAV$34*AAV53</f>
        <v>0</v>
      </c>
      <c r="AAW77" s="311">
        <f t="shared" ref="AAW77:ACD77" si="849">AAW$34*AAW53</f>
        <v>0</v>
      </c>
      <c r="AAX77" s="311">
        <f t="shared" si="849"/>
        <v>0</v>
      </c>
      <c r="AAY77" s="311">
        <f t="shared" si="849"/>
        <v>0</v>
      </c>
      <c r="AAZ77" s="311">
        <f t="shared" si="849"/>
        <v>0</v>
      </c>
      <c r="ABA77" s="311">
        <f t="shared" si="849"/>
        <v>0</v>
      </c>
      <c r="ABB77" s="311">
        <f t="shared" si="849"/>
        <v>0</v>
      </c>
      <c r="ABC77" s="311">
        <f t="shared" si="849"/>
        <v>0</v>
      </c>
      <c r="ABD77" s="311">
        <f t="shared" si="849"/>
        <v>0</v>
      </c>
      <c r="ABE77" s="311">
        <f t="shared" si="849"/>
        <v>0</v>
      </c>
      <c r="ABF77" s="311">
        <f t="shared" si="849"/>
        <v>0</v>
      </c>
      <c r="ABG77" s="311">
        <f t="shared" si="849"/>
        <v>0</v>
      </c>
      <c r="ABH77" s="311">
        <f t="shared" si="849"/>
        <v>0</v>
      </c>
      <c r="ABI77" s="311">
        <f t="shared" si="849"/>
        <v>0</v>
      </c>
      <c r="ABJ77" s="311">
        <f t="shared" si="849"/>
        <v>0</v>
      </c>
      <c r="ABK77" s="311">
        <f t="shared" si="849"/>
        <v>0</v>
      </c>
      <c r="ABL77" s="311">
        <f t="shared" si="849"/>
        <v>0</v>
      </c>
      <c r="ABM77" s="311">
        <f t="shared" si="849"/>
        <v>0</v>
      </c>
      <c r="ABN77" s="311">
        <f t="shared" si="849"/>
        <v>0</v>
      </c>
      <c r="ABO77" s="311">
        <f t="shared" si="849"/>
        <v>0</v>
      </c>
      <c r="ABP77" s="311">
        <f t="shared" si="849"/>
        <v>0</v>
      </c>
      <c r="ABQ77" s="311">
        <f t="shared" si="849"/>
        <v>0</v>
      </c>
      <c r="ABR77" s="311">
        <f t="shared" si="849"/>
        <v>0</v>
      </c>
      <c r="ABS77" s="311">
        <f t="shared" si="849"/>
        <v>0</v>
      </c>
      <c r="ABT77" s="311">
        <f t="shared" si="849"/>
        <v>0</v>
      </c>
      <c r="ABU77" s="311">
        <f t="shared" si="849"/>
        <v>0</v>
      </c>
      <c r="ABV77" s="311">
        <f t="shared" si="849"/>
        <v>0</v>
      </c>
      <c r="ABW77" s="311">
        <f t="shared" si="849"/>
        <v>0</v>
      </c>
      <c r="ABX77" s="311">
        <f t="shared" si="849"/>
        <v>0</v>
      </c>
      <c r="ABY77" s="311">
        <f t="shared" si="849"/>
        <v>0</v>
      </c>
      <c r="ABZ77" s="311">
        <f t="shared" si="849"/>
        <v>0</v>
      </c>
      <c r="ACA77" s="311">
        <f t="shared" si="849"/>
        <v>0</v>
      </c>
      <c r="ACB77" s="311">
        <f t="shared" si="849"/>
        <v>0</v>
      </c>
      <c r="ACC77" s="311">
        <f t="shared" si="849"/>
        <v>0</v>
      </c>
      <c r="ACD77" s="311">
        <f t="shared" si="849"/>
        <v>0</v>
      </c>
      <c r="ACF77" s="311">
        <f>ACF$34*ACF53</f>
        <v>642.99556123428022</v>
      </c>
      <c r="ACG77" s="311">
        <f t="shared" ref="ACG77:ADN77" si="850">ACG$34*ACG53</f>
        <v>680.70547741723965</v>
      </c>
      <c r="ACH77" s="311">
        <f t="shared" si="850"/>
        <v>682.33948074111856</v>
      </c>
      <c r="ACI77" s="311">
        <f t="shared" si="850"/>
        <v>727.42080922614252</v>
      </c>
      <c r="ACJ77" s="311">
        <f t="shared" si="850"/>
        <v>773.03687015287176</v>
      </c>
      <c r="ACK77" s="311">
        <f t="shared" si="850"/>
        <v>777.58966746684655</v>
      </c>
      <c r="ACL77" s="311">
        <f t="shared" si="850"/>
        <v>832.87172866358401</v>
      </c>
      <c r="ACM77" s="311">
        <f t="shared" si="850"/>
        <v>850.04905659762358</v>
      </c>
      <c r="ACN77" s="311">
        <f t="shared" si="850"/>
        <v>897.88114370067296</v>
      </c>
      <c r="ACO77" s="311">
        <f t="shared" si="850"/>
        <v>1027.6929670220229</v>
      </c>
      <c r="ACP77" s="311">
        <f t="shared" si="850"/>
        <v>943.72119271538168</v>
      </c>
      <c r="ACQ77" s="311">
        <f t="shared" si="850"/>
        <v>1102.3138925020505</v>
      </c>
      <c r="ACR77" s="311">
        <f t="shared" si="850"/>
        <v>1159.721038649154</v>
      </c>
      <c r="ACS77" s="311">
        <f t="shared" si="850"/>
        <v>1162.2758273019715</v>
      </c>
      <c r="ACT77" s="311">
        <f t="shared" si="850"/>
        <v>1242.7626737484215</v>
      </c>
      <c r="ACU77" s="311">
        <f t="shared" si="850"/>
        <v>1280.9712058570285</v>
      </c>
      <c r="ACV77" s="311">
        <f t="shared" si="850"/>
        <v>1339.8394583311467</v>
      </c>
      <c r="ACW77" s="311">
        <f t="shared" si="850"/>
        <v>1238.6083636249818</v>
      </c>
      <c r="ACX77" s="311">
        <f t="shared" si="850"/>
        <v>1226.3188550275831</v>
      </c>
      <c r="ACY77" s="311">
        <f t="shared" si="850"/>
        <v>1346.1150557550611</v>
      </c>
      <c r="ACZ77" s="311">
        <f t="shared" si="850"/>
        <v>1470.3498386110568</v>
      </c>
      <c r="ADA77" s="311">
        <f t="shared" si="850"/>
        <v>1541.1872703457695</v>
      </c>
      <c r="ADB77" s="311">
        <f t="shared" si="850"/>
        <v>1610.0222687829685</v>
      </c>
      <c r="ADC77" s="311">
        <f t="shared" si="850"/>
        <v>1600.659689172754</v>
      </c>
      <c r="ADD77" s="311">
        <f t="shared" si="850"/>
        <v>1507.5558566809686</v>
      </c>
      <c r="ADE77" s="311">
        <f t="shared" si="850"/>
        <v>1622.5825482359746</v>
      </c>
      <c r="ADF77" s="311">
        <f t="shared" si="850"/>
        <v>1707.8837867004863</v>
      </c>
      <c r="ADG77" s="311">
        <f t="shared" si="850"/>
        <v>1792.17712396922</v>
      </c>
      <c r="ADH77" s="311">
        <f t="shared" si="850"/>
        <v>1882.0390261862042</v>
      </c>
      <c r="ADI77" s="311">
        <f t="shared" si="850"/>
        <v>1954.5814458365853</v>
      </c>
      <c r="ADJ77" s="311">
        <f t="shared" si="850"/>
        <v>2020.6066747857183</v>
      </c>
      <c r="ADK77" s="311">
        <f t="shared" si="850"/>
        <v>1970.1835426173977</v>
      </c>
      <c r="ADL77" s="311">
        <f t="shared" si="850"/>
        <v>2348.0513624111836</v>
      </c>
      <c r="ADM77" s="311">
        <f t="shared" si="850"/>
        <v>2071.4796763217882</v>
      </c>
      <c r="ADN77" s="311">
        <f t="shared" si="850"/>
        <v>2063.6936297560728</v>
      </c>
      <c r="ADP77" s="311">
        <f>ADP$34*ADP53</f>
        <v>0</v>
      </c>
      <c r="ADQ77" s="311">
        <f t="shared" ref="ADQ77:AEX77" si="851">ADQ$34*ADQ53</f>
        <v>0</v>
      </c>
      <c r="ADR77" s="311">
        <f t="shared" si="851"/>
        <v>0</v>
      </c>
      <c r="ADS77" s="311">
        <f t="shared" si="851"/>
        <v>0</v>
      </c>
      <c r="ADT77" s="311">
        <f t="shared" si="851"/>
        <v>0</v>
      </c>
      <c r="ADU77" s="311">
        <f t="shared" si="851"/>
        <v>0</v>
      </c>
      <c r="ADV77" s="311">
        <f t="shared" si="851"/>
        <v>0</v>
      </c>
      <c r="ADW77" s="311">
        <f t="shared" si="851"/>
        <v>0</v>
      </c>
      <c r="ADX77" s="311">
        <f t="shared" si="851"/>
        <v>0</v>
      </c>
      <c r="ADY77" s="311">
        <f t="shared" si="851"/>
        <v>0</v>
      </c>
      <c r="ADZ77" s="311">
        <f t="shared" si="851"/>
        <v>0</v>
      </c>
      <c r="AEA77" s="311">
        <f t="shared" si="851"/>
        <v>0</v>
      </c>
      <c r="AEB77" s="311">
        <f t="shared" si="851"/>
        <v>0</v>
      </c>
      <c r="AEC77" s="311">
        <f t="shared" si="851"/>
        <v>0</v>
      </c>
      <c r="AED77" s="311">
        <f t="shared" si="851"/>
        <v>0</v>
      </c>
      <c r="AEE77" s="311">
        <f t="shared" si="851"/>
        <v>0</v>
      </c>
      <c r="AEF77" s="311">
        <f t="shared" si="851"/>
        <v>0</v>
      </c>
      <c r="AEG77" s="311">
        <f t="shared" si="851"/>
        <v>0</v>
      </c>
      <c r="AEH77" s="311">
        <f t="shared" si="851"/>
        <v>0</v>
      </c>
      <c r="AEI77" s="311">
        <f t="shared" si="851"/>
        <v>0</v>
      </c>
      <c r="AEJ77" s="311">
        <f t="shared" si="851"/>
        <v>0</v>
      </c>
      <c r="AEK77" s="311">
        <f t="shared" si="851"/>
        <v>0</v>
      </c>
      <c r="AEL77" s="311">
        <f t="shared" si="851"/>
        <v>0</v>
      </c>
      <c r="AEM77" s="311">
        <f t="shared" si="851"/>
        <v>0</v>
      </c>
      <c r="AEN77" s="311">
        <f t="shared" si="851"/>
        <v>0</v>
      </c>
      <c r="AEO77" s="311">
        <f t="shared" si="851"/>
        <v>0</v>
      </c>
      <c r="AEP77" s="311">
        <f t="shared" si="851"/>
        <v>0</v>
      </c>
      <c r="AEQ77" s="311">
        <f t="shared" si="851"/>
        <v>0</v>
      </c>
      <c r="AER77" s="311">
        <f t="shared" si="851"/>
        <v>0</v>
      </c>
      <c r="AES77" s="311">
        <f t="shared" si="851"/>
        <v>0</v>
      </c>
      <c r="AET77" s="311">
        <f t="shared" si="851"/>
        <v>0</v>
      </c>
      <c r="AEU77" s="311">
        <f t="shared" si="851"/>
        <v>0</v>
      </c>
      <c r="AEV77" s="311">
        <f t="shared" si="851"/>
        <v>0</v>
      </c>
      <c r="AEW77" s="311">
        <f t="shared" si="851"/>
        <v>0</v>
      </c>
      <c r="AEX77" s="311">
        <f t="shared" si="851"/>
        <v>0</v>
      </c>
      <c r="AEZ77" s="311">
        <f>AEZ$34*AEZ53</f>
        <v>0</v>
      </c>
      <c r="AFA77" s="311">
        <f t="shared" ref="AFA77:AGH77" si="852">AFA$34*AFA53</f>
        <v>0</v>
      </c>
      <c r="AFB77" s="311">
        <f t="shared" si="852"/>
        <v>0</v>
      </c>
      <c r="AFC77" s="311">
        <f t="shared" si="852"/>
        <v>0</v>
      </c>
      <c r="AFD77" s="311">
        <f t="shared" si="852"/>
        <v>0</v>
      </c>
      <c r="AFE77" s="311">
        <f t="shared" si="852"/>
        <v>0</v>
      </c>
      <c r="AFF77" s="311">
        <f t="shared" si="852"/>
        <v>0</v>
      </c>
      <c r="AFG77" s="311">
        <f t="shared" si="852"/>
        <v>0</v>
      </c>
      <c r="AFH77" s="311">
        <f t="shared" si="852"/>
        <v>0</v>
      </c>
      <c r="AFI77" s="311">
        <f t="shared" si="852"/>
        <v>0</v>
      </c>
      <c r="AFJ77" s="311">
        <f t="shared" si="852"/>
        <v>0</v>
      </c>
      <c r="AFK77" s="311">
        <f t="shared" si="852"/>
        <v>0</v>
      </c>
      <c r="AFL77" s="311">
        <f t="shared" si="852"/>
        <v>0</v>
      </c>
      <c r="AFM77" s="311">
        <f t="shared" si="852"/>
        <v>0</v>
      </c>
      <c r="AFN77" s="311">
        <f t="shared" si="852"/>
        <v>0</v>
      </c>
      <c r="AFO77" s="311">
        <f t="shared" si="852"/>
        <v>0</v>
      </c>
      <c r="AFP77" s="311">
        <f t="shared" si="852"/>
        <v>0</v>
      </c>
      <c r="AFQ77" s="311">
        <f t="shared" si="852"/>
        <v>0</v>
      </c>
      <c r="AFR77" s="311">
        <f t="shared" si="852"/>
        <v>0</v>
      </c>
      <c r="AFS77" s="311">
        <f t="shared" si="852"/>
        <v>0</v>
      </c>
      <c r="AFT77" s="311">
        <f t="shared" si="852"/>
        <v>0</v>
      </c>
      <c r="AFU77" s="311">
        <f t="shared" si="852"/>
        <v>0</v>
      </c>
      <c r="AFV77" s="311">
        <f t="shared" si="852"/>
        <v>0</v>
      </c>
      <c r="AFW77" s="311">
        <f t="shared" si="852"/>
        <v>0</v>
      </c>
      <c r="AFX77" s="311">
        <f t="shared" si="852"/>
        <v>0</v>
      </c>
      <c r="AFY77" s="311">
        <f t="shared" si="852"/>
        <v>0</v>
      </c>
      <c r="AFZ77" s="311">
        <f t="shared" si="852"/>
        <v>0</v>
      </c>
      <c r="AGA77" s="311">
        <f t="shared" si="852"/>
        <v>0</v>
      </c>
      <c r="AGB77" s="311">
        <f t="shared" si="852"/>
        <v>0</v>
      </c>
      <c r="AGC77" s="311">
        <f t="shared" si="852"/>
        <v>0</v>
      </c>
      <c r="AGD77" s="311">
        <f t="shared" si="852"/>
        <v>0</v>
      </c>
      <c r="AGE77" s="311">
        <f t="shared" si="852"/>
        <v>0</v>
      </c>
      <c r="AGF77" s="311">
        <f t="shared" si="852"/>
        <v>0</v>
      </c>
      <c r="AGG77" s="311">
        <f t="shared" si="852"/>
        <v>0</v>
      </c>
      <c r="AGH77" s="311">
        <f t="shared" si="852"/>
        <v>0</v>
      </c>
    </row>
    <row r="78" spans="3:866" x14ac:dyDescent="0.25">
      <c r="C78" s="149" t="s">
        <v>84</v>
      </c>
      <c r="D78" s="311">
        <f t="shared" ref="D78:AL78" si="853">D$34*D54</f>
        <v>38.501071784868429</v>
      </c>
      <c r="E78" s="311">
        <f t="shared" si="853"/>
        <v>42.587852865151596</v>
      </c>
      <c r="F78" s="311">
        <f t="shared" si="853"/>
        <v>53.636870725908224</v>
      </c>
      <c r="G78" s="311">
        <f t="shared" si="853"/>
        <v>91.442254936205373</v>
      </c>
      <c r="H78" s="311">
        <f t="shared" si="853"/>
        <v>107.03429467081016</v>
      </c>
      <c r="I78" s="311">
        <f t="shared" si="853"/>
        <v>205.60904135286052</v>
      </c>
      <c r="J78" s="311">
        <f t="shared" si="853"/>
        <v>266.33378190810043</v>
      </c>
      <c r="K78" s="311">
        <f t="shared" si="853"/>
        <v>295.11067024547572</v>
      </c>
      <c r="L78" s="311">
        <f t="shared" si="853"/>
        <v>348.24091914254649</v>
      </c>
      <c r="M78" s="311">
        <f t="shared" si="853"/>
        <v>369.41428896729411</v>
      </c>
      <c r="N78" s="311">
        <f t="shared" si="853"/>
        <v>470.9733130599609</v>
      </c>
      <c r="O78" s="311">
        <f t="shared" si="853"/>
        <v>583.03843159090002</v>
      </c>
      <c r="P78" s="311">
        <f t="shared" si="853"/>
        <v>547.5636837304703</v>
      </c>
      <c r="Q78" s="311">
        <f t="shared" si="853"/>
        <v>521.08455896162184</v>
      </c>
      <c r="R78" s="311">
        <f t="shared" si="853"/>
        <v>573.96310586402387</v>
      </c>
      <c r="S78" s="311">
        <f t="shared" si="853"/>
        <v>598.23264748874715</v>
      </c>
      <c r="T78" s="311">
        <f t="shared" si="853"/>
        <v>612.56459869721516</v>
      </c>
      <c r="U78" s="311">
        <f t="shared" si="853"/>
        <v>605.84986597513296</v>
      </c>
      <c r="V78" s="311">
        <f t="shared" si="853"/>
        <v>572.42159751010979</v>
      </c>
      <c r="W78" s="311">
        <f t="shared" si="853"/>
        <v>632.01132370131904</v>
      </c>
      <c r="X78" s="311">
        <f t="shared" si="853"/>
        <v>651.57003678823298</v>
      </c>
      <c r="Y78" s="311">
        <f t="shared" si="853"/>
        <v>681.04994118787056</v>
      </c>
      <c r="Z78" s="311">
        <f t="shared" si="853"/>
        <v>659.80944215354816</v>
      </c>
      <c r="AA78" s="311">
        <f t="shared" si="853"/>
        <v>786.41737303844752</v>
      </c>
      <c r="AB78" s="311">
        <f t="shared" si="853"/>
        <v>841.48050523063125</v>
      </c>
      <c r="AC78" s="311">
        <f t="shared" si="853"/>
        <v>1008.0128072658482</v>
      </c>
      <c r="AD78" s="311">
        <f t="shared" si="853"/>
        <v>1359.8949448103767</v>
      </c>
      <c r="AE78" s="311">
        <f t="shared" si="853"/>
        <v>1894.5172779126865</v>
      </c>
      <c r="AF78" s="311">
        <f t="shared" si="853"/>
        <v>2362.0283108283347</v>
      </c>
      <c r="AG78" s="311">
        <f t="shared" si="853"/>
        <v>2893.9552872562831</v>
      </c>
      <c r="AH78" s="311">
        <f t="shared" si="853"/>
        <v>3320.9970701273801</v>
      </c>
      <c r="AI78" s="311">
        <f t="shared" si="853"/>
        <v>4068.7729538531503</v>
      </c>
      <c r="AJ78" s="311">
        <f t="shared" si="853"/>
        <v>2611.6285905083782</v>
      </c>
      <c r="AK78" s="311">
        <f t="shared" si="853"/>
        <v>4598.4842647401256</v>
      </c>
      <c r="AL78" s="311">
        <f t="shared" si="853"/>
        <v>4283.8231555521224</v>
      </c>
      <c r="AN78" s="311">
        <f t="shared" ref="AN78:BV78" si="854">AN$34*AN54</f>
        <v>18.380847663653373</v>
      </c>
      <c r="AO78" s="311">
        <f t="shared" si="854"/>
        <v>14.258828291526777</v>
      </c>
      <c r="AP78" s="311">
        <f t="shared" si="854"/>
        <v>26.805568969171205</v>
      </c>
      <c r="AQ78" s="311">
        <f t="shared" si="854"/>
        <v>4.9121443996378273</v>
      </c>
      <c r="AR78" s="311">
        <f t="shared" si="854"/>
        <v>31.470374528129472</v>
      </c>
      <c r="AS78" s="311">
        <f t="shared" si="854"/>
        <v>14.484433174566245</v>
      </c>
      <c r="AT78" s="311">
        <f t="shared" si="854"/>
        <v>19.724690697254768</v>
      </c>
      <c r="AU78" s="311">
        <f t="shared" si="854"/>
        <v>80.996510750806138</v>
      </c>
      <c r="AV78" s="311">
        <f t="shared" si="854"/>
        <v>122.45697644149156</v>
      </c>
      <c r="AW78" s="311">
        <f t="shared" si="854"/>
        <v>33.214655871550669</v>
      </c>
      <c r="AX78" s="311">
        <f t="shared" si="854"/>
        <v>63.421902721742846</v>
      </c>
      <c r="AY78" s="311">
        <f t="shared" si="854"/>
        <v>236.09087236456034</v>
      </c>
      <c r="AZ78" s="311">
        <f t="shared" si="854"/>
        <v>278.0679876961658</v>
      </c>
      <c r="BA78" s="311">
        <f t="shared" si="854"/>
        <v>104.11664271406455</v>
      </c>
      <c r="BB78" s="311">
        <f t="shared" si="854"/>
        <v>67.871712468812859</v>
      </c>
      <c r="BC78" s="311">
        <f t="shared" si="854"/>
        <v>66.424726788584195</v>
      </c>
      <c r="BD78" s="311">
        <f t="shared" si="854"/>
        <v>281.97349046845818</v>
      </c>
      <c r="BE78" s="311">
        <f t="shared" si="854"/>
        <v>323.12957938405913</v>
      </c>
      <c r="BF78" s="311">
        <f t="shared" si="854"/>
        <v>70.387887216648821</v>
      </c>
      <c r="BG78" s="311">
        <f t="shared" si="854"/>
        <v>79.503632637935979</v>
      </c>
      <c r="BH78" s="311">
        <f t="shared" si="854"/>
        <v>79.880277787903367</v>
      </c>
      <c r="BI78" s="311">
        <f t="shared" si="854"/>
        <v>84.746018044727364</v>
      </c>
      <c r="BJ78" s="311">
        <f t="shared" si="854"/>
        <v>408.22239572250743</v>
      </c>
      <c r="BK78" s="311">
        <f t="shared" si="854"/>
        <v>481.71778544323308</v>
      </c>
      <c r="BL78" s="311">
        <f t="shared" si="854"/>
        <v>109.15055847007866</v>
      </c>
      <c r="BM78" s="311">
        <f t="shared" si="854"/>
        <v>59.745508740543407</v>
      </c>
      <c r="BN78" s="311">
        <f t="shared" si="854"/>
        <v>15.635052027653321</v>
      </c>
      <c r="BO78" s="311">
        <f t="shared" si="854"/>
        <v>71.073957051149705</v>
      </c>
      <c r="BP78" s="311">
        <f t="shared" si="854"/>
        <v>19.571956781057917</v>
      </c>
      <c r="BQ78" s="311">
        <f t="shared" si="854"/>
        <v>196.21393297466224</v>
      </c>
      <c r="BR78" s="311">
        <f t="shared" si="854"/>
        <v>9.5248246410945487</v>
      </c>
      <c r="BS78" s="311">
        <f t="shared" si="854"/>
        <v>32.377426076413464</v>
      </c>
      <c r="BT78" s="311">
        <f t="shared" si="854"/>
        <v>18.766772141236071</v>
      </c>
      <c r="BU78" s="311">
        <f t="shared" si="854"/>
        <v>32.085157418540192</v>
      </c>
      <c r="BV78" s="311">
        <f t="shared" si="854"/>
        <v>34.727303499785599</v>
      </c>
      <c r="BX78" s="311">
        <f t="shared" ref="BX78:DF78" si="855">BX$34*BX54</f>
        <v>12.0508703545306</v>
      </c>
      <c r="BY78" s="311">
        <f t="shared" si="855"/>
        <v>12.600135183816407</v>
      </c>
      <c r="BZ78" s="311">
        <f t="shared" si="855"/>
        <v>9.5960886830839147</v>
      </c>
      <c r="CA78" s="311">
        <f t="shared" si="855"/>
        <v>6.2733023445681457</v>
      </c>
      <c r="CB78" s="311">
        <f t="shared" si="855"/>
        <v>10.47719866233202</v>
      </c>
      <c r="CC78" s="311">
        <f t="shared" si="855"/>
        <v>6.8886094552245378</v>
      </c>
      <c r="CD78" s="311">
        <f t="shared" si="855"/>
        <v>7.2944391190193407</v>
      </c>
      <c r="CE78" s="311">
        <f t="shared" si="855"/>
        <v>10.657755719884591</v>
      </c>
      <c r="CF78" s="311">
        <f t="shared" si="855"/>
        <v>10.263558255620937</v>
      </c>
      <c r="CG78" s="311">
        <f t="shared" si="855"/>
        <v>6.1674575032860188</v>
      </c>
      <c r="CH78" s="311">
        <f t="shared" si="855"/>
        <v>15.368704771528822</v>
      </c>
      <c r="CI78" s="311">
        <f t="shared" si="855"/>
        <v>12.841768735597386</v>
      </c>
      <c r="CJ78" s="311">
        <f t="shared" si="855"/>
        <v>13.2526829696679</v>
      </c>
      <c r="CK78" s="311">
        <f t="shared" si="855"/>
        <v>16.359761629865957</v>
      </c>
      <c r="CL78" s="311">
        <f t="shared" si="855"/>
        <v>8.9125482208422717</v>
      </c>
      <c r="CM78" s="311">
        <f t="shared" si="855"/>
        <v>8.8047249495456974</v>
      </c>
      <c r="CN78" s="311">
        <f t="shared" si="855"/>
        <v>14.659264928136814</v>
      </c>
      <c r="CO78" s="311">
        <f t="shared" si="855"/>
        <v>14.790747541154687</v>
      </c>
      <c r="CP78" s="311">
        <f t="shared" si="855"/>
        <v>12.271688884006267</v>
      </c>
      <c r="CQ78" s="311">
        <f t="shared" si="855"/>
        <v>12.104948385735556</v>
      </c>
      <c r="CR78" s="311">
        <f t="shared" si="855"/>
        <v>10.295061603503388</v>
      </c>
      <c r="CS78" s="311">
        <f t="shared" si="855"/>
        <v>10.919536274989525</v>
      </c>
      <c r="CT78" s="311">
        <f t="shared" si="855"/>
        <v>17.872361874509373</v>
      </c>
      <c r="CU78" s="311">
        <f t="shared" si="855"/>
        <v>15.309658070100992</v>
      </c>
      <c r="CV78" s="311">
        <f t="shared" si="855"/>
        <v>22.036609284467772</v>
      </c>
      <c r="CW78" s="311">
        <f t="shared" si="855"/>
        <v>27.207635310080608</v>
      </c>
      <c r="CX78" s="311">
        <f t="shared" si="855"/>
        <v>11.519792025059218</v>
      </c>
      <c r="CY78" s="311">
        <f t="shared" si="855"/>
        <v>20.213303731209177</v>
      </c>
      <c r="CZ78" s="311">
        <f t="shared" si="855"/>
        <v>13.317739857530093</v>
      </c>
      <c r="DA78" s="311">
        <f t="shared" si="855"/>
        <v>24.0197789424682</v>
      </c>
      <c r="DB78" s="311">
        <f t="shared" si="855"/>
        <v>15.232249516344821</v>
      </c>
      <c r="DC78" s="311">
        <f t="shared" si="855"/>
        <v>106.47120519970134</v>
      </c>
      <c r="DD78" s="311">
        <f t="shared" si="855"/>
        <v>64.295230294516031</v>
      </c>
      <c r="DE78" s="311">
        <f t="shared" si="855"/>
        <v>114.32117747927035</v>
      </c>
      <c r="DF78" s="311">
        <f t="shared" si="855"/>
        <v>76.011843019618894</v>
      </c>
      <c r="DH78" s="311">
        <f t="shared" ref="DH78:EP78" si="856">DH$34*DH54</f>
        <v>0</v>
      </c>
      <c r="DI78" s="311">
        <f t="shared" si="856"/>
        <v>0</v>
      </c>
      <c r="DJ78" s="311">
        <f t="shared" si="856"/>
        <v>0</v>
      </c>
      <c r="DK78" s="311">
        <f t="shared" si="856"/>
        <v>0</v>
      </c>
      <c r="DL78" s="311">
        <f t="shared" si="856"/>
        <v>0</v>
      </c>
      <c r="DM78" s="311">
        <f t="shared" si="856"/>
        <v>0</v>
      </c>
      <c r="DN78" s="311">
        <f t="shared" si="856"/>
        <v>0</v>
      </c>
      <c r="DO78" s="311">
        <f t="shared" si="856"/>
        <v>0</v>
      </c>
      <c r="DP78" s="311">
        <f t="shared" si="856"/>
        <v>0</v>
      </c>
      <c r="DQ78" s="311">
        <f t="shared" si="856"/>
        <v>0</v>
      </c>
      <c r="DR78" s="311">
        <f t="shared" si="856"/>
        <v>0</v>
      </c>
      <c r="DS78" s="311">
        <f t="shared" si="856"/>
        <v>0</v>
      </c>
      <c r="DT78" s="311">
        <f t="shared" si="856"/>
        <v>0</v>
      </c>
      <c r="DU78" s="311">
        <f t="shared" si="856"/>
        <v>0</v>
      </c>
      <c r="DV78" s="311">
        <f t="shared" si="856"/>
        <v>0</v>
      </c>
      <c r="DW78" s="311">
        <f t="shared" si="856"/>
        <v>0</v>
      </c>
      <c r="DX78" s="311">
        <f t="shared" si="856"/>
        <v>0</v>
      </c>
      <c r="DY78" s="311">
        <f t="shared" si="856"/>
        <v>0</v>
      </c>
      <c r="DZ78" s="311">
        <f t="shared" si="856"/>
        <v>0</v>
      </c>
      <c r="EA78" s="311">
        <f t="shared" si="856"/>
        <v>0</v>
      </c>
      <c r="EB78" s="311">
        <f t="shared" si="856"/>
        <v>0</v>
      </c>
      <c r="EC78" s="311">
        <f t="shared" si="856"/>
        <v>0</v>
      </c>
      <c r="ED78" s="311">
        <f t="shared" si="856"/>
        <v>0</v>
      </c>
      <c r="EE78" s="311">
        <f t="shared" si="856"/>
        <v>0</v>
      </c>
      <c r="EF78" s="311">
        <f t="shared" si="856"/>
        <v>0</v>
      </c>
      <c r="EG78" s="311">
        <f t="shared" si="856"/>
        <v>0</v>
      </c>
      <c r="EH78" s="311">
        <f t="shared" si="856"/>
        <v>0</v>
      </c>
      <c r="EI78" s="311">
        <f t="shared" si="856"/>
        <v>0</v>
      </c>
      <c r="EJ78" s="311">
        <f t="shared" si="856"/>
        <v>0</v>
      </c>
      <c r="EK78" s="311">
        <f t="shared" si="856"/>
        <v>0</v>
      </c>
      <c r="EL78" s="311">
        <f t="shared" si="856"/>
        <v>0</v>
      </c>
      <c r="EM78" s="311">
        <f t="shared" si="856"/>
        <v>6.1721981433355131</v>
      </c>
      <c r="EN78" s="311">
        <f t="shared" si="856"/>
        <v>3.8435130161742577</v>
      </c>
      <c r="EO78" s="311">
        <f t="shared" si="856"/>
        <v>6.5711737338777558</v>
      </c>
      <c r="EP78" s="311">
        <f t="shared" si="856"/>
        <v>7.113008235769759</v>
      </c>
      <c r="ER78" s="311">
        <f t="shared" ref="ER78:FZ78" si="857">ER$34*ER54</f>
        <v>0</v>
      </c>
      <c r="ES78" s="311">
        <f t="shared" si="857"/>
        <v>0</v>
      </c>
      <c r="ET78" s="311">
        <f t="shared" si="857"/>
        <v>0</v>
      </c>
      <c r="EU78" s="311">
        <f t="shared" si="857"/>
        <v>0</v>
      </c>
      <c r="EV78" s="311">
        <f t="shared" si="857"/>
        <v>0</v>
      </c>
      <c r="EW78" s="311">
        <f t="shared" si="857"/>
        <v>0</v>
      </c>
      <c r="EX78" s="311">
        <f t="shared" si="857"/>
        <v>0</v>
      </c>
      <c r="EY78" s="311">
        <f t="shared" si="857"/>
        <v>0</v>
      </c>
      <c r="EZ78" s="311">
        <f t="shared" si="857"/>
        <v>0</v>
      </c>
      <c r="FA78" s="311">
        <f t="shared" si="857"/>
        <v>0</v>
      </c>
      <c r="FB78" s="311">
        <f t="shared" si="857"/>
        <v>0</v>
      </c>
      <c r="FC78" s="311">
        <f t="shared" si="857"/>
        <v>0</v>
      </c>
      <c r="FD78" s="311">
        <f t="shared" si="857"/>
        <v>0</v>
      </c>
      <c r="FE78" s="311">
        <f t="shared" si="857"/>
        <v>0</v>
      </c>
      <c r="FF78" s="311">
        <f t="shared" si="857"/>
        <v>0</v>
      </c>
      <c r="FG78" s="311">
        <f t="shared" si="857"/>
        <v>0</v>
      </c>
      <c r="FH78" s="311">
        <f t="shared" si="857"/>
        <v>0</v>
      </c>
      <c r="FI78" s="311">
        <f t="shared" si="857"/>
        <v>0</v>
      </c>
      <c r="FJ78" s="311">
        <f t="shared" si="857"/>
        <v>0</v>
      </c>
      <c r="FK78" s="311">
        <f t="shared" si="857"/>
        <v>0</v>
      </c>
      <c r="FL78" s="311">
        <f t="shared" si="857"/>
        <v>0</v>
      </c>
      <c r="FM78" s="311">
        <f t="shared" si="857"/>
        <v>0</v>
      </c>
      <c r="FN78" s="311">
        <f t="shared" si="857"/>
        <v>0</v>
      </c>
      <c r="FO78" s="311">
        <f t="shared" si="857"/>
        <v>0</v>
      </c>
      <c r="FP78" s="311">
        <f t="shared" si="857"/>
        <v>0</v>
      </c>
      <c r="FQ78" s="311">
        <f t="shared" si="857"/>
        <v>0</v>
      </c>
      <c r="FR78" s="311">
        <f t="shared" si="857"/>
        <v>0</v>
      </c>
      <c r="FS78" s="311">
        <f t="shared" si="857"/>
        <v>0</v>
      </c>
      <c r="FT78" s="311">
        <f t="shared" si="857"/>
        <v>0</v>
      </c>
      <c r="FU78" s="311">
        <f t="shared" si="857"/>
        <v>0</v>
      </c>
      <c r="FV78" s="311">
        <f t="shared" si="857"/>
        <v>0</v>
      </c>
      <c r="FW78" s="311">
        <f t="shared" si="857"/>
        <v>518.34241772200585</v>
      </c>
      <c r="FX78" s="311">
        <f t="shared" si="857"/>
        <v>379.25240314103377</v>
      </c>
      <c r="FY78" s="311">
        <f t="shared" si="857"/>
        <v>645.82883478858457</v>
      </c>
      <c r="FZ78" s="311">
        <f t="shared" si="857"/>
        <v>692.11617268781015</v>
      </c>
      <c r="GB78" s="311">
        <f t="shared" ref="GB78:HJ78" si="858">GB$34*GB54</f>
        <v>4.5904255204426801E-6</v>
      </c>
      <c r="GC78" s="311">
        <f t="shared" si="858"/>
        <v>4.5904255204426801E-6</v>
      </c>
      <c r="GD78" s="311">
        <f t="shared" si="858"/>
        <v>0</v>
      </c>
      <c r="GE78" s="311">
        <f t="shared" si="858"/>
        <v>0</v>
      </c>
      <c r="GF78" s="311">
        <f t="shared" si="858"/>
        <v>0</v>
      </c>
      <c r="GG78" s="311">
        <f t="shared" si="858"/>
        <v>0</v>
      </c>
      <c r="GH78" s="311">
        <f t="shared" si="858"/>
        <v>0</v>
      </c>
      <c r="GI78" s="311">
        <f t="shared" si="858"/>
        <v>0</v>
      </c>
      <c r="GJ78" s="311">
        <f t="shared" si="858"/>
        <v>0</v>
      </c>
      <c r="GK78" s="311">
        <f t="shared" si="858"/>
        <v>0</v>
      </c>
      <c r="GL78" s="311">
        <f t="shared" si="858"/>
        <v>4.5904255204426801E-6</v>
      </c>
      <c r="GM78" s="311">
        <f t="shared" si="858"/>
        <v>0</v>
      </c>
      <c r="GN78" s="311">
        <f t="shared" si="858"/>
        <v>0</v>
      </c>
      <c r="GO78" s="311">
        <f t="shared" si="858"/>
        <v>4.5904255204426801E-6</v>
      </c>
      <c r="GP78" s="311">
        <f t="shared" si="858"/>
        <v>0</v>
      </c>
      <c r="GQ78" s="311">
        <f t="shared" si="858"/>
        <v>0</v>
      </c>
      <c r="GR78" s="311">
        <f t="shared" si="858"/>
        <v>0</v>
      </c>
      <c r="GS78" s="311">
        <f t="shared" si="858"/>
        <v>0</v>
      </c>
      <c r="GT78" s="311">
        <f t="shared" si="858"/>
        <v>0</v>
      </c>
      <c r="GU78" s="311">
        <f t="shared" si="858"/>
        <v>0</v>
      </c>
      <c r="GV78" s="311">
        <f t="shared" si="858"/>
        <v>0</v>
      </c>
      <c r="GW78" s="311">
        <f t="shared" si="858"/>
        <v>0</v>
      </c>
      <c r="GX78" s="311">
        <f t="shared" si="858"/>
        <v>0</v>
      </c>
      <c r="GY78" s="311">
        <f t="shared" si="858"/>
        <v>0</v>
      </c>
      <c r="GZ78" s="311">
        <f t="shared" si="858"/>
        <v>9.5784744904085565E-6</v>
      </c>
      <c r="HA78" s="311">
        <f t="shared" si="858"/>
        <v>9.082145767831464E-6</v>
      </c>
      <c r="HB78" s="311">
        <f t="shared" si="858"/>
        <v>0</v>
      </c>
      <c r="HC78" s="311">
        <f t="shared" si="858"/>
        <v>0</v>
      </c>
      <c r="HD78" s="311">
        <f t="shared" si="858"/>
        <v>0</v>
      </c>
      <c r="HE78" s="311">
        <f t="shared" si="858"/>
        <v>0</v>
      </c>
      <c r="HF78" s="311">
        <f t="shared" si="858"/>
        <v>0</v>
      </c>
      <c r="HG78" s="311">
        <f t="shared" si="858"/>
        <v>0.24633583336846057</v>
      </c>
      <c r="HH78" s="311">
        <f t="shared" si="858"/>
        <v>0.14287646266494453</v>
      </c>
      <c r="HI78" s="311">
        <f t="shared" si="858"/>
        <v>0.24427289687905737</v>
      </c>
      <c r="HJ78" s="311">
        <f t="shared" si="858"/>
        <v>0.331642603691639</v>
      </c>
      <c r="HL78" s="311">
        <f t="shared" ref="HL78:IT78" si="859">HL$34*HL54</f>
        <v>0</v>
      </c>
      <c r="HM78" s="311">
        <f t="shared" si="859"/>
        <v>0</v>
      </c>
      <c r="HN78" s="311">
        <f t="shared" si="859"/>
        <v>0</v>
      </c>
      <c r="HO78" s="311">
        <f t="shared" si="859"/>
        <v>0</v>
      </c>
      <c r="HP78" s="311">
        <f t="shared" si="859"/>
        <v>0</v>
      </c>
      <c r="HQ78" s="311">
        <f t="shared" si="859"/>
        <v>0</v>
      </c>
      <c r="HR78" s="311">
        <f t="shared" si="859"/>
        <v>0</v>
      </c>
      <c r="HS78" s="311">
        <f t="shared" si="859"/>
        <v>0</v>
      </c>
      <c r="HT78" s="311">
        <f t="shared" si="859"/>
        <v>0</v>
      </c>
      <c r="HU78" s="311">
        <f t="shared" si="859"/>
        <v>0</v>
      </c>
      <c r="HV78" s="311">
        <f t="shared" si="859"/>
        <v>0</v>
      </c>
      <c r="HW78" s="311">
        <f t="shared" si="859"/>
        <v>0</v>
      </c>
      <c r="HX78" s="311">
        <f t="shared" si="859"/>
        <v>0</v>
      </c>
      <c r="HY78" s="311">
        <f t="shared" si="859"/>
        <v>0</v>
      </c>
      <c r="HZ78" s="311">
        <f t="shared" si="859"/>
        <v>0</v>
      </c>
      <c r="IA78" s="311">
        <f t="shared" si="859"/>
        <v>0</v>
      </c>
      <c r="IB78" s="311">
        <f t="shared" si="859"/>
        <v>0</v>
      </c>
      <c r="IC78" s="311">
        <f t="shared" si="859"/>
        <v>0</v>
      </c>
      <c r="ID78" s="311">
        <f t="shared" si="859"/>
        <v>0</v>
      </c>
      <c r="IE78" s="311">
        <f t="shared" si="859"/>
        <v>0</v>
      </c>
      <c r="IF78" s="311">
        <f t="shared" si="859"/>
        <v>0</v>
      </c>
      <c r="IG78" s="311">
        <f t="shared" si="859"/>
        <v>0</v>
      </c>
      <c r="IH78" s="311">
        <f t="shared" si="859"/>
        <v>0</v>
      </c>
      <c r="II78" s="311">
        <f t="shared" si="859"/>
        <v>0</v>
      </c>
      <c r="IJ78" s="311">
        <f t="shared" si="859"/>
        <v>0</v>
      </c>
      <c r="IK78" s="311">
        <f t="shared" si="859"/>
        <v>0</v>
      </c>
      <c r="IL78" s="311">
        <f t="shared" si="859"/>
        <v>0</v>
      </c>
      <c r="IM78" s="311">
        <f t="shared" si="859"/>
        <v>0</v>
      </c>
      <c r="IN78" s="311">
        <f t="shared" si="859"/>
        <v>0</v>
      </c>
      <c r="IO78" s="311">
        <f t="shared" si="859"/>
        <v>0</v>
      </c>
      <c r="IP78" s="311">
        <f t="shared" si="859"/>
        <v>0</v>
      </c>
      <c r="IQ78" s="311">
        <f t="shared" si="859"/>
        <v>0</v>
      </c>
      <c r="IR78" s="311">
        <f t="shared" si="859"/>
        <v>0</v>
      </c>
      <c r="IS78" s="311">
        <f t="shared" si="859"/>
        <v>0</v>
      </c>
      <c r="IT78" s="311">
        <f t="shared" si="859"/>
        <v>0</v>
      </c>
      <c r="IV78" s="311">
        <f t="shared" ref="IV78:KD78" si="860">IV$34*IV54</f>
        <v>0</v>
      </c>
      <c r="IW78" s="311">
        <f t="shared" si="860"/>
        <v>0</v>
      </c>
      <c r="IX78" s="311">
        <f t="shared" si="860"/>
        <v>0</v>
      </c>
      <c r="IY78" s="311">
        <f t="shared" si="860"/>
        <v>0</v>
      </c>
      <c r="IZ78" s="311">
        <f t="shared" si="860"/>
        <v>0</v>
      </c>
      <c r="JA78" s="311">
        <f t="shared" si="860"/>
        <v>0</v>
      </c>
      <c r="JB78" s="311">
        <f t="shared" si="860"/>
        <v>0</v>
      </c>
      <c r="JC78" s="311">
        <f t="shared" si="860"/>
        <v>0</v>
      </c>
      <c r="JD78" s="311">
        <f t="shared" si="860"/>
        <v>0</v>
      </c>
      <c r="JE78" s="311">
        <f t="shared" si="860"/>
        <v>0</v>
      </c>
      <c r="JF78" s="311">
        <f t="shared" si="860"/>
        <v>0</v>
      </c>
      <c r="JG78" s="311">
        <f t="shared" si="860"/>
        <v>0</v>
      </c>
      <c r="JH78" s="311">
        <f t="shared" si="860"/>
        <v>0</v>
      </c>
      <c r="JI78" s="311">
        <f t="shared" si="860"/>
        <v>0</v>
      </c>
      <c r="JJ78" s="311">
        <f t="shared" si="860"/>
        <v>0</v>
      </c>
      <c r="JK78" s="311">
        <f t="shared" si="860"/>
        <v>0</v>
      </c>
      <c r="JL78" s="311">
        <f t="shared" si="860"/>
        <v>0</v>
      </c>
      <c r="JM78" s="311">
        <f t="shared" si="860"/>
        <v>0</v>
      </c>
      <c r="JN78" s="311">
        <f t="shared" si="860"/>
        <v>0</v>
      </c>
      <c r="JO78" s="311">
        <f t="shared" si="860"/>
        <v>0</v>
      </c>
      <c r="JP78" s="311">
        <f t="shared" si="860"/>
        <v>0</v>
      </c>
      <c r="JQ78" s="311">
        <f t="shared" si="860"/>
        <v>0</v>
      </c>
      <c r="JR78" s="311">
        <f t="shared" si="860"/>
        <v>0</v>
      </c>
      <c r="JS78" s="311">
        <f t="shared" si="860"/>
        <v>0</v>
      </c>
      <c r="JT78" s="311">
        <f t="shared" si="860"/>
        <v>0</v>
      </c>
      <c r="JU78" s="311">
        <f t="shared" si="860"/>
        <v>0</v>
      </c>
      <c r="JV78" s="311">
        <f t="shared" si="860"/>
        <v>0</v>
      </c>
      <c r="JW78" s="311">
        <f t="shared" si="860"/>
        <v>0</v>
      </c>
      <c r="JX78" s="311">
        <f t="shared" si="860"/>
        <v>0</v>
      </c>
      <c r="JY78" s="311">
        <f t="shared" si="860"/>
        <v>0</v>
      </c>
      <c r="JZ78" s="311">
        <f t="shared" si="860"/>
        <v>0</v>
      </c>
      <c r="KA78" s="311">
        <f t="shared" si="860"/>
        <v>0</v>
      </c>
      <c r="KB78" s="311">
        <f t="shared" si="860"/>
        <v>0</v>
      </c>
      <c r="KC78" s="311">
        <f t="shared" si="860"/>
        <v>0</v>
      </c>
      <c r="KD78" s="311">
        <f t="shared" si="860"/>
        <v>0</v>
      </c>
      <c r="KF78" s="311">
        <f t="shared" ref="KF78:LN78" si="861">KF$34*KF54</f>
        <v>0</v>
      </c>
      <c r="KG78" s="311">
        <f t="shared" si="861"/>
        <v>0</v>
      </c>
      <c r="KH78" s="311">
        <f t="shared" si="861"/>
        <v>0</v>
      </c>
      <c r="KI78" s="311">
        <f t="shared" si="861"/>
        <v>0</v>
      </c>
      <c r="KJ78" s="311">
        <f t="shared" si="861"/>
        <v>0</v>
      </c>
      <c r="KK78" s="311">
        <f t="shared" si="861"/>
        <v>0</v>
      </c>
      <c r="KL78" s="311">
        <f t="shared" si="861"/>
        <v>0</v>
      </c>
      <c r="KM78" s="311">
        <f t="shared" si="861"/>
        <v>0</v>
      </c>
      <c r="KN78" s="311">
        <f t="shared" si="861"/>
        <v>0</v>
      </c>
      <c r="KO78" s="311">
        <f t="shared" si="861"/>
        <v>0</v>
      </c>
      <c r="KP78" s="311">
        <f t="shared" si="861"/>
        <v>0</v>
      </c>
      <c r="KQ78" s="311">
        <f t="shared" si="861"/>
        <v>0</v>
      </c>
      <c r="KR78" s="311">
        <f t="shared" si="861"/>
        <v>0</v>
      </c>
      <c r="KS78" s="311">
        <f t="shared" si="861"/>
        <v>0</v>
      </c>
      <c r="KT78" s="311">
        <f t="shared" si="861"/>
        <v>0</v>
      </c>
      <c r="KU78" s="311">
        <f t="shared" si="861"/>
        <v>0</v>
      </c>
      <c r="KV78" s="311">
        <f t="shared" si="861"/>
        <v>0</v>
      </c>
      <c r="KW78" s="311">
        <f t="shared" si="861"/>
        <v>0</v>
      </c>
      <c r="KX78" s="311">
        <f t="shared" si="861"/>
        <v>0</v>
      </c>
      <c r="KY78" s="311">
        <f t="shared" si="861"/>
        <v>0</v>
      </c>
      <c r="KZ78" s="311">
        <f t="shared" si="861"/>
        <v>0</v>
      </c>
      <c r="LA78" s="311">
        <f t="shared" si="861"/>
        <v>0</v>
      </c>
      <c r="LB78" s="311">
        <f t="shared" si="861"/>
        <v>0</v>
      </c>
      <c r="LC78" s="311">
        <f t="shared" si="861"/>
        <v>0</v>
      </c>
      <c r="LD78" s="311">
        <f t="shared" si="861"/>
        <v>0</v>
      </c>
      <c r="LE78" s="311">
        <f t="shared" si="861"/>
        <v>0</v>
      </c>
      <c r="LF78" s="311">
        <f t="shared" si="861"/>
        <v>0</v>
      </c>
      <c r="LG78" s="311">
        <f t="shared" si="861"/>
        <v>0</v>
      </c>
      <c r="LH78" s="311">
        <f t="shared" si="861"/>
        <v>0</v>
      </c>
      <c r="LI78" s="311">
        <f t="shared" si="861"/>
        <v>0</v>
      </c>
      <c r="LJ78" s="311">
        <f t="shared" si="861"/>
        <v>0</v>
      </c>
      <c r="LK78" s="311">
        <f t="shared" si="861"/>
        <v>0</v>
      </c>
      <c r="LL78" s="311">
        <f t="shared" si="861"/>
        <v>0</v>
      </c>
      <c r="LM78" s="311">
        <f t="shared" si="861"/>
        <v>0</v>
      </c>
      <c r="LN78" s="311">
        <f t="shared" si="861"/>
        <v>0</v>
      </c>
      <c r="LP78" s="311">
        <f t="shared" ref="LP78:MX78" si="862">LP$34*LP54</f>
        <v>0</v>
      </c>
      <c r="LQ78" s="311">
        <f t="shared" si="862"/>
        <v>0</v>
      </c>
      <c r="LR78" s="311">
        <f t="shared" si="862"/>
        <v>0</v>
      </c>
      <c r="LS78" s="311">
        <f t="shared" si="862"/>
        <v>0</v>
      </c>
      <c r="LT78" s="311">
        <f t="shared" si="862"/>
        <v>0</v>
      </c>
      <c r="LU78" s="311">
        <f t="shared" si="862"/>
        <v>0</v>
      </c>
      <c r="LV78" s="311">
        <f t="shared" si="862"/>
        <v>0</v>
      </c>
      <c r="LW78" s="311">
        <f t="shared" si="862"/>
        <v>0</v>
      </c>
      <c r="LX78" s="311">
        <f t="shared" si="862"/>
        <v>0</v>
      </c>
      <c r="LY78" s="311">
        <f t="shared" si="862"/>
        <v>0</v>
      </c>
      <c r="LZ78" s="311">
        <f t="shared" si="862"/>
        <v>0</v>
      </c>
      <c r="MA78" s="311">
        <f t="shared" si="862"/>
        <v>0</v>
      </c>
      <c r="MB78" s="311">
        <f t="shared" si="862"/>
        <v>0</v>
      </c>
      <c r="MC78" s="311">
        <f t="shared" si="862"/>
        <v>0</v>
      </c>
      <c r="MD78" s="311">
        <f t="shared" si="862"/>
        <v>0</v>
      </c>
      <c r="ME78" s="311">
        <f t="shared" si="862"/>
        <v>0</v>
      </c>
      <c r="MF78" s="311">
        <f t="shared" si="862"/>
        <v>0</v>
      </c>
      <c r="MG78" s="311">
        <f t="shared" si="862"/>
        <v>0</v>
      </c>
      <c r="MH78" s="311">
        <f t="shared" si="862"/>
        <v>0</v>
      </c>
      <c r="MI78" s="311">
        <f t="shared" si="862"/>
        <v>0</v>
      </c>
      <c r="MJ78" s="311">
        <f t="shared" si="862"/>
        <v>0</v>
      </c>
      <c r="MK78" s="311">
        <f t="shared" si="862"/>
        <v>0</v>
      </c>
      <c r="ML78" s="311">
        <f t="shared" si="862"/>
        <v>0</v>
      </c>
      <c r="MM78" s="311">
        <f t="shared" si="862"/>
        <v>0</v>
      </c>
      <c r="MN78" s="311">
        <f t="shared" si="862"/>
        <v>0</v>
      </c>
      <c r="MO78" s="311">
        <f t="shared" si="862"/>
        <v>0</v>
      </c>
      <c r="MP78" s="311">
        <f t="shared" si="862"/>
        <v>0</v>
      </c>
      <c r="MQ78" s="311">
        <f t="shared" si="862"/>
        <v>0</v>
      </c>
      <c r="MR78" s="311">
        <f t="shared" si="862"/>
        <v>0</v>
      </c>
      <c r="MS78" s="311">
        <f t="shared" si="862"/>
        <v>0</v>
      </c>
      <c r="MT78" s="311">
        <f t="shared" si="862"/>
        <v>0</v>
      </c>
      <c r="MU78" s="311">
        <f t="shared" si="862"/>
        <v>4732.382536827974</v>
      </c>
      <c r="MV78" s="311">
        <f t="shared" si="862"/>
        <v>3077.9293855640035</v>
      </c>
      <c r="MW78" s="311">
        <f t="shared" si="862"/>
        <v>5397.5348810572768</v>
      </c>
      <c r="MX78" s="311">
        <f t="shared" si="862"/>
        <v>5094.1231255987987</v>
      </c>
      <c r="MZ78" s="311">
        <f t="shared" ref="MZ78:OH78" si="863">MZ$34*MZ54</f>
        <v>0</v>
      </c>
      <c r="NA78" s="311">
        <f t="shared" si="863"/>
        <v>0</v>
      </c>
      <c r="NB78" s="311">
        <f t="shared" si="863"/>
        <v>0</v>
      </c>
      <c r="NC78" s="311">
        <f t="shared" si="863"/>
        <v>0</v>
      </c>
      <c r="ND78" s="311">
        <f t="shared" si="863"/>
        <v>0</v>
      </c>
      <c r="NE78" s="311">
        <f t="shared" si="863"/>
        <v>0</v>
      </c>
      <c r="NF78" s="311">
        <f t="shared" si="863"/>
        <v>0</v>
      </c>
      <c r="NG78" s="311">
        <f t="shared" si="863"/>
        <v>0</v>
      </c>
      <c r="NH78" s="311">
        <f t="shared" si="863"/>
        <v>0</v>
      </c>
      <c r="NI78" s="311">
        <f t="shared" si="863"/>
        <v>0</v>
      </c>
      <c r="NJ78" s="311">
        <f t="shared" si="863"/>
        <v>0</v>
      </c>
      <c r="NK78" s="311">
        <f t="shared" si="863"/>
        <v>0</v>
      </c>
      <c r="NL78" s="311">
        <f t="shared" si="863"/>
        <v>0</v>
      </c>
      <c r="NM78" s="311">
        <f t="shared" si="863"/>
        <v>0</v>
      </c>
      <c r="NN78" s="311">
        <f t="shared" si="863"/>
        <v>0</v>
      </c>
      <c r="NO78" s="311">
        <f t="shared" si="863"/>
        <v>0</v>
      </c>
      <c r="NP78" s="311">
        <f t="shared" si="863"/>
        <v>0</v>
      </c>
      <c r="NQ78" s="311">
        <f t="shared" si="863"/>
        <v>0</v>
      </c>
      <c r="NR78" s="311">
        <f t="shared" si="863"/>
        <v>0</v>
      </c>
      <c r="NS78" s="311">
        <f t="shared" si="863"/>
        <v>0</v>
      </c>
      <c r="NT78" s="311">
        <f t="shared" si="863"/>
        <v>0</v>
      </c>
      <c r="NU78" s="311">
        <f t="shared" si="863"/>
        <v>0</v>
      </c>
      <c r="NV78" s="311">
        <f t="shared" si="863"/>
        <v>0</v>
      </c>
      <c r="NW78" s="311">
        <f t="shared" si="863"/>
        <v>0</v>
      </c>
      <c r="NX78" s="311">
        <f t="shared" si="863"/>
        <v>0</v>
      </c>
      <c r="NY78" s="311">
        <f t="shared" si="863"/>
        <v>0</v>
      </c>
      <c r="NZ78" s="311">
        <f t="shared" si="863"/>
        <v>0</v>
      </c>
      <c r="OA78" s="311">
        <f t="shared" si="863"/>
        <v>0</v>
      </c>
      <c r="OB78" s="311">
        <f t="shared" si="863"/>
        <v>0</v>
      </c>
      <c r="OC78" s="311">
        <f t="shared" si="863"/>
        <v>0</v>
      </c>
      <c r="OD78" s="311">
        <f t="shared" si="863"/>
        <v>0</v>
      </c>
      <c r="OE78" s="311">
        <f t="shared" si="863"/>
        <v>0</v>
      </c>
      <c r="OF78" s="311">
        <f t="shared" si="863"/>
        <v>0</v>
      </c>
      <c r="OG78" s="311">
        <f t="shared" si="863"/>
        <v>0</v>
      </c>
      <c r="OH78" s="311">
        <f t="shared" si="863"/>
        <v>0</v>
      </c>
      <c r="OJ78" s="311">
        <f t="shared" ref="OJ78:PR78" si="864">OJ$34*OJ54</f>
        <v>1.8900507986250259</v>
      </c>
      <c r="OK78" s="311">
        <f t="shared" si="864"/>
        <v>2.0185409836027786</v>
      </c>
      <c r="OL78" s="311">
        <f t="shared" si="864"/>
        <v>1.0600797223495948</v>
      </c>
      <c r="OM78" s="311">
        <f t="shared" si="864"/>
        <v>9.2353969313331579</v>
      </c>
      <c r="ON78" s="311">
        <f t="shared" si="864"/>
        <v>1.0820159372422995</v>
      </c>
      <c r="OO78" s="311">
        <f t="shared" si="864"/>
        <v>10.847200216422603</v>
      </c>
      <c r="OP78" s="311">
        <f t="shared" si="864"/>
        <v>10.719211884318456</v>
      </c>
      <c r="OQ78" s="311">
        <f t="shared" si="864"/>
        <v>1.1971122969054344</v>
      </c>
      <c r="OR78" s="311">
        <f t="shared" si="864"/>
        <v>1.1904535416094986</v>
      </c>
      <c r="OS78" s="311">
        <f t="shared" si="864"/>
        <v>10.678819310675484</v>
      </c>
      <c r="OT78" s="311">
        <f t="shared" si="864"/>
        <v>2.5954256850925845</v>
      </c>
      <c r="OU78" s="311">
        <f t="shared" si="864"/>
        <v>1.3090095501956702</v>
      </c>
      <c r="OV78" s="311">
        <f t="shared" si="864"/>
        <v>0.99227606038874538</v>
      </c>
      <c r="OW78" s="311">
        <f t="shared" si="864"/>
        <v>2.0192918893318748</v>
      </c>
      <c r="OX78" s="311">
        <f t="shared" si="864"/>
        <v>8.9936532562701519</v>
      </c>
      <c r="OY78" s="311">
        <f t="shared" si="864"/>
        <v>9.9211777481243111</v>
      </c>
      <c r="OZ78" s="311">
        <f t="shared" si="864"/>
        <v>1.251665205542567</v>
      </c>
      <c r="PA78" s="311">
        <f t="shared" si="864"/>
        <v>5.2615115435803865</v>
      </c>
      <c r="PB78" s="311">
        <f t="shared" si="864"/>
        <v>46.633134176532288</v>
      </c>
      <c r="PC78" s="311">
        <f t="shared" si="864"/>
        <v>68.061915155103236</v>
      </c>
      <c r="PD78" s="311">
        <f t="shared" si="864"/>
        <v>68.234304570232467</v>
      </c>
      <c r="PE78" s="311">
        <f t="shared" si="864"/>
        <v>80.281932069774768</v>
      </c>
      <c r="PF78" s="311">
        <f t="shared" si="864"/>
        <v>10.115907836400318</v>
      </c>
      <c r="PG78" s="311">
        <f t="shared" si="864"/>
        <v>10.893754921638285</v>
      </c>
      <c r="PH78" s="311">
        <f t="shared" si="864"/>
        <v>21.978524226852361</v>
      </c>
      <c r="PI78" s="311">
        <f t="shared" si="864"/>
        <v>19.923897389494343</v>
      </c>
      <c r="PJ78" s="311">
        <f t="shared" si="864"/>
        <v>84.060935373813905</v>
      </c>
      <c r="PK78" s="311">
        <f t="shared" si="864"/>
        <v>9.4463877513898247</v>
      </c>
      <c r="PL78" s="311">
        <f t="shared" si="864"/>
        <v>74.185163833862276</v>
      </c>
      <c r="PM78" s="311">
        <f t="shared" si="864"/>
        <v>8.4405091198093896</v>
      </c>
      <c r="PN78" s="311">
        <f t="shared" si="864"/>
        <v>71.837532066967896</v>
      </c>
      <c r="PO78" s="311">
        <f t="shared" si="864"/>
        <v>47.918330135142568</v>
      </c>
      <c r="PP78" s="311">
        <f t="shared" si="864"/>
        <v>27.909445873415091</v>
      </c>
      <c r="PQ78" s="311">
        <f t="shared" si="864"/>
        <v>47.716195282465328</v>
      </c>
      <c r="PR78" s="311">
        <f t="shared" si="864"/>
        <v>51.913110576654105</v>
      </c>
      <c r="PT78" s="311">
        <f t="shared" ref="PT78:RB78" si="865">PT$34*PT54</f>
        <v>0</v>
      </c>
      <c r="PU78" s="311">
        <f t="shared" si="865"/>
        <v>0</v>
      </c>
      <c r="PV78" s="311">
        <f t="shared" si="865"/>
        <v>0</v>
      </c>
      <c r="PW78" s="311">
        <f t="shared" si="865"/>
        <v>0</v>
      </c>
      <c r="PX78" s="311">
        <f t="shared" si="865"/>
        <v>0</v>
      </c>
      <c r="PY78" s="311">
        <f t="shared" si="865"/>
        <v>0</v>
      </c>
      <c r="PZ78" s="311">
        <f t="shared" si="865"/>
        <v>0</v>
      </c>
      <c r="QA78" s="311">
        <f t="shared" si="865"/>
        <v>0</v>
      </c>
      <c r="QB78" s="311">
        <f t="shared" si="865"/>
        <v>0</v>
      </c>
      <c r="QC78" s="311">
        <f t="shared" si="865"/>
        <v>0</v>
      </c>
      <c r="QD78" s="311">
        <f t="shared" si="865"/>
        <v>0</v>
      </c>
      <c r="QE78" s="311">
        <f t="shared" si="865"/>
        <v>0</v>
      </c>
      <c r="QF78" s="311">
        <f t="shared" si="865"/>
        <v>0</v>
      </c>
      <c r="QG78" s="311">
        <f t="shared" si="865"/>
        <v>0</v>
      </c>
      <c r="QH78" s="311">
        <f t="shared" si="865"/>
        <v>0</v>
      </c>
      <c r="QI78" s="311">
        <f t="shared" si="865"/>
        <v>0</v>
      </c>
      <c r="QJ78" s="311">
        <f t="shared" si="865"/>
        <v>0</v>
      </c>
      <c r="QK78" s="311">
        <f t="shared" si="865"/>
        <v>0</v>
      </c>
      <c r="QL78" s="311">
        <f t="shared" si="865"/>
        <v>0</v>
      </c>
      <c r="QM78" s="311">
        <f t="shared" si="865"/>
        <v>0</v>
      </c>
      <c r="QN78" s="311">
        <f t="shared" si="865"/>
        <v>0</v>
      </c>
      <c r="QO78" s="311">
        <f t="shared" si="865"/>
        <v>0</v>
      </c>
      <c r="QP78" s="311">
        <f t="shared" si="865"/>
        <v>0</v>
      </c>
      <c r="QQ78" s="311">
        <f t="shared" si="865"/>
        <v>0</v>
      </c>
      <c r="QR78" s="311">
        <f t="shared" si="865"/>
        <v>0</v>
      </c>
      <c r="QS78" s="311">
        <f t="shared" si="865"/>
        <v>0</v>
      </c>
      <c r="QT78" s="311">
        <f t="shared" si="865"/>
        <v>0</v>
      </c>
      <c r="QU78" s="311">
        <f t="shared" si="865"/>
        <v>0</v>
      </c>
      <c r="QV78" s="311">
        <f t="shared" si="865"/>
        <v>0</v>
      </c>
      <c r="QW78" s="311">
        <f t="shared" si="865"/>
        <v>0</v>
      </c>
      <c r="QX78" s="311">
        <f t="shared" si="865"/>
        <v>0</v>
      </c>
      <c r="QY78" s="311">
        <f t="shared" si="865"/>
        <v>0</v>
      </c>
      <c r="QZ78" s="311">
        <f t="shared" si="865"/>
        <v>0</v>
      </c>
      <c r="RA78" s="311">
        <f t="shared" si="865"/>
        <v>0</v>
      </c>
      <c r="RB78" s="311">
        <f t="shared" si="865"/>
        <v>0</v>
      </c>
      <c r="RD78" s="311">
        <f t="shared" ref="RD78:SL78" si="866">RD$34*RD54</f>
        <v>0</v>
      </c>
      <c r="RE78" s="311">
        <f t="shared" si="866"/>
        <v>0</v>
      </c>
      <c r="RF78" s="311">
        <f t="shared" si="866"/>
        <v>0</v>
      </c>
      <c r="RG78" s="311">
        <f t="shared" si="866"/>
        <v>0</v>
      </c>
      <c r="RH78" s="311">
        <f t="shared" si="866"/>
        <v>0</v>
      </c>
      <c r="RI78" s="311">
        <f t="shared" si="866"/>
        <v>0</v>
      </c>
      <c r="RJ78" s="311">
        <f t="shared" si="866"/>
        <v>0</v>
      </c>
      <c r="RK78" s="311">
        <f t="shared" si="866"/>
        <v>0</v>
      </c>
      <c r="RL78" s="311">
        <f t="shared" si="866"/>
        <v>0</v>
      </c>
      <c r="RM78" s="311">
        <f t="shared" si="866"/>
        <v>0</v>
      </c>
      <c r="RN78" s="311">
        <f t="shared" si="866"/>
        <v>0</v>
      </c>
      <c r="RO78" s="311">
        <f t="shared" si="866"/>
        <v>0</v>
      </c>
      <c r="RP78" s="311">
        <f t="shared" si="866"/>
        <v>0</v>
      </c>
      <c r="RQ78" s="311">
        <f t="shared" si="866"/>
        <v>0</v>
      </c>
      <c r="RR78" s="311">
        <f t="shared" si="866"/>
        <v>0</v>
      </c>
      <c r="RS78" s="311">
        <f t="shared" si="866"/>
        <v>0</v>
      </c>
      <c r="RT78" s="311">
        <f t="shared" si="866"/>
        <v>0</v>
      </c>
      <c r="RU78" s="311">
        <f t="shared" si="866"/>
        <v>0</v>
      </c>
      <c r="RV78" s="311">
        <f t="shared" si="866"/>
        <v>0</v>
      </c>
      <c r="RW78" s="311">
        <f t="shared" si="866"/>
        <v>0</v>
      </c>
      <c r="RX78" s="311">
        <f t="shared" si="866"/>
        <v>0</v>
      </c>
      <c r="RY78" s="311">
        <f t="shared" si="866"/>
        <v>0</v>
      </c>
      <c r="RZ78" s="311">
        <f t="shared" si="866"/>
        <v>0</v>
      </c>
      <c r="SA78" s="311">
        <f t="shared" si="866"/>
        <v>0</v>
      </c>
      <c r="SB78" s="311">
        <f t="shared" si="866"/>
        <v>0</v>
      </c>
      <c r="SC78" s="311">
        <f t="shared" si="866"/>
        <v>0</v>
      </c>
      <c r="SD78" s="311">
        <f t="shared" si="866"/>
        <v>0</v>
      </c>
      <c r="SE78" s="311">
        <f t="shared" si="866"/>
        <v>0</v>
      </c>
      <c r="SF78" s="311">
        <f t="shared" si="866"/>
        <v>0</v>
      </c>
      <c r="SG78" s="311">
        <f t="shared" si="866"/>
        <v>0</v>
      </c>
      <c r="SH78" s="311">
        <f t="shared" si="866"/>
        <v>0</v>
      </c>
      <c r="SI78" s="311">
        <f t="shared" si="866"/>
        <v>9.0248970965460895</v>
      </c>
      <c r="SJ78" s="311">
        <f t="shared" si="866"/>
        <v>5.2672601506504257</v>
      </c>
      <c r="SK78" s="311">
        <f t="shared" si="866"/>
        <v>10.081956697188295</v>
      </c>
      <c r="SL78" s="311">
        <f t="shared" si="866"/>
        <v>3.3095650266453038</v>
      </c>
      <c r="SN78" s="311">
        <f t="shared" ref="SN78:TV78" si="867">SN$34*SN54</f>
        <v>5.4424732539420067</v>
      </c>
      <c r="SO78" s="311">
        <f t="shared" si="867"/>
        <v>5.906954010031396</v>
      </c>
      <c r="SP78" s="311">
        <f t="shared" si="867"/>
        <v>8.3025975505206944</v>
      </c>
      <c r="SQ78" s="311">
        <f t="shared" si="867"/>
        <v>7.99387790113793</v>
      </c>
      <c r="SR78" s="311">
        <f t="shared" si="867"/>
        <v>8.4419026164890845</v>
      </c>
      <c r="SS78" s="311">
        <f t="shared" si="867"/>
        <v>9.4801920720165462</v>
      </c>
      <c r="ST78" s="311">
        <f t="shared" si="867"/>
        <v>9.9179714703389052</v>
      </c>
      <c r="SU78" s="311">
        <f t="shared" si="867"/>
        <v>9.2204523338348015</v>
      </c>
      <c r="SV78" s="311">
        <f t="shared" si="867"/>
        <v>10.415649033457015</v>
      </c>
      <c r="SW78" s="311">
        <f t="shared" si="867"/>
        <v>8.9895129131821925</v>
      </c>
      <c r="SX78" s="311">
        <f t="shared" si="867"/>
        <v>6.6638103751718001</v>
      </c>
      <c r="SY78" s="311">
        <f t="shared" si="867"/>
        <v>9.1086936464421022</v>
      </c>
      <c r="SZ78" s="311">
        <f t="shared" si="867"/>
        <v>9.97168984343568</v>
      </c>
      <c r="TA78" s="311">
        <f t="shared" si="867"/>
        <v>7.7251162176695045</v>
      </c>
      <c r="TB78" s="311">
        <f t="shared" si="867"/>
        <v>10.052245365866911</v>
      </c>
      <c r="TC78" s="311">
        <f t="shared" si="867"/>
        <v>39.193563844161652</v>
      </c>
      <c r="TD78" s="311">
        <f t="shared" si="867"/>
        <v>43.846153727168883</v>
      </c>
      <c r="TE78" s="311">
        <f t="shared" si="867"/>
        <v>47.255914630393065</v>
      </c>
      <c r="TF78" s="311">
        <f t="shared" si="867"/>
        <v>37.121467023327369</v>
      </c>
      <c r="TG78" s="311">
        <f t="shared" si="867"/>
        <v>49.691478340483293</v>
      </c>
      <c r="TH78" s="311">
        <f t="shared" si="867"/>
        <v>55.086124050295147</v>
      </c>
      <c r="TI78" s="311">
        <f t="shared" si="867"/>
        <v>62.179571608710987</v>
      </c>
      <c r="TJ78" s="311">
        <f t="shared" si="867"/>
        <v>66.564545350679921</v>
      </c>
      <c r="TK78" s="311">
        <f t="shared" si="867"/>
        <v>67.515030522390077</v>
      </c>
      <c r="TL78" s="311">
        <f t="shared" si="867"/>
        <v>44.099418421401069</v>
      </c>
      <c r="TM78" s="311">
        <f t="shared" si="867"/>
        <v>41.707167033831205</v>
      </c>
      <c r="TN78" s="311">
        <f t="shared" si="867"/>
        <v>39.714181671835135</v>
      </c>
      <c r="TO78" s="311">
        <f t="shared" si="867"/>
        <v>57.09837633906389</v>
      </c>
      <c r="TP78" s="311">
        <f t="shared" si="867"/>
        <v>62.074552232332287</v>
      </c>
      <c r="TQ78" s="311">
        <f t="shared" si="867"/>
        <v>61.896026390450508</v>
      </c>
      <c r="TR78" s="311">
        <f t="shared" si="867"/>
        <v>56.604673051896491</v>
      </c>
      <c r="TS78" s="311">
        <f t="shared" si="867"/>
        <v>423.96227552928792</v>
      </c>
      <c r="TT78" s="311">
        <f t="shared" si="867"/>
        <v>145.19082081779899</v>
      </c>
      <c r="TU78" s="311">
        <f t="shared" si="867"/>
        <v>261.61987254330865</v>
      </c>
      <c r="TV78" s="311">
        <f t="shared" si="867"/>
        <v>91.342315561400653</v>
      </c>
      <c r="TX78" s="311">
        <f t="shared" ref="TX78:VF78" si="868">TX$34*TX54</f>
        <v>197.05397187172528</v>
      </c>
      <c r="TY78" s="311">
        <f t="shared" si="868"/>
        <v>251.61263732914469</v>
      </c>
      <c r="TZ78" s="311">
        <f t="shared" si="868"/>
        <v>47.469940950945585</v>
      </c>
      <c r="UA78" s="311">
        <f t="shared" si="868"/>
        <v>65.089340896486249</v>
      </c>
      <c r="UB78" s="311">
        <f t="shared" si="868"/>
        <v>36.259029366969408</v>
      </c>
      <c r="UC78" s="311">
        <f t="shared" si="868"/>
        <v>52.181843331168395</v>
      </c>
      <c r="UD78" s="311">
        <f t="shared" si="868"/>
        <v>49.637007455280624</v>
      </c>
      <c r="UE78" s="311">
        <f t="shared" si="868"/>
        <v>28.258104991787494</v>
      </c>
      <c r="UF78" s="311">
        <f t="shared" si="868"/>
        <v>35.929922179552101</v>
      </c>
      <c r="UG78" s="311">
        <f t="shared" si="868"/>
        <v>31.272155489562071</v>
      </c>
      <c r="UH78" s="311">
        <f t="shared" si="868"/>
        <v>66.043770699714017</v>
      </c>
      <c r="UI78" s="311">
        <f t="shared" si="868"/>
        <v>6.87710976246961</v>
      </c>
      <c r="UJ78" s="311">
        <f t="shared" si="868"/>
        <v>5.5377330489152863</v>
      </c>
      <c r="UK78" s="311">
        <f t="shared" si="868"/>
        <v>38.317473618135459</v>
      </c>
      <c r="UL78" s="311">
        <f t="shared" si="868"/>
        <v>8.0181461598952968</v>
      </c>
      <c r="UM78" s="311">
        <f t="shared" si="868"/>
        <v>10.527726456652237</v>
      </c>
      <c r="UN78" s="311">
        <f t="shared" si="868"/>
        <v>15.586443773289334</v>
      </c>
      <c r="UO78" s="311">
        <f t="shared" si="868"/>
        <v>3.5525837806097758</v>
      </c>
      <c r="UP78" s="311">
        <f t="shared" si="868"/>
        <v>5.6488095522100226</v>
      </c>
      <c r="UQ78" s="311">
        <f t="shared" si="868"/>
        <v>5.6817949269734171</v>
      </c>
      <c r="UR78" s="311">
        <f t="shared" si="868"/>
        <v>5.7148083187091467</v>
      </c>
      <c r="US78" s="311">
        <f t="shared" si="868"/>
        <v>5.7148316009199558</v>
      </c>
      <c r="UT78" s="311">
        <f t="shared" si="868"/>
        <v>3.6365730215745549</v>
      </c>
      <c r="UU78" s="311">
        <f t="shared" si="868"/>
        <v>2.7950299256903692</v>
      </c>
      <c r="UV78" s="311">
        <f t="shared" si="868"/>
        <v>26.179681336961387</v>
      </c>
      <c r="UW78" s="311">
        <f t="shared" si="868"/>
        <v>36.605186884470058</v>
      </c>
      <c r="UX78" s="311">
        <f t="shared" si="868"/>
        <v>9.9673228968354444</v>
      </c>
      <c r="UY78" s="311">
        <f t="shared" si="868"/>
        <v>8.2434690042940684</v>
      </c>
      <c r="UZ78" s="311">
        <f t="shared" si="868"/>
        <v>4.5006639906513684</v>
      </c>
      <c r="VA78" s="311">
        <f t="shared" si="868"/>
        <v>1.8165285443735806</v>
      </c>
      <c r="VB78" s="311">
        <f t="shared" si="868"/>
        <v>2.87286732664829</v>
      </c>
      <c r="VC78" s="311">
        <f t="shared" si="868"/>
        <v>9.7412469911083708</v>
      </c>
      <c r="VD78" s="311">
        <f t="shared" si="868"/>
        <v>2.7307558995452483</v>
      </c>
      <c r="VE78" s="311">
        <f t="shared" si="868"/>
        <v>4.7896673854670153</v>
      </c>
      <c r="VF78" s="311">
        <f t="shared" si="868"/>
        <v>4.1542504175229089</v>
      </c>
      <c r="VH78" s="311">
        <f t="shared" ref="VH78:WP78" si="869">VH$34*VH54</f>
        <v>0</v>
      </c>
      <c r="VI78" s="311">
        <f t="shared" si="869"/>
        <v>0</v>
      </c>
      <c r="VJ78" s="311">
        <f t="shared" si="869"/>
        <v>0</v>
      </c>
      <c r="VK78" s="311">
        <f t="shared" si="869"/>
        <v>0</v>
      </c>
      <c r="VL78" s="311">
        <f t="shared" si="869"/>
        <v>0</v>
      </c>
      <c r="VM78" s="311">
        <f t="shared" si="869"/>
        <v>0</v>
      </c>
      <c r="VN78" s="311">
        <f t="shared" si="869"/>
        <v>0</v>
      </c>
      <c r="VO78" s="311">
        <f t="shared" si="869"/>
        <v>0</v>
      </c>
      <c r="VP78" s="311">
        <f t="shared" si="869"/>
        <v>0</v>
      </c>
      <c r="VQ78" s="311">
        <f t="shared" si="869"/>
        <v>0</v>
      </c>
      <c r="VR78" s="311">
        <f t="shared" si="869"/>
        <v>0</v>
      </c>
      <c r="VS78" s="311">
        <f t="shared" si="869"/>
        <v>0</v>
      </c>
      <c r="VT78" s="311">
        <f t="shared" si="869"/>
        <v>0</v>
      </c>
      <c r="VU78" s="311">
        <f t="shared" si="869"/>
        <v>0</v>
      </c>
      <c r="VV78" s="311">
        <f t="shared" si="869"/>
        <v>0</v>
      </c>
      <c r="VW78" s="311">
        <f t="shared" si="869"/>
        <v>0</v>
      </c>
      <c r="VX78" s="311">
        <f t="shared" si="869"/>
        <v>0</v>
      </c>
      <c r="VY78" s="311">
        <f t="shared" si="869"/>
        <v>0</v>
      </c>
      <c r="VZ78" s="311">
        <f t="shared" si="869"/>
        <v>0</v>
      </c>
      <c r="WA78" s="311">
        <f t="shared" si="869"/>
        <v>0</v>
      </c>
      <c r="WB78" s="311">
        <f t="shared" si="869"/>
        <v>0</v>
      </c>
      <c r="WC78" s="311">
        <f t="shared" si="869"/>
        <v>0</v>
      </c>
      <c r="WD78" s="311">
        <f t="shared" si="869"/>
        <v>0</v>
      </c>
      <c r="WE78" s="311">
        <f t="shared" si="869"/>
        <v>0</v>
      </c>
      <c r="WF78" s="311">
        <f t="shared" si="869"/>
        <v>0</v>
      </c>
      <c r="WG78" s="311">
        <f t="shared" si="869"/>
        <v>0</v>
      </c>
      <c r="WH78" s="311">
        <f t="shared" si="869"/>
        <v>0</v>
      </c>
      <c r="WI78" s="311">
        <f t="shared" si="869"/>
        <v>0</v>
      </c>
      <c r="WJ78" s="311">
        <f t="shared" si="869"/>
        <v>0</v>
      </c>
      <c r="WK78" s="311">
        <f t="shared" si="869"/>
        <v>0</v>
      </c>
      <c r="WL78" s="311">
        <f t="shared" si="869"/>
        <v>0</v>
      </c>
      <c r="WM78" s="311">
        <f t="shared" si="869"/>
        <v>0</v>
      </c>
      <c r="WN78" s="311">
        <f t="shared" si="869"/>
        <v>0</v>
      </c>
      <c r="WO78" s="311">
        <f t="shared" si="869"/>
        <v>0</v>
      </c>
      <c r="WP78" s="311">
        <f t="shared" si="869"/>
        <v>0</v>
      </c>
      <c r="WR78" s="311">
        <f t="shared" ref="WR78:XZ78" si="870">WR$34*WR54</f>
        <v>0</v>
      </c>
      <c r="WS78" s="311">
        <f t="shared" si="870"/>
        <v>0</v>
      </c>
      <c r="WT78" s="311">
        <f t="shared" si="870"/>
        <v>0</v>
      </c>
      <c r="WU78" s="311">
        <f t="shared" si="870"/>
        <v>0</v>
      </c>
      <c r="WV78" s="311">
        <f t="shared" si="870"/>
        <v>0</v>
      </c>
      <c r="WW78" s="311">
        <f t="shared" si="870"/>
        <v>0</v>
      </c>
      <c r="WX78" s="311">
        <f t="shared" si="870"/>
        <v>0</v>
      </c>
      <c r="WY78" s="311">
        <f t="shared" si="870"/>
        <v>0</v>
      </c>
      <c r="WZ78" s="311">
        <f t="shared" si="870"/>
        <v>0</v>
      </c>
      <c r="XA78" s="311">
        <f t="shared" si="870"/>
        <v>0</v>
      </c>
      <c r="XB78" s="311">
        <f t="shared" si="870"/>
        <v>0</v>
      </c>
      <c r="XC78" s="311">
        <f t="shared" si="870"/>
        <v>0</v>
      </c>
      <c r="XD78" s="311">
        <f t="shared" si="870"/>
        <v>0</v>
      </c>
      <c r="XE78" s="311">
        <f t="shared" si="870"/>
        <v>0</v>
      </c>
      <c r="XF78" s="311">
        <f t="shared" si="870"/>
        <v>0</v>
      </c>
      <c r="XG78" s="311">
        <f t="shared" si="870"/>
        <v>0</v>
      </c>
      <c r="XH78" s="311">
        <f t="shared" si="870"/>
        <v>0</v>
      </c>
      <c r="XI78" s="311">
        <f t="shared" si="870"/>
        <v>0</v>
      </c>
      <c r="XJ78" s="311">
        <f t="shared" si="870"/>
        <v>0</v>
      </c>
      <c r="XK78" s="311">
        <f t="shared" si="870"/>
        <v>0</v>
      </c>
      <c r="XL78" s="311">
        <f t="shared" si="870"/>
        <v>0</v>
      </c>
      <c r="XM78" s="311">
        <f t="shared" si="870"/>
        <v>0</v>
      </c>
      <c r="XN78" s="311">
        <f t="shared" si="870"/>
        <v>0</v>
      </c>
      <c r="XO78" s="311">
        <f t="shared" si="870"/>
        <v>0</v>
      </c>
      <c r="XP78" s="311">
        <f t="shared" si="870"/>
        <v>0</v>
      </c>
      <c r="XQ78" s="311">
        <f t="shared" si="870"/>
        <v>0</v>
      </c>
      <c r="XR78" s="311">
        <f t="shared" si="870"/>
        <v>0</v>
      </c>
      <c r="XS78" s="311">
        <f t="shared" si="870"/>
        <v>0</v>
      </c>
      <c r="XT78" s="311">
        <f t="shared" si="870"/>
        <v>0</v>
      </c>
      <c r="XU78" s="311">
        <f t="shared" si="870"/>
        <v>0</v>
      </c>
      <c r="XV78" s="311">
        <f t="shared" si="870"/>
        <v>0</v>
      </c>
      <c r="XW78" s="311">
        <f t="shared" si="870"/>
        <v>0</v>
      </c>
      <c r="XX78" s="311">
        <f t="shared" si="870"/>
        <v>0</v>
      </c>
      <c r="XY78" s="311">
        <f t="shared" si="870"/>
        <v>0</v>
      </c>
      <c r="XZ78" s="311">
        <f t="shared" si="870"/>
        <v>0</v>
      </c>
      <c r="YB78" s="311">
        <f t="shared" ref="YB78:ZJ78" si="871">YB$34*YB54</f>
        <v>0</v>
      </c>
      <c r="YC78" s="311">
        <f t="shared" si="871"/>
        <v>0</v>
      </c>
      <c r="YD78" s="311">
        <f t="shared" si="871"/>
        <v>0</v>
      </c>
      <c r="YE78" s="311">
        <f t="shared" si="871"/>
        <v>0</v>
      </c>
      <c r="YF78" s="311">
        <f t="shared" si="871"/>
        <v>0</v>
      </c>
      <c r="YG78" s="311">
        <f t="shared" si="871"/>
        <v>0</v>
      </c>
      <c r="YH78" s="311">
        <f t="shared" si="871"/>
        <v>0</v>
      </c>
      <c r="YI78" s="311">
        <f t="shared" si="871"/>
        <v>0</v>
      </c>
      <c r="YJ78" s="311">
        <f t="shared" si="871"/>
        <v>0</v>
      </c>
      <c r="YK78" s="311">
        <f t="shared" si="871"/>
        <v>0</v>
      </c>
      <c r="YL78" s="311">
        <f t="shared" si="871"/>
        <v>0</v>
      </c>
      <c r="YM78" s="311">
        <f t="shared" si="871"/>
        <v>0</v>
      </c>
      <c r="YN78" s="311">
        <f t="shared" si="871"/>
        <v>0</v>
      </c>
      <c r="YO78" s="311">
        <f t="shared" si="871"/>
        <v>0</v>
      </c>
      <c r="YP78" s="311">
        <f t="shared" si="871"/>
        <v>0</v>
      </c>
      <c r="YQ78" s="311">
        <f t="shared" si="871"/>
        <v>0</v>
      </c>
      <c r="YR78" s="311">
        <f t="shared" si="871"/>
        <v>0</v>
      </c>
      <c r="YS78" s="311">
        <f t="shared" si="871"/>
        <v>0</v>
      </c>
      <c r="YT78" s="311">
        <f t="shared" si="871"/>
        <v>0</v>
      </c>
      <c r="YU78" s="311">
        <f t="shared" si="871"/>
        <v>0</v>
      </c>
      <c r="YV78" s="311">
        <f t="shared" si="871"/>
        <v>0</v>
      </c>
      <c r="YW78" s="311">
        <f t="shared" si="871"/>
        <v>0</v>
      </c>
      <c r="YX78" s="311">
        <f t="shared" si="871"/>
        <v>0</v>
      </c>
      <c r="YY78" s="311">
        <f t="shared" si="871"/>
        <v>0</v>
      </c>
      <c r="YZ78" s="311">
        <f t="shared" si="871"/>
        <v>0</v>
      </c>
      <c r="ZA78" s="311">
        <f t="shared" si="871"/>
        <v>0</v>
      </c>
      <c r="ZB78" s="311">
        <f t="shared" si="871"/>
        <v>0</v>
      </c>
      <c r="ZC78" s="311">
        <f t="shared" si="871"/>
        <v>0</v>
      </c>
      <c r="ZD78" s="311">
        <f t="shared" si="871"/>
        <v>0</v>
      </c>
      <c r="ZE78" s="311">
        <f t="shared" si="871"/>
        <v>0</v>
      </c>
      <c r="ZF78" s="311">
        <f t="shared" si="871"/>
        <v>0</v>
      </c>
      <c r="ZG78" s="311">
        <f t="shared" si="871"/>
        <v>0</v>
      </c>
      <c r="ZH78" s="311">
        <f t="shared" si="871"/>
        <v>0</v>
      </c>
      <c r="ZI78" s="311">
        <f t="shared" si="871"/>
        <v>0</v>
      </c>
      <c r="ZJ78" s="311">
        <f t="shared" si="871"/>
        <v>5.814309915334908</v>
      </c>
      <c r="ZL78" s="311">
        <f t="shared" ref="ZL78:AAT78" si="872">ZL$34*ZL54</f>
        <v>0</v>
      </c>
      <c r="ZM78" s="311">
        <f t="shared" si="872"/>
        <v>0</v>
      </c>
      <c r="ZN78" s="311">
        <f t="shared" si="872"/>
        <v>0</v>
      </c>
      <c r="ZO78" s="311">
        <f t="shared" si="872"/>
        <v>0</v>
      </c>
      <c r="ZP78" s="311">
        <f t="shared" si="872"/>
        <v>0</v>
      </c>
      <c r="ZQ78" s="311">
        <f t="shared" si="872"/>
        <v>0</v>
      </c>
      <c r="ZR78" s="311">
        <f t="shared" si="872"/>
        <v>0</v>
      </c>
      <c r="ZS78" s="311">
        <f t="shared" si="872"/>
        <v>0</v>
      </c>
      <c r="ZT78" s="311">
        <f t="shared" si="872"/>
        <v>0</v>
      </c>
      <c r="ZU78" s="311">
        <f t="shared" si="872"/>
        <v>0</v>
      </c>
      <c r="ZV78" s="311">
        <f t="shared" si="872"/>
        <v>0</v>
      </c>
      <c r="ZW78" s="311">
        <f t="shared" si="872"/>
        <v>0</v>
      </c>
      <c r="ZX78" s="311">
        <f t="shared" si="872"/>
        <v>0</v>
      </c>
      <c r="ZY78" s="311">
        <f t="shared" si="872"/>
        <v>0</v>
      </c>
      <c r="ZZ78" s="311">
        <f t="shared" si="872"/>
        <v>0</v>
      </c>
      <c r="AAA78" s="311">
        <f t="shared" si="872"/>
        <v>0</v>
      </c>
      <c r="AAB78" s="311">
        <f t="shared" si="872"/>
        <v>0</v>
      </c>
      <c r="AAC78" s="311">
        <f t="shared" si="872"/>
        <v>0</v>
      </c>
      <c r="AAD78" s="311">
        <f t="shared" si="872"/>
        <v>0</v>
      </c>
      <c r="AAE78" s="311">
        <f t="shared" si="872"/>
        <v>0</v>
      </c>
      <c r="AAF78" s="311">
        <f t="shared" si="872"/>
        <v>0</v>
      </c>
      <c r="AAG78" s="311">
        <f t="shared" si="872"/>
        <v>0</v>
      </c>
      <c r="AAH78" s="311">
        <f t="shared" si="872"/>
        <v>0</v>
      </c>
      <c r="AAI78" s="311">
        <f t="shared" si="872"/>
        <v>0</v>
      </c>
      <c r="AAJ78" s="311">
        <f t="shared" si="872"/>
        <v>0</v>
      </c>
      <c r="AAK78" s="311">
        <f t="shared" si="872"/>
        <v>0</v>
      </c>
      <c r="AAL78" s="311">
        <f t="shared" si="872"/>
        <v>0</v>
      </c>
      <c r="AAM78" s="311">
        <f t="shared" si="872"/>
        <v>0</v>
      </c>
      <c r="AAN78" s="311">
        <f t="shared" si="872"/>
        <v>0</v>
      </c>
      <c r="AAO78" s="311">
        <f t="shared" si="872"/>
        <v>0</v>
      </c>
      <c r="AAP78" s="311">
        <f t="shared" si="872"/>
        <v>0</v>
      </c>
      <c r="AAQ78" s="311">
        <f t="shared" si="872"/>
        <v>0</v>
      </c>
      <c r="AAR78" s="311">
        <f t="shared" si="872"/>
        <v>0</v>
      </c>
      <c r="AAS78" s="311">
        <f t="shared" si="872"/>
        <v>0</v>
      </c>
      <c r="AAT78" s="311">
        <f t="shared" si="872"/>
        <v>0</v>
      </c>
      <c r="AAV78" s="311">
        <f t="shared" ref="AAV78:ACD78" si="873">AAV$34*AAV54</f>
        <v>0</v>
      </c>
      <c r="AAW78" s="311">
        <f t="shared" si="873"/>
        <v>0</v>
      </c>
      <c r="AAX78" s="311">
        <f t="shared" si="873"/>
        <v>0</v>
      </c>
      <c r="AAY78" s="311">
        <f t="shared" si="873"/>
        <v>0</v>
      </c>
      <c r="AAZ78" s="311">
        <f t="shared" si="873"/>
        <v>0</v>
      </c>
      <c r="ABA78" s="311">
        <f t="shared" si="873"/>
        <v>0</v>
      </c>
      <c r="ABB78" s="311">
        <f t="shared" si="873"/>
        <v>0</v>
      </c>
      <c r="ABC78" s="311">
        <f t="shared" si="873"/>
        <v>0</v>
      </c>
      <c r="ABD78" s="311">
        <f t="shared" si="873"/>
        <v>0</v>
      </c>
      <c r="ABE78" s="311">
        <f t="shared" si="873"/>
        <v>0</v>
      </c>
      <c r="ABF78" s="311">
        <f t="shared" si="873"/>
        <v>0</v>
      </c>
      <c r="ABG78" s="311">
        <f t="shared" si="873"/>
        <v>0</v>
      </c>
      <c r="ABH78" s="311">
        <f t="shared" si="873"/>
        <v>0</v>
      </c>
      <c r="ABI78" s="311">
        <f t="shared" si="873"/>
        <v>0</v>
      </c>
      <c r="ABJ78" s="311">
        <f t="shared" si="873"/>
        <v>0</v>
      </c>
      <c r="ABK78" s="311">
        <f t="shared" si="873"/>
        <v>0</v>
      </c>
      <c r="ABL78" s="311">
        <f t="shared" si="873"/>
        <v>0</v>
      </c>
      <c r="ABM78" s="311">
        <f t="shared" si="873"/>
        <v>0</v>
      </c>
      <c r="ABN78" s="311">
        <f t="shared" si="873"/>
        <v>0</v>
      </c>
      <c r="ABO78" s="311">
        <f t="shared" si="873"/>
        <v>0</v>
      </c>
      <c r="ABP78" s="311">
        <f t="shared" si="873"/>
        <v>0</v>
      </c>
      <c r="ABQ78" s="311">
        <f t="shared" si="873"/>
        <v>0</v>
      </c>
      <c r="ABR78" s="311">
        <f t="shared" si="873"/>
        <v>0</v>
      </c>
      <c r="ABS78" s="311">
        <f t="shared" si="873"/>
        <v>0</v>
      </c>
      <c r="ABT78" s="311">
        <f t="shared" si="873"/>
        <v>0</v>
      </c>
      <c r="ABU78" s="311">
        <f t="shared" si="873"/>
        <v>0</v>
      </c>
      <c r="ABV78" s="311">
        <f t="shared" si="873"/>
        <v>0</v>
      </c>
      <c r="ABW78" s="311">
        <f t="shared" si="873"/>
        <v>0</v>
      </c>
      <c r="ABX78" s="311">
        <f t="shared" si="873"/>
        <v>0</v>
      </c>
      <c r="ABY78" s="311">
        <f t="shared" si="873"/>
        <v>0</v>
      </c>
      <c r="ABZ78" s="311">
        <f t="shared" si="873"/>
        <v>0</v>
      </c>
      <c r="ACA78" s="311">
        <f t="shared" si="873"/>
        <v>0</v>
      </c>
      <c r="ACB78" s="311">
        <f t="shared" si="873"/>
        <v>0</v>
      </c>
      <c r="ACC78" s="311">
        <f t="shared" si="873"/>
        <v>0</v>
      </c>
      <c r="ACD78" s="311">
        <f t="shared" si="873"/>
        <v>0</v>
      </c>
      <c r="ACF78" s="311">
        <f t="shared" ref="ACF78:ADN78" si="874">ACF$34*ACF54</f>
        <v>149.59825455324724</v>
      </c>
      <c r="ACG78" s="311">
        <f t="shared" si="874"/>
        <v>158.37177956715399</v>
      </c>
      <c r="ACH78" s="311">
        <f t="shared" si="874"/>
        <v>161.6298152981654</v>
      </c>
      <c r="ACI78" s="311">
        <f t="shared" si="874"/>
        <v>167.26813908633525</v>
      </c>
      <c r="ACJ78" s="311">
        <f t="shared" si="874"/>
        <v>183.11384591988062</v>
      </c>
      <c r="ACK78" s="311">
        <f t="shared" si="874"/>
        <v>178.80431106763461</v>
      </c>
      <c r="ACL78" s="311">
        <f t="shared" si="874"/>
        <v>191.5162480701963</v>
      </c>
      <c r="ACM78" s="311">
        <f t="shared" si="874"/>
        <v>201.35618103619748</v>
      </c>
      <c r="ACN78" s="311">
        <f t="shared" si="874"/>
        <v>212.68645228973034</v>
      </c>
      <c r="ACO78" s="311">
        <f t="shared" si="874"/>
        <v>236.31478226305109</v>
      </c>
      <c r="ACP78" s="311">
        <f t="shared" si="874"/>
        <v>219.56456891261513</v>
      </c>
      <c r="ACQ78" s="311">
        <f t="shared" si="874"/>
        <v>261.11165464468434</v>
      </c>
      <c r="ACR78" s="311">
        <f t="shared" si="874"/>
        <v>274.71002714171925</v>
      </c>
      <c r="ACS78" s="311">
        <f t="shared" si="874"/>
        <v>270.4131187780531</v>
      </c>
      <c r="ACT78" s="311">
        <f t="shared" si="874"/>
        <v>285.7693884025694</v>
      </c>
      <c r="ACU78" s="311">
        <f t="shared" si="874"/>
        <v>294.55532081193536</v>
      </c>
      <c r="ACV78" s="311">
        <f t="shared" si="874"/>
        <v>317.37574959614557</v>
      </c>
      <c r="ACW78" s="311">
        <f t="shared" si="874"/>
        <v>293.39653748604303</v>
      </c>
      <c r="ACX78" s="311">
        <f t="shared" si="874"/>
        <v>281.98818373805921</v>
      </c>
      <c r="ACY78" s="311">
        <f t="shared" si="874"/>
        <v>309.53494527023975</v>
      </c>
      <c r="ACZ78" s="311">
        <f t="shared" si="874"/>
        <v>338.10234487518704</v>
      </c>
      <c r="ADA78" s="311">
        <f t="shared" si="874"/>
        <v>354.39119066243632</v>
      </c>
      <c r="ADB78" s="311">
        <f t="shared" si="874"/>
        <v>381.37556051524371</v>
      </c>
      <c r="ADC78" s="311">
        <f t="shared" si="874"/>
        <v>379.15779054028974</v>
      </c>
      <c r="ADD78" s="311">
        <f t="shared" si="874"/>
        <v>350.74538363543309</v>
      </c>
      <c r="ADE78" s="311">
        <f t="shared" si="874"/>
        <v>377.50729821324444</v>
      </c>
      <c r="ADF78" s="311">
        <f t="shared" si="874"/>
        <v>392.72253302875009</v>
      </c>
      <c r="ADG78" s="311">
        <f t="shared" si="874"/>
        <v>424.52366557204039</v>
      </c>
      <c r="ADH78" s="311">
        <f t="shared" si="874"/>
        <v>432.76898544176441</v>
      </c>
      <c r="ADI78" s="311">
        <f t="shared" si="874"/>
        <v>462.99334421138201</v>
      </c>
      <c r="ADJ78" s="311">
        <f t="shared" si="874"/>
        <v>464.63218267895581</v>
      </c>
      <c r="ADK78" s="311">
        <f t="shared" si="874"/>
        <v>688.9708684286411</v>
      </c>
      <c r="ADL78" s="311">
        <f t="shared" si="874"/>
        <v>414.69121859146509</v>
      </c>
      <c r="ADM78" s="311">
        <f t="shared" si="874"/>
        <v>716.0787831675691</v>
      </c>
      <c r="ADN78" s="311">
        <f t="shared" si="874"/>
        <v>794.3313179622404</v>
      </c>
      <c r="ADP78" s="311">
        <f t="shared" ref="ADP78:AEX78" si="875">ADP$34*ADP54</f>
        <v>0</v>
      </c>
      <c r="ADQ78" s="311">
        <f t="shared" si="875"/>
        <v>0</v>
      </c>
      <c r="ADR78" s="311">
        <f t="shared" si="875"/>
        <v>0</v>
      </c>
      <c r="ADS78" s="311">
        <f t="shared" si="875"/>
        <v>0</v>
      </c>
      <c r="ADT78" s="311">
        <f t="shared" si="875"/>
        <v>0</v>
      </c>
      <c r="ADU78" s="311">
        <f t="shared" si="875"/>
        <v>0</v>
      </c>
      <c r="ADV78" s="311">
        <f t="shared" si="875"/>
        <v>0</v>
      </c>
      <c r="ADW78" s="311">
        <f t="shared" si="875"/>
        <v>0</v>
      </c>
      <c r="ADX78" s="311">
        <f t="shared" si="875"/>
        <v>0</v>
      </c>
      <c r="ADY78" s="311">
        <f t="shared" si="875"/>
        <v>0</v>
      </c>
      <c r="ADZ78" s="311">
        <f t="shared" si="875"/>
        <v>0</v>
      </c>
      <c r="AEA78" s="311">
        <f t="shared" si="875"/>
        <v>0</v>
      </c>
      <c r="AEB78" s="311">
        <f t="shared" si="875"/>
        <v>0</v>
      </c>
      <c r="AEC78" s="311">
        <f t="shared" si="875"/>
        <v>0</v>
      </c>
      <c r="AED78" s="311">
        <f t="shared" si="875"/>
        <v>0</v>
      </c>
      <c r="AEE78" s="311">
        <f t="shared" si="875"/>
        <v>0</v>
      </c>
      <c r="AEF78" s="311">
        <f t="shared" si="875"/>
        <v>0</v>
      </c>
      <c r="AEG78" s="311">
        <f t="shared" si="875"/>
        <v>0</v>
      </c>
      <c r="AEH78" s="311">
        <f t="shared" si="875"/>
        <v>0</v>
      </c>
      <c r="AEI78" s="311">
        <f t="shared" si="875"/>
        <v>0</v>
      </c>
      <c r="AEJ78" s="311">
        <f t="shared" si="875"/>
        <v>0</v>
      </c>
      <c r="AEK78" s="311">
        <f t="shared" si="875"/>
        <v>0</v>
      </c>
      <c r="AEL78" s="311">
        <f t="shared" si="875"/>
        <v>0</v>
      </c>
      <c r="AEM78" s="311">
        <f t="shared" si="875"/>
        <v>0</v>
      </c>
      <c r="AEN78" s="311">
        <f t="shared" si="875"/>
        <v>0</v>
      </c>
      <c r="AEO78" s="311">
        <f t="shared" si="875"/>
        <v>0</v>
      </c>
      <c r="AEP78" s="311">
        <f t="shared" si="875"/>
        <v>0</v>
      </c>
      <c r="AEQ78" s="311">
        <f t="shared" si="875"/>
        <v>0</v>
      </c>
      <c r="AER78" s="311">
        <f t="shared" si="875"/>
        <v>0</v>
      </c>
      <c r="AES78" s="311">
        <f t="shared" si="875"/>
        <v>0</v>
      </c>
      <c r="AET78" s="311">
        <f t="shared" si="875"/>
        <v>0</v>
      </c>
      <c r="AEU78" s="311">
        <f t="shared" si="875"/>
        <v>0</v>
      </c>
      <c r="AEV78" s="311">
        <f t="shared" si="875"/>
        <v>0</v>
      </c>
      <c r="AEW78" s="311">
        <f t="shared" si="875"/>
        <v>0</v>
      </c>
      <c r="AEX78" s="311">
        <f t="shared" si="875"/>
        <v>0</v>
      </c>
      <c r="AEZ78" s="311">
        <f t="shared" ref="AEZ78:AGH78" si="876">AEZ$34*AEZ54</f>
        <v>0</v>
      </c>
      <c r="AFA78" s="311">
        <f t="shared" si="876"/>
        <v>0</v>
      </c>
      <c r="AFB78" s="311">
        <f t="shared" si="876"/>
        <v>0</v>
      </c>
      <c r="AFC78" s="311">
        <f t="shared" si="876"/>
        <v>0</v>
      </c>
      <c r="AFD78" s="311">
        <f t="shared" si="876"/>
        <v>0</v>
      </c>
      <c r="AFE78" s="311">
        <f t="shared" si="876"/>
        <v>0</v>
      </c>
      <c r="AFF78" s="311">
        <f t="shared" si="876"/>
        <v>0</v>
      </c>
      <c r="AFG78" s="311">
        <f t="shared" si="876"/>
        <v>0</v>
      </c>
      <c r="AFH78" s="311">
        <f t="shared" si="876"/>
        <v>0</v>
      </c>
      <c r="AFI78" s="311">
        <f t="shared" si="876"/>
        <v>0</v>
      </c>
      <c r="AFJ78" s="311">
        <f t="shared" si="876"/>
        <v>0</v>
      </c>
      <c r="AFK78" s="311">
        <f t="shared" si="876"/>
        <v>0</v>
      </c>
      <c r="AFL78" s="311">
        <f t="shared" si="876"/>
        <v>0</v>
      </c>
      <c r="AFM78" s="311">
        <f t="shared" si="876"/>
        <v>0</v>
      </c>
      <c r="AFN78" s="311">
        <f t="shared" si="876"/>
        <v>0</v>
      </c>
      <c r="AFO78" s="311">
        <f t="shared" si="876"/>
        <v>0</v>
      </c>
      <c r="AFP78" s="311">
        <f t="shared" si="876"/>
        <v>0</v>
      </c>
      <c r="AFQ78" s="311">
        <f t="shared" si="876"/>
        <v>0</v>
      </c>
      <c r="AFR78" s="311">
        <f t="shared" si="876"/>
        <v>0</v>
      </c>
      <c r="AFS78" s="311">
        <f t="shared" si="876"/>
        <v>0</v>
      </c>
      <c r="AFT78" s="311">
        <f t="shared" si="876"/>
        <v>0</v>
      </c>
      <c r="AFU78" s="311">
        <f t="shared" si="876"/>
        <v>0</v>
      </c>
      <c r="AFV78" s="311">
        <f t="shared" si="876"/>
        <v>0</v>
      </c>
      <c r="AFW78" s="311">
        <f t="shared" si="876"/>
        <v>0</v>
      </c>
      <c r="AFX78" s="311">
        <f t="shared" si="876"/>
        <v>0</v>
      </c>
      <c r="AFY78" s="311">
        <f t="shared" si="876"/>
        <v>0</v>
      </c>
      <c r="AFZ78" s="311">
        <f t="shared" si="876"/>
        <v>0</v>
      </c>
      <c r="AGA78" s="311">
        <f t="shared" si="876"/>
        <v>0</v>
      </c>
      <c r="AGB78" s="311">
        <f t="shared" si="876"/>
        <v>0</v>
      </c>
      <c r="AGC78" s="311">
        <f t="shared" si="876"/>
        <v>0</v>
      </c>
      <c r="AGD78" s="311">
        <f t="shared" si="876"/>
        <v>0</v>
      </c>
      <c r="AGE78" s="311">
        <f t="shared" si="876"/>
        <v>0</v>
      </c>
      <c r="AGF78" s="311">
        <f t="shared" si="876"/>
        <v>0</v>
      </c>
      <c r="AGG78" s="311">
        <f t="shared" si="876"/>
        <v>0</v>
      </c>
      <c r="AGH78" s="311">
        <f t="shared" si="876"/>
        <v>0</v>
      </c>
    </row>
    <row r="79" spans="3:866" x14ac:dyDescent="0.25">
      <c r="C79" s="148" t="s">
        <v>85</v>
      </c>
      <c r="D79" s="311">
        <f t="shared" ref="D79:AL79" si="877">D$34*D55</f>
        <v>0.51187260956102298</v>
      </c>
      <c r="E79" s="311">
        <f t="shared" si="877"/>
        <v>0.56620645532921576</v>
      </c>
      <c r="F79" s="311">
        <f t="shared" si="877"/>
        <v>0.52357823085484667</v>
      </c>
      <c r="G79" s="311">
        <f t="shared" si="877"/>
        <v>0.57197401055767061</v>
      </c>
      <c r="H79" s="311">
        <f t="shared" si="877"/>
        <v>1.044819093397813</v>
      </c>
      <c r="I79" s="311">
        <f t="shared" si="877"/>
        <v>1.2860906379830557</v>
      </c>
      <c r="J79" s="311">
        <f t="shared" si="877"/>
        <v>1.6659256871043402</v>
      </c>
      <c r="K79" s="311">
        <f t="shared" si="877"/>
        <v>2.8807333564088693</v>
      </c>
      <c r="L79" s="311">
        <f t="shared" si="877"/>
        <v>3.3993661801721902</v>
      </c>
      <c r="M79" s="311">
        <f t="shared" si="877"/>
        <v>2.3106973090869594</v>
      </c>
      <c r="N79" s="311">
        <f t="shared" si="877"/>
        <v>6.2616007194986878</v>
      </c>
      <c r="O79" s="311">
        <f t="shared" si="877"/>
        <v>5.6913504908349397</v>
      </c>
      <c r="P79" s="311">
        <f t="shared" si="877"/>
        <v>5.3450624715412669</v>
      </c>
      <c r="Q79" s="311">
        <f t="shared" si="877"/>
        <v>6.9278308533340383</v>
      </c>
      <c r="R79" s="311">
        <f t="shared" si="877"/>
        <v>3.5901562117230736</v>
      </c>
      <c r="S79" s="311">
        <f t="shared" si="877"/>
        <v>3.7419629127626943</v>
      </c>
      <c r="T79" s="311">
        <f t="shared" si="877"/>
        <v>5.979571226463757</v>
      </c>
      <c r="U79" s="311">
        <f t="shared" si="877"/>
        <v>5.914025122977284</v>
      </c>
      <c r="V79" s="311">
        <f t="shared" si="877"/>
        <v>3.58051403135349</v>
      </c>
      <c r="W79" s="311">
        <f t="shared" si="877"/>
        <v>3.953249532040759</v>
      </c>
      <c r="X79" s="311">
        <f t="shared" si="877"/>
        <v>4.0755898611749606</v>
      </c>
      <c r="Y79" s="311">
        <f t="shared" si="877"/>
        <v>4.2599875355551582</v>
      </c>
      <c r="Z79" s="311">
        <f t="shared" si="877"/>
        <v>6.4407534546419685</v>
      </c>
      <c r="AA79" s="311">
        <f t="shared" si="877"/>
        <v>7.6766412976083291</v>
      </c>
      <c r="AB79" s="311">
        <f t="shared" si="877"/>
        <v>11.187502117185623</v>
      </c>
      <c r="AC79" s="311">
        <f t="shared" si="877"/>
        <v>13.401552793366358</v>
      </c>
      <c r="AD79" s="311">
        <f t="shared" si="877"/>
        <v>8.5061831213911141</v>
      </c>
      <c r="AE79" s="311">
        <f t="shared" si="877"/>
        <v>18.493398128357498</v>
      </c>
      <c r="AF79" s="311">
        <f t="shared" si="877"/>
        <v>14.774556980662608</v>
      </c>
      <c r="AG79" s="311">
        <f t="shared" si="877"/>
        <v>28.249447981736587</v>
      </c>
      <c r="AH79" s="311">
        <f t="shared" si="877"/>
        <v>20.772934947593246</v>
      </c>
      <c r="AI79" s="311">
        <f t="shared" si="877"/>
        <v>65.055233207455117</v>
      </c>
      <c r="AJ79" s="311">
        <f t="shared" si="877"/>
        <v>32.452071706921615</v>
      </c>
      <c r="AK79" s="311">
        <f t="shared" si="877"/>
        <v>51.476974099054956</v>
      </c>
      <c r="AL79" s="311">
        <f t="shared" si="877"/>
        <v>36.796713469778503</v>
      </c>
      <c r="AN79" s="311">
        <f t="shared" ref="AN79:BV79" si="878">AN$34*AN55</f>
        <v>0</v>
      </c>
      <c r="AO79" s="311">
        <f t="shared" si="878"/>
        <v>0</v>
      </c>
      <c r="AP79" s="311">
        <f t="shared" si="878"/>
        <v>0</v>
      </c>
      <c r="AQ79" s="311">
        <f t="shared" si="878"/>
        <v>0</v>
      </c>
      <c r="AR79" s="311">
        <f t="shared" si="878"/>
        <v>0</v>
      </c>
      <c r="AS79" s="311">
        <f t="shared" si="878"/>
        <v>0</v>
      </c>
      <c r="AT79" s="311">
        <f t="shared" si="878"/>
        <v>0</v>
      </c>
      <c r="AU79" s="311">
        <f t="shared" si="878"/>
        <v>0</v>
      </c>
      <c r="AV79" s="311">
        <f t="shared" si="878"/>
        <v>0</v>
      </c>
      <c r="AW79" s="311">
        <f t="shared" si="878"/>
        <v>0</v>
      </c>
      <c r="AX79" s="311">
        <f t="shared" si="878"/>
        <v>0</v>
      </c>
      <c r="AY79" s="311">
        <f t="shared" si="878"/>
        <v>0</v>
      </c>
      <c r="AZ79" s="311">
        <f t="shared" si="878"/>
        <v>0</v>
      </c>
      <c r="BA79" s="311">
        <f t="shared" si="878"/>
        <v>0</v>
      </c>
      <c r="BB79" s="311">
        <f t="shared" si="878"/>
        <v>0</v>
      </c>
      <c r="BC79" s="311">
        <f t="shared" si="878"/>
        <v>0</v>
      </c>
      <c r="BD79" s="311">
        <f t="shared" si="878"/>
        <v>0</v>
      </c>
      <c r="BE79" s="311">
        <f t="shared" si="878"/>
        <v>0</v>
      </c>
      <c r="BF79" s="311">
        <f t="shared" si="878"/>
        <v>0</v>
      </c>
      <c r="BG79" s="311">
        <f t="shared" si="878"/>
        <v>0</v>
      </c>
      <c r="BH79" s="311">
        <f t="shared" si="878"/>
        <v>0</v>
      </c>
      <c r="BI79" s="311">
        <f t="shared" si="878"/>
        <v>0</v>
      </c>
      <c r="BJ79" s="311">
        <f t="shared" si="878"/>
        <v>0</v>
      </c>
      <c r="BK79" s="311">
        <f t="shared" si="878"/>
        <v>0</v>
      </c>
      <c r="BL79" s="311">
        <f t="shared" si="878"/>
        <v>0</v>
      </c>
      <c r="BM79" s="311">
        <f t="shared" si="878"/>
        <v>0</v>
      </c>
      <c r="BN79" s="311">
        <f t="shared" si="878"/>
        <v>0</v>
      </c>
      <c r="BO79" s="311">
        <f t="shared" si="878"/>
        <v>0</v>
      </c>
      <c r="BP79" s="311">
        <f t="shared" si="878"/>
        <v>0</v>
      </c>
      <c r="BQ79" s="311">
        <f t="shared" si="878"/>
        <v>0</v>
      </c>
      <c r="BR79" s="311">
        <f t="shared" si="878"/>
        <v>0</v>
      </c>
      <c r="BS79" s="311">
        <f t="shared" si="878"/>
        <v>0.51767966115276076</v>
      </c>
      <c r="BT79" s="311">
        <f t="shared" si="878"/>
        <v>0.23319572984009196</v>
      </c>
      <c r="BU79" s="311">
        <f t="shared" si="878"/>
        <v>0.35917200588521186</v>
      </c>
      <c r="BV79" s="311">
        <f t="shared" si="878"/>
        <v>0.29829677604769161</v>
      </c>
      <c r="BX79" s="311">
        <f t="shared" ref="BX79:DF79" si="879">BX$34*BX55</f>
        <v>5.7719366979771598</v>
      </c>
      <c r="BY79" s="311">
        <f t="shared" si="879"/>
        <v>6.0350149430991822</v>
      </c>
      <c r="BZ79" s="311">
        <f t="shared" si="879"/>
        <v>3.8294774945499701</v>
      </c>
      <c r="CA79" s="311">
        <f t="shared" si="879"/>
        <v>3.4710087490131842</v>
      </c>
      <c r="CB79" s="311">
        <f t="shared" si="879"/>
        <v>4.1810989673383654</v>
      </c>
      <c r="CC79" s="311">
        <f t="shared" si="879"/>
        <v>3.8114572476046202</v>
      </c>
      <c r="CD79" s="311">
        <f t="shared" si="879"/>
        <v>4.0360021900081273</v>
      </c>
      <c r="CE79" s="311">
        <f t="shared" si="879"/>
        <v>4.2531532397836171</v>
      </c>
      <c r="CF79" s="311">
        <f t="shared" si="879"/>
        <v>4.0958422386392224</v>
      </c>
      <c r="CG79" s="311">
        <f t="shared" si="879"/>
        <v>3.4124449575762412</v>
      </c>
      <c r="CH79" s="311">
        <f t="shared" si="879"/>
        <v>7.3610609409480423</v>
      </c>
      <c r="CI79" s="311">
        <f t="shared" si="879"/>
        <v>5.1247196631139742</v>
      </c>
      <c r="CJ79" s="311">
        <f t="shared" si="879"/>
        <v>5.2887017670244143</v>
      </c>
      <c r="CK79" s="311">
        <f t="shared" si="879"/>
        <v>7.8357417965318454</v>
      </c>
      <c r="CL79" s="311">
        <f t="shared" si="879"/>
        <v>4.9312995215879427</v>
      </c>
      <c r="CM79" s="311">
        <f t="shared" si="879"/>
        <v>4.8716410678005699</v>
      </c>
      <c r="CN79" s="311">
        <f t="shared" si="879"/>
        <v>5.8500215017713497</v>
      </c>
      <c r="CO79" s="311">
        <f t="shared" si="879"/>
        <v>5.9024918075495947</v>
      </c>
      <c r="CP79" s="311">
        <f t="shared" si="879"/>
        <v>6.7899069966610774</v>
      </c>
      <c r="CQ79" s="311">
        <f t="shared" si="879"/>
        <v>6.6976497298303812</v>
      </c>
      <c r="CR79" s="311">
        <f t="shared" si="879"/>
        <v>5.6962420962112752</v>
      </c>
      <c r="CS79" s="311">
        <f t="shared" si="879"/>
        <v>6.0417629924171363</v>
      </c>
      <c r="CT79" s="311">
        <f t="shared" si="879"/>
        <v>7.132260844310089</v>
      </c>
      <c r="CU79" s="311">
        <f t="shared" si="879"/>
        <v>6.1095716145326078</v>
      </c>
      <c r="CV79" s="311">
        <f t="shared" si="879"/>
        <v>10.554749166327591</v>
      </c>
      <c r="CW79" s="311">
        <f t="shared" si="879"/>
        <v>13.031486033072539</v>
      </c>
      <c r="CX79" s="311">
        <f t="shared" si="879"/>
        <v>6.3738835958408506</v>
      </c>
      <c r="CY79" s="311">
        <f t="shared" si="879"/>
        <v>8.0664523104732542</v>
      </c>
      <c r="CZ79" s="311">
        <f t="shared" si="879"/>
        <v>7.368685426519284</v>
      </c>
      <c r="DA79" s="311">
        <f t="shared" si="879"/>
        <v>9.5854890385075553</v>
      </c>
      <c r="DB79" s="311">
        <f t="shared" si="879"/>
        <v>8.427980740345518</v>
      </c>
      <c r="DC79" s="311">
        <f t="shared" si="879"/>
        <v>1.7023582202063983</v>
      </c>
      <c r="DD79" s="311">
        <f t="shared" si="879"/>
        <v>0.79893191226112059</v>
      </c>
      <c r="DE79" s="311">
        <f t="shared" si="879"/>
        <v>1.2797495768763794</v>
      </c>
      <c r="DF79" s="311">
        <f t="shared" si="879"/>
        <v>0.65291817760441817</v>
      </c>
      <c r="DH79" s="311">
        <f t="shared" ref="DH79:EP79" si="880">DH$34*DH55</f>
        <v>0</v>
      </c>
      <c r="DI79" s="311">
        <f t="shared" si="880"/>
        <v>0</v>
      </c>
      <c r="DJ79" s="311">
        <f t="shared" si="880"/>
        <v>0</v>
      </c>
      <c r="DK79" s="311">
        <f t="shared" si="880"/>
        <v>0</v>
      </c>
      <c r="DL79" s="311">
        <f t="shared" si="880"/>
        <v>0</v>
      </c>
      <c r="DM79" s="311">
        <f t="shared" si="880"/>
        <v>0</v>
      </c>
      <c r="DN79" s="311">
        <f t="shared" si="880"/>
        <v>0</v>
      </c>
      <c r="DO79" s="311">
        <f t="shared" si="880"/>
        <v>0</v>
      </c>
      <c r="DP79" s="311">
        <f t="shared" si="880"/>
        <v>0</v>
      </c>
      <c r="DQ79" s="311">
        <f t="shared" si="880"/>
        <v>0</v>
      </c>
      <c r="DR79" s="311">
        <f t="shared" si="880"/>
        <v>0</v>
      </c>
      <c r="DS79" s="311">
        <f t="shared" si="880"/>
        <v>0</v>
      </c>
      <c r="DT79" s="311">
        <f t="shared" si="880"/>
        <v>0</v>
      </c>
      <c r="DU79" s="311">
        <f t="shared" si="880"/>
        <v>0</v>
      </c>
      <c r="DV79" s="311">
        <f t="shared" si="880"/>
        <v>0</v>
      </c>
      <c r="DW79" s="311">
        <f t="shared" si="880"/>
        <v>0</v>
      </c>
      <c r="DX79" s="311">
        <f t="shared" si="880"/>
        <v>0</v>
      </c>
      <c r="DY79" s="311">
        <f t="shared" si="880"/>
        <v>0</v>
      </c>
      <c r="DZ79" s="311">
        <f t="shared" si="880"/>
        <v>0</v>
      </c>
      <c r="EA79" s="311">
        <f t="shared" si="880"/>
        <v>0</v>
      </c>
      <c r="EB79" s="311">
        <f t="shared" si="880"/>
        <v>0</v>
      </c>
      <c r="EC79" s="311">
        <f t="shared" si="880"/>
        <v>0</v>
      </c>
      <c r="ED79" s="311">
        <f t="shared" si="880"/>
        <v>0</v>
      </c>
      <c r="EE79" s="311">
        <f t="shared" si="880"/>
        <v>0</v>
      </c>
      <c r="EF79" s="311">
        <f t="shared" si="880"/>
        <v>0</v>
      </c>
      <c r="EG79" s="311">
        <f t="shared" si="880"/>
        <v>0</v>
      </c>
      <c r="EH79" s="311">
        <f t="shared" si="880"/>
        <v>0</v>
      </c>
      <c r="EI79" s="311">
        <f t="shared" si="880"/>
        <v>0</v>
      </c>
      <c r="EJ79" s="311">
        <f t="shared" si="880"/>
        <v>0</v>
      </c>
      <c r="EK79" s="311">
        <f t="shared" si="880"/>
        <v>0</v>
      </c>
      <c r="EL79" s="311">
        <f t="shared" si="880"/>
        <v>0</v>
      </c>
      <c r="EM79" s="311">
        <f t="shared" si="880"/>
        <v>9.8686703379960924E-2</v>
      </c>
      <c r="EN79" s="311">
        <f t="shared" si="880"/>
        <v>4.7759455713070491E-2</v>
      </c>
      <c r="EO79" s="311">
        <f t="shared" si="880"/>
        <v>7.3559921188146513E-2</v>
      </c>
      <c r="EP79" s="311">
        <f t="shared" si="880"/>
        <v>6.1098536623895867E-2</v>
      </c>
      <c r="ER79" s="311">
        <f t="shared" ref="ER79:FZ79" si="881">ER$34*ER55</f>
        <v>0</v>
      </c>
      <c r="ES79" s="311">
        <f t="shared" si="881"/>
        <v>0</v>
      </c>
      <c r="ET79" s="311">
        <f t="shared" si="881"/>
        <v>0</v>
      </c>
      <c r="EU79" s="311">
        <f t="shared" si="881"/>
        <v>0</v>
      </c>
      <c r="EV79" s="311">
        <f t="shared" si="881"/>
        <v>0</v>
      </c>
      <c r="EW79" s="311">
        <f t="shared" si="881"/>
        <v>0</v>
      </c>
      <c r="EX79" s="311">
        <f t="shared" si="881"/>
        <v>0</v>
      </c>
      <c r="EY79" s="311">
        <f t="shared" si="881"/>
        <v>0</v>
      </c>
      <c r="EZ79" s="311">
        <f t="shared" si="881"/>
        <v>0</v>
      </c>
      <c r="FA79" s="311">
        <f t="shared" si="881"/>
        <v>0</v>
      </c>
      <c r="FB79" s="311">
        <f t="shared" si="881"/>
        <v>0</v>
      </c>
      <c r="FC79" s="311">
        <f t="shared" si="881"/>
        <v>0</v>
      </c>
      <c r="FD79" s="311">
        <f t="shared" si="881"/>
        <v>0</v>
      </c>
      <c r="FE79" s="311">
        <f t="shared" si="881"/>
        <v>0</v>
      </c>
      <c r="FF79" s="311">
        <f t="shared" si="881"/>
        <v>0</v>
      </c>
      <c r="FG79" s="311">
        <f t="shared" si="881"/>
        <v>0</v>
      </c>
      <c r="FH79" s="311">
        <f t="shared" si="881"/>
        <v>0</v>
      </c>
      <c r="FI79" s="311">
        <f t="shared" si="881"/>
        <v>0</v>
      </c>
      <c r="FJ79" s="311">
        <f t="shared" si="881"/>
        <v>0</v>
      </c>
      <c r="FK79" s="311">
        <f t="shared" si="881"/>
        <v>0</v>
      </c>
      <c r="FL79" s="311">
        <f t="shared" si="881"/>
        <v>0</v>
      </c>
      <c r="FM79" s="311">
        <f t="shared" si="881"/>
        <v>0</v>
      </c>
      <c r="FN79" s="311">
        <f t="shared" si="881"/>
        <v>0</v>
      </c>
      <c r="FO79" s="311">
        <f t="shared" si="881"/>
        <v>0</v>
      </c>
      <c r="FP79" s="311">
        <f t="shared" si="881"/>
        <v>0</v>
      </c>
      <c r="FQ79" s="311">
        <f t="shared" si="881"/>
        <v>0</v>
      </c>
      <c r="FR79" s="311">
        <f t="shared" si="881"/>
        <v>0</v>
      </c>
      <c r="FS79" s="311">
        <f t="shared" si="881"/>
        <v>0</v>
      </c>
      <c r="FT79" s="311">
        <f t="shared" si="881"/>
        <v>0</v>
      </c>
      <c r="FU79" s="311">
        <f t="shared" si="881"/>
        <v>0</v>
      </c>
      <c r="FV79" s="311">
        <f t="shared" si="881"/>
        <v>0</v>
      </c>
      <c r="FW79" s="311">
        <f t="shared" si="881"/>
        <v>8.2877288186570688</v>
      </c>
      <c r="FX79" s="311">
        <f t="shared" si="881"/>
        <v>4.7125867079588826</v>
      </c>
      <c r="FY79" s="311">
        <f t="shared" si="881"/>
        <v>7.2296244342403133</v>
      </c>
      <c r="FZ79" s="311">
        <f t="shared" si="881"/>
        <v>5.9450634560358475</v>
      </c>
      <c r="GB79" s="311">
        <f t="shared" ref="GB79:HJ79" si="882">GB$34*GB55</f>
        <v>0</v>
      </c>
      <c r="GC79" s="311">
        <f t="shared" si="882"/>
        <v>0</v>
      </c>
      <c r="GD79" s="311">
        <f t="shared" si="882"/>
        <v>0</v>
      </c>
      <c r="GE79" s="311">
        <f t="shared" si="882"/>
        <v>0</v>
      </c>
      <c r="GF79" s="311">
        <f t="shared" si="882"/>
        <v>0</v>
      </c>
      <c r="GG79" s="311">
        <f t="shared" si="882"/>
        <v>0</v>
      </c>
      <c r="GH79" s="311">
        <f t="shared" si="882"/>
        <v>0</v>
      </c>
      <c r="GI79" s="311">
        <f t="shared" si="882"/>
        <v>0</v>
      </c>
      <c r="GJ79" s="311">
        <f t="shared" si="882"/>
        <v>0</v>
      </c>
      <c r="GK79" s="311">
        <f t="shared" si="882"/>
        <v>0</v>
      </c>
      <c r="GL79" s="311">
        <f t="shared" si="882"/>
        <v>0</v>
      </c>
      <c r="GM79" s="311">
        <f t="shared" si="882"/>
        <v>0</v>
      </c>
      <c r="GN79" s="311">
        <f t="shared" si="882"/>
        <v>0</v>
      </c>
      <c r="GO79" s="311">
        <f t="shared" si="882"/>
        <v>0</v>
      </c>
      <c r="GP79" s="311">
        <f t="shared" si="882"/>
        <v>0</v>
      </c>
      <c r="GQ79" s="311">
        <f t="shared" si="882"/>
        <v>0</v>
      </c>
      <c r="GR79" s="311">
        <f t="shared" si="882"/>
        <v>0</v>
      </c>
      <c r="GS79" s="311">
        <f t="shared" si="882"/>
        <v>0</v>
      </c>
      <c r="GT79" s="311">
        <f t="shared" si="882"/>
        <v>0</v>
      </c>
      <c r="GU79" s="311">
        <f t="shared" si="882"/>
        <v>0</v>
      </c>
      <c r="GV79" s="311">
        <f t="shared" si="882"/>
        <v>0</v>
      </c>
      <c r="GW79" s="311">
        <f t="shared" si="882"/>
        <v>0</v>
      </c>
      <c r="GX79" s="311">
        <f t="shared" si="882"/>
        <v>0</v>
      </c>
      <c r="GY79" s="311">
        <f t="shared" si="882"/>
        <v>0</v>
      </c>
      <c r="GZ79" s="311">
        <f t="shared" si="882"/>
        <v>0</v>
      </c>
      <c r="HA79" s="311">
        <f t="shared" si="882"/>
        <v>0</v>
      </c>
      <c r="HB79" s="311">
        <f t="shared" si="882"/>
        <v>0</v>
      </c>
      <c r="HC79" s="311">
        <f t="shared" si="882"/>
        <v>0</v>
      </c>
      <c r="HD79" s="311">
        <f t="shared" si="882"/>
        <v>0</v>
      </c>
      <c r="HE79" s="311">
        <f t="shared" si="882"/>
        <v>0</v>
      </c>
      <c r="HF79" s="311">
        <f t="shared" si="882"/>
        <v>0</v>
      </c>
      <c r="HG79" s="311">
        <f t="shared" si="882"/>
        <v>3.938640781605135E-3</v>
      </c>
      <c r="HH79" s="311">
        <f t="shared" si="882"/>
        <v>1.7753815486954534E-3</v>
      </c>
      <c r="HI79" s="311">
        <f t="shared" si="882"/>
        <v>2.7344726787827726E-3</v>
      </c>
      <c r="HJ79" s="311">
        <f t="shared" si="882"/>
        <v>2.8487071989879357E-3</v>
      </c>
      <c r="HL79" s="311">
        <f t="shared" ref="HL79:IT79" si="883">HL$34*HL55</f>
        <v>0</v>
      </c>
      <c r="HM79" s="311">
        <f t="shared" si="883"/>
        <v>0</v>
      </c>
      <c r="HN79" s="311">
        <f t="shared" si="883"/>
        <v>0</v>
      </c>
      <c r="HO79" s="311">
        <f t="shared" si="883"/>
        <v>0</v>
      </c>
      <c r="HP79" s="311">
        <f t="shared" si="883"/>
        <v>0</v>
      </c>
      <c r="HQ79" s="311">
        <f t="shared" si="883"/>
        <v>0</v>
      </c>
      <c r="HR79" s="311">
        <f t="shared" si="883"/>
        <v>0</v>
      </c>
      <c r="HS79" s="311">
        <f t="shared" si="883"/>
        <v>0</v>
      </c>
      <c r="HT79" s="311">
        <f t="shared" si="883"/>
        <v>0</v>
      </c>
      <c r="HU79" s="311">
        <f t="shared" si="883"/>
        <v>0</v>
      </c>
      <c r="HV79" s="311">
        <f t="shared" si="883"/>
        <v>0</v>
      </c>
      <c r="HW79" s="311">
        <f t="shared" si="883"/>
        <v>0</v>
      </c>
      <c r="HX79" s="311">
        <f t="shared" si="883"/>
        <v>0</v>
      </c>
      <c r="HY79" s="311">
        <f t="shared" si="883"/>
        <v>0</v>
      </c>
      <c r="HZ79" s="311">
        <f t="shared" si="883"/>
        <v>0</v>
      </c>
      <c r="IA79" s="311">
        <f t="shared" si="883"/>
        <v>0</v>
      </c>
      <c r="IB79" s="311">
        <f t="shared" si="883"/>
        <v>0</v>
      </c>
      <c r="IC79" s="311">
        <f t="shared" si="883"/>
        <v>0</v>
      </c>
      <c r="ID79" s="311">
        <f t="shared" si="883"/>
        <v>0</v>
      </c>
      <c r="IE79" s="311">
        <f t="shared" si="883"/>
        <v>0</v>
      </c>
      <c r="IF79" s="311">
        <f t="shared" si="883"/>
        <v>0</v>
      </c>
      <c r="IG79" s="311">
        <f t="shared" si="883"/>
        <v>0</v>
      </c>
      <c r="IH79" s="311">
        <f t="shared" si="883"/>
        <v>0</v>
      </c>
      <c r="II79" s="311">
        <f t="shared" si="883"/>
        <v>0</v>
      </c>
      <c r="IJ79" s="311">
        <f t="shared" si="883"/>
        <v>0</v>
      </c>
      <c r="IK79" s="311">
        <f t="shared" si="883"/>
        <v>0</v>
      </c>
      <c r="IL79" s="311">
        <f t="shared" si="883"/>
        <v>0</v>
      </c>
      <c r="IM79" s="311">
        <f t="shared" si="883"/>
        <v>0</v>
      </c>
      <c r="IN79" s="311">
        <f t="shared" si="883"/>
        <v>0</v>
      </c>
      <c r="IO79" s="311">
        <f t="shared" si="883"/>
        <v>0</v>
      </c>
      <c r="IP79" s="311">
        <f t="shared" si="883"/>
        <v>0</v>
      </c>
      <c r="IQ79" s="311">
        <f t="shared" si="883"/>
        <v>0</v>
      </c>
      <c r="IR79" s="311">
        <f t="shared" si="883"/>
        <v>0</v>
      </c>
      <c r="IS79" s="311">
        <f t="shared" si="883"/>
        <v>0</v>
      </c>
      <c r="IT79" s="311">
        <f t="shared" si="883"/>
        <v>0</v>
      </c>
      <c r="IV79" s="311">
        <f t="shared" ref="IV79:KD79" si="884">IV$34*IV55</f>
        <v>0</v>
      </c>
      <c r="IW79" s="311">
        <f t="shared" si="884"/>
        <v>0</v>
      </c>
      <c r="IX79" s="311">
        <f t="shared" si="884"/>
        <v>0</v>
      </c>
      <c r="IY79" s="311">
        <f t="shared" si="884"/>
        <v>0</v>
      </c>
      <c r="IZ79" s="311">
        <f t="shared" si="884"/>
        <v>0</v>
      </c>
      <c r="JA79" s="311">
        <f t="shared" si="884"/>
        <v>0</v>
      </c>
      <c r="JB79" s="311">
        <f t="shared" si="884"/>
        <v>0</v>
      </c>
      <c r="JC79" s="311">
        <f t="shared" si="884"/>
        <v>0</v>
      </c>
      <c r="JD79" s="311">
        <f t="shared" si="884"/>
        <v>0</v>
      </c>
      <c r="JE79" s="311">
        <f t="shared" si="884"/>
        <v>0</v>
      </c>
      <c r="JF79" s="311">
        <f t="shared" si="884"/>
        <v>0</v>
      </c>
      <c r="JG79" s="311">
        <f t="shared" si="884"/>
        <v>0</v>
      </c>
      <c r="JH79" s="311">
        <f t="shared" si="884"/>
        <v>0</v>
      </c>
      <c r="JI79" s="311">
        <f t="shared" si="884"/>
        <v>0</v>
      </c>
      <c r="JJ79" s="311">
        <f t="shared" si="884"/>
        <v>0</v>
      </c>
      <c r="JK79" s="311">
        <f t="shared" si="884"/>
        <v>0</v>
      </c>
      <c r="JL79" s="311">
        <f t="shared" si="884"/>
        <v>0</v>
      </c>
      <c r="JM79" s="311">
        <f t="shared" si="884"/>
        <v>0</v>
      </c>
      <c r="JN79" s="311">
        <f t="shared" si="884"/>
        <v>0</v>
      </c>
      <c r="JO79" s="311">
        <f t="shared" si="884"/>
        <v>0</v>
      </c>
      <c r="JP79" s="311">
        <f t="shared" si="884"/>
        <v>0</v>
      </c>
      <c r="JQ79" s="311">
        <f t="shared" si="884"/>
        <v>0</v>
      </c>
      <c r="JR79" s="311">
        <f t="shared" si="884"/>
        <v>0</v>
      </c>
      <c r="JS79" s="311">
        <f t="shared" si="884"/>
        <v>0</v>
      </c>
      <c r="JT79" s="311">
        <f t="shared" si="884"/>
        <v>0</v>
      </c>
      <c r="JU79" s="311">
        <f t="shared" si="884"/>
        <v>0</v>
      </c>
      <c r="JV79" s="311">
        <f t="shared" si="884"/>
        <v>0</v>
      </c>
      <c r="JW79" s="311">
        <f t="shared" si="884"/>
        <v>0</v>
      </c>
      <c r="JX79" s="311">
        <f t="shared" si="884"/>
        <v>0</v>
      </c>
      <c r="JY79" s="311">
        <f t="shared" si="884"/>
        <v>0</v>
      </c>
      <c r="JZ79" s="311">
        <f t="shared" si="884"/>
        <v>0</v>
      </c>
      <c r="KA79" s="311">
        <f t="shared" si="884"/>
        <v>0</v>
      </c>
      <c r="KB79" s="311">
        <f t="shared" si="884"/>
        <v>0</v>
      </c>
      <c r="KC79" s="311">
        <f t="shared" si="884"/>
        <v>0</v>
      </c>
      <c r="KD79" s="311">
        <f t="shared" si="884"/>
        <v>0</v>
      </c>
      <c r="KF79" s="311">
        <f t="shared" ref="KF79:LN79" si="885">KF$34*KF55</f>
        <v>0</v>
      </c>
      <c r="KG79" s="311">
        <f t="shared" si="885"/>
        <v>0</v>
      </c>
      <c r="KH79" s="311">
        <f t="shared" si="885"/>
        <v>0</v>
      </c>
      <c r="KI79" s="311">
        <f t="shared" si="885"/>
        <v>0</v>
      </c>
      <c r="KJ79" s="311">
        <f t="shared" si="885"/>
        <v>0</v>
      </c>
      <c r="KK79" s="311">
        <f t="shared" si="885"/>
        <v>0</v>
      </c>
      <c r="KL79" s="311">
        <f t="shared" si="885"/>
        <v>0</v>
      </c>
      <c r="KM79" s="311">
        <f t="shared" si="885"/>
        <v>0</v>
      </c>
      <c r="KN79" s="311">
        <f t="shared" si="885"/>
        <v>0</v>
      </c>
      <c r="KO79" s="311">
        <f t="shared" si="885"/>
        <v>0</v>
      </c>
      <c r="KP79" s="311">
        <f t="shared" si="885"/>
        <v>0</v>
      </c>
      <c r="KQ79" s="311">
        <f t="shared" si="885"/>
        <v>0</v>
      </c>
      <c r="KR79" s="311">
        <f t="shared" si="885"/>
        <v>0</v>
      </c>
      <c r="KS79" s="311">
        <f t="shared" si="885"/>
        <v>0</v>
      </c>
      <c r="KT79" s="311">
        <f t="shared" si="885"/>
        <v>0</v>
      </c>
      <c r="KU79" s="311">
        <f t="shared" si="885"/>
        <v>0</v>
      </c>
      <c r="KV79" s="311">
        <f t="shared" si="885"/>
        <v>0</v>
      </c>
      <c r="KW79" s="311">
        <f t="shared" si="885"/>
        <v>0</v>
      </c>
      <c r="KX79" s="311">
        <f t="shared" si="885"/>
        <v>0</v>
      </c>
      <c r="KY79" s="311">
        <f t="shared" si="885"/>
        <v>0</v>
      </c>
      <c r="KZ79" s="311">
        <f t="shared" si="885"/>
        <v>0</v>
      </c>
      <c r="LA79" s="311">
        <f t="shared" si="885"/>
        <v>0</v>
      </c>
      <c r="LB79" s="311">
        <f t="shared" si="885"/>
        <v>0</v>
      </c>
      <c r="LC79" s="311">
        <f t="shared" si="885"/>
        <v>0</v>
      </c>
      <c r="LD79" s="311">
        <f t="shared" si="885"/>
        <v>0</v>
      </c>
      <c r="LE79" s="311">
        <f t="shared" si="885"/>
        <v>0</v>
      </c>
      <c r="LF79" s="311">
        <f t="shared" si="885"/>
        <v>0</v>
      </c>
      <c r="LG79" s="311">
        <f t="shared" si="885"/>
        <v>0</v>
      </c>
      <c r="LH79" s="311">
        <f t="shared" si="885"/>
        <v>0</v>
      </c>
      <c r="LI79" s="311">
        <f t="shared" si="885"/>
        <v>0</v>
      </c>
      <c r="LJ79" s="311">
        <f t="shared" si="885"/>
        <v>0</v>
      </c>
      <c r="LK79" s="311">
        <f t="shared" si="885"/>
        <v>0</v>
      </c>
      <c r="LL79" s="311">
        <f t="shared" si="885"/>
        <v>0</v>
      </c>
      <c r="LM79" s="311">
        <f t="shared" si="885"/>
        <v>0</v>
      </c>
      <c r="LN79" s="311">
        <f t="shared" si="885"/>
        <v>0</v>
      </c>
      <c r="LP79" s="311">
        <f t="shared" ref="LP79:MX79" si="886">LP$34*LP55</f>
        <v>0</v>
      </c>
      <c r="LQ79" s="311">
        <f t="shared" si="886"/>
        <v>0</v>
      </c>
      <c r="LR79" s="311">
        <f t="shared" si="886"/>
        <v>0</v>
      </c>
      <c r="LS79" s="311">
        <f t="shared" si="886"/>
        <v>0</v>
      </c>
      <c r="LT79" s="311">
        <f t="shared" si="886"/>
        <v>0</v>
      </c>
      <c r="LU79" s="311">
        <f t="shared" si="886"/>
        <v>0</v>
      </c>
      <c r="LV79" s="311">
        <f t="shared" si="886"/>
        <v>0</v>
      </c>
      <c r="LW79" s="311">
        <f t="shared" si="886"/>
        <v>0</v>
      </c>
      <c r="LX79" s="311">
        <f t="shared" si="886"/>
        <v>0</v>
      </c>
      <c r="LY79" s="311">
        <f t="shared" si="886"/>
        <v>0</v>
      </c>
      <c r="LZ79" s="311">
        <f t="shared" si="886"/>
        <v>0</v>
      </c>
      <c r="MA79" s="311">
        <f t="shared" si="886"/>
        <v>0</v>
      </c>
      <c r="MB79" s="311">
        <f t="shared" si="886"/>
        <v>0</v>
      </c>
      <c r="MC79" s="311">
        <f t="shared" si="886"/>
        <v>0</v>
      </c>
      <c r="MD79" s="311">
        <f t="shared" si="886"/>
        <v>0</v>
      </c>
      <c r="ME79" s="311">
        <f t="shared" si="886"/>
        <v>0</v>
      </c>
      <c r="MF79" s="311">
        <f t="shared" si="886"/>
        <v>0</v>
      </c>
      <c r="MG79" s="311">
        <f t="shared" si="886"/>
        <v>0</v>
      </c>
      <c r="MH79" s="311">
        <f t="shared" si="886"/>
        <v>0</v>
      </c>
      <c r="MI79" s="311">
        <f t="shared" si="886"/>
        <v>0</v>
      </c>
      <c r="MJ79" s="311">
        <f t="shared" si="886"/>
        <v>0</v>
      </c>
      <c r="MK79" s="311">
        <f t="shared" si="886"/>
        <v>0</v>
      </c>
      <c r="ML79" s="311">
        <f t="shared" si="886"/>
        <v>0</v>
      </c>
      <c r="MM79" s="311">
        <f t="shared" si="886"/>
        <v>0</v>
      </c>
      <c r="MN79" s="311">
        <f t="shared" si="886"/>
        <v>0</v>
      </c>
      <c r="MO79" s="311">
        <f t="shared" si="886"/>
        <v>0</v>
      </c>
      <c r="MP79" s="311">
        <f t="shared" si="886"/>
        <v>0</v>
      </c>
      <c r="MQ79" s="311">
        <f t="shared" si="886"/>
        <v>0</v>
      </c>
      <c r="MR79" s="311">
        <f t="shared" si="886"/>
        <v>0</v>
      </c>
      <c r="MS79" s="311">
        <f t="shared" si="886"/>
        <v>0</v>
      </c>
      <c r="MT79" s="311">
        <f t="shared" si="886"/>
        <v>0</v>
      </c>
      <c r="MU79" s="311">
        <f t="shared" si="886"/>
        <v>75.665625251632903</v>
      </c>
      <c r="MV79" s="311">
        <f t="shared" si="886"/>
        <v>38.246320894243482</v>
      </c>
      <c r="MW79" s="311">
        <f t="shared" si="886"/>
        <v>60.421814509923784</v>
      </c>
      <c r="MX79" s="311">
        <f t="shared" si="886"/>
        <v>43.756939123289342</v>
      </c>
      <c r="MZ79" s="311">
        <f t="shared" ref="MZ79:OH79" si="887">MZ$34*MZ55</f>
        <v>0</v>
      </c>
      <c r="NA79" s="311">
        <f t="shared" si="887"/>
        <v>0</v>
      </c>
      <c r="NB79" s="311">
        <f t="shared" si="887"/>
        <v>0</v>
      </c>
      <c r="NC79" s="311">
        <f t="shared" si="887"/>
        <v>0</v>
      </c>
      <c r="ND79" s="311">
        <f t="shared" si="887"/>
        <v>0</v>
      </c>
      <c r="NE79" s="311">
        <f t="shared" si="887"/>
        <v>0</v>
      </c>
      <c r="NF79" s="311">
        <f t="shared" si="887"/>
        <v>0</v>
      </c>
      <c r="NG79" s="311">
        <f t="shared" si="887"/>
        <v>0</v>
      </c>
      <c r="NH79" s="311">
        <f t="shared" si="887"/>
        <v>0</v>
      </c>
      <c r="NI79" s="311">
        <f t="shared" si="887"/>
        <v>0</v>
      </c>
      <c r="NJ79" s="311">
        <f t="shared" si="887"/>
        <v>0</v>
      </c>
      <c r="NK79" s="311">
        <f t="shared" si="887"/>
        <v>0</v>
      </c>
      <c r="NL79" s="311">
        <f t="shared" si="887"/>
        <v>0</v>
      </c>
      <c r="NM79" s="311">
        <f t="shared" si="887"/>
        <v>0</v>
      </c>
      <c r="NN79" s="311">
        <f t="shared" si="887"/>
        <v>0</v>
      </c>
      <c r="NO79" s="311">
        <f t="shared" si="887"/>
        <v>0</v>
      </c>
      <c r="NP79" s="311">
        <f t="shared" si="887"/>
        <v>0</v>
      </c>
      <c r="NQ79" s="311">
        <f t="shared" si="887"/>
        <v>0</v>
      </c>
      <c r="NR79" s="311">
        <f t="shared" si="887"/>
        <v>0</v>
      </c>
      <c r="NS79" s="311">
        <f t="shared" si="887"/>
        <v>0</v>
      </c>
      <c r="NT79" s="311">
        <f t="shared" si="887"/>
        <v>0</v>
      </c>
      <c r="NU79" s="311">
        <f t="shared" si="887"/>
        <v>0</v>
      </c>
      <c r="NV79" s="311">
        <f t="shared" si="887"/>
        <v>0</v>
      </c>
      <c r="NW79" s="311">
        <f t="shared" si="887"/>
        <v>0</v>
      </c>
      <c r="NX79" s="311">
        <f t="shared" si="887"/>
        <v>0</v>
      </c>
      <c r="NY79" s="311">
        <f t="shared" si="887"/>
        <v>0</v>
      </c>
      <c r="NZ79" s="311">
        <f t="shared" si="887"/>
        <v>0</v>
      </c>
      <c r="OA79" s="311">
        <f t="shared" si="887"/>
        <v>0</v>
      </c>
      <c r="OB79" s="311">
        <f t="shared" si="887"/>
        <v>0</v>
      </c>
      <c r="OC79" s="311">
        <f t="shared" si="887"/>
        <v>0</v>
      </c>
      <c r="OD79" s="311">
        <f t="shared" si="887"/>
        <v>0</v>
      </c>
      <c r="OE79" s="311">
        <f t="shared" si="887"/>
        <v>0</v>
      </c>
      <c r="OF79" s="311">
        <f t="shared" si="887"/>
        <v>0</v>
      </c>
      <c r="OG79" s="311">
        <f t="shared" si="887"/>
        <v>0</v>
      </c>
      <c r="OH79" s="311">
        <f t="shared" si="887"/>
        <v>0</v>
      </c>
      <c r="OJ79" s="311">
        <f t="shared" ref="OJ79:PR79" si="888">OJ$34*OJ55</f>
        <v>2.0658732149215729E-2</v>
      </c>
      <c r="OK79" s="311">
        <f t="shared" si="888"/>
        <v>2.2063162293204253E-2</v>
      </c>
      <c r="OL79" s="311">
        <f t="shared" si="888"/>
        <v>1.5564935702454751E-2</v>
      </c>
      <c r="OM79" s="311">
        <f t="shared" si="888"/>
        <v>5.9069874603346079E-3</v>
      </c>
      <c r="ON79" s="311">
        <f t="shared" si="888"/>
        <v>1.5887020699612706E-2</v>
      </c>
      <c r="OO79" s="311">
        <f t="shared" si="888"/>
        <v>6.9379016553972675E-3</v>
      </c>
      <c r="OP79" s="311">
        <f t="shared" si="888"/>
        <v>6.8560399359249456E-3</v>
      </c>
      <c r="OQ79" s="311">
        <f t="shared" si="888"/>
        <v>1.7576957220398745E-2</v>
      </c>
      <c r="OR79" s="311">
        <f t="shared" si="888"/>
        <v>1.7479188066009201E-2</v>
      </c>
      <c r="OS79" s="311">
        <f t="shared" si="888"/>
        <v>6.8302047251837398E-3</v>
      </c>
      <c r="OT79" s="311">
        <f t="shared" si="888"/>
        <v>2.836865764694187E-2</v>
      </c>
      <c r="OU79" s="311">
        <f t="shared" si="888"/>
        <v>1.9219921910717988E-2</v>
      </c>
      <c r="OV79" s="311">
        <f t="shared" si="888"/>
        <v>1.4569388276575812E-2</v>
      </c>
      <c r="OW79" s="311">
        <f t="shared" si="888"/>
        <v>2.2071369882300795E-2</v>
      </c>
      <c r="OX79" s="311">
        <f t="shared" si="888"/>
        <v>5.7523674837564875E-3</v>
      </c>
      <c r="OY79" s="311">
        <f t="shared" si="888"/>
        <v>6.345614918953065E-3</v>
      </c>
      <c r="OZ79" s="311">
        <f t="shared" si="888"/>
        <v>1.8377946520936307E-2</v>
      </c>
      <c r="PA79" s="311">
        <f t="shared" si="888"/>
        <v>7.7253707572141117E-2</v>
      </c>
      <c r="PB79" s="311">
        <f t="shared" si="888"/>
        <v>2.9826691896946301E-2</v>
      </c>
      <c r="PC79" s="311">
        <f t="shared" si="888"/>
        <v>4.3532604211470198E-2</v>
      </c>
      <c r="PD79" s="311">
        <f t="shared" si="888"/>
        <v>4.3642864996256608E-2</v>
      </c>
      <c r="PE79" s="311">
        <f t="shared" si="888"/>
        <v>5.1348563527213613E-2</v>
      </c>
      <c r="PF79" s="311">
        <f t="shared" si="888"/>
        <v>0.14852982443296261</v>
      </c>
      <c r="PG79" s="311">
        <f t="shared" si="888"/>
        <v>0.15995079552864225</v>
      </c>
      <c r="PH79" s="311">
        <f t="shared" si="888"/>
        <v>0.24023081568384447</v>
      </c>
      <c r="PI79" s="311">
        <f t="shared" si="888"/>
        <v>0.2177732259034808</v>
      </c>
      <c r="PJ79" s="311">
        <f t="shared" si="888"/>
        <v>5.3765625327100962E-2</v>
      </c>
      <c r="PK79" s="311">
        <f t="shared" si="888"/>
        <v>0.13869939672551357</v>
      </c>
      <c r="PL79" s="311">
        <f t="shared" si="888"/>
        <v>4.7449052354508366E-2</v>
      </c>
      <c r="PM79" s="311">
        <f t="shared" si="888"/>
        <v>0.12393028465314866</v>
      </c>
      <c r="PN79" s="311">
        <f t="shared" si="888"/>
        <v>4.594750006480873E-2</v>
      </c>
      <c r="PO79" s="311">
        <f t="shared" si="888"/>
        <v>0.76616173406810217</v>
      </c>
      <c r="PP79" s="311">
        <f t="shared" si="888"/>
        <v>0.34680250556156123</v>
      </c>
      <c r="PQ79" s="311">
        <f t="shared" si="888"/>
        <v>0.53415108267196132</v>
      </c>
      <c r="PR79" s="311">
        <f t="shared" si="888"/>
        <v>0.44591753343932516</v>
      </c>
      <c r="PT79" s="311">
        <f t="shared" ref="PT79:RB79" si="889">PT$34*PT55</f>
        <v>0</v>
      </c>
      <c r="PU79" s="311">
        <f t="shared" si="889"/>
        <v>0</v>
      </c>
      <c r="PV79" s="311">
        <f t="shared" si="889"/>
        <v>0</v>
      </c>
      <c r="PW79" s="311">
        <f t="shared" si="889"/>
        <v>0</v>
      </c>
      <c r="PX79" s="311">
        <f t="shared" si="889"/>
        <v>0</v>
      </c>
      <c r="PY79" s="311">
        <f t="shared" si="889"/>
        <v>0</v>
      </c>
      <c r="PZ79" s="311">
        <f t="shared" si="889"/>
        <v>0</v>
      </c>
      <c r="QA79" s="311">
        <f t="shared" si="889"/>
        <v>0</v>
      </c>
      <c r="QB79" s="311">
        <f t="shared" si="889"/>
        <v>0</v>
      </c>
      <c r="QC79" s="311">
        <f t="shared" si="889"/>
        <v>0</v>
      </c>
      <c r="QD79" s="311">
        <f t="shared" si="889"/>
        <v>0</v>
      </c>
      <c r="QE79" s="311">
        <f t="shared" si="889"/>
        <v>0</v>
      </c>
      <c r="QF79" s="311">
        <f t="shared" si="889"/>
        <v>0</v>
      </c>
      <c r="QG79" s="311">
        <f t="shared" si="889"/>
        <v>0</v>
      </c>
      <c r="QH79" s="311">
        <f t="shared" si="889"/>
        <v>0</v>
      </c>
      <c r="QI79" s="311">
        <f t="shared" si="889"/>
        <v>0</v>
      </c>
      <c r="QJ79" s="311">
        <f t="shared" si="889"/>
        <v>0</v>
      </c>
      <c r="QK79" s="311">
        <f t="shared" si="889"/>
        <v>0</v>
      </c>
      <c r="QL79" s="311">
        <f t="shared" si="889"/>
        <v>0</v>
      </c>
      <c r="QM79" s="311">
        <f t="shared" si="889"/>
        <v>0</v>
      </c>
      <c r="QN79" s="311">
        <f t="shared" si="889"/>
        <v>0</v>
      </c>
      <c r="QO79" s="311">
        <f t="shared" si="889"/>
        <v>0</v>
      </c>
      <c r="QP79" s="311">
        <f t="shared" si="889"/>
        <v>0</v>
      </c>
      <c r="QQ79" s="311">
        <f t="shared" si="889"/>
        <v>0</v>
      </c>
      <c r="QR79" s="311">
        <f t="shared" si="889"/>
        <v>0</v>
      </c>
      <c r="QS79" s="311">
        <f t="shared" si="889"/>
        <v>0</v>
      </c>
      <c r="QT79" s="311">
        <f t="shared" si="889"/>
        <v>0</v>
      </c>
      <c r="QU79" s="311">
        <f t="shared" si="889"/>
        <v>0</v>
      </c>
      <c r="QV79" s="311">
        <f t="shared" si="889"/>
        <v>0</v>
      </c>
      <c r="QW79" s="311">
        <f t="shared" si="889"/>
        <v>0</v>
      </c>
      <c r="QX79" s="311">
        <f t="shared" si="889"/>
        <v>0</v>
      </c>
      <c r="QY79" s="311">
        <f t="shared" si="889"/>
        <v>0</v>
      </c>
      <c r="QZ79" s="311">
        <f t="shared" si="889"/>
        <v>0</v>
      </c>
      <c r="RA79" s="311">
        <f t="shared" si="889"/>
        <v>0</v>
      </c>
      <c r="RB79" s="311">
        <f t="shared" si="889"/>
        <v>0</v>
      </c>
      <c r="RD79" s="311">
        <f t="shared" ref="RD79:SL79" si="890">RD$34*RD55</f>
        <v>0</v>
      </c>
      <c r="RE79" s="311">
        <f t="shared" si="890"/>
        <v>0</v>
      </c>
      <c r="RF79" s="311">
        <f t="shared" si="890"/>
        <v>0</v>
      </c>
      <c r="RG79" s="311">
        <f t="shared" si="890"/>
        <v>0</v>
      </c>
      <c r="RH79" s="311">
        <f t="shared" si="890"/>
        <v>0</v>
      </c>
      <c r="RI79" s="311">
        <f t="shared" si="890"/>
        <v>0</v>
      </c>
      <c r="RJ79" s="311">
        <f t="shared" si="890"/>
        <v>0</v>
      </c>
      <c r="RK79" s="311">
        <f t="shared" si="890"/>
        <v>0</v>
      </c>
      <c r="RL79" s="311">
        <f t="shared" si="890"/>
        <v>0</v>
      </c>
      <c r="RM79" s="311">
        <f t="shared" si="890"/>
        <v>0</v>
      </c>
      <c r="RN79" s="311">
        <f t="shared" si="890"/>
        <v>0</v>
      </c>
      <c r="RO79" s="311">
        <f t="shared" si="890"/>
        <v>0</v>
      </c>
      <c r="RP79" s="311">
        <f t="shared" si="890"/>
        <v>0</v>
      </c>
      <c r="RQ79" s="311">
        <f t="shared" si="890"/>
        <v>0</v>
      </c>
      <c r="RR79" s="311">
        <f t="shared" si="890"/>
        <v>0</v>
      </c>
      <c r="RS79" s="311">
        <f t="shared" si="890"/>
        <v>0</v>
      </c>
      <c r="RT79" s="311">
        <f t="shared" si="890"/>
        <v>0</v>
      </c>
      <c r="RU79" s="311">
        <f t="shared" si="890"/>
        <v>0</v>
      </c>
      <c r="RV79" s="311">
        <f t="shared" si="890"/>
        <v>0</v>
      </c>
      <c r="RW79" s="311">
        <f t="shared" si="890"/>
        <v>0</v>
      </c>
      <c r="RX79" s="311">
        <f t="shared" si="890"/>
        <v>0</v>
      </c>
      <c r="RY79" s="311">
        <f t="shared" si="890"/>
        <v>0</v>
      </c>
      <c r="RZ79" s="311">
        <f t="shared" si="890"/>
        <v>0</v>
      </c>
      <c r="SA79" s="311">
        <f t="shared" si="890"/>
        <v>0</v>
      </c>
      <c r="SB79" s="311">
        <f t="shared" si="890"/>
        <v>0</v>
      </c>
      <c r="SC79" s="311">
        <f t="shared" si="890"/>
        <v>0</v>
      </c>
      <c r="SD79" s="311">
        <f t="shared" si="890"/>
        <v>0</v>
      </c>
      <c r="SE79" s="311">
        <f t="shared" si="890"/>
        <v>0</v>
      </c>
      <c r="SF79" s="311">
        <f t="shared" si="890"/>
        <v>0</v>
      </c>
      <c r="SG79" s="311">
        <f t="shared" si="890"/>
        <v>0</v>
      </c>
      <c r="SH79" s="311">
        <f t="shared" si="890"/>
        <v>0</v>
      </c>
      <c r="SI79" s="311">
        <f t="shared" si="890"/>
        <v>0.1442982422337151</v>
      </c>
      <c r="SJ79" s="311">
        <f t="shared" si="890"/>
        <v>6.5450923890615145E-2</v>
      </c>
      <c r="SK79" s="311">
        <f t="shared" si="890"/>
        <v>0.11286080236229429</v>
      </c>
      <c r="SL79" s="311">
        <f t="shared" si="890"/>
        <v>2.8428138037685007E-2</v>
      </c>
      <c r="SN79" s="311">
        <f t="shared" ref="SN79:TV79" si="891">SN$34*SN55</f>
        <v>0</v>
      </c>
      <c r="SO79" s="311">
        <f t="shared" si="891"/>
        <v>0</v>
      </c>
      <c r="SP79" s="311">
        <f t="shared" si="891"/>
        <v>2.049851339676733E-2</v>
      </c>
      <c r="SQ79" s="311">
        <f t="shared" si="891"/>
        <v>8.5040327740550765E-4</v>
      </c>
      <c r="SR79" s="311">
        <f t="shared" si="891"/>
        <v>2.0842447538295304E-2</v>
      </c>
      <c r="SS79" s="311">
        <f t="shared" si="891"/>
        <v>1.0085200835165315E-3</v>
      </c>
      <c r="ST79" s="311">
        <f t="shared" si="891"/>
        <v>1.0550918525275329E-3</v>
      </c>
      <c r="SU79" s="311">
        <f t="shared" si="891"/>
        <v>2.2764630531503224E-2</v>
      </c>
      <c r="SV79" s="311">
        <f t="shared" si="891"/>
        <v>2.5715484816550623E-2</v>
      </c>
      <c r="SW79" s="311">
        <f t="shared" si="891"/>
        <v>9.5632074172174227E-4</v>
      </c>
      <c r="SX79" s="311">
        <f t="shared" si="891"/>
        <v>0</v>
      </c>
      <c r="SY79" s="311">
        <f t="shared" si="891"/>
        <v>2.2488706408144897E-2</v>
      </c>
      <c r="SZ79" s="311">
        <f t="shared" si="891"/>
        <v>2.46193816574014E-2</v>
      </c>
      <c r="TA79" s="311">
        <f t="shared" si="891"/>
        <v>0</v>
      </c>
      <c r="TB79" s="311">
        <f t="shared" si="891"/>
        <v>1.0693761538690342E-3</v>
      </c>
      <c r="TC79" s="311">
        <f t="shared" si="891"/>
        <v>4.169482641401428E-3</v>
      </c>
      <c r="TD79" s="311">
        <f t="shared" si="891"/>
        <v>0.10825298517772</v>
      </c>
      <c r="TE79" s="311">
        <f t="shared" si="891"/>
        <v>0.11667143845444554</v>
      </c>
      <c r="TF79" s="311">
        <f t="shared" si="891"/>
        <v>3.9490492110524139E-3</v>
      </c>
      <c r="TG79" s="311">
        <f t="shared" si="891"/>
        <v>5.2862698883424757E-3</v>
      </c>
      <c r="TH79" s="311">
        <f t="shared" si="891"/>
        <v>5.8601621154695015E-3</v>
      </c>
      <c r="TI79" s="311">
        <f t="shared" si="891"/>
        <v>6.614775974523094E-3</v>
      </c>
      <c r="TJ79" s="311">
        <f t="shared" si="891"/>
        <v>0.1643430524384584</v>
      </c>
      <c r="TK79" s="311">
        <f t="shared" si="891"/>
        <v>0.16668973164423387</v>
      </c>
      <c r="TL79" s="311">
        <f t="shared" si="891"/>
        <v>0</v>
      </c>
      <c r="TM79" s="311">
        <f t="shared" si="891"/>
        <v>0</v>
      </c>
      <c r="TN79" s="311">
        <f t="shared" si="891"/>
        <v>4.2248669132660555E-3</v>
      </c>
      <c r="TO79" s="311">
        <f t="shared" si="891"/>
        <v>0.14097176518528959</v>
      </c>
      <c r="TP79" s="311">
        <f t="shared" si="891"/>
        <v>6.6036038221624965E-3</v>
      </c>
      <c r="TQ79" s="311">
        <f t="shared" si="891"/>
        <v>0.15281681647832526</v>
      </c>
      <c r="TR79" s="311">
        <f t="shared" si="891"/>
        <v>6.0217081215298163E-3</v>
      </c>
      <c r="TS79" s="311">
        <f t="shared" si="891"/>
        <v>6.7786934829091026</v>
      </c>
      <c r="TT79" s="311">
        <f t="shared" si="891"/>
        <v>1.8041397408077982</v>
      </c>
      <c r="TU79" s="311">
        <f t="shared" si="891"/>
        <v>2.9286605384244027</v>
      </c>
      <c r="TV79" s="311">
        <f t="shared" si="891"/>
        <v>0.78460218625569134</v>
      </c>
      <c r="TX79" s="311">
        <f t="shared" ref="TX79:VF79" si="892">TX$34*TX55</f>
        <v>59.233108134525132</v>
      </c>
      <c r="TY79" s="311">
        <f t="shared" si="892"/>
        <v>75.633078660460072</v>
      </c>
      <c r="TZ79" s="311">
        <f t="shared" si="892"/>
        <v>49.371164518801649</v>
      </c>
      <c r="UA79" s="311">
        <f t="shared" si="892"/>
        <v>14.817035560065534</v>
      </c>
      <c r="UB79" s="311">
        <f t="shared" si="892"/>
        <v>37.711243542910871</v>
      </c>
      <c r="UC79" s="311">
        <f t="shared" si="892"/>
        <v>11.878753380792487</v>
      </c>
      <c r="UD79" s="311">
        <f t="shared" si="892"/>
        <v>11.29944311050528</v>
      </c>
      <c r="UE79" s="311">
        <f t="shared" si="892"/>
        <v>29.389873309107621</v>
      </c>
      <c r="UF79" s="311">
        <f t="shared" si="892"/>
        <v>37.368955249123218</v>
      </c>
      <c r="UG79" s="311">
        <f t="shared" si="892"/>
        <v>7.1188405589424804</v>
      </c>
      <c r="UH79" s="311">
        <f t="shared" si="892"/>
        <v>19.85231647101482</v>
      </c>
      <c r="UI79" s="311">
        <f t="shared" si="892"/>
        <v>7.1525456045460007</v>
      </c>
      <c r="UJ79" s="311">
        <f t="shared" si="892"/>
        <v>5.7595253742095824</v>
      </c>
      <c r="UK79" s="311">
        <f t="shared" si="892"/>
        <v>11.517976708139113</v>
      </c>
      <c r="UL79" s="311">
        <f t="shared" si="892"/>
        <v>1.8252628639443642</v>
      </c>
      <c r="UM79" s="311">
        <f t="shared" si="892"/>
        <v>2.3965475011174955</v>
      </c>
      <c r="UN79" s="311">
        <f t="shared" si="892"/>
        <v>16.210698062365942</v>
      </c>
      <c r="UO79" s="311">
        <f t="shared" si="892"/>
        <v>3.6948686850181929</v>
      </c>
      <c r="UP79" s="311">
        <f t="shared" si="892"/>
        <v>1.285903511302142</v>
      </c>
      <c r="UQ79" s="311">
        <f t="shared" si="892"/>
        <v>1.2934123516759994</v>
      </c>
      <c r="UR79" s="311">
        <f t="shared" si="892"/>
        <v>1.3009275698756215</v>
      </c>
      <c r="US79" s="311">
        <f t="shared" si="892"/>
        <v>1.3009328698731437</v>
      </c>
      <c r="UT79" s="311">
        <f t="shared" si="892"/>
        <v>3.7822217878536577</v>
      </c>
      <c r="UU79" s="311">
        <f t="shared" si="892"/>
        <v>2.9069739614555892</v>
      </c>
      <c r="UV79" s="311">
        <f t="shared" si="892"/>
        <v>7.8694373974308585</v>
      </c>
      <c r="UW79" s="311">
        <f t="shared" si="892"/>
        <v>11.003274749639445</v>
      </c>
      <c r="UX79" s="311">
        <f t="shared" si="892"/>
        <v>2.2689763910182537</v>
      </c>
      <c r="UY79" s="311">
        <f t="shared" si="892"/>
        <v>8.573629043213236</v>
      </c>
      <c r="UZ79" s="311">
        <f t="shared" si="892"/>
        <v>1.0245379270231287</v>
      </c>
      <c r="VA79" s="311">
        <f t="shared" si="892"/>
        <v>1.8892825190165072</v>
      </c>
      <c r="VB79" s="311">
        <f t="shared" si="892"/>
        <v>0.65398384362186801</v>
      </c>
      <c r="VC79" s="311">
        <f t="shared" si="892"/>
        <v>0.15575189422595825</v>
      </c>
      <c r="VD79" s="311">
        <f t="shared" si="892"/>
        <v>3.3932346501418562E-2</v>
      </c>
      <c r="VE79" s="311">
        <f t="shared" si="892"/>
        <v>5.3617142029887446E-2</v>
      </c>
      <c r="VF79" s="311">
        <f t="shared" si="892"/>
        <v>3.5683723801057887E-2</v>
      </c>
      <c r="VH79" s="311">
        <f t="shared" ref="VH79:WP79" si="893">VH$34*VH55</f>
        <v>0</v>
      </c>
      <c r="VI79" s="311">
        <f t="shared" si="893"/>
        <v>0</v>
      </c>
      <c r="VJ79" s="311">
        <f t="shared" si="893"/>
        <v>0</v>
      </c>
      <c r="VK79" s="311">
        <f t="shared" si="893"/>
        <v>0</v>
      </c>
      <c r="VL79" s="311">
        <f t="shared" si="893"/>
        <v>0</v>
      </c>
      <c r="VM79" s="311">
        <f t="shared" si="893"/>
        <v>0</v>
      </c>
      <c r="VN79" s="311">
        <f t="shared" si="893"/>
        <v>0</v>
      </c>
      <c r="VO79" s="311">
        <f t="shared" si="893"/>
        <v>0</v>
      </c>
      <c r="VP79" s="311">
        <f t="shared" si="893"/>
        <v>0</v>
      </c>
      <c r="VQ79" s="311">
        <f t="shared" si="893"/>
        <v>0</v>
      </c>
      <c r="VR79" s="311">
        <f t="shared" si="893"/>
        <v>0</v>
      </c>
      <c r="VS79" s="311">
        <f t="shared" si="893"/>
        <v>0</v>
      </c>
      <c r="VT79" s="311">
        <f t="shared" si="893"/>
        <v>0</v>
      </c>
      <c r="VU79" s="311">
        <f t="shared" si="893"/>
        <v>0</v>
      </c>
      <c r="VV79" s="311">
        <f t="shared" si="893"/>
        <v>0</v>
      </c>
      <c r="VW79" s="311">
        <f t="shared" si="893"/>
        <v>0</v>
      </c>
      <c r="VX79" s="311">
        <f t="shared" si="893"/>
        <v>0</v>
      </c>
      <c r="VY79" s="311">
        <f t="shared" si="893"/>
        <v>0</v>
      </c>
      <c r="VZ79" s="311">
        <f t="shared" si="893"/>
        <v>0</v>
      </c>
      <c r="WA79" s="311">
        <f t="shared" si="893"/>
        <v>0</v>
      </c>
      <c r="WB79" s="311">
        <f t="shared" si="893"/>
        <v>0</v>
      </c>
      <c r="WC79" s="311">
        <f t="shared" si="893"/>
        <v>0</v>
      </c>
      <c r="WD79" s="311">
        <f t="shared" si="893"/>
        <v>0</v>
      </c>
      <c r="WE79" s="311">
        <f t="shared" si="893"/>
        <v>0</v>
      </c>
      <c r="WF79" s="311">
        <f t="shared" si="893"/>
        <v>0</v>
      </c>
      <c r="WG79" s="311">
        <f t="shared" si="893"/>
        <v>0</v>
      </c>
      <c r="WH79" s="311">
        <f t="shared" si="893"/>
        <v>0</v>
      </c>
      <c r="WI79" s="311">
        <f t="shared" si="893"/>
        <v>0</v>
      </c>
      <c r="WJ79" s="311">
        <f t="shared" si="893"/>
        <v>0</v>
      </c>
      <c r="WK79" s="311">
        <f t="shared" si="893"/>
        <v>0</v>
      </c>
      <c r="WL79" s="311">
        <f t="shared" si="893"/>
        <v>0</v>
      </c>
      <c r="WM79" s="311">
        <f t="shared" si="893"/>
        <v>0</v>
      </c>
      <c r="WN79" s="311">
        <f t="shared" si="893"/>
        <v>0</v>
      </c>
      <c r="WO79" s="311">
        <f t="shared" si="893"/>
        <v>0</v>
      </c>
      <c r="WP79" s="311">
        <f t="shared" si="893"/>
        <v>0</v>
      </c>
      <c r="WR79" s="311">
        <f t="shared" ref="WR79:XZ79" si="894">WR$34*WR55</f>
        <v>0</v>
      </c>
      <c r="WS79" s="311">
        <f t="shared" si="894"/>
        <v>0</v>
      </c>
      <c r="WT79" s="311">
        <f t="shared" si="894"/>
        <v>0</v>
      </c>
      <c r="WU79" s="311">
        <f t="shared" si="894"/>
        <v>0</v>
      </c>
      <c r="WV79" s="311">
        <f t="shared" si="894"/>
        <v>0</v>
      </c>
      <c r="WW79" s="311">
        <f t="shared" si="894"/>
        <v>0</v>
      </c>
      <c r="WX79" s="311">
        <f t="shared" si="894"/>
        <v>0</v>
      </c>
      <c r="WY79" s="311">
        <f t="shared" si="894"/>
        <v>0</v>
      </c>
      <c r="WZ79" s="311">
        <f t="shared" si="894"/>
        <v>0</v>
      </c>
      <c r="XA79" s="311">
        <f t="shared" si="894"/>
        <v>0</v>
      </c>
      <c r="XB79" s="311">
        <f t="shared" si="894"/>
        <v>0</v>
      </c>
      <c r="XC79" s="311">
        <f t="shared" si="894"/>
        <v>0</v>
      </c>
      <c r="XD79" s="311">
        <f t="shared" si="894"/>
        <v>0</v>
      </c>
      <c r="XE79" s="311">
        <f t="shared" si="894"/>
        <v>0</v>
      </c>
      <c r="XF79" s="311">
        <f t="shared" si="894"/>
        <v>0</v>
      </c>
      <c r="XG79" s="311">
        <f t="shared" si="894"/>
        <v>0</v>
      </c>
      <c r="XH79" s="311">
        <f t="shared" si="894"/>
        <v>0</v>
      </c>
      <c r="XI79" s="311">
        <f t="shared" si="894"/>
        <v>0</v>
      </c>
      <c r="XJ79" s="311">
        <f t="shared" si="894"/>
        <v>0</v>
      </c>
      <c r="XK79" s="311">
        <f t="shared" si="894"/>
        <v>0</v>
      </c>
      <c r="XL79" s="311">
        <f t="shared" si="894"/>
        <v>0</v>
      </c>
      <c r="XM79" s="311">
        <f t="shared" si="894"/>
        <v>0</v>
      </c>
      <c r="XN79" s="311">
        <f t="shared" si="894"/>
        <v>0</v>
      </c>
      <c r="XO79" s="311">
        <f t="shared" si="894"/>
        <v>0</v>
      </c>
      <c r="XP79" s="311">
        <f t="shared" si="894"/>
        <v>0</v>
      </c>
      <c r="XQ79" s="311">
        <f t="shared" si="894"/>
        <v>0</v>
      </c>
      <c r="XR79" s="311">
        <f t="shared" si="894"/>
        <v>0</v>
      </c>
      <c r="XS79" s="311">
        <f t="shared" si="894"/>
        <v>0</v>
      </c>
      <c r="XT79" s="311">
        <f t="shared" si="894"/>
        <v>0</v>
      </c>
      <c r="XU79" s="311">
        <f t="shared" si="894"/>
        <v>0</v>
      </c>
      <c r="XV79" s="311">
        <f t="shared" si="894"/>
        <v>0</v>
      </c>
      <c r="XW79" s="311">
        <f t="shared" si="894"/>
        <v>0</v>
      </c>
      <c r="XX79" s="311">
        <f t="shared" si="894"/>
        <v>0</v>
      </c>
      <c r="XY79" s="311">
        <f t="shared" si="894"/>
        <v>0</v>
      </c>
      <c r="XZ79" s="311">
        <f t="shared" si="894"/>
        <v>0</v>
      </c>
      <c r="YB79" s="311">
        <f t="shared" ref="YB79:ZJ79" si="895">YB$34*YB55</f>
        <v>0</v>
      </c>
      <c r="YC79" s="311">
        <f t="shared" si="895"/>
        <v>0</v>
      </c>
      <c r="YD79" s="311">
        <f t="shared" si="895"/>
        <v>0</v>
      </c>
      <c r="YE79" s="311">
        <f t="shared" si="895"/>
        <v>0</v>
      </c>
      <c r="YF79" s="311">
        <f t="shared" si="895"/>
        <v>0</v>
      </c>
      <c r="YG79" s="311">
        <f t="shared" si="895"/>
        <v>0</v>
      </c>
      <c r="YH79" s="311">
        <f t="shared" si="895"/>
        <v>0</v>
      </c>
      <c r="YI79" s="311">
        <f t="shared" si="895"/>
        <v>0</v>
      </c>
      <c r="YJ79" s="311">
        <f t="shared" si="895"/>
        <v>0</v>
      </c>
      <c r="YK79" s="311">
        <f t="shared" si="895"/>
        <v>0</v>
      </c>
      <c r="YL79" s="311">
        <f t="shared" si="895"/>
        <v>0</v>
      </c>
      <c r="YM79" s="311">
        <f t="shared" si="895"/>
        <v>0</v>
      </c>
      <c r="YN79" s="311">
        <f t="shared" si="895"/>
        <v>0</v>
      </c>
      <c r="YO79" s="311">
        <f t="shared" si="895"/>
        <v>0</v>
      </c>
      <c r="YP79" s="311">
        <f t="shared" si="895"/>
        <v>0</v>
      </c>
      <c r="YQ79" s="311">
        <f t="shared" si="895"/>
        <v>0</v>
      </c>
      <c r="YR79" s="311">
        <f t="shared" si="895"/>
        <v>0</v>
      </c>
      <c r="YS79" s="311">
        <f t="shared" si="895"/>
        <v>0</v>
      </c>
      <c r="YT79" s="311">
        <f t="shared" si="895"/>
        <v>0</v>
      </c>
      <c r="YU79" s="311">
        <f t="shared" si="895"/>
        <v>0</v>
      </c>
      <c r="YV79" s="311">
        <f t="shared" si="895"/>
        <v>0</v>
      </c>
      <c r="YW79" s="311">
        <f t="shared" si="895"/>
        <v>0</v>
      </c>
      <c r="YX79" s="311">
        <f t="shared" si="895"/>
        <v>0</v>
      </c>
      <c r="YY79" s="311">
        <f t="shared" si="895"/>
        <v>0</v>
      </c>
      <c r="YZ79" s="311">
        <f t="shared" si="895"/>
        <v>0</v>
      </c>
      <c r="ZA79" s="311">
        <f t="shared" si="895"/>
        <v>0</v>
      </c>
      <c r="ZB79" s="311">
        <f t="shared" si="895"/>
        <v>0</v>
      </c>
      <c r="ZC79" s="311">
        <f t="shared" si="895"/>
        <v>0</v>
      </c>
      <c r="ZD79" s="311">
        <f t="shared" si="895"/>
        <v>0</v>
      </c>
      <c r="ZE79" s="311">
        <f t="shared" si="895"/>
        <v>0</v>
      </c>
      <c r="ZF79" s="311">
        <f t="shared" si="895"/>
        <v>0</v>
      </c>
      <c r="ZG79" s="311">
        <f t="shared" si="895"/>
        <v>0</v>
      </c>
      <c r="ZH79" s="311">
        <f t="shared" si="895"/>
        <v>0</v>
      </c>
      <c r="ZI79" s="311">
        <f t="shared" si="895"/>
        <v>0</v>
      </c>
      <c r="ZJ79" s="311">
        <f t="shared" si="895"/>
        <v>4.9943120481474687E-2</v>
      </c>
      <c r="ZL79" s="311">
        <f t="shared" ref="ZL79:AAT79" si="896">ZL$34*ZL55</f>
        <v>0</v>
      </c>
      <c r="ZM79" s="311">
        <f t="shared" si="896"/>
        <v>0</v>
      </c>
      <c r="ZN79" s="311">
        <f t="shared" si="896"/>
        <v>0</v>
      </c>
      <c r="ZO79" s="311">
        <f t="shared" si="896"/>
        <v>0</v>
      </c>
      <c r="ZP79" s="311">
        <f t="shared" si="896"/>
        <v>0</v>
      </c>
      <c r="ZQ79" s="311">
        <f t="shared" si="896"/>
        <v>0</v>
      </c>
      <c r="ZR79" s="311">
        <f t="shared" si="896"/>
        <v>0</v>
      </c>
      <c r="ZS79" s="311">
        <f t="shared" si="896"/>
        <v>0</v>
      </c>
      <c r="ZT79" s="311">
        <f t="shared" si="896"/>
        <v>0</v>
      </c>
      <c r="ZU79" s="311">
        <f t="shared" si="896"/>
        <v>0</v>
      </c>
      <c r="ZV79" s="311">
        <f t="shared" si="896"/>
        <v>0</v>
      </c>
      <c r="ZW79" s="311">
        <f t="shared" si="896"/>
        <v>0</v>
      </c>
      <c r="ZX79" s="311">
        <f t="shared" si="896"/>
        <v>0</v>
      </c>
      <c r="ZY79" s="311">
        <f t="shared" si="896"/>
        <v>0</v>
      </c>
      <c r="ZZ79" s="311">
        <f t="shared" si="896"/>
        <v>0</v>
      </c>
      <c r="AAA79" s="311">
        <f t="shared" si="896"/>
        <v>0</v>
      </c>
      <c r="AAB79" s="311">
        <f t="shared" si="896"/>
        <v>0</v>
      </c>
      <c r="AAC79" s="311">
        <f t="shared" si="896"/>
        <v>0</v>
      </c>
      <c r="AAD79" s="311">
        <f t="shared" si="896"/>
        <v>0</v>
      </c>
      <c r="AAE79" s="311">
        <f t="shared" si="896"/>
        <v>0</v>
      </c>
      <c r="AAF79" s="311">
        <f t="shared" si="896"/>
        <v>0</v>
      </c>
      <c r="AAG79" s="311">
        <f t="shared" si="896"/>
        <v>0</v>
      </c>
      <c r="AAH79" s="311">
        <f t="shared" si="896"/>
        <v>0</v>
      </c>
      <c r="AAI79" s="311">
        <f t="shared" si="896"/>
        <v>0</v>
      </c>
      <c r="AAJ79" s="311">
        <f t="shared" si="896"/>
        <v>0</v>
      </c>
      <c r="AAK79" s="311">
        <f t="shared" si="896"/>
        <v>0</v>
      </c>
      <c r="AAL79" s="311">
        <f t="shared" si="896"/>
        <v>0</v>
      </c>
      <c r="AAM79" s="311">
        <f t="shared" si="896"/>
        <v>0</v>
      </c>
      <c r="AAN79" s="311">
        <f t="shared" si="896"/>
        <v>0</v>
      </c>
      <c r="AAO79" s="311">
        <f t="shared" si="896"/>
        <v>0</v>
      </c>
      <c r="AAP79" s="311">
        <f t="shared" si="896"/>
        <v>0</v>
      </c>
      <c r="AAQ79" s="311">
        <f t="shared" si="896"/>
        <v>0</v>
      </c>
      <c r="AAR79" s="311">
        <f t="shared" si="896"/>
        <v>0</v>
      </c>
      <c r="AAS79" s="311">
        <f t="shared" si="896"/>
        <v>0</v>
      </c>
      <c r="AAT79" s="311">
        <f t="shared" si="896"/>
        <v>0</v>
      </c>
      <c r="AAV79" s="311">
        <f t="shared" ref="AAV79:ACD79" si="897">AAV$34*AAV55</f>
        <v>0</v>
      </c>
      <c r="AAW79" s="311">
        <f t="shared" si="897"/>
        <v>0</v>
      </c>
      <c r="AAX79" s="311">
        <f t="shared" si="897"/>
        <v>0</v>
      </c>
      <c r="AAY79" s="311">
        <f t="shared" si="897"/>
        <v>0</v>
      </c>
      <c r="AAZ79" s="311">
        <f t="shared" si="897"/>
        <v>0</v>
      </c>
      <c r="ABA79" s="311">
        <f t="shared" si="897"/>
        <v>0</v>
      </c>
      <c r="ABB79" s="311">
        <f t="shared" si="897"/>
        <v>0</v>
      </c>
      <c r="ABC79" s="311">
        <f t="shared" si="897"/>
        <v>0</v>
      </c>
      <c r="ABD79" s="311">
        <f t="shared" si="897"/>
        <v>0</v>
      </c>
      <c r="ABE79" s="311">
        <f t="shared" si="897"/>
        <v>0</v>
      </c>
      <c r="ABF79" s="311">
        <f t="shared" si="897"/>
        <v>0</v>
      </c>
      <c r="ABG79" s="311">
        <f t="shared" si="897"/>
        <v>0</v>
      </c>
      <c r="ABH79" s="311">
        <f t="shared" si="897"/>
        <v>0</v>
      </c>
      <c r="ABI79" s="311">
        <f t="shared" si="897"/>
        <v>0</v>
      </c>
      <c r="ABJ79" s="311">
        <f t="shared" si="897"/>
        <v>0</v>
      </c>
      <c r="ABK79" s="311">
        <f t="shared" si="897"/>
        <v>0</v>
      </c>
      <c r="ABL79" s="311">
        <f t="shared" si="897"/>
        <v>0</v>
      </c>
      <c r="ABM79" s="311">
        <f t="shared" si="897"/>
        <v>0</v>
      </c>
      <c r="ABN79" s="311">
        <f t="shared" si="897"/>
        <v>0</v>
      </c>
      <c r="ABO79" s="311">
        <f t="shared" si="897"/>
        <v>0</v>
      </c>
      <c r="ABP79" s="311">
        <f t="shared" si="897"/>
        <v>0</v>
      </c>
      <c r="ABQ79" s="311">
        <f t="shared" si="897"/>
        <v>0</v>
      </c>
      <c r="ABR79" s="311">
        <f t="shared" si="897"/>
        <v>0</v>
      </c>
      <c r="ABS79" s="311">
        <f t="shared" si="897"/>
        <v>0</v>
      </c>
      <c r="ABT79" s="311">
        <f t="shared" si="897"/>
        <v>0</v>
      </c>
      <c r="ABU79" s="311">
        <f t="shared" si="897"/>
        <v>0</v>
      </c>
      <c r="ABV79" s="311">
        <f t="shared" si="897"/>
        <v>0</v>
      </c>
      <c r="ABW79" s="311">
        <f t="shared" si="897"/>
        <v>0</v>
      </c>
      <c r="ABX79" s="311">
        <f t="shared" si="897"/>
        <v>0</v>
      </c>
      <c r="ABY79" s="311">
        <f t="shared" si="897"/>
        <v>0</v>
      </c>
      <c r="ABZ79" s="311">
        <f t="shared" si="897"/>
        <v>0</v>
      </c>
      <c r="ACA79" s="311">
        <f t="shared" si="897"/>
        <v>0</v>
      </c>
      <c r="ACB79" s="311">
        <f t="shared" si="897"/>
        <v>0</v>
      </c>
      <c r="ACC79" s="311">
        <f t="shared" si="897"/>
        <v>0</v>
      </c>
      <c r="ACD79" s="311">
        <f t="shared" si="897"/>
        <v>0</v>
      </c>
      <c r="ACF79" s="311">
        <f t="shared" ref="ACF79:ADN79" si="898">ACF$34*ACF55</f>
        <v>6.1078542124724899</v>
      </c>
      <c r="ACG79" s="311">
        <f t="shared" si="898"/>
        <v>6.4660630156062826</v>
      </c>
      <c r="ACH79" s="311">
        <f t="shared" si="898"/>
        <v>3.3984039607160197</v>
      </c>
      <c r="ACI79" s="311">
        <f t="shared" si="898"/>
        <v>3.0295116875222585</v>
      </c>
      <c r="ACJ79" s="311">
        <f t="shared" si="898"/>
        <v>3.8501239272475289</v>
      </c>
      <c r="ACK79" s="311">
        <f t="shared" si="898"/>
        <v>3.2384514655189172</v>
      </c>
      <c r="ACL79" s="311">
        <f t="shared" si="898"/>
        <v>3.4686863562199486</v>
      </c>
      <c r="ACM79" s="311">
        <f t="shared" si="898"/>
        <v>4.2336844961786735</v>
      </c>
      <c r="ACN79" s="311">
        <f t="shared" si="898"/>
        <v>4.4719130595966385</v>
      </c>
      <c r="ACO79" s="311">
        <f t="shared" si="898"/>
        <v>4.2800643249260428</v>
      </c>
      <c r="ACP79" s="311">
        <f t="shared" si="898"/>
        <v>8.9644654020030003</v>
      </c>
      <c r="ACQ79" s="311">
        <f t="shared" si="898"/>
        <v>5.4900940132651428</v>
      </c>
      <c r="ACR79" s="311">
        <f t="shared" si="898"/>
        <v>5.7760113291264812</v>
      </c>
      <c r="ACS79" s="311">
        <f t="shared" si="898"/>
        <v>11.040529259975274</v>
      </c>
      <c r="ACT79" s="311">
        <f t="shared" si="898"/>
        <v>5.1757717090092097</v>
      </c>
      <c r="ACU79" s="311">
        <f t="shared" si="898"/>
        <v>5.3348999510363209</v>
      </c>
      <c r="ACV79" s="311">
        <f t="shared" si="898"/>
        <v>6.6730943327075574</v>
      </c>
      <c r="ACW79" s="311">
        <f t="shared" si="898"/>
        <v>6.1689110589749721</v>
      </c>
      <c r="ACX79" s="311">
        <f t="shared" si="898"/>
        <v>5.1072876343574629</v>
      </c>
      <c r="ACY79" s="311">
        <f t="shared" si="898"/>
        <v>5.6062065346989991</v>
      </c>
      <c r="ACZ79" s="311">
        <f t="shared" si="898"/>
        <v>6.1236109337557521</v>
      </c>
      <c r="ADA79" s="311">
        <f t="shared" si="898"/>
        <v>6.418629751794068</v>
      </c>
      <c r="ADB79" s="311">
        <f t="shared" si="898"/>
        <v>8.0187446417876789</v>
      </c>
      <c r="ADC79" s="311">
        <f t="shared" si="898"/>
        <v>7.9721141469564074</v>
      </c>
      <c r="ADD79" s="311">
        <f t="shared" si="898"/>
        <v>14.320365403597938</v>
      </c>
      <c r="ADE79" s="311">
        <f t="shared" si="898"/>
        <v>15.413010990781133</v>
      </c>
      <c r="ADF79" s="311">
        <f t="shared" si="898"/>
        <v>7.1128758307632785</v>
      </c>
      <c r="ADG79" s="311">
        <f t="shared" si="898"/>
        <v>8.9259701487395109</v>
      </c>
      <c r="ADH79" s="311">
        <f t="shared" si="898"/>
        <v>7.8381854820317187</v>
      </c>
      <c r="ADI79" s="311">
        <f t="shared" si="898"/>
        <v>9.7348277720328209</v>
      </c>
      <c r="ADJ79" s="311">
        <f t="shared" si="898"/>
        <v>8.4152824053260851</v>
      </c>
      <c r="ADK79" s="311">
        <f t="shared" si="898"/>
        <v>11.015891283961233</v>
      </c>
      <c r="ADL79" s="311">
        <f t="shared" si="898"/>
        <v>5.1529490873513852</v>
      </c>
      <c r="ADM79" s="311">
        <f t="shared" si="898"/>
        <v>8.0160259015440829</v>
      </c>
      <c r="ADN79" s="311">
        <f t="shared" si="898"/>
        <v>6.8230598803420772</v>
      </c>
      <c r="ADP79" s="311">
        <f t="shared" ref="ADP79:AEX79" si="899">ADP$34*ADP55</f>
        <v>0</v>
      </c>
      <c r="ADQ79" s="311">
        <f t="shared" si="899"/>
        <v>0</v>
      </c>
      <c r="ADR79" s="311">
        <f t="shared" si="899"/>
        <v>0</v>
      </c>
      <c r="ADS79" s="311">
        <f t="shared" si="899"/>
        <v>0</v>
      </c>
      <c r="ADT79" s="311">
        <f t="shared" si="899"/>
        <v>0</v>
      </c>
      <c r="ADU79" s="311">
        <f t="shared" si="899"/>
        <v>0</v>
      </c>
      <c r="ADV79" s="311">
        <f t="shared" si="899"/>
        <v>0</v>
      </c>
      <c r="ADW79" s="311">
        <f t="shared" si="899"/>
        <v>0</v>
      </c>
      <c r="ADX79" s="311">
        <f t="shared" si="899"/>
        <v>0</v>
      </c>
      <c r="ADY79" s="311">
        <f t="shared" si="899"/>
        <v>0</v>
      </c>
      <c r="ADZ79" s="311">
        <f t="shared" si="899"/>
        <v>0</v>
      </c>
      <c r="AEA79" s="311">
        <f t="shared" si="899"/>
        <v>0</v>
      </c>
      <c r="AEB79" s="311">
        <f t="shared" si="899"/>
        <v>0</v>
      </c>
      <c r="AEC79" s="311">
        <f t="shared" si="899"/>
        <v>0</v>
      </c>
      <c r="AED79" s="311">
        <f t="shared" si="899"/>
        <v>0</v>
      </c>
      <c r="AEE79" s="311">
        <f t="shared" si="899"/>
        <v>0</v>
      </c>
      <c r="AEF79" s="311">
        <f t="shared" si="899"/>
        <v>0</v>
      </c>
      <c r="AEG79" s="311">
        <f t="shared" si="899"/>
        <v>0</v>
      </c>
      <c r="AEH79" s="311">
        <f t="shared" si="899"/>
        <v>0</v>
      </c>
      <c r="AEI79" s="311">
        <f t="shared" si="899"/>
        <v>0</v>
      </c>
      <c r="AEJ79" s="311">
        <f t="shared" si="899"/>
        <v>0</v>
      </c>
      <c r="AEK79" s="311">
        <f t="shared" si="899"/>
        <v>0</v>
      </c>
      <c r="AEL79" s="311">
        <f t="shared" si="899"/>
        <v>0</v>
      </c>
      <c r="AEM79" s="311">
        <f t="shared" si="899"/>
        <v>0</v>
      </c>
      <c r="AEN79" s="311">
        <f t="shared" si="899"/>
        <v>0</v>
      </c>
      <c r="AEO79" s="311">
        <f t="shared" si="899"/>
        <v>0</v>
      </c>
      <c r="AEP79" s="311">
        <f t="shared" si="899"/>
        <v>0</v>
      </c>
      <c r="AEQ79" s="311">
        <f t="shared" si="899"/>
        <v>0</v>
      </c>
      <c r="AER79" s="311">
        <f t="shared" si="899"/>
        <v>0</v>
      </c>
      <c r="AES79" s="311">
        <f t="shared" si="899"/>
        <v>0</v>
      </c>
      <c r="AET79" s="311">
        <f t="shared" si="899"/>
        <v>0</v>
      </c>
      <c r="AEU79" s="311">
        <f t="shared" si="899"/>
        <v>0</v>
      </c>
      <c r="AEV79" s="311">
        <f t="shared" si="899"/>
        <v>0</v>
      </c>
      <c r="AEW79" s="311">
        <f t="shared" si="899"/>
        <v>0</v>
      </c>
      <c r="AEX79" s="311">
        <f t="shared" si="899"/>
        <v>0</v>
      </c>
      <c r="AEZ79" s="311">
        <f t="shared" ref="AEZ79:AGH79" si="900">AEZ$34*AEZ55</f>
        <v>0</v>
      </c>
      <c r="AFA79" s="311">
        <f t="shared" si="900"/>
        <v>0</v>
      </c>
      <c r="AFB79" s="311">
        <f t="shared" si="900"/>
        <v>0</v>
      </c>
      <c r="AFC79" s="311">
        <f t="shared" si="900"/>
        <v>0</v>
      </c>
      <c r="AFD79" s="311">
        <f t="shared" si="900"/>
        <v>0</v>
      </c>
      <c r="AFE79" s="311">
        <f t="shared" si="900"/>
        <v>0</v>
      </c>
      <c r="AFF79" s="311">
        <f t="shared" si="900"/>
        <v>0</v>
      </c>
      <c r="AFG79" s="311">
        <f t="shared" si="900"/>
        <v>0</v>
      </c>
      <c r="AFH79" s="311">
        <f t="shared" si="900"/>
        <v>0</v>
      </c>
      <c r="AFI79" s="311">
        <f t="shared" si="900"/>
        <v>0</v>
      </c>
      <c r="AFJ79" s="311">
        <f t="shared" si="900"/>
        <v>0</v>
      </c>
      <c r="AFK79" s="311">
        <f t="shared" si="900"/>
        <v>0</v>
      </c>
      <c r="AFL79" s="311">
        <f t="shared" si="900"/>
        <v>0</v>
      </c>
      <c r="AFM79" s="311">
        <f t="shared" si="900"/>
        <v>0</v>
      </c>
      <c r="AFN79" s="311">
        <f t="shared" si="900"/>
        <v>0</v>
      </c>
      <c r="AFO79" s="311">
        <f t="shared" si="900"/>
        <v>0</v>
      </c>
      <c r="AFP79" s="311">
        <f t="shared" si="900"/>
        <v>0</v>
      </c>
      <c r="AFQ79" s="311">
        <f t="shared" si="900"/>
        <v>0</v>
      </c>
      <c r="AFR79" s="311">
        <f t="shared" si="900"/>
        <v>0</v>
      </c>
      <c r="AFS79" s="311">
        <f t="shared" si="900"/>
        <v>0</v>
      </c>
      <c r="AFT79" s="311">
        <f t="shared" si="900"/>
        <v>0</v>
      </c>
      <c r="AFU79" s="311">
        <f t="shared" si="900"/>
        <v>0</v>
      </c>
      <c r="AFV79" s="311">
        <f t="shared" si="900"/>
        <v>0</v>
      </c>
      <c r="AFW79" s="311">
        <f t="shared" si="900"/>
        <v>0</v>
      </c>
      <c r="AFX79" s="311">
        <f t="shared" si="900"/>
        <v>0</v>
      </c>
      <c r="AFY79" s="311">
        <f t="shared" si="900"/>
        <v>0</v>
      </c>
      <c r="AFZ79" s="311">
        <f t="shared" si="900"/>
        <v>0</v>
      </c>
      <c r="AGA79" s="311">
        <f t="shared" si="900"/>
        <v>0</v>
      </c>
      <c r="AGB79" s="311">
        <f t="shared" si="900"/>
        <v>0</v>
      </c>
      <c r="AGC79" s="311">
        <f t="shared" si="900"/>
        <v>0</v>
      </c>
      <c r="AGD79" s="311">
        <f t="shared" si="900"/>
        <v>0</v>
      </c>
      <c r="AGE79" s="311">
        <f t="shared" si="900"/>
        <v>0</v>
      </c>
      <c r="AGF79" s="311">
        <f t="shared" si="900"/>
        <v>0</v>
      </c>
      <c r="AGG79" s="311">
        <f t="shared" si="900"/>
        <v>0</v>
      </c>
      <c r="AGH79" s="311">
        <f t="shared" si="900"/>
        <v>0</v>
      </c>
    </row>
    <row r="80" spans="3:866" x14ac:dyDescent="0.25">
      <c r="C80" s="149" t="s">
        <v>86</v>
      </c>
      <c r="D80" s="312">
        <f>D$35*D56</f>
        <v>58.539260538205511</v>
      </c>
      <c r="E80" s="312">
        <f t="shared" ref="E80:AL80" si="901">E$35*E56</f>
        <v>60.400590601490627</v>
      </c>
      <c r="F80" s="312">
        <f t="shared" si="901"/>
        <v>68.438270364249277</v>
      </c>
      <c r="G80" s="312">
        <f t="shared" si="901"/>
        <v>125.57819951723249</v>
      </c>
      <c r="H80" s="312">
        <f t="shared" si="901"/>
        <v>40.7313531428983</v>
      </c>
      <c r="I80" s="312">
        <f t="shared" si="901"/>
        <v>85.834237250118491</v>
      </c>
      <c r="J80" s="312">
        <f t="shared" si="901"/>
        <v>83.570667992096674</v>
      </c>
      <c r="K80" s="312">
        <f t="shared" si="901"/>
        <v>103.20247738446614</v>
      </c>
      <c r="L80" s="312">
        <f t="shared" si="901"/>
        <v>65.950320697579031</v>
      </c>
      <c r="M80" s="312">
        <f t="shared" si="901"/>
        <v>105.44349963966455</v>
      </c>
      <c r="N80" s="312">
        <f t="shared" si="901"/>
        <v>220.13514379629245</v>
      </c>
      <c r="O80" s="312">
        <f t="shared" si="901"/>
        <v>179.05194904663199</v>
      </c>
      <c r="P80" s="312">
        <f t="shared" si="901"/>
        <v>265.52377000690899</v>
      </c>
      <c r="Q80" s="312">
        <f t="shared" si="901"/>
        <v>243.28035918297036</v>
      </c>
      <c r="R80" s="312">
        <f t="shared" si="901"/>
        <v>297.20012007747465</v>
      </c>
      <c r="S80" s="312">
        <f t="shared" si="901"/>
        <v>310.18227091386774</v>
      </c>
      <c r="T80" s="312">
        <f t="shared" si="901"/>
        <v>297.94182458941157</v>
      </c>
      <c r="U80" s="312">
        <f t="shared" si="901"/>
        <v>293.86696040834494</v>
      </c>
      <c r="V80" s="312">
        <f t="shared" si="901"/>
        <v>296.37699661571799</v>
      </c>
      <c r="W80" s="312">
        <f t="shared" si="901"/>
        <v>327.23017223754039</v>
      </c>
      <c r="X80" s="312">
        <f t="shared" si="901"/>
        <v>337.35689119360796</v>
      </c>
      <c r="Y80" s="312">
        <f t="shared" si="901"/>
        <v>352.62040599543855</v>
      </c>
      <c r="Z80" s="312">
        <f t="shared" si="901"/>
        <v>320.04000678007475</v>
      </c>
      <c r="AA80" s="312">
        <f t="shared" si="901"/>
        <v>378.06605957622821</v>
      </c>
      <c r="AB80" s="312">
        <f t="shared" si="901"/>
        <v>391.89238462697523</v>
      </c>
      <c r="AC80" s="312">
        <f t="shared" si="901"/>
        <v>477.66159176488537</v>
      </c>
      <c r="AD80" s="312">
        <f t="shared" si="901"/>
        <v>733.7954415940859</v>
      </c>
      <c r="AE80" s="312">
        <f t="shared" si="901"/>
        <v>993.30274279210153</v>
      </c>
      <c r="AF80" s="312">
        <f t="shared" si="901"/>
        <v>1380.945638238682</v>
      </c>
      <c r="AG80" s="312">
        <f t="shared" si="901"/>
        <v>1665.4125750195381</v>
      </c>
      <c r="AH80" s="312">
        <f t="shared" si="901"/>
        <v>2153.4459580567982</v>
      </c>
      <c r="AI80" s="312">
        <f t="shared" si="901"/>
        <v>1847.7841534798524</v>
      </c>
      <c r="AJ80" s="312">
        <f t="shared" si="901"/>
        <v>3173.3286911240752</v>
      </c>
      <c r="AK80" s="312">
        <f t="shared" si="901"/>
        <v>2289.5552107054714</v>
      </c>
      <c r="AL80" s="312">
        <f t="shared" si="901"/>
        <v>1827.0363239299656</v>
      </c>
      <c r="AN80" s="312">
        <f>AN$35*AN56</f>
        <v>46.903891421527511</v>
      </c>
      <c r="AO80" s="312">
        <f t="shared" ref="AO80:BV80" si="902">AO$35*AO56</f>
        <v>36.390591528074737</v>
      </c>
      <c r="AP80" s="312">
        <f t="shared" si="902"/>
        <v>31.132460457388554</v>
      </c>
      <c r="AQ80" s="312">
        <f t="shared" si="902"/>
        <v>27.098788705650907</v>
      </c>
      <c r="AR80" s="312">
        <f t="shared" si="902"/>
        <v>36.642225902074166</v>
      </c>
      <c r="AS80" s="312">
        <f t="shared" si="902"/>
        <v>80.11324115879853</v>
      </c>
      <c r="AT80" s="312">
        <f t="shared" si="902"/>
        <v>109.06999633840395</v>
      </c>
      <c r="AU80" s="312">
        <f t="shared" si="902"/>
        <v>94.330489014433795</v>
      </c>
      <c r="AV80" s="312">
        <f t="shared" si="902"/>
        <v>142.98748390914756</v>
      </c>
      <c r="AW80" s="312">
        <f t="shared" si="902"/>
        <v>171.85968483531087</v>
      </c>
      <c r="AX80" s="312">
        <f t="shared" si="902"/>
        <v>152.88341240868502</v>
      </c>
      <c r="AY80" s="312">
        <f t="shared" si="902"/>
        <v>231.45281104651332</v>
      </c>
      <c r="AZ80" s="312">
        <f t="shared" si="902"/>
        <v>259.70475087580138</v>
      </c>
      <c r="BA80" s="312">
        <f t="shared" si="902"/>
        <v>214.18229708580193</v>
      </c>
      <c r="BB80" s="312">
        <f t="shared" si="902"/>
        <v>300.23837752843002</v>
      </c>
      <c r="BC80" s="312">
        <f t="shared" si="902"/>
        <v>295.19672527671236</v>
      </c>
      <c r="BD80" s="312">
        <f t="shared" si="902"/>
        <v>183.94515474977931</v>
      </c>
      <c r="BE80" s="312">
        <f t="shared" si="902"/>
        <v>208.6491029538561</v>
      </c>
      <c r="BF80" s="312">
        <f t="shared" si="902"/>
        <v>215.81871062417517</v>
      </c>
      <c r="BG80" s="312">
        <f t="shared" si="902"/>
        <v>244.17212753297193</v>
      </c>
      <c r="BH80" s="312">
        <f t="shared" si="902"/>
        <v>245.40119692004464</v>
      </c>
      <c r="BI80" s="312">
        <f t="shared" si="902"/>
        <v>260.56142234190332</v>
      </c>
      <c r="BJ80" s="312">
        <f t="shared" si="902"/>
        <v>264.53875717147753</v>
      </c>
      <c r="BK80" s="312">
        <f t="shared" si="902"/>
        <v>252.93356171668285</v>
      </c>
      <c r="BL80" s="312">
        <f t="shared" si="902"/>
        <v>143.15283223187697</v>
      </c>
      <c r="BM80" s="312">
        <f t="shared" si="902"/>
        <v>77.37032148430491</v>
      </c>
      <c r="BN80" s="312">
        <f t="shared" si="902"/>
        <v>39.701808960931942</v>
      </c>
      <c r="BO80" s="312">
        <f t="shared" si="902"/>
        <v>66.312774230213222</v>
      </c>
      <c r="BP80" s="312">
        <f t="shared" si="902"/>
        <v>80.249106180530347</v>
      </c>
      <c r="BQ80" s="312">
        <f t="shared" si="902"/>
        <v>179.24866118321279</v>
      </c>
      <c r="BR80" s="312">
        <f t="shared" si="902"/>
        <v>67.160715954392117</v>
      </c>
      <c r="BS80" s="312">
        <f t="shared" si="902"/>
        <v>40.647293727502678</v>
      </c>
      <c r="BT80" s="312">
        <f t="shared" si="902"/>
        <v>63.010368368523388</v>
      </c>
      <c r="BU80" s="312">
        <f t="shared" si="902"/>
        <v>44.14274985636515</v>
      </c>
      <c r="BV80" s="312">
        <f t="shared" si="902"/>
        <v>40.926584645149163</v>
      </c>
      <c r="BX80" s="312">
        <f>BX$35*BX56</f>
        <v>187.86021194332292</v>
      </c>
      <c r="BY80" s="312">
        <f t="shared" ref="BY80:DF80" si="903">BY$35*BY56</f>
        <v>215.7013566225431</v>
      </c>
      <c r="BZ80" s="312">
        <f t="shared" si="903"/>
        <v>200.459194150088</v>
      </c>
      <c r="CA80" s="312">
        <f t="shared" si="903"/>
        <v>223.05062444845817</v>
      </c>
      <c r="CB80" s="312">
        <f t="shared" si="903"/>
        <v>183.91447059594924</v>
      </c>
      <c r="CC80" s="312">
        <f t="shared" si="903"/>
        <v>163.86549390597858</v>
      </c>
      <c r="CD80" s="312">
        <f t="shared" si="903"/>
        <v>133.87847143969876</v>
      </c>
      <c r="CE80" s="312">
        <f t="shared" si="903"/>
        <v>117.05993181073102</v>
      </c>
      <c r="CF80" s="312">
        <f t="shared" si="903"/>
        <v>116.93247025677465</v>
      </c>
      <c r="CG80" s="312">
        <f t="shared" si="903"/>
        <v>114.48946663674604</v>
      </c>
      <c r="CH80" s="312">
        <f t="shared" si="903"/>
        <v>118.2752610120024</v>
      </c>
      <c r="CI80" s="312">
        <f t="shared" si="903"/>
        <v>143.18372067202512</v>
      </c>
      <c r="CJ80" s="312">
        <f t="shared" si="903"/>
        <v>148.78637785575012</v>
      </c>
      <c r="CK80" s="312">
        <f t="shared" si="903"/>
        <v>128.77524562259757</v>
      </c>
      <c r="CL80" s="312">
        <f t="shared" si="903"/>
        <v>163.45317051062634</v>
      </c>
      <c r="CM80" s="312">
        <f t="shared" si="903"/>
        <v>161.41013715578873</v>
      </c>
      <c r="CN80" s="312">
        <f t="shared" si="903"/>
        <v>162.69402242772657</v>
      </c>
      <c r="CO80" s="312">
        <f t="shared" si="903"/>
        <v>192.77611832110833</v>
      </c>
      <c r="CP80" s="312">
        <f t="shared" si="903"/>
        <v>261.90552411933061</v>
      </c>
      <c r="CQ80" s="312">
        <f t="shared" si="903"/>
        <v>262.2941548841236</v>
      </c>
      <c r="CR80" s="312">
        <f t="shared" si="903"/>
        <v>220.64581216030305</v>
      </c>
      <c r="CS80" s="312">
        <f t="shared" si="903"/>
        <v>236.82650012958533</v>
      </c>
      <c r="CT80" s="312">
        <f t="shared" si="903"/>
        <v>234.42062999866789</v>
      </c>
      <c r="CU80" s="312">
        <f t="shared" si="903"/>
        <v>206.36455101556444</v>
      </c>
      <c r="CV80" s="312">
        <f t="shared" si="903"/>
        <v>213.56810367309089</v>
      </c>
      <c r="CW80" s="312">
        <f t="shared" si="903"/>
        <v>269.32953836672385</v>
      </c>
      <c r="CX80" s="312">
        <f t="shared" si="903"/>
        <v>247.16943874206348</v>
      </c>
      <c r="CY80" s="312">
        <f t="shared" si="903"/>
        <v>171.13488220075564</v>
      </c>
      <c r="CZ80" s="312">
        <f t="shared" si="903"/>
        <v>204.76747176979731</v>
      </c>
      <c r="DA80" s="312">
        <f t="shared" si="903"/>
        <v>233.43391640812928</v>
      </c>
      <c r="DB80" s="312">
        <f t="shared" si="903"/>
        <v>200.02843567696743</v>
      </c>
      <c r="DC80" s="312">
        <f t="shared" si="903"/>
        <v>153.2727461594248</v>
      </c>
      <c r="DD80" s="312">
        <f t="shared" si="903"/>
        <v>240.10943573122387</v>
      </c>
      <c r="DE80" s="312">
        <f t="shared" si="903"/>
        <v>176.72599793312432</v>
      </c>
      <c r="DF80" s="312">
        <f t="shared" si="903"/>
        <v>153.92290687999738</v>
      </c>
      <c r="DH80" s="312">
        <f>DH$35*DH56</f>
        <v>0</v>
      </c>
      <c r="DI80" s="312">
        <f t="shared" ref="DI80:EP80" si="904">DI$35*DI56</f>
        <v>0</v>
      </c>
      <c r="DJ80" s="312">
        <f t="shared" si="904"/>
        <v>0</v>
      </c>
      <c r="DK80" s="312">
        <f t="shared" si="904"/>
        <v>0</v>
      </c>
      <c r="DL80" s="312">
        <f t="shared" si="904"/>
        <v>0</v>
      </c>
      <c r="DM80" s="312">
        <f t="shared" si="904"/>
        <v>0</v>
      </c>
      <c r="DN80" s="312">
        <f t="shared" si="904"/>
        <v>0</v>
      </c>
      <c r="DO80" s="312">
        <f t="shared" si="904"/>
        <v>0</v>
      </c>
      <c r="DP80" s="312">
        <f t="shared" si="904"/>
        <v>0</v>
      </c>
      <c r="DQ80" s="312">
        <f t="shared" si="904"/>
        <v>0</v>
      </c>
      <c r="DR80" s="312">
        <f t="shared" si="904"/>
        <v>0</v>
      </c>
      <c r="DS80" s="312">
        <f t="shared" si="904"/>
        <v>0</v>
      </c>
      <c r="DT80" s="312">
        <f t="shared" si="904"/>
        <v>0</v>
      </c>
      <c r="DU80" s="312">
        <f t="shared" si="904"/>
        <v>0</v>
      </c>
      <c r="DV80" s="312">
        <f t="shared" si="904"/>
        <v>0</v>
      </c>
      <c r="DW80" s="312">
        <f t="shared" si="904"/>
        <v>0</v>
      </c>
      <c r="DX80" s="312">
        <f t="shared" si="904"/>
        <v>0</v>
      </c>
      <c r="DY80" s="312">
        <f t="shared" si="904"/>
        <v>0</v>
      </c>
      <c r="DZ80" s="312">
        <f t="shared" si="904"/>
        <v>0</v>
      </c>
      <c r="EA80" s="312">
        <f t="shared" si="904"/>
        <v>0</v>
      </c>
      <c r="EB80" s="312">
        <f t="shared" si="904"/>
        <v>0</v>
      </c>
      <c r="EC80" s="312">
        <f t="shared" si="904"/>
        <v>0</v>
      </c>
      <c r="ED80" s="312">
        <f t="shared" si="904"/>
        <v>0</v>
      </c>
      <c r="EE80" s="312">
        <f t="shared" si="904"/>
        <v>0</v>
      </c>
      <c r="EF80" s="312">
        <f t="shared" si="904"/>
        <v>0</v>
      </c>
      <c r="EG80" s="312">
        <f t="shared" si="904"/>
        <v>0</v>
      </c>
      <c r="EH80" s="312">
        <f t="shared" si="904"/>
        <v>0</v>
      </c>
      <c r="EI80" s="312">
        <f t="shared" si="904"/>
        <v>0</v>
      </c>
      <c r="EJ80" s="312">
        <f t="shared" si="904"/>
        <v>0</v>
      </c>
      <c r="EK80" s="312">
        <f t="shared" si="904"/>
        <v>0</v>
      </c>
      <c r="EL80" s="312">
        <f t="shared" si="904"/>
        <v>0</v>
      </c>
      <c r="EM80" s="312">
        <f t="shared" si="904"/>
        <v>0</v>
      </c>
      <c r="EN80" s="312">
        <f t="shared" si="904"/>
        <v>0</v>
      </c>
      <c r="EO80" s="312">
        <f t="shared" si="904"/>
        <v>0</v>
      </c>
      <c r="EP80" s="312">
        <f t="shared" si="904"/>
        <v>0</v>
      </c>
      <c r="ER80" s="312">
        <f>ER$35*ER56</f>
        <v>0</v>
      </c>
      <c r="ES80" s="312">
        <f t="shared" ref="ES80:FZ80" si="905">ES$35*ES56</f>
        <v>0</v>
      </c>
      <c r="ET80" s="312">
        <f t="shared" si="905"/>
        <v>0</v>
      </c>
      <c r="EU80" s="312">
        <f t="shared" si="905"/>
        <v>0</v>
      </c>
      <c r="EV80" s="312">
        <f t="shared" si="905"/>
        <v>0</v>
      </c>
      <c r="EW80" s="312">
        <f t="shared" si="905"/>
        <v>0</v>
      </c>
      <c r="EX80" s="312">
        <f t="shared" si="905"/>
        <v>0</v>
      </c>
      <c r="EY80" s="312">
        <f t="shared" si="905"/>
        <v>0</v>
      </c>
      <c r="EZ80" s="312">
        <f t="shared" si="905"/>
        <v>0</v>
      </c>
      <c r="FA80" s="312">
        <f t="shared" si="905"/>
        <v>0</v>
      </c>
      <c r="FB80" s="312">
        <f t="shared" si="905"/>
        <v>0</v>
      </c>
      <c r="FC80" s="312">
        <f t="shared" si="905"/>
        <v>0</v>
      </c>
      <c r="FD80" s="312">
        <f t="shared" si="905"/>
        <v>0</v>
      </c>
      <c r="FE80" s="312">
        <f t="shared" si="905"/>
        <v>0</v>
      </c>
      <c r="FF80" s="312">
        <f t="shared" si="905"/>
        <v>0</v>
      </c>
      <c r="FG80" s="312">
        <f t="shared" si="905"/>
        <v>0</v>
      </c>
      <c r="FH80" s="312">
        <f t="shared" si="905"/>
        <v>0</v>
      </c>
      <c r="FI80" s="312">
        <f t="shared" si="905"/>
        <v>0</v>
      </c>
      <c r="FJ80" s="312">
        <f t="shared" si="905"/>
        <v>0</v>
      </c>
      <c r="FK80" s="312">
        <f t="shared" si="905"/>
        <v>0</v>
      </c>
      <c r="FL80" s="312">
        <f t="shared" si="905"/>
        <v>0</v>
      </c>
      <c r="FM80" s="312">
        <f t="shared" si="905"/>
        <v>0</v>
      </c>
      <c r="FN80" s="312">
        <f t="shared" si="905"/>
        <v>0</v>
      </c>
      <c r="FO80" s="312">
        <f t="shared" si="905"/>
        <v>0</v>
      </c>
      <c r="FP80" s="312">
        <f t="shared" si="905"/>
        <v>0</v>
      </c>
      <c r="FQ80" s="312">
        <f t="shared" si="905"/>
        <v>0</v>
      </c>
      <c r="FR80" s="312">
        <f t="shared" si="905"/>
        <v>0</v>
      </c>
      <c r="FS80" s="312">
        <f t="shared" si="905"/>
        <v>0</v>
      </c>
      <c r="FT80" s="312">
        <f t="shared" si="905"/>
        <v>0</v>
      </c>
      <c r="FU80" s="312">
        <f t="shared" si="905"/>
        <v>0</v>
      </c>
      <c r="FV80" s="312">
        <f t="shared" si="905"/>
        <v>0</v>
      </c>
      <c r="FW80" s="312">
        <f t="shared" si="905"/>
        <v>0</v>
      </c>
      <c r="FX80" s="312">
        <f t="shared" si="905"/>
        <v>0</v>
      </c>
      <c r="FY80" s="312">
        <f t="shared" si="905"/>
        <v>0</v>
      </c>
      <c r="FZ80" s="312">
        <f t="shared" si="905"/>
        <v>0</v>
      </c>
      <c r="GB80" s="312">
        <f>GB$35*GB56</f>
        <v>1.3512342917990319E-2</v>
      </c>
      <c r="GC80" s="312">
        <f t="shared" ref="GC80:HJ80" si="906">GC$35*GC56</f>
        <v>1.4393582673511429E-2</v>
      </c>
      <c r="GD80" s="312">
        <f t="shared" si="906"/>
        <v>0</v>
      </c>
      <c r="GE80" s="312">
        <f t="shared" si="906"/>
        <v>0</v>
      </c>
      <c r="GF80" s="312">
        <f t="shared" si="906"/>
        <v>0</v>
      </c>
      <c r="GG80" s="312">
        <f t="shared" si="906"/>
        <v>0</v>
      </c>
      <c r="GH80" s="312">
        <f t="shared" si="906"/>
        <v>0</v>
      </c>
      <c r="GI80" s="312">
        <f t="shared" si="906"/>
        <v>0</v>
      </c>
      <c r="GJ80" s="312">
        <f t="shared" si="906"/>
        <v>0</v>
      </c>
      <c r="GK80" s="312">
        <f t="shared" si="906"/>
        <v>0</v>
      </c>
      <c r="GL80" s="312">
        <f t="shared" si="906"/>
        <v>8.0780310922768227E-3</v>
      </c>
      <c r="GM80" s="312">
        <f t="shared" si="906"/>
        <v>0</v>
      </c>
      <c r="GN80" s="312">
        <f t="shared" si="906"/>
        <v>0</v>
      </c>
      <c r="GO80" s="312">
        <f t="shared" si="906"/>
        <v>1.0428003773666442E-2</v>
      </c>
      <c r="GP80" s="312">
        <f t="shared" si="906"/>
        <v>0</v>
      </c>
      <c r="GQ80" s="312">
        <f t="shared" si="906"/>
        <v>0</v>
      </c>
      <c r="GR80" s="312">
        <f t="shared" si="906"/>
        <v>0</v>
      </c>
      <c r="GS80" s="312">
        <f t="shared" si="906"/>
        <v>0</v>
      </c>
      <c r="GT80" s="312">
        <f t="shared" si="906"/>
        <v>0</v>
      </c>
      <c r="GU80" s="312">
        <f t="shared" si="906"/>
        <v>0</v>
      </c>
      <c r="GV80" s="312">
        <f t="shared" si="906"/>
        <v>0</v>
      </c>
      <c r="GW80" s="312">
        <f t="shared" si="906"/>
        <v>0</v>
      </c>
      <c r="GX80" s="312">
        <f t="shared" si="906"/>
        <v>0</v>
      </c>
      <c r="GY80" s="312">
        <f t="shared" si="906"/>
        <v>0</v>
      </c>
      <c r="GZ80" s="312">
        <f t="shared" si="906"/>
        <v>2.1282553825293902E-2</v>
      </c>
      <c r="HA80" s="312">
        <f t="shared" si="906"/>
        <v>2.0179753711991537E-2</v>
      </c>
      <c r="HB80" s="312">
        <f t="shared" si="906"/>
        <v>0</v>
      </c>
      <c r="HC80" s="312">
        <f t="shared" si="906"/>
        <v>0</v>
      </c>
      <c r="HD80" s="312">
        <f t="shared" si="906"/>
        <v>0</v>
      </c>
      <c r="HE80" s="312">
        <f t="shared" si="906"/>
        <v>0</v>
      </c>
      <c r="HF80" s="312">
        <f t="shared" si="906"/>
        <v>0</v>
      </c>
      <c r="HG80" s="312">
        <f t="shared" si="906"/>
        <v>7.1086567523392645</v>
      </c>
      <c r="HH80" s="312">
        <f t="shared" si="906"/>
        <v>11.031549148722732</v>
      </c>
      <c r="HI80" s="312">
        <f t="shared" si="906"/>
        <v>7.7282981707424216</v>
      </c>
      <c r="HJ80" s="312">
        <f t="shared" si="906"/>
        <v>8.9878979905408762</v>
      </c>
      <c r="HL80" s="312">
        <f>HL$35*HL56</f>
        <v>0</v>
      </c>
      <c r="HM80" s="312">
        <f t="shared" ref="HM80:IT80" si="907">HM$35*HM56</f>
        <v>0</v>
      </c>
      <c r="HN80" s="312">
        <f t="shared" si="907"/>
        <v>0</v>
      </c>
      <c r="HO80" s="312">
        <f t="shared" si="907"/>
        <v>0</v>
      </c>
      <c r="HP80" s="312">
        <f t="shared" si="907"/>
        <v>0</v>
      </c>
      <c r="HQ80" s="312">
        <f t="shared" si="907"/>
        <v>0</v>
      </c>
      <c r="HR80" s="312">
        <f t="shared" si="907"/>
        <v>0</v>
      </c>
      <c r="HS80" s="312">
        <f t="shared" si="907"/>
        <v>0</v>
      </c>
      <c r="HT80" s="312">
        <f t="shared" si="907"/>
        <v>0</v>
      </c>
      <c r="HU80" s="312">
        <f t="shared" si="907"/>
        <v>0</v>
      </c>
      <c r="HV80" s="312">
        <f t="shared" si="907"/>
        <v>0</v>
      </c>
      <c r="HW80" s="312">
        <f t="shared" si="907"/>
        <v>0</v>
      </c>
      <c r="HX80" s="312">
        <f t="shared" si="907"/>
        <v>0</v>
      </c>
      <c r="HY80" s="312">
        <f t="shared" si="907"/>
        <v>0</v>
      </c>
      <c r="HZ80" s="312">
        <f t="shared" si="907"/>
        <v>0</v>
      </c>
      <c r="IA80" s="312">
        <f t="shared" si="907"/>
        <v>0</v>
      </c>
      <c r="IB80" s="312">
        <f t="shared" si="907"/>
        <v>0</v>
      </c>
      <c r="IC80" s="312">
        <f t="shared" si="907"/>
        <v>0</v>
      </c>
      <c r="ID80" s="312">
        <f t="shared" si="907"/>
        <v>0</v>
      </c>
      <c r="IE80" s="312">
        <f t="shared" si="907"/>
        <v>0</v>
      </c>
      <c r="IF80" s="312">
        <f t="shared" si="907"/>
        <v>0</v>
      </c>
      <c r="IG80" s="312">
        <f t="shared" si="907"/>
        <v>0</v>
      </c>
      <c r="IH80" s="312">
        <f t="shared" si="907"/>
        <v>0</v>
      </c>
      <c r="II80" s="312">
        <f t="shared" si="907"/>
        <v>0</v>
      </c>
      <c r="IJ80" s="312">
        <f t="shared" si="907"/>
        <v>0</v>
      </c>
      <c r="IK80" s="312">
        <f t="shared" si="907"/>
        <v>0</v>
      </c>
      <c r="IL80" s="312">
        <f t="shared" si="907"/>
        <v>0</v>
      </c>
      <c r="IM80" s="312">
        <f t="shared" si="907"/>
        <v>0</v>
      </c>
      <c r="IN80" s="312">
        <f t="shared" si="907"/>
        <v>0</v>
      </c>
      <c r="IO80" s="312">
        <f t="shared" si="907"/>
        <v>0</v>
      </c>
      <c r="IP80" s="312">
        <f t="shared" si="907"/>
        <v>0</v>
      </c>
      <c r="IQ80" s="312">
        <f t="shared" si="907"/>
        <v>0</v>
      </c>
      <c r="IR80" s="312">
        <f t="shared" si="907"/>
        <v>0</v>
      </c>
      <c r="IS80" s="312">
        <f t="shared" si="907"/>
        <v>0</v>
      </c>
      <c r="IT80" s="312">
        <f t="shared" si="907"/>
        <v>0</v>
      </c>
      <c r="IV80" s="312">
        <f>IV$35*IV56</f>
        <v>0</v>
      </c>
      <c r="IW80" s="312">
        <f t="shared" ref="IW80:KD80" si="908">IW$35*IW56</f>
        <v>0</v>
      </c>
      <c r="IX80" s="312">
        <f t="shared" si="908"/>
        <v>0</v>
      </c>
      <c r="IY80" s="312">
        <f t="shared" si="908"/>
        <v>0</v>
      </c>
      <c r="IZ80" s="312">
        <f t="shared" si="908"/>
        <v>0</v>
      </c>
      <c r="JA80" s="312">
        <f t="shared" si="908"/>
        <v>0</v>
      </c>
      <c r="JB80" s="312">
        <f t="shared" si="908"/>
        <v>0</v>
      </c>
      <c r="JC80" s="312">
        <f t="shared" si="908"/>
        <v>0</v>
      </c>
      <c r="JD80" s="312">
        <f t="shared" si="908"/>
        <v>0</v>
      </c>
      <c r="JE80" s="312">
        <f t="shared" si="908"/>
        <v>0</v>
      </c>
      <c r="JF80" s="312">
        <f t="shared" si="908"/>
        <v>0</v>
      </c>
      <c r="JG80" s="312">
        <f t="shared" si="908"/>
        <v>0</v>
      </c>
      <c r="JH80" s="312">
        <f t="shared" si="908"/>
        <v>0</v>
      </c>
      <c r="JI80" s="312">
        <f t="shared" si="908"/>
        <v>0</v>
      </c>
      <c r="JJ80" s="312">
        <f t="shared" si="908"/>
        <v>0</v>
      </c>
      <c r="JK80" s="312">
        <f t="shared" si="908"/>
        <v>0</v>
      </c>
      <c r="JL80" s="312">
        <f t="shared" si="908"/>
        <v>0</v>
      </c>
      <c r="JM80" s="312">
        <f t="shared" si="908"/>
        <v>0</v>
      </c>
      <c r="JN80" s="312">
        <f t="shared" si="908"/>
        <v>0</v>
      </c>
      <c r="JO80" s="312">
        <f t="shared" si="908"/>
        <v>0</v>
      </c>
      <c r="JP80" s="312">
        <f t="shared" si="908"/>
        <v>0</v>
      </c>
      <c r="JQ80" s="312">
        <f t="shared" si="908"/>
        <v>0</v>
      </c>
      <c r="JR80" s="312">
        <f t="shared" si="908"/>
        <v>0</v>
      </c>
      <c r="JS80" s="312">
        <f t="shared" si="908"/>
        <v>0</v>
      </c>
      <c r="JT80" s="312">
        <f t="shared" si="908"/>
        <v>0</v>
      </c>
      <c r="JU80" s="312">
        <f t="shared" si="908"/>
        <v>0</v>
      </c>
      <c r="JV80" s="312">
        <f t="shared" si="908"/>
        <v>0</v>
      </c>
      <c r="JW80" s="312">
        <f t="shared" si="908"/>
        <v>0</v>
      </c>
      <c r="JX80" s="312">
        <f t="shared" si="908"/>
        <v>0</v>
      </c>
      <c r="JY80" s="312">
        <f t="shared" si="908"/>
        <v>0</v>
      </c>
      <c r="JZ80" s="312">
        <f t="shared" si="908"/>
        <v>0</v>
      </c>
      <c r="KA80" s="312">
        <f t="shared" si="908"/>
        <v>0</v>
      </c>
      <c r="KB80" s="312">
        <f t="shared" si="908"/>
        <v>0</v>
      </c>
      <c r="KC80" s="312">
        <f t="shared" si="908"/>
        <v>0</v>
      </c>
      <c r="KD80" s="312">
        <f t="shared" si="908"/>
        <v>0</v>
      </c>
      <c r="KF80" s="312">
        <f>KF$35*KF56</f>
        <v>0</v>
      </c>
      <c r="KG80" s="312">
        <f t="shared" ref="KG80:LN80" si="909">KG$35*KG56</f>
        <v>0</v>
      </c>
      <c r="KH80" s="312">
        <f t="shared" si="909"/>
        <v>0</v>
      </c>
      <c r="KI80" s="312">
        <f t="shared" si="909"/>
        <v>0</v>
      </c>
      <c r="KJ80" s="312">
        <f t="shared" si="909"/>
        <v>0</v>
      </c>
      <c r="KK80" s="312">
        <f t="shared" si="909"/>
        <v>0</v>
      </c>
      <c r="KL80" s="312">
        <f t="shared" si="909"/>
        <v>0</v>
      </c>
      <c r="KM80" s="312">
        <f t="shared" si="909"/>
        <v>0</v>
      </c>
      <c r="KN80" s="312">
        <f t="shared" si="909"/>
        <v>0</v>
      </c>
      <c r="KO80" s="312">
        <f t="shared" si="909"/>
        <v>0</v>
      </c>
      <c r="KP80" s="312">
        <f t="shared" si="909"/>
        <v>0</v>
      </c>
      <c r="KQ80" s="312">
        <f t="shared" si="909"/>
        <v>0</v>
      </c>
      <c r="KR80" s="312">
        <f t="shared" si="909"/>
        <v>0</v>
      </c>
      <c r="KS80" s="312">
        <f t="shared" si="909"/>
        <v>0</v>
      </c>
      <c r="KT80" s="312">
        <f t="shared" si="909"/>
        <v>0</v>
      </c>
      <c r="KU80" s="312">
        <f t="shared" si="909"/>
        <v>0</v>
      </c>
      <c r="KV80" s="312">
        <f t="shared" si="909"/>
        <v>0</v>
      </c>
      <c r="KW80" s="312">
        <f t="shared" si="909"/>
        <v>0</v>
      </c>
      <c r="KX80" s="312">
        <f t="shared" si="909"/>
        <v>0</v>
      </c>
      <c r="KY80" s="312">
        <f t="shared" si="909"/>
        <v>0</v>
      </c>
      <c r="KZ80" s="312">
        <f t="shared" si="909"/>
        <v>0</v>
      </c>
      <c r="LA80" s="312">
        <f t="shared" si="909"/>
        <v>0</v>
      </c>
      <c r="LB80" s="312">
        <f t="shared" si="909"/>
        <v>0</v>
      </c>
      <c r="LC80" s="312">
        <f t="shared" si="909"/>
        <v>0</v>
      </c>
      <c r="LD80" s="312">
        <f t="shared" si="909"/>
        <v>0</v>
      </c>
      <c r="LE80" s="312">
        <f t="shared" si="909"/>
        <v>0</v>
      </c>
      <c r="LF80" s="312">
        <f t="shared" si="909"/>
        <v>0</v>
      </c>
      <c r="LG80" s="312">
        <f t="shared" si="909"/>
        <v>0</v>
      </c>
      <c r="LH80" s="312">
        <f t="shared" si="909"/>
        <v>0</v>
      </c>
      <c r="LI80" s="312">
        <f t="shared" si="909"/>
        <v>0</v>
      </c>
      <c r="LJ80" s="312">
        <f t="shared" si="909"/>
        <v>0</v>
      </c>
      <c r="LK80" s="312">
        <f t="shared" si="909"/>
        <v>0</v>
      </c>
      <c r="LL80" s="312">
        <f t="shared" si="909"/>
        <v>0</v>
      </c>
      <c r="LM80" s="312">
        <f t="shared" si="909"/>
        <v>0</v>
      </c>
      <c r="LN80" s="312">
        <f t="shared" si="909"/>
        <v>0</v>
      </c>
      <c r="LP80" s="312">
        <f>LP$35*LP56</f>
        <v>0</v>
      </c>
      <c r="LQ80" s="312">
        <f t="shared" ref="LQ80:MX80" si="910">LQ$35*LQ56</f>
        <v>0</v>
      </c>
      <c r="LR80" s="312">
        <f t="shared" si="910"/>
        <v>0</v>
      </c>
      <c r="LS80" s="312">
        <f t="shared" si="910"/>
        <v>0</v>
      </c>
      <c r="LT80" s="312">
        <f t="shared" si="910"/>
        <v>0</v>
      </c>
      <c r="LU80" s="312">
        <f t="shared" si="910"/>
        <v>0</v>
      </c>
      <c r="LV80" s="312">
        <f t="shared" si="910"/>
        <v>0</v>
      </c>
      <c r="LW80" s="312">
        <f t="shared" si="910"/>
        <v>0</v>
      </c>
      <c r="LX80" s="312">
        <f t="shared" si="910"/>
        <v>0</v>
      </c>
      <c r="LY80" s="312">
        <f t="shared" si="910"/>
        <v>0</v>
      </c>
      <c r="LZ80" s="312">
        <f t="shared" si="910"/>
        <v>0</v>
      </c>
      <c r="MA80" s="312">
        <f t="shared" si="910"/>
        <v>0</v>
      </c>
      <c r="MB80" s="312">
        <f t="shared" si="910"/>
        <v>0</v>
      </c>
      <c r="MC80" s="312">
        <f t="shared" si="910"/>
        <v>0</v>
      </c>
      <c r="MD80" s="312">
        <f t="shared" si="910"/>
        <v>0</v>
      </c>
      <c r="ME80" s="312">
        <f t="shared" si="910"/>
        <v>0</v>
      </c>
      <c r="MF80" s="312">
        <f t="shared" si="910"/>
        <v>0</v>
      </c>
      <c r="MG80" s="312">
        <f t="shared" si="910"/>
        <v>0</v>
      </c>
      <c r="MH80" s="312">
        <f t="shared" si="910"/>
        <v>0</v>
      </c>
      <c r="MI80" s="312">
        <f t="shared" si="910"/>
        <v>0</v>
      </c>
      <c r="MJ80" s="312">
        <f t="shared" si="910"/>
        <v>0</v>
      </c>
      <c r="MK80" s="312">
        <f t="shared" si="910"/>
        <v>0</v>
      </c>
      <c r="ML80" s="312">
        <f t="shared" si="910"/>
        <v>0</v>
      </c>
      <c r="MM80" s="312">
        <f t="shared" si="910"/>
        <v>0</v>
      </c>
      <c r="MN80" s="312">
        <f t="shared" si="910"/>
        <v>0</v>
      </c>
      <c r="MO80" s="312">
        <f t="shared" si="910"/>
        <v>0</v>
      </c>
      <c r="MP80" s="312">
        <f t="shared" si="910"/>
        <v>0</v>
      </c>
      <c r="MQ80" s="312">
        <f t="shared" si="910"/>
        <v>0</v>
      </c>
      <c r="MR80" s="312">
        <f t="shared" si="910"/>
        <v>0</v>
      </c>
      <c r="MS80" s="312">
        <f t="shared" si="910"/>
        <v>0</v>
      </c>
      <c r="MT80" s="312">
        <f t="shared" si="910"/>
        <v>0</v>
      </c>
      <c r="MU80" s="312">
        <f t="shared" si="910"/>
        <v>2048.8128501191195</v>
      </c>
      <c r="MV80" s="312">
        <f t="shared" si="910"/>
        <v>3487.4800443725453</v>
      </c>
      <c r="MW80" s="312">
        <f t="shared" si="910"/>
        <v>2518.1522566657036</v>
      </c>
      <c r="MX80" s="312">
        <f t="shared" si="910"/>
        <v>2030.873713445653</v>
      </c>
      <c r="MZ80" s="312">
        <f>MZ$35*MZ56</f>
        <v>0</v>
      </c>
      <c r="NA80" s="312">
        <f t="shared" ref="NA80:OH80" si="911">NA$35*NA56</f>
        <v>0</v>
      </c>
      <c r="NB80" s="312">
        <f t="shared" si="911"/>
        <v>0</v>
      </c>
      <c r="NC80" s="312">
        <f t="shared" si="911"/>
        <v>0</v>
      </c>
      <c r="ND80" s="312">
        <f t="shared" si="911"/>
        <v>0</v>
      </c>
      <c r="NE80" s="312">
        <f t="shared" si="911"/>
        <v>0</v>
      </c>
      <c r="NF80" s="312">
        <f t="shared" si="911"/>
        <v>0</v>
      </c>
      <c r="NG80" s="312">
        <f t="shared" si="911"/>
        <v>0</v>
      </c>
      <c r="NH80" s="312">
        <f t="shared" si="911"/>
        <v>0</v>
      </c>
      <c r="NI80" s="312">
        <f t="shared" si="911"/>
        <v>0</v>
      </c>
      <c r="NJ80" s="312">
        <f t="shared" si="911"/>
        <v>0</v>
      </c>
      <c r="NK80" s="312">
        <f t="shared" si="911"/>
        <v>0</v>
      </c>
      <c r="NL80" s="312">
        <f t="shared" si="911"/>
        <v>0</v>
      </c>
      <c r="NM80" s="312">
        <f t="shared" si="911"/>
        <v>0</v>
      </c>
      <c r="NN80" s="312">
        <f t="shared" si="911"/>
        <v>0</v>
      </c>
      <c r="NO80" s="312">
        <f t="shared" si="911"/>
        <v>0</v>
      </c>
      <c r="NP80" s="312">
        <f t="shared" si="911"/>
        <v>0</v>
      </c>
      <c r="NQ80" s="312">
        <f t="shared" si="911"/>
        <v>0</v>
      </c>
      <c r="NR80" s="312">
        <f t="shared" si="911"/>
        <v>0</v>
      </c>
      <c r="NS80" s="312">
        <f t="shared" si="911"/>
        <v>0</v>
      </c>
      <c r="NT80" s="312">
        <f t="shared" si="911"/>
        <v>0</v>
      </c>
      <c r="NU80" s="312">
        <f t="shared" si="911"/>
        <v>0</v>
      </c>
      <c r="NV80" s="312">
        <f t="shared" si="911"/>
        <v>0</v>
      </c>
      <c r="NW80" s="312">
        <f t="shared" si="911"/>
        <v>0</v>
      </c>
      <c r="NX80" s="312">
        <f t="shared" si="911"/>
        <v>0</v>
      </c>
      <c r="NY80" s="312">
        <f t="shared" si="911"/>
        <v>0</v>
      </c>
      <c r="NZ80" s="312">
        <f t="shared" si="911"/>
        <v>0</v>
      </c>
      <c r="OA80" s="312">
        <f t="shared" si="911"/>
        <v>0</v>
      </c>
      <c r="OB80" s="312">
        <f t="shared" si="911"/>
        <v>0</v>
      </c>
      <c r="OC80" s="312">
        <f t="shared" si="911"/>
        <v>0</v>
      </c>
      <c r="OD80" s="312">
        <f t="shared" si="911"/>
        <v>0</v>
      </c>
      <c r="OE80" s="312">
        <f t="shared" si="911"/>
        <v>0</v>
      </c>
      <c r="OF80" s="312">
        <f t="shared" si="911"/>
        <v>0</v>
      </c>
      <c r="OG80" s="312">
        <f t="shared" si="911"/>
        <v>0</v>
      </c>
      <c r="OH80" s="312">
        <f t="shared" si="911"/>
        <v>0</v>
      </c>
      <c r="OJ80" s="312">
        <f>OJ$35*OJ56</f>
        <v>10.089758222531405</v>
      </c>
      <c r="OK80" s="312">
        <f t="shared" ref="OK80:PR80" si="912">OK$35*OK56</f>
        <v>10.306217675477606</v>
      </c>
      <c r="OL80" s="312">
        <f t="shared" si="912"/>
        <v>9.2666201818708291</v>
      </c>
      <c r="OM80" s="312">
        <f t="shared" si="912"/>
        <v>10.661920229582993</v>
      </c>
      <c r="ON80" s="312">
        <f t="shared" si="912"/>
        <v>10.111031868023188</v>
      </c>
      <c r="OO80" s="312">
        <f t="shared" si="912"/>
        <v>7.4057677319040502</v>
      </c>
      <c r="OP80" s="312">
        <f t="shared" si="912"/>
        <v>7.0966163054363083</v>
      </c>
      <c r="OQ80" s="312">
        <f t="shared" si="912"/>
        <v>5.1688126395698717</v>
      </c>
      <c r="OR80" s="312">
        <f t="shared" si="912"/>
        <v>5.1100988032204127</v>
      </c>
      <c r="OS80" s="312">
        <f t="shared" si="912"/>
        <v>5.6239454007344616</v>
      </c>
      <c r="OT80" s="312">
        <f t="shared" si="912"/>
        <v>6.5597538083566924</v>
      </c>
      <c r="OU80" s="312">
        <f t="shared" si="912"/>
        <v>5.623843114264198</v>
      </c>
      <c r="OV80" s="312">
        <f t="shared" si="912"/>
        <v>4.1793245659887175</v>
      </c>
      <c r="OW80" s="312">
        <f t="shared" si="912"/>
        <v>5.0586945253842641</v>
      </c>
      <c r="OX80" s="312">
        <f t="shared" si="912"/>
        <v>4.7732351123710668</v>
      </c>
      <c r="OY80" s="312">
        <f t="shared" si="912"/>
        <v>5.4138555486404272</v>
      </c>
      <c r="OZ80" s="312">
        <f t="shared" si="912"/>
        <v>5.5215098634426862</v>
      </c>
      <c r="PA80" s="312">
        <f t="shared" si="912"/>
        <v>20.269961035873742</v>
      </c>
      <c r="PB80" s="312">
        <f t="shared" si="912"/>
        <v>22.19499404229531</v>
      </c>
      <c r="PC80" s="312">
        <f t="shared" si="912"/>
        <v>32.394001133531752</v>
      </c>
      <c r="PD80" s="312">
        <f t="shared" si="912"/>
        <v>32.476049704988775</v>
      </c>
      <c r="PE80" s="312">
        <f t="shared" si="912"/>
        <v>38.210106085670553</v>
      </c>
      <c r="PF80" s="312">
        <f t="shared" si="912"/>
        <v>38.97151151108018</v>
      </c>
      <c r="PG80" s="312">
        <f t="shared" si="912"/>
        <v>41.968165605449506</v>
      </c>
      <c r="PH80" s="312">
        <f t="shared" si="912"/>
        <v>50.254410230164112</v>
      </c>
      <c r="PI80" s="312">
        <f t="shared" si="912"/>
        <v>45.556457861353863</v>
      </c>
      <c r="PJ80" s="312">
        <f t="shared" si="912"/>
        <v>40.008718966834614</v>
      </c>
      <c r="PK80" s="312">
        <f t="shared" si="912"/>
        <v>36.392186934199643</v>
      </c>
      <c r="PL80" s="312">
        <f t="shared" si="912"/>
        <v>35.308355279879102</v>
      </c>
      <c r="PM80" s="312">
        <f t="shared" si="912"/>
        <v>32.517041835671762</v>
      </c>
      <c r="PN80" s="312">
        <f t="shared" si="912"/>
        <v>34.191002264693061</v>
      </c>
      <c r="PO80" s="312">
        <f t="shared" si="912"/>
        <v>24.400833754800438</v>
      </c>
      <c r="PP80" s="312">
        <f t="shared" si="912"/>
        <v>38.025073862852395</v>
      </c>
      <c r="PQ80" s="312">
        <f t="shared" si="912"/>
        <v>26.638970176790881</v>
      </c>
      <c r="PR80" s="312">
        <f t="shared" si="912"/>
        <v>24.826066154174416</v>
      </c>
      <c r="PT80" s="312">
        <f>PT$35*PT56</f>
        <v>0</v>
      </c>
      <c r="PU80" s="312">
        <f t="shared" ref="PU80:RB80" si="913">PU$35*PU56</f>
        <v>0</v>
      </c>
      <c r="PV80" s="312">
        <f t="shared" si="913"/>
        <v>0</v>
      </c>
      <c r="PW80" s="312">
        <f t="shared" si="913"/>
        <v>0</v>
      </c>
      <c r="PX80" s="312">
        <f t="shared" si="913"/>
        <v>0</v>
      </c>
      <c r="PY80" s="312">
        <f t="shared" si="913"/>
        <v>0</v>
      </c>
      <c r="PZ80" s="312">
        <f t="shared" si="913"/>
        <v>0</v>
      </c>
      <c r="QA80" s="312">
        <f t="shared" si="913"/>
        <v>0</v>
      </c>
      <c r="QB80" s="312">
        <f t="shared" si="913"/>
        <v>0</v>
      </c>
      <c r="QC80" s="312">
        <f t="shared" si="913"/>
        <v>0</v>
      </c>
      <c r="QD80" s="312">
        <f t="shared" si="913"/>
        <v>0</v>
      </c>
      <c r="QE80" s="312">
        <f t="shared" si="913"/>
        <v>0</v>
      </c>
      <c r="QF80" s="312">
        <f t="shared" si="913"/>
        <v>0</v>
      </c>
      <c r="QG80" s="312">
        <f t="shared" si="913"/>
        <v>0</v>
      </c>
      <c r="QH80" s="312">
        <f t="shared" si="913"/>
        <v>0</v>
      </c>
      <c r="QI80" s="312">
        <f t="shared" si="913"/>
        <v>0</v>
      </c>
      <c r="QJ80" s="312">
        <f t="shared" si="913"/>
        <v>0</v>
      </c>
      <c r="QK80" s="312">
        <f t="shared" si="913"/>
        <v>0</v>
      </c>
      <c r="QL80" s="312">
        <f t="shared" si="913"/>
        <v>0</v>
      </c>
      <c r="QM80" s="312">
        <f t="shared" si="913"/>
        <v>0</v>
      </c>
      <c r="QN80" s="312">
        <f t="shared" si="913"/>
        <v>0</v>
      </c>
      <c r="QO80" s="312">
        <f t="shared" si="913"/>
        <v>0</v>
      </c>
      <c r="QP80" s="312">
        <f t="shared" si="913"/>
        <v>0</v>
      </c>
      <c r="QQ80" s="312">
        <f t="shared" si="913"/>
        <v>0</v>
      </c>
      <c r="QR80" s="312">
        <f t="shared" si="913"/>
        <v>0</v>
      </c>
      <c r="QS80" s="312">
        <f t="shared" si="913"/>
        <v>0</v>
      </c>
      <c r="QT80" s="312">
        <f t="shared" si="913"/>
        <v>0</v>
      </c>
      <c r="QU80" s="312">
        <f t="shared" si="913"/>
        <v>0</v>
      </c>
      <c r="QV80" s="312">
        <f t="shared" si="913"/>
        <v>0</v>
      </c>
      <c r="QW80" s="312">
        <f t="shared" si="913"/>
        <v>0</v>
      </c>
      <c r="QX80" s="312">
        <f t="shared" si="913"/>
        <v>0</v>
      </c>
      <c r="QY80" s="312">
        <f t="shared" si="913"/>
        <v>0</v>
      </c>
      <c r="QZ80" s="312">
        <f t="shared" si="913"/>
        <v>0</v>
      </c>
      <c r="RA80" s="312">
        <f t="shared" si="913"/>
        <v>0</v>
      </c>
      <c r="RB80" s="312">
        <f t="shared" si="913"/>
        <v>0</v>
      </c>
      <c r="RD80" s="312">
        <f>RD$35*RD56</f>
        <v>11.552857972796247</v>
      </c>
      <c r="RE80" s="312">
        <f t="shared" ref="RE80:SL80" si="914">RE$35*RE56</f>
        <v>11.925131003445609</v>
      </c>
      <c r="RF80" s="312">
        <f t="shared" si="914"/>
        <v>37.03698794569646</v>
      </c>
      <c r="RG80" s="312">
        <f t="shared" si="914"/>
        <v>12.322012764865148</v>
      </c>
      <c r="RH80" s="312">
        <f t="shared" si="914"/>
        <v>40.979134787801577</v>
      </c>
      <c r="RI80" s="312">
        <f t="shared" si="914"/>
        <v>8.6127945403658419</v>
      </c>
      <c r="RJ80" s="312">
        <f t="shared" si="914"/>
        <v>8.6147883758142747</v>
      </c>
      <c r="RK80" s="312">
        <f t="shared" si="914"/>
        <v>19.611579472375915</v>
      </c>
      <c r="RL80" s="312">
        <f t="shared" si="914"/>
        <v>17.093986344646613</v>
      </c>
      <c r="RM80" s="312">
        <f t="shared" si="914"/>
        <v>9.0690738438262191</v>
      </c>
      <c r="RN80" s="312">
        <f t="shared" si="914"/>
        <v>9.6452248950839294</v>
      </c>
      <c r="RO80" s="312">
        <f t="shared" si="914"/>
        <v>27.85417849037573</v>
      </c>
      <c r="RP80" s="312">
        <f t="shared" si="914"/>
        <v>40.251612466663993</v>
      </c>
      <c r="RQ80" s="312">
        <f t="shared" si="914"/>
        <v>13.870301802605745</v>
      </c>
      <c r="RR80" s="312">
        <f t="shared" si="914"/>
        <v>11.028343965959014</v>
      </c>
      <c r="RS80" s="312">
        <f t="shared" si="914"/>
        <v>10.801234769687776</v>
      </c>
      <c r="RT80" s="312">
        <f t="shared" si="914"/>
        <v>36.462912819858118</v>
      </c>
      <c r="RU80" s="312">
        <f t="shared" si="914"/>
        <v>49.167725662859404</v>
      </c>
      <c r="RV80" s="312">
        <f t="shared" si="914"/>
        <v>15.558749884879388</v>
      </c>
      <c r="RW80" s="312">
        <f t="shared" si="914"/>
        <v>14.781480705419037</v>
      </c>
      <c r="RX80" s="312">
        <f t="shared" si="914"/>
        <v>15.50556625195356</v>
      </c>
      <c r="RY80" s="312">
        <f t="shared" si="914"/>
        <v>15.179554205637418</v>
      </c>
      <c r="RZ80" s="312">
        <f t="shared" si="914"/>
        <v>50.465418311758604</v>
      </c>
      <c r="SA80" s="312">
        <f t="shared" si="914"/>
        <v>47.661895312474101</v>
      </c>
      <c r="SB80" s="312">
        <f t="shared" si="914"/>
        <v>15.658596642447481</v>
      </c>
      <c r="SC80" s="312">
        <f t="shared" si="914"/>
        <v>13.814423814053601</v>
      </c>
      <c r="SD80" s="312">
        <f t="shared" si="914"/>
        <v>12.599029990679057</v>
      </c>
      <c r="SE80" s="312">
        <f t="shared" si="914"/>
        <v>40.652014574269714</v>
      </c>
      <c r="SF80" s="312">
        <f t="shared" si="914"/>
        <v>11.820416759571183</v>
      </c>
      <c r="SG80" s="312">
        <f t="shared" si="914"/>
        <v>38.949385519051482</v>
      </c>
      <c r="SH80" s="312">
        <f t="shared" si="914"/>
        <v>11.864553837450615</v>
      </c>
      <c r="SI80" s="312">
        <f t="shared" si="914"/>
        <v>22.448677280770099</v>
      </c>
      <c r="SJ80" s="312">
        <f t="shared" si="914"/>
        <v>35.054931947220439</v>
      </c>
      <c r="SK80" s="312">
        <f t="shared" si="914"/>
        <v>27.494255189385036</v>
      </c>
      <c r="SL80" s="312">
        <f t="shared" si="914"/>
        <v>7.731206652084575</v>
      </c>
      <c r="SN80" s="312">
        <f>SN$35*SN56</f>
        <v>1.3784495384856295</v>
      </c>
      <c r="SO80" s="312">
        <f t="shared" ref="SO80:TV80" si="915">SO$35*SO56</f>
        <v>1.5223926669121661</v>
      </c>
      <c r="SP80" s="312">
        <f t="shared" si="915"/>
        <v>1.1840862799435292</v>
      </c>
      <c r="SQ80" s="312">
        <f t="shared" si="915"/>
        <v>1.3808049962256981</v>
      </c>
      <c r="SR80" s="312">
        <f t="shared" si="915"/>
        <v>2.2555799913125893</v>
      </c>
      <c r="SS80" s="312">
        <f t="shared" si="915"/>
        <v>1.4559055576375342</v>
      </c>
      <c r="ST80" s="312">
        <f t="shared" si="915"/>
        <v>1.0690030508131099</v>
      </c>
      <c r="SU80" s="312">
        <f t="shared" si="915"/>
        <v>1.4951540155629202</v>
      </c>
      <c r="SV80" s="312">
        <f t="shared" si="915"/>
        <v>0.9908869350998214</v>
      </c>
      <c r="SW80" s="312">
        <f t="shared" si="915"/>
        <v>1.2917258964151301</v>
      </c>
      <c r="SX80" s="312">
        <f t="shared" si="915"/>
        <v>1.2654447237373265</v>
      </c>
      <c r="SY80" s="312">
        <f t="shared" si="915"/>
        <v>1.4321525718416455</v>
      </c>
      <c r="SZ80" s="312">
        <f t="shared" si="915"/>
        <v>0.74218539080179924</v>
      </c>
      <c r="TA80" s="312">
        <f t="shared" si="915"/>
        <v>1.5288735118424999</v>
      </c>
      <c r="TB80" s="312">
        <f t="shared" si="915"/>
        <v>0.70639668304449421</v>
      </c>
      <c r="TC80" s="312">
        <f t="shared" si="915"/>
        <v>1.0476584958217428</v>
      </c>
      <c r="TD80" s="312">
        <f t="shared" si="915"/>
        <v>1.4789261280858117</v>
      </c>
      <c r="TE80" s="312">
        <f t="shared" si="915"/>
        <v>1.3116534672505173</v>
      </c>
      <c r="TF80" s="312">
        <f t="shared" si="915"/>
        <v>0.7268860466848126</v>
      </c>
      <c r="TG80" s="312">
        <f t="shared" si="915"/>
        <v>1.2476682942782296</v>
      </c>
      <c r="TH80" s="312">
        <f t="shared" si="915"/>
        <v>1.4034789708332367</v>
      </c>
      <c r="TI80" s="312">
        <f t="shared" si="915"/>
        <v>1.6943575021550124</v>
      </c>
      <c r="TJ80" s="312">
        <f t="shared" si="915"/>
        <v>1.9984620073226695</v>
      </c>
      <c r="TK80" s="312">
        <f t="shared" si="915"/>
        <v>2.0632405124926709</v>
      </c>
      <c r="TL80" s="312">
        <f t="shared" si="915"/>
        <v>2.2262934628061886</v>
      </c>
      <c r="TM80" s="312">
        <f t="shared" si="915"/>
        <v>1.8254841791235525</v>
      </c>
      <c r="TN80" s="312">
        <f t="shared" si="915"/>
        <v>0.40962987286138025</v>
      </c>
      <c r="TO80" s="312">
        <f t="shared" si="915"/>
        <v>1.2537132308368981</v>
      </c>
      <c r="TP80" s="312">
        <f t="shared" si="915"/>
        <v>1.3722346525983591</v>
      </c>
      <c r="TQ80" s="312">
        <f t="shared" si="915"/>
        <v>1.3458167467576321</v>
      </c>
      <c r="TR80" s="312">
        <f t="shared" si="915"/>
        <v>0.96835041902150676</v>
      </c>
      <c r="TS80" s="312">
        <f t="shared" si="915"/>
        <v>1.0489201655962079</v>
      </c>
      <c r="TT80" s="312">
        <f t="shared" si="915"/>
        <v>1.7847394175186992</v>
      </c>
      <c r="TU80" s="312">
        <f t="shared" si="915"/>
        <v>1.4198443970769448</v>
      </c>
      <c r="TV80" s="312">
        <f t="shared" si="915"/>
        <v>1.299099824946591</v>
      </c>
      <c r="TX80" s="312">
        <f>TX$35*TX56</f>
        <v>1061.0495554618824</v>
      </c>
      <c r="TY80" s="312">
        <f t="shared" ref="TY80:VF80" si="916">TY$35*TY56</f>
        <v>1160.2147556245011</v>
      </c>
      <c r="TZ80" s="312">
        <f t="shared" si="916"/>
        <v>1040.2559799016572</v>
      </c>
      <c r="UA80" s="312">
        <f t="shared" si="916"/>
        <v>856.34008210744469</v>
      </c>
      <c r="UB80" s="312">
        <f t="shared" si="916"/>
        <v>410.35004688323284</v>
      </c>
      <c r="UC80" s="312">
        <f t="shared" si="916"/>
        <v>377.41085952308526</v>
      </c>
      <c r="UD80" s="312">
        <f t="shared" si="916"/>
        <v>388.73961951947473</v>
      </c>
      <c r="UE80" s="312">
        <f t="shared" si="916"/>
        <v>322.85411230685315</v>
      </c>
      <c r="UF80" s="312">
        <f t="shared" si="916"/>
        <v>286.28458916617262</v>
      </c>
      <c r="UG80" s="312">
        <f t="shared" si="916"/>
        <v>158.73201704075646</v>
      </c>
      <c r="UH80" s="312">
        <f t="shared" si="916"/>
        <v>179.01288169217423</v>
      </c>
      <c r="UI80" s="312">
        <f t="shared" si="916"/>
        <v>100.62581319905928</v>
      </c>
      <c r="UJ80" s="312">
        <f t="shared" si="916"/>
        <v>12.810781140787588</v>
      </c>
      <c r="UK80" s="312">
        <f t="shared" si="916"/>
        <v>15.61315284824113</v>
      </c>
      <c r="UL80" s="312">
        <f t="shared" si="916"/>
        <v>12.406610703356979</v>
      </c>
      <c r="UM80" s="312">
        <f t="shared" si="916"/>
        <v>17.149702079671222</v>
      </c>
      <c r="UN80" s="312">
        <f t="shared" si="916"/>
        <v>38.197736438056332</v>
      </c>
      <c r="UO80" s="312">
        <f t="shared" si="916"/>
        <v>42.863711957275669</v>
      </c>
      <c r="UP80" s="312">
        <f t="shared" si="916"/>
        <v>10.435884695293391</v>
      </c>
      <c r="UQ80" s="312">
        <f t="shared" si="916"/>
        <v>16.565668956184407</v>
      </c>
      <c r="UR80" s="312">
        <f t="shared" si="916"/>
        <v>46.089539562590517</v>
      </c>
      <c r="US80" s="312">
        <f t="shared" si="916"/>
        <v>24.887238321664299</v>
      </c>
      <c r="UT80" s="312">
        <f t="shared" si="916"/>
        <v>43.877084436166655</v>
      </c>
      <c r="UU80" s="312">
        <f t="shared" si="916"/>
        <v>33.739440192015699</v>
      </c>
      <c r="UV80" s="312">
        <f t="shared" si="916"/>
        <v>21.674065659524654</v>
      </c>
      <c r="UW80" s="312">
        <f t="shared" si="916"/>
        <v>80.842130762414584</v>
      </c>
      <c r="UX80" s="312">
        <f t="shared" si="916"/>
        <v>80.385779778975632</v>
      </c>
      <c r="UY80" s="312">
        <f t="shared" si="916"/>
        <v>99.461603933839243</v>
      </c>
      <c r="UZ80" s="312">
        <f t="shared" si="916"/>
        <v>36.297548314255202</v>
      </c>
      <c r="VA80" s="312">
        <f t="shared" si="916"/>
        <v>21.91733146820642</v>
      </c>
      <c r="VB80" s="312">
        <f t="shared" si="916"/>
        <v>23.16947917153211</v>
      </c>
      <c r="VC80" s="312">
        <f t="shared" si="916"/>
        <v>3.7588268199597898</v>
      </c>
      <c r="VD80" s="312">
        <f t="shared" si="916"/>
        <v>6.9089803949856696</v>
      </c>
      <c r="VE80" s="312">
        <f t="shared" si="916"/>
        <v>4.9655711243383553</v>
      </c>
      <c r="VF80" s="312">
        <f t="shared" si="916"/>
        <v>3.6892302051218779</v>
      </c>
      <c r="VH80" s="312">
        <f>VH$35*VH56</f>
        <v>0</v>
      </c>
      <c r="VI80" s="312">
        <f t="shared" ref="VI80:WP80" si="917">VI$35*VI56</f>
        <v>0</v>
      </c>
      <c r="VJ80" s="312">
        <f t="shared" si="917"/>
        <v>0</v>
      </c>
      <c r="VK80" s="312">
        <f t="shared" si="917"/>
        <v>0</v>
      </c>
      <c r="VL80" s="312">
        <f t="shared" si="917"/>
        <v>0</v>
      </c>
      <c r="VM80" s="312">
        <f t="shared" si="917"/>
        <v>0</v>
      </c>
      <c r="VN80" s="312">
        <f t="shared" si="917"/>
        <v>0</v>
      </c>
      <c r="VO80" s="312">
        <f t="shared" si="917"/>
        <v>0</v>
      </c>
      <c r="VP80" s="312">
        <f t="shared" si="917"/>
        <v>0</v>
      </c>
      <c r="VQ80" s="312">
        <f t="shared" si="917"/>
        <v>0</v>
      </c>
      <c r="VR80" s="312">
        <f t="shared" si="917"/>
        <v>0</v>
      </c>
      <c r="VS80" s="312">
        <f t="shared" si="917"/>
        <v>0</v>
      </c>
      <c r="VT80" s="312">
        <f t="shared" si="917"/>
        <v>0</v>
      </c>
      <c r="VU80" s="312">
        <f t="shared" si="917"/>
        <v>0</v>
      </c>
      <c r="VV80" s="312">
        <f t="shared" si="917"/>
        <v>0</v>
      </c>
      <c r="VW80" s="312">
        <f t="shared" si="917"/>
        <v>0</v>
      </c>
      <c r="VX80" s="312">
        <f t="shared" si="917"/>
        <v>0</v>
      </c>
      <c r="VY80" s="312">
        <f t="shared" si="917"/>
        <v>0</v>
      </c>
      <c r="VZ80" s="312">
        <f t="shared" si="917"/>
        <v>0</v>
      </c>
      <c r="WA80" s="312">
        <f t="shared" si="917"/>
        <v>0</v>
      </c>
      <c r="WB80" s="312">
        <f t="shared" si="917"/>
        <v>0</v>
      </c>
      <c r="WC80" s="312">
        <f t="shared" si="917"/>
        <v>0</v>
      </c>
      <c r="WD80" s="312">
        <f t="shared" si="917"/>
        <v>0</v>
      </c>
      <c r="WE80" s="312">
        <f t="shared" si="917"/>
        <v>0</v>
      </c>
      <c r="WF80" s="312">
        <f t="shared" si="917"/>
        <v>0</v>
      </c>
      <c r="WG80" s="312">
        <f t="shared" si="917"/>
        <v>0</v>
      </c>
      <c r="WH80" s="312">
        <f t="shared" si="917"/>
        <v>0</v>
      </c>
      <c r="WI80" s="312">
        <f t="shared" si="917"/>
        <v>0</v>
      </c>
      <c r="WJ80" s="312">
        <f t="shared" si="917"/>
        <v>0</v>
      </c>
      <c r="WK80" s="312">
        <f t="shared" si="917"/>
        <v>0</v>
      </c>
      <c r="WL80" s="312">
        <f t="shared" si="917"/>
        <v>0</v>
      </c>
      <c r="WM80" s="312">
        <f t="shared" si="917"/>
        <v>0</v>
      </c>
      <c r="WN80" s="312">
        <f t="shared" si="917"/>
        <v>0</v>
      </c>
      <c r="WO80" s="312">
        <f t="shared" si="917"/>
        <v>0</v>
      </c>
      <c r="WP80" s="312">
        <f t="shared" si="917"/>
        <v>0</v>
      </c>
      <c r="WR80" s="312">
        <f>WR$35*WR56</f>
        <v>0</v>
      </c>
      <c r="WS80" s="312">
        <f t="shared" ref="WS80:XZ80" si="918">WS$35*WS56</f>
        <v>0</v>
      </c>
      <c r="WT80" s="312">
        <f t="shared" si="918"/>
        <v>0</v>
      </c>
      <c r="WU80" s="312">
        <f t="shared" si="918"/>
        <v>0</v>
      </c>
      <c r="WV80" s="312">
        <f t="shared" si="918"/>
        <v>0</v>
      </c>
      <c r="WW80" s="312">
        <f t="shared" si="918"/>
        <v>0</v>
      </c>
      <c r="WX80" s="312">
        <f t="shared" si="918"/>
        <v>0</v>
      </c>
      <c r="WY80" s="312">
        <f t="shared" si="918"/>
        <v>0</v>
      </c>
      <c r="WZ80" s="312">
        <f t="shared" si="918"/>
        <v>0</v>
      </c>
      <c r="XA80" s="312">
        <f t="shared" si="918"/>
        <v>0</v>
      </c>
      <c r="XB80" s="312">
        <f t="shared" si="918"/>
        <v>0</v>
      </c>
      <c r="XC80" s="312">
        <f t="shared" si="918"/>
        <v>0</v>
      </c>
      <c r="XD80" s="312">
        <f t="shared" si="918"/>
        <v>0</v>
      </c>
      <c r="XE80" s="312">
        <f t="shared" si="918"/>
        <v>0</v>
      </c>
      <c r="XF80" s="312">
        <f t="shared" si="918"/>
        <v>0</v>
      </c>
      <c r="XG80" s="312">
        <f t="shared" si="918"/>
        <v>0</v>
      </c>
      <c r="XH80" s="312">
        <f t="shared" si="918"/>
        <v>0</v>
      </c>
      <c r="XI80" s="312">
        <f t="shared" si="918"/>
        <v>0</v>
      </c>
      <c r="XJ80" s="312">
        <f t="shared" si="918"/>
        <v>0</v>
      </c>
      <c r="XK80" s="312">
        <f t="shared" si="918"/>
        <v>0</v>
      </c>
      <c r="XL80" s="312">
        <f t="shared" si="918"/>
        <v>0</v>
      </c>
      <c r="XM80" s="312">
        <f t="shared" si="918"/>
        <v>0</v>
      </c>
      <c r="XN80" s="312">
        <f t="shared" si="918"/>
        <v>0</v>
      </c>
      <c r="XO80" s="312">
        <f t="shared" si="918"/>
        <v>0</v>
      </c>
      <c r="XP80" s="312">
        <f t="shared" si="918"/>
        <v>0</v>
      </c>
      <c r="XQ80" s="312">
        <f t="shared" si="918"/>
        <v>0</v>
      </c>
      <c r="XR80" s="312">
        <f t="shared" si="918"/>
        <v>0</v>
      </c>
      <c r="XS80" s="312">
        <f t="shared" si="918"/>
        <v>0</v>
      </c>
      <c r="XT80" s="312">
        <f t="shared" si="918"/>
        <v>0</v>
      </c>
      <c r="XU80" s="312">
        <f t="shared" si="918"/>
        <v>0</v>
      </c>
      <c r="XV80" s="312">
        <f t="shared" si="918"/>
        <v>0</v>
      </c>
      <c r="XW80" s="312">
        <f t="shared" si="918"/>
        <v>0</v>
      </c>
      <c r="XX80" s="312">
        <f t="shared" si="918"/>
        <v>0</v>
      </c>
      <c r="XY80" s="312">
        <f t="shared" si="918"/>
        <v>0</v>
      </c>
      <c r="XZ80" s="312">
        <f t="shared" si="918"/>
        <v>0</v>
      </c>
      <c r="YB80" s="312">
        <f>YB$35*YB56</f>
        <v>0</v>
      </c>
      <c r="YC80" s="312">
        <f t="shared" ref="YC80:ZJ80" si="919">YC$35*YC56</f>
        <v>0</v>
      </c>
      <c r="YD80" s="312">
        <f t="shared" si="919"/>
        <v>0</v>
      </c>
      <c r="YE80" s="312">
        <f t="shared" si="919"/>
        <v>0</v>
      </c>
      <c r="YF80" s="312">
        <f t="shared" si="919"/>
        <v>0</v>
      </c>
      <c r="YG80" s="312">
        <f t="shared" si="919"/>
        <v>0</v>
      </c>
      <c r="YH80" s="312">
        <f t="shared" si="919"/>
        <v>0</v>
      </c>
      <c r="YI80" s="312">
        <f t="shared" si="919"/>
        <v>0</v>
      </c>
      <c r="YJ80" s="312">
        <f t="shared" si="919"/>
        <v>0</v>
      </c>
      <c r="YK80" s="312">
        <f t="shared" si="919"/>
        <v>0</v>
      </c>
      <c r="YL80" s="312">
        <f t="shared" si="919"/>
        <v>0</v>
      </c>
      <c r="YM80" s="312">
        <f t="shared" si="919"/>
        <v>0</v>
      </c>
      <c r="YN80" s="312">
        <f t="shared" si="919"/>
        <v>0</v>
      </c>
      <c r="YO80" s="312">
        <f t="shared" si="919"/>
        <v>0</v>
      </c>
      <c r="YP80" s="312">
        <f t="shared" si="919"/>
        <v>0</v>
      </c>
      <c r="YQ80" s="312">
        <f t="shared" si="919"/>
        <v>0</v>
      </c>
      <c r="YR80" s="312">
        <f t="shared" si="919"/>
        <v>0</v>
      </c>
      <c r="YS80" s="312">
        <f t="shared" si="919"/>
        <v>0</v>
      </c>
      <c r="YT80" s="312">
        <f t="shared" si="919"/>
        <v>0</v>
      </c>
      <c r="YU80" s="312">
        <f t="shared" si="919"/>
        <v>0</v>
      </c>
      <c r="YV80" s="312">
        <f t="shared" si="919"/>
        <v>0</v>
      </c>
      <c r="YW80" s="312">
        <f t="shared" si="919"/>
        <v>0</v>
      </c>
      <c r="YX80" s="312">
        <f t="shared" si="919"/>
        <v>0</v>
      </c>
      <c r="YY80" s="312">
        <f t="shared" si="919"/>
        <v>0</v>
      </c>
      <c r="YZ80" s="312">
        <f t="shared" si="919"/>
        <v>0</v>
      </c>
      <c r="ZA80" s="312">
        <f t="shared" si="919"/>
        <v>0</v>
      </c>
      <c r="ZB80" s="312">
        <f t="shared" si="919"/>
        <v>0</v>
      </c>
      <c r="ZC80" s="312">
        <f t="shared" si="919"/>
        <v>0</v>
      </c>
      <c r="ZD80" s="312">
        <f t="shared" si="919"/>
        <v>0</v>
      </c>
      <c r="ZE80" s="312">
        <f t="shared" si="919"/>
        <v>0</v>
      </c>
      <c r="ZF80" s="312">
        <f t="shared" si="919"/>
        <v>0</v>
      </c>
      <c r="ZG80" s="312">
        <f t="shared" si="919"/>
        <v>0</v>
      </c>
      <c r="ZH80" s="312">
        <f t="shared" si="919"/>
        <v>0</v>
      </c>
      <c r="ZI80" s="312">
        <f t="shared" si="919"/>
        <v>0</v>
      </c>
      <c r="ZJ80" s="312">
        <f t="shared" si="919"/>
        <v>8.2692987875038107E-2</v>
      </c>
      <c r="ZL80" s="312">
        <f>ZL$35*ZL56</f>
        <v>0</v>
      </c>
      <c r="ZM80" s="312">
        <f t="shared" ref="ZM80:AAT80" si="920">ZM$35*ZM56</f>
        <v>0</v>
      </c>
      <c r="ZN80" s="312">
        <f t="shared" si="920"/>
        <v>0</v>
      </c>
      <c r="ZO80" s="312">
        <f t="shared" si="920"/>
        <v>0</v>
      </c>
      <c r="ZP80" s="312">
        <f t="shared" si="920"/>
        <v>0</v>
      </c>
      <c r="ZQ80" s="312">
        <f t="shared" si="920"/>
        <v>0</v>
      </c>
      <c r="ZR80" s="312">
        <f t="shared" si="920"/>
        <v>0</v>
      </c>
      <c r="ZS80" s="312">
        <f t="shared" si="920"/>
        <v>0</v>
      </c>
      <c r="ZT80" s="312">
        <f t="shared" si="920"/>
        <v>0</v>
      </c>
      <c r="ZU80" s="312">
        <f t="shared" si="920"/>
        <v>0</v>
      </c>
      <c r="ZV80" s="312">
        <f t="shared" si="920"/>
        <v>0</v>
      </c>
      <c r="ZW80" s="312">
        <f t="shared" si="920"/>
        <v>0</v>
      </c>
      <c r="ZX80" s="312">
        <f t="shared" si="920"/>
        <v>0</v>
      </c>
      <c r="ZY80" s="312">
        <f t="shared" si="920"/>
        <v>0</v>
      </c>
      <c r="ZZ80" s="312">
        <f t="shared" si="920"/>
        <v>0</v>
      </c>
      <c r="AAA80" s="312">
        <f t="shared" si="920"/>
        <v>0</v>
      </c>
      <c r="AAB80" s="312">
        <f t="shared" si="920"/>
        <v>0</v>
      </c>
      <c r="AAC80" s="312">
        <f t="shared" si="920"/>
        <v>0</v>
      </c>
      <c r="AAD80" s="312">
        <f t="shared" si="920"/>
        <v>0</v>
      </c>
      <c r="AAE80" s="312">
        <f t="shared" si="920"/>
        <v>0</v>
      </c>
      <c r="AAF80" s="312">
        <f t="shared" si="920"/>
        <v>0</v>
      </c>
      <c r="AAG80" s="312">
        <f t="shared" si="920"/>
        <v>0</v>
      </c>
      <c r="AAH80" s="312">
        <f t="shared" si="920"/>
        <v>0</v>
      </c>
      <c r="AAI80" s="312">
        <f t="shared" si="920"/>
        <v>0</v>
      </c>
      <c r="AAJ80" s="312">
        <f t="shared" si="920"/>
        <v>0</v>
      </c>
      <c r="AAK80" s="312">
        <f t="shared" si="920"/>
        <v>0</v>
      </c>
      <c r="AAL80" s="312">
        <f t="shared" si="920"/>
        <v>0</v>
      </c>
      <c r="AAM80" s="312">
        <f t="shared" si="920"/>
        <v>0</v>
      </c>
      <c r="AAN80" s="312">
        <f t="shared" si="920"/>
        <v>0</v>
      </c>
      <c r="AAO80" s="312">
        <f t="shared" si="920"/>
        <v>0</v>
      </c>
      <c r="AAP80" s="312">
        <f t="shared" si="920"/>
        <v>0</v>
      </c>
      <c r="AAQ80" s="312">
        <f t="shared" si="920"/>
        <v>0</v>
      </c>
      <c r="AAR80" s="312">
        <f t="shared" si="920"/>
        <v>0</v>
      </c>
      <c r="AAS80" s="312">
        <f t="shared" si="920"/>
        <v>0</v>
      </c>
      <c r="AAT80" s="312">
        <f t="shared" si="920"/>
        <v>0</v>
      </c>
      <c r="AAV80" s="312">
        <f>AAV$35*AAV56</f>
        <v>0</v>
      </c>
      <c r="AAW80" s="312">
        <f t="shared" ref="AAW80:ACD80" si="921">AAW$35*AAW56</f>
        <v>0</v>
      </c>
      <c r="AAX80" s="312">
        <f t="shared" si="921"/>
        <v>0</v>
      </c>
      <c r="AAY80" s="312">
        <f t="shared" si="921"/>
        <v>0</v>
      </c>
      <c r="AAZ80" s="312">
        <f t="shared" si="921"/>
        <v>0</v>
      </c>
      <c r="ABA80" s="312">
        <f t="shared" si="921"/>
        <v>0</v>
      </c>
      <c r="ABB80" s="312">
        <f t="shared" si="921"/>
        <v>0</v>
      </c>
      <c r="ABC80" s="312">
        <f t="shared" si="921"/>
        <v>0</v>
      </c>
      <c r="ABD80" s="312">
        <f t="shared" si="921"/>
        <v>0</v>
      </c>
      <c r="ABE80" s="312">
        <f t="shared" si="921"/>
        <v>0</v>
      </c>
      <c r="ABF80" s="312">
        <f t="shared" si="921"/>
        <v>0</v>
      </c>
      <c r="ABG80" s="312">
        <f t="shared" si="921"/>
        <v>0</v>
      </c>
      <c r="ABH80" s="312">
        <f t="shared" si="921"/>
        <v>0</v>
      </c>
      <c r="ABI80" s="312">
        <f t="shared" si="921"/>
        <v>0</v>
      </c>
      <c r="ABJ80" s="312">
        <f t="shared" si="921"/>
        <v>0</v>
      </c>
      <c r="ABK80" s="312">
        <f t="shared" si="921"/>
        <v>0</v>
      </c>
      <c r="ABL80" s="312">
        <f t="shared" si="921"/>
        <v>0</v>
      </c>
      <c r="ABM80" s="312">
        <f t="shared" si="921"/>
        <v>0</v>
      </c>
      <c r="ABN80" s="312">
        <f t="shared" si="921"/>
        <v>0</v>
      </c>
      <c r="ABO80" s="312">
        <f t="shared" si="921"/>
        <v>0</v>
      </c>
      <c r="ABP80" s="312">
        <f t="shared" si="921"/>
        <v>0</v>
      </c>
      <c r="ABQ80" s="312">
        <f t="shared" si="921"/>
        <v>0</v>
      </c>
      <c r="ABR80" s="312">
        <f t="shared" si="921"/>
        <v>0</v>
      </c>
      <c r="ABS80" s="312">
        <f t="shared" si="921"/>
        <v>0</v>
      </c>
      <c r="ABT80" s="312">
        <f t="shared" si="921"/>
        <v>0</v>
      </c>
      <c r="ABU80" s="312">
        <f t="shared" si="921"/>
        <v>0</v>
      </c>
      <c r="ABV80" s="312">
        <f t="shared" si="921"/>
        <v>0</v>
      </c>
      <c r="ABW80" s="312">
        <f t="shared" si="921"/>
        <v>0</v>
      </c>
      <c r="ABX80" s="312">
        <f t="shared" si="921"/>
        <v>0</v>
      </c>
      <c r="ABY80" s="312">
        <f t="shared" si="921"/>
        <v>0</v>
      </c>
      <c r="ABZ80" s="312">
        <f t="shared" si="921"/>
        <v>0</v>
      </c>
      <c r="ACA80" s="312">
        <f t="shared" si="921"/>
        <v>0</v>
      </c>
      <c r="ACB80" s="312">
        <f t="shared" si="921"/>
        <v>0</v>
      </c>
      <c r="ACC80" s="312">
        <f t="shared" si="921"/>
        <v>0</v>
      </c>
      <c r="ACD80" s="312">
        <f t="shared" si="921"/>
        <v>0</v>
      </c>
      <c r="ACF80" s="312">
        <f>ACF$35*ACF56</f>
        <v>337.6644584658643</v>
      </c>
      <c r="ACG80" s="312">
        <f t="shared" ref="ACG80:ADN80" si="922">ACG$35*ACG56</f>
        <v>330.03804656733104</v>
      </c>
      <c r="ACH80" s="312">
        <f t="shared" si="922"/>
        <v>362.83274137782178</v>
      </c>
      <c r="ACI80" s="312">
        <f t="shared" si="922"/>
        <v>328.98942813110432</v>
      </c>
      <c r="ACJ80" s="312">
        <f t="shared" si="922"/>
        <v>338.98420848967527</v>
      </c>
      <c r="ACK80" s="312">
        <f t="shared" si="922"/>
        <v>319.66740851876614</v>
      </c>
      <c r="ACL80" s="312">
        <f t="shared" si="922"/>
        <v>342.30890309680814</v>
      </c>
      <c r="ACM80" s="312">
        <f t="shared" si="922"/>
        <v>374.78216443492636</v>
      </c>
      <c r="ACN80" s="312">
        <f t="shared" si="922"/>
        <v>391.15205771136067</v>
      </c>
      <c r="ACO80" s="312">
        <f t="shared" si="922"/>
        <v>414.56623006579645</v>
      </c>
      <c r="ACP80" s="312">
        <f t="shared" si="922"/>
        <v>377.63504690904153</v>
      </c>
      <c r="ACQ80" s="312">
        <f t="shared" si="922"/>
        <v>477.73184134227193</v>
      </c>
      <c r="ACR80" s="312">
        <f t="shared" si="922"/>
        <v>507.0552072926792</v>
      </c>
      <c r="ACS80" s="312">
        <f t="shared" si="922"/>
        <v>473.38365439719411</v>
      </c>
      <c r="ACT80" s="312">
        <f t="shared" si="922"/>
        <v>501.00044397385676</v>
      </c>
      <c r="ACU80" s="312">
        <f t="shared" si="922"/>
        <v>512.59237713320272</v>
      </c>
      <c r="ACV80" s="312">
        <f t="shared" si="922"/>
        <v>572.41377833185072</v>
      </c>
      <c r="ACW80" s="312">
        <f t="shared" si="922"/>
        <v>558.68459365629769</v>
      </c>
      <c r="ACX80" s="312">
        <f t="shared" si="922"/>
        <v>517.92273572780653</v>
      </c>
      <c r="ACY80" s="312">
        <f t="shared" si="922"/>
        <v>568.51738797196299</v>
      </c>
      <c r="ACZ80" s="312">
        <f t="shared" si="922"/>
        <v>620.9866282071057</v>
      </c>
      <c r="ADA80" s="312">
        <f t="shared" si="922"/>
        <v>650.90406467606454</v>
      </c>
      <c r="ADB80" s="312">
        <f t="shared" si="922"/>
        <v>726.21392154990053</v>
      </c>
      <c r="ADC80" s="312">
        <f t="shared" si="922"/>
        <v>721.9908522257125</v>
      </c>
      <c r="ADD80" s="312">
        <f t="shared" si="922"/>
        <v>627.83505239438455</v>
      </c>
      <c r="ADE80" s="312">
        <f t="shared" si="922"/>
        <v>675.73894172567907</v>
      </c>
      <c r="ADF80" s="312">
        <f t="shared" si="922"/>
        <v>721.30656679268418</v>
      </c>
      <c r="ADG80" s="312">
        <f t="shared" si="922"/>
        <v>808.37638245434277</v>
      </c>
      <c r="ADH80" s="312">
        <f t="shared" si="922"/>
        <v>794.859181356166</v>
      </c>
      <c r="ADI80" s="312">
        <f t="shared" si="922"/>
        <v>881.63020120375904</v>
      </c>
      <c r="ADJ80" s="312">
        <f t="shared" si="922"/>
        <v>853.38175511567601</v>
      </c>
      <c r="ADK80" s="312">
        <f t="shared" si="922"/>
        <v>772.79448552857821</v>
      </c>
      <c r="ADL80" s="312">
        <f t="shared" si="922"/>
        <v>1244.5256612194473</v>
      </c>
      <c r="ADM80" s="312">
        <f t="shared" si="922"/>
        <v>880.58765944758113</v>
      </c>
      <c r="ADN80" s="312">
        <f t="shared" si="922"/>
        <v>836.74419187740239</v>
      </c>
      <c r="ADP80" s="312">
        <f>ADP$35*ADP56</f>
        <v>0</v>
      </c>
      <c r="ADQ80" s="312">
        <f t="shared" ref="ADQ80:AEX80" si="923">ADQ$35*ADQ56</f>
        <v>0</v>
      </c>
      <c r="ADR80" s="312">
        <f t="shared" si="923"/>
        <v>0</v>
      </c>
      <c r="ADS80" s="312">
        <f t="shared" si="923"/>
        <v>0</v>
      </c>
      <c r="ADT80" s="312">
        <f t="shared" si="923"/>
        <v>0</v>
      </c>
      <c r="ADU80" s="312">
        <f t="shared" si="923"/>
        <v>0</v>
      </c>
      <c r="ADV80" s="312">
        <f t="shared" si="923"/>
        <v>0</v>
      </c>
      <c r="ADW80" s="312">
        <f t="shared" si="923"/>
        <v>0</v>
      </c>
      <c r="ADX80" s="312">
        <f t="shared" si="923"/>
        <v>0</v>
      </c>
      <c r="ADY80" s="312">
        <f t="shared" si="923"/>
        <v>0</v>
      </c>
      <c r="ADZ80" s="312">
        <f t="shared" si="923"/>
        <v>0</v>
      </c>
      <c r="AEA80" s="312">
        <f t="shared" si="923"/>
        <v>0</v>
      </c>
      <c r="AEB80" s="312">
        <f t="shared" si="923"/>
        <v>0</v>
      </c>
      <c r="AEC80" s="312">
        <f t="shared" si="923"/>
        <v>0</v>
      </c>
      <c r="AED80" s="312">
        <f t="shared" si="923"/>
        <v>0</v>
      </c>
      <c r="AEE80" s="312">
        <f t="shared" si="923"/>
        <v>0</v>
      </c>
      <c r="AEF80" s="312">
        <f t="shared" si="923"/>
        <v>0</v>
      </c>
      <c r="AEG80" s="312">
        <f t="shared" si="923"/>
        <v>0</v>
      </c>
      <c r="AEH80" s="312">
        <f t="shared" si="923"/>
        <v>0</v>
      </c>
      <c r="AEI80" s="312">
        <f t="shared" si="923"/>
        <v>0</v>
      </c>
      <c r="AEJ80" s="312">
        <f t="shared" si="923"/>
        <v>0</v>
      </c>
      <c r="AEK80" s="312">
        <f t="shared" si="923"/>
        <v>0</v>
      </c>
      <c r="AEL80" s="312">
        <f t="shared" si="923"/>
        <v>0</v>
      </c>
      <c r="AEM80" s="312">
        <f t="shared" si="923"/>
        <v>0</v>
      </c>
      <c r="AEN80" s="312">
        <f t="shared" si="923"/>
        <v>0</v>
      </c>
      <c r="AEO80" s="312">
        <f t="shared" si="923"/>
        <v>0</v>
      </c>
      <c r="AEP80" s="312">
        <f t="shared" si="923"/>
        <v>0</v>
      </c>
      <c r="AEQ80" s="312">
        <f t="shared" si="923"/>
        <v>0</v>
      </c>
      <c r="AER80" s="312">
        <f t="shared" si="923"/>
        <v>0</v>
      </c>
      <c r="AES80" s="312">
        <f t="shared" si="923"/>
        <v>0</v>
      </c>
      <c r="AET80" s="312">
        <f t="shared" si="923"/>
        <v>0</v>
      </c>
      <c r="AEU80" s="312">
        <f t="shared" si="923"/>
        <v>0</v>
      </c>
      <c r="AEV80" s="312">
        <f t="shared" si="923"/>
        <v>0</v>
      </c>
      <c r="AEW80" s="312">
        <f t="shared" si="923"/>
        <v>0</v>
      </c>
      <c r="AEX80" s="312">
        <f t="shared" si="923"/>
        <v>0</v>
      </c>
      <c r="AEZ80" s="312">
        <f>AEZ$35*AEZ56</f>
        <v>0</v>
      </c>
      <c r="AFA80" s="312">
        <f t="shared" ref="AFA80:AGH80" si="924">AFA$35*AFA56</f>
        <v>0</v>
      </c>
      <c r="AFB80" s="312">
        <f t="shared" si="924"/>
        <v>0</v>
      </c>
      <c r="AFC80" s="312">
        <f t="shared" si="924"/>
        <v>0</v>
      </c>
      <c r="AFD80" s="312">
        <f t="shared" si="924"/>
        <v>0</v>
      </c>
      <c r="AFE80" s="312">
        <f t="shared" si="924"/>
        <v>0</v>
      </c>
      <c r="AFF80" s="312">
        <f t="shared" si="924"/>
        <v>0</v>
      </c>
      <c r="AFG80" s="312">
        <f t="shared" si="924"/>
        <v>0</v>
      </c>
      <c r="AFH80" s="312">
        <f t="shared" si="924"/>
        <v>0</v>
      </c>
      <c r="AFI80" s="312">
        <f t="shared" si="924"/>
        <v>0</v>
      </c>
      <c r="AFJ80" s="312">
        <f t="shared" si="924"/>
        <v>0</v>
      </c>
      <c r="AFK80" s="312">
        <f t="shared" si="924"/>
        <v>0</v>
      </c>
      <c r="AFL80" s="312">
        <f t="shared" si="924"/>
        <v>0</v>
      </c>
      <c r="AFM80" s="312">
        <f t="shared" si="924"/>
        <v>0</v>
      </c>
      <c r="AFN80" s="312">
        <f t="shared" si="924"/>
        <v>0</v>
      </c>
      <c r="AFO80" s="312">
        <f t="shared" si="924"/>
        <v>0</v>
      </c>
      <c r="AFP80" s="312">
        <f t="shared" si="924"/>
        <v>0</v>
      </c>
      <c r="AFQ80" s="312">
        <f t="shared" si="924"/>
        <v>0</v>
      </c>
      <c r="AFR80" s="312">
        <f t="shared" si="924"/>
        <v>0</v>
      </c>
      <c r="AFS80" s="312">
        <f t="shared" si="924"/>
        <v>0</v>
      </c>
      <c r="AFT80" s="312">
        <f t="shared" si="924"/>
        <v>0</v>
      </c>
      <c r="AFU80" s="312">
        <f t="shared" si="924"/>
        <v>0</v>
      </c>
      <c r="AFV80" s="312">
        <f t="shared" si="924"/>
        <v>0</v>
      </c>
      <c r="AFW80" s="312">
        <f t="shared" si="924"/>
        <v>0</v>
      </c>
      <c r="AFX80" s="312">
        <f t="shared" si="924"/>
        <v>0</v>
      </c>
      <c r="AFY80" s="312">
        <f t="shared" si="924"/>
        <v>0</v>
      </c>
      <c r="AFZ80" s="312">
        <f t="shared" si="924"/>
        <v>0</v>
      </c>
      <c r="AGA80" s="312">
        <f t="shared" si="924"/>
        <v>0</v>
      </c>
      <c r="AGB80" s="312">
        <f t="shared" si="924"/>
        <v>0</v>
      </c>
      <c r="AGC80" s="312">
        <f t="shared" si="924"/>
        <v>0</v>
      </c>
      <c r="AGD80" s="312">
        <f t="shared" si="924"/>
        <v>0</v>
      </c>
      <c r="AGE80" s="312">
        <f t="shared" si="924"/>
        <v>0</v>
      </c>
      <c r="AGF80" s="312">
        <f t="shared" si="924"/>
        <v>0</v>
      </c>
      <c r="AGG80" s="312">
        <f t="shared" si="924"/>
        <v>0</v>
      </c>
      <c r="AGH80" s="312">
        <f t="shared" si="924"/>
        <v>0</v>
      </c>
    </row>
    <row r="81" spans="3:866" x14ac:dyDescent="0.25">
      <c r="C81" s="148" t="s">
        <v>87</v>
      </c>
      <c r="D81" s="312">
        <f t="shared" ref="D81:AL81" si="925">D$35*D57</f>
        <v>32.232229059532969</v>
      </c>
      <c r="E81" s="312">
        <f t="shared" si="925"/>
        <v>33.257093678655465</v>
      </c>
      <c r="F81" s="312">
        <f t="shared" si="925"/>
        <v>23.501727894178092</v>
      </c>
      <c r="G81" s="312">
        <f t="shared" si="925"/>
        <v>29.15609279391148</v>
      </c>
      <c r="H81" s="312">
        <f t="shared" si="925"/>
        <v>13.987162054669966</v>
      </c>
      <c r="I81" s="312">
        <f t="shared" si="925"/>
        <v>19.928546481633937</v>
      </c>
      <c r="J81" s="312">
        <f t="shared" si="925"/>
        <v>19.403002752021273</v>
      </c>
      <c r="K81" s="312">
        <f t="shared" si="925"/>
        <v>35.439769716357254</v>
      </c>
      <c r="L81" s="312">
        <f t="shared" si="925"/>
        <v>22.647365038873687</v>
      </c>
      <c r="M81" s="312">
        <f t="shared" si="925"/>
        <v>24.481322967104312</v>
      </c>
      <c r="N81" s="312">
        <f t="shared" si="925"/>
        <v>121.20833631413056</v>
      </c>
      <c r="O81" s="312">
        <f t="shared" si="925"/>
        <v>61.486506935662902</v>
      </c>
      <c r="P81" s="312">
        <f t="shared" si="925"/>
        <v>91.180962916305475</v>
      </c>
      <c r="Q81" s="312">
        <f t="shared" si="925"/>
        <v>133.95229442218934</v>
      </c>
      <c r="R81" s="312">
        <f t="shared" si="925"/>
        <v>69.002377105680694</v>
      </c>
      <c r="S81" s="312">
        <f t="shared" si="925"/>
        <v>72.016505321450268</v>
      </c>
      <c r="T81" s="312">
        <f t="shared" si="925"/>
        <v>102.31333510516458</v>
      </c>
      <c r="U81" s="312">
        <f t="shared" si="925"/>
        <v>100.9140252061934</v>
      </c>
      <c r="V81" s="312">
        <f t="shared" si="925"/>
        <v>68.811268584264681</v>
      </c>
      <c r="W81" s="312">
        <f t="shared" si="925"/>
        <v>75.97459832521433</v>
      </c>
      <c r="X81" s="312">
        <f t="shared" si="925"/>
        <v>78.325767228065601</v>
      </c>
      <c r="Y81" s="312">
        <f t="shared" si="925"/>
        <v>81.869570656003319</v>
      </c>
      <c r="Z81" s="312">
        <f t="shared" si="925"/>
        <v>109.90185921655466</v>
      </c>
      <c r="AA81" s="312">
        <f t="shared" si="925"/>
        <v>129.82802766485588</v>
      </c>
      <c r="AB81" s="312">
        <f t="shared" si="925"/>
        <v>215.77937595811105</v>
      </c>
      <c r="AC81" s="312">
        <f t="shared" si="925"/>
        <v>263.0046518722026</v>
      </c>
      <c r="AD81" s="312">
        <f t="shared" si="925"/>
        <v>170.36880660110549</v>
      </c>
      <c r="AE81" s="312">
        <f t="shared" si="925"/>
        <v>341.10053707370332</v>
      </c>
      <c r="AF81" s="312">
        <f t="shared" si="925"/>
        <v>320.62077117381534</v>
      </c>
      <c r="AG81" s="312">
        <f t="shared" si="925"/>
        <v>571.90330733573887</v>
      </c>
      <c r="AH81" s="312">
        <f t="shared" si="925"/>
        <v>499.97587496197372</v>
      </c>
      <c r="AI81" s="312">
        <f t="shared" si="925"/>
        <v>1396.36412182606</v>
      </c>
      <c r="AJ81" s="312">
        <f t="shared" si="925"/>
        <v>509.43541687044086</v>
      </c>
      <c r="AK81" s="312">
        <f t="shared" si="925"/>
        <v>1475.3682412791229</v>
      </c>
      <c r="AL81" s="312">
        <f t="shared" si="925"/>
        <v>1431.5237890591745</v>
      </c>
      <c r="AN81" s="312">
        <f t="shared" ref="AN81:BV81" si="926">AN$35*AN57</f>
        <v>18.278117884847578</v>
      </c>
      <c r="AO81" s="312">
        <f t="shared" si="926"/>
        <v>14.181158571081813</v>
      </c>
      <c r="AP81" s="312">
        <f t="shared" si="926"/>
        <v>5.5600795259445279</v>
      </c>
      <c r="AQ81" s="312">
        <f t="shared" si="926"/>
        <v>3.8107490004418101</v>
      </c>
      <c r="AR81" s="312">
        <f t="shared" si="926"/>
        <v>6.5440921478727985</v>
      </c>
      <c r="AS81" s="312">
        <f t="shared" si="926"/>
        <v>11.265870847001466</v>
      </c>
      <c r="AT81" s="312">
        <f t="shared" si="926"/>
        <v>15.337895137655792</v>
      </c>
      <c r="AU81" s="312">
        <f t="shared" si="926"/>
        <v>16.846886270340203</v>
      </c>
      <c r="AV81" s="312">
        <f t="shared" si="926"/>
        <v>25.536747499855711</v>
      </c>
      <c r="AW81" s="312">
        <f t="shared" si="926"/>
        <v>24.167653001620554</v>
      </c>
      <c r="AX81" s="312">
        <f t="shared" si="926"/>
        <v>59.577594735799615</v>
      </c>
      <c r="AY81" s="312">
        <f t="shared" si="926"/>
        <v>41.336149376417559</v>
      </c>
      <c r="AZ81" s="312">
        <f t="shared" si="926"/>
        <v>46.38178437940882</v>
      </c>
      <c r="BA81" s="312">
        <f t="shared" si="926"/>
        <v>83.465340643035276</v>
      </c>
      <c r="BB81" s="312">
        <f t="shared" si="926"/>
        <v>42.220820623696348</v>
      </c>
      <c r="BC81" s="312">
        <f t="shared" si="926"/>
        <v>41.511841654654759</v>
      </c>
      <c r="BD81" s="312">
        <f t="shared" si="926"/>
        <v>32.851553452410158</v>
      </c>
      <c r="BE81" s="312">
        <f t="shared" si="926"/>
        <v>37.263537426740825</v>
      </c>
      <c r="BF81" s="312">
        <f t="shared" si="926"/>
        <v>30.349361542356114</v>
      </c>
      <c r="BG81" s="312">
        <f t="shared" si="926"/>
        <v>34.336541793028196</v>
      </c>
      <c r="BH81" s="312">
        <f t="shared" si="926"/>
        <v>34.509378851877415</v>
      </c>
      <c r="BI81" s="312">
        <f t="shared" si="926"/>
        <v>36.641275391621029</v>
      </c>
      <c r="BJ81" s="312">
        <f t="shared" si="926"/>
        <v>47.245110279064697</v>
      </c>
      <c r="BK81" s="312">
        <f t="shared" si="926"/>
        <v>45.172488690703389</v>
      </c>
      <c r="BL81" s="312">
        <f t="shared" si="926"/>
        <v>55.78565581198513</v>
      </c>
      <c r="BM81" s="312">
        <f t="shared" si="926"/>
        <v>30.150672236752015</v>
      </c>
      <c r="BN81" s="312">
        <f t="shared" si="926"/>
        <v>5.5830402774443506</v>
      </c>
      <c r="BO81" s="312">
        <f t="shared" si="926"/>
        <v>11.843082521879094</v>
      </c>
      <c r="BP81" s="312">
        <f t="shared" si="926"/>
        <v>11.28497677462736</v>
      </c>
      <c r="BQ81" s="312">
        <f t="shared" si="926"/>
        <v>32.012786540333366</v>
      </c>
      <c r="BR81" s="312">
        <f t="shared" si="926"/>
        <v>9.4444306707622871</v>
      </c>
      <c r="BS81" s="312">
        <f t="shared" si="926"/>
        <v>30.717019898411564</v>
      </c>
      <c r="BT81" s="312">
        <f t="shared" si="926"/>
        <v>10.115470662324679</v>
      </c>
      <c r="BU81" s="312">
        <f t="shared" si="926"/>
        <v>28.445180494574071</v>
      </c>
      <c r="BV81" s="312">
        <f t="shared" si="926"/>
        <v>32.066893666598354</v>
      </c>
      <c r="BX81" s="312">
        <f t="shared" ref="BX81:DF81" si="927">BX$35*BX57</f>
        <v>27.405474046129363</v>
      </c>
      <c r="BY81" s="312">
        <f t="shared" si="927"/>
        <v>31.467003414312426</v>
      </c>
      <c r="BZ81" s="312">
        <f t="shared" si="927"/>
        <v>21.864649675950137</v>
      </c>
      <c r="CA81" s="312">
        <f t="shared" si="927"/>
        <v>18.147854326775846</v>
      </c>
      <c r="CB81" s="312">
        <f t="shared" si="927"/>
        <v>20.060070015583751</v>
      </c>
      <c r="CC81" s="312">
        <f t="shared" si="927"/>
        <v>13.332431235932505</v>
      </c>
      <c r="CD81" s="312">
        <f t="shared" si="927"/>
        <v>10.892625847548342</v>
      </c>
      <c r="CE81" s="312">
        <f t="shared" si="927"/>
        <v>12.768056915443413</v>
      </c>
      <c r="CF81" s="312">
        <f t="shared" si="927"/>
        <v>12.754154324264075</v>
      </c>
      <c r="CG81" s="312">
        <f t="shared" si="927"/>
        <v>9.3150968198882929</v>
      </c>
      <c r="CH81" s="312">
        <f t="shared" si="927"/>
        <v>17.25426348896875</v>
      </c>
      <c r="CI81" s="312">
        <f t="shared" si="927"/>
        <v>15.617452245412782</v>
      </c>
      <c r="CJ81" s="312">
        <f t="shared" si="927"/>
        <v>16.228549866033138</v>
      </c>
      <c r="CK81" s="312">
        <f t="shared" si="927"/>
        <v>18.786025072508533</v>
      </c>
      <c r="CL81" s="312">
        <f t="shared" si="927"/>
        <v>13.298883762425641</v>
      </c>
      <c r="CM81" s="312">
        <f t="shared" si="927"/>
        <v>13.132658396323137</v>
      </c>
      <c r="CN81" s="312">
        <f t="shared" si="927"/>
        <v>17.745495884264752</v>
      </c>
      <c r="CO81" s="312">
        <f t="shared" si="927"/>
        <v>21.02663492613215</v>
      </c>
      <c r="CP81" s="312">
        <f t="shared" si="927"/>
        <v>21.309168314809192</v>
      </c>
      <c r="CQ81" s="312">
        <f t="shared" si="927"/>
        <v>21.340788107507851</v>
      </c>
      <c r="CR81" s="312">
        <f t="shared" si="927"/>
        <v>17.952193887821259</v>
      </c>
      <c r="CS81" s="312">
        <f t="shared" si="927"/>
        <v>19.268687705759007</v>
      </c>
      <c r="CT81" s="312">
        <f t="shared" si="927"/>
        <v>25.568919267922492</v>
      </c>
      <c r="CU81" s="312">
        <f t="shared" si="927"/>
        <v>22.508763604585585</v>
      </c>
      <c r="CV81" s="312">
        <f t="shared" si="927"/>
        <v>31.155799632866255</v>
      </c>
      <c r="CW81" s="312">
        <f t="shared" si="927"/>
        <v>39.29040427034181</v>
      </c>
      <c r="CX81" s="312">
        <f t="shared" si="927"/>
        <v>20.110210313974846</v>
      </c>
      <c r="CY81" s="312">
        <f t="shared" si="927"/>
        <v>18.666164266094718</v>
      </c>
      <c r="CZ81" s="312">
        <f t="shared" si="927"/>
        <v>16.660299686357387</v>
      </c>
      <c r="DA81" s="312">
        <f t="shared" si="927"/>
        <v>25.461295633700594</v>
      </c>
      <c r="DB81" s="312">
        <f t="shared" si="927"/>
        <v>16.274722031622407</v>
      </c>
      <c r="DC81" s="312">
        <f t="shared" si="927"/>
        <v>115.82768646852533</v>
      </c>
      <c r="DD81" s="312">
        <f t="shared" si="927"/>
        <v>38.546353810872759</v>
      </c>
      <c r="DE81" s="312">
        <f t="shared" si="927"/>
        <v>113.8806015857342</v>
      </c>
      <c r="DF81" s="312">
        <f t="shared" si="927"/>
        <v>120.60203729605904</v>
      </c>
      <c r="DH81" s="312">
        <f t="shared" ref="DH81:EP81" si="928">DH$35*DH57</f>
        <v>0</v>
      </c>
      <c r="DI81" s="312">
        <f t="shared" si="928"/>
        <v>0</v>
      </c>
      <c r="DJ81" s="312">
        <f t="shared" si="928"/>
        <v>0</v>
      </c>
      <c r="DK81" s="312">
        <f t="shared" si="928"/>
        <v>0</v>
      </c>
      <c r="DL81" s="312">
        <f t="shared" si="928"/>
        <v>0</v>
      </c>
      <c r="DM81" s="312">
        <f t="shared" si="928"/>
        <v>0</v>
      </c>
      <c r="DN81" s="312">
        <f t="shared" si="928"/>
        <v>0</v>
      </c>
      <c r="DO81" s="312">
        <f t="shared" si="928"/>
        <v>0</v>
      </c>
      <c r="DP81" s="312">
        <f t="shared" si="928"/>
        <v>0</v>
      </c>
      <c r="DQ81" s="312">
        <f t="shared" si="928"/>
        <v>0</v>
      </c>
      <c r="DR81" s="312">
        <f t="shared" si="928"/>
        <v>0</v>
      </c>
      <c r="DS81" s="312">
        <f t="shared" si="928"/>
        <v>0</v>
      </c>
      <c r="DT81" s="312">
        <f t="shared" si="928"/>
        <v>0</v>
      </c>
      <c r="DU81" s="312">
        <f t="shared" si="928"/>
        <v>0</v>
      </c>
      <c r="DV81" s="312">
        <f t="shared" si="928"/>
        <v>0</v>
      </c>
      <c r="DW81" s="312">
        <f t="shared" si="928"/>
        <v>0</v>
      </c>
      <c r="DX81" s="312">
        <f t="shared" si="928"/>
        <v>0</v>
      </c>
      <c r="DY81" s="312">
        <f t="shared" si="928"/>
        <v>0</v>
      </c>
      <c r="DZ81" s="312">
        <f t="shared" si="928"/>
        <v>0</v>
      </c>
      <c r="EA81" s="312">
        <f t="shared" si="928"/>
        <v>0</v>
      </c>
      <c r="EB81" s="312">
        <f t="shared" si="928"/>
        <v>0</v>
      </c>
      <c r="EC81" s="312">
        <f t="shared" si="928"/>
        <v>0</v>
      </c>
      <c r="ED81" s="312">
        <f t="shared" si="928"/>
        <v>0</v>
      </c>
      <c r="EE81" s="312">
        <f t="shared" si="928"/>
        <v>0</v>
      </c>
      <c r="EF81" s="312">
        <f t="shared" si="928"/>
        <v>0</v>
      </c>
      <c r="EG81" s="312">
        <f t="shared" si="928"/>
        <v>0</v>
      </c>
      <c r="EH81" s="312">
        <f t="shared" si="928"/>
        <v>0</v>
      </c>
      <c r="EI81" s="312">
        <f t="shared" si="928"/>
        <v>0</v>
      </c>
      <c r="EJ81" s="312">
        <f t="shared" si="928"/>
        <v>0</v>
      </c>
      <c r="EK81" s="312">
        <f t="shared" si="928"/>
        <v>0</v>
      </c>
      <c r="EL81" s="312">
        <f t="shared" si="928"/>
        <v>0</v>
      </c>
      <c r="EM81" s="312">
        <f t="shared" si="928"/>
        <v>0</v>
      </c>
      <c r="EN81" s="312">
        <f t="shared" si="928"/>
        <v>0</v>
      </c>
      <c r="EO81" s="312">
        <f t="shared" si="928"/>
        <v>0</v>
      </c>
      <c r="EP81" s="312">
        <f t="shared" si="928"/>
        <v>0</v>
      </c>
      <c r="ER81" s="312">
        <f t="shared" ref="ER81:FZ81" si="929">ER$35*ER57</f>
        <v>0</v>
      </c>
      <c r="ES81" s="312">
        <f t="shared" si="929"/>
        <v>0</v>
      </c>
      <c r="ET81" s="312">
        <f t="shared" si="929"/>
        <v>0</v>
      </c>
      <c r="EU81" s="312">
        <f t="shared" si="929"/>
        <v>0</v>
      </c>
      <c r="EV81" s="312">
        <f t="shared" si="929"/>
        <v>0</v>
      </c>
      <c r="EW81" s="312">
        <f t="shared" si="929"/>
        <v>0</v>
      </c>
      <c r="EX81" s="312">
        <f t="shared" si="929"/>
        <v>0</v>
      </c>
      <c r="EY81" s="312">
        <f t="shared" si="929"/>
        <v>0</v>
      </c>
      <c r="EZ81" s="312">
        <f t="shared" si="929"/>
        <v>0</v>
      </c>
      <c r="FA81" s="312">
        <f t="shared" si="929"/>
        <v>0</v>
      </c>
      <c r="FB81" s="312">
        <f t="shared" si="929"/>
        <v>0</v>
      </c>
      <c r="FC81" s="312">
        <f t="shared" si="929"/>
        <v>0</v>
      </c>
      <c r="FD81" s="312">
        <f t="shared" si="929"/>
        <v>0</v>
      </c>
      <c r="FE81" s="312">
        <f t="shared" si="929"/>
        <v>0</v>
      </c>
      <c r="FF81" s="312">
        <f t="shared" si="929"/>
        <v>0</v>
      </c>
      <c r="FG81" s="312">
        <f t="shared" si="929"/>
        <v>0</v>
      </c>
      <c r="FH81" s="312">
        <f t="shared" si="929"/>
        <v>0</v>
      </c>
      <c r="FI81" s="312">
        <f t="shared" si="929"/>
        <v>0</v>
      </c>
      <c r="FJ81" s="312">
        <f t="shared" si="929"/>
        <v>0</v>
      </c>
      <c r="FK81" s="312">
        <f t="shared" si="929"/>
        <v>0</v>
      </c>
      <c r="FL81" s="312">
        <f t="shared" si="929"/>
        <v>0</v>
      </c>
      <c r="FM81" s="312">
        <f t="shared" si="929"/>
        <v>0</v>
      </c>
      <c r="FN81" s="312">
        <f t="shared" si="929"/>
        <v>0</v>
      </c>
      <c r="FO81" s="312">
        <f t="shared" si="929"/>
        <v>0</v>
      </c>
      <c r="FP81" s="312">
        <f t="shared" si="929"/>
        <v>0</v>
      </c>
      <c r="FQ81" s="312">
        <f t="shared" si="929"/>
        <v>0</v>
      </c>
      <c r="FR81" s="312">
        <f t="shared" si="929"/>
        <v>0</v>
      </c>
      <c r="FS81" s="312">
        <f t="shared" si="929"/>
        <v>0</v>
      </c>
      <c r="FT81" s="312">
        <f t="shared" si="929"/>
        <v>0</v>
      </c>
      <c r="FU81" s="312">
        <f t="shared" si="929"/>
        <v>0</v>
      </c>
      <c r="FV81" s="312">
        <f t="shared" si="929"/>
        <v>0</v>
      </c>
      <c r="FW81" s="312">
        <f t="shared" si="929"/>
        <v>0</v>
      </c>
      <c r="FX81" s="312">
        <f t="shared" si="929"/>
        <v>0</v>
      </c>
      <c r="FY81" s="312">
        <f t="shared" si="929"/>
        <v>0</v>
      </c>
      <c r="FZ81" s="312">
        <f t="shared" si="929"/>
        <v>0</v>
      </c>
      <c r="GB81" s="312">
        <f t="shared" ref="GB81:HJ81" si="930">GB$35*GB57</f>
        <v>0</v>
      </c>
      <c r="GC81" s="312">
        <f t="shared" si="930"/>
        <v>0</v>
      </c>
      <c r="GD81" s="312">
        <f t="shared" si="930"/>
        <v>0</v>
      </c>
      <c r="GE81" s="312">
        <f t="shared" si="930"/>
        <v>0</v>
      </c>
      <c r="GF81" s="312">
        <f t="shared" si="930"/>
        <v>0</v>
      </c>
      <c r="GG81" s="312">
        <f t="shared" si="930"/>
        <v>0</v>
      </c>
      <c r="GH81" s="312">
        <f t="shared" si="930"/>
        <v>0</v>
      </c>
      <c r="GI81" s="312">
        <f t="shared" si="930"/>
        <v>0</v>
      </c>
      <c r="GJ81" s="312">
        <f t="shared" si="930"/>
        <v>0</v>
      </c>
      <c r="GK81" s="312">
        <f t="shared" si="930"/>
        <v>0</v>
      </c>
      <c r="GL81" s="312">
        <f t="shared" si="930"/>
        <v>0</v>
      </c>
      <c r="GM81" s="312">
        <f t="shared" si="930"/>
        <v>0</v>
      </c>
      <c r="GN81" s="312">
        <f t="shared" si="930"/>
        <v>0</v>
      </c>
      <c r="GO81" s="312">
        <f t="shared" si="930"/>
        <v>0</v>
      </c>
      <c r="GP81" s="312">
        <f t="shared" si="930"/>
        <v>0</v>
      </c>
      <c r="GQ81" s="312">
        <f t="shared" si="930"/>
        <v>0</v>
      </c>
      <c r="GR81" s="312">
        <f t="shared" si="930"/>
        <v>0</v>
      </c>
      <c r="GS81" s="312">
        <f t="shared" si="930"/>
        <v>0</v>
      </c>
      <c r="GT81" s="312">
        <f t="shared" si="930"/>
        <v>0</v>
      </c>
      <c r="GU81" s="312">
        <f t="shared" si="930"/>
        <v>0</v>
      </c>
      <c r="GV81" s="312">
        <f t="shared" si="930"/>
        <v>0</v>
      </c>
      <c r="GW81" s="312">
        <f t="shared" si="930"/>
        <v>0</v>
      </c>
      <c r="GX81" s="312">
        <f t="shared" si="930"/>
        <v>0</v>
      </c>
      <c r="GY81" s="312">
        <f t="shared" si="930"/>
        <v>0</v>
      </c>
      <c r="GZ81" s="312">
        <f t="shared" si="930"/>
        <v>0</v>
      </c>
      <c r="HA81" s="312">
        <f t="shared" si="930"/>
        <v>0</v>
      </c>
      <c r="HB81" s="312">
        <f t="shared" si="930"/>
        <v>0</v>
      </c>
      <c r="HC81" s="312">
        <f t="shared" si="930"/>
        <v>0</v>
      </c>
      <c r="HD81" s="312">
        <f t="shared" si="930"/>
        <v>0</v>
      </c>
      <c r="HE81" s="312">
        <f t="shared" si="930"/>
        <v>0</v>
      </c>
      <c r="HF81" s="312">
        <f t="shared" si="930"/>
        <v>0</v>
      </c>
      <c r="HG81" s="312">
        <f t="shared" si="930"/>
        <v>5.3719874286449452</v>
      </c>
      <c r="HH81" s="312">
        <f t="shared" si="930"/>
        <v>1.7709674560423874</v>
      </c>
      <c r="HI81" s="312">
        <f t="shared" si="930"/>
        <v>4.9800439958535136</v>
      </c>
      <c r="HJ81" s="312">
        <f t="shared" si="930"/>
        <v>7.0422189305031093</v>
      </c>
      <c r="HL81" s="312">
        <f t="shared" ref="HL81:IT81" si="931">HL$35*HL57</f>
        <v>0</v>
      </c>
      <c r="HM81" s="312">
        <f t="shared" si="931"/>
        <v>0</v>
      </c>
      <c r="HN81" s="312">
        <f t="shared" si="931"/>
        <v>0</v>
      </c>
      <c r="HO81" s="312">
        <f t="shared" si="931"/>
        <v>0</v>
      </c>
      <c r="HP81" s="312">
        <f t="shared" si="931"/>
        <v>0</v>
      </c>
      <c r="HQ81" s="312">
        <f t="shared" si="931"/>
        <v>0</v>
      </c>
      <c r="HR81" s="312">
        <f t="shared" si="931"/>
        <v>0</v>
      </c>
      <c r="HS81" s="312">
        <f t="shared" si="931"/>
        <v>0</v>
      </c>
      <c r="HT81" s="312">
        <f t="shared" si="931"/>
        <v>0</v>
      </c>
      <c r="HU81" s="312">
        <f t="shared" si="931"/>
        <v>0</v>
      </c>
      <c r="HV81" s="312">
        <f t="shared" si="931"/>
        <v>0</v>
      </c>
      <c r="HW81" s="312">
        <f t="shared" si="931"/>
        <v>0</v>
      </c>
      <c r="HX81" s="312">
        <f t="shared" si="931"/>
        <v>0</v>
      </c>
      <c r="HY81" s="312">
        <f t="shared" si="931"/>
        <v>0</v>
      </c>
      <c r="HZ81" s="312">
        <f t="shared" si="931"/>
        <v>0</v>
      </c>
      <c r="IA81" s="312">
        <f t="shared" si="931"/>
        <v>0</v>
      </c>
      <c r="IB81" s="312">
        <f t="shared" si="931"/>
        <v>0</v>
      </c>
      <c r="IC81" s="312">
        <f t="shared" si="931"/>
        <v>0</v>
      </c>
      <c r="ID81" s="312">
        <f t="shared" si="931"/>
        <v>0</v>
      </c>
      <c r="IE81" s="312">
        <f t="shared" si="931"/>
        <v>0</v>
      </c>
      <c r="IF81" s="312">
        <f t="shared" si="931"/>
        <v>0</v>
      </c>
      <c r="IG81" s="312">
        <f t="shared" si="931"/>
        <v>0</v>
      </c>
      <c r="IH81" s="312">
        <f t="shared" si="931"/>
        <v>0</v>
      </c>
      <c r="II81" s="312">
        <f t="shared" si="931"/>
        <v>0</v>
      </c>
      <c r="IJ81" s="312">
        <f t="shared" si="931"/>
        <v>0</v>
      </c>
      <c r="IK81" s="312">
        <f t="shared" si="931"/>
        <v>0</v>
      </c>
      <c r="IL81" s="312">
        <f t="shared" si="931"/>
        <v>0</v>
      </c>
      <c r="IM81" s="312">
        <f t="shared" si="931"/>
        <v>0</v>
      </c>
      <c r="IN81" s="312">
        <f t="shared" si="931"/>
        <v>0</v>
      </c>
      <c r="IO81" s="312">
        <f t="shared" si="931"/>
        <v>0</v>
      </c>
      <c r="IP81" s="312">
        <f t="shared" si="931"/>
        <v>0</v>
      </c>
      <c r="IQ81" s="312">
        <f t="shared" si="931"/>
        <v>0</v>
      </c>
      <c r="IR81" s="312">
        <f t="shared" si="931"/>
        <v>0</v>
      </c>
      <c r="IS81" s="312">
        <f t="shared" si="931"/>
        <v>0</v>
      </c>
      <c r="IT81" s="312">
        <f t="shared" si="931"/>
        <v>0</v>
      </c>
      <c r="IV81" s="312">
        <f t="shared" ref="IV81:KD81" si="932">IV$35*IV57</f>
        <v>0</v>
      </c>
      <c r="IW81" s="312">
        <f t="shared" si="932"/>
        <v>0</v>
      </c>
      <c r="IX81" s="312">
        <f t="shared" si="932"/>
        <v>0</v>
      </c>
      <c r="IY81" s="312">
        <f t="shared" si="932"/>
        <v>0</v>
      </c>
      <c r="IZ81" s="312">
        <f t="shared" si="932"/>
        <v>0</v>
      </c>
      <c r="JA81" s="312">
        <f t="shared" si="932"/>
        <v>0</v>
      </c>
      <c r="JB81" s="312">
        <f t="shared" si="932"/>
        <v>0</v>
      </c>
      <c r="JC81" s="312">
        <f t="shared" si="932"/>
        <v>0</v>
      </c>
      <c r="JD81" s="312">
        <f t="shared" si="932"/>
        <v>0</v>
      </c>
      <c r="JE81" s="312">
        <f t="shared" si="932"/>
        <v>0</v>
      </c>
      <c r="JF81" s="312">
        <f t="shared" si="932"/>
        <v>0</v>
      </c>
      <c r="JG81" s="312">
        <f t="shared" si="932"/>
        <v>0</v>
      </c>
      <c r="JH81" s="312">
        <f t="shared" si="932"/>
        <v>0</v>
      </c>
      <c r="JI81" s="312">
        <f t="shared" si="932"/>
        <v>0</v>
      </c>
      <c r="JJ81" s="312">
        <f t="shared" si="932"/>
        <v>0</v>
      </c>
      <c r="JK81" s="312">
        <f t="shared" si="932"/>
        <v>0</v>
      </c>
      <c r="JL81" s="312">
        <f t="shared" si="932"/>
        <v>0</v>
      </c>
      <c r="JM81" s="312">
        <f t="shared" si="932"/>
        <v>0</v>
      </c>
      <c r="JN81" s="312">
        <f t="shared" si="932"/>
        <v>0</v>
      </c>
      <c r="JO81" s="312">
        <f t="shared" si="932"/>
        <v>0</v>
      </c>
      <c r="JP81" s="312">
        <f t="shared" si="932"/>
        <v>0</v>
      </c>
      <c r="JQ81" s="312">
        <f t="shared" si="932"/>
        <v>0</v>
      </c>
      <c r="JR81" s="312">
        <f t="shared" si="932"/>
        <v>0</v>
      </c>
      <c r="JS81" s="312">
        <f t="shared" si="932"/>
        <v>0</v>
      </c>
      <c r="JT81" s="312">
        <f t="shared" si="932"/>
        <v>0</v>
      </c>
      <c r="JU81" s="312">
        <f t="shared" si="932"/>
        <v>0</v>
      </c>
      <c r="JV81" s="312">
        <f t="shared" si="932"/>
        <v>0</v>
      </c>
      <c r="JW81" s="312">
        <f t="shared" si="932"/>
        <v>0</v>
      </c>
      <c r="JX81" s="312">
        <f t="shared" si="932"/>
        <v>0</v>
      </c>
      <c r="JY81" s="312">
        <f t="shared" si="932"/>
        <v>0</v>
      </c>
      <c r="JZ81" s="312">
        <f t="shared" si="932"/>
        <v>0</v>
      </c>
      <c r="KA81" s="312">
        <f t="shared" si="932"/>
        <v>0</v>
      </c>
      <c r="KB81" s="312">
        <f t="shared" si="932"/>
        <v>0</v>
      </c>
      <c r="KC81" s="312">
        <f t="shared" si="932"/>
        <v>0</v>
      </c>
      <c r="KD81" s="312">
        <f t="shared" si="932"/>
        <v>0</v>
      </c>
      <c r="KF81" s="312">
        <f t="shared" ref="KF81:LN81" si="933">KF$35*KF57</f>
        <v>0</v>
      </c>
      <c r="KG81" s="312">
        <f t="shared" si="933"/>
        <v>0</v>
      </c>
      <c r="KH81" s="312">
        <f t="shared" si="933"/>
        <v>0</v>
      </c>
      <c r="KI81" s="312">
        <f t="shared" si="933"/>
        <v>0</v>
      </c>
      <c r="KJ81" s="312">
        <f t="shared" si="933"/>
        <v>0</v>
      </c>
      <c r="KK81" s="312">
        <f t="shared" si="933"/>
        <v>0</v>
      </c>
      <c r="KL81" s="312">
        <f t="shared" si="933"/>
        <v>0</v>
      </c>
      <c r="KM81" s="312">
        <f t="shared" si="933"/>
        <v>0</v>
      </c>
      <c r="KN81" s="312">
        <f t="shared" si="933"/>
        <v>0</v>
      </c>
      <c r="KO81" s="312">
        <f t="shared" si="933"/>
        <v>0</v>
      </c>
      <c r="KP81" s="312">
        <f t="shared" si="933"/>
        <v>0</v>
      </c>
      <c r="KQ81" s="312">
        <f t="shared" si="933"/>
        <v>0</v>
      </c>
      <c r="KR81" s="312">
        <f t="shared" si="933"/>
        <v>0</v>
      </c>
      <c r="KS81" s="312">
        <f t="shared" si="933"/>
        <v>0</v>
      </c>
      <c r="KT81" s="312">
        <f t="shared" si="933"/>
        <v>0</v>
      </c>
      <c r="KU81" s="312">
        <f t="shared" si="933"/>
        <v>0</v>
      </c>
      <c r="KV81" s="312">
        <f t="shared" si="933"/>
        <v>0</v>
      </c>
      <c r="KW81" s="312">
        <f t="shared" si="933"/>
        <v>0</v>
      </c>
      <c r="KX81" s="312">
        <f t="shared" si="933"/>
        <v>0</v>
      </c>
      <c r="KY81" s="312">
        <f t="shared" si="933"/>
        <v>0</v>
      </c>
      <c r="KZ81" s="312">
        <f t="shared" si="933"/>
        <v>0</v>
      </c>
      <c r="LA81" s="312">
        <f t="shared" si="933"/>
        <v>0</v>
      </c>
      <c r="LB81" s="312">
        <f t="shared" si="933"/>
        <v>0</v>
      </c>
      <c r="LC81" s="312">
        <f t="shared" si="933"/>
        <v>0</v>
      </c>
      <c r="LD81" s="312">
        <f t="shared" si="933"/>
        <v>0</v>
      </c>
      <c r="LE81" s="312">
        <f t="shared" si="933"/>
        <v>0</v>
      </c>
      <c r="LF81" s="312">
        <f t="shared" si="933"/>
        <v>0</v>
      </c>
      <c r="LG81" s="312">
        <f t="shared" si="933"/>
        <v>0</v>
      </c>
      <c r="LH81" s="312">
        <f t="shared" si="933"/>
        <v>0</v>
      </c>
      <c r="LI81" s="312">
        <f t="shared" si="933"/>
        <v>0</v>
      </c>
      <c r="LJ81" s="312">
        <f t="shared" si="933"/>
        <v>0</v>
      </c>
      <c r="LK81" s="312">
        <f t="shared" si="933"/>
        <v>0</v>
      </c>
      <c r="LL81" s="312">
        <f t="shared" si="933"/>
        <v>0</v>
      </c>
      <c r="LM81" s="312">
        <f t="shared" si="933"/>
        <v>0</v>
      </c>
      <c r="LN81" s="312">
        <f t="shared" si="933"/>
        <v>0</v>
      </c>
      <c r="LP81" s="312">
        <f t="shared" ref="LP81:MX81" si="934">LP$35*LP57</f>
        <v>0</v>
      </c>
      <c r="LQ81" s="312">
        <f t="shared" si="934"/>
        <v>0</v>
      </c>
      <c r="LR81" s="312">
        <f t="shared" si="934"/>
        <v>0</v>
      </c>
      <c r="LS81" s="312">
        <f t="shared" si="934"/>
        <v>0</v>
      </c>
      <c r="LT81" s="312">
        <f t="shared" si="934"/>
        <v>0</v>
      </c>
      <c r="LU81" s="312">
        <f t="shared" si="934"/>
        <v>0</v>
      </c>
      <c r="LV81" s="312">
        <f t="shared" si="934"/>
        <v>0</v>
      </c>
      <c r="LW81" s="312">
        <f t="shared" si="934"/>
        <v>0</v>
      </c>
      <c r="LX81" s="312">
        <f t="shared" si="934"/>
        <v>0</v>
      </c>
      <c r="LY81" s="312">
        <f t="shared" si="934"/>
        <v>0</v>
      </c>
      <c r="LZ81" s="312">
        <f t="shared" si="934"/>
        <v>0</v>
      </c>
      <c r="MA81" s="312">
        <f t="shared" si="934"/>
        <v>0</v>
      </c>
      <c r="MB81" s="312">
        <f t="shared" si="934"/>
        <v>0</v>
      </c>
      <c r="MC81" s="312">
        <f t="shared" si="934"/>
        <v>0</v>
      </c>
      <c r="MD81" s="312">
        <f t="shared" si="934"/>
        <v>0</v>
      </c>
      <c r="ME81" s="312">
        <f t="shared" si="934"/>
        <v>0</v>
      </c>
      <c r="MF81" s="312">
        <f t="shared" si="934"/>
        <v>0</v>
      </c>
      <c r="MG81" s="312">
        <f t="shared" si="934"/>
        <v>0</v>
      </c>
      <c r="MH81" s="312">
        <f t="shared" si="934"/>
        <v>0</v>
      </c>
      <c r="MI81" s="312">
        <f t="shared" si="934"/>
        <v>0</v>
      </c>
      <c r="MJ81" s="312">
        <f t="shared" si="934"/>
        <v>0</v>
      </c>
      <c r="MK81" s="312">
        <f t="shared" si="934"/>
        <v>0</v>
      </c>
      <c r="ML81" s="312">
        <f t="shared" si="934"/>
        <v>0</v>
      </c>
      <c r="MM81" s="312">
        <f t="shared" si="934"/>
        <v>0</v>
      </c>
      <c r="MN81" s="312">
        <f t="shared" si="934"/>
        <v>0</v>
      </c>
      <c r="MO81" s="312">
        <f t="shared" si="934"/>
        <v>0</v>
      </c>
      <c r="MP81" s="312">
        <f t="shared" si="934"/>
        <v>0</v>
      </c>
      <c r="MQ81" s="312">
        <f t="shared" si="934"/>
        <v>0</v>
      </c>
      <c r="MR81" s="312">
        <f t="shared" si="934"/>
        <v>0</v>
      </c>
      <c r="MS81" s="312">
        <f t="shared" si="934"/>
        <v>0</v>
      </c>
      <c r="MT81" s="312">
        <f t="shared" si="934"/>
        <v>0</v>
      </c>
      <c r="MU81" s="312">
        <f t="shared" si="934"/>
        <v>1548.280815621642</v>
      </c>
      <c r="MV81" s="312">
        <f t="shared" si="934"/>
        <v>559.8682087996807</v>
      </c>
      <c r="MW81" s="312">
        <f t="shared" si="934"/>
        <v>1622.6740673552847</v>
      </c>
      <c r="MX81" s="312">
        <f t="shared" si="934"/>
        <v>1591.2349389523351</v>
      </c>
      <c r="MZ81" s="312">
        <f t="shared" ref="MZ81:OH81" si="935">MZ$35*MZ57</f>
        <v>0</v>
      </c>
      <c r="NA81" s="312">
        <f t="shared" si="935"/>
        <v>0</v>
      </c>
      <c r="NB81" s="312">
        <f t="shared" si="935"/>
        <v>0</v>
      </c>
      <c r="NC81" s="312">
        <f t="shared" si="935"/>
        <v>0</v>
      </c>
      <c r="ND81" s="312">
        <f t="shared" si="935"/>
        <v>0</v>
      </c>
      <c r="NE81" s="312">
        <f t="shared" si="935"/>
        <v>0</v>
      </c>
      <c r="NF81" s="312">
        <f t="shared" si="935"/>
        <v>0</v>
      </c>
      <c r="NG81" s="312">
        <f t="shared" si="935"/>
        <v>0</v>
      </c>
      <c r="NH81" s="312">
        <f t="shared" si="935"/>
        <v>0</v>
      </c>
      <c r="NI81" s="312">
        <f t="shared" si="935"/>
        <v>0</v>
      </c>
      <c r="NJ81" s="312">
        <f t="shared" si="935"/>
        <v>0</v>
      </c>
      <c r="NK81" s="312">
        <f t="shared" si="935"/>
        <v>0</v>
      </c>
      <c r="NL81" s="312">
        <f t="shared" si="935"/>
        <v>0</v>
      </c>
      <c r="NM81" s="312">
        <f t="shared" si="935"/>
        <v>0</v>
      </c>
      <c r="NN81" s="312">
        <f t="shared" si="935"/>
        <v>0</v>
      </c>
      <c r="NO81" s="312">
        <f t="shared" si="935"/>
        <v>0</v>
      </c>
      <c r="NP81" s="312">
        <f t="shared" si="935"/>
        <v>0</v>
      </c>
      <c r="NQ81" s="312">
        <f t="shared" si="935"/>
        <v>0</v>
      </c>
      <c r="NR81" s="312">
        <f t="shared" si="935"/>
        <v>0</v>
      </c>
      <c r="NS81" s="312">
        <f t="shared" si="935"/>
        <v>0</v>
      </c>
      <c r="NT81" s="312">
        <f t="shared" si="935"/>
        <v>0</v>
      </c>
      <c r="NU81" s="312">
        <f t="shared" si="935"/>
        <v>0</v>
      </c>
      <c r="NV81" s="312">
        <f t="shared" si="935"/>
        <v>0</v>
      </c>
      <c r="NW81" s="312">
        <f t="shared" si="935"/>
        <v>0</v>
      </c>
      <c r="NX81" s="312">
        <f t="shared" si="935"/>
        <v>0</v>
      </c>
      <c r="NY81" s="312">
        <f t="shared" si="935"/>
        <v>0</v>
      </c>
      <c r="NZ81" s="312">
        <f t="shared" si="935"/>
        <v>0</v>
      </c>
      <c r="OA81" s="312">
        <f t="shared" si="935"/>
        <v>0</v>
      </c>
      <c r="OB81" s="312">
        <f t="shared" si="935"/>
        <v>0</v>
      </c>
      <c r="OC81" s="312">
        <f t="shared" si="935"/>
        <v>0</v>
      </c>
      <c r="OD81" s="312">
        <f t="shared" si="935"/>
        <v>0</v>
      </c>
      <c r="OE81" s="312">
        <f t="shared" si="935"/>
        <v>0</v>
      </c>
      <c r="OF81" s="312">
        <f t="shared" si="935"/>
        <v>0</v>
      </c>
      <c r="OG81" s="312">
        <f t="shared" si="935"/>
        <v>0</v>
      </c>
      <c r="OH81" s="312">
        <f t="shared" si="935"/>
        <v>0</v>
      </c>
      <c r="OJ81" s="312">
        <f t="shared" ref="OJ81:PR81" si="936">OJ$35*OJ57</f>
        <v>0.54717166870661782</v>
      </c>
      <c r="OK81" s="312">
        <f t="shared" si="936"/>
        <v>0.5589103523761042</v>
      </c>
      <c r="OL81" s="312">
        <f t="shared" si="936"/>
        <v>2.1184647787960724</v>
      </c>
      <c r="OM81" s="312">
        <f t="shared" si="936"/>
        <v>1.3952770289864274</v>
      </c>
      <c r="ON81" s="312">
        <f t="shared" si="936"/>
        <v>2.3115078064381556</v>
      </c>
      <c r="OO81" s="312">
        <f t="shared" si="936"/>
        <v>0.96915915480815618</v>
      </c>
      <c r="OP81" s="312">
        <f t="shared" si="936"/>
        <v>0.92870191309742001</v>
      </c>
      <c r="OQ81" s="312">
        <f t="shared" si="936"/>
        <v>1.1816549410913761</v>
      </c>
      <c r="OR81" s="312">
        <f t="shared" si="936"/>
        <v>1.1682322268878018</v>
      </c>
      <c r="OS81" s="312">
        <f t="shared" si="936"/>
        <v>0.73598016688834034</v>
      </c>
      <c r="OT81" s="312">
        <f t="shared" si="936"/>
        <v>0.35573810179195803</v>
      </c>
      <c r="OU81" s="312">
        <f t="shared" si="936"/>
        <v>1.2856805744937991</v>
      </c>
      <c r="OV81" s="312">
        <f t="shared" si="936"/>
        <v>0.95544564452158276</v>
      </c>
      <c r="OW81" s="312">
        <f t="shared" si="936"/>
        <v>0.27433504984791268</v>
      </c>
      <c r="OX81" s="312">
        <f t="shared" si="936"/>
        <v>0.62465157896827395</v>
      </c>
      <c r="OY81" s="312">
        <f t="shared" si="936"/>
        <v>0.70848666305995656</v>
      </c>
      <c r="OZ81" s="312">
        <f t="shared" si="936"/>
        <v>1.2622859189116913</v>
      </c>
      <c r="PA81" s="312">
        <f t="shared" si="936"/>
        <v>4.633965532123268</v>
      </c>
      <c r="PB81" s="312">
        <f t="shared" si="936"/>
        <v>2.9045579669391763</v>
      </c>
      <c r="PC81" s="312">
        <f t="shared" si="936"/>
        <v>4.2392556580162051</v>
      </c>
      <c r="PD81" s="312">
        <f t="shared" si="936"/>
        <v>4.2499929815517437</v>
      </c>
      <c r="PE81" s="312">
        <f t="shared" si="936"/>
        <v>5.0003828717968011</v>
      </c>
      <c r="PF81" s="312">
        <f t="shared" si="936"/>
        <v>8.909372877307371</v>
      </c>
      <c r="PG81" s="312">
        <f t="shared" si="936"/>
        <v>9.5944453232004552</v>
      </c>
      <c r="PH81" s="312">
        <f t="shared" si="936"/>
        <v>2.7253169896678595</v>
      </c>
      <c r="PI81" s="312">
        <f t="shared" si="936"/>
        <v>2.4705451328551025</v>
      </c>
      <c r="PJ81" s="312">
        <f t="shared" si="936"/>
        <v>5.2357591626608215</v>
      </c>
      <c r="PK81" s="312">
        <f t="shared" si="936"/>
        <v>8.3197071564769605</v>
      </c>
      <c r="PL81" s="312">
        <f t="shared" si="936"/>
        <v>4.6206439358469851</v>
      </c>
      <c r="PM81" s="312">
        <f t="shared" si="936"/>
        <v>7.4338007264264112</v>
      </c>
      <c r="PN81" s="312">
        <f t="shared" si="936"/>
        <v>4.4744210264847393</v>
      </c>
      <c r="PO81" s="312">
        <f t="shared" si="936"/>
        <v>18.439626042727131</v>
      </c>
      <c r="PP81" s="312">
        <f t="shared" si="936"/>
        <v>6.1044162897571423</v>
      </c>
      <c r="PQ81" s="312">
        <f t="shared" si="936"/>
        <v>17.165906458795945</v>
      </c>
      <c r="PR81" s="312">
        <f t="shared" si="936"/>
        <v>19.451777626409019</v>
      </c>
      <c r="PT81" s="312">
        <f t="shared" ref="PT81:RB81" si="937">PT$35*PT57</f>
        <v>0</v>
      </c>
      <c r="PU81" s="312">
        <f t="shared" si="937"/>
        <v>0</v>
      </c>
      <c r="PV81" s="312">
        <f t="shared" si="937"/>
        <v>0</v>
      </c>
      <c r="PW81" s="312">
        <f t="shared" si="937"/>
        <v>0</v>
      </c>
      <c r="PX81" s="312">
        <f t="shared" si="937"/>
        <v>0</v>
      </c>
      <c r="PY81" s="312">
        <f t="shared" si="937"/>
        <v>0</v>
      </c>
      <c r="PZ81" s="312">
        <f t="shared" si="937"/>
        <v>0</v>
      </c>
      <c r="QA81" s="312">
        <f t="shared" si="937"/>
        <v>0</v>
      </c>
      <c r="QB81" s="312">
        <f t="shared" si="937"/>
        <v>0</v>
      </c>
      <c r="QC81" s="312">
        <f t="shared" si="937"/>
        <v>0</v>
      </c>
      <c r="QD81" s="312">
        <f t="shared" si="937"/>
        <v>0</v>
      </c>
      <c r="QE81" s="312">
        <f t="shared" si="937"/>
        <v>0</v>
      </c>
      <c r="QF81" s="312">
        <f t="shared" si="937"/>
        <v>0</v>
      </c>
      <c r="QG81" s="312">
        <f t="shared" si="937"/>
        <v>0</v>
      </c>
      <c r="QH81" s="312">
        <f t="shared" si="937"/>
        <v>0</v>
      </c>
      <c r="QI81" s="312">
        <f t="shared" si="937"/>
        <v>0</v>
      </c>
      <c r="QJ81" s="312">
        <f t="shared" si="937"/>
        <v>0</v>
      </c>
      <c r="QK81" s="312">
        <f t="shared" si="937"/>
        <v>0</v>
      </c>
      <c r="QL81" s="312">
        <f t="shared" si="937"/>
        <v>0</v>
      </c>
      <c r="QM81" s="312">
        <f t="shared" si="937"/>
        <v>0</v>
      </c>
      <c r="QN81" s="312">
        <f t="shared" si="937"/>
        <v>0</v>
      </c>
      <c r="QO81" s="312">
        <f t="shared" si="937"/>
        <v>0</v>
      </c>
      <c r="QP81" s="312">
        <f t="shared" si="937"/>
        <v>0</v>
      </c>
      <c r="QQ81" s="312">
        <f t="shared" si="937"/>
        <v>0</v>
      </c>
      <c r="QR81" s="312">
        <f t="shared" si="937"/>
        <v>0</v>
      </c>
      <c r="QS81" s="312">
        <f t="shared" si="937"/>
        <v>0</v>
      </c>
      <c r="QT81" s="312">
        <f t="shared" si="937"/>
        <v>0</v>
      </c>
      <c r="QU81" s="312">
        <f t="shared" si="937"/>
        <v>0</v>
      </c>
      <c r="QV81" s="312">
        <f t="shared" si="937"/>
        <v>0</v>
      </c>
      <c r="QW81" s="312">
        <f t="shared" si="937"/>
        <v>0</v>
      </c>
      <c r="QX81" s="312">
        <f t="shared" si="937"/>
        <v>0</v>
      </c>
      <c r="QY81" s="312">
        <f t="shared" si="937"/>
        <v>0</v>
      </c>
      <c r="QZ81" s="312">
        <f t="shared" si="937"/>
        <v>0</v>
      </c>
      <c r="RA81" s="312">
        <f t="shared" si="937"/>
        <v>0</v>
      </c>
      <c r="RB81" s="312">
        <f t="shared" si="937"/>
        <v>0</v>
      </c>
      <c r="RD81" s="312">
        <f t="shared" ref="RD81:SL81" si="938">RD$35*RD57</f>
        <v>11.552857972796247</v>
      </c>
      <c r="RE81" s="312">
        <f t="shared" si="938"/>
        <v>11.925131003445609</v>
      </c>
      <c r="RF81" s="312">
        <f t="shared" si="938"/>
        <v>0</v>
      </c>
      <c r="RG81" s="312">
        <f t="shared" si="938"/>
        <v>7.4837611690647732</v>
      </c>
      <c r="RH81" s="312">
        <f t="shared" si="938"/>
        <v>0</v>
      </c>
      <c r="RI81" s="312">
        <f t="shared" si="938"/>
        <v>5.2309714791168185</v>
      </c>
      <c r="RJ81" s="312">
        <f t="shared" si="938"/>
        <v>5.2321824329269804</v>
      </c>
      <c r="RK81" s="312">
        <f t="shared" si="938"/>
        <v>0</v>
      </c>
      <c r="RL81" s="312">
        <f t="shared" si="938"/>
        <v>0</v>
      </c>
      <c r="RM81" s="312">
        <f t="shared" si="938"/>
        <v>5.5080922221841604</v>
      </c>
      <c r="RN81" s="312">
        <f t="shared" si="938"/>
        <v>9.6452248950839294</v>
      </c>
      <c r="RO81" s="312">
        <f t="shared" si="938"/>
        <v>0</v>
      </c>
      <c r="RP81" s="312">
        <f t="shared" si="938"/>
        <v>0</v>
      </c>
      <c r="RQ81" s="312">
        <f t="shared" si="938"/>
        <v>13.870301802605745</v>
      </c>
      <c r="RR81" s="312">
        <f t="shared" si="938"/>
        <v>6.6980528186814539</v>
      </c>
      <c r="RS81" s="312">
        <f t="shared" si="938"/>
        <v>6.5601182931599</v>
      </c>
      <c r="RT81" s="312">
        <f t="shared" si="938"/>
        <v>0</v>
      </c>
      <c r="RU81" s="312">
        <f t="shared" si="938"/>
        <v>0</v>
      </c>
      <c r="RV81" s="312">
        <f t="shared" si="938"/>
        <v>9.4495899695593</v>
      </c>
      <c r="RW81" s="312">
        <f t="shared" si="938"/>
        <v>8.9775163713446933</v>
      </c>
      <c r="RX81" s="312">
        <f t="shared" si="938"/>
        <v>9.4172889474361128</v>
      </c>
      <c r="RY81" s="312">
        <f t="shared" si="938"/>
        <v>9.2192858825614437</v>
      </c>
      <c r="RZ81" s="312">
        <f t="shared" si="938"/>
        <v>0</v>
      </c>
      <c r="SA81" s="312">
        <f t="shared" si="938"/>
        <v>0</v>
      </c>
      <c r="SB81" s="312">
        <f t="shared" si="938"/>
        <v>15.658596642447481</v>
      </c>
      <c r="SC81" s="312">
        <f t="shared" si="938"/>
        <v>13.814423814053601</v>
      </c>
      <c r="SD81" s="312">
        <f t="shared" si="938"/>
        <v>7.6520072825259984</v>
      </c>
      <c r="SE81" s="312">
        <f t="shared" si="938"/>
        <v>0</v>
      </c>
      <c r="SF81" s="312">
        <f t="shared" si="938"/>
        <v>7.1791173759922149</v>
      </c>
      <c r="SG81" s="312">
        <f t="shared" si="938"/>
        <v>0</v>
      </c>
      <c r="SH81" s="312">
        <f t="shared" si="938"/>
        <v>7.2059239826605612</v>
      </c>
      <c r="SI81" s="312">
        <f t="shared" si="938"/>
        <v>16.96438811767359</v>
      </c>
      <c r="SJ81" s="312">
        <f t="shared" si="938"/>
        <v>5.6275997881490598</v>
      </c>
      <c r="SK81" s="312">
        <f t="shared" si="938"/>
        <v>17.717044225172248</v>
      </c>
      <c r="SL81" s="312">
        <f t="shared" si="938"/>
        <v>6.0575731832115691</v>
      </c>
      <c r="SN81" s="312">
        <f t="shared" ref="SN81:TV81" si="939">SN$35*SN57</f>
        <v>0.25389929211373635</v>
      </c>
      <c r="SO81" s="312">
        <f t="shared" si="939"/>
        <v>0.28041245591970709</v>
      </c>
      <c r="SP81" s="312">
        <f t="shared" si="939"/>
        <v>0.45263656037095673</v>
      </c>
      <c r="SQ81" s="312">
        <f t="shared" si="939"/>
        <v>0.82045902818374805</v>
      </c>
      <c r="SR81" s="312">
        <f t="shared" si="939"/>
        <v>0.86223274959150265</v>
      </c>
      <c r="SS81" s="312">
        <f t="shared" si="939"/>
        <v>0.86508294959222576</v>
      </c>
      <c r="ST81" s="312">
        <f t="shared" si="939"/>
        <v>0.63518976726835719</v>
      </c>
      <c r="SU81" s="312">
        <f t="shared" si="939"/>
        <v>0.57154734607810831</v>
      </c>
      <c r="SV81" s="312">
        <f t="shared" si="939"/>
        <v>0.37878291609078751</v>
      </c>
      <c r="SW81" s="312">
        <f t="shared" si="939"/>
        <v>0.76752921415364617</v>
      </c>
      <c r="SX81" s="312">
        <f t="shared" si="939"/>
        <v>0.23308471626676044</v>
      </c>
      <c r="SY81" s="312">
        <f t="shared" si="939"/>
        <v>0.54746400243379023</v>
      </c>
      <c r="SZ81" s="312">
        <f t="shared" si="939"/>
        <v>0.28371263829365728</v>
      </c>
      <c r="TA81" s="312">
        <f t="shared" si="939"/>
        <v>0.28160617530817189</v>
      </c>
      <c r="TB81" s="312">
        <f t="shared" si="939"/>
        <v>0.4197330815481608</v>
      </c>
      <c r="TC81" s="312">
        <f t="shared" si="939"/>
        <v>0.62250706920954368</v>
      </c>
      <c r="TD81" s="312">
        <f t="shared" si="939"/>
        <v>0.56534396774821527</v>
      </c>
      <c r="TE81" s="312">
        <f t="shared" si="939"/>
        <v>0.50140122714978841</v>
      </c>
      <c r="TF81" s="312">
        <f t="shared" si="939"/>
        <v>0.43190763438247809</v>
      </c>
      <c r="TG81" s="312">
        <f t="shared" si="939"/>
        <v>0.7413506751621497</v>
      </c>
      <c r="TH81" s="312">
        <f t="shared" si="939"/>
        <v>0.83393165264731373</v>
      </c>
      <c r="TI81" s="312">
        <f t="shared" si="939"/>
        <v>1.0067684527603771</v>
      </c>
      <c r="TJ81" s="312">
        <f t="shared" si="939"/>
        <v>0.76394514854923534</v>
      </c>
      <c r="TK81" s="312">
        <f t="shared" si="939"/>
        <v>0.78870780331753487</v>
      </c>
      <c r="TL81" s="312">
        <f t="shared" si="939"/>
        <v>0.41006530776956907</v>
      </c>
      <c r="TM81" s="312">
        <f t="shared" si="939"/>
        <v>0.33623946898592039</v>
      </c>
      <c r="TN81" s="312">
        <f t="shared" si="939"/>
        <v>0.24339753138316858</v>
      </c>
      <c r="TO81" s="312">
        <f t="shared" si="939"/>
        <v>0.47925261369014144</v>
      </c>
      <c r="TP81" s="312">
        <f t="shared" si="939"/>
        <v>0.81536662496757517</v>
      </c>
      <c r="TQ81" s="312">
        <f t="shared" si="939"/>
        <v>0.51446070565994351</v>
      </c>
      <c r="TR81" s="312">
        <f t="shared" si="939"/>
        <v>0.57538308878037092</v>
      </c>
      <c r="TS81" s="312">
        <f t="shared" si="939"/>
        <v>0.79266535711978903</v>
      </c>
      <c r="TT81" s="312">
        <f t="shared" si="939"/>
        <v>0.28651600816260886</v>
      </c>
      <c r="TU81" s="312">
        <f t="shared" si="939"/>
        <v>0.91493462189102148</v>
      </c>
      <c r="TV81" s="312">
        <f t="shared" si="939"/>
        <v>1.0178737441702559</v>
      </c>
      <c r="TX81" s="312">
        <f t="shared" ref="TX81:VF81" si="940">TX$35*TX57</f>
        <v>55.472002150206869</v>
      </c>
      <c r="TY81" s="312">
        <f t="shared" si="940"/>
        <v>60.656389786326194</v>
      </c>
      <c r="TZ81" s="312">
        <f t="shared" si="940"/>
        <v>127.50710425575951</v>
      </c>
      <c r="UA81" s="312">
        <f t="shared" si="940"/>
        <v>62.788407243497453</v>
      </c>
      <c r="UB81" s="312">
        <f t="shared" si="940"/>
        <v>50.297760570665112</v>
      </c>
      <c r="UC81" s="312">
        <f t="shared" si="940"/>
        <v>27.672448412709738</v>
      </c>
      <c r="UD81" s="312">
        <f t="shared" si="940"/>
        <v>28.503093633083644</v>
      </c>
      <c r="UE81" s="312">
        <f t="shared" si="940"/>
        <v>39.573137528324857</v>
      </c>
      <c r="UF81" s="312">
        <f t="shared" si="940"/>
        <v>35.090708116938075</v>
      </c>
      <c r="UG81" s="312">
        <f t="shared" si="940"/>
        <v>11.638519248111404</v>
      </c>
      <c r="UH81" s="312">
        <f t="shared" si="940"/>
        <v>9.3588493647879893</v>
      </c>
      <c r="UI81" s="312">
        <f t="shared" si="940"/>
        <v>12.33398923177158</v>
      </c>
      <c r="UJ81" s="312">
        <f t="shared" si="940"/>
        <v>1.5702535126695876</v>
      </c>
      <c r="UK81" s="312">
        <f t="shared" si="940"/>
        <v>0.8162605072598369</v>
      </c>
      <c r="UL81" s="312">
        <f t="shared" si="940"/>
        <v>0.90967518819955517</v>
      </c>
      <c r="UM81" s="312">
        <f t="shared" si="940"/>
        <v>1.2574472464643385</v>
      </c>
      <c r="UN81" s="312">
        <f t="shared" si="940"/>
        <v>4.6820040994157175</v>
      </c>
      <c r="UO81" s="312">
        <f t="shared" si="940"/>
        <v>5.2539258556743702</v>
      </c>
      <c r="UP81" s="312">
        <f t="shared" si="940"/>
        <v>0.76517798464097753</v>
      </c>
      <c r="UQ81" s="312">
        <f t="shared" si="940"/>
        <v>1.2146248790808847</v>
      </c>
      <c r="UR81" s="312">
        <f t="shared" si="940"/>
        <v>3.3793685945417717</v>
      </c>
      <c r="US81" s="312">
        <f t="shared" si="940"/>
        <v>1.8247774307854614</v>
      </c>
      <c r="UT81" s="312">
        <f t="shared" si="940"/>
        <v>5.3781377735218276</v>
      </c>
      <c r="UU81" s="312">
        <f t="shared" si="940"/>
        <v>4.135538176383287</v>
      </c>
      <c r="UV81" s="312">
        <f t="shared" si="940"/>
        <v>1.1331269219989495</v>
      </c>
      <c r="UW81" s="312">
        <f t="shared" si="940"/>
        <v>4.2264518451523632</v>
      </c>
      <c r="UX81" s="312">
        <f t="shared" si="940"/>
        <v>5.8940311014370366</v>
      </c>
      <c r="UY81" s="312">
        <f t="shared" si="940"/>
        <v>12.191288824348819</v>
      </c>
      <c r="UZ81" s="312">
        <f t="shared" si="940"/>
        <v>2.6614020447194555</v>
      </c>
      <c r="VA81" s="312">
        <f t="shared" si="940"/>
        <v>2.6864690254304811</v>
      </c>
      <c r="VB81" s="312">
        <f t="shared" si="940"/>
        <v>1.6988282158435275</v>
      </c>
      <c r="VC81" s="312">
        <f t="shared" si="940"/>
        <v>2.8405324840916943</v>
      </c>
      <c r="VD81" s="312">
        <f t="shared" si="940"/>
        <v>1.109144261517538</v>
      </c>
      <c r="VE81" s="312">
        <f t="shared" si="940"/>
        <v>3.1997681918332646</v>
      </c>
      <c r="VF81" s="312">
        <f t="shared" si="940"/>
        <v>2.8905943099082401</v>
      </c>
      <c r="VH81" s="312">
        <f t="shared" ref="VH81:WP81" si="941">VH$35*VH57</f>
        <v>0</v>
      </c>
      <c r="VI81" s="312">
        <f t="shared" si="941"/>
        <v>0</v>
      </c>
      <c r="VJ81" s="312">
        <f t="shared" si="941"/>
        <v>0</v>
      </c>
      <c r="VK81" s="312">
        <f t="shared" si="941"/>
        <v>0</v>
      </c>
      <c r="VL81" s="312">
        <f t="shared" si="941"/>
        <v>0</v>
      </c>
      <c r="VM81" s="312">
        <f t="shared" si="941"/>
        <v>0</v>
      </c>
      <c r="VN81" s="312">
        <f t="shared" si="941"/>
        <v>0</v>
      </c>
      <c r="VO81" s="312">
        <f t="shared" si="941"/>
        <v>0</v>
      </c>
      <c r="VP81" s="312">
        <f t="shared" si="941"/>
        <v>0</v>
      </c>
      <c r="VQ81" s="312">
        <f t="shared" si="941"/>
        <v>0</v>
      </c>
      <c r="VR81" s="312">
        <f t="shared" si="941"/>
        <v>0</v>
      </c>
      <c r="VS81" s="312">
        <f t="shared" si="941"/>
        <v>0</v>
      </c>
      <c r="VT81" s="312">
        <f t="shared" si="941"/>
        <v>0</v>
      </c>
      <c r="VU81" s="312">
        <f t="shared" si="941"/>
        <v>0</v>
      </c>
      <c r="VV81" s="312">
        <f t="shared" si="941"/>
        <v>0</v>
      </c>
      <c r="VW81" s="312">
        <f t="shared" si="941"/>
        <v>0</v>
      </c>
      <c r="VX81" s="312">
        <f t="shared" si="941"/>
        <v>0</v>
      </c>
      <c r="VY81" s="312">
        <f t="shared" si="941"/>
        <v>0</v>
      </c>
      <c r="VZ81" s="312">
        <f t="shared" si="941"/>
        <v>0</v>
      </c>
      <c r="WA81" s="312">
        <f t="shared" si="941"/>
        <v>0</v>
      </c>
      <c r="WB81" s="312">
        <f t="shared" si="941"/>
        <v>0</v>
      </c>
      <c r="WC81" s="312">
        <f t="shared" si="941"/>
        <v>0</v>
      </c>
      <c r="WD81" s="312">
        <f t="shared" si="941"/>
        <v>0</v>
      </c>
      <c r="WE81" s="312">
        <f t="shared" si="941"/>
        <v>0</v>
      </c>
      <c r="WF81" s="312">
        <f t="shared" si="941"/>
        <v>0</v>
      </c>
      <c r="WG81" s="312">
        <f t="shared" si="941"/>
        <v>0</v>
      </c>
      <c r="WH81" s="312">
        <f t="shared" si="941"/>
        <v>0</v>
      </c>
      <c r="WI81" s="312">
        <f t="shared" si="941"/>
        <v>0</v>
      </c>
      <c r="WJ81" s="312">
        <f t="shared" si="941"/>
        <v>0</v>
      </c>
      <c r="WK81" s="312">
        <f t="shared" si="941"/>
        <v>0</v>
      </c>
      <c r="WL81" s="312">
        <f t="shared" si="941"/>
        <v>0</v>
      </c>
      <c r="WM81" s="312">
        <f t="shared" si="941"/>
        <v>0</v>
      </c>
      <c r="WN81" s="312">
        <f t="shared" si="941"/>
        <v>0</v>
      </c>
      <c r="WO81" s="312">
        <f t="shared" si="941"/>
        <v>0</v>
      </c>
      <c r="WP81" s="312">
        <f t="shared" si="941"/>
        <v>0</v>
      </c>
      <c r="WR81" s="312">
        <f t="shared" ref="WR81:XZ81" si="942">WR$35*WR57</f>
        <v>0</v>
      </c>
      <c r="WS81" s="312">
        <f t="shared" si="942"/>
        <v>0</v>
      </c>
      <c r="WT81" s="312">
        <f t="shared" si="942"/>
        <v>0</v>
      </c>
      <c r="WU81" s="312">
        <f t="shared" si="942"/>
        <v>0</v>
      </c>
      <c r="WV81" s="312">
        <f t="shared" si="942"/>
        <v>0</v>
      </c>
      <c r="WW81" s="312">
        <f t="shared" si="942"/>
        <v>0</v>
      </c>
      <c r="WX81" s="312">
        <f t="shared" si="942"/>
        <v>0</v>
      </c>
      <c r="WY81" s="312">
        <f t="shared" si="942"/>
        <v>0</v>
      </c>
      <c r="WZ81" s="312">
        <f t="shared" si="942"/>
        <v>0</v>
      </c>
      <c r="XA81" s="312">
        <f t="shared" si="942"/>
        <v>0</v>
      </c>
      <c r="XB81" s="312">
        <f t="shared" si="942"/>
        <v>0</v>
      </c>
      <c r="XC81" s="312">
        <f t="shared" si="942"/>
        <v>0</v>
      </c>
      <c r="XD81" s="312">
        <f t="shared" si="942"/>
        <v>0</v>
      </c>
      <c r="XE81" s="312">
        <f t="shared" si="942"/>
        <v>0</v>
      </c>
      <c r="XF81" s="312">
        <f t="shared" si="942"/>
        <v>0</v>
      </c>
      <c r="XG81" s="312">
        <f t="shared" si="942"/>
        <v>0</v>
      </c>
      <c r="XH81" s="312">
        <f t="shared" si="942"/>
        <v>0</v>
      </c>
      <c r="XI81" s="312">
        <f t="shared" si="942"/>
        <v>0</v>
      </c>
      <c r="XJ81" s="312">
        <f t="shared" si="942"/>
        <v>0</v>
      </c>
      <c r="XK81" s="312">
        <f t="shared" si="942"/>
        <v>0</v>
      </c>
      <c r="XL81" s="312">
        <f t="shared" si="942"/>
        <v>0</v>
      </c>
      <c r="XM81" s="312">
        <f t="shared" si="942"/>
        <v>0</v>
      </c>
      <c r="XN81" s="312">
        <f t="shared" si="942"/>
        <v>0</v>
      </c>
      <c r="XO81" s="312">
        <f t="shared" si="942"/>
        <v>0</v>
      </c>
      <c r="XP81" s="312">
        <f t="shared" si="942"/>
        <v>0</v>
      </c>
      <c r="XQ81" s="312">
        <f t="shared" si="942"/>
        <v>0</v>
      </c>
      <c r="XR81" s="312">
        <f t="shared" si="942"/>
        <v>0</v>
      </c>
      <c r="XS81" s="312">
        <f t="shared" si="942"/>
        <v>0</v>
      </c>
      <c r="XT81" s="312">
        <f t="shared" si="942"/>
        <v>0</v>
      </c>
      <c r="XU81" s="312">
        <f t="shared" si="942"/>
        <v>0</v>
      </c>
      <c r="XV81" s="312">
        <f t="shared" si="942"/>
        <v>0</v>
      </c>
      <c r="XW81" s="312">
        <f t="shared" si="942"/>
        <v>0</v>
      </c>
      <c r="XX81" s="312">
        <f t="shared" si="942"/>
        <v>0</v>
      </c>
      <c r="XY81" s="312">
        <f t="shared" si="942"/>
        <v>0</v>
      </c>
      <c r="XZ81" s="312">
        <f t="shared" si="942"/>
        <v>0</v>
      </c>
      <c r="YB81" s="312">
        <f t="shared" ref="YB81:ZJ81" si="943">YB$35*YB57</f>
        <v>0</v>
      </c>
      <c r="YC81" s="312">
        <f t="shared" si="943"/>
        <v>0</v>
      </c>
      <c r="YD81" s="312">
        <f t="shared" si="943"/>
        <v>0</v>
      </c>
      <c r="YE81" s="312">
        <f t="shared" si="943"/>
        <v>0</v>
      </c>
      <c r="YF81" s="312">
        <f t="shared" si="943"/>
        <v>0</v>
      </c>
      <c r="YG81" s="312">
        <f t="shared" si="943"/>
        <v>0</v>
      </c>
      <c r="YH81" s="312">
        <f t="shared" si="943"/>
        <v>0</v>
      </c>
      <c r="YI81" s="312">
        <f t="shared" si="943"/>
        <v>0</v>
      </c>
      <c r="YJ81" s="312">
        <f t="shared" si="943"/>
        <v>0</v>
      </c>
      <c r="YK81" s="312">
        <f t="shared" si="943"/>
        <v>0</v>
      </c>
      <c r="YL81" s="312">
        <f t="shared" si="943"/>
        <v>0</v>
      </c>
      <c r="YM81" s="312">
        <f t="shared" si="943"/>
        <v>0</v>
      </c>
      <c r="YN81" s="312">
        <f t="shared" si="943"/>
        <v>0</v>
      </c>
      <c r="YO81" s="312">
        <f t="shared" si="943"/>
        <v>0</v>
      </c>
      <c r="YP81" s="312">
        <f t="shared" si="943"/>
        <v>0</v>
      </c>
      <c r="YQ81" s="312">
        <f t="shared" si="943"/>
        <v>0</v>
      </c>
      <c r="YR81" s="312">
        <f t="shared" si="943"/>
        <v>0</v>
      </c>
      <c r="YS81" s="312">
        <f t="shared" si="943"/>
        <v>0</v>
      </c>
      <c r="YT81" s="312">
        <f t="shared" si="943"/>
        <v>0</v>
      </c>
      <c r="YU81" s="312">
        <f t="shared" si="943"/>
        <v>0</v>
      </c>
      <c r="YV81" s="312">
        <f t="shared" si="943"/>
        <v>0</v>
      </c>
      <c r="YW81" s="312">
        <f t="shared" si="943"/>
        <v>0</v>
      </c>
      <c r="YX81" s="312">
        <f t="shared" si="943"/>
        <v>0</v>
      </c>
      <c r="YY81" s="312">
        <f t="shared" si="943"/>
        <v>0</v>
      </c>
      <c r="YZ81" s="312">
        <f t="shared" si="943"/>
        <v>0</v>
      </c>
      <c r="ZA81" s="312">
        <f t="shared" si="943"/>
        <v>0</v>
      </c>
      <c r="ZB81" s="312">
        <f t="shared" si="943"/>
        <v>0</v>
      </c>
      <c r="ZC81" s="312">
        <f t="shared" si="943"/>
        <v>0</v>
      </c>
      <c r="ZD81" s="312">
        <f t="shared" si="943"/>
        <v>0</v>
      </c>
      <c r="ZE81" s="312">
        <f t="shared" si="943"/>
        <v>0</v>
      </c>
      <c r="ZF81" s="312">
        <f t="shared" si="943"/>
        <v>0</v>
      </c>
      <c r="ZG81" s="312">
        <f t="shared" si="943"/>
        <v>0</v>
      </c>
      <c r="ZH81" s="312">
        <f t="shared" si="943"/>
        <v>0</v>
      </c>
      <c r="ZI81" s="312">
        <f t="shared" si="943"/>
        <v>0</v>
      </c>
      <c r="ZJ81" s="312">
        <f t="shared" si="943"/>
        <v>6.4791803961986569E-2</v>
      </c>
      <c r="ZL81" s="312">
        <f t="shared" ref="ZL81:AAT81" si="944">ZL$35*ZL57</f>
        <v>0</v>
      </c>
      <c r="ZM81" s="312">
        <f t="shared" si="944"/>
        <v>0</v>
      </c>
      <c r="ZN81" s="312">
        <f t="shared" si="944"/>
        <v>0</v>
      </c>
      <c r="ZO81" s="312">
        <f t="shared" si="944"/>
        <v>0</v>
      </c>
      <c r="ZP81" s="312">
        <f t="shared" si="944"/>
        <v>0</v>
      </c>
      <c r="ZQ81" s="312">
        <f t="shared" si="944"/>
        <v>0</v>
      </c>
      <c r="ZR81" s="312">
        <f t="shared" si="944"/>
        <v>0</v>
      </c>
      <c r="ZS81" s="312">
        <f t="shared" si="944"/>
        <v>0</v>
      </c>
      <c r="ZT81" s="312">
        <f t="shared" si="944"/>
        <v>0</v>
      </c>
      <c r="ZU81" s="312">
        <f t="shared" si="944"/>
        <v>0</v>
      </c>
      <c r="ZV81" s="312">
        <f t="shared" si="944"/>
        <v>0</v>
      </c>
      <c r="ZW81" s="312">
        <f t="shared" si="944"/>
        <v>0</v>
      </c>
      <c r="ZX81" s="312">
        <f t="shared" si="944"/>
        <v>0</v>
      </c>
      <c r="ZY81" s="312">
        <f t="shared" si="944"/>
        <v>0</v>
      </c>
      <c r="ZZ81" s="312">
        <f t="shared" si="944"/>
        <v>0</v>
      </c>
      <c r="AAA81" s="312">
        <f t="shared" si="944"/>
        <v>0</v>
      </c>
      <c r="AAB81" s="312">
        <f t="shared" si="944"/>
        <v>0</v>
      </c>
      <c r="AAC81" s="312">
        <f t="shared" si="944"/>
        <v>0</v>
      </c>
      <c r="AAD81" s="312">
        <f t="shared" si="944"/>
        <v>0</v>
      </c>
      <c r="AAE81" s="312">
        <f t="shared" si="944"/>
        <v>0</v>
      </c>
      <c r="AAF81" s="312">
        <f t="shared" si="944"/>
        <v>0</v>
      </c>
      <c r="AAG81" s="312">
        <f t="shared" si="944"/>
        <v>0</v>
      </c>
      <c r="AAH81" s="312">
        <f t="shared" si="944"/>
        <v>0</v>
      </c>
      <c r="AAI81" s="312">
        <f t="shared" si="944"/>
        <v>0</v>
      </c>
      <c r="AAJ81" s="312">
        <f t="shared" si="944"/>
        <v>0</v>
      </c>
      <c r="AAK81" s="312">
        <f t="shared" si="944"/>
        <v>0</v>
      </c>
      <c r="AAL81" s="312">
        <f t="shared" si="944"/>
        <v>0</v>
      </c>
      <c r="AAM81" s="312">
        <f t="shared" si="944"/>
        <v>0</v>
      </c>
      <c r="AAN81" s="312">
        <f t="shared" si="944"/>
        <v>0</v>
      </c>
      <c r="AAO81" s="312">
        <f t="shared" si="944"/>
        <v>0</v>
      </c>
      <c r="AAP81" s="312">
        <f t="shared" si="944"/>
        <v>0</v>
      </c>
      <c r="AAQ81" s="312">
        <f t="shared" si="944"/>
        <v>0</v>
      </c>
      <c r="AAR81" s="312">
        <f t="shared" si="944"/>
        <v>0</v>
      </c>
      <c r="AAS81" s="312">
        <f t="shared" si="944"/>
        <v>0</v>
      </c>
      <c r="AAT81" s="312">
        <f t="shared" si="944"/>
        <v>0</v>
      </c>
      <c r="AAV81" s="312">
        <f t="shared" ref="AAV81:ACD81" si="945">AAV$35*AAV57</f>
        <v>0</v>
      </c>
      <c r="AAW81" s="312">
        <f t="shared" si="945"/>
        <v>0</v>
      </c>
      <c r="AAX81" s="312">
        <f t="shared" si="945"/>
        <v>0</v>
      </c>
      <c r="AAY81" s="312">
        <f t="shared" si="945"/>
        <v>0</v>
      </c>
      <c r="AAZ81" s="312">
        <f t="shared" si="945"/>
        <v>0</v>
      </c>
      <c r="ABA81" s="312">
        <f t="shared" si="945"/>
        <v>0</v>
      </c>
      <c r="ABB81" s="312">
        <f t="shared" si="945"/>
        <v>0</v>
      </c>
      <c r="ABC81" s="312">
        <f t="shared" si="945"/>
        <v>0</v>
      </c>
      <c r="ABD81" s="312">
        <f t="shared" si="945"/>
        <v>0</v>
      </c>
      <c r="ABE81" s="312">
        <f t="shared" si="945"/>
        <v>0</v>
      </c>
      <c r="ABF81" s="312">
        <f t="shared" si="945"/>
        <v>0</v>
      </c>
      <c r="ABG81" s="312">
        <f t="shared" si="945"/>
        <v>0</v>
      </c>
      <c r="ABH81" s="312">
        <f t="shared" si="945"/>
        <v>0</v>
      </c>
      <c r="ABI81" s="312">
        <f t="shared" si="945"/>
        <v>0</v>
      </c>
      <c r="ABJ81" s="312">
        <f t="shared" si="945"/>
        <v>0</v>
      </c>
      <c r="ABK81" s="312">
        <f t="shared" si="945"/>
        <v>0</v>
      </c>
      <c r="ABL81" s="312">
        <f t="shared" si="945"/>
        <v>0</v>
      </c>
      <c r="ABM81" s="312">
        <f t="shared" si="945"/>
        <v>0</v>
      </c>
      <c r="ABN81" s="312">
        <f t="shared" si="945"/>
        <v>0</v>
      </c>
      <c r="ABO81" s="312">
        <f t="shared" si="945"/>
        <v>0</v>
      </c>
      <c r="ABP81" s="312">
        <f t="shared" si="945"/>
        <v>0</v>
      </c>
      <c r="ABQ81" s="312">
        <f t="shared" si="945"/>
        <v>0</v>
      </c>
      <c r="ABR81" s="312">
        <f t="shared" si="945"/>
        <v>0</v>
      </c>
      <c r="ABS81" s="312">
        <f t="shared" si="945"/>
        <v>0</v>
      </c>
      <c r="ABT81" s="312">
        <f t="shared" si="945"/>
        <v>0</v>
      </c>
      <c r="ABU81" s="312">
        <f t="shared" si="945"/>
        <v>0</v>
      </c>
      <c r="ABV81" s="312">
        <f t="shared" si="945"/>
        <v>0</v>
      </c>
      <c r="ABW81" s="312">
        <f t="shared" si="945"/>
        <v>0</v>
      </c>
      <c r="ABX81" s="312">
        <f t="shared" si="945"/>
        <v>0</v>
      </c>
      <c r="ABY81" s="312">
        <f t="shared" si="945"/>
        <v>0</v>
      </c>
      <c r="ABZ81" s="312">
        <f t="shared" si="945"/>
        <v>0</v>
      </c>
      <c r="ACA81" s="312">
        <f t="shared" si="945"/>
        <v>0</v>
      </c>
      <c r="ACB81" s="312">
        <f t="shared" si="945"/>
        <v>0</v>
      </c>
      <c r="ACC81" s="312">
        <f t="shared" si="945"/>
        <v>0</v>
      </c>
      <c r="ACD81" s="312">
        <f t="shared" si="945"/>
        <v>0</v>
      </c>
      <c r="ACF81" s="312">
        <f t="shared" ref="ACF81:ADN81" si="946">ACF$35*ACF57</f>
        <v>162.58716306641003</v>
      </c>
      <c r="ACG81" s="312">
        <f t="shared" si="946"/>
        <v>158.91500674711003</v>
      </c>
      <c r="ACH81" s="312">
        <f t="shared" si="946"/>
        <v>123.97708840523191</v>
      </c>
      <c r="ACI81" s="312">
        <f t="shared" si="946"/>
        <v>141.07630153097332</v>
      </c>
      <c r="ACJ81" s="312">
        <f t="shared" si="946"/>
        <v>115.82823265704019</v>
      </c>
      <c r="ACK81" s="312">
        <f t="shared" si="946"/>
        <v>137.07885985882396</v>
      </c>
      <c r="ACL81" s="312">
        <f t="shared" si="946"/>
        <v>146.78792052484286</v>
      </c>
      <c r="ACM81" s="312">
        <f t="shared" si="946"/>
        <v>128.06011209575249</v>
      </c>
      <c r="ACN81" s="312">
        <f t="shared" si="946"/>
        <v>133.65357562445695</v>
      </c>
      <c r="ACO81" s="312">
        <f t="shared" si="946"/>
        <v>177.7730999125429</v>
      </c>
      <c r="ACP81" s="312">
        <f t="shared" si="946"/>
        <v>181.83320575209052</v>
      </c>
      <c r="ACQ81" s="312">
        <f t="shared" si="946"/>
        <v>163.23720539434586</v>
      </c>
      <c r="ACR81" s="312">
        <f t="shared" si="946"/>
        <v>173.25676845518606</v>
      </c>
      <c r="ACS81" s="312">
        <f t="shared" si="946"/>
        <v>227.93664977396622</v>
      </c>
      <c r="ACT81" s="312">
        <f t="shared" si="946"/>
        <v>214.83757123356924</v>
      </c>
      <c r="ACU81" s="312">
        <f t="shared" si="946"/>
        <v>219.80839071249511</v>
      </c>
      <c r="ACV81" s="312">
        <f t="shared" si="946"/>
        <v>195.58927711742194</v>
      </c>
      <c r="ACW81" s="312">
        <f t="shared" si="946"/>
        <v>190.89812290738783</v>
      </c>
      <c r="ACX81" s="312">
        <f t="shared" si="946"/>
        <v>222.09413977328521</v>
      </c>
      <c r="ACY81" s="312">
        <f t="shared" si="946"/>
        <v>243.78999321270618</v>
      </c>
      <c r="ACZ81" s="312">
        <f t="shared" si="946"/>
        <v>266.28970208956491</v>
      </c>
      <c r="ADA81" s="312">
        <f t="shared" si="946"/>
        <v>279.11881125670391</v>
      </c>
      <c r="ADB81" s="312">
        <f t="shared" si="946"/>
        <v>248.14157402445903</v>
      </c>
      <c r="ADC81" s="312">
        <f t="shared" si="946"/>
        <v>246.69858451651632</v>
      </c>
      <c r="ADD81" s="312">
        <f t="shared" si="946"/>
        <v>302.30578754492547</v>
      </c>
      <c r="ADE81" s="312">
        <f t="shared" si="946"/>
        <v>325.37175516736573</v>
      </c>
      <c r="ADF81" s="312">
        <f t="shared" si="946"/>
        <v>309.3086099792975</v>
      </c>
      <c r="ADG81" s="312">
        <f t="shared" si="946"/>
        <v>276.21583942967055</v>
      </c>
      <c r="ADH81" s="312">
        <f t="shared" si="946"/>
        <v>340.84923087248353</v>
      </c>
      <c r="ADI81" s="312">
        <f t="shared" si="946"/>
        <v>301.24609201555904</v>
      </c>
      <c r="ADJ81" s="312">
        <f t="shared" si="946"/>
        <v>365.94471284272828</v>
      </c>
      <c r="ADK81" s="312">
        <f t="shared" si="946"/>
        <v>583.99813154848607</v>
      </c>
      <c r="ADL81" s="312">
        <f t="shared" si="946"/>
        <v>199.79192536929071</v>
      </c>
      <c r="ADM81" s="312">
        <f t="shared" si="946"/>
        <v>567.44255842206246</v>
      </c>
      <c r="ADN81" s="312">
        <f t="shared" si="946"/>
        <v>655.6077732779172</v>
      </c>
      <c r="ADP81" s="312">
        <f t="shared" ref="ADP81:AEX81" si="947">ADP$35*ADP57</f>
        <v>0</v>
      </c>
      <c r="ADQ81" s="312">
        <f t="shared" si="947"/>
        <v>0</v>
      </c>
      <c r="ADR81" s="312">
        <f t="shared" si="947"/>
        <v>0</v>
      </c>
      <c r="ADS81" s="312">
        <f t="shared" si="947"/>
        <v>0</v>
      </c>
      <c r="ADT81" s="312">
        <f t="shared" si="947"/>
        <v>0</v>
      </c>
      <c r="ADU81" s="312">
        <f t="shared" si="947"/>
        <v>0</v>
      </c>
      <c r="ADV81" s="312">
        <f t="shared" si="947"/>
        <v>0</v>
      </c>
      <c r="ADW81" s="312">
        <f t="shared" si="947"/>
        <v>0</v>
      </c>
      <c r="ADX81" s="312">
        <f t="shared" si="947"/>
        <v>0</v>
      </c>
      <c r="ADY81" s="312">
        <f t="shared" si="947"/>
        <v>0</v>
      </c>
      <c r="ADZ81" s="312">
        <f t="shared" si="947"/>
        <v>0</v>
      </c>
      <c r="AEA81" s="312">
        <f t="shared" si="947"/>
        <v>0</v>
      </c>
      <c r="AEB81" s="312">
        <f t="shared" si="947"/>
        <v>0</v>
      </c>
      <c r="AEC81" s="312">
        <f t="shared" si="947"/>
        <v>0</v>
      </c>
      <c r="AED81" s="312">
        <f t="shared" si="947"/>
        <v>0</v>
      </c>
      <c r="AEE81" s="312">
        <f t="shared" si="947"/>
        <v>0</v>
      </c>
      <c r="AEF81" s="312">
        <f t="shared" si="947"/>
        <v>0</v>
      </c>
      <c r="AEG81" s="312">
        <f t="shared" si="947"/>
        <v>0</v>
      </c>
      <c r="AEH81" s="312">
        <f t="shared" si="947"/>
        <v>0</v>
      </c>
      <c r="AEI81" s="312">
        <f t="shared" si="947"/>
        <v>0</v>
      </c>
      <c r="AEJ81" s="312">
        <f t="shared" si="947"/>
        <v>0</v>
      </c>
      <c r="AEK81" s="312">
        <f t="shared" si="947"/>
        <v>0</v>
      </c>
      <c r="AEL81" s="312">
        <f t="shared" si="947"/>
        <v>0</v>
      </c>
      <c r="AEM81" s="312">
        <f t="shared" si="947"/>
        <v>0</v>
      </c>
      <c r="AEN81" s="312">
        <f t="shared" si="947"/>
        <v>0</v>
      </c>
      <c r="AEO81" s="312">
        <f t="shared" si="947"/>
        <v>0</v>
      </c>
      <c r="AEP81" s="312">
        <f t="shared" si="947"/>
        <v>0</v>
      </c>
      <c r="AEQ81" s="312">
        <f t="shared" si="947"/>
        <v>0</v>
      </c>
      <c r="AER81" s="312">
        <f t="shared" si="947"/>
        <v>0</v>
      </c>
      <c r="AES81" s="312">
        <f t="shared" si="947"/>
        <v>0</v>
      </c>
      <c r="AET81" s="312">
        <f t="shared" si="947"/>
        <v>0</v>
      </c>
      <c r="AEU81" s="312">
        <f t="shared" si="947"/>
        <v>0</v>
      </c>
      <c r="AEV81" s="312">
        <f t="shared" si="947"/>
        <v>0</v>
      </c>
      <c r="AEW81" s="312">
        <f t="shared" si="947"/>
        <v>0</v>
      </c>
      <c r="AEX81" s="312">
        <f t="shared" si="947"/>
        <v>0</v>
      </c>
      <c r="AEZ81" s="312">
        <f t="shared" ref="AEZ81:AGH81" si="948">AEZ$35*AEZ57</f>
        <v>0</v>
      </c>
      <c r="AFA81" s="312">
        <f t="shared" si="948"/>
        <v>0</v>
      </c>
      <c r="AFB81" s="312">
        <f t="shared" si="948"/>
        <v>0</v>
      </c>
      <c r="AFC81" s="312">
        <f t="shared" si="948"/>
        <v>0</v>
      </c>
      <c r="AFD81" s="312">
        <f t="shared" si="948"/>
        <v>0</v>
      </c>
      <c r="AFE81" s="312">
        <f t="shared" si="948"/>
        <v>0</v>
      </c>
      <c r="AFF81" s="312">
        <f t="shared" si="948"/>
        <v>0</v>
      </c>
      <c r="AFG81" s="312">
        <f t="shared" si="948"/>
        <v>0</v>
      </c>
      <c r="AFH81" s="312">
        <f t="shared" si="948"/>
        <v>0</v>
      </c>
      <c r="AFI81" s="312">
        <f t="shared" si="948"/>
        <v>0</v>
      </c>
      <c r="AFJ81" s="312">
        <f t="shared" si="948"/>
        <v>0</v>
      </c>
      <c r="AFK81" s="312">
        <f t="shared" si="948"/>
        <v>0</v>
      </c>
      <c r="AFL81" s="312">
        <f t="shared" si="948"/>
        <v>0</v>
      </c>
      <c r="AFM81" s="312">
        <f t="shared" si="948"/>
        <v>0</v>
      </c>
      <c r="AFN81" s="312">
        <f t="shared" si="948"/>
        <v>0</v>
      </c>
      <c r="AFO81" s="312">
        <f t="shared" si="948"/>
        <v>0</v>
      </c>
      <c r="AFP81" s="312">
        <f t="shared" si="948"/>
        <v>0</v>
      </c>
      <c r="AFQ81" s="312">
        <f t="shared" si="948"/>
        <v>0</v>
      </c>
      <c r="AFR81" s="312">
        <f t="shared" si="948"/>
        <v>0</v>
      </c>
      <c r="AFS81" s="312">
        <f t="shared" si="948"/>
        <v>0</v>
      </c>
      <c r="AFT81" s="312">
        <f t="shared" si="948"/>
        <v>0</v>
      </c>
      <c r="AFU81" s="312">
        <f t="shared" si="948"/>
        <v>0</v>
      </c>
      <c r="AFV81" s="312">
        <f t="shared" si="948"/>
        <v>0</v>
      </c>
      <c r="AFW81" s="312">
        <f t="shared" si="948"/>
        <v>0</v>
      </c>
      <c r="AFX81" s="312">
        <f t="shared" si="948"/>
        <v>0</v>
      </c>
      <c r="AFY81" s="312">
        <f t="shared" si="948"/>
        <v>0</v>
      </c>
      <c r="AFZ81" s="312">
        <f t="shared" si="948"/>
        <v>0</v>
      </c>
      <c r="AGA81" s="312">
        <f t="shared" si="948"/>
        <v>0</v>
      </c>
      <c r="AGB81" s="312">
        <f t="shared" si="948"/>
        <v>0</v>
      </c>
      <c r="AGC81" s="312">
        <f t="shared" si="948"/>
        <v>0</v>
      </c>
      <c r="AGD81" s="312">
        <f t="shared" si="948"/>
        <v>0</v>
      </c>
      <c r="AGE81" s="312">
        <f t="shared" si="948"/>
        <v>0</v>
      </c>
      <c r="AGF81" s="312">
        <f t="shared" si="948"/>
        <v>0</v>
      </c>
      <c r="AGG81" s="312">
        <f t="shared" si="948"/>
        <v>0</v>
      </c>
      <c r="AGH81" s="312">
        <f t="shared" si="948"/>
        <v>0</v>
      </c>
    </row>
    <row r="82" spans="3:866" x14ac:dyDescent="0.25">
      <c r="C82" s="149" t="s">
        <v>88</v>
      </c>
      <c r="D82" s="312">
        <f t="shared" ref="D82:AL82" si="949">D$35*D58</f>
        <v>3.6262667541149489</v>
      </c>
      <c r="E82" s="312">
        <f t="shared" si="949"/>
        <v>3.7415685065605628</v>
      </c>
      <c r="F82" s="312">
        <f t="shared" si="949"/>
        <v>4.2574117863987739</v>
      </c>
      <c r="G82" s="312">
        <f t="shared" si="949"/>
        <v>14.055304753932655</v>
      </c>
      <c r="H82" s="312">
        <f t="shared" si="949"/>
        <v>2.5338183157406591</v>
      </c>
      <c r="I82" s="312">
        <f t="shared" si="949"/>
        <v>9.6069729261106485</v>
      </c>
      <c r="J82" s="312">
        <f t="shared" si="949"/>
        <v>9.3536235718800675</v>
      </c>
      <c r="K82" s="312">
        <f t="shared" si="949"/>
        <v>6.4200255392734125</v>
      </c>
      <c r="L82" s="312">
        <f t="shared" si="949"/>
        <v>4.1026412730810975</v>
      </c>
      <c r="M82" s="312">
        <f t="shared" si="949"/>
        <v>11.80173411829575</v>
      </c>
      <c r="N82" s="312">
        <f t="shared" si="949"/>
        <v>13.63646800491818</v>
      </c>
      <c r="O82" s="312">
        <f t="shared" si="949"/>
        <v>11.138473754401195</v>
      </c>
      <c r="P82" s="312">
        <f t="shared" si="949"/>
        <v>16.517717674334619</v>
      </c>
      <c r="Q82" s="312">
        <f t="shared" si="949"/>
        <v>15.070219034601289</v>
      </c>
      <c r="R82" s="312">
        <f t="shared" si="949"/>
        <v>33.264040069479286</v>
      </c>
      <c r="S82" s="312">
        <f t="shared" si="949"/>
        <v>34.717063660106469</v>
      </c>
      <c r="T82" s="312">
        <f t="shared" si="949"/>
        <v>18.534381843915423</v>
      </c>
      <c r="U82" s="312">
        <f t="shared" si="949"/>
        <v>18.280892462899306</v>
      </c>
      <c r="V82" s="312">
        <f t="shared" si="949"/>
        <v>33.171912206923693</v>
      </c>
      <c r="W82" s="312">
        <f t="shared" si="949"/>
        <v>36.625145233503368</v>
      </c>
      <c r="X82" s="312">
        <f t="shared" si="949"/>
        <v>37.758575411927168</v>
      </c>
      <c r="Y82" s="312">
        <f t="shared" si="949"/>
        <v>39.466940024420694</v>
      </c>
      <c r="Z82" s="312">
        <f t="shared" si="949"/>
        <v>19.909066809151817</v>
      </c>
      <c r="AA82" s="312">
        <f t="shared" si="949"/>
        <v>23.518754777268416</v>
      </c>
      <c r="AB82" s="312">
        <f t="shared" si="949"/>
        <v>24.276123621960458</v>
      </c>
      <c r="AC82" s="312">
        <f t="shared" si="949"/>
        <v>29.589173727334</v>
      </c>
      <c r="AD82" s="312">
        <f t="shared" si="949"/>
        <v>82.129848957072895</v>
      </c>
      <c r="AE82" s="312">
        <f t="shared" si="949"/>
        <v>61.791433099022498</v>
      </c>
      <c r="AF82" s="312">
        <f t="shared" si="949"/>
        <v>154.56195317878581</v>
      </c>
      <c r="AG82" s="312">
        <f t="shared" si="949"/>
        <v>103.60207948517592</v>
      </c>
      <c r="AH82" s="312">
        <f t="shared" si="949"/>
        <v>241.02383477364108</v>
      </c>
      <c r="AI82" s="312">
        <f t="shared" si="949"/>
        <v>202.49939928145525</v>
      </c>
      <c r="AJ82" s="312">
        <f t="shared" si="949"/>
        <v>127.294028392776</v>
      </c>
      <c r="AK82" s="312">
        <f t="shared" si="949"/>
        <v>158.99794816076366</v>
      </c>
      <c r="AL82" s="312">
        <f t="shared" si="949"/>
        <v>118.40649876986416</v>
      </c>
      <c r="AN82" s="312">
        <f t="shared" ref="AN82:BV82" si="950">AN$35*AN58</f>
        <v>3.3006566698304352</v>
      </c>
      <c r="AO82" s="312">
        <f t="shared" si="950"/>
        <v>2.5608290699540235</v>
      </c>
      <c r="AP82" s="312">
        <f t="shared" si="950"/>
        <v>1.2848609127328334</v>
      </c>
      <c r="AQ82" s="312">
        <f t="shared" si="950"/>
        <v>4.3958233472130438E-2</v>
      </c>
      <c r="AR82" s="312">
        <f t="shared" si="950"/>
        <v>1.5122532278340475</v>
      </c>
      <c r="AS82" s="312">
        <f t="shared" si="950"/>
        <v>0.12995549717442495</v>
      </c>
      <c r="AT82" s="312">
        <f t="shared" si="950"/>
        <v>0.17692762639417056</v>
      </c>
      <c r="AU82" s="312">
        <f t="shared" si="950"/>
        <v>3.8930928180093649</v>
      </c>
      <c r="AV82" s="312">
        <f t="shared" si="950"/>
        <v>5.9012049284166777</v>
      </c>
      <c r="AW82" s="312">
        <f t="shared" si="950"/>
        <v>0.27878176521085529</v>
      </c>
      <c r="AX82" s="312">
        <f t="shared" si="950"/>
        <v>10.758502963819319</v>
      </c>
      <c r="AY82" s="312">
        <f t="shared" si="950"/>
        <v>9.5522379435071585</v>
      </c>
      <c r="AZ82" s="312">
        <f t="shared" si="950"/>
        <v>10.718217524376334</v>
      </c>
      <c r="BA82" s="312">
        <f t="shared" si="950"/>
        <v>15.072144464145467</v>
      </c>
      <c r="BB82" s="312">
        <f t="shared" si="950"/>
        <v>0.48703094592328405</v>
      </c>
      <c r="BC82" s="312">
        <f t="shared" si="950"/>
        <v>0.47885264211887513</v>
      </c>
      <c r="BD82" s="312">
        <f t="shared" si="950"/>
        <v>7.5915599330181784</v>
      </c>
      <c r="BE82" s="312">
        <f t="shared" si="950"/>
        <v>8.6111111336384862</v>
      </c>
      <c r="BF82" s="312">
        <f t="shared" si="950"/>
        <v>0.35008979081390912</v>
      </c>
      <c r="BG82" s="312">
        <f t="shared" si="950"/>
        <v>0.39608321634106686</v>
      </c>
      <c r="BH82" s="312">
        <f t="shared" si="950"/>
        <v>0.3980769482254416</v>
      </c>
      <c r="BI82" s="312">
        <f t="shared" si="950"/>
        <v>0.42266907061965125</v>
      </c>
      <c r="BJ82" s="312">
        <f t="shared" si="950"/>
        <v>10.917720732602355</v>
      </c>
      <c r="BK82" s="312">
        <f t="shared" si="950"/>
        <v>10.438765269223564</v>
      </c>
      <c r="BL82" s="312">
        <f t="shared" si="950"/>
        <v>10.073755848206639</v>
      </c>
      <c r="BM82" s="312">
        <f t="shared" si="950"/>
        <v>5.4445987297524603</v>
      </c>
      <c r="BN82" s="312">
        <f t="shared" si="950"/>
        <v>6.4402191792677269E-2</v>
      </c>
      <c r="BO82" s="312">
        <f t="shared" si="950"/>
        <v>2.7367798873428661</v>
      </c>
      <c r="BP82" s="312">
        <f t="shared" si="950"/>
        <v>0.13017589028538115</v>
      </c>
      <c r="BQ82" s="312">
        <f t="shared" si="950"/>
        <v>7.3977319823220933</v>
      </c>
      <c r="BR82" s="312">
        <f t="shared" si="950"/>
        <v>0.10894459025996865</v>
      </c>
      <c r="BS82" s="312">
        <f t="shared" si="950"/>
        <v>4.4545530638602839</v>
      </c>
      <c r="BT82" s="312">
        <f t="shared" si="950"/>
        <v>2.5275804686027969</v>
      </c>
      <c r="BU82" s="312">
        <f t="shared" si="950"/>
        <v>3.0654891485116398</v>
      </c>
      <c r="BV82" s="312">
        <f t="shared" si="950"/>
        <v>2.6523685002698132</v>
      </c>
      <c r="BX82" s="312">
        <f t="shared" ref="BX82:DF82" si="951">BX$35*BX58</f>
        <v>4.698203859185166</v>
      </c>
      <c r="BY82" s="312">
        <f t="shared" si="951"/>
        <v>5.3944842052091975</v>
      </c>
      <c r="BZ82" s="312">
        <f t="shared" si="951"/>
        <v>3.647395862787663</v>
      </c>
      <c r="CA82" s="312">
        <f t="shared" si="951"/>
        <v>3.3889064042177117</v>
      </c>
      <c r="CB82" s="312">
        <f t="shared" si="951"/>
        <v>3.3463612482458642</v>
      </c>
      <c r="CC82" s="312">
        <f t="shared" si="951"/>
        <v>2.4896806413406471</v>
      </c>
      <c r="CD82" s="312">
        <f t="shared" si="951"/>
        <v>2.0340745979561832</v>
      </c>
      <c r="CE82" s="312">
        <f t="shared" si="951"/>
        <v>2.129929299551057</v>
      </c>
      <c r="CF82" s="312">
        <f t="shared" si="951"/>
        <v>2.1276101106181868</v>
      </c>
      <c r="CG82" s="312">
        <f t="shared" si="951"/>
        <v>1.7394889059832923</v>
      </c>
      <c r="CH82" s="312">
        <f t="shared" si="951"/>
        <v>2.9579509252356773</v>
      </c>
      <c r="CI82" s="312">
        <f t="shared" si="951"/>
        <v>2.6052569582150018</v>
      </c>
      <c r="CJ82" s="312">
        <f t="shared" si="951"/>
        <v>2.7071984467018608</v>
      </c>
      <c r="CK82" s="312">
        <f t="shared" si="951"/>
        <v>3.220545477368761</v>
      </c>
      <c r="CL82" s="312">
        <f t="shared" si="951"/>
        <v>2.4834160303422554</v>
      </c>
      <c r="CM82" s="312">
        <f t="shared" si="951"/>
        <v>2.4523753245053639</v>
      </c>
      <c r="CN82" s="312">
        <f t="shared" si="951"/>
        <v>2.9602508720995604</v>
      </c>
      <c r="CO82" s="312">
        <f t="shared" si="951"/>
        <v>3.5076007333553716</v>
      </c>
      <c r="CP82" s="312">
        <f t="shared" si="951"/>
        <v>3.979246012795151</v>
      </c>
      <c r="CQ82" s="312">
        <f t="shared" si="951"/>
        <v>3.9851506512194534</v>
      </c>
      <c r="CR82" s="312">
        <f t="shared" si="951"/>
        <v>3.3523690316619423</v>
      </c>
      <c r="CS82" s="312">
        <f t="shared" si="951"/>
        <v>3.5982093525278462</v>
      </c>
      <c r="CT82" s="312">
        <f t="shared" si="951"/>
        <v>4.2653311045890154</v>
      </c>
      <c r="CU82" s="312">
        <f t="shared" si="951"/>
        <v>3.7548450336313639</v>
      </c>
      <c r="CV82" s="312">
        <f t="shared" si="951"/>
        <v>5.3411335934108974</v>
      </c>
      <c r="CW82" s="312">
        <f t="shared" si="951"/>
        <v>6.7356736344408015</v>
      </c>
      <c r="CX82" s="312">
        <f t="shared" si="951"/>
        <v>3.755354175542486</v>
      </c>
      <c r="CY82" s="312">
        <f t="shared" si="951"/>
        <v>3.113834034723002</v>
      </c>
      <c r="CZ82" s="312">
        <f t="shared" si="951"/>
        <v>3.1111224107623539</v>
      </c>
      <c r="DA82" s="312">
        <f t="shared" si="951"/>
        <v>4.2473776498565163</v>
      </c>
      <c r="DB82" s="312">
        <f t="shared" si="951"/>
        <v>3.0391201475787275</v>
      </c>
      <c r="DC82" s="312">
        <f t="shared" si="951"/>
        <v>16.797221128371866</v>
      </c>
      <c r="DD82" s="312">
        <f t="shared" si="951"/>
        <v>9.6316834164812271</v>
      </c>
      <c r="DE82" s="312">
        <f t="shared" si="951"/>
        <v>12.272720450961334</v>
      </c>
      <c r="DF82" s="312">
        <f t="shared" si="951"/>
        <v>9.975429741285728</v>
      </c>
      <c r="DH82" s="312">
        <f t="shared" ref="DH82:EP82" si="952">DH$35*DH58</f>
        <v>0</v>
      </c>
      <c r="DI82" s="312">
        <f t="shared" si="952"/>
        <v>0</v>
      </c>
      <c r="DJ82" s="312">
        <f t="shared" si="952"/>
        <v>0</v>
      </c>
      <c r="DK82" s="312">
        <f t="shared" si="952"/>
        <v>0</v>
      </c>
      <c r="DL82" s="312">
        <f t="shared" si="952"/>
        <v>0</v>
      </c>
      <c r="DM82" s="312">
        <f t="shared" si="952"/>
        <v>0</v>
      </c>
      <c r="DN82" s="312">
        <f t="shared" si="952"/>
        <v>0</v>
      </c>
      <c r="DO82" s="312">
        <f t="shared" si="952"/>
        <v>0</v>
      </c>
      <c r="DP82" s="312">
        <f t="shared" si="952"/>
        <v>0</v>
      </c>
      <c r="DQ82" s="312">
        <f t="shared" si="952"/>
        <v>0</v>
      </c>
      <c r="DR82" s="312">
        <f t="shared" si="952"/>
        <v>0</v>
      </c>
      <c r="DS82" s="312">
        <f t="shared" si="952"/>
        <v>0</v>
      </c>
      <c r="DT82" s="312">
        <f t="shared" si="952"/>
        <v>0</v>
      </c>
      <c r="DU82" s="312">
        <f t="shared" si="952"/>
        <v>0</v>
      </c>
      <c r="DV82" s="312">
        <f t="shared" si="952"/>
        <v>0</v>
      </c>
      <c r="DW82" s="312">
        <f t="shared" si="952"/>
        <v>0</v>
      </c>
      <c r="DX82" s="312">
        <f t="shared" si="952"/>
        <v>0</v>
      </c>
      <c r="DY82" s="312">
        <f t="shared" si="952"/>
        <v>0</v>
      </c>
      <c r="DZ82" s="312">
        <f t="shared" si="952"/>
        <v>0</v>
      </c>
      <c r="EA82" s="312">
        <f t="shared" si="952"/>
        <v>0</v>
      </c>
      <c r="EB82" s="312">
        <f t="shared" si="952"/>
        <v>0</v>
      </c>
      <c r="EC82" s="312">
        <f t="shared" si="952"/>
        <v>0</v>
      </c>
      <c r="ED82" s="312">
        <f t="shared" si="952"/>
        <v>0</v>
      </c>
      <c r="EE82" s="312">
        <f t="shared" si="952"/>
        <v>0</v>
      </c>
      <c r="EF82" s="312">
        <f t="shared" si="952"/>
        <v>0</v>
      </c>
      <c r="EG82" s="312">
        <f t="shared" si="952"/>
        <v>0</v>
      </c>
      <c r="EH82" s="312">
        <f t="shared" si="952"/>
        <v>0</v>
      </c>
      <c r="EI82" s="312">
        <f t="shared" si="952"/>
        <v>0</v>
      </c>
      <c r="EJ82" s="312">
        <f t="shared" si="952"/>
        <v>0</v>
      </c>
      <c r="EK82" s="312">
        <f t="shared" si="952"/>
        <v>0</v>
      </c>
      <c r="EL82" s="312">
        <f t="shared" si="952"/>
        <v>0</v>
      </c>
      <c r="EM82" s="312">
        <f t="shared" si="952"/>
        <v>0</v>
      </c>
      <c r="EN82" s="312">
        <f t="shared" si="952"/>
        <v>0</v>
      </c>
      <c r="EO82" s="312">
        <f t="shared" si="952"/>
        <v>0</v>
      </c>
      <c r="EP82" s="312">
        <f t="shared" si="952"/>
        <v>0</v>
      </c>
      <c r="ER82" s="312">
        <f t="shared" ref="ER82:FZ82" si="953">ER$35*ER58</f>
        <v>0</v>
      </c>
      <c r="ES82" s="312">
        <f t="shared" si="953"/>
        <v>0</v>
      </c>
      <c r="ET82" s="312">
        <f t="shared" si="953"/>
        <v>0</v>
      </c>
      <c r="EU82" s="312">
        <f t="shared" si="953"/>
        <v>0</v>
      </c>
      <c r="EV82" s="312">
        <f t="shared" si="953"/>
        <v>0</v>
      </c>
      <c r="EW82" s="312">
        <f t="shared" si="953"/>
        <v>0</v>
      </c>
      <c r="EX82" s="312">
        <f t="shared" si="953"/>
        <v>0</v>
      </c>
      <c r="EY82" s="312">
        <f t="shared" si="953"/>
        <v>0</v>
      </c>
      <c r="EZ82" s="312">
        <f t="shared" si="953"/>
        <v>0</v>
      </c>
      <c r="FA82" s="312">
        <f t="shared" si="953"/>
        <v>0</v>
      </c>
      <c r="FB82" s="312">
        <f t="shared" si="953"/>
        <v>0</v>
      </c>
      <c r="FC82" s="312">
        <f t="shared" si="953"/>
        <v>0</v>
      </c>
      <c r="FD82" s="312">
        <f t="shared" si="953"/>
        <v>0</v>
      </c>
      <c r="FE82" s="312">
        <f t="shared" si="953"/>
        <v>0</v>
      </c>
      <c r="FF82" s="312">
        <f t="shared" si="953"/>
        <v>0</v>
      </c>
      <c r="FG82" s="312">
        <f t="shared" si="953"/>
        <v>0</v>
      </c>
      <c r="FH82" s="312">
        <f t="shared" si="953"/>
        <v>0</v>
      </c>
      <c r="FI82" s="312">
        <f t="shared" si="953"/>
        <v>0</v>
      </c>
      <c r="FJ82" s="312">
        <f t="shared" si="953"/>
        <v>0</v>
      </c>
      <c r="FK82" s="312">
        <f t="shared" si="953"/>
        <v>0</v>
      </c>
      <c r="FL82" s="312">
        <f t="shared" si="953"/>
        <v>0</v>
      </c>
      <c r="FM82" s="312">
        <f t="shared" si="953"/>
        <v>0</v>
      </c>
      <c r="FN82" s="312">
        <f t="shared" si="953"/>
        <v>0</v>
      </c>
      <c r="FO82" s="312">
        <f t="shared" si="953"/>
        <v>0</v>
      </c>
      <c r="FP82" s="312">
        <f t="shared" si="953"/>
        <v>0</v>
      </c>
      <c r="FQ82" s="312">
        <f t="shared" si="953"/>
        <v>0</v>
      </c>
      <c r="FR82" s="312">
        <f t="shared" si="953"/>
        <v>0</v>
      </c>
      <c r="FS82" s="312">
        <f t="shared" si="953"/>
        <v>0</v>
      </c>
      <c r="FT82" s="312">
        <f t="shared" si="953"/>
        <v>0</v>
      </c>
      <c r="FU82" s="312">
        <f t="shared" si="953"/>
        <v>0</v>
      </c>
      <c r="FV82" s="312">
        <f t="shared" si="953"/>
        <v>0</v>
      </c>
      <c r="FW82" s="312">
        <f t="shared" si="953"/>
        <v>0</v>
      </c>
      <c r="FX82" s="312">
        <f t="shared" si="953"/>
        <v>0</v>
      </c>
      <c r="FY82" s="312">
        <f t="shared" si="953"/>
        <v>0</v>
      </c>
      <c r="FZ82" s="312">
        <f t="shared" si="953"/>
        <v>0</v>
      </c>
      <c r="GB82" s="312">
        <f t="shared" ref="GB82:HJ82" si="954">GB$35*GB58</f>
        <v>6.1198209904153424</v>
      </c>
      <c r="GC82" s="312">
        <f t="shared" si="954"/>
        <v>6.5189397506598228</v>
      </c>
      <c r="GD82" s="312">
        <f t="shared" si="954"/>
        <v>7.5</v>
      </c>
      <c r="GE82" s="312">
        <f t="shared" si="954"/>
        <v>11.4</v>
      </c>
      <c r="GF82" s="312">
        <f t="shared" si="954"/>
        <v>5.4749999999999996</v>
      </c>
      <c r="GG82" s="312">
        <f t="shared" si="954"/>
        <v>6.8</v>
      </c>
      <c r="GH82" s="312">
        <f t="shared" si="954"/>
        <v>5.9</v>
      </c>
      <c r="GI82" s="312">
        <f t="shared" si="954"/>
        <v>3.375</v>
      </c>
      <c r="GJ82" s="312">
        <f t="shared" si="954"/>
        <v>3.5999999999999996</v>
      </c>
      <c r="GK82" s="312">
        <f t="shared" si="954"/>
        <v>5.0999999999999996</v>
      </c>
      <c r="GL82" s="312">
        <f t="shared" si="954"/>
        <v>3.65858863557439</v>
      </c>
      <c r="GM82" s="312">
        <f t="shared" si="954"/>
        <v>4.125</v>
      </c>
      <c r="GN82" s="312">
        <f t="shared" si="954"/>
        <v>4.4250000000000007</v>
      </c>
      <c r="GO82" s="312">
        <f t="shared" si="954"/>
        <v>4.7229053295596666</v>
      </c>
      <c r="GP82" s="312">
        <f t="shared" si="954"/>
        <v>7.313698305486434</v>
      </c>
      <c r="GQ82" s="312">
        <f t="shared" si="954"/>
        <v>7.41</v>
      </c>
      <c r="GR82" s="312">
        <f t="shared" si="954"/>
        <v>5.5500000000000007</v>
      </c>
      <c r="GS82" s="312">
        <f t="shared" si="954"/>
        <v>8.2981084803375715</v>
      </c>
      <c r="GT82" s="312">
        <f t="shared" si="954"/>
        <v>14.128701052581604</v>
      </c>
      <c r="GU82" s="312">
        <f t="shared" si="954"/>
        <v>12.283889116802436</v>
      </c>
      <c r="GV82" s="312">
        <f t="shared" si="954"/>
        <v>12.5</v>
      </c>
      <c r="GW82" s="312">
        <f t="shared" si="954"/>
        <v>13.739566504276837</v>
      </c>
      <c r="GX82" s="312">
        <f t="shared" si="954"/>
        <v>10.386137162954277</v>
      </c>
      <c r="GY82" s="312">
        <f t="shared" si="954"/>
        <v>11.368208301373715</v>
      </c>
      <c r="GZ82" s="312">
        <f t="shared" si="954"/>
        <v>9.6389960216499055</v>
      </c>
      <c r="HA82" s="312">
        <f t="shared" si="954"/>
        <v>9.1395312491392335</v>
      </c>
      <c r="HB82" s="312">
        <f t="shared" si="954"/>
        <v>13.739566504276837</v>
      </c>
      <c r="HC82" s="312">
        <f t="shared" si="954"/>
        <v>10.304674878207628</v>
      </c>
      <c r="HD82" s="312">
        <f t="shared" si="954"/>
        <v>13.625974330422551</v>
      </c>
      <c r="HE82" s="312">
        <f t="shared" si="954"/>
        <v>10.172810610493885</v>
      </c>
      <c r="HF82" s="312">
        <f t="shared" si="954"/>
        <v>13.552716403914902</v>
      </c>
      <c r="HG82" s="312">
        <f t="shared" si="954"/>
        <v>0.77904051690010201</v>
      </c>
      <c r="HH82" s="312">
        <f t="shared" si="954"/>
        <v>0.44251650781766116</v>
      </c>
      <c r="HI82" s="312">
        <f t="shared" si="954"/>
        <v>0.5366909459868443</v>
      </c>
      <c r="HJ82" s="312">
        <f t="shared" si="954"/>
        <v>0.58248734216268205</v>
      </c>
      <c r="HL82" s="312">
        <f t="shared" ref="HL82:IT82" si="955">HL$35*HL58</f>
        <v>0</v>
      </c>
      <c r="HM82" s="312">
        <f t="shared" si="955"/>
        <v>0</v>
      </c>
      <c r="HN82" s="312">
        <f t="shared" si="955"/>
        <v>0</v>
      </c>
      <c r="HO82" s="312">
        <f t="shared" si="955"/>
        <v>0</v>
      </c>
      <c r="HP82" s="312">
        <f t="shared" si="955"/>
        <v>0</v>
      </c>
      <c r="HQ82" s="312">
        <f t="shared" si="955"/>
        <v>0</v>
      </c>
      <c r="HR82" s="312">
        <f t="shared" si="955"/>
        <v>0</v>
      </c>
      <c r="HS82" s="312">
        <f t="shared" si="955"/>
        <v>0</v>
      </c>
      <c r="HT82" s="312">
        <f t="shared" si="955"/>
        <v>0</v>
      </c>
      <c r="HU82" s="312">
        <f t="shared" si="955"/>
        <v>0</v>
      </c>
      <c r="HV82" s="312">
        <f t="shared" si="955"/>
        <v>0</v>
      </c>
      <c r="HW82" s="312">
        <f t="shared" si="955"/>
        <v>0</v>
      </c>
      <c r="HX82" s="312">
        <f t="shared" si="955"/>
        <v>0</v>
      </c>
      <c r="HY82" s="312">
        <f t="shared" si="955"/>
        <v>0</v>
      </c>
      <c r="HZ82" s="312">
        <f t="shared" si="955"/>
        <v>0</v>
      </c>
      <c r="IA82" s="312">
        <f t="shared" si="955"/>
        <v>0</v>
      </c>
      <c r="IB82" s="312">
        <f t="shared" si="955"/>
        <v>0</v>
      </c>
      <c r="IC82" s="312">
        <f t="shared" si="955"/>
        <v>0</v>
      </c>
      <c r="ID82" s="312">
        <f t="shared" si="955"/>
        <v>0</v>
      </c>
      <c r="IE82" s="312">
        <f t="shared" si="955"/>
        <v>0</v>
      </c>
      <c r="IF82" s="312">
        <f t="shared" si="955"/>
        <v>0</v>
      </c>
      <c r="IG82" s="312">
        <f t="shared" si="955"/>
        <v>0</v>
      </c>
      <c r="IH82" s="312">
        <f t="shared" si="955"/>
        <v>0</v>
      </c>
      <c r="II82" s="312">
        <f t="shared" si="955"/>
        <v>0</v>
      </c>
      <c r="IJ82" s="312">
        <f t="shared" si="955"/>
        <v>0</v>
      </c>
      <c r="IK82" s="312">
        <f t="shared" si="955"/>
        <v>0</v>
      </c>
      <c r="IL82" s="312">
        <f t="shared" si="955"/>
        <v>0</v>
      </c>
      <c r="IM82" s="312">
        <f t="shared" si="955"/>
        <v>0</v>
      </c>
      <c r="IN82" s="312">
        <f t="shared" si="955"/>
        <v>0</v>
      </c>
      <c r="IO82" s="312">
        <f t="shared" si="955"/>
        <v>0</v>
      </c>
      <c r="IP82" s="312">
        <f t="shared" si="955"/>
        <v>0</v>
      </c>
      <c r="IQ82" s="312">
        <f t="shared" si="955"/>
        <v>0</v>
      </c>
      <c r="IR82" s="312">
        <f t="shared" si="955"/>
        <v>0</v>
      </c>
      <c r="IS82" s="312">
        <f t="shared" si="955"/>
        <v>0</v>
      </c>
      <c r="IT82" s="312">
        <f t="shared" si="955"/>
        <v>0</v>
      </c>
      <c r="IV82" s="312">
        <f t="shared" ref="IV82:KD82" si="956">IV$35*IV58</f>
        <v>0</v>
      </c>
      <c r="IW82" s="312">
        <f t="shared" si="956"/>
        <v>0</v>
      </c>
      <c r="IX82" s="312">
        <f t="shared" si="956"/>
        <v>0</v>
      </c>
      <c r="IY82" s="312">
        <f t="shared" si="956"/>
        <v>0</v>
      </c>
      <c r="IZ82" s="312">
        <f t="shared" si="956"/>
        <v>0</v>
      </c>
      <c r="JA82" s="312">
        <f t="shared" si="956"/>
        <v>0</v>
      </c>
      <c r="JB82" s="312">
        <f t="shared" si="956"/>
        <v>0</v>
      </c>
      <c r="JC82" s="312">
        <f t="shared" si="956"/>
        <v>0</v>
      </c>
      <c r="JD82" s="312">
        <f t="shared" si="956"/>
        <v>0</v>
      </c>
      <c r="JE82" s="312">
        <f t="shared" si="956"/>
        <v>0</v>
      </c>
      <c r="JF82" s="312">
        <f t="shared" si="956"/>
        <v>0</v>
      </c>
      <c r="JG82" s="312">
        <f t="shared" si="956"/>
        <v>0</v>
      </c>
      <c r="JH82" s="312">
        <f t="shared" si="956"/>
        <v>0</v>
      </c>
      <c r="JI82" s="312">
        <f t="shared" si="956"/>
        <v>0</v>
      </c>
      <c r="JJ82" s="312">
        <f t="shared" si="956"/>
        <v>0</v>
      </c>
      <c r="JK82" s="312">
        <f t="shared" si="956"/>
        <v>0</v>
      </c>
      <c r="JL82" s="312">
        <f t="shared" si="956"/>
        <v>0</v>
      </c>
      <c r="JM82" s="312">
        <f t="shared" si="956"/>
        <v>0</v>
      </c>
      <c r="JN82" s="312">
        <f t="shared" si="956"/>
        <v>0</v>
      </c>
      <c r="JO82" s="312">
        <f t="shared" si="956"/>
        <v>0</v>
      </c>
      <c r="JP82" s="312">
        <f t="shared" si="956"/>
        <v>0</v>
      </c>
      <c r="JQ82" s="312">
        <f t="shared" si="956"/>
        <v>0</v>
      </c>
      <c r="JR82" s="312">
        <f t="shared" si="956"/>
        <v>0</v>
      </c>
      <c r="JS82" s="312">
        <f t="shared" si="956"/>
        <v>0</v>
      </c>
      <c r="JT82" s="312">
        <f t="shared" si="956"/>
        <v>0</v>
      </c>
      <c r="JU82" s="312">
        <f t="shared" si="956"/>
        <v>0</v>
      </c>
      <c r="JV82" s="312">
        <f t="shared" si="956"/>
        <v>0</v>
      </c>
      <c r="JW82" s="312">
        <f t="shared" si="956"/>
        <v>0</v>
      </c>
      <c r="JX82" s="312">
        <f t="shared" si="956"/>
        <v>0</v>
      </c>
      <c r="JY82" s="312">
        <f t="shared" si="956"/>
        <v>0</v>
      </c>
      <c r="JZ82" s="312">
        <f t="shared" si="956"/>
        <v>0</v>
      </c>
      <c r="KA82" s="312">
        <f t="shared" si="956"/>
        <v>0</v>
      </c>
      <c r="KB82" s="312">
        <f t="shared" si="956"/>
        <v>0</v>
      </c>
      <c r="KC82" s="312">
        <f t="shared" si="956"/>
        <v>0</v>
      </c>
      <c r="KD82" s="312">
        <f t="shared" si="956"/>
        <v>0</v>
      </c>
      <c r="KF82" s="312">
        <f t="shared" ref="KF82:LN82" si="957">KF$35*KF58</f>
        <v>0</v>
      </c>
      <c r="KG82" s="312">
        <f t="shared" si="957"/>
        <v>0</v>
      </c>
      <c r="KH82" s="312">
        <f t="shared" si="957"/>
        <v>0</v>
      </c>
      <c r="KI82" s="312">
        <f t="shared" si="957"/>
        <v>0</v>
      </c>
      <c r="KJ82" s="312">
        <f t="shared" si="957"/>
        <v>0</v>
      </c>
      <c r="KK82" s="312">
        <f t="shared" si="957"/>
        <v>0</v>
      </c>
      <c r="KL82" s="312">
        <f t="shared" si="957"/>
        <v>0</v>
      </c>
      <c r="KM82" s="312">
        <f t="shared" si="957"/>
        <v>0</v>
      </c>
      <c r="KN82" s="312">
        <f t="shared" si="957"/>
        <v>0</v>
      </c>
      <c r="KO82" s="312">
        <f t="shared" si="957"/>
        <v>0</v>
      </c>
      <c r="KP82" s="312">
        <f t="shared" si="957"/>
        <v>0</v>
      </c>
      <c r="KQ82" s="312">
        <f t="shared" si="957"/>
        <v>0</v>
      </c>
      <c r="KR82" s="312">
        <f t="shared" si="957"/>
        <v>0</v>
      </c>
      <c r="KS82" s="312">
        <f t="shared" si="957"/>
        <v>0</v>
      </c>
      <c r="KT82" s="312">
        <f t="shared" si="957"/>
        <v>0</v>
      </c>
      <c r="KU82" s="312">
        <f t="shared" si="957"/>
        <v>0</v>
      </c>
      <c r="KV82" s="312">
        <f t="shared" si="957"/>
        <v>0</v>
      </c>
      <c r="KW82" s="312">
        <f t="shared" si="957"/>
        <v>0</v>
      </c>
      <c r="KX82" s="312">
        <f t="shared" si="957"/>
        <v>0</v>
      </c>
      <c r="KY82" s="312">
        <f t="shared" si="957"/>
        <v>0</v>
      </c>
      <c r="KZ82" s="312">
        <f t="shared" si="957"/>
        <v>0</v>
      </c>
      <c r="LA82" s="312">
        <f t="shared" si="957"/>
        <v>0</v>
      </c>
      <c r="LB82" s="312">
        <f t="shared" si="957"/>
        <v>0</v>
      </c>
      <c r="LC82" s="312">
        <f t="shared" si="957"/>
        <v>0</v>
      </c>
      <c r="LD82" s="312">
        <f t="shared" si="957"/>
        <v>0</v>
      </c>
      <c r="LE82" s="312">
        <f t="shared" si="957"/>
        <v>0</v>
      </c>
      <c r="LF82" s="312">
        <f t="shared" si="957"/>
        <v>0</v>
      </c>
      <c r="LG82" s="312">
        <f t="shared" si="957"/>
        <v>0</v>
      </c>
      <c r="LH82" s="312">
        <f t="shared" si="957"/>
        <v>0</v>
      </c>
      <c r="LI82" s="312">
        <f t="shared" si="957"/>
        <v>0</v>
      </c>
      <c r="LJ82" s="312">
        <f t="shared" si="957"/>
        <v>0</v>
      </c>
      <c r="LK82" s="312">
        <f t="shared" si="957"/>
        <v>0</v>
      </c>
      <c r="LL82" s="312">
        <f t="shared" si="957"/>
        <v>0</v>
      </c>
      <c r="LM82" s="312">
        <f t="shared" si="957"/>
        <v>0</v>
      </c>
      <c r="LN82" s="312">
        <f t="shared" si="957"/>
        <v>0</v>
      </c>
      <c r="LP82" s="312">
        <f t="shared" ref="LP82:MX82" si="958">LP$35*LP58</f>
        <v>0</v>
      </c>
      <c r="LQ82" s="312">
        <f t="shared" si="958"/>
        <v>0</v>
      </c>
      <c r="LR82" s="312">
        <f t="shared" si="958"/>
        <v>0</v>
      </c>
      <c r="LS82" s="312">
        <f t="shared" si="958"/>
        <v>0</v>
      </c>
      <c r="LT82" s="312">
        <f t="shared" si="958"/>
        <v>0</v>
      </c>
      <c r="LU82" s="312">
        <f t="shared" si="958"/>
        <v>0</v>
      </c>
      <c r="LV82" s="312">
        <f t="shared" si="958"/>
        <v>0</v>
      </c>
      <c r="LW82" s="312">
        <f t="shared" si="958"/>
        <v>0</v>
      </c>
      <c r="LX82" s="312">
        <f t="shared" si="958"/>
        <v>0</v>
      </c>
      <c r="LY82" s="312">
        <f t="shared" si="958"/>
        <v>0</v>
      </c>
      <c r="LZ82" s="312">
        <f t="shared" si="958"/>
        <v>0</v>
      </c>
      <c r="MA82" s="312">
        <f t="shared" si="958"/>
        <v>0</v>
      </c>
      <c r="MB82" s="312">
        <f t="shared" si="958"/>
        <v>0</v>
      </c>
      <c r="MC82" s="312">
        <f t="shared" si="958"/>
        <v>0</v>
      </c>
      <c r="MD82" s="312">
        <f t="shared" si="958"/>
        <v>0</v>
      </c>
      <c r="ME82" s="312">
        <f t="shared" si="958"/>
        <v>0</v>
      </c>
      <c r="MF82" s="312">
        <f t="shared" si="958"/>
        <v>0</v>
      </c>
      <c r="MG82" s="312">
        <f t="shared" si="958"/>
        <v>0</v>
      </c>
      <c r="MH82" s="312">
        <f t="shared" si="958"/>
        <v>0</v>
      </c>
      <c r="MI82" s="312">
        <f t="shared" si="958"/>
        <v>0</v>
      </c>
      <c r="MJ82" s="312">
        <f t="shared" si="958"/>
        <v>0</v>
      </c>
      <c r="MK82" s="312">
        <f t="shared" si="958"/>
        <v>0</v>
      </c>
      <c r="ML82" s="312">
        <f t="shared" si="958"/>
        <v>0</v>
      </c>
      <c r="MM82" s="312">
        <f t="shared" si="958"/>
        <v>0</v>
      </c>
      <c r="MN82" s="312">
        <f t="shared" si="958"/>
        <v>0</v>
      </c>
      <c r="MO82" s="312">
        <f t="shared" si="958"/>
        <v>0</v>
      </c>
      <c r="MP82" s="312">
        <f t="shared" si="958"/>
        <v>0</v>
      </c>
      <c r="MQ82" s="312">
        <f t="shared" si="958"/>
        <v>0</v>
      </c>
      <c r="MR82" s="312">
        <f t="shared" si="958"/>
        <v>0</v>
      </c>
      <c r="MS82" s="312">
        <f t="shared" si="958"/>
        <v>0</v>
      </c>
      <c r="MT82" s="312">
        <f t="shared" si="958"/>
        <v>0</v>
      </c>
      <c r="MU82" s="312">
        <f t="shared" si="958"/>
        <v>224.53021399058753</v>
      </c>
      <c r="MV82" s="312">
        <f t="shared" si="958"/>
        <v>139.8958087856777</v>
      </c>
      <c r="MW82" s="312">
        <f t="shared" si="958"/>
        <v>174.87284870622346</v>
      </c>
      <c r="MX82" s="312">
        <f t="shared" si="958"/>
        <v>131.61678435358237</v>
      </c>
      <c r="MZ82" s="312">
        <f t="shared" ref="MZ82:OH82" si="959">MZ$35*MZ58</f>
        <v>0</v>
      </c>
      <c r="NA82" s="312">
        <f t="shared" si="959"/>
        <v>0</v>
      </c>
      <c r="NB82" s="312">
        <f t="shared" si="959"/>
        <v>0</v>
      </c>
      <c r="NC82" s="312">
        <f t="shared" si="959"/>
        <v>0</v>
      </c>
      <c r="ND82" s="312">
        <f t="shared" si="959"/>
        <v>0</v>
      </c>
      <c r="NE82" s="312">
        <f t="shared" si="959"/>
        <v>0</v>
      </c>
      <c r="NF82" s="312">
        <f t="shared" si="959"/>
        <v>0</v>
      </c>
      <c r="NG82" s="312">
        <f t="shared" si="959"/>
        <v>0</v>
      </c>
      <c r="NH82" s="312">
        <f t="shared" si="959"/>
        <v>0</v>
      </c>
      <c r="NI82" s="312">
        <f t="shared" si="959"/>
        <v>0</v>
      </c>
      <c r="NJ82" s="312">
        <f t="shared" si="959"/>
        <v>0</v>
      </c>
      <c r="NK82" s="312">
        <f t="shared" si="959"/>
        <v>0</v>
      </c>
      <c r="NL82" s="312">
        <f t="shared" si="959"/>
        <v>0</v>
      </c>
      <c r="NM82" s="312">
        <f t="shared" si="959"/>
        <v>0</v>
      </c>
      <c r="NN82" s="312">
        <f t="shared" si="959"/>
        <v>0</v>
      </c>
      <c r="NO82" s="312">
        <f t="shared" si="959"/>
        <v>0</v>
      </c>
      <c r="NP82" s="312">
        <f t="shared" si="959"/>
        <v>0</v>
      </c>
      <c r="NQ82" s="312">
        <f t="shared" si="959"/>
        <v>0</v>
      </c>
      <c r="NR82" s="312">
        <f t="shared" si="959"/>
        <v>0</v>
      </c>
      <c r="NS82" s="312">
        <f t="shared" si="959"/>
        <v>0</v>
      </c>
      <c r="NT82" s="312">
        <f t="shared" si="959"/>
        <v>0</v>
      </c>
      <c r="NU82" s="312">
        <f t="shared" si="959"/>
        <v>0</v>
      </c>
      <c r="NV82" s="312">
        <f t="shared" si="959"/>
        <v>0</v>
      </c>
      <c r="NW82" s="312">
        <f t="shared" si="959"/>
        <v>0</v>
      </c>
      <c r="NX82" s="312">
        <f t="shared" si="959"/>
        <v>0</v>
      </c>
      <c r="NY82" s="312">
        <f t="shared" si="959"/>
        <v>0</v>
      </c>
      <c r="NZ82" s="312">
        <f t="shared" si="959"/>
        <v>0</v>
      </c>
      <c r="OA82" s="312">
        <f t="shared" si="959"/>
        <v>0</v>
      </c>
      <c r="OB82" s="312">
        <f t="shared" si="959"/>
        <v>0</v>
      </c>
      <c r="OC82" s="312">
        <f t="shared" si="959"/>
        <v>0</v>
      </c>
      <c r="OD82" s="312">
        <f t="shared" si="959"/>
        <v>0</v>
      </c>
      <c r="OE82" s="312">
        <f t="shared" si="959"/>
        <v>0</v>
      </c>
      <c r="OF82" s="312">
        <f t="shared" si="959"/>
        <v>0</v>
      </c>
      <c r="OG82" s="312">
        <f t="shared" si="959"/>
        <v>0</v>
      </c>
      <c r="OH82" s="312">
        <f t="shared" si="959"/>
        <v>0</v>
      </c>
      <c r="OJ82" s="312">
        <f t="shared" ref="OJ82:PR82" si="960">OJ$35*OJ58</f>
        <v>0.39101992116757012</v>
      </c>
      <c r="OK82" s="312">
        <f t="shared" si="960"/>
        <v>0.39940862150708767</v>
      </c>
      <c r="OL82" s="312">
        <f t="shared" si="960"/>
        <v>0.56626981884495986</v>
      </c>
      <c r="OM82" s="312">
        <f t="shared" si="960"/>
        <v>1.3266398156708723</v>
      </c>
      <c r="ON82" s="312">
        <f t="shared" si="960"/>
        <v>0.61787060134854654</v>
      </c>
      <c r="OO82" s="312">
        <f t="shared" si="960"/>
        <v>0.92148375969782959</v>
      </c>
      <c r="OP82" s="312">
        <f t="shared" si="960"/>
        <v>0.88301671224369638</v>
      </c>
      <c r="OQ82" s="312">
        <f t="shared" si="960"/>
        <v>0.31585869924603438</v>
      </c>
      <c r="OR82" s="312">
        <f t="shared" si="960"/>
        <v>0.3122707812326958</v>
      </c>
      <c r="OS82" s="312">
        <f t="shared" si="960"/>
        <v>0.69977543717424973</v>
      </c>
      <c r="OT82" s="312">
        <f t="shared" si="960"/>
        <v>0.25421762944670184</v>
      </c>
      <c r="OU82" s="312">
        <f t="shared" si="960"/>
        <v>0.34366495648081308</v>
      </c>
      <c r="OV82" s="312">
        <f t="shared" si="960"/>
        <v>0.25539250756244186</v>
      </c>
      <c r="OW82" s="312">
        <f t="shared" si="960"/>
        <v>0.19604536510195023</v>
      </c>
      <c r="OX82" s="312">
        <f t="shared" si="960"/>
        <v>0.59392338465069894</v>
      </c>
      <c r="OY82" s="312">
        <f t="shared" si="960"/>
        <v>0.67363440848009193</v>
      </c>
      <c r="OZ82" s="312">
        <f t="shared" si="960"/>
        <v>0.33741151884473913</v>
      </c>
      <c r="PA82" s="312">
        <f t="shared" si="960"/>
        <v>1.2386681377353359</v>
      </c>
      <c r="PB82" s="312">
        <f t="shared" si="960"/>
        <v>2.7616753990888183</v>
      </c>
      <c r="PC82" s="312">
        <f t="shared" si="960"/>
        <v>4.0307159280173517</v>
      </c>
      <c r="PD82" s="312">
        <f t="shared" si="960"/>
        <v>4.0409250553949683</v>
      </c>
      <c r="PE82" s="312">
        <f t="shared" si="960"/>
        <v>4.7544013651132966</v>
      </c>
      <c r="PF82" s="312">
        <f t="shared" si="960"/>
        <v>2.3814929640332227</v>
      </c>
      <c r="PG82" s="312">
        <f t="shared" si="960"/>
        <v>2.5646141816783965</v>
      </c>
      <c r="PH82" s="312">
        <f t="shared" si="960"/>
        <v>1.9475665415490422</v>
      </c>
      <c r="PI82" s="312">
        <f t="shared" si="960"/>
        <v>1.7655014291463487</v>
      </c>
      <c r="PJ82" s="312">
        <f t="shared" si="960"/>
        <v>4.9781988996803008</v>
      </c>
      <c r="PK82" s="312">
        <f t="shared" si="960"/>
        <v>2.2238741524032837</v>
      </c>
      <c r="PL82" s="312">
        <f t="shared" si="960"/>
        <v>4.3933427498521569</v>
      </c>
      <c r="PM82" s="312">
        <f t="shared" si="960"/>
        <v>1.9870696141926434</v>
      </c>
      <c r="PN82" s="312">
        <f t="shared" si="960"/>
        <v>4.254312915996076</v>
      </c>
      <c r="PO82" s="312">
        <f t="shared" si="960"/>
        <v>2.6740970626944072</v>
      </c>
      <c r="PP82" s="312">
        <f t="shared" si="960"/>
        <v>1.5253272834528702</v>
      </c>
      <c r="PQ82" s="312">
        <f t="shared" si="960"/>
        <v>1.8499408004755844</v>
      </c>
      <c r="PR82" s="312">
        <f t="shared" si="960"/>
        <v>1.608926726329005</v>
      </c>
      <c r="PT82" s="312">
        <f t="shared" ref="PT82:RB82" si="961">PT$35*PT58</f>
        <v>0</v>
      </c>
      <c r="PU82" s="312">
        <f t="shared" si="961"/>
        <v>0</v>
      </c>
      <c r="PV82" s="312">
        <f t="shared" si="961"/>
        <v>0</v>
      </c>
      <c r="PW82" s="312">
        <f t="shared" si="961"/>
        <v>0</v>
      </c>
      <c r="PX82" s="312">
        <f t="shared" si="961"/>
        <v>0</v>
      </c>
      <c r="PY82" s="312">
        <f t="shared" si="961"/>
        <v>0</v>
      </c>
      <c r="PZ82" s="312">
        <f t="shared" si="961"/>
        <v>0</v>
      </c>
      <c r="QA82" s="312">
        <f t="shared" si="961"/>
        <v>0</v>
      </c>
      <c r="QB82" s="312">
        <f t="shared" si="961"/>
        <v>0</v>
      </c>
      <c r="QC82" s="312">
        <f t="shared" si="961"/>
        <v>0</v>
      </c>
      <c r="QD82" s="312">
        <f t="shared" si="961"/>
        <v>0</v>
      </c>
      <c r="QE82" s="312">
        <f t="shared" si="961"/>
        <v>0</v>
      </c>
      <c r="QF82" s="312">
        <f t="shared" si="961"/>
        <v>0</v>
      </c>
      <c r="QG82" s="312">
        <f t="shared" si="961"/>
        <v>0</v>
      </c>
      <c r="QH82" s="312">
        <f t="shared" si="961"/>
        <v>0</v>
      </c>
      <c r="QI82" s="312">
        <f t="shared" si="961"/>
        <v>0</v>
      </c>
      <c r="QJ82" s="312">
        <f t="shared" si="961"/>
        <v>0</v>
      </c>
      <c r="QK82" s="312">
        <f t="shared" si="961"/>
        <v>0</v>
      </c>
      <c r="QL82" s="312">
        <f t="shared" si="961"/>
        <v>0</v>
      </c>
      <c r="QM82" s="312">
        <f t="shared" si="961"/>
        <v>0</v>
      </c>
      <c r="QN82" s="312">
        <f t="shared" si="961"/>
        <v>0</v>
      </c>
      <c r="QO82" s="312">
        <f t="shared" si="961"/>
        <v>0</v>
      </c>
      <c r="QP82" s="312">
        <f t="shared" si="961"/>
        <v>0</v>
      </c>
      <c r="QQ82" s="312">
        <f t="shared" si="961"/>
        <v>0</v>
      </c>
      <c r="QR82" s="312">
        <f t="shared" si="961"/>
        <v>0</v>
      </c>
      <c r="QS82" s="312">
        <f t="shared" si="961"/>
        <v>0</v>
      </c>
      <c r="QT82" s="312">
        <f t="shared" si="961"/>
        <v>0</v>
      </c>
      <c r="QU82" s="312">
        <f t="shared" si="961"/>
        <v>0</v>
      </c>
      <c r="QV82" s="312">
        <f t="shared" si="961"/>
        <v>0</v>
      </c>
      <c r="QW82" s="312">
        <f t="shared" si="961"/>
        <v>0</v>
      </c>
      <c r="QX82" s="312">
        <f t="shared" si="961"/>
        <v>0</v>
      </c>
      <c r="QY82" s="312">
        <f t="shared" si="961"/>
        <v>0</v>
      </c>
      <c r="QZ82" s="312">
        <f t="shared" si="961"/>
        <v>0</v>
      </c>
      <c r="RA82" s="312">
        <f t="shared" si="961"/>
        <v>0</v>
      </c>
      <c r="RB82" s="312">
        <f t="shared" si="961"/>
        <v>0</v>
      </c>
      <c r="RD82" s="312">
        <f t="shared" ref="RD82:SL82" si="962">RD$35*RD58</f>
        <v>0</v>
      </c>
      <c r="RE82" s="312">
        <f t="shared" si="962"/>
        <v>0</v>
      </c>
      <c r="RF82" s="312">
        <f t="shared" si="962"/>
        <v>0</v>
      </c>
      <c r="RG82" s="312">
        <f t="shared" si="962"/>
        <v>0.46025131189748347</v>
      </c>
      <c r="RH82" s="312">
        <f t="shared" si="962"/>
        <v>0</v>
      </c>
      <c r="RI82" s="312">
        <f t="shared" si="962"/>
        <v>0.32170474596568432</v>
      </c>
      <c r="RJ82" s="312">
        <f t="shared" si="962"/>
        <v>0.32177921962500927</v>
      </c>
      <c r="RK82" s="312">
        <f t="shared" si="962"/>
        <v>0</v>
      </c>
      <c r="RL82" s="312">
        <f t="shared" si="962"/>
        <v>0</v>
      </c>
      <c r="RM82" s="312">
        <f t="shared" si="962"/>
        <v>0.33874767166432584</v>
      </c>
      <c r="RN82" s="312">
        <f t="shared" si="962"/>
        <v>0</v>
      </c>
      <c r="RO82" s="312">
        <f t="shared" si="962"/>
        <v>0</v>
      </c>
      <c r="RP82" s="312">
        <f t="shared" si="962"/>
        <v>0</v>
      </c>
      <c r="RQ82" s="312">
        <f t="shared" si="962"/>
        <v>0</v>
      </c>
      <c r="RR82" s="312">
        <f t="shared" si="962"/>
        <v>0.4119302483489094</v>
      </c>
      <c r="RS82" s="312">
        <f t="shared" si="962"/>
        <v>0.40344727502933386</v>
      </c>
      <c r="RT82" s="312">
        <f t="shared" si="962"/>
        <v>0</v>
      </c>
      <c r="RU82" s="312">
        <f t="shared" si="962"/>
        <v>0</v>
      </c>
      <c r="RV82" s="312">
        <f t="shared" si="962"/>
        <v>0.58114978312789689</v>
      </c>
      <c r="RW82" s="312">
        <f t="shared" si="962"/>
        <v>0.55211725683769852</v>
      </c>
      <c r="RX82" s="312">
        <f t="shared" si="962"/>
        <v>0.57916327026732084</v>
      </c>
      <c r="RY82" s="312">
        <f t="shared" si="962"/>
        <v>0.56698608177752874</v>
      </c>
      <c r="RZ82" s="312">
        <f t="shared" si="962"/>
        <v>0</v>
      </c>
      <c r="SA82" s="312">
        <f t="shared" si="962"/>
        <v>0</v>
      </c>
      <c r="SB82" s="312">
        <f t="shared" si="962"/>
        <v>0</v>
      </c>
      <c r="SC82" s="312">
        <f t="shared" si="962"/>
        <v>0</v>
      </c>
      <c r="SD82" s="312">
        <f t="shared" si="962"/>
        <v>0.47059844787534888</v>
      </c>
      <c r="SE82" s="312">
        <f t="shared" si="962"/>
        <v>0</v>
      </c>
      <c r="SF82" s="312">
        <f t="shared" si="962"/>
        <v>0.44151571862352124</v>
      </c>
      <c r="SG82" s="312">
        <f t="shared" si="962"/>
        <v>0</v>
      </c>
      <c r="SH82" s="312">
        <f t="shared" si="962"/>
        <v>0.44316432493362445</v>
      </c>
      <c r="SI82" s="312">
        <f t="shared" si="962"/>
        <v>2.4601594593492999</v>
      </c>
      <c r="SJ82" s="312">
        <f t="shared" si="962"/>
        <v>1.4061838331079572</v>
      </c>
      <c r="SK82" s="312">
        <f t="shared" si="962"/>
        <v>1.9093359884401597</v>
      </c>
      <c r="SL82" s="312">
        <f t="shared" si="962"/>
        <v>0.50104373895015575</v>
      </c>
      <c r="SN82" s="312">
        <f t="shared" ref="SN82:TV82" si="963">SN$35*SN58</f>
        <v>9.8437352650598497E-2</v>
      </c>
      <c r="SO82" s="312">
        <f t="shared" si="963"/>
        <v>0.10871656860950833</v>
      </c>
      <c r="SP82" s="312">
        <f t="shared" si="963"/>
        <v>0.25127837838570372</v>
      </c>
      <c r="SQ82" s="312">
        <f t="shared" si="963"/>
        <v>0.43547032719284007</v>
      </c>
      <c r="SR82" s="312">
        <f t="shared" si="963"/>
        <v>0.47866316174468093</v>
      </c>
      <c r="SS82" s="312">
        <f t="shared" si="963"/>
        <v>0.45915510972170676</v>
      </c>
      <c r="ST82" s="312">
        <f t="shared" si="963"/>
        <v>0.3371360254200863</v>
      </c>
      <c r="SU82" s="312">
        <f t="shared" si="963"/>
        <v>0.31729096336243456</v>
      </c>
      <c r="SV82" s="312">
        <f t="shared" si="963"/>
        <v>0.21027898594293126</v>
      </c>
      <c r="SW82" s="312">
        <f t="shared" si="963"/>
        <v>0.4073770737308493</v>
      </c>
      <c r="SX82" s="312">
        <f t="shared" si="963"/>
        <v>9.036749264483071E-2</v>
      </c>
      <c r="SY82" s="312">
        <f t="shared" si="963"/>
        <v>0.30392124454853608</v>
      </c>
      <c r="SZ82" s="312">
        <f t="shared" si="963"/>
        <v>0.1575013110287285</v>
      </c>
      <c r="TA82" s="312">
        <f t="shared" si="963"/>
        <v>0.10917937642370078</v>
      </c>
      <c r="TB82" s="312">
        <f t="shared" si="963"/>
        <v>0.22277931752431315</v>
      </c>
      <c r="TC82" s="312">
        <f t="shared" si="963"/>
        <v>0.33040450259732501</v>
      </c>
      <c r="TD82" s="312">
        <f t="shared" si="963"/>
        <v>0.31384719636762748</v>
      </c>
      <c r="TE82" s="312">
        <f t="shared" si="963"/>
        <v>0.27834978061768806</v>
      </c>
      <c r="TF82" s="312">
        <f t="shared" si="963"/>
        <v>0.22924113502411317</v>
      </c>
      <c r="TG82" s="312">
        <f t="shared" si="963"/>
        <v>0.39348244091134865</v>
      </c>
      <c r="TH82" s="312">
        <f t="shared" si="963"/>
        <v>0.44262111471757831</v>
      </c>
      <c r="TI82" s="312">
        <f t="shared" si="963"/>
        <v>0.53435671065929657</v>
      </c>
      <c r="TJ82" s="312">
        <f t="shared" si="963"/>
        <v>0.42409940979083716</v>
      </c>
      <c r="TK82" s="312">
        <f t="shared" si="963"/>
        <v>0.43784624396084726</v>
      </c>
      <c r="TL82" s="312">
        <f t="shared" si="963"/>
        <v>0.15898328417791374</v>
      </c>
      <c r="TM82" s="312">
        <f t="shared" si="963"/>
        <v>0.13036083286435574</v>
      </c>
      <c r="TN82" s="312">
        <f t="shared" si="963"/>
        <v>0.12918671010786925</v>
      </c>
      <c r="TO82" s="312">
        <f t="shared" si="963"/>
        <v>0.26605411526297007</v>
      </c>
      <c r="TP82" s="312">
        <f t="shared" si="963"/>
        <v>0.43276746157911916</v>
      </c>
      <c r="TQ82" s="312">
        <f t="shared" si="963"/>
        <v>0.28559966909312479</v>
      </c>
      <c r="TR82" s="312">
        <f t="shared" si="963"/>
        <v>0.30539277809775012</v>
      </c>
      <c r="TS82" s="312">
        <f t="shared" si="963"/>
        <v>0.1149515775570551</v>
      </c>
      <c r="TT82" s="312">
        <f t="shared" si="963"/>
        <v>7.1592542784106108E-2</v>
      </c>
      <c r="TU82" s="312">
        <f t="shared" si="963"/>
        <v>9.8600961788220268E-2</v>
      </c>
      <c r="TV82" s="312">
        <f t="shared" si="963"/>
        <v>8.4192010749735716E-2</v>
      </c>
      <c r="TX82" s="312">
        <f t="shared" ref="TX82:VF82" si="964">TX$35*TX58</f>
        <v>44.095001171056289</v>
      </c>
      <c r="TY82" s="312">
        <f t="shared" si="964"/>
        <v>48.216099563482686</v>
      </c>
      <c r="TZ82" s="312">
        <f t="shared" si="964"/>
        <v>34.270069686081818</v>
      </c>
      <c r="UA82" s="312">
        <f t="shared" si="964"/>
        <v>22.88666555343088</v>
      </c>
      <c r="UB82" s="312">
        <f t="shared" si="964"/>
        <v>13.518523300106173</v>
      </c>
      <c r="UC82" s="312">
        <f t="shared" si="964"/>
        <v>10.086735747415323</v>
      </c>
      <c r="UD82" s="312">
        <f t="shared" si="964"/>
        <v>10.389509781458402</v>
      </c>
      <c r="UE82" s="312">
        <f t="shared" si="964"/>
        <v>10.636067603514208</v>
      </c>
      <c r="UF82" s="312">
        <f t="shared" si="964"/>
        <v>9.4313255682544064</v>
      </c>
      <c r="UG82" s="312">
        <f t="shared" si="964"/>
        <v>4.2422942269534838</v>
      </c>
      <c r="UH82" s="312">
        <f t="shared" si="964"/>
        <v>7.4394010979199319</v>
      </c>
      <c r="UI82" s="312">
        <f t="shared" si="964"/>
        <v>3.3150048614730583</v>
      </c>
      <c r="UJ82" s="312">
        <f t="shared" si="964"/>
        <v>0.42203685526464146</v>
      </c>
      <c r="UK82" s="312">
        <f t="shared" si="964"/>
        <v>0.64884998969476138</v>
      </c>
      <c r="UL82" s="312">
        <f t="shared" si="964"/>
        <v>0.33158082373133668</v>
      </c>
      <c r="UM82" s="312">
        <f t="shared" si="964"/>
        <v>0.45834535138478605</v>
      </c>
      <c r="UN82" s="312">
        <f t="shared" si="964"/>
        <v>1.2583817011141143</v>
      </c>
      <c r="UO82" s="312">
        <f t="shared" si="964"/>
        <v>1.412097045497249</v>
      </c>
      <c r="UP82" s="312">
        <f t="shared" si="964"/>
        <v>0.27891092308508836</v>
      </c>
      <c r="UQ82" s="312">
        <f t="shared" si="964"/>
        <v>0.44273639993120778</v>
      </c>
      <c r="UR82" s="312">
        <f t="shared" si="964"/>
        <v>1.2317955208691029</v>
      </c>
      <c r="US82" s="312">
        <f t="shared" si="964"/>
        <v>0.66513983394858012</v>
      </c>
      <c r="UT82" s="312">
        <f t="shared" si="964"/>
        <v>1.4454814683129051</v>
      </c>
      <c r="UU82" s="312">
        <f t="shared" si="964"/>
        <v>1.1115081180875082</v>
      </c>
      <c r="UV82" s="312">
        <f t="shared" si="964"/>
        <v>0.90072885448056172</v>
      </c>
      <c r="UW82" s="312">
        <f t="shared" si="964"/>
        <v>3.3596299364996232</v>
      </c>
      <c r="UX82" s="312">
        <f t="shared" si="964"/>
        <v>2.1484016636539125</v>
      </c>
      <c r="UY82" s="312">
        <f t="shared" si="964"/>
        <v>3.2766512894493296</v>
      </c>
      <c r="UZ82" s="312">
        <f t="shared" si="964"/>
        <v>0.97009338466726847</v>
      </c>
      <c r="VA82" s="312">
        <f t="shared" si="964"/>
        <v>0.72204196972690859</v>
      </c>
      <c r="VB82" s="312">
        <f t="shared" si="964"/>
        <v>0.61923076114928965</v>
      </c>
      <c r="VC82" s="312">
        <f t="shared" si="964"/>
        <v>0.41193132412756112</v>
      </c>
      <c r="VD82" s="312">
        <f t="shared" si="964"/>
        <v>0.27714492640625477</v>
      </c>
      <c r="VE82" s="312">
        <f t="shared" si="964"/>
        <v>0.34483362380803406</v>
      </c>
      <c r="VF82" s="312">
        <f t="shared" si="964"/>
        <v>0.23909148713851949</v>
      </c>
      <c r="VH82" s="312">
        <f t="shared" ref="VH82:WP82" si="965">VH$35*VH58</f>
        <v>0</v>
      </c>
      <c r="VI82" s="312">
        <f t="shared" si="965"/>
        <v>0</v>
      </c>
      <c r="VJ82" s="312">
        <f t="shared" si="965"/>
        <v>0</v>
      </c>
      <c r="VK82" s="312">
        <f t="shared" si="965"/>
        <v>0</v>
      </c>
      <c r="VL82" s="312">
        <f t="shared" si="965"/>
        <v>0</v>
      </c>
      <c r="VM82" s="312">
        <f t="shared" si="965"/>
        <v>0</v>
      </c>
      <c r="VN82" s="312">
        <f t="shared" si="965"/>
        <v>0</v>
      </c>
      <c r="VO82" s="312">
        <f t="shared" si="965"/>
        <v>0</v>
      </c>
      <c r="VP82" s="312">
        <f t="shared" si="965"/>
        <v>0</v>
      </c>
      <c r="VQ82" s="312">
        <f t="shared" si="965"/>
        <v>0</v>
      </c>
      <c r="VR82" s="312">
        <f t="shared" si="965"/>
        <v>0</v>
      </c>
      <c r="VS82" s="312">
        <f t="shared" si="965"/>
        <v>0</v>
      </c>
      <c r="VT82" s="312">
        <f t="shared" si="965"/>
        <v>0</v>
      </c>
      <c r="VU82" s="312">
        <f t="shared" si="965"/>
        <v>0</v>
      </c>
      <c r="VV82" s="312">
        <f t="shared" si="965"/>
        <v>0</v>
      </c>
      <c r="VW82" s="312">
        <f t="shared" si="965"/>
        <v>0</v>
      </c>
      <c r="VX82" s="312">
        <f t="shared" si="965"/>
        <v>0</v>
      </c>
      <c r="VY82" s="312">
        <f t="shared" si="965"/>
        <v>0</v>
      </c>
      <c r="VZ82" s="312">
        <f t="shared" si="965"/>
        <v>0</v>
      </c>
      <c r="WA82" s="312">
        <f t="shared" si="965"/>
        <v>0</v>
      </c>
      <c r="WB82" s="312">
        <f t="shared" si="965"/>
        <v>0</v>
      </c>
      <c r="WC82" s="312">
        <f t="shared" si="965"/>
        <v>0</v>
      </c>
      <c r="WD82" s="312">
        <f t="shared" si="965"/>
        <v>0</v>
      </c>
      <c r="WE82" s="312">
        <f t="shared" si="965"/>
        <v>0</v>
      </c>
      <c r="WF82" s="312">
        <f t="shared" si="965"/>
        <v>0</v>
      </c>
      <c r="WG82" s="312">
        <f t="shared" si="965"/>
        <v>0</v>
      </c>
      <c r="WH82" s="312">
        <f t="shared" si="965"/>
        <v>0</v>
      </c>
      <c r="WI82" s="312">
        <f t="shared" si="965"/>
        <v>0</v>
      </c>
      <c r="WJ82" s="312">
        <f t="shared" si="965"/>
        <v>0</v>
      </c>
      <c r="WK82" s="312">
        <f t="shared" si="965"/>
        <v>0</v>
      </c>
      <c r="WL82" s="312">
        <f t="shared" si="965"/>
        <v>0</v>
      </c>
      <c r="WM82" s="312">
        <f t="shared" si="965"/>
        <v>0</v>
      </c>
      <c r="WN82" s="312">
        <f t="shared" si="965"/>
        <v>0</v>
      </c>
      <c r="WO82" s="312">
        <f t="shared" si="965"/>
        <v>0</v>
      </c>
      <c r="WP82" s="312">
        <f t="shared" si="965"/>
        <v>0</v>
      </c>
      <c r="WR82" s="312">
        <f t="shared" ref="WR82:XZ82" si="966">WR$35*WR58</f>
        <v>0</v>
      </c>
      <c r="WS82" s="312">
        <f t="shared" si="966"/>
        <v>0</v>
      </c>
      <c r="WT82" s="312">
        <f t="shared" si="966"/>
        <v>0</v>
      </c>
      <c r="WU82" s="312">
        <f t="shared" si="966"/>
        <v>0</v>
      </c>
      <c r="WV82" s="312">
        <f t="shared" si="966"/>
        <v>0</v>
      </c>
      <c r="WW82" s="312">
        <f t="shared" si="966"/>
        <v>0</v>
      </c>
      <c r="WX82" s="312">
        <f t="shared" si="966"/>
        <v>0</v>
      </c>
      <c r="WY82" s="312">
        <f t="shared" si="966"/>
        <v>0</v>
      </c>
      <c r="WZ82" s="312">
        <f t="shared" si="966"/>
        <v>0</v>
      </c>
      <c r="XA82" s="312">
        <f t="shared" si="966"/>
        <v>0</v>
      </c>
      <c r="XB82" s="312">
        <f t="shared" si="966"/>
        <v>0</v>
      </c>
      <c r="XC82" s="312">
        <f t="shared" si="966"/>
        <v>0</v>
      </c>
      <c r="XD82" s="312">
        <f t="shared" si="966"/>
        <v>0</v>
      </c>
      <c r="XE82" s="312">
        <f t="shared" si="966"/>
        <v>0</v>
      </c>
      <c r="XF82" s="312">
        <f t="shared" si="966"/>
        <v>0</v>
      </c>
      <c r="XG82" s="312">
        <f t="shared" si="966"/>
        <v>0</v>
      </c>
      <c r="XH82" s="312">
        <f t="shared" si="966"/>
        <v>0</v>
      </c>
      <c r="XI82" s="312">
        <f t="shared" si="966"/>
        <v>0</v>
      </c>
      <c r="XJ82" s="312">
        <f t="shared" si="966"/>
        <v>0</v>
      </c>
      <c r="XK82" s="312">
        <f t="shared" si="966"/>
        <v>0</v>
      </c>
      <c r="XL82" s="312">
        <f t="shared" si="966"/>
        <v>0</v>
      </c>
      <c r="XM82" s="312">
        <f t="shared" si="966"/>
        <v>0</v>
      </c>
      <c r="XN82" s="312">
        <f t="shared" si="966"/>
        <v>0</v>
      </c>
      <c r="XO82" s="312">
        <f t="shared" si="966"/>
        <v>0</v>
      </c>
      <c r="XP82" s="312">
        <f t="shared" si="966"/>
        <v>0</v>
      </c>
      <c r="XQ82" s="312">
        <f t="shared" si="966"/>
        <v>0</v>
      </c>
      <c r="XR82" s="312">
        <f t="shared" si="966"/>
        <v>0</v>
      </c>
      <c r="XS82" s="312">
        <f t="shared" si="966"/>
        <v>0</v>
      </c>
      <c r="XT82" s="312">
        <f t="shared" si="966"/>
        <v>0</v>
      </c>
      <c r="XU82" s="312">
        <f t="shared" si="966"/>
        <v>0</v>
      </c>
      <c r="XV82" s="312">
        <f t="shared" si="966"/>
        <v>0</v>
      </c>
      <c r="XW82" s="312">
        <f t="shared" si="966"/>
        <v>0</v>
      </c>
      <c r="XX82" s="312">
        <f t="shared" si="966"/>
        <v>0</v>
      </c>
      <c r="XY82" s="312">
        <f t="shared" si="966"/>
        <v>0</v>
      </c>
      <c r="XZ82" s="312">
        <f t="shared" si="966"/>
        <v>0</v>
      </c>
      <c r="YB82" s="312">
        <f t="shared" ref="YB82:ZJ82" si="967">YB$35*YB58</f>
        <v>0</v>
      </c>
      <c r="YC82" s="312">
        <f t="shared" si="967"/>
        <v>0</v>
      </c>
      <c r="YD82" s="312">
        <f t="shared" si="967"/>
        <v>0</v>
      </c>
      <c r="YE82" s="312">
        <f t="shared" si="967"/>
        <v>0</v>
      </c>
      <c r="YF82" s="312">
        <f t="shared" si="967"/>
        <v>0</v>
      </c>
      <c r="YG82" s="312">
        <f t="shared" si="967"/>
        <v>0</v>
      </c>
      <c r="YH82" s="312">
        <f t="shared" si="967"/>
        <v>0</v>
      </c>
      <c r="YI82" s="312">
        <f t="shared" si="967"/>
        <v>0</v>
      </c>
      <c r="YJ82" s="312">
        <f t="shared" si="967"/>
        <v>0</v>
      </c>
      <c r="YK82" s="312">
        <f t="shared" si="967"/>
        <v>0</v>
      </c>
      <c r="YL82" s="312">
        <f t="shared" si="967"/>
        <v>0</v>
      </c>
      <c r="YM82" s="312">
        <f t="shared" si="967"/>
        <v>0</v>
      </c>
      <c r="YN82" s="312">
        <f t="shared" si="967"/>
        <v>0</v>
      </c>
      <c r="YO82" s="312">
        <f t="shared" si="967"/>
        <v>0</v>
      </c>
      <c r="YP82" s="312">
        <f t="shared" si="967"/>
        <v>0</v>
      </c>
      <c r="YQ82" s="312">
        <f t="shared" si="967"/>
        <v>0</v>
      </c>
      <c r="YR82" s="312">
        <f t="shared" si="967"/>
        <v>0</v>
      </c>
      <c r="YS82" s="312">
        <f t="shared" si="967"/>
        <v>0</v>
      </c>
      <c r="YT82" s="312">
        <f t="shared" si="967"/>
        <v>0</v>
      </c>
      <c r="YU82" s="312">
        <f t="shared" si="967"/>
        <v>0</v>
      </c>
      <c r="YV82" s="312">
        <f t="shared" si="967"/>
        <v>0</v>
      </c>
      <c r="YW82" s="312">
        <f t="shared" si="967"/>
        <v>0</v>
      </c>
      <c r="YX82" s="312">
        <f t="shared" si="967"/>
        <v>0</v>
      </c>
      <c r="YY82" s="312">
        <f t="shared" si="967"/>
        <v>0</v>
      </c>
      <c r="YZ82" s="312">
        <f t="shared" si="967"/>
        <v>0</v>
      </c>
      <c r="ZA82" s="312">
        <f t="shared" si="967"/>
        <v>0</v>
      </c>
      <c r="ZB82" s="312">
        <f t="shared" si="967"/>
        <v>0</v>
      </c>
      <c r="ZC82" s="312">
        <f t="shared" si="967"/>
        <v>0</v>
      </c>
      <c r="ZD82" s="312">
        <f t="shared" si="967"/>
        <v>0</v>
      </c>
      <c r="ZE82" s="312">
        <f t="shared" si="967"/>
        <v>0</v>
      </c>
      <c r="ZF82" s="312">
        <f t="shared" si="967"/>
        <v>0</v>
      </c>
      <c r="ZG82" s="312">
        <f t="shared" si="967"/>
        <v>0</v>
      </c>
      <c r="ZH82" s="312">
        <f t="shared" si="967"/>
        <v>0</v>
      </c>
      <c r="ZI82" s="312">
        <f t="shared" si="967"/>
        <v>0</v>
      </c>
      <c r="ZJ82" s="312">
        <f t="shared" si="967"/>
        <v>5.3591639306003287E-3</v>
      </c>
      <c r="ZL82" s="312">
        <f t="shared" ref="ZL82:AAT82" si="968">ZL$35*ZL58</f>
        <v>0</v>
      </c>
      <c r="ZM82" s="312">
        <f t="shared" si="968"/>
        <v>0</v>
      </c>
      <c r="ZN82" s="312">
        <f t="shared" si="968"/>
        <v>0</v>
      </c>
      <c r="ZO82" s="312">
        <f t="shared" si="968"/>
        <v>0</v>
      </c>
      <c r="ZP82" s="312">
        <f t="shared" si="968"/>
        <v>0</v>
      </c>
      <c r="ZQ82" s="312">
        <f t="shared" si="968"/>
        <v>0</v>
      </c>
      <c r="ZR82" s="312">
        <f t="shared" si="968"/>
        <v>0</v>
      </c>
      <c r="ZS82" s="312">
        <f t="shared" si="968"/>
        <v>0</v>
      </c>
      <c r="ZT82" s="312">
        <f t="shared" si="968"/>
        <v>0</v>
      </c>
      <c r="ZU82" s="312">
        <f t="shared" si="968"/>
        <v>0</v>
      </c>
      <c r="ZV82" s="312">
        <f t="shared" si="968"/>
        <v>0</v>
      </c>
      <c r="ZW82" s="312">
        <f t="shared" si="968"/>
        <v>0</v>
      </c>
      <c r="ZX82" s="312">
        <f t="shared" si="968"/>
        <v>0</v>
      </c>
      <c r="ZY82" s="312">
        <f t="shared" si="968"/>
        <v>0</v>
      </c>
      <c r="ZZ82" s="312">
        <f t="shared" si="968"/>
        <v>0</v>
      </c>
      <c r="AAA82" s="312">
        <f t="shared" si="968"/>
        <v>0</v>
      </c>
      <c r="AAB82" s="312">
        <f t="shared" si="968"/>
        <v>0</v>
      </c>
      <c r="AAC82" s="312">
        <f t="shared" si="968"/>
        <v>0</v>
      </c>
      <c r="AAD82" s="312">
        <f t="shared" si="968"/>
        <v>0</v>
      </c>
      <c r="AAE82" s="312">
        <f t="shared" si="968"/>
        <v>0</v>
      </c>
      <c r="AAF82" s="312">
        <f t="shared" si="968"/>
        <v>0</v>
      </c>
      <c r="AAG82" s="312">
        <f t="shared" si="968"/>
        <v>0</v>
      </c>
      <c r="AAH82" s="312">
        <f t="shared" si="968"/>
        <v>0</v>
      </c>
      <c r="AAI82" s="312">
        <f t="shared" si="968"/>
        <v>0</v>
      </c>
      <c r="AAJ82" s="312">
        <f t="shared" si="968"/>
        <v>0</v>
      </c>
      <c r="AAK82" s="312">
        <f t="shared" si="968"/>
        <v>0</v>
      </c>
      <c r="AAL82" s="312">
        <f t="shared" si="968"/>
        <v>0</v>
      </c>
      <c r="AAM82" s="312">
        <f t="shared" si="968"/>
        <v>0</v>
      </c>
      <c r="AAN82" s="312">
        <f t="shared" si="968"/>
        <v>0</v>
      </c>
      <c r="AAO82" s="312">
        <f t="shared" si="968"/>
        <v>0</v>
      </c>
      <c r="AAP82" s="312">
        <f t="shared" si="968"/>
        <v>0</v>
      </c>
      <c r="AAQ82" s="312">
        <f t="shared" si="968"/>
        <v>0</v>
      </c>
      <c r="AAR82" s="312">
        <f t="shared" si="968"/>
        <v>0</v>
      </c>
      <c r="AAS82" s="312">
        <f t="shared" si="968"/>
        <v>0</v>
      </c>
      <c r="AAT82" s="312">
        <f t="shared" si="968"/>
        <v>0</v>
      </c>
      <c r="AAV82" s="312">
        <f t="shared" ref="AAV82:ACD82" si="969">AAV$35*AAV58</f>
        <v>0</v>
      </c>
      <c r="AAW82" s="312">
        <f t="shared" si="969"/>
        <v>0</v>
      </c>
      <c r="AAX82" s="312">
        <f t="shared" si="969"/>
        <v>0</v>
      </c>
      <c r="AAY82" s="312">
        <f t="shared" si="969"/>
        <v>0</v>
      </c>
      <c r="AAZ82" s="312">
        <f t="shared" si="969"/>
        <v>0</v>
      </c>
      <c r="ABA82" s="312">
        <f t="shared" si="969"/>
        <v>0</v>
      </c>
      <c r="ABB82" s="312">
        <f t="shared" si="969"/>
        <v>0</v>
      </c>
      <c r="ABC82" s="312">
        <f t="shared" si="969"/>
        <v>0</v>
      </c>
      <c r="ABD82" s="312">
        <f t="shared" si="969"/>
        <v>0</v>
      </c>
      <c r="ABE82" s="312">
        <f t="shared" si="969"/>
        <v>0</v>
      </c>
      <c r="ABF82" s="312">
        <f t="shared" si="969"/>
        <v>0</v>
      </c>
      <c r="ABG82" s="312">
        <f t="shared" si="969"/>
        <v>0</v>
      </c>
      <c r="ABH82" s="312">
        <f t="shared" si="969"/>
        <v>0</v>
      </c>
      <c r="ABI82" s="312">
        <f t="shared" si="969"/>
        <v>0</v>
      </c>
      <c r="ABJ82" s="312">
        <f t="shared" si="969"/>
        <v>0</v>
      </c>
      <c r="ABK82" s="312">
        <f t="shared" si="969"/>
        <v>0</v>
      </c>
      <c r="ABL82" s="312">
        <f t="shared" si="969"/>
        <v>0</v>
      </c>
      <c r="ABM82" s="312">
        <f t="shared" si="969"/>
        <v>0</v>
      </c>
      <c r="ABN82" s="312">
        <f t="shared" si="969"/>
        <v>0</v>
      </c>
      <c r="ABO82" s="312">
        <f t="shared" si="969"/>
        <v>0</v>
      </c>
      <c r="ABP82" s="312">
        <f t="shared" si="969"/>
        <v>0</v>
      </c>
      <c r="ABQ82" s="312">
        <f t="shared" si="969"/>
        <v>0</v>
      </c>
      <c r="ABR82" s="312">
        <f t="shared" si="969"/>
        <v>0</v>
      </c>
      <c r="ABS82" s="312">
        <f t="shared" si="969"/>
        <v>0</v>
      </c>
      <c r="ABT82" s="312">
        <f t="shared" si="969"/>
        <v>0</v>
      </c>
      <c r="ABU82" s="312">
        <f t="shared" si="969"/>
        <v>0</v>
      </c>
      <c r="ABV82" s="312">
        <f t="shared" si="969"/>
        <v>0</v>
      </c>
      <c r="ABW82" s="312">
        <f t="shared" si="969"/>
        <v>0</v>
      </c>
      <c r="ABX82" s="312">
        <f t="shared" si="969"/>
        <v>0</v>
      </c>
      <c r="ABY82" s="312">
        <f t="shared" si="969"/>
        <v>0</v>
      </c>
      <c r="ABZ82" s="312">
        <f t="shared" si="969"/>
        <v>0</v>
      </c>
      <c r="ACA82" s="312">
        <f t="shared" si="969"/>
        <v>0</v>
      </c>
      <c r="ACB82" s="312">
        <f t="shared" si="969"/>
        <v>0</v>
      </c>
      <c r="ACC82" s="312">
        <f t="shared" si="969"/>
        <v>0</v>
      </c>
      <c r="ACD82" s="312">
        <f t="shared" si="969"/>
        <v>0</v>
      </c>
      <c r="ACF82" s="312">
        <f t="shared" ref="ACF82:ADN82" si="970">ACF$35*ACF58</f>
        <v>43.449873365625528</v>
      </c>
      <c r="ACG82" s="312">
        <f t="shared" si="970"/>
        <v>42.468524506077522</v>
      </c>
      <c r="ACH82" s="312">
        <f t="shared" si="970"/>
        <v>52.472131412569489</v>
      </c>
      <c r="ACI82" s="312">
        <f t="shared" si="970"/>
        <v>48.908165280577592</v>
      </c>
      <c r="ACJ82" s="312">
        <f t="shared" si="970"/>
        <v>49.023205202239616</v>
      </c>
      <c r="ACK82" s="312">
        <f t="shared" si="970"/>
        <v>47.522336931809704</v>
      </c>
      <c r="ACL82" s="312">
        <f t="shared" si="970"/>
        <v>50.888262594870504</v>
      </c>
      <c r="ACM82" s="312">
        <f t="shared" si="970"/>
        <v>54.200232615828497</v>
      </c>
      <c r="ACN82" s="312">
        <f t="shared" si="970"/>
        <v>56.567613210945055</v>
      </c>
      <c r="ACO82" s="312">
        <f t="shared" si="970"/>
        <v>61.630167920544693</v>
      </c>
      <c r="ACP82" s="312">
        <f t="shared" si="970"/>
        <v>48.593195271923094</v>
      </c>
      <c r="ACQ82" s="312">
        <f t="shared" si="970"/>
        <v>69.088605024146119</v>
      </c>
      <c r="ACR82" s="312">
        <f t="shared" si="970"/>
        <v>73.329290431327749</v>
      </c>
      <c r="ACS82" s="312">
        <f t="shared" si="970"/>
        <v>60.913902311085131</v>
      </c>
      <c r="ACT82" s="312">
        <f t="shared" si="970"/>
        <v>74.479634980098936</v>
      </c>
      <c r="ACU82" s="312">
        <f t="shared" si="970"/>
        <v>76.202912795131866</v>
      </c>
      <c r="ACV82" s="312">
        <f t="shared" si="970"/>
        <v>82.7813137395936</v>
      </c>
      <c r="ACW82" s="312">
        <f t="shared" si="970"/>
        <v>80.795827039172337</v>
      </c>
      <c r="ACX82" s="312">
        <f t="shared" si="970"/>
        <v>76.995333574822496</v>
      </c>
      <c r="ACY82" s="312">
        <f t="shared" si="970"/>
        <v>84.516826372714021</v>
      </c>
      <c r="ACZ82" s="312">
        <f t="shared" si="970"/>
        <v>92.316998822462338</v>
      </c>
      <c r="ADA82" s="312">
        <f t="shared" si="970"/>
        <v>96.764579207969206</v>
      </c>
      <c r="ADB82" s="312">
        <f t="shared" si="970"/>
        <v>105.02357692555539</v>
      </c>
      <c r="ADC82" s="312">
        <f t="shared" si="970"/>
        <v>104.41284524874554</v>
      </c>
      <c r="ADD82" s="312">
        <f t="shared" si="970"/>
        <v>80.788347239674451</v>
      </c>
      <c r="ADE82" s="312">
        <f t="shared" si="970"/>
        <v>86.952507763474756</v>
      </c>
      <c r="ADF82" s="312">
        <f t="shared" si="970"/>
        <v>107.2307429058303</v>
      </c>
      <c r="ADG82" s="312">
        <f t="shared" si="970"/>
        <v>116.90574453090017</v>
      </c>
      <c r="ADH82" s="312">
        <f t="shared" si="970"/>
        <v>118.16520803537797</v>
      </c>
      <c r="ADI82" s="312">
        <f t="shared" si="970"/>
        <v>127.49956246832093</v>
      </c>
      <c r="ADJ82" s="312">
        <f t="shared" si="970"/>
        <v>126.86528002958896</v>
      </c>
      <c r="ADK82" s="312">
        <f t="shared" si="970"/>
        <v>84.690854607041999</v>
      </c>
      <c r="ADL82" s="312">
        <f t="shared" si="970"/>
        <v>49.922557753917992</v>
      </c>
      <c r="ADM82" s="312">
        <f t="shared" si="970"/>
        <v>61.152327916439923</v>
      </c>
      <c r="ADN82" s="312">
        <f t="shared" si="970"/>
        <v>54.227684928075043</v>
      </c>
      <c r="ADP82" s="312">
        <f t="shared" ref="ADP82:AEX82" si="971">ADP$35*ADP58</f>
        <v>0</v>
      </c>
      <c r="ADQ82" s="312">
        <f t="shared" si="971"/>
        <v>0</v>
      </c>
      <c r="ADR82" s="312">
        <f t="shared" si="971"/>
        <v>0</v>
      </c>
      <c r="ADS82" s="312">
        <f t="shared" si="971"/>
        <v>0</v>
      </c>
      <c r="ADT82" s="312">
        <f t="shared" si="971"/>
        <v>0</v>
      </c>
      <c r="ADU82" s="312">
        <f t="shared" si="971"/>
        <v>0</v>
      </c>
      <c r="ADV82" s="312">
        <f t="shared" si="971"/>
        <v>0</v>
      </c>
      <c r="ADW82" s="312">
        <f t="shared" si="971"/>
        <v>0</v>
      </c>
      <c r="ADX82" s="312">
        <f t="shared" si="971"/>
        <v>0</v>
      </c>
      <c r="ADY82" s="312">
        <f t="shared" si="971"/>
        <v>0</v>
      </c>
      <c r="ADZ82" s="312">
        <f t="shared" si="971"/>
        <v>0</v>
      </c>
      <c r="AEA82" s="312">
        <f t="shared" si="971"/>
        <v>0</v>
      </c>
      <c r="AEB82" s="312">
        <f t="shared" si="971"/>
        <v>0</v>
      </c>
      <c r="AEC82" s="312">
        <f t="shared" si="971"/>
        <v>0</v>
      </c>
      <c r="AED82" s="312">
        <f t="shared" si="971"/>
        <v>0</v>
      </c>
      <c r="AEE82" s="312">
        <f t="shared" si="971"/>
        <v>0</v>
      </c>
      <c r="AEF82" s="312">
        <f t="shared" si="971"/>
        <v>0</v>
      </c>
      <c r="AEG82" s="312">
        <f t="shared" si="971"/>
        <v>0</v>
      </c>
      <c r="AEH82" s="312">
        <f t="shared" si="971"/>
        <v>0</v>
      </c>
      <c r="AEI82" s="312">
        <f t="shared" si="971"/>
        <v>0</v>
      </c>
      <c r="AEJ82" s="312">
        <f t="shared" si="971"/>
        <v>0</v>
      </c>
      <c r="AEK82" s="312">
        <f t="shared" si="971"/>
        <v>0</v>
      </c>
      <c r="AEL82" s="312">
        <f t="shared" si="971"/>
        <v>0</v>
      </c>
      <c r="AEM82" s="312">
        <f t="shared" si="971"/>
        <v>0</v>
      </c>
      <c r="AEN82" s="312">
        <f t="shared" si="971"/>
        <v>0</v>
      </c>
      <c r="AEO82" s="312">
        <f t="shared" si="971"/>
        <v>0</v>
      </c>
      <c r="AEP82" s="312">
        <f t="shared" si="971"/>
        <v>0</v>
      </c>
      <c r="AEQ82" s="312">
        <f t="shared" si="971"/>
        <v>0</v>
      </c>
      <c r="AER82" s="312">
        <f t="shared" si="971"/>
        <v>0</v>
      </c>
      <c r="AES82" s="312">
        <f t="shared" si="971"/>
        <v>0</v>
      </c>
      <c r="AET82" s="312">
        <f t="shared" si="971"/>
        <v>0</v>
      </c>
      <c r="AEU82" s="312">
        <f t="shared" si="971"/>
        <v>0</v>
      </c>
      <c r="AEV82" s="312">
        <f t="shared" si="971"/>
        <v>0</v>
      </c>
      <c r="AEW82" s="312">
        <f t="shared" si="971"/>
        <v>0</v>
      </c>
      <c r="AEX82" s="312">
        <f t="shared" si="971"/>
        <v>0</v>
      </c>
      <c r="AEZ82" s="312">
        <f t="shared" ref="AEZ82:AGH82" si="972">AEZ$35*AEZ58</f>
        <v>0</v>
      </c>
      <c r="AFA82" s="312">
        <f t="shared" si="972"/>
        <v>0</v>
      </c>
      <c r="AFB82" s="312">
        <f t="shared" si="972"/>
        <v>0</v>
      </c>
      <c r="AFC82" s="312">
        <f t="shared" si="972"/>
        <v>0</v>
      </c>
      <c r="AFD82" s="312">
        <f t="shared" si="972"/>
        <v>0</v>
      </c>
      <c r="AFE82" s="312">
        <f t="shared" si="972"/>
        <v>0</v>
      </c>
      <c r="AFF82" s="312">
        <f t="shared" si="972"/>
        <v>0</v>
      </c>
      <c r="AFG82" s="312">
        <f t="shared" si="972"/>
        <v>0</v>
      </c>
      <c r="AFH82" s="312">
        <f t="shared" si="972"/>
        <v>0</v>
      </c>
      <c r="AFI82" s="312">
        <f t="shared" si="972"/>
        <v>0</v>
      </c>
      <c r="AFJ82" s="312">
        <f t="shared" si="972"/>
        <v>0</v>
      </c>
      <c r="AFK82" s="312">
        <f t="shared" si="972"/>
        <v>0</v>
      </c>
      <c r="AFL82" s="312">
        <f t="shared" si="972"/>
        <v>0</v>
      </c>
      <c r="AFM82" s="312">
        <f t="shared" si="972"/>
        <v>0</v>
      </c>
      <c r="AFN82" s="312">
        <f t="shared" si="972"/>
        <v>0</v>
      </c>
      <c r="AFO82" s="312">
        <f t="shared" si="972"/>
        <v>0</v>
      </c>
      <c r="AFP82" s="312">
        <f t="shared" si="972"/>
        <v>0</v>
      </c>
      <c r="AFQ82" s="312">
        <f t="shared" si="972"/>
        <v>0</v>
      </c>
      <c r="AFR82" s="312">
        <f t="shared" si="972"/>
        <v>0</v>
      </c>
      <c r="AFS82" s="312">
        <f t="shared" si="972"/>
        <v>0</v>
      </c>
      <c r="AFT82" s="312">
        <f t="shared" si="972"/>
        <v>0</v>
      </c>
      <c r="AFU82" s="312">
        <f t="shared" si="972"/>
        <v>0</v>
      </c>
      <c r="AFV82" s="312">
        <f t="shared" si="972"/>
        <v>0</v>
      </c>
      <c r="AFW82" s="312">
        <f t="shared" si="972"/>
        <v>0</v>
      </c>
      <c r="AFX82" s="312">
        <f t="shared" si="972"/>
        <v>0</v>
      </c>
      <c r="AFY82" s="312">
        <f t="shared" si="972"/>
        <v>0</v>
      </c>
      <c r="AFZ82" s="312">
        <f t="shared" si="972"/>
        <v>0</v>
      </c>
      <c r="AGA82" s="312">
        <f t="shared" si="972"/>
        <v>0</v>
      </c>
      <c r="AGB82" s="312">
        <f t="shared" si="972"/>
        <v>0</v>
      </c>
      <c r="AGC82" s="312">
        <f t="shared" si="972"/>
        <v>0</v>
      </c>
      <c r="AGD82" s="312">
        <f t="shared" si="972"/>
        <v>0</v>
      </c>
      <c r="AGE82" s="312">
        <f t="shared" si="972"/>
        <v>0</v>
      </c>
      <c r="AGF82" s="312">
        <f t="shared" si="972"/>
        <v>0</v>
      </c>
      <c r="AGG82" s="312">
        <f t="shared" si="972"/>
        <v>0</v>
      </c>
      <c r="AGH82" s="312">
        <f t="shared" si="972"/>
        <v>0</v>
      </c>
    </row>
    <row r="83" spans="3:866" x14ac:dyDescent="0.25">
      <c r="C83" s="148" t="s">
        <v>89</v>
      </c>
      <c r="D83" s="311">
        <f>D$36*D59</f>
        <v>47.633541208574066</v>
      </c>
      <c r="E83" s="311">
        <f t="shared" ref="E83:AL83" si="973">E$36*E59</f>
        <v>56.175184748848743</v>
      </c>
      <c r="F83" s="311">
        <f t="shared" si="973"/>
        <v>84.789363810695718</v>
      </c>
      <c r="G83" s="311">
        <f t="shared" si="973"/>
        <v>125.67972086750123</v>
      </c>
      <c r="H83" s="311">
        <f t="shared" si="973"/>
        <v>123.52456924740025</v>
      </c>
      <c r="I83" s="311">
        <f t="shared" si="973"/>
        <v>145.83478805722615</v>
      </c>
      <c r="J83" s="311">
        <f t="shared" si="973"/>
        <v>122.18033902413065</v>
      </c>
      <c r="K83" s="311">
        <f t="shared" si="973"/>
        <v>126.84633744810361</v>
      </c>
      <c r="L83" s="311">
        <f t="shared" si="973"/>
        <v>123.0236720424295</v>
      </c>
      <c r="M83" s="311">
        <f t="shared" si="973"/>
        <v>120.53254925147516</v>
      </c>
      <c r="N83" s="311">
        <f t="shared" si="973"/>
        <v>177.9354162369153</v>
      </c>
      <c r="O83" s="311">
        <f t="shared" si="973"/>
        <v>249.06403099383905</v>
      </c>
      <c r="P83" s="311">
        <f t="shared" si="973"/>
        <v>247.90405380498572</v>
      </c>
      <c r="Q83" s="311">
        <f t="shared" si="973"/>
        <v>196.87234766719348</v>
      </c>
      <c r="R83" s="311">
        <f t="shared" si="973"/>
        <v>241.28273792957506</v>
      </c>
      <c r="S83" s="311">
        <f t="shared" si="973"/>
        <v>251.42335043828049</v>
      </c>
      <c r="T83" s="311">
        <f t="shared" si="973"/>
        <v>277.29143063760534</v>
      </c>
      <c r="U83" s="311">
        <f t="shared" si="973"/>
        <v>271.30805994890852</v>
      </c>
      <c r="V83" s="311">
        <f t="shared" si="973"/>
        <v>237.9880078529267</v>
      </c>
      <c r="W83" s="311">
        <f t="shared" si="973"/>
        <v>262.76282467750809</v>
      </c>
      <c r="X83" s="311">
        <f t="shared" si="973"/>
        <v>270.89448704658815</v>
      </c>
      <c r="Y83" s="311">
        <f t="shared" si="973"/>
        <v>283.15094932942606</v>
      </c>
      <c r="Z83" s="311">
        <f t="shared" si="973"/>
        <v>295.47191431416155</v>
      </c>
      <c r="AA83" s="311">
        <f t="shared" si="973"/>
        <v>336.70733804257452</v>
      </c>
      <c r="AB83" s="311">
        <f t="shared" si="973"/>
        <v>287.45126625100204</v>
      </c>
      <c r="AC83" s="311">
        <f t="shared" si="973"/>
        <v>329.22137136244532</v>
      </c>
      <c r="AD83" s="311">
        <f t="shared" si="973"/>
        <v>472.44540744496766</v>
      </c>
      <c r="AE83" s="311">
        <f t="shared" si="973"/>
        <v>677.80577161895485</v>
      </c>
      <c r="AF83" s="311">
        <f t="shared" si="973"/>
        <v>750.12730792523087</v>
      </c>
      <c r="AG83" s="311">
        <f t="shared" si="973"/>
        <v>946.45967274960287</v>
      </c>
      <c r="AH83" s="311">
        <f t="shared" si="973"/>
        <v>964.09976000888139</v>
      </c>
      <c r="AI83" s="311">
        <f t="shared" si="973"/>
        <v>2524.9000894035817</v>
      </c>
      <c r="AJ83" s="311">
        <f t="shared" si="973"/>
        <v>695.27822032701079</v>
      </c>
      <c r="AK83" s="311">
        <f t="shared" si="973"/>
        <v>821.49093023685202</v>
      </c>
      <c r="AL83" s="311">
        <f t="shared" si="973"/>
        <v>1343.0914832151911</v>
      </c>
      <c r="AN83" s="311">
        <f>AN$36*AN59</f>
        <v>7.2146359914616731</v>
      </c>
      <c r="AO83" s="311">
        <f t="shared" ref="AO83:BV83" si="974">AO$36*AO59</f>
        <v>6.2166253441903185</v>
      </c>
      <c r="AP83" s="311">
        <f t="shared" si="974"/>
        <v>2.2136502175303616</v>
      </c>
      <c r="AQ83" s="311">
        <f t="shared" si="974"/>
        <v>0.27093233650815418</v>
      </c>
      <c r="AR83" s="311">
        <f t="shared" si="974"/>
        <v>2.3074381133669957</v>
      </c>
      <c r="AS83" s="311">
        <f t="shared" si="974"/>
        <v>0.4669479010678827</v>
      </c>
      <c r="AT83" s="311">
        <f t="shared" si="974"/>
        <v>0.54948468128953365</v>
      </c>
      <c r="AU83" s="311">
        <f t="shared" si="974"/>
        <v>3.8026300695336839</v>
      </c>
      <c r="AV83" s="311">
        <f t="shared" si="974"/>
        <v>5.8588895342319161</v>
      </c>
      <c r="AW83" s="311">
        <f t="shared" si="974"/>
        <v>0.76550723202667181</v>
      </c>
      <c r="AX83" s="311">
        <f t="shared" si="974"/>
        <v>15.413568850150162</v>
      </c>
      <c r="AY83" s="311">
        <f t="shared" si="974"/>
        <v>7.1772986815606314</v>
      </c>
      <c r="AZ83" s="311">
        <f t="shared" si="974"/>
        <v>9.8705274185021086</v>
      </c>
      <c r="BA83" s="311">
        <f t="shared" si="974"/>
        <v>19.550586786681315</v>
      </c>
      <c r="BB83" s="311">
        <f t="shared" si="974"/>
        <v>0.94716588459546336</v>
      </c>
      <c r="BC83" s="311">
        <f t="shared" si="974"/>
        <v>0.91681945033835199</v>
      </c>
      <c r="BD83" s="311">
        <f t="shared" si="974"/>
        <v>6.4870267935901014</v>
      </c>
      <c r="BE83" s="311">
        <f t="shared" si="974"/>
        <v>7.4885230844924608</v>
      </c>
      <c r="BF83" s="311">
        <f t="shared" si="974"/>
        <v>0.96891784283657467</v>
      </c>
      <c r="BG83" s="311">
        <f t="shared" si="974"/>
        <v>1.0933974506520225</v>
      </c>
      <c r="BH83" s="311">
        <f t="shared" si="974"/>
        <v>1.0985587242093935</v>
      </c>
      <c r="BI83" s="311">
        <f t="shared" si="974"/>
        <v>1.1650729298353877</v>
      </c>
      <c r="BJ83" s="311">
        <f t="shared" si="974"/>
        <v>9.4463395048606458</v>
      </c>
      <c r="BK83" s="311">
        <f t="shared" si="974"/>
        <v>9.0505470472201619</v>
      </c>
      <c r="BL83" s="311">
        <f t="shared" si="974"/>
        <v>14.511753345159175</v>
      </c>
      <c r="BM83" s="311">
        <f t="shared" si="974"/>
        <v>7.9893522328054143</v>
      </c>
      <c r="BN83" s="311">
        <f t="shared" si="974"/>
        <v>0.20294001473543297</v>
      </c>
      <c r="BO83" s="311">
        <f t="shared" si="974"/>
        <v>1.5621300077226252</v>
      </c>
      <c r="BP83" s="311">
        <f t="shared" si="974"/>
        <v>0.20877367566608421</v>
      </c>
      <c r="BQ83" s="311">
        <f t="shared" si="974"/>
        <v>3.7502919618582933</v>
      </c>
      <c r="BR83" s="311">
        <f t="shared" si="974"/>
        <v>0.32560733681887943</v>
      </c>
      <c r="BS83" s="311">
        <f t="shared" si="974"/>
        <v>31.588205758811664</v>
      </c>
      <c r="BT83" s="311">
        <f t="shared" si="974"/>
        <v>7.8498271051959971</v>
      </c>
      <c r="BU83" s="311">
        <f t="shared" si="974"/>
        <v>9.0056599062117755</v>
      </c>
      <c r="BV83" s="311">
        <f t="shared" si="974"/>
        <v>17.10678602622297</v>
      </c>
      <c r="BX83" s="311">
        <f>BX$36*BX59</f>
        <v>3.0339054046036007</v>
      </c>
      <c r="BY83" s="311">
        <f t="shared" ref="BY83:DF83" si="975">BY$36*BY59</f>
        <v>2.8142605142689154</v>
      </c>
      <c r="BZ83" s="311">
        <f t="shared" si="975"/>
        <v>2.6078484457409568</v>
      </c>
      <c r="CA83" s="311">
        <f t="shared" si="975"/>
        <v>0.15783449186162149</v>
      </c>
      <c r="CB83" s="311">
        <f t="shared" si="975"/>
        <v>2.5348311342585421</v>
      </c>
      <c r="CC83" s="311">
        <f t="shared" si="975"/>
        <v>0.1461903513059549</v>
      </c>
      <c r="CD83" s="311">
        <f t="shared" si="975"/>
        <v>0.14752340670501959</v>
      </c>
      <c r="CE83" s="311">
        <f t="shared" si="975"/>
        <v>2.2250069026501893</v>
      </c>
      <c r="CF83" s="311">
        <f t="shared" si="975"/>
        <v>2.2154639787397912</v>
      </c>
      <c r="CG83" s="311">
        <f t="shared" si="975"/>
        <v>0.12562374925670358</v>
      </c>
      <c r="CH83" s="311">
        <f t="shared" si="975"/>
        <v>2.8358373783921453</v>
      </c>
      <c r="CI83" s="311">
        <f t="shared" si="975"/>
        <v>2.7113643379116383</v>
      </c>
      <c r="CJ83" s="311">
        <f t="shared" si="975"/>
        <v>2.8223285205196227</v>
      </c>
      <c r="CK83" s="311">
        <f t="shared" si="975"/>
        <v>3.0883856603112179</v>
      </c>
      <c r="CL83" s="311">
        <f t="shared" si="975"/>
        <v>0.17965793911352285</v>
      </c>
      <c r="CM83" s="311">
        <f t="shared" si="975"/>
        <v>0.17706925347559938</v>
      </c>
      <c r="CN83" s="311">
        <f t="shared" si="975"/>
        <v>3.0672794328382103</v>
      </c>
      <c r="CO83" s="311">
        <f t="shared" si="975"/>
        <v>3.2968255096642567</v>
      </c>
      <c r="CP83" s="311">
        <f t="shared" si="975"/>
        <v>0.25976331853579582</v>
      </c>
      <c r="CQ83" s="311">
        <f t="shared" si="975"/>
        <v>0.25580006753097401</v>
      </c>
      <c r="CR83" s="311">
        <f t="shared" si="975"/>
        <v>0.21644328869377849</v>
      </c>
      <c r="CS83" s="311">
        <f t="shared" si="975"/>
        <v>0.22968028229893092</v>
      </c>
      <c r="CT83" s="311">
        <f t="shared" si="975"/>
        <v>3.9341780575477383</v>
      </c>
      <c r="CU83" s="311">
        <f t="shared" si="975"/>
        <v>3.4545255924102309</v>
      </c>
      <c r="CV83" s="311">
        <f t="shared" si="975"/>
        <v>4.5478641581777222</v>
      </c>
      <c r="CW83" s="311">
        <f t="shared" si="975"/>
        <v>5.8335306636306923</v>
      </c>
      <c r="CX83" s="311">
        <f t="shared" si="975"/>
        <v>0.26531921261101665</v>
      </c>
      <c r="CY83" s="311">
        <f t="shared" si="975"/>
        <v>3.9408458596150795</v>
      </c>
      <c r="CZ83" s="311">
        <f t="shared" si="975"/>
        <v>0.24088036374064839</v>
      </c>
      <c r="DA83" s="311">
        <f t="shared" si="975"/>
        <v>4.5550405538888743</v>
      </c>
      <c r="DB83" s="311">
        <f t="shared" si="975"/>
        <v>0.31887888938410969</v>
      </c>
      <c r="DC83" s="311">
        <f t="shared" si="975"/>
        <v>94.369372180616992</v>
      </c>
      <c r="DD83" s="311">
        <f t="shared" si="975"/>
        <v>23.296657625060774</v>
      </c>
      <c r="DE83" s="311">
        <f t="shared" si="975"/>
        <v>24.947109935556497</v>
      </c>
      <c r="DF83" s="311">
        <f t="shared" si="975"/>
        <v>57.79431366325192</v>
      </c>
      <c r="DH83" s="311">
        <f>DH$36*DH59</f>
        <v>0</v>
      </c>
      <c r="DI83" s="311">
        <f t="shared" ref="DI83:EP83" si="976">DI$36*DI59</f>
        <v>0</v>
      </c>
      <c r="DJ83" s="311">
        <f t="shared" si="976"/>
        <v>0</v>
      </c>
      <c r="DK83" s="311">
        <f t="shared" si="976"/>
        <v>0</v>
      </c>
      <c r="DL83" s="311">
        <f t="shared" si="976"/>
        <v>0</v>
      </c>
      <c r="DM83" s="311">
        <f t="shared" si="976"/>
        <v>0</v>
      </c>
      <c r="DN83" s="311">
        <f t="shared" si="976"/>
        <v>0</v>
      </c>
      <c r="DO83" s="311">
        <f t="shared" si="976"/>
        <v>0</v>
      </c>
      <c r="DP83" s="311">
        <f t="shared" si="976"/>
        <v>0</v>
      </c>
      <c r="DQ83" s="311">
        <f t="shared" si="976"/>
        <v>0</v>
      </c>
      <c r="DR83" s="311">
        <f t="shared" si="976"/>
        <v>0</v>
      </c>
      <c r="DS83" s="311">
        <f t="shared" si="976"/>
        <v>0</v>
      </c>
      <c r="DT83" s="311">
        <f t="shared" si="976"/>
        <v>0</v>
      </c>
      <c r="DU83" s="311">
        <f t="shared" si="976"/>
        <v>0</v>
      </c>
      <c r="DV83" s="311">
        <f t="shared" si="976"/>
        <v>0</v>
      </c>
      <c r="DW83" s="311">
        <f t="shared" si="976"/>
        <v>0</v>
      </c>
      <c r="DX83" s="311">
        <f t="shared" si="976"/>
        <v>0</v>
      </c>
      <c r="DY83" s="311">
        <f t="shared" si="976"/>
        <v>0</v>
      </c>
      <c r="DZ83" s="311">
        <f t="shared" si="976"/>
        <v>0</v>
      </c>
      <c r="EA83" s="311">
        <f t="shared" si="976"/>
        <v>0</v>
      </c>
      <c r="EB83" s="311">
        <f t="shared" si="976"/>
        <v>0</v>
      </c>
      <c r="EC83" s="311">
        <f t="shared" si="976"/>
        <v>0</v>
      </c>
      <c r="ED83" s="311">
        <f t="shared" si="976"/>
        <v>0</v>
      </c>
      <c r="EE83" s="311">
        <f t="shared" si="976"/>
        <v>0</v>
      </c>
      <c r="EF83" s="311">
        <f t="shared" si="976"/>
        <v>0</v>
      </c>
      <c r="EG83" s="311">
        <f t="shared" si="976"/>
        <v>0</v>
      </c>
      <c r="EH83" s="311">
        <f t="shared" si="976"/>
        <v>0</v>
      </c>
      <c r="EI83" s="311">
        <f t="shared" si="976"/>
        <v>0</v>
      </c>
      <c r="EJ83" s="311">
        <f t="shared" si="976"/>
        <v>0</v>
      </c>
      <c r="EK83" s="311">
        <f t="shared" si="976"/>
        <v>0</v>
      </c>
      <c r="EL83" s="311">
        <f t="shared" si="976"/>
        <v>0</v>
      </c>
      <c r="EM83" s="311">
        <f t="shared" si="976"/>
        <v>0</v>
      </c>
      <c r="EN83" s="311">
        <f t="shared" si="976"/>
        <v>0</v>
      </c>
      <c r="EO83" s="311">
        <f t="shared" si="976"/>
        <v>0</v>
      </c>
      <c r="EP83" s="311">
        <f t="shared" si="976"/>
        <v>0</v>
      </c>
      <c r="ER83" s="311">
        <f>ER$36*ER59</f>
        <v>0</v>
      </c>
      <c r="ES83" s="311">
        <f t="shared" ref="ES83:FZ83" si="977">ES$36*ES59</f>
        <v>0</v>
      </c>
      <c r="ET83" s="311">
        <f t="shared" si="977"/>
        <v>0</v>
      </c>
      <c r="EU83" s="311">
        <f t="shared" si="977"/>
        <v>0</v>
      </c>
      <c r="EV83" s="311">
        <f t="shared" si="977"/>
        <v>0</v>
      </c>
      <c r="EW83" s="311">
        <f t="shared" si="977"/>
        <v>0</v>
      </c>
      <c r="EX83" s="311">
        <f t="shared" si="977"/>
        <v>0</v>
      </c>
      <c r="EY83" s="311">
        <f t="shared" si="977"/>
        <v>0</v>
      </c>
      <c r="EZ83" s="311">
        <f t="shared" si="977"/>
        <v>0</v>
      </c>
      <c r="FA83" s="311">
        <f t="shared" si="977"/>
        <v>0</v>
      </c>
      <c r="FB83" s="311">
        <f t="shared" si="977"/>
        <v>69.631560974000266</v>
      </c>
      <c r="FC83" s="311">
        <f t="shared" si="977"/>
        <v>0</v>
      </c>
      <c r="FD83" s="311">
        <f t="shared" si="977"/>
        <v>0</v>
      </c>
      <c r="FE83" s="311">
        <f t="shared" si="977"/>
        <v>59.703093769055073</v>
      </c>
      <c r="FF83" s="311">
        <f t="shared" si="977"/>
        <v>0</v>
      </c>
      <c r="FG83" s="311">
        <f t="shared" si="977"/>
        <v>0</v>
      </c>
      <c r="FH83" s="311">
        <f t="shared" si="977"/>
        <v>0</v>
      </c>
      <c r="FI83" s="311">
        <f t="shared" si="977"/>
        <v>0</v>
      </c>
      <c r="FJ83" s="311">
        <f t="shared" si="977"/>
        <v>0</v>
      </c>
      <c r="FK83" s="311">
        <f t="shared" si="977"/>
        <v>0</v>
      </c>
      <c r="FL83" s="311">
        <f t="shared" si="977"/>
        <v>0</v>
      </c>
      <c r="FM83" s="311">
        <f t="shared" si="977"/>
        <v>0</v>
      </c>
      <c r="FN83" s="311">
        <f t="shared" si="977"/>
        <v>0</v>
      </c>
      <c r="FO83" s="311">
        <f t="shared" si="977"/>
        <v>0</v>
      </c>
      <c r="FP83" s="311">
        <f t="shared" si="977"/>
        <v>35.398146967676809</v>
      </c>
      <c r="FQ83" s="311">
        <f t="shared" si="977"/>
        <v>35.386365107095628</v>
      </c>
      <c r="FR83" s="311">
        <f t="shared" si="977"/>
        <v>0</v>
      </c>
      <c r="FS83" s="311">
        <f t="shared" si="977"/>
        <v>0</v>
      </c>
      <c r="FT83" s="311">
        <f t="shared" si="977"/>
        <v>0</v>
      </c>
      <c r="FU83" s="311">
        <f t="shared" si="977"/>
        <v>0</v>
      </c>
      <c r="FV83" s="311">
        <f t="shared" si="977"/>
        <v>0</v>
      </c>
      <c r="FW83" s="311">
        <f t="shared" si="977"/>
        <v>37.431326696377866</v>
      </c>
      <c r="FX83" s="311">
        <f t="shared" si="977"/>
        <v>11.07159598447484</v>
      </c>
      <c r="FY83" s="311">
        <f t="shared" si="977"/>
        <v>12.701811991395553</v>
      </c>
      <c r="FZ83" s="311">
        <f t="shared" si="977"/>
        <v>24.130261872844937</v>
      </c>
      <c r="GB83" s="311">
        <f>GB$36*GB59</f>
        <v>119.8191824377536</v>
      </c>
      <c r="GC83" s="311">
        <f t="shared" ref="GC83:HJ83" si="978">GC$36*GC59</f>
        <v>95.063392658286475</v>
      </c>
      <c r="GD83" s="311">
        <f t="shared" si="978"/>
        <v>36.028448000000012</v>
      </c>
      <c r="GE83" s="311">
        <f t="shared" si="978"/>
        <v>73.746949381093373</v>
      </c>
      <c r="GF83" s="311">
        <f t="shared" si="978"/>
        <v>42.04204159999999</v>
      </c>
      <c r="GG83" s="311">
        <f t="shared" si="978"/>
        <v>117.77622598305717</v>
      </c>
      <c r="GH83" s="311">
        <f t="shared" si="978"/>
        <v>112.32785569100793</v>
      </c>
      <c r="GI83" s="311">
        <f t="shared" si="978"/>
        <v>51.185874883600022</v>
      </c>
      <c r="GJ83" s="311">
        <f t="shared" si="978"/>
        <v>92.784097266000003</v>
      </c>
      <c r="GK83" s="311">
        <f t="shared" si="978"/>
        <v>214.05722897729501</v>
      </c>
      <c r="GL83" s="311">
        <f t="shared" si="978"/>
        <v>432.02102650362428</v>
      </c>
      <c r="GM83" s="311">
        <f t="shared" si="978"/>
        <v>120.34638703519998</v>
      </c>
      <c r="GN83" s="311">
        <f t="shared" si="978"/>
        <v>132.74350832640002</v>
      </c>
      <c r="GO83" s="311">
        <f t="shared" si="978"/>
        <v>330.40266892753624</v>
      </c>
      <c r="GP83" s="311">
        <f t="shared" si="978"/>
        <v>198.75141615671509</v>
      </c>
      <c r="GQ83" s="311">
        <f t="shared" si="978"/>
        <v>303.10506357624251</v>
      </c>
      <c r="GR83" s="311">
        <f t="shared" si="978"/>
        <v>128.4035495272</v>
      </c>
      <c r="GS83" s="311">
        <f t="shared" si="978"/>
        <v>233.16069140271233</v>
      </c>
      <c r="GT83" s="311">
        <f t="shared" si="978"/>
        <v>727.38277404692974</v>
      </c>
      <c r="GU83" s="311">
        <f t="shared" si="978"/>
        <v>579.35592867325238</v>
      </c>
      <c r="GV83" s="311">
        <f t="shared" si="978"/>
        <v>570.49155072404767</v>
      </c>
      <c r="GW83" s="311">
        <f t="shared" si="978"/>
        <v>641.27311226432073</v>
      </c>
      <c r="GX83" s="311">
        <f t="shared" si="978"/>
        <v>286.6755207260145</v>
      </c>
      <c r="GY83" s="311">
        <f t="shared" si="978"/>
        <v>327.72463683628928</v>
      </c>
      <c r="GZ83" s="311">
        <f t="shared" si="978"/>
        <v>1151.7992426225749</v>
      </c>
      <c r="HA83" s="311">
        <f t="shared" si="978"/>
        <v>1031.2133545446511</v>
      </c>
      <c r="HB83" s="311">
        <f t="shared" si="978"/>
        <v>609.68030709640459</v>
      </c>
      <c r="HC83" s="311">
        <f t="shared" si="978"/>
        <v>259.73857071206066</v>
      </c>
      <c r="HD83" s="311">
        <f t="shared" si="978"/>
        <v>614.57943313672126</v>
      </c>
      <c r="HE83" s="311">
        <f t="shared" si="978"/>
        <v>277.34582518610102</v>
      </c>
      <c r="HF83" s="311">
        <f t="shared" si="978"/>
        <v>547.61325672049759</v>
      </c>
      <c r="HG83" s="311">
        <f t="shared" si="978"/>
        <v>299.47952128950237</v>
      </c>
      <c r="HH83" s="311">
        <f t="shared" si="978"/>
        <v>72.470311137439751</v>
      </c>
      <c r="HI83" s="311">
        <f t="shared" si="978"/>
        <v>82.494896574250262</v>
      </c>
      <c r="HJ83" s="311">
        <f t="shared" si="978"/>
        <v>225.01651361752963</v>
      </c>
      <c r="HL83" s="311">
        <f>HL$36*HL59</f>
        <v>0</v>
      </c>
      <c r="HM83" s="311">
        <f t="shared" ref="HM83:IT83" si="979">HM$36*HM59</f>
        <v>0</v>
      </c>
      <c r="HN83" s="311">
        <f t="shared" si="979"/>
        <v>0</v>
      </c>
      <c r="HO83" s="311">
        <f t="shared" si="979"/>
        <v>0</v>
      </c>
      <c r="HP83" s="311">
        <f t="shared" si="979"/>
        <v>0</v>
      </c>
      <c r="HQ83" s="311">
        <f t="shared" si="979"/>
        <v>0</v>
      </c>
      <c r="HR83" s="311">
        <f t="shared" si="979"/>
        <v>0</v>
      </c>
      <c r="HS83" s="311">
        <f t="shared" si="979"/>
        <v>0</v>
      </c>
      <c r="HT83" s="311">
        <f t="shared" si="979"/>
        <v>0</v>
      </c>
      <c r="HU83" s="311">
        <f t="shared" si="979"/>
        <v>0</v>
      </c>
      <c r="HV83" s="311">
        <f t="shared" si="979"/>
        <v>0</v>
      </c>
      <c r="HW83" s="311">
        <f t="shared" si="979"/>
        <v>0</v>
      </c>
      <c r="HX83" s="311">
        <f t="shared" si="979"/>
        <v>0</v>
      </c>
      <c r="HY83" s="311">
        <f t="shared" si="979"/>
        <v>0</v>
      </c>
      <c r="HZ83" s="311">
        <f t="shared" si="979"/>
        <v>0</v>
      </c>
      <c r="IA83" s="311">
        <f t="shared" si="979"/>
        <v>0</v>
      </c>
      <c r="IB83" s="311">
        <f t="shared" si="979"/>
        <v>0</v>
      </c>
      <c r="IC83" s="311">
        <f t="shared" si="979"/>
        <v>0</v>
      </c>
      <c r="ID83" s="311">
        <f t="shared" si="979"/>
        <v>0</v>
      </c>
      <c r="IE83" s="311">
        <f t="shared" si="979"/>
        <v>0</v>
      </c>
      <c r="IF83" s="311">
        <f t="shared" si="979"/>
        <v>0</v>
      </c>
      <c r="IG83" s="311">
        <f t="shared" si="979"/>
        <v>0</v>
      </c>
      <c r="IH83" s="311">
        <f t="shared" si="979"/>
        <v>0</v>
      </c>
      <c r="II83" s="311">
        <f t="shared" si="979"/>
        <v>0</v>
      </c>
      <c r="IJ83" s="311">
        <f t="shared" si="979"/>
        <v>0</v>
      </c>
      <c r="IK83" s="311">
        <f t="shared" si="979"/>
        <v>0</v>
      </c>
      <c r="IL83" s="311">
        <f t="shared" si="979"/>
        <v>0</v>
      </c>
      <c r="IM83" s="311">
        <f t="shared" si="979"/>
        <v>0</v>
      </c>
      <c r="IN83" s="311">
        <f t="shared" si="979"/>
        <v>0</v>
      </c>
      <c r="IO83" s="311">
        <f t="shared" si="979"/>
        <v>0</v>
      </c>
      <c r="IP83" s="311">
        <f t="shared" si="979"/>
        <v>0</v>
      </c>
      <c r="IQ83" s="311">
        <f t="shared" si="979"/>
        <v>0</v>
      </c>
      <c r="IR83" s="311">
        <f t="shared" si="979"/>
        <v>0</v>
      </c>
      <c r="IS83" s="311">
        <f t="shared" si="979"/>
        <v>0</v>
      </c>
      <c r="IT83" s="311">
        <f t="shared" si="979"/>
        <v>0</v>
      </c>
      <c r="IV83" s="311">
        <f>IV$36*IV59</f>
        <v>0</v>
      </c>
      <c r="IW83" s="311">
        <f t="shared" ref="IW83:KD83" si="980">IW$36*IW59</f>
        <v>0</v>
      </c>
      <c r="IX83" s="311">
        <f t="shared" si="980"/>
        <v>0</v>
      </c>
      <c r="IY83" s="311">
        <f t="shared" si="980"/>
        <v>0</v>
      </c>
      <c r="IZ83" s="311">
        <f t="shared" si="980"/>
        <v>0</v>
      </c>
      <c r="JA83" s="311">
        <f t="shared" si="980"/>
        <v>0</v>
      </c>
      <c r="JB83" s="311">
        <f t="shared" si="980"/>
        <v>0</v>
      </c>
      <c r="JC83" s="311">
        <f t="shared" si="980"/>
        <v>0</v>
      </c>
      <c r="JD83" s="311">
        <f t="shared" si="980"/>
        <v>0</v>
      </c>
      <c r="JE83" s="311">
        <f t="shared" si="980"/>
        <v>0</v>
      </c>
      <c r="JF83" s="311">
        <f t="shared" si="980"/>
        <v>0</v>
      </c>
      <c r="JG83" s="311">
        <f t="shared" si="980"/>
        <v>0</v>
      </c>
      <c r="JH83" s="311">
        <f t="shared" si="980"/>
        <v>0</v>
      </c>
      <c r="JI83" s="311">
        <f t="shared" si="980"/>
        <v>0</v>
      </c>
      <c r="JJ83" s="311">
        <f t="shared" si="980"/>
        <v>0</v>
      </c>
      <c r="JK83" s="311">
        <f t="shared" si="980"/>
        <v>0</v>
      </c>
      <c r="JL83" s="311">
        <f t="shared" si="980"/>
        <v>0</v>
      </c>
      <c r="JM83" s="311">
        <f t="shared" si="980"/>
        <v>0</v>
      </c>
      <c r="JN83" s="311">
        <f t="shared" si="980"/>
        <v>0</v>
      </c>
      <c r="JO83" s="311">
        <f t="shared" si="980"/>
        <v>0</v>
      </c>
      <c r="JP83" s="311">
        <f t="shared" si="980"/>
        <v>0</v>
      </c>
      <c r="JQ83" s="311">
        <f t="shared" si="980"/>
        <v>0</v>
      </c>
      <c r="JR83" s="311">
        <f t="shared" si="980"/>
        <v>0</v>
      </c>
      <c r="JS83" s="311">
        <f t="shared" si="980"/>
        <v>0</v>
      </c>
      <c r="JT83" s="311">
        <f t="shared" si="980"/>
        <v>0</v>
      </c>
      <c r="JU83" s="311">
        <f t="shared" si="980"/>
        <v>0</v>
      </c>
      <c r="JV83" s="311">
        <f t="shared" si="980"/>
        <v>0</v>
      </c>
      <c r="JW83" s="311">
        <f t="shared" si="980"/>
        <v>0</v>
      </c>
      <c r="JX83" s="311">
        <f t="shared" si="980"/>
        <v>0</v>
      </c>
      <c r="JY83" s="311">
        <f t="shared" si="980"/>
        <v>0</v>
      </c>
      <c r="JZ83" s="311">
        <f t="shared" si="980"/>
        <v>0</v>
      </c>
      <c r="KA83" s="311">
        <f t="shared" si="980"/>
        <v>0</v>
      </c>
      <c r="KB83" s="311">
        <f t="shared" si="980"/>
        <v>0</v>
      </c>
      <c r="KC83" s="311">
        <f t="shared" si="980"/>
        <v>0</v>
      </c>
      <c r="KD83" s="311">
        <f t="shared" si="980"/>
        <v>0</v>
      </c>
      <c r="KF83" s="311">
        <f>KF$36*KF59</f>
        <v>0</v>
      </c>
      <c r="KG83" s="311">
        <f t="shared" ref="KG83:LN83" si="981">KG$36*KG59</f>
        <v>0</v>
      </c>
      <c r="KH83" s="311">
        <f t="shared" si="981"/>
        <v>0</v>
      </c>
      <c r="KI83" s="311">
        <f t="shared" si="981"/>
        <v>0</v>
      </c>
      <c r="KJ83" s="311">
        <f t="shared" si="981"/>
        <v>0</v>
      </c>
      <c r="KK83" s="311">
        <f t="shared" si="981"/>
        <v>0</v>
      </c>
      <c r="KL83" s="311">
        <f t="shared" si="981"/>
        <v>0</v>
      </c>
      <c r="KM83" s="311">
        <f t="shared" si="981"/>
        <v>0</v>
      </c>
      <c r="KN83" s="311">
        <f t="shared" si="981"/>
        <v>0</v>
      </c>
      <c r="KO83" s="311">
        <f t="shared" si="981"/>
        <v>0</v>
      </c>
      <c r="KP83" s="311">
        <f t="shared" si="981"/>
        <v>0</v>
      </c>
      <c r="KQ83" s="311">
        <f t="shared" si="981"/>
        <v>0</v>
      </c>
      <c r="KR83" s="311">
        <f t="shared" si="981"/>
        <v>0</v>
      </c>
      <c r="KS83" s="311">
        <f t="shared" si="981"/>
        <v>0</v>
      </c>
      <c r="KT83" s="311">
        <f t="shared" si="981"/>
        <v>0</v>
      </c>
      <c r="KU83" s="311">
        <f t="shared" si="981"/>
        <v>0</v>
      </c>
      <c r="KV83" s="311">
        <f t="shared" si="981"/>
        <v>0</v>
      </c>
      <c r="KW83" s="311">
        <f t="shared" si="981"/>
        <v>0</v>
      </c>
      <c r="KX83" s="311">
        <f t="shared" si="981"/>
        <v>0</v>
      </c>
      <c r="KY83" s="311">
        <f t="shared" si="981"/>
        <v>0</v>
      </c>
      <c r="KZ83" s="311">
        <f t="shared" si="981"/>
        <v>0</v>
      </c>
      <c r="LA83" s="311">
        <f t="shared" si="981"/>
        <v>0</v>
      </c>
      <c r="LB83" s="311">
        <f t="shared" si="981"/>
        <v>0</v>
      </c>
      <c r="LC83" s="311">
        <f t="shared" si="981"/>
        <v>0</v>
      </c>
      <c r="LD83" s="311">
        <f t="shared" si="981"/>
        <v>0</v>
      </c>
      <c r="LE83" s="311">
        <f t="shared" si="981"/>
        <v>0</v>
      </c>
      <c r="LF83" s="311">
        <f t="shared" si="981"/>
        <v>0</v>
      </c>
      <c r="LG83" s="311">
        <f t="shared" si="981"/>
        <v>0</v>
      </c>
      <c r="LH83" s="311">
        <f t="shared" si="981"/>
        <v>0</v>
      </c>
      <c r="LI83" s="311">
        <f t="shared" si="981"/>
        <v>0</v>
      </c>
      <c r="LJ83" s="311">
        <f t="shared" si="981"/>
        <v>0</v>
      </c>
      <c r="LK83" s="311">
        <f t="shared" si="981"/>
        <v>0</v>
      </c>
      <c r="LL83" s="311">
        <f t="shared" si="981"/>
        <v>0</v>
      </c>
      <c r="LM83" s="311">
        <f t="shared" si="981"/>
        <v>0</v>
      </c>
      <c r="LN83" s="311">
        <f t="shared" si="981"/>
        <v>0</v>
      </c>
      <c r="LP83" s="311">
        <f>LP$36*LP59</f>
        <v>0</v>
      </c>
      <c r="LQ83" s="311">
        <f t="shared" ref="LQ83:MX83" si="982">LQ$36*LQ59</f>
        <v>0</v>
      </c>
      <c r="LR83" s="311">
        <f t="shared" si="982"/>
        <v>0</v>
      </c>
      <c r="LS83" s="311">
        <f t="shared" si="982"/>
        <v>0</v>
      </c>
      <c r="LT83" s="311">
        <f t="shared" si="982"/>
        <v>0</v>
      </c>
      <c r="LU83" s="311">
        <f t="shared" si="982"/>
        <v>0</v>
      </c>
      <c r="LV83" s="311">
        <f t="shared" si="982"/>
        <v>0</v>
      </c>
      <c r="LW83" s="311">
        <f t="shared" si="982"/>
        <v>0</v>
      </c>
      <c r="LX83" s="311">
        <f t="shared" si="982"/>
        <v>0</v>
      </c>
      <c r="LY83" s="311">
        <f t="shared" si="982"/>
        <v>0</v>
      </c>
      <c r="LZ83" s="311">
        <f t="shared" si="982"/>
        <v>0</v>
      </c>
      <c r="MA83" s="311">
        <f t="shared" si="982"/>
        <v>0</v>
      </c>
      <c r="MB83" s="311">
        <f t="shared" si="982"/>
        <v>0</v>
      </c>
      <c r="MC83" s="311">
        <f t="shared" si="982"/>
        <v>0</v>
      </c>
      <c r="MD83" s="311">
        <f t="shared" si="982"/>
        <v>0</v>
      </c>
      <c r="ME83" s="311">
        <f t="shared" si="982"/>
        <v>0</v>
      </c>
      <c r="MF83" s="311">
        <f t="shared" si="982"/>
        <v>0</v>
      </c>
      <c r="MG83" s="311">
        <f t="shared" si="982"/>
        <v>0</v>
      </c>
      <c r="MH83" s="311">
        <f t="shared" si="982"/>
        <v>0</v>
      </c>
      <c r="MI83" s="311">
        <f t="shared" si="982"/>
        <v>0</v>
      </c>
      <c r="MJ83" s="311">
        <f t="shared" si="982"/>
        <v>0</v>
      </c>
      <c r="MK83" s="311">
        <f t="shared" si="982"/>
        <v>0</v>
      </c>
      <c r="ML83" s="311">
        <f t="shared" si="982"/>
        <v>0</v>
      </c>
      <c r="MM83" s="311">
        <f t="shared" si="982"/>
        <v>0</v>
      </c>
      <c r="MN83" s="311">
        <f t="shared" si="982"/>
        <v>0</v>
      </c>
      <c r="MO83" s="311">
        <f t="shared" si="982"/>
        <v>0</v>
      </c>
      <c r="MP83" s="311">
        <f t="shared" si="982"/>
        <v>0</v>
      </c>
      <c r="MQ83" s="311">
        <f t="shared" si="982"/>
        <v>0</v>
      </c>
      <c r="MR83" s="311">
        <f t="shared" si="982"/>
        <v>0</v>
      </c>
      <c r="MS83" s="311">
        <f t="shared" si="982"/>
        <v>0</v>
      </c>
      <c r="MT83" s="311">
        <f t="shared" si="982"/>
        <v>0</v>
      </c>
      <c r="MU83" s="311">
        <f t="shared" si="982"/>
        <v>2987.7685153288908</v>
      </c>
      <c r="MV83" s="311">
        <f t="shared" si="982"/>
        <v>809.96661217918222</v>
      </c>
      <c r="MW83" s="311">
        <f t="shared" si="982"/>
        <v>950.64040864426613</v>
      </c>
      <c r="MX83" s="311">
        <f t="shared" si="982"/>
        <v>1667.1393583950403</v>
      </c>
      <c r="MZ83" s="311">
        <f>MZ$36*MZ59</f>
        <v>0</v>
      </c>
      <c r="NA83" s="311">
        <f t="shared" ref="NA83:OH83" si="983">NA$36*NA59</f>
        <v>0</v>
      </c>
      <c r="NB83" s="311">
        <f t="shared" si="983"/>
        <v>0</v>
      </c>
      <c r="NC83" s="311">
        <f t="shared" si="983"/>
        <v>0</v>
      </c>
      <c r="ND83" s="311">
        <f t="shared" si="983"/>
        <v>0</v>
      </c>
      <c r="NE83" s="311">
        <f t="shared" si="983"/>
        <v>0</v>
      </c>
      <c r="NF83" s="311">
        <f t="shared" si="983"/>
        <v>0</v>
      </c>
      <c r="NG83" s="311">
        <f t="shared" si="983"/>
        <v>0</v>
      </c>
      <c r="NH83" s="311">
        <f t="shared" si="983"/>
        <v>0</v>
      </c>
      <c r="NI83" s="311">
        <f t="shared" si="983"/>
        <v>0</v>
      </c>
      <c r="NJ83" s="311">
        <f t="shared" si="983"/>
        <v>0</v>
      </c>
      <c r="NK83" s="311">
        <f t="shared" si="983"/>
        <v>0</v>
      </c>
      <c r="NL83" s="311">
        <f t="shared" si="983"/>
        <v>0</v>
      </c>
      <c r="NM83" s="311">
        <f t="shared" si="983"/>
        <v>0</v>
      </c>
      <c r="NN83" s="311">
        <f t="shared" si="983"/>
        <v>0</v>
      </c>
      <c r="NO83" s="311">
        <f t="shared" si="983"/>
        <v>0</v>
      </c>
      <c r="NP83" s="311">
        <f t="shared" si="983"/>
        <v>0</v>
      </c>
      <c r="NQ83" s="311">
        <f t="shared" si="983"/>
        <v>0</v>
      </c>
      <c r="NR83" s="311">
        <f t="shared" si="983"/>
        <v>0</v>
      </c>
      <c r="NS83" s="311">
        <f t="shared" si="983"/>
        <v>0</v>
      </c>
      <c r="NT83" s="311">
        <f t="shared" si="983"/>
        <v>0</v>
      </c>
      <c r="NU83" s="311">
        <f t="shared" si="983"/>
        <v>0</v>
      </c>
      <c r="NV83" s="311">
        <f t="shared" si="983"/>
        <v>0</v>
      </c>
      <c r="NW83" s="311">
        <f t="shared" si="983"/>
        <v>0</v>
      </c>
      <c r="NX83" s="311">
        <f t="shared" si="983"/>
        <v>0</v>
      </c>
      <c r="NY83" s="311">
        <f t="shared" si="983"/>
        <v>0</v>
      </c>
      <c r="NZ83" s="311">
        <f t="shared" si="983"/>
        <v>0</v>
      </c>
      <c r="OA83" s="311">
        <f t="shared" si="983"/>
        <v>0</v>
      </c>
      <c r="OB83" s="311">
        <f t="shared" si="983"/>
        <v>0</v>
      </c>
      <c r="OC83" s="311">
        <f t="shared" si="983"/>
        <v>0</v>
      </c>
      <c r="OD83" s="311">
        <f t="shared" si="983"/>
        <v>0</v>
      </c>
      <c r="OE83" s="311">
        <f t="shared" si="983"/>
        <v>0</v>
      </c>
      <c r="OF83" s="311">
        <f t="shared" si="983"/>
        <v>0</v>
      </c>
      <c r="OG83" s="311">
        <f t="shared" si="983"/>
        <v>0</v>
      </c>
      <c r="OH83" s="311">
        <f t="shared" si="983"/>
        <v>0</v>
      </c>
      <c r="OJ83" s="311">
        <f>OJ$36*OJ59</f>
        <v>0.486797130514873</v>
      </c>
      <c r="OK83" s="311">
        <f t="shared" ref="OK83:PR83" si="984">OK$36*OK59</f>
        <v>0.48367946944081097</v>
      </c>
      <c r="OL83" s="311">
        <f t="shared" si="984"/>
        <v>1.8141129678811938</v>
      </c>
      <c r="OM83" s="311">
        <f t="shared" si="984"/>
        <v>1.6791265486538804</v>
      </c>
      <c r="ON83" s="311">
        <f t="shared" si="984"/>
        <v>1.749256858755768</v>
      </c>
      <c r="OO83" s="311">
        <f t="shared" si="984"/>
        <v>1.6717267327510275</v>
      </c>
      <c r="OP83" s="311">
        <f t="shared" si="984"/>
        <v>1.6019410302008665</v>
      </c>
      <c r="OQ83" s="311">
        <f t="shared" si="984"/>
        <v>1.8024309351590453</v>
      </c>
      <c r="OR83" s="311">
        <f t="shared" si="984"/>
        <v>1.6062708021001997</v>
      </c>
      <c r="OS83" s="311">
        <f t="shared" si="984"/>
        <v>1.428199308508846</v>
      </c>
      <c r="OT83" s="311">
        <f t="shared" si="984"/>
        <v>0.4180743750111211</v>
      </c>
      <c r="OU83" s="311">
        <f t="shared" si="984"/>
        <v>1.4765973602478315</v>
      </c>
      <c r="OV83" s="311">
        <f t="shared" si="984"/>
        <v>1.1948736871704206</v>
      </c>
      <c r="OW83" s="311">
        <f t="shared" si="984"/>
        <v>0.33279943047644944</v>
      </c>
      <c r="OX83" s="311">
        <f t="shared" si="984"/>
        <v>1.1498766893959429</v>
      </c>
      <c r="OY83" s="311">
        <f t="shared" si="984"/>
        <v>1.687791776545736</v>
      </c>
      <c r="OZ83" s="311">
        <f t="shared" si="984"/>
        <v>1.8865116555780408</v>
      </c>
      <c r="PA83" s="311">
        <f t="shared" si="984"/>
        <v>7.84938540355384</v>
      </c>
      <c r="PB83" s="311">
        <f t="shared" si="984"/>
        <v>7.8239788087401489</v>
      </c>
      <c r="PC83" s="311">
        <f t="shared" si="984"/>
        <v>11.419240659225972</v>
      </c>
      <c r="PD83" s="311">
        <f t="shared" si="984"/>
        <v>11.448163680477695</v>
      </c>
      <c r="PE83" s="311">
        <f t="shared" si="984"/>
        <v>13.469481439116564</v>
      </c>
      <c r="PF83" s="311">
        <f t="shared" si="984"/>
        <v>15.091415966124337</v>
      </c>
      <c r="PG83" s="311">
        <f t="shared" si="984"/>
        <v>16.251847052608095</v>
      </c>
      <c r="PH83" s="311">
        <f t="shared" si="984"/>
        <v>4.5015298190719468</v>
      </c>
      <c r="PI83" s="311">
        <f t="shared" si="984"/>
        <v>4.0807115748636926</v>
      </c>
      <c r="PJ83" s="311">
        <f t="shared" si="984"/>
        <v>14.10351220481707</v>
      </c>
      <c r="PK83" s="311">
        <f t="shared" si="984"/>
        <v>14.092592502726342</v>
      </c>
      <c r="PL83" s="311">
        <f t="shared" si="984"/>
        <v>12.446582457053625</v>
      </c>
      <c r="PM83" s="311">
        <f t="shared" si="984"/>
        <v>12.591972579520515</v>
      </c>
      <c r="PN83" s="311">
        <f t="shared" si="984"/>
        <v>12.052703265374712</v>
      </c>
      <c r="PO83" s="311">
        <f t="shared" si="984"/>
        <v>11.535977210944949</v>
      </c>
      <c r="PP83" s="311">
        <f t="shared" si="984"/>
        <v>2.8825071766275157</v>
      </c>
      <c r="PQ83" s="311">
        <f t="shared" si="984"/>
        <v>3.3069364410254707</v>
      </c>
      <c r="PR83" s="311">
        <f t="shared" si="984"/>
        <v>6.3142690864574638</v>
      </c>
      <c r="PT83" s="311">
        <f>PT$36*PT59</f>
        <v>0</v>
      </c>
      <c r="PU83" s="311">
        <f t="shared" ref="PU83:RB83" si="985">PU$36*PU59</f>
        <v>0</v>
      </c>
      <c r="PV83" s="311">
        <f t="shared" si="985"/>
        <v>0</v>
      </c>
      <c r="PW83" s="311">
        <f t="shared" si="985"/>
        <v>0</v>
      </c>
      <c r="PX83" s="311">
        <f t="shared" si="985"/>
        <v>0</v>
      </c>
      <c r="PY83" s="311">
        <f t="shared" si="985"/>
        <v>0</v>
      </c>
      <c r="PZ83" s="311">
        <f t="shared" si="985"/>
        <v>0</v>
      </c>
      <c r="QA83" s="311">
        <f t="shared" si="985"/>
        <v>0</v>
      </c>
      <c r="QB83" s="311">
        <f t="shared" si="985"/>
        <v>0</v>
      </c>
      <c r="QC83" s="311">
        <f t="shared" si="985"/>
        <v>0</v>
      </c>
      <c r="QD83" s="311">
        <f t="shared" si="985"/>
        <v>0</v>
      </c>
      <c r="QE83" s="311">
        <f t="shared" si="985"/>
        <v>0</v>
      </c>
      <c r="QF83" s="311">
        <f t="shared" si="985"/>
        <v>0</v>
      </c>
      <c r="QG83" s="311">
        <f t="shared" si="985"/>
        <v>0</v>
      </c>
      <c r="QH83" s="311">
        <f t="shared" si="985"/>
        <v>0</v>
      </c>
      <c r="QI83" s="311">
        <f t="shared" si="985"/>
        <v>0</v>
      </c>
      <c r="QJ83" s="311">
        <f t="shared" si="985"/>
        <v>0</v>
      </c>
      <c r="QK83" s="311">
        <f t="shared" si="985"/>
        <v>0</v>
      </c>
      <c r="QL83" s="311">
        <f t="shared" si="985"/>
        <v>0</v>
      </c>
      <c r="QM83" s="311">
        <f t="shared" si="985"/>
        <v>0</v>
      </c>
      <c r="QN83" s="311">
        <f t="shared" si="985"/>
        <v>0</v>
      </c>
      <c r="QO83" s="311">
        <f t="shared" si="985"/>
        <v>0</v>
      </c>
      <c r="QP83" s="311">
        <f t="shared" si="985"/>
        <v>0</v>
      </c>
      <c r="QQ83" s="311">
        <f t="shared" si="985"/>
        <v>0</v>
      </c>
      <c r="QR83" s="311">
        <f t="shared" si="985"/>
        <v>0</v>
      </c>
      <c r="QS83" s="311">
        <f t="shared" si="985"/>
        <v>0</v>
      </c>
      <c r="QT83" s="311">
        <f t="shared" si="985"/>
        <v>0</v>
      </c>
      <c r="QU83" s="311">
        <f t="shared" si="985"/>
        <v>0</v>
      </c>
      <c r="QV83" s="311">
        <f t="shared" si="985"/>
        <v>0</v>
      </c>
      <c r="QW83" s="311">
        <f t="shared" si="985"/>
        <v>0</v>
      </c>
      <c r="QX83" s="311">
        <f t="shared" si="985"/>
        <v>0</v>
      </c>
      <c r="QY83" s="311">
        <f t="shared" si="985"/>
        <v>0</v>
      </c>
      <c r="QZ83" s="311">
        <f t="shared" si="985"/>
        <v>0</v>
      </c>
      <c r="RA83" s="311">
        <f t="shared" si="985"/>
        <v>0</v>
      </c>
      <c r="RB83" s="311">
        <f t="shared" si="985"/>
        <v>0</v>
      </c>
      <c r="RD83" s="311">
        <f>RD$36*RD59</f>
        <v>0.12898262351227291</v>
      </c>
      <c r="RE83" s="311">
        <f t="shared" ref="RE83:SL83" si="986">RE$36*RE59</f>
        <v>0.12934575887137556</v>
      </c>
      <c r="RF83" s="311">
        <f t="shared" si="986"/>
        <v>0.45172041443631916</v>
      </c>
      <c r="RG83" s="311">
        <f t="shared" si="986"/>
        <v>0</v>
      </c>
      <c r="RH83" s="311">
        <f t="shared" si="986"/>
        <v>0.40140952345607039</v>
      </c>
      <c r="RI83" s="311">
        <f t="shared" si="986"/>
        <v>0</v>
      </c>
      <c r="RJ83" s="311">
        <f t="shared" si="986"/>
        <v>0</v>
      </c>
      <c r="RK83" s="311">
        <f t="shared" si="986"/>
        <v>0.1064371544322275</v>
      </c>
      <c r="RL83" s="311">
        <f t="shared" si="986"/>
        <v>8.0412976345135639E-2</v>
      </c>
      <c r="RM83" s="311">
        <f t="shared" si="986"/>
        <v>0</v>
      </c>
      <c r="RN83" s="311">
        <f t="shared" si="986"/>
        <v>0.41582612562237609</v>
      </c>
      <c r="RO83" s="311">
        <f t="shared" si="986"/>
        <v>1.3093351718839494</v>
      </c>
      <c r="RP83" s="311">
        <f t="shared" si="986"/>
        <v>1.1883899000400493</v>
      </c>
      <c r="RQ83" s="311">
        <f t="shared" si="986"/>
        <v>0.37919722086092572</v>
      </c>
      <c r="RR83" s="311">
        <f t="shared" si="986"/>
        <v>0</v>
      </c>
      <c r="RS83" s="311">
        <f t="shared" si="986"/>
        <v>0</v>
      </c>
      <c r="RT83" s="311">
        <f t="shared" si="986"/>
        <v>2.4045124937246389</v>
      </c>
      <c r="RU83" s="311">
        <f t="shared" si="986"/>
        <v>3.256699254317692</v>
      </c>
      <c r="RV83" s="311">
        <f t="shared" si="986"/>
        <v>0</v>
      </c>
      <c r="RW83" s="311">
        <f t="shared" si="986"/>
        <v>0</v>
      </c>
      <c r="RX83" s="311">
        <f t="shared" si="986"/>
        <v>0</v>
      </c>
      <c r="RY83" s="311">
        <f t="shared" si="986"/>
        <v>0</v>
      </c>
      <c r="RZ83" s="311">
        <f t="shared" si="986"/>
        <v>3.3426539049554376</v>
      </c>
      <c r="SA83" s="311">
        <f t="shared" si="986"/>
        <v>3.1569582857633298</v>
      </c>
      <c r="SB83" s="311">
        <f t="shared" si="986"/>
        <v>0.94242877863226082</v>
      </c>
      <c r="SC83" s="311">
        <f t="shared" si="986"/>
        <v>0.83143533612039155</v>
      </c>
      <c r="SD83" s="311">
        <f t="shared" si="986"/>
        <v>0</v>
      </c>
      <c r="SE83" s="311">
        <f t="shared" si="986"/>
        <v>2.6926481500962058</v>
      </c>
      <c r="SF83" s="311">
        <f t="shared" si="986"/>
        <v>0</v>
      </c>
      <c r="SG83" s="311">
        <f t="shared" si="986"/>
        <v>2.5798719193522768</v>
      </c>
      <c r="SH83" s="311">
        <f t="shared" si="986"/>
        <v>0</v>
      </c>
      <c r="SI83" s="311">
        <f t="shared" si="986"/>
        <v>3.7022899000819294</v>
      </c>
      <c r="SJ83" s="311">
        <f t="shared" si="986"/>
        <v>0.92699928998313119</v>
      </c>
      <c r="SK83" s="311">
        <f t="shared" si="986"/>
        <v>1.1906395861476693</v>
      </c>
      <c r="SL83" s="311">
        <f t="shared" si="986"/>
        <v>0.68594990699752145</v>
      </c>
      <c r="SN83" s="311">
        <f>SN$36*SN59</f>
        <v>4.022942614515836</v>
      </c>
      <c r="SO83" s="311">
        <f t="shared" ref="SO83:TV83" si="987">SO$36*SO59</f>
        <v>4.3587096414399609</v>
      </c>
      <c r="SP83" s="311">
        <f t="shared" si="987"/>
        <v>5.1822420802768274</v>
      </c>
      <c r="SQ83" s="311">
        <f t="shared" si="987"/>
        <v>4.1760105760137503</v>
      </c>
      <c r="SR83" s="311">
        <f t="shared" si="987"/>
        <v>5.2458054735872075</v>
      </c>
      <c r="SS83" s="311">
        <f t="shared" si="987"/>
        <v>2.8537651286113133</v>
      </c>
      <c r="ST83" s="311">
        <f t="shared" si="987"/>
        <v>3.7140434767528467</v>
      </c>
      <c r="SU83" s="311">
        <f t="shared" si="987"/>
        <v>3.4131686638216587</v>
      </c>
      <c r="SV83" s="311">
        <f t="shared" si="987"/>
        <v>2.4759311185864887</v>
      </c>
      <c r="SW83" s="311">
        <f t="shared" si="987"/>
        <v>2.2148922115892988</v>
      </c>
      <c r="SX83" s="311">
        <f t="shared" si="987"/>
        <v>3.0880979682625349</v>
      </c>
      <c r="SY83" s="311">
        <f t="shared" si="987"/>
        <v>3.5686038135954328</v>
      </c>
      <c r="SZ83" s="311">
        <f t="shared" si="987"/>
        <v>3.2358184953637195</v>
      </c>
      <c r="TA83" s="311">
        <f t="shared" si="987"/>
        <v>2.9688324584142727</v>
      </c>
      <c r="TB83" s="311">
        <f t="shared" si="987"/>
        <v>2.9620294329429666</v>
      </c>
      <c r="TC83" s="311">
        <f t="shared" si="987"/>
        <v>8.3961899276333423</v>
      </c>
      <c r="TD83" s="311">
        <f t="shared" si="987"/>
        <v>10.396764854339789</v>
      </c>
      <c r="TE83" s="311">
        <f t="shared" si="987"/>
        <v>11.909031388692291</v>
      </c>
      <c r="TF83" s="311">
        <f t="shared" si="987"/>
        <v>8.4401429792064384</v>
      </c>
      <c r="TG83" s="311">
        <f t="shared" si="987"/>
        <v>11.298130587841886</v>
      </c>
      <c r="TH83" s="311">
        <f t="shared" si="987"/>
        <v>12.524687207610238</v>
      </c>
      <c r="TI83" s="311">
        <f t="shared" si="987"/>
        <v>14.137492853758596</v>
      </c>
      <c r="TJ83" s="311">
        <f t="shared" si="987"/>
        <v>16.77502734113698</v>
      </c>
      <c r="TK83" s="311">
        <f t="shared" si="987"/>
        <v>17.014560483875105</v>
      </c>
      <c r="TL83" s="311">
        <f t="shared" si="987"/>
        <v>13.146912920012273</v>
      </c>
      <c r="TM83" s="311">
        <f t="shared" si="987"/>
        <v>12.433735245544421</v>
      </c>
      <c r="TN83" s="311">
        <f t="shared" si="987"/>
        <v>9.0296369861091605</v>
      </c>
      <c r="TO83" s="311">
        <f t="shared" si="987"/>
        <v>14.389444398308983</v>
      </c>
      <c r="TP83" s="311">
        <f t="shared" si="987"/>
        <v>14.113615064886018</v>
      </c>
      <c r="TQ83" s="311">
        <f t="shared" si="987"/>
        <v>15.598507126240554</v>
      </c>
      <c r="TR83" s="311">
        <f t="shared" si="987"/>
        <v>12.869952945259893</v>
      </c>
      <c r="TS83" s="311">
        <f t="shared" si="987"/>
        <v>25.311909836199398</v>
      </c>
      <c r="TT83" s="311">
        <f t="shared" si="987"/>
        <v>3.7565591091509387</v>
      </c>
      <c r="TU83" s="311">
        <f t="shared" si="987"/>
        <v>4.5421623524903492</v>
      </c>
      <c r="TV83" s="311">
        <f t="shared" si="987"/>
        <v>2.7832353611019647</v>
      </c>
      <c r="TX83" s="311">
        <f>TX$36*TX59</f>
        <v>141.98125612530518</v>
      </c>
      <c r="TY83" s="311">
        <f t="shared" ref="TY83:VF83" si="988">TY$36*TY59</f>
        <v>164.26299821327996</v>
      </c>
      <c r="TZ83" s="311">
        <f t="shared" si="988"/>
        <v>437.20434111948424</v>
      </c>
      <c r="UA83" s="311">
        <f t="shared" si="988"/>
        <v>468.06741589037949</v>
      </c>
      <c r="UB83" s="311">
        <f t="shared" si="988"/>
        <v>242.15239887938577</v>
      </c>
      <c r="UC83" s="311">
        <f t="shared" si="988"/>
        <v>239.97550970744922</v>
      </c>
      <c r="UD83" s="311">
        <f t="shared" si="988"/>
        <v>219.25556907685205</v>
      </c>
      <c r="UE83" s="311">
        <f t="shared" si="988"/>
        <v>189.74192086927755</v>
      </c>
      <c r="UF83" s="311">
        <f t="shared" si="988"/>
        <v>215.74069729906279</v>
      </c>
      <c r="UG83" s="311">
        <f t="shared" si="988"/>
        <v>255.09153610636858</v>
      </c>
      <c r="UH83" s="311">
        <f t="shared" si="988"/>
        <v>39.169040695423931</v>
      </c>
      <c r="UI83" s="311">
        <f t="shared" si="988"/>
        <v>66.575727660898565</v>
      </c>
      <c r="UJ83" s="311">
        <f t="shared" si="988"/>
        <v>26.335042077794288</v>
      </c>
      <c r="UK83" s="311">
        <f t="shared" si="988"/>
        <v>42.222813103056723</v>
      </c>
      <c r="UL83" s="311">
        <f t="shared" si="988"/>
        <v>118.0324127827474</v>
      </c>
      <c r="UM83" s="311">
        <f t="shared" si="988"/>
        <v>39.611130474377532</v>
      </c>
      <c r="UN83" s="311">
        <f t="shared" si="988"/>
        <v>67.336245267766984</v>
      </c>
      <c r="UO83" s="311">
        <f t="shared" si="988"/>
        <v>76.139914912483363</v>
      </c>
      <c r="UP83" s="311">
        <f t="shared" si="988"/>
        <v>24.161955782709516</v>
      </c>
      <c r="UQ83" s="311">
        <f t="shared" si="988"/>
        <v>38.354099582074632</v>
      </c>
      <c r="UR83" s="311">
        <f t="shared" si="988"/>
        <v>106.71001543922723</v>
      </c>
      <c r="US83" s="311">
        <f t="shared" si="988"/>
        <v>57.62083133718459</v>
      </c>
      <c r="UT83" s="311">
        <f t="shared" si="988"/>
        <v>77.939994532146741</v>
      </c>
      <c r="UU83" s="311">
        <f t="shared" si="988"/>
        <v>57.192699103028055</v>
      </c>
      <c r="UV83" s="311">
        <f t="shared" si="988"/>
        <v>13.769753954545948</v>
      </c>
      <c r="UW83" s="311">
        <f t="shared" si="988"/>
        <v>51.359826404811798</v>
      </c>
      <c r="UX83" s="311">
        <f t="shared" si="988"/>
        <v>186.11528521910614</v>
      </c>
      <c r="UY83" s="311">
        <f t="shared" si="988"/>
        <v>176.67620732730794</v>
      </c>
      <c r="UZ83" s="311">
        <f t="shared" si="988"/>
        <v>84.038850849447783</v>
      </c>
      <c r="VA83" s="311">
        <f t="shared" si="988"/>
        <v>38.932320065077164</v>
      </c>
      <c r="VB83" s="311">
        <f t="shared" si="988"/>
        <v>53.643744406590464</v>
      </c>
      <c r="VC83" s="311">
        <f t="shared" si="988"/>
        <v>1.1132156162631077</v>
      </c>
      <c r="VD83" s="311">
        <f t="shared" si="988"/>
        <v>1.883113819619689</v>
      </c>
      <c r="VE83" s="311">
        <f t="shared" si="988"/>
        <v>2.2163579529160495</v>
      </c>
      <c r="VF83" s="311">
        <f t="shared" si="988"/>
        <v>3.3737524455801799</v>
      </c>
      <c r="VH83" s="311">
        <f>VH$36*VH59</f>
        <v>0</v>
      </c>
      <c r="VI83" s="311">
        <f t="shared" ref="VI83:WP83" si="989">VI$36*VI59</f>
        <v>0</v>
      </c>
      <c r="VJ83" s="311">
        <f t="shared" si="989"/>
        <v>0</v>
      </c>
      <c r="VK83" s="311">
        <f t="shared" si="989"/>
        <v>0</v>
      </c>
      <c r="VL83" s="311">
        <f t="shared" si="989"/>
        <v>0</v>
      </c>
      <c r="VM83" s="311">
        <f t="shared" si="989"/>
        <v>0</v>
      </c>
      <c r="VN83" s="311">
        <f t="shared" si="989"/>
        <v>0</v>
      </c>
      <c r="VO83" s="311">
        <f t="shared" si="989"/>
        <v>0</v>
      </c>
      <c r="VP83" s="311">
        <f t="shared" si="989"/>
        <v>0</v>
      </c>
      <c r="VQ83" s="311">
        <f t="shared" si="989"/>
        <v>0</v>
      </c>
      <c r="VR83" s="311">
        <f t="shared" si="989"/>
        <v>0</v>
      </c>
      <c r="VS83" s="311">
        <f t="shared" si="989"/>
        <v>0</v>
      </c>
      <c r="VT83" s="311">
        <f t="shared" si="989"/>
        <v>0</v>
      </c>
      <c r="VU83" s="311">
        <f t="shared" si="989"/>
        <v>0</v>
      </c>
      <c r="VV83" s="311">
        <f t="shared" si="989"/>
        <v>0</v>
      </c>
      <c r="VW83" s="311">
        <f t="shared" si="989"/>
        <v>0</v>
      </c>
      <c r="VX83" s="311">
        <f t="shared" si="989"/>
        <v>0</v>
      </c>
      <c r="VY83" s="311">
        <f t="shared" si="989"/>
        <v>0</v>
      </c>
      <c r="VZ83" s="311">
        <f t="shared" si="989"/>
        <v>0</v>
      </c>
      <c r="WA83" s="311">
        <f t="shared" si="989"/>
        <v>0</v>
      </c>
      <c r="WB83" s="311">
        <f t="shared" si="989"/>
        <v>0</v>
      </c>
      <c r="WC83" s="311">
        <f t="shared" si="989"/>
        <v>0</v>
      </c>
      <c r="WD83" s="311">
        <f t="shared" si="989"/>
        <v>0</v>
      </c>
      <c r="WE83" s="311">
        <f t="shared" si="989"/>
        <v>0</v>
      </c>
      <c r="WF83" s="311">
        <f t="shared" si="989"/>
        <v>0</v>
      </c>
      <c r="WG83" s="311">
        <f t="shared" si="989"/>
        <v>0</v>
      </c>
      <c r="WH83" s="311">
        <f t="shared" si="989"/>
        <v>0</v>
      </c>
      <c r="WI83" s="311">
        <f t="shared" si="989"/>
        <v>0</v>
      </c>
      <c r="WJ83" s="311">
        <f t="shared" si="989"/>
        <v>0</v>
      </c>
      <c r="WK83" s="311">
        <f t="shared" si="989"/>
        <v>0</v>
      </c>
      <c r="WL83" s="311">
        <f t="shared" si="989"/>
        <v>0</v>
      </c>
      <c r="WM83" s="311">
        <f t="shared" si="989"/>
        <v>0</v>
      </c>
      <c r="WN83" s="311">
        <f t="shared" si="989"/>
        <v>0</v>
      </c>
      <c r="WO83" s="311">
        <f t="shared" si="989"/>
        <v>0</v>
      </c>
      <c r="WP83" s="311">
        <f t="shared" si="989"/>
        <v>0</v>
      </c>
      <c r="WR83" s="311">
        <f>WR$36*WR59</f>
        <v>0</v>
      </c>
      <c r="WS83" s="311">
        <f t="shared" ref="WS83:XZ83" si="990">WS$36*WS59</f>
        <v>0</v>
      </c>
      <c r="WT83" s="311">
        <f t="shared" si="990"/>
        <v>0</v>
      </c>
      <c r="WU83" s="311">
        <f t="shared" si="990"/>
        <v>0</v>
      </c>
      <c r="WV83" s="311">
        <f t="shared" si="990"/>
        <v>0</v>
      </c>
      <c r="WW83" s="311">
        <f t="shared" si="990"/>
        <v>0</v>
      </c>
      <c r="WX83" s="311">
        <f t="shared" si="990"/>
        <v>0</v>
      </c>
      <c r="WY83" s="311">
        <f t="shared" si="990"/>
        <v>0</v>
      </c>
      <c r="WZ83" s="311">
        <f t="shared" si="990"/>
        <v>0</v>
      </c>
      <c r="XA83" s="311">
        <f t="shared" si="990"/>
        <v>0</v>
      </c>
      <c r="XB83" s="311">
        <f t="shared" si="990"/>
        <v>0</v>
      </c>
      <c r="XC83" s="311">
        <f t="shared" si="990"/>
        <v>0</v>
      </c>
      <c r="XD83" s="311">
        <f t="shared" si="990"/>
        <v>0</v>
      </c>
      <c r="XE83" s="311">
        <f t="shared" si="990"/>
        <v>0</v>
      </c>
      <c r="XF83" s="311">
        <f t="shared" si="990"/>
        <v>0</v>
      </c>
      <c r="XG83" s="311">
        <f t="shared" si="990"/>
        <v>0</v>
      </c>
      <c r="XH83" s="311">
        <f t="shared" si="990"/>
        <v>0</v>
      </c>
      <c r="XI83" s="311">
        <f t="shared" si="990"/>
        <v>0</v>
      </c>
      <c r="XJ83" s="311">
        <f t="shared" si="990"/>
        <v>0</v>
      </c>
      <c r="XK83" s="311">
        <f t="shared" si="990"/>
        <v>0</v>
      </c>
      <c r="XL83" s="311">
        <f t="shared" si="990"/>
        <v>0</v>
      </c>
      <c r="XM83" s="311">
        <f t="shared" si="990"/>
        <v>0</v>
      </c>
      <c r="XN83" s="311">
        <f t="shared" si="990"/>
        <v>0</v>
      </c>
      <c r="XO83" s="311">
        <f t="shared" si="990"/>
        <v>0</v>
      </c>
      <c r="XP83" s="311">
        <f t="shared" si="990"/>
        <v>0</v>
      </c>
      <c r="XQ83" s="311">
        <f t="shared" si="990"/>
        <v>0</v>
      </c>
      <c r="XR83" s="311">
        <f t="shared" si="990"/>
        <v>0</v>
      </c>
      <c r="XS83" s="311">
        <f t="shared" si="990"/>
        <v>0</v>
      </c>
      <c r="XT83" s="311">
        <f t="shared" si="990"/>
        <v>0</v>
      </c>
      <c r="XU83" s="311">
        <f t="shared" si="990"/>
        <v>0</v>
      </c>
      <c r="XV83" s="311">
        <f t="shared" si="990"/>
        <v>0</v>
      </c>
      <c r="XW83" s="311">
        <f t="shared" si="990"/>
        <v>0</v>
      </c>
      <c r="XX83" s="311">
        <f t="shared" si="990"/>
        <v>0</v>
      </c>
      <c r="XY83" s="311">
        <f t="shared" si="990"/>
        <v>0</v>
      </c>
      <c r="XZ83" s="311">
        <f t="shared" si="990"/>
        <v>0</v>
      </c>
      <c r="YB83" s="311">
        <f>YB$36*YB59</f>
        <v>0</v>
      </c>
      <c r="YC83" s="311">
        <f t="shared" ref="YC83:ZJ83" si="991">YC$36*YC59</f>
        <v>0</v>
      </c>
      <c r="YD83" s="311">
        <f t="shared" si="991"/>
        <v>0</v>
      </c>
      <c r="YE83" s="311">
        <f t="shared" si="991"/>
        <v>0</v>
      </c>
      <c r="YF83" s="311">
        <f t="shared" si="991"/>
        <v>0</v>
      </c>
      <c r="YG83" s="311">
        <f t="shared" si="991"/>
        <v>0</v>
      </c>
      <c r="YH83" s="311">
        <f t="shared" si="991"/>
        <v>0</v>
      </c>
      <c r="YI83" s="311">
        <f t="shared" si="991"/>
        <v>0</v>
      </c>
      <c r="YJ83" s="311">
        <f t="shared" si="991"/>
        <v>0</v>
      </c>
      <c r="YK83" s="311">
        <f t="shared" si="991"/>
        <v>0</v>
      </c>
      <c r="YL83" s="311">
        <f t="shared" si="991"/>
        <v>0</v>
      </c>
      <c r="YM83" s="311">
        <f t="shared" si="991"/>
        <v>0</v>
      </c>
      <c r="YN83" s="311">
        <f t="shared" si="991"/>
        <v>0</v>
      </c>
      <c r="YO83" s="311">
        <f t="shared" si="991"/>
        <v>0</v>
      </c>
      <c r="YP83" s="311">
        <f t="shared" si="991"/>
        <v>0</v>
      </c>
      <c r="YQ83" s="311">
        <f t="shared" si="991"/>
        <v>0</v>
      </c>
      <c r="YR83" s="311">
        <f t="shared" si="991"/>
        <v>0</v>
      </c>
      <c r="YS83" s="311">
        <f t="shared" si="991"/>
        <v>0</v>
      </c>
      <c r="YT83" s="311">
        <f t="shared" si="991"/>
        <v>0</v>
      </c>
      <c r="YU83" s="311">
        <f t="shared" si="991"/>
        <v>0</v>
      </c>
      <c r="YV83" s="311">
        <f t="shared" si="991"/>
        <v>0</v>
      </c>
      <c r="YW83" s="311">
        <f t="shared" si="991"/>
        <v>0</v>
      </c>
      <c r="YX83" s="311">
        <f t="shared" si="991"/>
        <v>0</v>
      </c>
      <c r="YY83" s="311">
        <f t="shared" si="991"/>
        <v>0</v>
      </c>
      <c r="YZ83" s="311">
        <f t="shared" si="991"/>
        <v>0</v>
      </c>
      <c r="ZA83" s="311">
        <f t="shared" si="991"/>
        <v>0</v>
      </c>
      <c r="ZB83" s="311">
        <f t="shared" si="991"/>
        <v>0</v>
      </c>
      <c r="ZC83" s="311">
        <f t="shared" si="991"/>
        <v>0</v>
      </c>
      <c r="ZD83" s="311">
        <f t="shared" si="991"/>
        <v>0</v>
      </c>
      <c r="ZE83" s="311">
        <f t="shared" si="991"/>
        <v>0</v>
      </c>
      <c r="ZF83" s="311">
        <f t="shared" si="991"/>
        <v>0</v>
      </c>
      <c r="ZG83" s="311">
        <f t="shared" si="991"/>
        <v>0</v>
      </c>
      <c r="ZH83" s="311">
        <f t="shared" si="991"/>
        <v>0</v>
      </c>
      <c r="ZI83" s="311">
        <f t="shared" si="991"/>
        <v>0</v>
      </c>
      <c r="ZJ83" s="311">
        <f t="shared" si="991"/>
        <v>0.17716425139110786</v>
      </c>
      <c r="ZL83" s="311">
        <f>ZL$36*ZL59</f>
        <v>0</v>
      </c>
      <c r="ZM83" s="311">
        <f t="shared" ref="ZM83:AAT83" si="992">ZM$36*ZM59</f>
        <v>0</v>
      </c>
      <c r="ZN83" s="311">
        <f t="shared" si="992"/>
        <v>0</v>
      </c>
      <c r="ZO83" s="311">
        <f t="shared" si="992"/>
        <v>0</v>
      </c>
      <c r="ZP83" s="311">
        <f t="shared" si="992"/>
        <v>0</v>
      </c>
      <c r="ZQ83" s="311">
        <f t="shared" si="992"/>
        <v>0</v>
      </c>
      <c r="ZR83" s="311">
        <f t="shared" si="992"/>
        <v>0</v>
      </c>
      <c r="ZS83" s="311">
        <f t="shared" si="992"/>
        <v>0</v>
      </c>
      <c r="ZT83" s="311">
        <f t="shared" si="992"/>
        <v>0</v>
      </c>
      <c r="ZU83" s="311">
        <f t="shared" si="992"/>
        <v>0</v>
      </c>
      <c r="ZV83" s="311">
        <f t="shared" si="992"/>
        <v>0</v>
      </c>
      <c r="ZW83" s="311">
        <f t="shared" si="992"/>
        <v>0</v>
      </c>
      <c r="ZX83" s="311">
        <f t="shared" si="992"/>
        <v>0</v>
      </c>
      <c r="ZY83" s="311">
        <f t="shared" si="992"/>
        <v>0</v>
      </c>
      <c r="ZZ83" s="311">
        <f t="shared" si="992"/>
        <v>0</v>
      </c>
      <c r="AAA83" s="311">
        <f t="shared" si="992"/>
        <v>0</v>
      </c>
      <c r="AAB83" s="311">
        <f t="shared" si="992"/>
        <v>0</v>
      </c>
      <c r="AAC83" s="311">
        <f t="shared" si="992"/>
        <v>0</v>
      </c>
      <c r="AAD83" s="311">
        <f t="shared" si="992"/>
        <v>0</v>
      </c>
      <c r="AAE83" s="311">
        <f t="shared" si="992"/>
        <v>0</v>
      </c>
      <c r="AAF83" s="311">
        <f t="shared" si="992"/>
        <v>0</v>
      </c>
      <c r="AAG83" s="311">
        <f t="shared" si="992"/>
        <v>0</v>
      </c>
      <c r="AAH83" s="311">
        <f t="shared" si="992"/>
        <v>0</v>
      </c>
      <c r="AAI83" s="311">
        <f t="shared" si="992"/>
        <v>0</v>
      </c>
      <c r="AAJ83" s="311">
        <f t="shared" si="992"/>
        <v>0</v>
      </c>
      <c r="AAK83" s="311">
        <f t="shared" si="992"/>
        <v>0</v>
      </c>
      <c r="AAL83" s="311">
        <f t="shared" si="992"/>
        <v>0</v>
      </c>
      <c r="AAM83" s="311">
        <f t="shared" si="992"/>
        <v>0</v>
      </c>
      <c r="AAN83" s="311">
        <f t="shared" si="992"/>
        <v>0</v>
      </c>
      <c r="AAO83" s="311">
        <f t="shared" si="992"/>
        <v>0</v>
      </c>
      <c r="AAP83" s="311">
        <f t="shared" si="992"/>
        <v>0</v>
      </c>
      <c r="AAQ83" s="311">
        <f t="shared" si="992"/>
        <v>0</v>
      </c>
      <c r="AAR83" s="311">
        <f t="shared" si="992"/>
        <v>0</v>
      </c>
      <c r="AAS83" s="311">
        <f t="shared" si="992"/>
        <v>0</v>
      </c>
      <c r="AAT83" s="311">
        <f t="shared" si="992"/>
        <v>0</v>
      </c>
      <c r="AAV83" s="311">
        <f>AAV$36*AAV59</f>
        <v>0</v>
      </c>
      <c r="AAW83" s="311">
        <f t="shared" ref="AAW83:ACD83" si="993">AAW$36*AAW59</f>
        <v>0</v>
      </c>
      <c r="AAX83" s="311">
        <f t="shared" si="993"/>
        <v>0</v>
      </c>
      <c r="AAY83" s="311">
        <f t="shared" si="993"/>
        <v>0</v>
      </c>
      <c r="AAZ83" s="311">
        <f t="shared" si="993"/>
        <v>0</v>
      </c>
      <c r="ABA83" s="311">
        <f t="shared" si="993"/>
        <v>0</v>
      </c>
      <c r="ABB83" s="311">
        <f t="shared" si="993"/>
        <v>0</v>
      </c>
      <c r="ABC83" s="311">
        <f t="shared" si="993"/>
        <v>0</v>
      </c>
      <c r="ABD83" s="311">
        <f t="shared" si="993"/>
        <v>0</v>
      </c>
      <c r="ABE83" s="311">
        <f t="shared" si="993"/>
        <v>0</v>
      </c>
      <c r="ABF83" s="311">
        <f t="shared" si="993"/>
        <v>0</v>
      </c>
      <c r="ABG83" s="311">
        <f t="shared" si="993"/>
        <v>0</v>
      </c>
      <c r="ABH83" s="311">
        <f t="shared" si="993"/>
        <v>0</v>
      </c>
      <c r="ABI83" s="311">
        <f t="shared" si="993"/>
        <v>0</v>
      </c>
      <c r="ABJ83" s="311">
        <f t="shared" si="993"/>
        <v>0</v>
      </c>
      <c r="ABK83" s="311">
        <f t="shared" si="993"/>
        <v>0</v>
      </c>
      <c r="ABL83" s="311">
        <f t="shared" si="993"/>
        <v>0</v>
      </c>
      <c r="ABM83" s="311">
        <f t="shared" si="993"/>
        <v>0</v>
      </c>
      <c r="ABN83" s="311">
        <f t="shared" si="993"/>
        <v>0</v>
      </c>
      <c r="ABO83" s="311">
        <f t="shared" si="993"/>
        <v>0</v>
      </c>
      <c r="ABP83" s="311">
        <f t="shared" si="993"/>
        <v>0</v>
      </c>
      <c r="ABQ83" s="311">
        <f t="shared" si="993"/>
        <v>0</v>
      </c>
      <c r="ABR83" s="311">
        <f t="shared" si="993"/>
        <v>0</v>
      </c>
      <c r="ABS83" s="311">
        <f t="shared" si="993"/>
        <v>0</v>
      </c>
      <c r="ABT83" s="311">
        <f t="shared" si="993"/>
        <v>0</v>
      </c>
      <c r="ABU83" s="311">
        <f t="shared" si="993"/>
        <v>0</v>
      </c>
      <c r="ABV83" s="311">
        <f t="shared" si="993"/>
        <v>0</v>
      </c>
      <c r="ABW83" s="311">
        <f t="shared" si="993"/>
        <v>0</v>
      </c>
      <c r="ABX83" s="311">
        <f t="shared" si="993"/>
        <v>0</v>
      </c>
      <c r="ABY83" s="311">
        <f t="shared" si="993"/>
        <v>0</v>
      </c>
      <c r="ABZ83" s="311">
        <f t="shared" si="993"/>
        <v>0</v>
      </c>
      <c r="ACA83" s="311">
        <f t="shared" si="993"/>
        <v>0</v>
      </c>
      <c r="ACB83" s="311">
        <f t="shared" si="993"/>
        <v>0</v>
      </c>
      <c r="ACC83" s="311">
        <f t="shared" si="993"/>
        <v>0</v>
      </c>
      <c r="ACD83" s="311">
        <f t="shared" si="993"/>
        <v>0</v>
      </c>
      <c r="ACF83" s="311">
        <f>ACF$36*ACF59</f>
        <v>25.501278893846504</v>
      </c>
      <c r="ACG83" s="311">
        <f t="shared" ref="ACG83:ADN83" si="994">ACG$36*ACG59</f>
        <v>26.996858564411042</v>
      </c>
      <c r="ACH83" s="311">
        <f t="shared" si="994"/>
        <v>37.564885820185367</v>
      </c>
      <c r="ACI83" s="311">
        <f t="shared" si="994"/>
        <v>27.993246731715708</v>
      </c>
      <c r="ACJ83" s="311">
        <f t="shared" si="994"/>
        <v>42.558055896964262</v>
      </c>
      <c r="ACK83" s="311">
        <f t="shared" si="994"/>
        <v>27.430231414294131</v>
      </c>
      <c r="ACL83" s="311">
        <f t="shared" si="994"/>
        <v>29.380359862664143</v>
      </c>
      <c r="ACM83" s="311">
        <f t="shared" si="994"/>
        <v>42.897995693873213</v>
      </c>
      <c r="ACN83" s="311">
        <f t="shared" si="994"/>
        <v>45.311857165337521</v>
      </c>
      <c r="ACO83" s="311">
        <f t="shared" si="994"/>
        <v>36.252868431354955</v>
      </c>
      <c r="ACP83" s="311">
        <f t="shared" si="994"/>
        <v>34.309084778126653</v>
      </c>
      <c r="ACQ83" s="311">
        <f t="shared" si="994"/>
        <v>55.628620779980736</v>
      </c>
      <c r="ACR83" s="311">
        <f t="shared" si="994"/>
        <v>58.525690648010375</v>
      </c>
      <c r="ACS83" s="311">
        <f t="shared" si="994"/>
        <v>42.254661866534001</v>
      </c>
      <c r="ACT83" s="311">
        <f t="shared" si="994"/>
        <v>43.839661405248222</v>
      </c>
      <c r="ACU83" s="311">
        <f t="shared" si="994"/>
        <v>45.187504517868121</v>
      </c>
      <c r="ACV83" s="311">
        <f t="shared" si="994"/>
        <v>67.615423919207757</v>
      </c>
      <c r="ACW83" s="311">
        <f t="shared" si="994"/>
        <v>62.506764564684495</v>
      </c>
      <c r="ACX83" s="311">
        <f t="shared" si="994"/>
        <v>43.259589714845362</v>
      </c>
      <c r="ACY83" s="311">
        <f t="shared" si="994"/>
        <v>47.485517149314589</v>
      </c>
      <c r="ACZ83" s="311">
        <f t="shared" si="994"/>
        <v>51.868019883110037</v>
      </c>
      <c r="ADA83" s="311">
        <f t="shared" si="994"/>
        <v>54.366879148572536</v>
      </c>
      <c r="ADB83" s="311">
        <f t="shared" si="994"/>
        <v>81.25028528322332</v>
      </c>
      <c r="ADC83" s="311">
        <f t="shared" si="994"/>
        <v>80.777799728789446</v>
      </c>
      <c r="ADD83" s="311">
        <f t="shared" si="994"/>
        <v>54.807354220589048</v>
      </c>
      <c r="ADE83" s="311">
        <f t="shared" si="994"/>
        <v>58.989161880278147</v>
      </c>
      <c r="ADF83" s="311">
        <f t="shared" si="994"/>
        <v>60.247260808558394</v>
      </c>
      <c r="ADG83" s="311">
        <f t="shared" si="994"/>
        <v>90.442787919099743</v>
      </c>
      <c r="ADH83" s="311">
        <f t="shared" si="994"/>
        <v>66.390756177610143</v>
      </c>
      <c r="ADI83" s="311">
        <f t="shared" si="994"/>
        <v>98.638573616477927</v>
      </c>
      <c r="ADJ83" s="311">
        <f t="shared" si="994"/>
        <v>71.27886468347748</v>
      </c>
      <c r="ADK83" s="311">
        <f t="shared" si="994"/>
        <v>490.89585114224445</v>
      </c>
      <c r="ADL83" s="311">
        <f t="shared" si="994"/>
        <v>126.75929369304484</v>
      </c>
      <c r="ADM83" s="311">
        <f t="shared" si="994"/>
        <v>146.87796105439216</v>
      </c>
      <c r="ADN83" s="311">
        <f t="shared" si="994"/>
        <v>285.94565889003701</v>
      </c>
      <c r="ADP83" s="311">
        <f>ADP$36*ADP59</f>
        <v>0</v>
      </c>
      <c r="ADQ83" s="311">
        <f t="shared" ref="ADQ83:AEX83" si="995">ADQ$36*ADQ59</f>
        <v>0</v>
      </c>
      <c r="ADR83" s="311">
        <f t="shared" si="995"/>
        <v>0</v>
      </c>
      <c r="ADS83" s="311">
        <f t="shared" si="995"/>
        <v>0</v>
      </c>
      <c r="ADT83" s="311">
        <f t="shared" si="995"/>
        <v>0</v>
      </c>
      <c r="ADU83" s="311">
        <f t="shared" si="995"/>
        <v>0</v>
      </c>
      <c r="ADV83" s="311">
        <f t="shared" si="995"/>
        <v>0</v>
      </c>
      <c r="ADW83" s="311">
        <f t="shared" si="995"/>
        <v>0</v>
      </c>
      <c r="ADX83" s="311">
        <f t="shared" si="995"/>
        <v>0</v>
      </c>
      <c r="ADY83" s="311">
        <f t="shared" si="995"/>
        <v>0</v>
      </c>
      <c r="ADZ83" s="311">
        <f t="shared" si="995"/>
        <v>0</v>
      </c>
      <c r="AEA83" s="311">
        <f t="shared" si="995"/>
        <v>0</v>
      </c>
      <c r="AEB83" s="311">
        <f t="shared" si="995"/>
        <v>0</v>
      </c>
      <c r="AEC83" s="311">
        <f t="shared" si="995"/>
        <v>0</v>
      </c>
      <c r="AED83" s="311">
        <f t="shared" si="995"/>
        <v>0</v>
      </c>
      <c r="AEE83" s="311">
        <f t="shared" si="995"/>
        <v>0</v>
      </c>
      <c r="AEF83" s="311">
        <f t="shared" si="995"/>
        <v>0</v>
      </c>
      <c r="AEG83" s="311">
        <f t="shared" si="995"/>
        <v>0</v>
      </c>
      <c r="AEH83" s="311">
        <f t="shared" si="995"/>
        <v>0</v>
      </c>
      <c r="AEI83" s="311">
        <f t="shared" si="995"/>
        <v>0</v>
      </c>
      <c r="AEJ83" s="311">
        <f t="shared" si="995"/>
        <v>0</v>
      </c>
      <c r="AEK83" s="311">
        <f t="shared" si="995"/>
        <v>0</v>
      </c>
      <c r="AEL83" s="311">
        <f t="shared" si="995"/>
        <v>0</v>
      </c>
      <c r="AEM83" s="311">
        <f t="shared" si="995"/>
        <v>0</v>
      </c>
      <c r="AEN83" s="311">
        <f t="shared" si="995"/>
        <v>0</v>
      </c>
      <c r="AEO83" s="311">
        <f t="shared" si="995"/>
        <v>0</v>
      </c>
      <c r="AEP83" s="311">
        <f t="shared" si="995"/>
        <v>0</v>
      </c>
      <c r="AEQ83" s="311">
        <f t="shared" si="995"/>
        <v>0</v>
      </c>
      <c r="AER83" s="311">
        <f t="shared" si="995"/>
        <v>0</v>
      </c>
      <c r="AES83" s="311">
        <f t="shared" si="995"/>
        <v>0</v>
      </c>
      <c r="AET83" s="311">
        <f t="shared" si="995"/>
        <v>0</v>
      </c>
      <c r="AEU83" s="311">
        <f t="shared" si="995"/>
        <v>0</v>
      </c>
      <c r="AEV83" s="311">
        <f t="shared" si="995"/>
        <v>0</v>
      </c>
      <c r="AEW83" s="311">
        <f t="shared" si="995"/>
        <v>0</v>
      </c>
      <c r="AEX83" s="311">
        <f t="shared" si="995"/>
        <v>0</v>
      </c>
      <c r="AEZ83" s="311">
        <f>AEZ$36*AEZ59</f>
        <v>0</v>
      </c>
      <c r="AFA83" s="311">
        <f t="shared" ref="AFA83:AGH83" si="996">AFA$36*AFA59</f>
        <v>0</v>
      </c>
      <c r="AFB83" s="311">
        <f t="shared" si="996"/>
        <v>0</v>
      </c>
      <c r="AFC83" s="311">
        <f t="shared" si="996"/>
        <v>0</v>
      </c>
      <c r="AFD83" s="311">
        <f t="shared" si="996"/>
        <v>0</v>
      </c>
      <c r="AFE83" s="311">
        <f t="shared" si="996"/>
        <v>0</v>
      </c>
      <c r="AFF83" s="311">
        <f t="shared" si="996"/>
        <v>0</v>
      </c>
      <c r="AFG83" s="311">
        <f t="shared" si="996"/>
        <v>0</v>
      </c>
      <c r="AFH83" s="311">
        <f t="shared" si="996"/>
        <v>0</v>
      </c>
      <c r="AFI83" s="311">
        <f t="shared" si="996"/>
        <v>0</v>
      </c>
      <c r="AFJ83" s="311">
        <f t="shared" si="996"/>
        <v>0</v>
      </c>
      <c r="AFK83" s="311">
        <f t="shared" si="996"/>
        <v>0</v>
      </c>
      <c r="AFL83" s="311">
        <f t="shared" si="996"/>
        <v>0</v>
      </c>
      <c r="AFM83" s="311">
        <f t="shared" si="996"/>
        <v>0</v>
      </c>
      <c r="AFN83" s="311">
        <f t="shared" si="996"/>
        <v>0</v>
      </c>
      <c r="AFO83" s="311">
        <f t="shared" si="996"/>
        <v>0</v>
      </c>
      <c r="AFP83" s="311">
        <f t="shared" si="996"/>
        <v>0</v>
      </c>
      <c r="AFQ83" s="311">
        <f t="shared" si="996"/>
        <v>0</v>
      </c>
      <c r="AFR83" s="311">
        <f t="shared" si="996"/>
        <v>0</v>
      </c>
      <c r="AFS83" s="311">
        <f t="shared" si="996"/>
        <v>0</v>
      </c>
      <c r="AFT83" s="311">
        <f t="shared" si="996"/>
        <v>0</v>
      </c>
      <c r="AFU83" s="311">
        <f t="shared" si="996"/>
        <v>0</v>
      </c>
      <c r="AFV83" s="311">
        <f t="shared" si="996"/>
        <v>0</v>
      </c>
      <c r="AFW83" s="311">
        <f t="shared" si="996"/>
        <v>0</v>
      </c>
      <c r="AFX83" s="311">
        <f t="shared" si="996"/>
        <v>0</v>
      </c>
      <c r="AFY83" s="311">
        <f t="shared" si="996"/>
        <v>0</v>
      </c>
      <c r="AFZ83" s="311">
        <f t="shared" si="996"/>
        <v>0</v>
      </c>
      <c r="AGA83" s="311">
        <f t="shared" si="996"/>
        <v>0</v>
      </c>
      <c r="AGB83" s="311">
        <f t="shared" si="996"/>
        <v>0</v>
      </c>
      <c r="AGC83" s="311">
        <f t="shared" si="996"/>
        <v>0</v>
      </c>
      <c r="AGD83" s="311">
        <f t="shared" si="996"/>
        <v>0</v>
      </c>
      <c r="AGE83" s="311">
        <f t="shared" si="996"/>
        <v>0</v>
      </c>
      <c r="AGF83" s="311">
        <f t="shared" si="996"/>
        <v>0</v>
      </c>
      <c r="AGG83" s="311">
        <f t="shared" si="996"/>
        <v>0</v>
      </c>
      <c r="AGH83" s="311">
        <f t="shared" si="996"/>
        <v>0</v>
      </c>
    </row>
    <row r="84" spans="3:866" x14ac:dyDescent="0.25">
      <c r="C84" s="149" t="s">
        <v>90</v>
      </c>
      <c r="D84" s="311">
        <f t="shared" ref="D84:AL84" si="997">D$36*D60</f>
        <v>384.06265434842805</v>
      </c>
      <c r="E84" s="311">
        <f t="shared" si="997"/>
        <v>452.93274477927548</v>
      </c>
      <c r="F84" s="311">
        <f t="shared" si="997"/>
        <v>491.37605812965415</v>
      </c>
      <c r="G84" s="311">
        <f t="shared" si="997"/>
        <v>811.90140791623003</v>
      </c>
      <c r="H84" s="311">
        <f t="shared" si="997"/>
        <v>715.85648471741968</v>
      </c>
      <c r="I84" s="311">
        <f t="shared" si="997"/>
        <v>942.104811576202</v>
      </c>
      <c r="J84" s="311">
        <f t="shared" si="997"/>
        <v>789.29511132471885</v>
      </c>
      <c r="K84" s="311">
        <f t="shared" si="997"/>
        <v>735.10698137318252</v>
      </c>
      <c r="L84" s="311">
        <f t="shared" si="997"/>
        <v>712.95365725127419</v>
      </c>
      <c r="M84" s="311">
        <f t="shared" si="997"/>
        <v>778.65025289302821</v>
      </c>
      <c r="N84" s="311">
        <f t="shared" si="997"/>
        <v>1434.6686500444591</v>
      </c>
      <c r="O84" s="311">
        <f t="shared" si="997"/>
        <v>1443.3897870123724</v>
      </c>
      <c r="P84" s="311">
        <f t="shared" si="997"/>
        <v>1436.6674224024475</v>
      </c>
      <c r="Q84" s="311">
        <f t="shared" si="997"/>
        <v>1587.3545089118588</v>
      </c>
      <c r="R84" s="311">
        <f t="shared" si="997"/>
        <v>1558.7064745109631</v>
      </c>
      <c r="S84" s="311">
        <f t="shared" si="997"/>
        <v>1624.2156713497336</v>
      </c>
      <c r="T84" s="311">
        <f t="shared" si="997"/>
        <v>1606.9747904235505</v>
      </c>
      <c r="U84" s="311">
        <f t="shared" si="997"/>
        <v>1572.2996263321616</v>
      </c>
      <c r="V84" s="311">
        <f t="shared" si="997"/>
        <v>1537.4222452855108</v>
      </c>
      <c r="W84" s="311">
        <f t="shared" si="997"/>
        <v>1697.4696142795144</v>
      </c>
      <c r="X84" s="311">
        <f t="shared" si="997"/>
        <v>1750.0008267980068</v>
      </c>
      <c r="Y84" s="311">
        <f t="shared" si="997"/>
        <v>1829.1785884513702</v>
      </c>
      <c r="Z84" s="311">
        <f t="shared" si="997"/>
        <v>1712.3353451249859</v>
      </c>
      <c r="AA84" s="311">
        <f t="shared" si="997"/>
        <v>1951.3051764379272</v>
      </c>
      <c r="AB84" s="311">
        <f t="shared" si="997"/>
        <v>2317.6798010622106</v>
      </c>
      <c r="AC84" s="311">
        <f t="shared" si="997"/>
        <v>2654.4663811585506</v>
      </c>
      <c r="AD84" s="311">
        <f t="shared" si="997"/>
        <v>3052.0364687356146</v>
      </c>
      <c r="AE84" s="311">
        <f t="shared" si="997"/>
        <v>3928.0578750331097</v>
      </c>
      <c r="AF84" s="311">
        <f t="shared" si="997"/>
        <v>4845.8845485739112</v>
      </c>
      <c r="AG84" s="311">
        <f t="shared" si="997"/>
        <v>5484.9759719003414</v>
      </c>
      <c r="AH84" s="311">
        <f t="shared" si="997"/>
        <v>6228.1643141786917</v>
      </c>
      <c r="AI84" s="311">
        <f t="shared" si="997"/>
        <v>5107.4799356835847</v>
      </c>
      <c r="AJ84" s="311">
        <f t="shared" si="997"/>
        <v>7995.524280293962</v>
      </c>
      <c r="AK84" s="311">
        <f t="shared" si="997"/>
        <v>8103.5453954364202</v>
      </c>
      <c r="AL84" s="311">
        <f t="shared" si="997"/>
        <v>6230.5422100166306</v>
      </c>
      <c r="AN84" s="311">
        <f t="shared" ref="AN84:BV84" si="998">AN$36*AN60</f>
        <v>124.41832139584902</v>
      </c>
      <c r="AO84" s="311">
        <f t="shared" si="998"/>
        <v>107.20736167235923</v>
      </c>
      <c r="AP84" s="311">
        <f t="shared" si="998"/>
        <v>92.833010387091107</v>
      </c>
      <c r="AQ84" s="311">
        <f t="shared" si="998"/>
        <v>86.835855160652699</v>
      </c>
      <c r="AR84" s="311">
        <f t="shared" si="998"/>
        <v>96.766157837142686</v>
      </c>
      <c r="AS84" s="311">
        <f t="shared" si="998"/>
        <v>149.66032045968456</v>
      </c>
      <c r="AT84" s="311">
        <f t="shared" si="998"/>
        <v>176.1139803849855</v>
      </c>
      <c r="AU84" s="311">
        <f t="shared" si="998"/>
        <v>159.46945635210488</v>
      </c>
      <c r="AV84" s="311">
        <f t="shared" si="998"/>
        <v>245.70203037540682</v>
      </c>
      <c r="AW84" s="311">
        <f t="shared" si="998"/>
        <v>245.35083549430652</v>
      </c>
      <c r="AX84" s="311">
        <f t="shared" si="998"/>
        <v>265.81110472165358</v>
      </c>
      <c r="AY84" s="311">
        <f t="shared" si="998"/>
        <v>300.9916552218055</v>
      </c>
      <c r="AZ84" s="311">
        <f t="shared" si="998"/>
        <v>413.93656825790094</v>
      </c>
      <c r="BA84" s="311">
        <f t="shared" si="998"/>
        <v>337.15508213879332</v>
      </c>
      <c r="BB84" s="311">
        <f t="shared" si="998"/>
        <v>303.57380232967409</v>
      </c>
      <c r="BC84" s="311">
        <f t="shared" si="998"/>
        <v>293.84754150841002</v>
      </c>
      <c r="BD84" s="311">
        <f t="shared" si="998"/>
        <v>272.04398461042257</v>
      </c>
      <c r="BE84" s="311">
        <f t="shared" si="998"/>
        <v>314.04335507993386</v>
      </c>
      <c r="BF84" s="311">
        <f t="shared" si="998"/>
        <v>310.54546883367908</v>
      </c>
      <c r="BG84" s="311">
        <f t="shared" si="998"/>
        <v>350.44212101639761</v>
      </c>
      <c r="BH84" s="311">
        <f t="shared" si="998"/>
        <v>352.09634807858106</v>
      </c>
      <c r="BI84" s="311">
        <f t="shared" si="998"/>
        <v>373.41465212565402</v>
      </c>
      <c r="BJ84" s="311">
        <f t="shared" si="998"/>
        <v>396.147560454722</v>
      </c>
      <c r="BK84" s="311">
        <f t="shared" si="998"/>
        <v>379.54936213038917</v>
      </c>
      <c r="BL84" s="311">
        <f t="shared" si="998"/>
        <v>250.25905587642885</v>
      </c>
      <c r="BM84" s="311">
        <f t="shared" si="998"/>
        <v>137.77850954950824</v>
      </c>
      <c r="BN84" s="311">
        <f t="shared" si="998"/>
        <v>65.043803751850803</v>
      </c>
      <c r="BO84" s="311">
        <f t="shared" si="998"/>
        <v>65.510454219225437</v>
      </c>
      <c r="BP84" s="311">
        <f t="shared" si="998"/>
        <v>66.913536033198994</v>
      </c>
      <c r="BQ84" s="311">
        <f t="shared" si="998"/>
        <v>157.27457296222101</v>
      </c>
      <c r="BR84" s="311">
        <f t="shared" si="998"/>
        <v>104.35960470299604</v>
      </c>
      <c r="BS84" s="311">
        <f t="shared" si="998"/>
        <v>63.898024240430516</v>
      </c>
      <c r="BT84" s="311">
        <f t="shared" si="998"/>
        <v>90.271033063835432</v>
      </c>
      <c r="BU84" s="311">
        <f t="shared" si="998"/>
        <v>88.835763341669377</v>
      </c>
      <c r="BV84" s="311">
        <f t="shared" si="998"/>
        <v>79.357626599608054</v>
      </c>
      <c r="BX84" s="311">
        <f t="shared" ref="BX84:DF84" si="999">BX$36*BX60</f>
        <v>142.73904647807225</v>
      </c>
      <c r="BY84" s="311">
        <f t="shared" si="999"/>
        <v>132.40520345100197</v>
      </c>
      <c r="BZ84" s="311">
        <f t="shared" si="999"/>
        <v>150.49514162438734</v>
      </c>
      <c r="CA84" s="311">
        <f t="shared" si="999"/>
        <v>154.92972090621453</v>
      </c>
      <c r="CB84" s="311">
        <f t="shared" si="999"/>
        <v>146.28141875620287</v>
      </c>
      <c r="CC84" s="311">
        <f t="shared" si="999"/>
        <v>143.49987800429798</v>
      </c>
      <c r="CD84" s="311">
        <f t="shared" si="999"/>
        <v>144.80839997876407</v>
      </c>
      <c r="CE84" s="311">
        <f t="shared" si="999"/>
        <v>128.40191287820002</v>
      </c>
      <c r="CF84" s="311">
        <f t="shared" si="999"/>
        <v>127.85120461608778</v>
      </c>
      <c r="CG84" s="311">
        <f t="shared" si="999"/>
        <v>123.31178174031226</v>
      </c>
      <c r="CH84" s="311">
        <f t="shared" si="999"/>
        <v>133.42035079418</v>
      </c>
      <c r="CI84" s="311">
        <f t="shared" si="999"/>
        <v>156.46889323485533</v>
      </c>
      <c r="CJ84" s="311">
        <f t="shared" si="999"/>
        <v>162.87247485559567</v>
      </c>
      <c r="CK84" s="311">
        <f t="shared" si="999"/>
        <v>145.30223112443167</v>
      </c>
      <c r="CL84" s="311">
        <f t="shared" si="999"/>
        <v>176.3515315134479</v>
      </c>
      <c r="CM84" s="311">
        <f t="shared" si="999"/>
        <v>173.81048779944757</v>
      </c>
      <c r="CN84" s="311">
        <f t="shared" si="999"/>
        <v>177.00823581233897</v>
      </c>
      <c r="CO84" s="311">
        <f t="shared" si="999"/>
        <v>190.25500611361048</v>
      </c>
      <c r="CP84" s="311">
        <f t="shared" si="999"/>
        <v>254.98265916240328</v>
      </c>
      <c r="CQ84" s="311">
        <f t="shared" si="999"/>
        <v>251.0923474515977</v>
      </c>
      <c r="CR84" s="311">
        <f t="shared" si="999"/>
        <v>212.45988702361839</v>
      </c>
      <c r="CS84" s="311">
        <f t="shared" si="999"/>
        <v>225.45326825920802</v>
      </c>
      <c r="CT84" s="311">
        <f t="shared" si="999"/>
        <v>227.03569485150058</v>
      </c>
      <c r="CU84" s="311">
        <f t="shared" si="999"/>
        <v>199.35564857072603</v>
      </c>
      <c r="CV84" s="311">
        <f t="shared" si="999"/>
        <v>213.96771055058832</v>
      </c>
      <c r="CW84" s="311">
        <f t="shared" si="999"/>
        <v>274.45569109167235</v>
      </c>
      <c r="CX84" s="311">
        <f t="shared" si="999"/>
        <v>260.43630309223028</v>
      </c>
      <c r="CY84" s="311">
        <f t="shared" si="999"/>
        <v>227.42048401288255</v>
      </c>
      <c r="CZ84" s="311">
        <f t="shared" si="999"/>
        <v>236.44722446881451</v>
      </c>
      <c r="DA84" s="311">
        <f t="shared" si="999"/>
        <v>262.86476669374184</v>
      </c>
      <c r="DB84" s="311">
        <f t="shared" si="999"/>
        <v>313.01027267523796</v>
      </c>
      <c r="DC84" s="311">
        <f t="shared" si="999"/>
        <v>190.89455340365998</v>
      </c>
      <c r="DD84" s="311">
        <f t="shared" si="999"/>
        <v>267.90569047777853</v>
      </c>
      <c r="DE84" s="311">
        <f t="shared" si="999"/>
        <v>246.08919028410733</v>
      </c>
      <c r="DF84" s="311">
        <f t="shared" si="999"/>
        <v>268.10527449390287</v>
      </c>
      <c r="DH84" s="311">
        <f t="shared" ref="DH84:EP84" si="1000">DH$36*DH60</f>
        <v>0</v>
      </c>
      <c r="DI84" s="311">
        <f t="shared" si="1000"/>
        <v>0</v>
      </c>
      <c r="DJ84" s="311">
        <f t="shared" si="1000"/>
        <v>0</v>
      </c>
      <c r="DK84" s="311">
        <f t="shared" si="1000"/>
        <v>0</v>
      </c>
      <c r="DL84" s="311">
        <f t="shared" si="1000"/>
        <v>0</v>
      </c>
      <c r="DM84" s="311">
        <f t="shared" si="1000"/>
        <v>0</v>
      </c>
      <c r="DN84" s="311">
        <f t="shared" si="1000"/>
        <v>0</v>
      </c>
      <c r="DO84" s="311">
        <f t="shared" si="1000"/>
        <v>0</v>
      </c>
      <c r="DP84" s="311">
        <f t="shared" si="1000"/>
        <v>0</v>
      </c>
      <c r="DQ84" s="311">
        <f t="shared" si="1000"/>
        <v>0</v>
      </c>
      <c r="DR84" s="311">
        <f t="shared" si="1000"/>
        <v>0</v>
      </c>
      <c r="DS84" s="311">
        <f t="shared" si="1000"/>
        <v>0</v>
      </c>
      <c r="DT84" s="311">
        <f t="shared" si="1000"/>
        <v>0</v>
      </c>
      <c r="DU84" s="311">
        <f t="shared" si="1000"/>
        <v>0</v>
      </c>
      <c r="DV84" s="311">
        <f t="shared" si="1000"/>
        <v>0</v>
      </c>
      <c r="DW84" s="311">
        <f t="shared" si="1000"/>
        <v>0</v>
      </c>
      <c r="DX84" s="311">
        <f t="shared" si="1000"/>
        <v>0</v>
      </c>
      <c r="DY84" s="311">
        <f t="shared" si="1000"/>
        <v>0</v>
      </c>
      <c r="DZ84" s="311">
        <f t="shared" si="1000"/>
        <v>0</v>
      </c>
      <c r="EA84" s="311">
        <f t="shared" si="1000"/>
        <v>0</v>
      </c>
      <c r="EB84" s="311">
        <f t="shared" si="1000"/>
        <v>0</v>
      </c>
      <c r="EC84" s="311">
        <f t="shared" si="1000"/>
        <v>0</v>
      </c>
      <c r="ED84" s="311">
        <f t="shared" si="1000"/>
        <v>0</v>
      </c>
      <c r="EE84" s="311">
        <f t="shared" si="1000"/>
        <v>0</v>
      </c>
      <c r="EF84" s="311">
        <f t="shared" si="1000"/>
        <v>0</v>
      </c>
      <c r="EG84" s="311">
        <f t="shared" si="1000"/>
        <v>0</v>
      </c>
      <c r="EH84" s="311">
        <f t="shared" si="1000"/>
        <v>0</v>
      </c>
      <c r="EI84" s="311">
        <f t="shared" si="1000"/>
        <v>0</v>
      </c>
      <c r="EJ84" s="311">
        <f t="shared" si="1000"/>
        <v>0</v>
      </c>
      <c r="EK84" s="311">
        <f t="shared" si="1000"/>
        <v>0</v>
      </c>
      <c r="EL84" s="311">
        <f t="shared" si="1000"/>
        <v>0</v>
      </c>
      <c r="EM84" s="311">
        <f t="shared" si="1000"/>
        <v>0</v>
      </c>
      <c r="EN84" s="311">
        <f t="shared" si="1000"/>
        <v>0</v>
      </c>
      <c r="EO84" s="311">
        <f t="shared" si="1000"/>
        <v>0</v>
      </c>
      <c r="EP84" s="311">
        <f t="shared" si="1000"/>
        <v>0</v>
      </c>
      <c r="ER84" s="311">
        <f t="shared" ref="ER84:FZ84" si="1001">ER$36*ER60</f>
        <v>0</v>
      </c>
      <c r="ES84" s="311">
        <f t="shared" si="1001"/>
        <v>0</v>
      </c>
      <c r="ET84" s="311">
        <f t="shared" si="1001"/>
        <v>0</v>
      </c>
      <c r="EU84" s="311">
        <f t="shared" si="1001"/>
        <v>49.619268748468272</v>
      </c>
      <c r="EV84" s="311">
        <f t="shared" si="1001"/>
        <v>0</v>
      </c>
      <c r="EW84" s="311">
        <f t="shared" si="1001"/>
        <v>48.261276559471689</v>
      </c>
      <c r="EX84" s="311">
        <f t="shared" si="1001"/>
        <v>45.062229245987645</v>
      </c>
      <c r="EY84" s="311">
        <f t="shared" si="1001"/>
        <v>0</v>
      </c>
      <c r="EZ84" s="311">
        <f t="shared" si="1001"/>
        <v>0</v>
      </c>
      <c r="FA84" s="311">
        <f t="shared" si="1001"/>
        <v>58.921026166074881</v>
      </c>
      <c r="FB84" s="311">
        <f t="shared" si="1001"/>
        <v>69.631560974000266</v>
      </c>
      <c r="FC84" s="311">
        <f t="shared" si="1001"/>
        <v>0</v>
      </c>
      <c r="FD84" s="311">
        <f t="shared" si="1001"/>
        <v>0</v>
      </c>
      <c r="FE84" s="311">
        <f t="shared" si="1001"/>
        <v>59.703093769055073</v>
      </c>
      <c r="FF84" s="311">
        <f t="shared" si="1001"/>
        <v>43.899308922322355</v>
      </c>
      <c r="FG84" s="311">
        <f t="shared" si="1001"/>
        <v>40.796481598159126</v>
      </c>
      <c r="FH84" s="311">
        <f t="shared" si="1001"/>
        <v>0</v>
      </c>
      <c r="FI84" s="311">
        <f t="shared" si="1001"/>
        <v>0</v>
      </c>
      <c r="FJ84" s="311">
        <f t="shared" si="1001"/>
        <v>25.217713128567961</v>
      </c>
      <c r="FK84" s="311">
        <f t="shared" si="1001"/>
        <v>25.272770669360792</v>
      </c>
      <c r="FL84" s="311">
        <f t="shared" si="1001"/>
        <v>25.586802568697678</v>
      </c>
      <c r="FM84" s="311">
        <f t="shared" si="1001"/>
        <v>25.524947800646466</v>
      </c>
      <c r="FN84" s="311">
        <f t="shared" si="1001"/>
        <v>0</v>
      </c>
      <c r="FO84" s="311">
        <f t="shared" si="1001"/>
        <v>0</v>
      </c>
      <c r="FP84" s="311">
        <f t="shared" si="1001"/>
        <v>35.398146967676809</v>
      </c>
      <c r="FQ84" s="311">
        <f t="shared" si="1001"/>
        <v>35.386365107095628</v>
      </c>
      <c r="FR84" s="311">
        <f t="shared" si="1001"/>
        <v>29.291291424511563</v>
      </c>
      <c r="FS84" s="311">
        <f t="shared" si="1001"/>
        <v>0</v>
      </c>
      <c r="FT84" s="311">
        <f t="shared" si="1001"/>
        <v>31.770240205640608</v>
      </c>
      <c r="FU84" s="311">
        <f t="shared" si="1001"/>
        <v>0</v>
      </c>
      <c r="FV84" s="311">
        <f t="shared" si="1001"/>
        <v>29.02327675371388</v>
      </c>
      <c r="FW84" s="311">
        <f t="shared" si="1001"/>
        <v>75.717748543835143</v>
      </c>
      <c r="FX84" s="311">
        <f t="shared" si="1001"/>
        <v>127.32056308888622</v>
      </c>
      <c r="FY84" s="311">
        <f t="shared" si="1001"/>
        <v>125.29622213466907</v>
      </c>
      <c r="FZ84" s="311">
        <f t="shared" si="1001"/>
        <v>111.93922157678294</v>
      </c>
      <c r="GB84" s="311">
        <f t="shared" ref="GB84:HJ84" si="1002">GB$36*GB60</f>
        <v>11.348100762246441</v>
      </c>
      <c r="GC84" s="311">
        <f t="shared" si="1002"/>
        <v>9.0034745417134481</v>
      </c>
      <c r="GD84" s="311">
        <f t="shared" si="1002"/>
        <v>0</v>
      </c>
      <c r="GE84" s="311">
        <f t="shared" si="1002"/>
        <v>26.340221818906656</v>
      </c>
      <c r="GF84" s="311">
        <f t="shared" si="1002"/>
        <v>0</v>
      </c>
      <c r="GG84" s="311">
        <f t="shared" si="1002"/>
        <v>42.06617281694276</v>
      </c>
      <c r="GH84" s="311">
        <f t="shared" si="1002"/>
        <v>40.120176633391999</v>
      </c>
      <c r="GI84" s="311">
        <f t="shared" si="1002"/>
        <v>0</v>
      </c>
      <c r="GJ84" s="311">
        <f t="shared" si="1002"/>
        <v>0</v>
      </c>
      <c r="GK84" s="311">
        <f t="shared" si="1002"/>
        <v>76.454889870304896</v>
      </c>
      <c r="GL84" s="311">
        <f t="shared" si="1002"/>
        <v>40.916805142775807</v>
      </c>
      <c r="GM84" s="311">
        <f t="shared" si="1002"/>
        <v>0</v>
      </c>
      <c r="GN84" s="311">
        <f t="shared" si="1002"/>
        <v>0</v>
      </c>
      <c r="GO84" s="311">
        <f t="shared" si="1002"/>
        <v>31.292508451663643</v>
      </c>
      <c r="GP84" s="311">
        <f t="shared" si="1002"/>
        <v>70.988107743096009</v>
      </c>
      <c r="GQ84" s="311">
        <f t="shared" si="1002"/>
        <v>108.26013382295739</v>
      </c>
      <c r="GR84" s="311">
        <f t="shared" si="1002"/>
        <v>0</v>
      </c>
      <c r="GS84" s="311">
        <f t="shared" si="1002"/>
        <v>0</v>
      </c>
      <c r="GT84" s="311">
        <f t="shared" si="1002"/>
        <v>259.79954122088367</v>
      </c>
      <c r="GU84" s="311">
        <f t="shared" si="1002"/>
        <v>206.9287448690651</v>
      </c>
      <c r="GV84" s="311">
        <f t="shared" si="1002"/>
        <v>203.76265212315232</v>
      </c>
      <c r="GW84" s="311">
        <f t="shared" si="1002"/>
        <v>229.04372540558651</v>
      </c>
      <c r="GX84" s="311">
        <f t="shared" si="1002"/>
        <v>0</v>
      </c>
      <c r="GY84" s="311">
        <f t="shared" si="1002"/>
        <v>0</v>
      </c>
      <c r="GZ84" s="311">
        <f t="shared" si="1002"/>
        <v>109.08715614004792</v>
      </c>
      <c r="HA84" s="311">
        <f t="shared" si="1002"/>
        <v>97.666440520291886</v>
      </c>
      <c r="HB84" s="311">
        <f t="shared" si="1002"/>
        <v>217.75971294150273</v>
      </c>
      <c r="HC84" s="311">
        <f t="shared" si="1002"/>
        <v>0</v>
      </c>
      <c r="HD84" s="311">
        <f t="shared" si="1002"/>
        <v>219.50953537759943</v>
      </c>
      <c r="HE84" s="311">
        <f t="shared" si="1002"/>
        <v>0</v>
      </c>
      <c r="HF84" s="311">
        <f t="shared" si="1002"/>
        <v>195.59120443685433</v>
      </c>
      <c r="HG84" s="311">
        <f t="shared" si="1002"/>
        <v>605.80046416631433</v>
      </c>
      <c r="HH84" s="311">
        <f t="shared" si="1002"/>
        <v>833.39031104315302</v>
      </c>
      <c r="HI84" s="311">
        <f t="shared" si="1002"/>
        <v>813.76569682702086</v>
      </c>
      <c r="HJ84" s="311">
        <f t="shared" si="1002"/>
        <v>1043.8416917726629</v>
      </c>
      <c r="HL84" s="311">
        <f t="shared" ref="HL84:IT84" si="1003">HL$36*HL60</f>
        <v>0</v>
      </c>
      <c r="HM84" s="311">
        <f t="shared" si="1003"/>
        <v>0</v>
      </c>
      <c r="HN84" s="311">
        <f t="shared" si="1003"/>
        <v>0</v>
      </c>
      <c r="HO84" s="311">
        <f t="shared" si="1003"/>
        <v>0</v>
      </c>
      <c r="HP84" s="311">
        <f t="shared" si="1003"/>
        <v>0</v>
      </c>
      <c r="HQ84" s="311">
        <f t="shared" si="1003"/>
        <v>0</v>
      </c>
      <c r="HR84" s="311">
        <f t="shared" si="1003"/>
        <v>0</v>
      </c>
      <c r="HS84" s="311">
        <f t="shared" si="1003"/>
        <v>0</v>
      </c>
      <c r="HT84" s="311">
        <f t="shared" si="1003"/>
        <v>0</v>
      </c>
      <c r="HU84" s="311">
        <f t="shared" si="1003"/>
        <v>0</v>
      </c>
      <c r="HV84" s="311">
        <f t="shared" si="1003"/>
        <v>0</v>
      </c>
      <c r="HW84" s="311">
        <f t="shared" si="1003"/>
        <v>0</v>
      </c>
      <c r="HX84" s="311">
        <f t="shared" si="1003"/>
        <v>0</v>
      </c>
      <c r="HY84" s="311">
        <f t="shared" si="1003"/>
        <v>0</v>
      </c>
      <c r="HZ84" s="311">
        <f t="shared" si="1003"/>
        <v>0</v>
      </c>
      <c r="IA84" s="311">
        <f t="shared" si="1003"/>
        <v>0</v>
      </c>
      <c r="IB84" s="311">
        <f t="shared" si="1003"/>
        <v>0</v>
      </c>
      <c r="IC84" s="311">
        <f t="shared" si="1003"/>
        <v>0</v>
      </c>
      <c r="ID84" s="311">
        <f t="shared" si="1003"/>
        <v>0</v>
      </c>
      <c r="IE84" s="311">
        <f t="shared" si="1003"/>
        <v>0</v>
      </c>
      <c r="IF84" s="311">
        <f t="shared" si="1003"/>
        <v>0</v>
      </c>
      <c r="IG84" s="311">
        <f t="shared" si="1003"/>
        <v>0</v>
      </c>
      <c r="IH84" s="311">
        <f t="shared" si="1003"/>
        <v>0</v>
      </c>
      <c r="II84" s="311">
        <f t="shared" si="1003"/>
        <v>0</v>
      </c>
      <c r="IJ84" s="311">
        <f t="shared" si="1003"/>
        <v>0</v>
      </c>
      <c r="IK84" s="311">
        <f t="shared" si="1003"/>
        <v>0</v>
      </c>
      <c r="IL84" s="311">
        <f t="shared" si="1003"/>
        <v>0</v>
      </c>
      <c r="IM84" s="311">
        <f t="shared" si="1003"/>
        <v>0</v>
      </c>
      <c r="IN84" s="311">
        <f t="shared" si="1003"/>
        <v>0</v>
      </c>
      <c r="IO84" s="311">
        <f t="shared" si="1003"/>
        <v>0</v>
      </c>
      <c r="IP84" s="311">
        <f t="shared" si="1003"/>
        <v>0</v>
      </c>
      <c r="IQ84" s="311">
        <f t="shared" si="1003"/>
        <v>0</v>
      </c>
      <c r="IR84" s="311">
        <f t="shared" si="1003"/>
        <v>0</v>
      </c>
      <c r="IS84" s="311">
        <f t="shared" si="1003"/>
        <v>0</v>
      </c>
      <c r="IT84" s="311">
        <f t="shared" si="1003"/>
        <v>0</v>
      </c>
      <c r="IV84" s="311">
        <f t="shared" ref="IV84:KD84" si="1004">IV$36*IV60</f>
        <v>0</v>
      </c>
      <c r="IW84" s="311">
        <f t="shared" si="1004"/>
        <v>0</v>
      </c>
      <c r="IX84" s="311">
        <f t="shared" si="1004"/>
        <v>0</v>
      </c>
      <c r="IY84" s="311">
        <f t="shared" si="1004"/>
        <v>0</v>
      </c>
      <c r="IZ84" s="311">
        <f t="shared" si="1004"/>
        <v>0</v>
      </c>
      <c r="JA84" s="311">
        <f t="shared" si="1004"/>
        <v>0</v>
      </c>
      <c r="JB84" s="311">
        <f t="shared" si="1004"/>
        <v>0</v>
      </c>
      <c r="JC84" s="311">
        <f t="shared" si="1004"/>
        <v>0</v>
      </c>
      <c r="JD84" s="311">
        <f t="shared" si="1004"/>
        <v>0</v>
      </c>
      <c r="JE84" s="311">
        <f t="shared" si="1004"/>
        <v>0</v>
      </c>
      <c r="JF84" s="311">
        <f t="shared" si="1004"/>
        <v>0</v>
      </c>
      <c r="JG84" s="311">
        <f t="shared" si="1004"/>
        <v>0</v>
      </c>
      <c r="JH84" s="311">
        <f t="shared" si="1004"/>
        <v>0</v>
      </c>
      <c r="JI84" s="311">
        <f t="shared" si="1004"/>
        <v>0</v>
      </c>
      <c r="JJ84" s="311">
        <f t="shared" si="1004"/>
        <v>0</v>
      </c>
      <c r="JK84" s="311">
        <f t="shared" si="1004"/>
        <v>0</v>
      </c>
      <c r="JL84" s="311">
        <f t="shared" si="1004"/>
        <v>0</v>
      </c>
      <c r="JM84" s="311">
        <f t="shared" si="1004"/>
        <v>0</v>
      </c>
      <c r="JN84" s="311">
        <f t="shared" si="1004"/>
        <v>0</v>
      </c>
      <c r="JO84" s="311">
        <f t="shared" si="1004"/>
        <v>0</v>
      </c>
      <c r="JP84" s="311">
        <f t="shared" si="1004"/>
        <v>0</v>
      </c>
      <c r="JQ84" s="311">
        <f t="shared" si="1004"/>
        <v>0</v>
      </c>
      <c r="JR84" s="311">
        <f t="shared" si="1004"/>
        <v>0</v>
      </c>
      <c r="JS84" s="311">
        <f t="shared" si="1004"/>
        <v>0</v>
      </c>
      <c r="JT84" s="311">
        <f t="shared" si="1004"/>
        <v>0</v>
      </c>
      <c r="JU84" s="311">
        <f t="shared" si="1004"/>
        <v>0</v>
      </c>
      <c r="JV84" s="311">
        <f t="shared" si="1004"/>
        <v>0</v>
      </c>
      <c r="JW84" s="311">
        <f t="shared" si="1004"/>
        <v>0</v>
      </c>
      <c r="JX84" s="311">
        <f t="shared" si="1004"/>
        <v>0</v>
      </c>
      <c r="JY84" s="311">
        <f t="shared" si="1004"/>
        <v>0</v>
      </c>
      <c r="JZ84" s="311">
        <f t="shared" si="1004"/>
        <v>0</v>
      </c>
      <c r="KA84" s="311">
        <f t="shared" si="1004"/>
        <v>0</v>
      </c>
      <c r="KB84" s="311">
        <f t="shared" si="1004"/>
        <v>0</v>
      </c>
      <c r="KC84" s="311">
        <f t="shared" si="1004"/>
        <v>0</v>
      </c>
      <c r="KD84" s="311">
        <f t="shared" si="1004"/>
        <v>0</v>
      </c>
      <c r="KF84" s="311">
        <f t="shared" ref="KF84:LN84" si="1005">KF$36*KF60</f>
        <v>0</v>
      </c>
      <c r="KG84" s="311">
        <f t="shared" si="1005"/>
        <v>0</v>
      </c>
      <c r="KH84" s="311">
        <f t="shared" si="1005"/>
        <v>0</v>
      </c>
      <c r="KI84" s="311">
        <f t="shared" si="1005"/>
        <v>0</v>
      </c>
      <c r="KJ84" s="311">
        <f t="shared" si="1005"/>
        <v>0</v>
      </c>
      <c r="KK84" s="311">
        <f t="shared" si="1005"/>
        <v>0</v>
      </c>
      <c r="KL84" s="311">
        <f t="shared" si="1005"/>
        <v>0</v>
      </c>
      <c r="KM84" s="311">
        <f t="shared" si="1005"/>
        <v>0</v>
      </c>
      <c r="KN84" s="311">
        <f t="shared" si="1005"/>
        <v>0</v>
      </c>
      <c r="KO84" s="311">
        <f t="shared" si="1005"/>
        <v>0</v>
      </c>
      <c r="KP84" s="311">
        <f t="shared" si="1005"/>
        <v>0</v>
      </c>
      <c r="KQ84" s="311">
        <f t="shared" si="1005"/>
        <v>0</v>
      </c>
      <c r="KR84" s="311">
        <f t="shared" si="1005"/>
        <v>0</v>
      </c>
      <c r="KS84" s="311">
        <f t="shared" si="1005"/>
        <v>0</v>
      </c>
      <c r="KT84" s="311">
        <f t="shared" si="1005"/>
        <v>0</v>
      </c>
      <c r="KU84" s="311">
        <f t="shared" si="1005"/>
        <v>0</v>
      </c>
      <c r="KV84" s="311">
        <f t="shared" si="1005"/>
        <v>0</v>
      </c>
      <c r="KW84" s="311">
        <f t="shared" si="1005"/>
        <v>0</v>
      </c>
      <c r="KX84" s="311">
        <f t="shared" si="1005"/>
        <v>0</v>
      </c>
      <c r="KY84" s="311">
        <f t="shared" si="1005"/>
        <v>0</v>
      </c>
      <c r="KZ84" s="311">
        <f t="shared" si="1005"/>
        <v>0</v>
      </c>
      <c r="LA84" s="311">
        <f t="shared" si="1005"/>
        <v>0</v>
      </c>
      <c r="LB84" s="311">
        <f t="shared" si="1005"/>
        <v>0</v>
      </c>
      <c r="LC84" s="311">
        <f t="shared" si="1005"/>
        <v>0</v>
      </c>
      <c r="LD84" s="311">
        <f t="shared" si="1005"/>
        <v>0</v>
      </c>
      <c r="LE84" s="311">
        <f t="shared" si="1005"/>
        <v>0</v>
      </c>
      <c r="LF84" s="311">
        <f t="shared" si="1005"/>
        <v>0</v>
      </c>
      <c r="LG84" s="311">
        <f t="shared" si="1005"/>
        <v>0</v>
      </c>
      <c r="LH84" s="311">
        <f t="shared" si="1005"/>
        <v>0</v>
      </c>
      <c r="LI84" s="311">
        <f t="shared" si="1005"/>
        <v>0</v>
      </c>
      <c r="LJ84" s="311">
        <f t="shared" si="1005"/>
        <v>0</v>
      </c>
      <c r="LK84" s="311">
        <f t="shared" si="1005"/>
        <v>0</v>
      </c>
      <c r="LL84" s="311">
        <f t="shared" si="1005"/>
        <v>0</v>
      </c>
      <c r="LM84" s="311">
        <f t="shared" si="1005"/>
        <v>0</v>
      </c>
      <c r="LN84" s="311">
        <f t="shared" si="1005"/>
        <v>0</v>
      </c>
      <c r="LP84" s="311">
        <f t="shared" ref="LP84:MX84" si="1006">LP$36*LP60</f>
        <v>0</v>
      </c>
      <c r="LQ84" s="311">
        <f t="shared" si="1006"/>
        <v>0</v>
      </c>
      <c r="LR84" s="311">
        <f t="shared" si="1006"/>
        <v>0</v>
      </c>
      <c r="LS84" s="311">
        <f t="shared" si="1006"/>
        <v>0</v>
      </c>
      <c r="LT84" s="311">
        <f t="shared" si="1006"/>
        <v>0</v>
      </c>
      <c r="LU84" s="311">
        <f t="shared" si="1006"/>
        <v>0</v>
      </c>
      <c r="LV84" s="311">
        <f t="shared" si="1006"/>
        <v>0</v>
      </c>
      <c r="LW84" s="311">
        <f t="shared" si="1006"/>
        <v>0</v>
      </c>
      <c r="LX84" s="311">
        <f t="shared" si="1006"/>
        <v>0</v>
      </c>
      <c r="LY84" s="311">
        <f t="shared" si="1006"/>
        <v>0</v>
      </c>
      <c r="LZ84" s="311">
        <f t="shared" si="1006"/>
        <v>0</v>
      </c>
      <c r="MA84" s="311">
        <f t="shared" si="1006"/>
        <v>0</v>
      </c>
      <c r="MB84" s="311">
        <f t="shared" si="1006"/>
        <v>0</v>
      </c>
      <c r="MC84" s="311">
        <f t="shared" si="1006"/>
        <v>0</v>
      </c>
      <c r="MD84" s="311">
        <f t="shared" si="1006"/>
        <v>0</v>
      </c>
      <c r="ME84" s="311">
        <f t="shared" si="1006"/>
        <v>0</v>
      </c>
      <c r="MF84" s="311">
        <f t="shared" si="1006"/>
        <v>0</v>
      </c>
      <c r="MG84" s="311">
        <f t="shared" si="1006"/>
        <v>0</v>
      </c>
      <c r="MH84" s="311">
        <f t="shared" si="1006"/>
        <v>0</v>
      </c>
      <c r="MI84" s="311">
        <f t="shared" si="1006"/>
        <v>0</v>
      </c>
      <c r="MJ84" s="311">
        <f t="shared" si="1006"/>
        <v>0</v>
      </c>
      <c r="MK84" s="311">
        <f t="shared" si="1006"/>
        <v>0</v>
      </c>
      <c r="ML84" s="311">
        <f t="shared" si="1006"/>
        <v>0</v>
      </c>
      <c r="MM84" s="311">
        <f t="shared" si="1006"/>
        <v>0</v>
      </c>
      <c r="MN84" s="311">
        <f t="shared" si="1006"/>
        <v>0</v>
      </c>
      <c r="MO84" s="311">
        <f t="shared" si="1006"/>
        <v>0</v>
      </c>
      <c r="MP84" s="311">
        <f t="shared" si="1006"/>
        <v>0</v>
      </c>
      <c r="MQ84" s="311">
        <f t="shared" si="1006"/>
        <v>0</v>
      </c>
      <c r="MR84" s="311">
        <f t="shared" si="1006"/>
        <v>0</v>
      </c>
      <c r="MS84" s="311">
        <f t="shared" si="1006"/>
        <v>0</v>
      </c>
      <c r="MT84" s="311">
        <f t="shared" si="1006"/>
        <v>0</v>
      </c>
      <c r="MU84" s="311">
        <f t="shared" si="1006"/>
        <v>6043.7907260378252</v>
      </c>
      <c r="MV84" s="311">
        <f t="shared" si="1006"/>
        <v>9314.4118779676155</v>
      </c>
      <c r="MW84" s="311">
        <f t="shared" si="1006"/>
        <v>9377.532268023886</v>
      </c>
      <c r="MX84" s="311">
        <f t="shared" si="1006"/>
        <v>7733.7860244595868</v>
      </c>
      <c r="MZ84" s="311">
        <f t="shared" ref="MZ84:OH84" si="1007">MZ$36*MZ60</f>
        <v>0</v>
      </c>
      <c r="NA84" s="311">
        <f t="shared" si="1007"/>
        <v>0</v>
      </c>
      <c r="NB84" s="311">
        <f t="shared" si="1007"/>
        <v>0</v>
      </c>
      <c r="NC84" s="311">
        <f t="shared" si="1007"/>
        <v>0</v>
      </c>
      <c r="ND84" s="311">
        <f t="shared" si="1007"/>
        <v>0</v>
      </c>
      <c r="NE84" s="311">
        <f t="shared" si="1007"/>
        <v>0</v>
      </c>
      <c r="NF84" s="311">
        <f t="shared" si="1007"/>
        <v>0</v>
      </c>
      <c r="NG84" s="311">
        <f t="shared" si="1007"/>
        <v>0</v>
      </c>
      <c r="NH84" s="311">
        <f t="shared" si="1007"/>
        <v>0</v>
      </c>
      <c r="NI84" s="311">
        <f t="shared" si="1007"/>
        <v>0</v>
      </c>
      <c r="NJ84" s="311">
        <f t="shared" si="1007"/>
        <v>0</v>
      </c>
      <c r="NK84" s="311">
        <f t="shared" si="1007"/>
        <v>0</v>
      </c>
      <c r="NL84" s="311">
        <f t="shared" si="1007"/>
        <v>0</v>
      </c>
      <c r="NM84" s="311">
        <f t="shared" si="1007"/>
        <v>0</v>
      </c>
      <c r="NN84" s="311">
        <f t="shared" si="1007"/>
        <v>0</v>
      </c>
      <c r="NO84" s="311">
        <f t="shared" si="1007"/>
        <v>0</v>
      </c>
      <c r="NP84" s="311">
        <f t="shared" si="1007"/>
        <v>0</v>
      </c>
      <c r="NQ84" s="311">
        <f t="shared" si="1007"/>
        <v>0</v>
      </c>
      <c r="NR84" s="311">
        <f t="shared" si="1007"/>
        <v>0</v>
      </c>
      <c r="NS84" s="311">
        <f t="shared" si="1007"/>
        <v>0</v>
      </c>
      <c r="NT84" s="311">
        <f t="shared" si="1007"/>
        <v>0</v>
      </c>
      <c r="NU84" s="311">
        <f t="shared" si="1007"/>
        <v>0</v>
      </c>
      <c r="NV84" s="311">
        <f t="shared" si="1007"/>
        <v>0</v>
      </c>
      <c r="NW84" s="311">
        <f t="shared" si="1007"/>
        <v>0</v>
      </c>
      <c r="NX84" s="311">
        <f t="shared" si="1007"/>
        <v>0</v>
      </c>
      <c r="NY84" s="311">
        <f t="shared" si="1007"/>
        <v>0</v>
      </c>
      <c r="NZ84" s="311">
        <f t="shared" si="1007"/>
        <v>0</v>
      </c>
      <c r="OA84" s="311">
        <f t="shared" si="1007"/>
        <v>0</v>
      </c>
      <c r="OB84" s="311">
        <f t="shared" si="1007"/>
        <v>0</v>
      </c>
      <c r="OC84" s="311">
        <f t="shared" si="1007"/>
        <v>0</v>
      </c>
      <c r="OD84" s="311">
        <f t="shared" si="1007"/>
        <v>0</v>
      </c>
      <c r="OE84" s="311">
        <f t="shared" si="1007"/>
        <v>0</v>
      </c>
      <c r="OF84" s="311">
        <f t="shared" si="1007"/>
        <v>0</v>
      </c>
      <c r="OG84" s="311">
        <f t="shared" si="1007"/>
        <v>0</v>
      </c>
      <c r="OH84" s="311">
        <f t="shared" si="1007"/>
        <v>0</v>
      </c>
      <c r="OJ84" s="311">
        <f t="shared" ref="OJ84:PR84" si="1008">OJ$36*OJ60</f>
        <v>4.138384279801997</v>
      </c>
      <c r="OK84" s="311">
        <f t="shared" si="1008"/>
        <v>4.1118802624816757</v>
      </c>
      <c r="OL84" s="311">
        <f t="shared" si="1008"/>
        <v>2.7867550082858275</v>
      </c>
      <c r="OM84" s="311">
        <f t="shared" si="1008"/>
        <v>2.8785513543550327</v>
      </c>
      <c r="ON84" s="311">
        <f t="shared" si="1008"/>
        <v>2.6871261041750172</v>
      </c>
      <c r="OO84" s="311">
        <f t="shared" si="1008"/>
        <v>2.8658657410483932</v>
      </c>
      <c r="OP84" s="311">
        <f t="shared" si="1008"/>
        <v>2.7462310841183206</v>
      </c>
      <c r="OQ84" s="311">
        <f t="shared" si="1008"/>
        <v>2.7688096191222029</v>
      </c>
      <c r="OR84" s="311">
        <f t="shared" si="1008"/>
        <v>2.4674776497762054</v>
      </c>
      <c r="OS84" s="311">
        <f t="shared" si="1008"/>
        <v>2.4483830936345305</v>
      </c>
      <c r="OT84" s="311">
        <f t="shared" si="1008"/>
        <v>3.5541549300098172</v>
      </c>
      <c r="OU84" s="311">
        <f t="shared" si="1008"/>
        <v>2.2682794080339557</v>
      </c>
      <c r="OV84" s="311">
        <f t="shared" si="1008"/>
        <v>1.8355087532835455</v>
      </c>
      <c r="OW84" s="311">
        <f t="shared" si="1008"/>
        <v>2.8292112773017202</v>
      </c>
      <c r="OX84" s="311">
        <f t="shared" si="1008"/>
        <v>1.9712505315668503</v>
      </c>
      <c r="OY84" s="311">
        <f t="shared" si="1008"/>
        <v>2.893406282057708</v>
      </c>
      <c r="OZ84" s="311">
        <f t="shared" si="1008"/>
        <v>2.897970466807219</v>
      </c>
      <c r="PA84" s="311">
        <f t="shared" si="1008"/>
        <v>12.057856634401105</v>
      </c>
      <c r="PB84" s="311">
        <f t="shared" si="1008"/>
        <v>13.412762018681208</v>
      </c>
      <c r="PC84" s="311">
        <f t="shared" si="1008"/>
        <v>19.576172321063499</v>
      </c>
      <c r="PD84" s="311">
        <f t="shared" si="1008"/>
        <v>19.625755482060466</v>
      </c>
      <c r="PE84" s="311">
        <f t="shared" si="1008"/>
        <v>23.090930263780361</v>
      </c>
      <c r="PF84" s="311">
        <f t="shared" si="1008"/>
        <v>23.182723331084169</v>
      </c>
      <c r="PG84" s="311">
        <f t="shared" si="1008"/>
        <v>24.965322981317726</v>
      </c>
      <c r="PH84" s="311">
        <f t="shared" si="1008"/>
        <v>38.268631983520088</v>
      </c>
      <c r="PI84" s="311">
        <f t="shared" si="1008"/>
        <v>34.691150734517308</v>
      </c>
      <c r="PJ84" s="311">
        <f t="shared" si="1008"/>
        <v>24.177858536561882</v>
      </c>
      <c r="PK84" s="311">
        <f t="shared" si="1008"/>
        <v>21.648377709670779</v>
      </c>
      <c r="PL84" s="311">
        <f t="shared" si="1008"/>
        <v>21.3373594846475</v>
      </c>
      <c r="PM84" s="311">
        <f t="shared" si="1008"/>
        <v>19.343195970403702</v>
      </c>
      <c r="PN84" s="311">
        <f t="shared" si="1008"/>
        <v>20.662126589563719</v>
      </c>
      <c r="PO84" s="311">
        <f t="shared" si="1008"/>
        <v>23.335486576548902</v>
      </c>
      <c r="PP84" s="311">
        <f t="shared" si="1008"/>
        <v>33.148105959664761</v>
      </c>
      <c r="PQ84" s="311">
        <f t="shared" si="1008"/>
        <v>32.621065654305504</v>
      </c>
      <c r="PR84" s="311">
        <f t="shared" si="1008"/>
        <v>29.291616066537948</v>
      </c>
      <c r="PT84" s="311">
        <f t="shared" ref="PT84:RB84" si="1009">PT$36*PT60</f>
        <v>0</v>
      </c>
      <c r="PU84" s="311">
        <f t="shared" si="1009"/>
        <v>0</v>
      </c>
      <c r="PV84" s="311">
        <f t="shared" si="1009"/>
        <v>0</v>
      </c>
      <c r="PW84" s="311">
        <f t="shared" si="1009"/>
        <v>0</v>
      </c>
      <c r="PX84" s="311">
        <f t="shared" si="1009"/>
        <v>0</v>
      </c>
      <c r="PY84" s="311">
        <f t="shared" si="1009"/>
        <v>0</v>
      </c>
      <c r="PZ84" s="311">
        <f t="shared" si="1009"/>
        <v>0</v>
      </c>
      <c r="QA84" s="311">
        <f t="shared" si="1009"/>
        <v>0</v>
      </c>
      <c r="QB84" s="311">
        <f t="shared" si="1009"/>
        <v>0</v>
      </c>
      <c r="QC84" s="311">
        <f t="shared" si="1009"/>
        <v>0</v>
      </c>
      <c r="QD84" s="311">
        <f t="shared" si="1009"/>
        <v>0</v>
      </c>
      <c r="QE84" s="311">
        <f t="shared" si="1009"/>
        <v>0</v>
      </c>
      <c r="QF84" s="311">
        <f t="shared" si="1009"/>
        <v>0</v>
      </c>
      <c r="QG84" s="311">
        <f t="shared" si="1009"/>
        <v>0</v>
      </c>
      <c r="QH84" s="311">
        <f t="shared" si="1009"/>
        <v>0</v>
      </c>
      <c r="QI84" s="311">
        <f t="shared" si="1009"/>
        <v>0</v>
      </c>
      <c r="QJ84" s="311">
        <f t="shared" si="1009"/>
        <v>0</v>
      </c>
      <c r="QK84" s="311">
        <f t="shared" si="1009"/>
        <v>0</v>
      </c>
      <c r="QL84" s="311">
        <f t="shared" si="1009"/>
        <v>0</v>
      </c>
      <c r="QM84" s="311">
        <f t="shared" si="1009"/>
        <v>0</v>
      </c>
      <c r="QN84" s="311">
        <f t="shared" si="1009"/>
        <v>0</v>
      </c>
      <c r="QO84" s="311">
        <f t="shared" si="1009"/>
        <v>0</v>
      </c>
      <c r="QP84" s="311">
        <f t="shared" si="1009"/>
        <v>0</v>
      </c>
      <c r="QQ84" s="311">
        <f t="shared" si="1009"/>
        <v>0</v>
      </c>
      <c r="QR84" s="311">
        <f t="shared" si="1009"/>
        <v>0</v>
      </c>
      <c r="QS84" s="311">
        <f t="shared" si="1009"/>
        <v>0</v>
      </c>
      <c r="QT84" s="311">
        <f t="shared" si="1009"/>
        <v>0</v>
      </c>
      <c r="QU84" s="311">
        <f t="shared" si="1009"/>
        <v>0</v>
      </c>
      <c r="QV84" s="311">
        <f t="shared" si="1009"/>
        <v>0</v>
      </c>
      <c r="QW84" s="311">
        <f t="shared" si="1009"/>
        <v>0</v>
      </c>
      <c r="QX84" s="311">
        <f t="shared" si="1009"/>
        <v>0</v>
      </c>
      <c r="QY84" s="311">
        <f t="shared" si="1009"/>
        <v>0</v>
      </c>
      <c r="QZ84" s="311">
        <f t="shared" si="1009"/>
        <v>0</v>
      </c>
      <c r="RA84" s="311">
        <f t="shared" si="1009"/>
        <v>0</v>
      </c>
      <c r="RB84" s="311">
        <f t="shared" si="1009"/>
        <v>0</v>
      </c>
      <c r="RD84" s="311">
        <f t="shared" ref="RD84:SL84" si="1010">RD$36*RD60</f>
        <v>0.95515654109030734</v>
      </c>
      <c r="RE84" s="311">
        <f t="shared" si="1010"/>
        <v>0.95784567164218415</v>
      </c>
      <c r="RF84" s="311">
        <f t="shared" si="1010"/>
        <v>1.2732899830344748</v>
      </c>
      <c r="RG84" s="311">
        <f t="shared" si="1010"/>
        <v>2.1173459212058483</v>
      </c>
      <c r="RH84" s="311">
        <f t="shared" si="1010"/>
        <v>1.1314758177335149</v>
      </c>
      <c r="RI84" s="311">
        <f t="shared" si="1010"/>
        <v>1.0339759682809009</v>
      </c>
      <c r="RJ84" s="311">
        <f t="shared" si="1010"/>
        <v>0.51150722124065939</v>
      </c>
      <c r="RK84" s="311">
        <f t="shared" si="1010"/>
        <v>0.30002045121286913</v>
      </c>
      <c r="RL84" s="311">
        <f t="shared" si="1010"/>
        <v>0.22666462266049212</v>
      </c>
      <c r="RM84" s="311">
        <f t="shared" si="1010"/>
        <v>1.4126538725422926</v>
      </c>
      <c r="RN84" s="311">
        <f t="shared" si="1010"/>
        <v>3.0793221057924915</v>
      </c>
      <c r="RO84" s="311">
        <f t="shared" si="1010"/>
        <v>3.690697399352497</v>
      </c>
      <c r="RP84" s="311">
        <f t="shared" si="1010"/>
        <v>3.3497820937504974</v>
      </c>
      <c r="RQ84" s="311">
        <f t="shared" si="1010"/>
        <v>2.808073645936624</v>
      </c>
      <c r="RR84" s="311">
        <f t="shared" si="1010"/>
        <v>4.1287828253106538</v>
      </c>
      <c r="RS84" s="311">
        <f t="shared" si="1010"/>
        <v>12.07316527816884</v>
      </c>
      <c r="RT84" s="311">
        <f t="shared" si="1010"/>
        <v>6.7777359058729019</v>
      </c>
      <c r="RU84" s="311">
        <f t="shared" si="1010"/>
        <v>9.1798431192290995</v>
      </c>
      <c r="RV84" s="311">
        <f t="shared" si="1010"/>
        <v>12.945271228416036</v>
      </c>
      <c r="RW84" s="311">
        <f t="shared" si="1010"/>
        <v>12.298563721704252</v>
      </c>
      <c r="RX84" s="311">
        <f t="shared" si="1010"/>
        <v>12.901021108179419</v>
      </c>
      <c r="RY84" s="311">
        <f t="shared" si="1010"/>
        <v>12.629770885988057</v>
      </c>
      <c r="RZ84" s="311">
        <f t="shared" si="1010"/>
        <v>9.4221283739011525</v>
      </c>
      <c r="SA84" s="311">
        <f t="shared" si="1010"/>
        <v>8.898697587391883</v>
      </c>
      <c r="SB84" s="311">
        <f t="shared" si="1010"/>
        <v>6.9789789346058759</v>
      </c>
      <c r="SC84" s="311">
        <f t="shared" si="1010"/>
        <v>6.1570378874596656</v>
      </c>
      <c r="SD84" s="311">
        <f t="shared" si="1010"/>
        <v>10.482709835370086</v>
      </c>
      <c r="SE84" s="311">
        <f t="shared" si="1010"/>
        <v>7.5899202422190744</v>
      </c>
      <c r="SF84" s="311">
        <f t="shared" si="1010"/>
        <v>9.8348840438827931</v>
      </c>
      <c r="SG84" s="311">
        <f t="shared" si="1010"/>
        <v>7.2720314766430985</v>
      </c>
      <c r="SH84" s="311">
        <f t="shared" si="1010"/>
        <v>9.8716072027873665</v>
      </c>
      <c r="SI84" s="311">
        <f t="shared" si="1010"/>
        <v>7.4891562878510207</v>
      </c>
      <c r="SJ84" s="311">
        <f t="shared" si="1010"/>
        <v>10.66025817318047</v>
      </c>
      <c r="SK84" s="311">
        <f t="shared" si="1010"/>
        <v>11.744988996006866</v>
      </c>
      <c r="SL84" s="311">
        <f t="shared" si="1010"/>
        <v>3.182091393561671</v>
      </c>
      <c r="SN84" s="311">
        <f t="shared" ref="SN84:TV84" si="1011">SN$36*SN60</f>
        <v>8.8429301816138537</v>
      </c>
      <c r="SO84" s="311">
        <f t="shared" si="1011"/>
        <v>9.5809880315231624</v>
      </c>
      <c r="SP84" s="311">
        <f t="shared" si="1011"/>
        <v>8.6422962012584552</v>
      </c>
      <c r="SQ84" s="311">
        <f t="shared" si="1011"/>
        <v>8.8482948141597468</v>
      </c>
      <c r="SR84" s="311">
        <f t="shared" si="1011"/>
        <v>8.7482992910477382</v>
      </c>
      <c r="SS84" s="311">
        <f t="shared" si="1011"/>
        <v>6.0466693579174171</v>
      </c>
      <c r="ST84" s="311">
        <f t="shared" si="1011"/>
        <v>7.8694608255244614</v>
      </c>
      <c r="SU84" s="311">
        <f t="shared" si="1011"/>
        <v>5.6920564729821734</v>
      </c>
      <c r="SV84" s="311">
        <f t="shared" si="1011"/>
        <v>4.12904873397859</v>
      </c>
      <c r="SW84" s="311">
        <f t="shared" si="1011"/>
        <v>4.6930003918802043</v>
      </c>
      <c r="SX84" s="311">
        <f t="shared" si="1011"/>
        <v>6.7880249220546496</v>
      </c>
      <c r="SY84" s="311">
        <f t="shared" si="1011"/>
        <v>5.9512718055781697</v>
      </c>
      <c r="SZ84" s="311">
        <f t="shared" si="1011"/>
        <v>5.3962940088954472</v>
      </c>
      <c r="TA84" s="311">
        <f t="shared" si="1011"/>
        <v>6.5258644396114542</v>
      </c>
      <c r="TB84" s="311">
        <f t="shared" si="1011"/>
        <v>6.2760640074613372</v>
      </c>
      <c r="TC84" s="311">
        <f t="shared" si="1011"/>
        <v>17.790176160495857</v>
      </c>
      <c r="TD84" s="311">
        <f t="shared" si="1011"/>
        <v>17.338426112513527</v>
      </c>
      <c r="TE84" s="311">
        <f t="shared" si="1011"/>
        <v>19.86039539196231</v>
      </c>
      <c r="TF84" s="311">
        <f t="shared" si="1011"/>
        <v>17.883305608140116</v>
      </c>
      <c r="TG84" s="311">
        <f t="shared" si="1011"/>
        <v>23.938921722158923</v>
      </c>
      <c r="TH84" s="311">
        <f t="shared" si="1011"/>
        <v>26.537797941560026</v>
      </c>
      <c r="TI84" s="311">
        <f t="shared" si="1011"/>
        <v>29.955073730330703</v>
      </c>
      <c r="TJ84" s="311">
        <f t="shared" si="1011"/>
        <v>27.975295792930325</v>
      </c>
      <c r="TK84" s="311">
        <f t="shared" si="1011"/>
        <v>28.374759256329671</v>
      </c>
      <c r="TL84" s="311">
        <f t="shared" si="1011"/>
        <v>28.898556155372177</v>
      </c>
      <c r="TM84" s="311">
        <f t="shared" si="1011"/>
        <v>27.330902577702648</v>
      </c>
      <c r="TN84" s="311">
        <f t="shared" si="1011"/>
        <v>19.132348604873759</v>
      </c>
      <c r="TO84" s="311">
        <f t="shared" si="1011"/>
        <v>23.996918464118231</v>
      </c>
      <c r="TP84" s="311">
        <f t="shared" si="1011"/>
        <v>29.904480535795138</v>
      </c>
      <c r="TQ84" s="311">
        <f t="shared" si="1011"/>
        <v>26.013242298246801</v>
      </c>
      <c r="TR84" s="311">
        <f t="shared" si="1011"/>
        <v>27.269360513144477</v>
      </c>
      <c r="TS84" s="311">
        <f t="shared" si="1011"/>
        <v>51.202054356439199</v>
      </c>
      <c r="TT84" s="311">
        <f t="shared" si="1011"/>
        <v>43.199482868094279</v>
      </c>
      <c r="TU84" s="311">
        <f t="shared" si="1011"/>
        <v>44.805873640303567</v>
      </c>
      <c r="TV84" s="311">
        <f t="shared" si="1011"/>
        <v>12.911306202496611</v>
      </c>
      <c r="TX84" s="311">
        <f t="shared" ref="TX84:VF84" si="1012">TX$36*TX60</f>
        <v>559.5405890464192</v>
      </c>
      <c r="TY84" s="311">
        <f t="shared" si="1012"/>
        <v>647.35175111898604</v>
      </c>
      <c r="TZ84" s="311">
        <f t="shared" si="1012"/>
        <v>378.03389343409663</v>
      </c>
      <c r="UA84" s="311">
        <f t="shared" si="1012"/>
        <v>170.15528477695813</v>
      </c>
      <c r="UB84" s="311">
        <f t="shared" si="1012"/>
        <v>209.37992957339591</v>
      </c>
      <c r="UC84" s="311">
        <f t="shared" si="1012"/>
        <v>87.23764955117008</v>
      </c>
      <c r="UD84" s="311">
        <f t="shared" si="1012"/>
        <v>79.705385439483607</v>
      </c>
      <c r="UE84" s="311">
        <f t="shared" si="1012"/>
        <v>164.06259121355421</v>
      </c>
      <c r="UF84" s="311">
        <f t="shared" si="1012"/>
        <v>186.54274009109776</v>
      </c>
      <c r="UG84" s="311">
        <f t="shared" si="1012"/>
        <v>92.732737842482607</v>
      </c>
      <c r="UH84" s="311">
        <f t="shared" si="1012"/>
        <v>154.36310891458922</v>
      </c>
      <c r="UI84" s="311">
        <f t="shared" si="1012"/>
        <v>57.565488648657769</v>
      </c>
      <c r="UJ84" s="311">
        <f t="shared" si="1012"/>
        <v>22.770904938701356</v>
      </c>
      <c r="UK84" s="311">
        <f t="shared" si="1012"/>
        <v>166.39786377175525</v>
      </c>
      <c r="UL84" s="311">
        <f t="shared" si="1012"/>
        <v>42.908004548352181</v>
      </c>
      <c r="UM84" s="311">
        <f t="shared" si="1012"/>
        <v>14.39972738410712</v>
      </c>
      <c r="UN84" s="311">
        <f t="shared" si="1012"/>
        <v>58.22307917306447</v>
      </c>
      <c r="UO84" s="311">
        <f t="shared" si="1012"/>
        <v>65.835276032267586</v>
      </c>
      <c r="UP84" s="311">
        <f t="shared" si="1012"/>
        <v>8.7835305928196945</v>
      </c>
      <c r="UQ84" s="311">
        <f t="shared" si="1012"/>
        <v>13.942762335501117</v>
      </c>
      <c r="UR84" s="311">
        <f t="shared" si="1012"/>
        <v>38.792003991723504</v>
      </c>
      <c r="US84" s="311">
        <f t="shared" si="1012"/>
        <v>20.946745345674543</v>
      </c>
      <c r="UT84" s="311">
        <f t="shared" si="1012"/>
        <v>67.39173611994714</v>
      </c>
      <c r="UU84" s="311">
        <f t="shared" si="1012"/>
        <v>49.452342267602702</v>
      </c>
      <c r="UV84" s="311">
        <f t="shared" si="1012"/>
        <v>54.265868953512467</v>
      </c>
      <c r="UW84" s="311">
        <f t="shared" si="1012"/>
        <v>202.406347880932</v>
      </c>
      <c r="UX84" s="311">
        <f t="shared" si="1012"/>
        <v>67.657987466528738</v>
      </c>
      <c r="UY84" s="311">
        <f t="shared" si="1012"/>
        <v>152.76516779795389</v>
      </c>
      <c r="UZ84" s="311">
        <f t="shared" si="1012"/>
        <v>30.550416698873669</v>
      </c>
      <c r="VA84" s="311">
        <f t="shared" si="1012"/>
        <v>33.663290023465912</v>
      </c>
      <c r="VB84" s="311">
        <f t="shared" si="1012"/>
        <v>19.500965664620114</v>
      </c>
      <c r="VC84" s="311">
        <f t="shared" si="1012"/>
        <v>2.2518619441676644</v>
      </c>
      <c r="VD84" s="311">
        <f t="shared" si="1012"/>
        <v>21.655334263519428</v>
      </c>
      <c r="VE84" s="311">
        <f t="shared" si="1012"/>
        <v>21.863123039974912</v>
      </c>
      <c r="VF84" s="311">
        <f t="shared" si="1012"/>
        <v>15.650688937446159</v>
      </c>
      <c r="VH84" s="311">
        <f t="shared" ref="VH84:WP84" si="1013">VH$36*VH60</f>
        <v>0</v>
      </c>
      <c r="VI84" s="311">
        <f t="shared" si="1013"/>
        <v>0</v>
      </c>
      <c r="VJ84" s="311">
        <f t="shared" si="1013"/>
        <v>0</v>
      </c>
      <c r="VK84" s="311">
        <f t="shared" si="1013"/>
        <v>0</v>
      </c>
      <c r="VL84" s="311">
        <f t="shared" si="1013"/>
        <v>0</v>
      </c>
      <c r="VM84" s="311">
        <f t="shared" si="1013"/>
        <v>0</v>
      </c>
      <c r="VN84" s="311">
        <f t="shared" si="1013"/>
        <v>0</v>
      </c>
      <c r="VO84" s="311">
        <f t="shared" si="1013"/>
        <v>0</v>
      </c>
      <c r="VP84" s="311">
        <f t="shared" si="1013"/>
        <v>0</v>
      </c>
      <c r="VQ84" s="311">
        <f t="shared" si="1013"/>
        <v>0</v>
      </c>
      <c r="VR84" s="311">
        <f t="shared" si="1013"/>
        <v>0</v>
      </c>
      <c r="VS84" s="311">
        <f t="shared" si="1013"/>
        <v>0</v>
      </c>
      <c r="VT84" s="311">
        <f t="shared" si="1013"/>
        <v>0</v>
      </c>
      <c r="VU84" s="311">
        <f t="shared" si="1013"/>
        <v>0</v>
      </c>
      <c r="VV84" s="311">
        <f t="shared" si="1013"/>
        <v>0</v>
      </c>
      <c r="VW84" s="311">
        <f t="shared" si="1013"/>
        <v>0</v>
      </c>
      <c r="VX84" s="311">
        <f t="shared" si="1013"/>
        <v>0</v>
      </c>
      <c r="VY84" s="311">
        <f t="shared" si="1013"/>
        <v>0</v>
      </c>
      <c r="VZ84" s="311">
        <f t="shared" si="1013"/>
        <v>0</v>
      </c>
      <c r="WA84" s="311">
        <f t="shared" si="1013"/>
        <v>0</v>
      </c>
      <c r="WB84" s="311">
        <f t="shared" si="1013"/>
        <v>0</v>
      </c>
      <c r="WC84" s="311">
        <f t="shared" si="1013"/>
        <v>0</v>
      </c>
      <c r="WD84" s="311">
        <f t="shared" si="1013"/>
        <v>0</v>
      </c>
      <c r="WE84" s="311">
        <f t="shared" si="1013"/>
        <v>0</v>
      </c>
      <c r="WF84" s="311">
        <f t="shared" si="1013"/>
        <v>0</v>
      </c>
      <c r="WG84" s="311">
        <f t="shared" si="1013"/>
        <v>0</v>
      </c>
      <c r="WH84" s="311">
        <f t="shared" si="1013"/>
        <v>0</v>
      </c>
      <c r="WI84" s="311">
        <f t="shared" si="1013"/>
        <v>0</v>
      </c>
      <c r="WJ84" s="311">
        <f t="shared" si="1013"/>
        <v>0</v>
      </c>
      <c r="WK84" s="311">
        <f t="shared" si="1013"/>
        <v>0</v>
      </c>
      <c r="WL84" s="311">
        <f t="shared" si="1013"/>
        <v>0</v>
      </c>
      <c r="WM84" s="311">
        <f t="shared" si="1013"/>
        <v>0</v>
      </c>
      <c r="WN84" s="311">
        <f t="shared" si="1013"/>
        <v>0</v>
      </c>
      <c r="WO84" s="311">
        <f t="shared" si="1013"/>
        <v>0</v>
      </c>
      <c r="WP84" s="311">
        <f t="shared" si="1013"/>
        <v>0</v>
      </c>
      <c r="WR84" s="311">
        <f t="shared" ref="WR84:XZ84" si="1014">WR$36*WR60</f>
        <v>0</v>
      </c>
      <c r="WS84" s="311">
        <f t="shared" si="1014"/>
        <v>0</v>
      </c>
      <c r="WT84" s="311">
        <f t="shared" si="1014"/>
        <v>0</v>
      </c>
      <c r="WU84" s="311">
        <f t="shared" si="1014"/>
        <v>0</v>
      </c>
      <c r="WV84" s="311">
        <f t="shared" si="1014"/>
        <v>0</v>
      </c>
      <c r="WW84" s="311">
        <f t="shared" si="1014"/>
        <v>0</v>
      </c>
      <c r="WX84" s="311">
        <f t="shared" si="1014"/>
        <v>0</v>
      </c>
      <c r="WY84" s="311">
        <f t="shared" si="1014"/>
        <v>0</v>
      </c>
      <c r="WZ84" s="311">
        <f t="shared" si="1014"/>
        <v>0</v>
      </c>
      <c r="XA84" s="311">
        <f t="shared" si="1014"/>
        <v>0</v>
      </c>
      <c r="XB84" s="311">
        <f t="shared" si="1014"/>
        <v>0</v>
      </c>
      <c r="XC84" s="311">
        <f t="shared" si="1014"/>
        <v>0</v>
      </c>
      <c r="XD84" s="311">
        <f t="shared" si="1014"/>
        <v>0</v>
      </c>
      <c r="XE84" s="311">
        <f t="shared" si="1014"/>
        <v>0</v>
      </c>
      <c r="XF84" s="311">
        <f t="shared" si="1014"/>
        <v>0</v>
      </c>
      <c r="XG84" s="311">
        <f t="shared" si="1014"/>
        <v>0</v>
      </c>
      <c r="XH84" s="311">
        <f t="shared" si="1014"/>
        <v>0</v>
      </c>
      <c r="XI84" s="311">
        <f t="shared" si="1014"/>
        <v>0</v>
      </c>
      <c r="XJ84" s="311">
        <f t="shared" si="1014"/>
        <v>0</v>
      </c>
      <c r="XK84" s="311">
        <f t="shared" si="1014"/>
        <v>0</v>
      </c>
      <c r="XL84" s="311">
        <f t="shared" si="1014"/>
        <v>0</v>
      </c>
      <c r="XM84" s="311">
        <f t="shared" si="1014"/>
        <v>0</v>
      </c>
      <c r="XN84" s="311">
        <f t="shared" si="1014"/>
        <v>0</v>
      </c>
      <c r="XO84" s="311">
        <f t="shared" si="1014"/>
        <v>0</v>
      </c>
      <c r="XP84" s="311">
        <f t="shared" si="1014"/>
        <v>0</v>
      </c>
      <c r="XQ84" s="311">
        <f t="shared" si="1014"/>
        <v>0</v>
      </c>
      <c r="XR84" s="311">
        <f t="shared" si="1014"/>
        <v>0</v>
      </c>
      <c r="XS84" s="311">
        <f t="shared" si="1014"/>
        <v>0</v>
      </c>
      <c r="XT84" s="311">
        <f t="shared" si="1014"/>
        <v>0</v>
      </c>
      <c r="XU84" s="311">
        <f t="shared" si="1014"/>
        <v>0</v>
      </c>
      <c r="XV84" s="311">
        <f t="shared" si="1014"/>
        <v>0</v>
      </c>
      <c r="XW84" s="311">
        <f t="shared" si="1014"/>
        <v>0</v>
      </c>
      <c r="XX84" s="311">
        <f t="shared" si="1014"/>
        <v>0</v>
      </c>
      <c r="XY84" s="311">
        <f t="shared" si="1014"/>
        <v>0</v>
      </c>
      <c r="XZ84" s="311">
        <f t="shared" si="1014"/>
        <v>0</v>
      </c>
      <c r="YB84" s="311">
        <f t="shared" ref="YB84:ZJ84" si="1015">YB$36*YB60</f>
        <v>0</v>
      </c>
      <c r="YC84" s="311">
        <f t="shared" si="1015"/>
        <v>0</v>
      </c>
      <c r="YD84" s="311">
        <f t="shared" si="1015"/>
        <v>0</v>
      </c>
      <c r="YE84" s="311">
        <f t="shared" si="1015"/>
        <v>0</v>
      </c>
      <c r="YF84" s="311">
        <f t="shared" si="1015"/>
        <v>0</v>
      </c>
      <c r="YG84" s="311">
        <f t="shared" si="1015"/>
        <v>0</v>
      </c>
      <c r="YH84" s="311">
        <f t="shared" si="1015"/>
        <v>0</v>
      </c>
      <c r="YI84" s="311">
        <f t="shared" si="1015"/>
        <v>0</v>
      </c>
      <c r="YJ84" s="311">
        <f t="shared" si="1015"/>
        <v>0</v>
      </c>
      <c r="YK84" s="311">
        <f t="shared" si="1015"/>
        <v>0</v>
      </c>
      <c r="YL84" s="311">
        <f t="shared" si="1015"/>
        <v>0</v>
      </c>
      <c r="YM84" s="311">
        <f t="shared" si="1015"/>
        <v>0</v>
      </c>
      <c r="YN84" s="311">
        <f t="shared" si="1015"/>
        <v>0</v>
      </c>
      <c r="YO84" s="311">
        <f t="shared" si="1015"/>
        <v>0</v>
      </c>
      <c r="YP84" s="311">
        <f t="shared" si="1015"/>
        <v>0</v>
      </c>
      <c r="YQ84" s="311">
        <f t="shared" si="1015"/>
        <v>0</v>
      </c>
      <c r="YR84" s="311">
        <f t="shared" si="1015"/>
        <v>0</v>
      </c>
      <c r="YS84" s="311">
        <f t="shared" si="1015"/>
        <v>0</v>
      </c>
      <c r="YT84" s="311">
        <f t="shared" si="1015"/>
        <v>0</v>
      </c>
      <c r="YU84" s="311">
        <f t="shared" si="1015"/>
        <v>0</v>
      </c>
      <c r="YV84" s="311">
        <f t="shared" si="1015"/>
        <v>0</v>
      </c>
      <c r="YW84" s="311">
        <f t="shared" si="1015"/>
        <v>0</v>
      </c>
      <c r="YX84" s="311">
        <f t="shared" si="1015"/>
        <v>0</v>
      </c>
      <c r="YY84" s="311">
        <f t="shared" si="1015"/>
        <v>0</v>
      </c>
      <c r="YZ84" s="311">
        <f t="shared" si="1015"/>
        <v>0</v>
      </c>
      <c r="ZA84" s="311">
        <f t="shared" si="1015"/>
        <v>0</v>
      </c>
      <c r="ZB84" s="311">
        <f t="shared" si="1015"/>
        <v>0</v>
      </c>
      <c r="ZC84" s="311">
        <f t="shared" si="1015"/>
        <v>0</v>
      </c>
      <c r="ZD84" s="311">
        <f t="shared" si="1015"/>
        <v>0</v>
      </c>
      <c r="ZE84" s="311">
        <f t="shared" si="1015"/>
        <v>0</v>
      </c>
      <c r="ZF84" s="311">
        <f t="shared" si="1015"/>
        <v>0</v>
      </c>
      <c r="ZG84" s="311">
        <f t="shared" si="1015"/>
        <v>0</v>
      </c>
      <c r="ZH84" s="311">
        <f t="shared" si="1015"/>
        <v>0</v>
      </c>
      <c r="ZI84" s="311">
        <f t="shared" si="1015"/>
        <v>0</v>
      </c>
      <c r="ZJ84" s="311">
        <f t="shared" si="1015"/>
        <v>0.82185715581776098</v>
      </c>
      <c r="ZL84" s="311">
        <f t="shared" ref="ZL84:AAT84" si="1016">ZL$36*ZL60</f>
        <v>0</v>
      </c>
      <c r="ZM84" s="311">
        <f t="shared" si="1016"/>
        <v>0</v>
      </c>
      <c r="ZN84" s="311">
        <f t="shared" si="1016"/>
        <v>0</v>
      </c>
      <c r="ZO84" s="311">
        <f t="shared" si="1016"/>
        <v>0</v>
      </c>
      <c r="ZP84" s="311">
        <f t="shared" si="1016"/>
        <v>0</v>
      </c>
      <c r="ZQ84" s="311">
        <f t="shared" si="1016"/>
        <v>0</v>
      </c>
      <c r="ZR84" s="311">
        <f t="shared" si="1016"/>
        <v>0</v>
      </c>
      <c r="ZS84" s="311">
        <f t="shared" si="1016"/>
        <v>0</v>
      </c>
      <c r="ZT84" s="311">
        <f t="shared" si="1016"/>
        <v>0</v>
      </c>
      <c r="ZU84" s="311">
        <f t="shared" si="1016"/>
        <v>0</v>
      </c>
      <c r="ZV84" s="311">
        <f t="shared" si="1016"/>
        <v>0</v>
      </c>
      <c r="ZW84" s="311">
        <f t="shared" si="1016"/>
        <v>0</v>
      </c>
      <c r="ZX84" s="311">
        <f t="shared" si="1016"/>
        <v>0</v>
      </c>
      <c r="ZY84" s="311">
        <f t="shared" si="1016"/>
        <v>0</v>
      </c>
      <c r="ZZ84" s="311">
        <f t="shared" si="1016"/>
        <v>0</v>
      </c>
      <c r="AAA84" s="311">
        <f t="shared" si="1016"/>
        <v>0</v>
      </c>
      <c r="AAB84" s="311">
        <f t="shared" si="1016"/>
        <v>0</v>
      </c>
      <c r="AAC84" s="311">
        <f t="shared" si="1016"/>
        <v>0</v>
      </c>
      <c r="AAD84" s="311">
        <f t="shared" si="1016"/>
        <v>0</v>
      </c>
      <c r="AAE84" s="311">
        <f t="shared" si="1016"/>
        <v>0</v>
      </c>
      <c r="AAF84" s="311">
        <f t="shared" si="1016"/>
        <v>0</v>
      </c>
      <c r="AAG84" s="311">
        <f t="shared" si="1016"/>
        <v>0</v>
      </c>
      <c r="AAH84" s="311">
        <f t="shared" si="1016"/>
        <v>0</v>
      </c>
      <c r="AAI84" s="311">
        <f t="shared" si="1016"/>
        <v>0</v>
      </c>
      <c r="AAJ84" s="311">
        <f t="shared" si="1016"/>
        <v>0</v>
      </c>
      <c r="AAK84" s="311">
        <f t="shared" si="1016"/>
        <v>0</v>
      </c>
      <c r="AAL84" s="311">
        <f t="shared" si="1016"/>
        <v>0</v>
      </c>
      <c r="AAM84" s="311">
        <f t="shared" si="1016"/>
        <v>0</v>
      </c>
      <c r="AAN84" s="311">
        <f t="shared" si="1016"/>
        <v>0</v>
      </c>
      <c r="AAO84" s="311">
        <f t="shared" si="1016"/>
        <v>0</v>
      </c>
      <c r="AAP84" s="311">
        <f t="shared" si="1016"/>
        <v>0</v>
      </c>
      <c r="AAQ84" s="311">
        <f t="shared" si="1016"/>
        <v>0</v>
      </c>
      <c r="AAR84" s="311">
        <f t="shared" si="1016"/>
        <v>0</v>
      </c>
      <c r="AAS84" s="311">
        <f t="shared" si="1016"/>
        <v>0</v>
      </c>
      <c r="AAT84" s="311">
        <f t="shared" si="1016"/>
        <v>0</v>
      </c>
      <c r="AAV84" s="311">
        <f t="shared" ref="AAV84:ACD84" si="1017">AAV$36*AAV60</f>
        <v>0</v>
      </c>
      <c r="AAW84" s="311">
        <f t="shared" si="1017"/>
        <v>0</v>
      </c>
      <c r="AAX84" s="311">
        <f t="shared" si="1017"/>
        <v>0</v>
      </c>
      <c r="AAY84" s="311">
        <f t="shared" si="1017"/>
        <v>0</v>
      </c>
      <c r="AAZ84" s="311">
        <f t="shared" si="1017"/>
        <v>0</v>
      </c>
      <c r="ABA84" s="311">
        <f t="shared" si="1017"/>
        <v>0</v>
      </c>
      <c r="ABB84" s="311">
        <f t="shared" si="1017"/>
        <v>0</v>
      </c>
      <c r="ABC84" s="311">
        <f t="shared" si="1017"/>
        <v>0</v>
      </c>
      <c r="ABD84" s="311">
        <f t="shared" si="1017"/>
        <v>0</v>
      </c>
      <c r="ABE84" s="311">
        <f t="shared" si="1017"/>
        <v>0</v>
      </c>
      <c r="ABF84" s="311">
        <f t="shared" si="1017"/>
        <v>0</v>
      </c>
      <c r="ABG84" s="311">
        <f t="shared" si="1017"/>
        <v>0</v>
      </c>
      <c r="ABH84" s="311">
        <f t="shared" si="1017"/>
        <v>0</v>
      </c>
      <c r="ABI84" s="311">
        <f t="shared" si="1017"/>
        <v>0</v>
      </c>
      <c r="ABJ84" s="311">
        <f t="shared" si="1017"/>
        <v>0</v>
      </c>
      <c r="ABK84" s="311">
        <f t="shared" si="1017"/>
        <v>0</v>
      </c>
      <c r="ABL84" s="311">
        <f t="shared" si="1017"/>
        <v>0</v>
      </c>
      <c r="ABM84" s="311">
        <f t="shared" si="1017"/>
        <v>0</v>
      </c>
      <c r="ABN84" s="311">
        <f t="shared" si="1017"/>
        <v>0</v>
      </c>
      <c r="ABO84" s="311">
        <f t="shared" si="1017"/>
        <v>0</v>
      </c>
      <c r="ABP84" s="311">
        <f t="shared" si="1017"/>
        <v>0</v>
      </c>
      <c r="ABQ84" s="311">
        <f t="shared" si="1017"/>
        <v>0</v>
      </c>
      <c r="ABR84" s="311">
        <f t="shared" si="1017"/>
        <v>0</v>
      </c>
      <c r="ABS84" s="311">
        <f t="shared" si="1017"/>
        <v>0</v>
      </c>
      <c r="ABT84" s="311">
        <f t="shared" si="1017"/>
        <v>0</v>
      </c>
      <c r="ABU84" s="311">
        <f t="shared" si="1017"/>
        <v>0</v>
      </c>
      <c r="ABV84" s="311">
        <f t="shared" si="1017"/>
        <v>0</v>
      </c>
      <c r="ABW84" s="311">
        <f t="shared" si="1017"/>
        <v>0</v>
      </c>
      <c r="ABX84" s="311">
        <f t="shared" si="1017"/>
        <v>0</v>
      </c>
      <c r="ABY84" s="311">
        <f t="shared" si="1017"/>
        <v>0</v>
      </c>
      <c r="ABZ84" s="311">
        <f t="shared" si="1017"/>
        <v>0</v>
      </c>
      <c r="ACA84" s="311">
        <f t="shared" si="1017"/>
        <v>0</v>
      </c>
      <c r="ACB84" s="311">
        <f t="shared" si="1017"/>
        <v>0</v>
      </c>
      <c r="ACC84" s="311">
        <f t="shared" si="1017"/>
        <v>0</v>
      </c>
      <c r="ACD84" s="311">
        <f t="shared" si="1017"/>
        <v>0</v>
      </c>
      <c r="ACF84" s="311">
        <f t="shared" ref="ACF84:ADN84" si="1018">ACF$36*ACF60</f>
        <v>430.60845866566098</v>
      </c>
      <c r="ACG84" s="311">
        <f t="shared" si="1018"/>
        <v>455.86245708018339</v>
      </c>
      <c r="ACH84" s="311">
        <f t="shared" si="1018"/>
        <v>442.78255847998378</v>
      </c>
      <c r="ACI84" s="311">
        <f t="shared" si="1018"/>
        <v>474.57850616707441</v>
      </c>
      <c r="ACJ84" s="311">
        <f t="shared" si="1018"/>
        <v>501.63775192060501</v>
      </c>
      <c r="ACK84" s="311">
        <f t="shared" si="1018"/>
        <v>465.03352659211191</v>
      </c>
      <c r="ACL84" s="311">
        <f t="shared" si="1018"/>
        <v>498.09468076015622</v>
      </c>
      <c r="ACM84" s="311">
        <f t="shared" si="1018"/>
        <v>505.64466980996087</v>
      </c>
      <c r="ACN84" s="311">
        <f t="shared" si="1018"/>
        <v>534.09719228713288</v>
      </c>
      <c r="ACO84" s="311">
        <f t="shared" si="1018"/>
        <v>614.60652668528235</v>
      </c>
      <c r="ACP84" s="311">
        <f t="shared" si="1018"/>
        <v>579.33494927987874</v>
      </c>
      <c r="ACQ84" s="311">
        <f t="shared" si="1018"/>
        <v>655.70232667756625</v>
      </c>
      <c r="ACR84" s="311">
        <f t="shared" si="1018"/>
        <v>689.85049404859922</v>
      </c>
      <c r="ACS84" s="311">
        <f t="shared" si="1018"/>
        <v>713.50205193738032</v>
      </c>
      <c r="ACT84" s="311">
        <f t="shared" si="1018"/>
        <v>743.22786563378702</v>
      </c>
      <c r="ACU84" s="311">
        <f t="shared" si="1018"/>
        <v>766.07828298855611</v>
      </c>
      <c r="ACV84" s="311">
        <f t="shared" si="1018"/>
        <v>796.99245031560622</v>
      </c>
      <c r="ACW84" s="311">
        <f t="shared" si="1018"/>
        <v>736.7759686197395</v>
      </c>
      <c r="ACX84" s="311">
        <f t="shared" si="1018"/>
        <v>733.39372388740276</v>
      </c>
      <c r="ACY84" s="311">
        <f t="shared" si="1018"/>
        <v>805.03722948865322</v>
      </c>
      <c r="ACZ84" s="311">
        <f t="shared" si="1018"/>
        <v>879.3352064475514</v>
      </c>
      <c r="ADA84" s="311">
        <f t="shared" si="1018"/>
        <v>921.69917046682122</v>
      </c>
      <c r="ADB84" s="311">
        <f t="shared" si="1018"/>
        <v>957.70846654889874</v>
      </c>
      <c r="ADC84" s="311">
        <f t="shared" si="1018"/>
        <v>952.13921329365132</v>
      </c>
      <c r="ADD84" s="311">
        <f t="shared" si="1018"/>
        <v>925.46379429486558</v>
      </c>
      <c r="ADE84" s="311">
        <f t="shared" si="1018"/>
        <v>996.07679210845743</v>
      </c>
      <c r="ADF84" s="311">
        <f t="shared" si="1018"/>
        <v>1021.3911701349607</v>
      </c>
      <c r="ADG84" s="311">
        <f t="shared" si="1018"/>
        <v>1066.0617796783695</v>
      </c>
      <c r="ADH84" s="311">
        <f t="shared" si="1018"/>
        <v>1125.5438210522136</v>
      </c>
      <c r="ADI84" s="311">
        <f t="shared" si="1018"/>
        <v>1162.666650972528</v>
      </c>
      <c r="ADJ84" s="311">
        <f t="shared" si="1018"/>
        <v>1208.4134951178812</v>
      </c>
      <c r="ADK84" s="311">
        <f t="shared" si="1018"/>
        <v>993.00590971564986</v>
      </c>
      <c r="ADL84" s="311">
        <f t="shared" si="1018"/>
        <v>1457.6999262237348</v>
      </c>
      <c r="ADM84" s="311">
        <f t="shared" si="1018"/>
        <v>1448.8683699164419</v>
      </c>
      <c r="ADN84" s="311">
        <f t="shared" si="1018"/>
        <v>1326.4893119718668</v>
      </c>
      <c r="ADP84" s="311">
        <f t="shared" ref="ADP84:AEX84" si="1019">ADP$36*ADP60</f>
        <v>0</v>
      </c>
      <c r="ADQ84" s="311">
        <f t="shared" si="1019"/>
        <v>0</v>
      </c>
      <c r="ADR84" s="311">
        <f t="shared" si="1019"/>
        <v>0</v>
      </c>
      <c r="ADS84" s="311">
        <f t="shared" si="1019"/>
        <v>0</v>
      </c>
      <c r="ADT84" s="311">
        <f t="shared" si="1019"/>
        <v>0</v>
      </c>
      <c r="ADU84" s="311">
        <f t="shared" si="1019"/>
        <v>0</v>
      </c>
      <c r="ADV84" s="311">
        <f t="shared" si="1019"/>
        <v>0</v>
      </c>
      <c r="ADW84" s="311">
        <f t="shared" si="1019"/>
        <v>0</v>
      </c>
      <c r="ADX84" s="311">
        <f t="shared" si="1019"/>
        <v>0</v>
      </c>
      <c r="ADY84" s="311">
        <f t="shared" si="1019"/>
        <v>0</v>
      </c>
      <c r="ADZ84" s="311">
        <f t="shared" si="1019"/>
        <v>0</v>
      </c>
      <c r="AEA84" s="311">
        <f t="shared" si="1019"/>
        <v>0</v>
      </c>
      <c r="AEB84" s="311">
        <f t="shared" si="1019"/>
        <v>0</v>
      </c>
      <c r="AEC84" s="311">
        <f t="shared" si="1019"/>
        <v>0</v>
      </c>
      <c r="AED84" s="311">
        <f t="shared" si="1019"/>
        <v>0</v>
      </c>
      <c r="AEE84" s="311">
        <f t="shared" si="1019"/>
        <v>0</v>
      </c>
      <c r="AEF84" s="311">
        <f t="shared" si="1019"/>
        <v>0</v>
      </c>
      <c r="AEG84" s="311">
        <f t="shared" si="1019"/>
        <v>0</v>
      </c>
      <c r="AEH84" s="311">
        <f t="shared" si="1019"/>
        <v>0</v>
      </c>
      <c r="AEI84" s="311">
        <f t="shared" si="1019"/>
        <v>0</v>
      </c>
      <c r="AEJ84" s="311">
        <f t="shared" si="1019"/>
        <v>0</v>
      </c>
      <c r="AEK84" s="311">
        <f t="shared" si="1019"/>
        <v>0</v>
      </c>
      <c r="AEL84" s="311">
        <f t="shared" si="1019"/>
        <v>0</v>
      </c>
      <c r="AEM84" s="311">
        <f t="shared" si="1019"/>
        <v>0</v>
      </c>
      <c r="AEN84" s="311">
        <f t="shared" si="1019"/>
        <v>0</v>
      </c>
      <c r="AEO84" s="311">
        <f t="shared" si="1019"/>
        <v>0</v>
      </c>
      <c r="AEP84" s="311">
        <f t="shared" si="1019"/>
        <v>0</v>
      </c>
      <c r="AEQ84" s="311">
        <f t="shared" si="1019"/>
        <v>0</v>
      </c>
      <c r="AER84" s="311">
        <f t="shared" si="1019"/>
        <v>0</v>
      </c>
      <c r="AES84" s="311">
        <f t="shared" si="1019"/>
        <v>0</v>
      </c>
      <c r="AET84" s="311">
        <f t="shared" si="1019"/>
        <v>0</v>
      </c>
      <c r="AEU84" s="311">
        <f t="shared" si="1019"/>
        <v>0</v>
      </c>
      <c r="AEV84" s="311">
        <f t="shared" si="1019"/>
        <v>0</v>
      </c>
      <c r="AEW84" s="311">
        <f t="shared" si="1019"/>
        <v>0</v>
      </c>
      <c r="AEX84" s="311">
        <f t="shared" si="1019"/>
        <v>0</v>
      </c>
      <c r="AEZ84" s="311">
        <f t="shared" ref="AEZ84:AGH84" si="1020">AEZ$36*AEZ60</f>
        <v>0</v>
      </c>
      <c r="AFA84" s="311">
        <f t="shared" si="1020"/>
        <v>0</v>
      </c>
      <c r="AFB84" s="311">
        <f t="shared" si="1020"/>
        <v>0</v>
      </c>
      <c r="AFC84" s="311">
        <f t="shared" si="1020"/>
        <v>0</v>
      </c>
      <c r="AFD84" s="311">
        <f t="shared" si="1020"/>
        <v>0</v>
      </c>
      <c r="AFE84" s="311">
        <f t="shared" si="1020"/>
        <v>0</v>
      </c>
      <c r="AFF84" s="311">
        <f t="shared" si="1020"/>
        <v>0</v>
      </c>
      <c r="AFG84" s="311">
        <f t="shared" si="1020"/>
        <v>0</v>
      </c>
      <c r="AFH84" s="311">
        <f t="shared" si="1020"/>
        <v>0</v>
      </c>
      <c r="AFI84" s="311">
        <f t="shared" si="1020"/>
        <v>0</v>
      </c>
      <c r="AFJ84" s="311">
        <f t="shared" si="1020"/>
        <v>0</v>
      </c>
      <c r="AFK84" s="311">
        <f t="shared" si="1020"/>
        <v>0</v>
      </c>
      <c r="AFL84" s="311">
        <f t="shared" si="1020"/>
        <v>0</v>
      </c>
      <c r="AFM84" s="311">
        <f t="shared" si="1020"/>
        <v>0</v>
      </c>
      <c r="AFN84" s="311">
        <f t="shared" si="1020"/>
        <v>0</v>
      </c>
      <c r="AFO84" s="311">
        <f t="shared" si="1020"/>
        <v>0</v>
      </c>
      <c r="AFP84" s="311">
        <f t="shared" si="1020"/>
        <v>0</v>
      </c>
      <c r="AFQ84" s="311">
        <f t="shared" si="1020"/>
        <v>0</v>
      </c>
      <c r="AFR84" s="311">
        <f t="shared" si="1020"/>
        <v>0</v>
      </c>
      <c r="AFS84" s="311">
        <f t="shared" si="1020"/>
        <v>0</v>
      </c>
      <c r="AFT84" s="311">
        <f t="shared" si="1020"/>
        <v>0</v>
      </c>
      <c r="AFU84" s="311">
        <f t="shared" si="1020"/>
        <v>0</v>
      </c>
      <c r="AFV84" s="311">
        <f t="shared" si="1020"/>
        <v>0</v>
      </c>
      <c r="AFW84" s="311">
        <f t="shared" si="1020"/>
        <v>0</v>
      </c>
      <c r="AFX84" s="311">
        <f t="shared" si="1020"/>
        <v>0</v>
      </c>
      <c r="AFY84" s="311">
        <f t="shared" si="1020"/>
        <v>0</v>
      </c>
      <c r="AFZ84" s="311">
        <f t="shared" si="1020"/>
        <v>0</v>
      </c>
      <c r="AGA84" s="311">
        <f t="shared" si="1020"/>
        <v>0</v>
      </c>
      <c r="AGB84" s="311">
        <f t="shared" si="1020"/>
        <v>0</v>
      </c>
      <c r="AGC84" s="311">
        <f t="shared" si="1020"/>
        <v>0</v>
      </c>
      <c r="AGD84" s="311">
        <f t="shared" si="1020"/>
        <v>0</v>
      </c>
      <c r="AGE84" s="311">
        <f t="shared" si="1020"/>
        <v>0</v>
      </c>
      <c r="AGF84" s="311">
        <f t="shared" si="1020"/>
        <v>0</v>
      </c>
      <c r="AGG84" s="311">
        <f t="shared" si="1020"/>
        <v>0</v>
      </c>
      <c r="AGH84" s="311">
        <f t="shared" si="1020"/>
        <v>0</v>
      </c>
    </row>
    <row r="85" spans="3:866" x14ac:dyDescent="0.25">
      <c r="C85" s="148" t="s">
        <v>91</v>
      </c>
      <c r="D85" s="311">
        <f t="shared" ref="D85:AL85" si="1021">D$36*D61</f>
        <v>8.8933325004833623</v>
      </c>
      <c r="E85" s="311">
        <f t="shared" si="1021"/>
        <v>10.488084311431967</v>
      </c>
      <c r="F85" s="311">
        <f t="shared" si="1021"/>
        <v>15.718642566225975</v>
      </c>
      <c r="G85" s="311">
        <f t="shared" si="1021"/>
        <v>26.978103562679649</v>
      </c>
      <c r="H85" s="311">
        <f t="shared" si="1021"/>
        <v>22.899553256253899</v>
      </c>
      <c r="I85" s="311">
        <f t="shared" si="1021"/>
        <v>31.30454132212067</v>
      </c>
      <c r="J85" s="311">
        <f t="shared" si="1021"/>
        <v>26.22693475736903</v>
      </c>
      <c r="K85" s="311">
        <f t="shared" si="1021"/>
        <v>23.515357936087167</v>
      </c>
      <c r="L85" s="311">
        <f t="shared" si="1021"/>
        <v>22.806694626662864</v>
      </c>
      <c r="M85" s="311">
        <f t="shared" si="1021"/>
        <v>25.873224207811955</v>
      </c>
      <c r="N85" s="311">
        <f t="shared" si="1021"/>
        <v>33.221103870437283</v>
      </c>
      <c r="O85" s="311">
        <f t="shared" si="1021"/>
        <v>46.172636558946969</v>
      </c>
      <c r="P85" s="311">
        <f t="shared" si="1021"/>
        <v>45.957594648062134</v>
      </c>
      <c r="Q85" s="311">
        <f t="shared" si="1021"/>
        <v>36.756688743518339</v>
      </c>
      <c r="R85" s="311">
        <f t="shared" si="1021"/>
        <v>51.793166366223069</v>
      </c>
      <c r="S85" s="311">
        <f t="shared" si="1021"/>
        <v>53.969925612349002</v>
      </c>
      <c r="T85" s="311">
        <f t="shared" si="1021"/>
        <v>51.405561841474054</v>
      </c>
      <c r="U85" s="311">
        <f t="shared" si="1021"/>
        <v>50.296337040509165</v>
      </c>
      <c r="V85" s="311">
        <f t="shared" si="1021"/>
        <v>51.085927611988382</v>
      </c>
      <c r="W85" s="311">
        <f t="shared" si="1021"/>
        <v>56.404029605106409</v>
      </c>
      <c r="X85" s="311">
        <f t="shared" si="1021"/>
        <v>58.14955249468273</v>
      </c>
      <c r="Y85" s="311">
        <f t="shared" si="1021"/>
        <v>60.780494913206034</v>
      </c>
      <c r="Z85" s="311">
        <f t="shared" si="1021"/>
        <v>54.775943593965088</v>
      </c>
      <c r="AA85" s="311">
        <f t="shared" si="1021"/>
        <v>62.420356259932447</v>
      </c>
      <c r="AB85" s="311">
        <f t="shared" si="1021"/>
        <v>53.66805875845693</v>
      </c>
      <c r="AC85" s="311">
        <f t="shared" si="1021"/>
        <v>61.4666692314767</v>
      </c>
      <c r="AD85" s="311">
        <f t="shared" si="1021"/>
        <v>101.41398343174191</v>
      </c>
      <c r="AE85" s="311">
        <f t="shared" si="1021"/>
        <v>125.65475402304385</v>
      </c>
      <c r="AF85" s="311">
        <f t="shared" si="1021"/>
        <v>161.02050560516429</v>
      </c>
      <c r="AG85" s="311">
        <f t="shared" si="1021"/>
        <v>175.45905088418124</v>
      </c>
      <c r="AH85" s="311">
        <f t="shared" si="1021"/>
        <v>206.9513123576634</v>
      </c>
      <c r="AI85" s="311">
        <f t="shared" si="1021"/>
        <v>318.82371087431062</v>
      </c>
      <c r="AJ85" s="311">
        <f t="shared" si="1021"/>
        <v>98.76677030833001</v>
      </c>
      <c r="AK85" s="311">
        <f t="shared" si="1021"/>
        <v>127.2084762820695</v>
      </c>
      <c r="AL85" s="311">
        <f t="shared" si="1021"/>
        <v>216.82012588386959</v>
      </c>
      <c r="AN85" s="311">
        <f t="shared" ref="AN85:BV85" si="1022">AN$36*AN61</f>
        <v>8.2552155848616092E-4</v>
      </c>
      <c r="AO85" s="311">
        <f t="shared" si="1022"/>
        <v>7.113260112823561E-4</v>
      </c>
      <c r="AP85" s="311">
        <f t="shared" si="1022"/>
        <v>4.5821187731070781E-5</v>
      </c>
      <c r="AQ85" s="311">
        <f t="shared" si="1022"/>
        <v>0</v>
      </c>
      <c r="AR85" s="311">
        <f t="shared" si="1022"/>
        <v>4.7762539055683819E-5</v>
      </c>
      <c r="AS85" s="311">
        <f t="shared" si="1022"/>
        <v>0</v>
      </c>
      <c r="AT85" s="311">
        <f t="shared" si="1022"/>
        <v>0</v>
      </c>
      <c r="AU85" s="311">
        <f t="shared" si="1022"/>
        <v>7.871208599627274E-5</v>
      </c>
      <c r="AV85" s="311">
        <f t="shared" si="1022"/>
        <v>1.2127538267683174E-4</v>
      </c>
      <c r="AW85" s="311">
        <f t="shared" si="1022"/>
        <v>0</v>
      </c>
      <c r="AX85" s="311">
        <f t="shared" si="1022"/>
        <v>1.763669489918617E-3</v>
      </c>
      <c r="AY85" s="311">
        <f t="shared" si="1022"/>
        <v>1.4856563502460649E-4</v>
      </c>
      <c r="AZ85" s="311">
        <f t="shared" si="1022"/>
        <v>2.043138009185786E-4</v>
      </c>
      <c r="BA85" s="311">
        <f t="shared" si="1022"/>
        <v>2.23704021832296E-3</v>
      </c>
      <c r="BB85" s="311">
        <f t="shared" si="1022"/>
        <v>0</v>
      </c>
      <c r="BC85" s="311">
        <f t="shared" si="1022"/>
        <v>0</v>
      </c>
      <c r="BD85" s="311">
        <f t="shared" si="1022"/>
        <v>1.3427743469661386E-4</v>
      </c>
      <c r="BE85" s="311">
        <f t="shared" si="1022"/>
        <v>1.5500778730336153E-4</v>
      </c>
      <c r="BF85" s="311">
        <f t="shared" si="1022"/>
        <v>0</v>
      </c>
      <c r="BG85" s="311">
        <f t="shared" si="1022"/>
        <v>0</v>
      </c>
      <c r="BH85" s="311">
        <f t="shared" si="1022"/>
        <v>0</v>
      </c>
      <c r="BI85" s="311">
        <f t="shared" si="1022"/>
        <v>0</v>
      </c>
      <c r="BJ85" s="311">
        <f t="shared" si="1022"/>
        <v>1.955333739702321E-4</v>
      </c>
      <c r="BK85" s="311">
        <f t="shared" si="1022"/>
        <v>1.8734071536479109E-4</v>
      </c>
      <c r="BL85" s="311">
        <f t="shared" si="1022"/>
        <v>1.6604808963390934E-3</v>
      </c>
      <c r="BM85" s="311">
        <f t="shared" si="1022"/>
        <v>9.1416705074599369E-4</v>
      </c>
      <c r="BN85" s="311">
        <f t="shared" si="1022"/>
        <v>0</v>
      </c>
      <c r="BO85" s="311">
        <f t="shared" si="1022"/>
        <v>3.2335123127109719E-5</v>
      </c>
      <c r="BP85" s="311">
        <f t="shared" si="1022"/>
        <v>0</v>
      </c>
      <c r="BQ85" s="311">
        <f t="shared" si="1022"/>
        <v>7.7628719600673614E-5</v>
      </c>
      <c r="BR85" s="311">
        <f t="shared" si="1022"/>
        <v>0</v>
      </c>
      <c r="BS85" s="311">
        <f t="shared" si="1022"/>
        <v>3.9886999973391171</v>
      </c>
      <c r="BT85" s="311">
        <f t="shared" si="1022"/>
        <v>1.115096155743736</v>
      </c>
      <c r="BU85" s="311">
        <f t="shared" si="1022"/>
        <v>1.3945330768940161</v>
      </c>
      <c r="BV85" s="311">
        <f t="shared" si="1022"/>
        <v>2.7616104681082336</v>
      </c>
      <c r="BX85" s="311">
        <f t="shared" ref="BX85:DF85" si="1023">BX$36*BX61</f>
        <v>5.108869370399468E-2</v>
      </c>
      <c r="BY85" s="311">
        <f t="shared" si="1023"/>
        <v>4.7390038330979718E-2</v>
      </c>
      <c r="BZ85" s="311">
        <f t="shared" si="1023"/>
        <v>0</v>
      </c>
      <c r="CA85" s="311">
        <f t="shared" si="1023"/>
        <v>5.8732681026663472E-2</v>
      </c>
      <c r="CB85" s="311">
        <f t="shared" si="1023"/>
        <v>0</v>
      </c>
      <c r="CC85" s="311">
        <f t="shared" si="1023"/>
        <v>5.4399714353667868E-2</v>
      </c>
      <c r="CD85" s="311">
        <f t="shared" si="1023"/>
        <v>5.4895765100375263E-2</v>
      </c>
      <c r="CE85" s="311">
        <f t="shared" si="1023"/>
        <v>0</v>
      </c>
      <c r="CF85" s="311">
        <f t="shared" si="1023"/>
        <v>0</v>
      </c>
      <c r="CG85" s="311">
        <f t="shared" si="1023"/>
        <v>4.6746560320517543E-2</v>
      </c>
      <c r="CH85" s="311">
        <f t="shared" si="1023"/>
        <v>4.775337655524068E-2</v>
      </c>
      <c r="CI85" s="311">
        <f t="shared" si="1023"/>
        <v>0</v>
      </c>
      <c r="CJ85" s="311">
        <f t="shared" si="1023"/>
        <v>0</v>
      </c>
      <c r="CK85" s="311">
        <f t="shared" si="1023"/>
        <v>5.2006100387979745E-2</v>
      </c>
      <c r="CL85" s="311">
        <f t="shared" si="1023"/>
        <v>6.6853526801438037E-2</v>
      </c>
      <c r="CM85" s="311">
        <f t="shared" si="1023"/>
        <v>6.5890236420120346E-2</v>
      </c>
      <c r="CN85" s="311">
        <f t="shared" si="1023"/>
        <v>0</v>
      </c>
      <c r="CO85" s="311">
        <f t="shared" si="1023"/>
        <v>0</v>
      </c>
      <c r="CP85" s="311">
        <f t="shared" si="1023"/>
        <v>9.6661990354848529E-2</v>
      </c>
      <c r="CQ85" s="311">
        <f t="shared" si="1023"/>
        <v>9.5187202719083333E-2</v>
      </c>
      <c r="CR85" s="311">
        <f t="shared" si="1023"/>
        <v>8.0541930254123414E-2</v>
      </c>
      <c r="CS85" s="311">
        <f t="shared" si="1023"/>
        <v>8.5467622439612326E-2</v>
      </c>
      <c r="CT85" s="311">
        <f t="shared" si="1023"/>
        <v>0</v>
      </c>
      <c r="CU85" s="311">
        <f t="shared" si="1023"/>
        <v>0</v>
      </c>
      <c r="CV85" s="311">
        <f t="shared" si="1023"/>
        <v>7.6582624702787844E-2</v>
      </c>
      <c r="CW85" s="311">
        <f t="shared" si="1023"/>
        <v>9.8232285302919151E-2</v>
      </c>
      <c r="CX85" s="311">
        <f t="shared" si="1023"/>
        <v>9.8729425366607337E-2</v>
      </c>
      <c r="CY85" s="311">
        <f t="shared" si="1023"/>
        <v>0</v>
      </c>
      <c r="CZ85" s="311">
        <f t="shared" si="1023"/>
        <v>8.9635347776643032E-2</v>
      </c>
      <c r="DA85" s="311">
        <f t="shared" si="1023"/>
        <v>0</v>
      </c>
      <c r="DB85" s="311">
        <f t="shared" si="1023"/>
        <v>0.11865981811348046</v>
      </c>
      <c r="DC85" s="311">
        <f t="shared" si="1023"/>
        <v>11.916191677354757</v>
      </c>
      <c r="DD85" s="311">
        <f t="shared" si="1023"/>
        <v>3.3093739532413098</v>
      </c>
      <c r="DE85" s="311">
        <f t="shared" si="1023"/>
        <v>3.8630783685322498</v>
      </c>
      <c r="DF85" s="311">
        <f t="shared" si="1023"/>
        <v>9.3299455178142949</v>
      </c>
      <c r="DH85" s="311">
        <f t="shared" ref="DH85:EP85" si="1024">DH$36*DH61</f>
        <v>0</v>
      </c>
      <c r="DI85" s="311">
        <f t="shared" si="1024"/>
        <v>0</v>
      </c>
      <c r="DJ85" s="311">
        <f t="shared" si="1024"/>
        <v>0</v>
      </c>
      <c r="DK85" s="311">
        <f t="shared" si="1024"/>
        <v>0</v>
      </c>
      <c r="DL85" s="311">
        <f t="shared" si="1024"/>
        <v>0</v>
      </c>
      <c r="DM85" s="311">
        <f t="shared" si="1024"/>
        <v>0</v>
      </c>
      <c r="DN85" s="311">
        <f t="shared" si="1024"/>
        <v>0</v>
      </c>
      <c r="DO85" s="311">
        <f t="shared" si="1024"/>
        <v>0</v>
      </c>
      <c r="DP85" s="311">
        <f t="shared" si="1024"/>
        <v>0</v>
      </c>
      <c r="DQ85" s="311">
        <f t="shared" si="1024"/>
        <v>0</v>
      </c>
      <c r="DR85" s="311">
        <f t="shared" si="1024"/>
        <v>0</v>
      </c>
      <c r="DS85" s="311">
        <f t="shared" si="1024"/>
        <v>0</v>
      </c>
      <c r="DT85" s="311">
        <f t="shared" si="1024"/>
        <v>0</v>
      </c>
      <c r="DU85" s="311">
        <f t="shared" si="1024"/>
        <v>0</v>
      </c>
      <c r="DV85" s="311">
        <f t="shared" si="1024"/>
        <v>0</v>
      </c>
      <c r="DW85" s="311">
        <f t="shared" si="1024"/>
        <v>0</v>
      </c>
      <c r="DX85" s="311">
        <f t="shared" si="1024"/>
        <v>0</v>
      </c>
      <c r="DY85" s="311">
        <f t="shared" si="1024"/>
        <v>0</v>
      </c>
      <c r="DZ85" s="311">
        <f t="shared" si="1024"/>
        <v>0</v>
      </c>
      <c r="EA85" s="311">
        <f t="shared" si="1024"/>
        <v>0</v>
      </c>
      <c r="EB85" s="311">
        <f t="shared" si="1024"/>
        <v>0</v>
      </c>
      <c r="EC85" s="311">
        <f t="shared" si="1024"/>
        <v>0</v>
      </c>
      <c r="ED85" s="311">
        <f t="shared" si="1024"/>
        <v>0</v>
      </c>
      <c r="EE85" s="311">
        <f t="shared" si="1024"/>
        <v>0</v>
      </c>
      <c r="EF85" s="311">
        <f t="shared" si="1024"/>
        <v>0</v>
      </c>
      <c r="EG85" s="311">
        <f t="shared" si="1024"/>
        <v>0</v>
      </c>
      <c r="EH85" s="311">
        <f t="shared" si="1024"/>
        <v>0</v>
      </c>
      <c r="EI85" s="311">
        <f t="shared" si="1024"/>
        <v>0</v>
      </c>
      <c r="EJ85" s="311">
        <f t="shared" si="1024"/>
        <v>0</v>
      </c>
      <c r="EK85" s="311">
        <f t="shared" si="1024"/>
        <v>0</v>
      </c>
      <c r="EL85" s="311">
        <f t="shared" si="1024"/>
        <v>0</v>
      </c>
      <c r="EM85" s="311">
        <f t="shared" si="1024"/>
        <v>0</v>
      </c>
      <c r="EN85" s="311">
        <f t="shared" si="1024"/>
        <v>0</v>
      </c>
      <c r="EO85" s="311">
        <f t="shared" si="1024"/>
        <v>0</v>
      </c>
      <c r="EP85" s="311">
        <f t="shared" si="1024"/>
        <v>0</v>
      </c>
      <c r="ER85" s="311">
        <f t="shared" ref="ER85:FZ85" si="1025">ER$36*ER61</f>
        <v>0</v>
      </c>
      <c r="ES85" s="311">
        <f t="shared" si="1025"/>
        <v>0</v>
      </c>
      <c r="ET85" s="311">
        <f t="shared" si="1025"/>
        <v>0</v>
      </c>
      <c r="EU85" s="311">
        <f t="shared" si="1025"/>
        <v>0</v>
      </c>
      <c r="EV85" s="311">
        <f t="shared" si="1025"/>
        <v>0</v>
      </c>
      <c r="EW85" s="311">
        <f t="shared" si="1025"/>
        <v>0</v>
      </c>
      <c r="EX85" s="311">
        <f t="shared" si="1025"/>
        <v>0</v>
      </c>
      <c r="EY85" s="311">
        <f t="shared" si="1025"/>
        <v>0</v>
      </c>
      <c r="EZ85" s="311">
        <f t="shared" si="1025"/>
        <v>0</v>
      </c>
      <c r="FA85" s="311">
        <f t="shared" si="1025"/>
        <v>0</v>
      </c>
      <c r="FB85" s="311">
        <f t="shared" si="1025"/>
        <v>0</v>
      </c>
      <c r="FC85" s="311">
        <f t="shared" si="1025"/>
        <v>0</v>
      </c>
      <c r="FD85" s="311">
        <f t="shared" si="1025"/>
        <v>0</v>
      </c>
      <c r="FE85" s="311">
        <f t="shared" si="1025"/>
        <v>0</v>
      </c>
      <c r="FF85" s="311">
        <f t="shared" si="1025"/>
        <v>0</v>
      </c>
      <c r="FG85" s="311">
        <f t="shared" si="1025"/>
        <v>0</v>
      </c>
      <c r="FH85" s="311">
        <f t="shared" si="1025"/>
        <v>0</v>
      </c>
      <c r="FI85" s="311">
        <f t="shared" si="1025"/>
        <v>0</v>
      </c>
      <c r="FJ85" s="311">
        <f t="shared" si="1025"/>
        <v>0</v>
      </c>
      <c r="FK85" s="311">
        <f t="shared" si="1025"/>
        <v>0</v>
      </c>
      <c r="FL85" s="311">
        <f t="shared" si="1025"/>
        <v>0</v>
      </c>
      <c r="FM85" s="311">
        <f t="shared" si="1025"/>
        <v>0</v>
      </c>
      <c r="FN85" s="311">
        <f t="shared" si="1025"/>
        <v>0</v>
      </c>
      <c r="FO85" s="311">
        <f t="shared" si="1025"/>
        <v>0</v>
      </c>
      <c r="FP85" s="311">
        <f t="shared" si="1025"/>
        <v>0</v>
      </c>
      <c r="FQ85" s="311">
        <f t="shared" si="1025"/>
        <v>0</v>
      </c>
      <c r="FR85" s="311">
        <f t="shared" si="1025"/>
        <v>0</v>
      </c>
      <c r="FS85" s="311">
        <f t="shared" si="1025"/>
        <v>0</v>
      </c>
      <c r="FT85" s="311">
        <f t="shared" si="1025"/>
        <v>0</v>
      </c>
      <c r="FU85" s="311">
        <f t="shared" si="1025"/>
        <v>0</v>
      </c>
      <c r="FV85" s="311">
        <f t="shared" si="1025"/>
        <v>0</v>
      </c>
      <c r="FW85" s="311">
        <f t="shared" si="1025"/>
        <v>4.7265214692541848</v>
      </c>
      <c r="FX85" s="311">
        <f t="shared" si="1025"/>
        <v>1.572760005384529</v>
      </c>
      <c r="FY85" s="311">
        <f t="shared" si="1025"/>
        <v>1.9668849526809582</v>
      </c>
      <c r="FZ85" s="311">
        <f t="shared" si="1025"/>
        <v>3.8954356291176886</v>
      </c>
      <c r="GB85" s="311">
        <f t="shared" ref="GB85:HJ85" si="1026">GB$36*GB61</f>
        <v>0</v>
      </c>
      <c r="GC85" s="311">
        <f t="shared" si="1026"/>
        <v>0</v>
      </c>
      <c r="GD85" s="311">
        <f t="shared" si="1026"/>
        <v>0</v>
      </c>
      <c r="GE85" s="311">
        <f t="shared" si="1026"/>
        <v>0</v>
      </c>
      <c r="GF85" s="311">
        <f t="shared" si="1026"/>
        <v>0</v>
      </c>
      <c r="GG85" s="311">
        <f t="shared" si="1026"/>
        <v>0</v>
      </c>
      <c r="GH85" s="311">
        <f t="shared" si="1026"/>
        <v>0</v>
      </c>
      <c r="GI85" s="311">
        <f t="shared" si="1026"/>
        <v>0</v>
      </c>
      <c r="GJ85" s="311">
        <f t="shared" si="1026"/>
        <v>0</v>
      </c>
      <c r="GK85" s="311">
        <f t="shared" si="1026"/>
        <v>0</v>
      </c>
      <c r="GL85" s="311">
        <f t="shared" si="1026"/>
        <v>0</v>
      </c>
      <c r="GM85" s="311">
        <f t="shared" si="1026"/>
        <v>0</v>
      </c>
      <c r="GN85" s="311">
        <f t="shared" si="1026"/>
        <v>0</v>
      </c>
      <c r="GO85" s="311">
        <f t="shared" si="1026"/>
        <v>0</v>
      </c>
      <c r="GP85" s="311">
        <f t="shared" si="1026"/>
        <v>0</v>
      </c>
      <c r="GQ85" s="311">
        <f t="shared" si="1026"/>
        <v>0</v>
      </c>
      <c r="GR85" s="311">
        <f t="shared" si="1026"/>
        <v>0</v>
      </c>
      <c r="GS85" s="311">
        <f t="shared" si="1026"/>
        <v>0</v>
      </c>
      <c r="GT85" s="311">
        <f t="shared" si="1026"/>
        <v>0</v>
      </c>
      <c r="GU85" s="311">
        <f t="shared" si="1026"/>
        <v>0</v>
      </c>
      <c r="GV85" s="311">
        <f t="shared" si="1026"/>
        <v>0</v>
      </c>
      <c r="GW85" s="311">
        <f t="shared" si="1026"/>
        <v>0</v>
      </c>
      <c r="GX85" s="311">
        <f t="shared" si="1026"/>
        <v>0</v>
      </c>
      <c r="GY85" s="311">
        <f t="shared" si="1026"/>
        <v>0</v>
      </c>
      <c r="GZ85" s="311">
        <f t="shared" si="1026"/>
        <v>0</v>
      </c>
      <c r="HA85" s="311">
        <f t="shared" si="1026"/>
        <v>0</v>
      </c>
      <c r="HB85" s="311">
        <f t="shared" si="1026"/>
        <v>0</v>
      </c>
      <c r="HC85" s="311">
        <f t="shared" si="1026"/>
        <v>0</v>
      </c>
      <c r="HD85" s="311">
        <f t="shared" si="1026"/>
        <v>0</v>
      </c>
      <c r="HE85" s="311">
        <f t="shared" si="1026"/>
        <v>0</v>
      </c>
      <c r="HF85" s="311">
        <f t="shared" si="1026"/>
        <v>0</v>
      </c>
      <c r="HG85" s="311">
        <f t="shared" si="1026"/>
        <v>37.815821984043453</v>
      </c>
      <c r="HH85" s="311">
        <f t="shared" si="1026"/>
        <v>10.294668184655997</v>
      </c>
      <c r="HI85" s="311">
        <f t="shared" si="1026"/>
        <v>12.774395562993798</v>
      </c>
      <c r="HJ85" s="311">
        <f t="shared" si="1026"/>
        <v>36.325231317608882</v>
      </c>
      <c r="HL85" s="311">
        <f t="shared" ref="HL85:IT85" si="1027">HL$36*HL61</f>
        <v>0</v>
      </c>
      <c r="HM85" s="311">
        <f t="shared" si="1027"/>
        <v>0</v>
      </c>
      <c r="HN85" s="311">
        <f t="shared" si="1027"/>
        <v>0</v>
      </c>
      <c r="HO85" s="311">
        <f t="shared" si="1027"/>
        <v>0</v>
      </c>
      <c r="HP85" s="311">
        <f t="shared" si="1027"/>
        <v>0</v>
      </c>
      <c r="HQ85" s="311">
        <f t="shared" si="1027"/>
        <v>0</v>
      </c>
      <c r="HR85" s="311">
        <f t="shared" si="1027"/>
        <v>0</v>
      </c>
      <c r="HS85" s="311">
        <f t="shared" si="1027"/>
        <v>0</v>
      </c>
      <c r="HT85" s="311">
        <f t="shared" si="1027"/>
        <v>0</v>
      </c>
      <c r="HU85" s="311">
        <f t="shared" si="1027"/>
        <v>0</v>
      </c>
      <c r="HV85" s="311">
        <f t="shared" si="1027"/>
        <v>0</v>
      </c>
      <c r="HW85" s="311">
        <f t="shared" si="1027"/>
        <v>0</v>
      </c>
      <c r="HX85" s="311">
        <f t="shared" si="1027"/>
        <v>0</v>
      </c>
      <c r="HY85" s="311">
        <f t="shared" si="1027"/>
        <v>0</v>
      </c>
      <c r="HZ85" s="311">
        <f t="shared" si="1027"/>
        <v>0</v>
      </c>
      <c r="IA85" s="311">
        <f t="shared" si="1027"/>
        <v>0</v>
      </c>
      <c r="IB85" s="311">
        <f t="shared" si="1027"/>
        <v>0</v>
      </c>
      <c r="IC85" s="311">
        <f t="shared" si="1027"/>
        <v>0</v>
      </c>
      <c r="ID85" s="311">
        <f t="shared" si="1027"/>
        <v>0</v>
      </c>
      <c r="IE85" s="311">
        <f t="shared" si="1027"/>
        <v>0</v>
      </c>
      <c r="IF85" s="311">
        <f t="shared" si="1027"/>
        <v>0</v>
      </c>
      <c r="IG85" s="311">
        <f t="shared" si="1027"/>
        <v>0</v>
      </c>
      <c r="IH85" s="311">
        <f t="shared" si="1027"/>
        <v>0</v>
      </c>
      <c r="II85" s="311">
        <f t="shared" si="1027"/>
        <v>0</v>
      </c>
      <c r="IJ85" s="311">
        <f t="shared" si="1027"/>
        <v>0</v>
      </c>
      <c r="IK85" s="311">
        <f t="shared" si="1027"/>
        <v>0</v>
      </c>
      <c r="IL85" s="311">
        <f t="shared" si="1027"/>
        <v>0</v>
      </c>
      <c r="IM85" s="311">
        <f t="shared" si="1027"/>
        <v>0</v>
      </c>
      <c r="IN85" s="311">
        <f t="shared" si="1027"/>
        <v>0</v>
      </c>
      <c r="IO85" s="311">
        <f t="shared" si="1027"/>
        <v>0</v>
      </c>
      <c r="IP85" s="311">
        <f t="shared" si="1027"/>
        <v>0</v>
      </c>
      <c r="IQ85" s="311">
        <f t="shared" si="1027"/>
        <v>0</v>
      </c>
      <c r="IR85" s="311">
        <f t="shared" si="1027"/>
        <v>0</v>
      </c>
      <c r="IS85" s="311">
        <f t="shared" si="1027"/>
        <v>0</v>
      </c>
      <c r="IT85" s="311">
        <f t="shared" si="1027"/>
        <v>0</v>
      </c>
      <c r="IV85" s="311">
        <f t="shared" ref="IV85:KD85" si="1028">IV$36*IV61</f>
        <v>0</v>
      </c>
      <c r="IW85" s="311">
        <f t="shared" si="1028"/>
        <v>0</v>
      </c>
      <c r="IX85" s="311">
        <f t="shared" si="1028"/>
        <v>0</v>
      </c>
      <c r="IY85" s="311">
        <f t="shared" si="1028"/>
        <v>0</v>
      </c>
      <c r="IZ85" s="311">
        <f t="shared" si="1028"/>
        <v>0</v>
      </c>
      <c r="JA85" s="311">
        <f t="shared" si="1028"/>
        <v>0</v>
      </c>
      <c r="JB85" s="311">
        <f t="shared" si="1028"/>
        <v>0</v>
      </c>
      <c r="JC85" s="311">
        <f t="shared" si="1028"/>
        <v>0</v>
      </c>
      <c r="JD85" s="311">
        <f t="shared" si="1028"/>
        <v>0</v>
      </c>
      <c r="JE85" s="311">
        <f t="shared" si="1028"/>
        <v>0</v>
      </c>
      <c r="JF85" s="311">
        <f t="shared" si="1028"/>
        <v>0</v>
      </c>
      <c r="JG85" s="311">
        <f t="shared" si="1028"/>
        <v>0</v>
      </c>
      <c r="JH85" s="311">
        <f t="shared" si="1028"/>
        <v>0</v>
      </c>
      <c r="JI85" s="311">
        <f t="shared" si="1028"/>
        <v>0</v>
      </c>
      <c r="JJ85" s="311">
        <f t="shared" si="1028"/>
        <v>0</v>
      </c>
      <c r="JK85" s="311">
        <f t="shared" si="1028"/>
        <v>0</v>
      </c>
      <c r="JL85" s="311">
        <f t="shared" si="1028"/>
        <v>0</v>
      </c>
      <c r="JM85" s="311">
        <f t="shared" si="1028"/>
        <v>0</v>
      </c>
      <c r="JN85" s="311">
        <f t="shared" si="1028"/>
        <v>0</v>
      </c>
      <c r="JO85" s="311">
        <f t="shared" si="1028"/>
        <v>0</v>
      </c>
      <c r="JP85" s="311">
        <f t="shared" si="1028"/>
        <v>0</v>
      </c>
      <c r="JQ85" s="311">
        <f t="shared" si="1028"/>
        <v>0</v>
      </c>
      <c r="JR85" s="311">
        <f t="shared" si="1028"/>
        <v>0</v>
      </c>
      <c r="JS85" s="311">
        <f t="shared" si="1028"/>
        <v>0</v>
      </c>
      <c r="JT85" s="311">
        <f t="shared" si="1028"/>
        <v>0</v>
      </c>
      <c r="JU85" s="311">
        <f t="shared" si="1028"/>
        <v>0</v>
      </c>
      <c r="JV85" s="311">
        <f t="shared" si="1028"/>
        <v>0</v>
      </c>
      <c r="JW85" s="311">
        <f t="shared" si="1028"/>
        <v>0</v>
      </c>
      <c r="JX85" s="311">
        <f t="shared" si="1028"/>
        <v>0</v>
      </c>
      <c r="JY85" s="311">
        <f t="shared" si="1028"/>
        <v>0</v>
      </c>
      <c r="JZ85" s="311">
        <f t="shared" si="1028"/>
        <v>0</v>
      </c>
      <c r="KA85" s="311">
        <f t="shared" si="1028"/>
        <v>0</v>
      </c>
      <c r="KB85" s="311">
        <f t="shared" si="1028"/>
        <v>0</v>
      </c>
      <c r="KC85" s="311">
        <f t="shared" si="1028"/>
        <v>0</v>
      </c>
      <c r="KD85" s="311">
        <f t="shared" si="1028"/>
        <v>0</v>
      </c>
      <c r="KF85" s="311">
        <f t="shared" ref="KF85:LN85" si="1029">KF$36*KF61</f>
        <v>0</v>
      </c>
      <c r="KG85" s="311">
        <f t="shared" si="1029"/>
        <v>0</v>
      </c>
      <c r="KH85" s="311">
        <f t="shared" si="1029"/>
        <v>0</v>
      </c>
      <c r="KI85" s="311">
        <f t="shared" si="1029"/>
        <v>0</v>
      </c>
      <c r="KJ85" s="311">
        <f t="shared" si="1029"/>
        <v>0</v>
      </c>
      <c r="KK85" s="311">
        <f t="shared" si="1029"/>
        <v>0</v>
      </c>
      <c r="KL85" s="311">
        <f t="shared" si="1029"/>
        <v>0</v>
      </c>
      <c r="KM85" s="311">
        <f t="shared" si="1029"/>
        <v>0</v>
      </c>
      <c r="KN85" s="311">
        <f t="shared" si="1029"/>
        <v>0</v>
      </c>
      <c r="KO85" s="311">
        <f t="shared" si="1029"/>
        <v>0</v>
      </c>
      <c r="KP85" s="311">
        <f t="shared" si="1029"/>
        <v>0</v>
      </c>
      <c r="KQ85" s="311">
        <f t="shared" si="1029"/>
        <v>0</v>
      </c>
      <c r="KR85" s="311">
        <f t="shared" si="1029"/>
        <v>0</v>
      </c>
      <c r="KS85" s="311">
        <f t="shared" si="1029"/>
        <v>0</v>
      </c>
      <c r="KT85" s="311">
        <f t="shared" si="1029"/>
        <v>0</v>
      </c>
      <c r="KU85" s="311">
        <f t="shared" si="1029"/>
        <v>0</v>
      </c>
      <c r="KV85" s="311">
        <f t="shared" si="1029"/>
        <v>0</v>
      </c>
      <c r="KW85" s="311">
        <f t="shared" si="1029"/>
        <v>0</v>
      </c>
      <c r="KX85" s="311">
        <f t="shared" si="1029"/>
        <v>0</v>
      </c>
      <c r="KY85" s="311">
        <f t="shared" si="1029"/>
        <v>0</v>
      </c>
      <c r="KZ85" s="311">
        <f t="shared" si="1029"/>
        <v>0</v>
      </c>
      <c r="LA85" s="311">
        <f t="shared" si="1029"/>
        <v>0</v>
      </c>
      <c r="LB85" s="311">
        <f t="shared" si="1029"/>
        <v>0</v>
      </c>
      <c r="LC85" s="311">
        <f t="shared" si="1029"/>
        <v>0</v>
      </c>
      <c r="LD85" s="311">
        <f t="shared" si="1029"/>
        <v>0</v>
      </c>
      <c r="LE85" s="311">
        <f t="shared" si="1029"/>
        <v>0</v>
      </c>
      <c r="LF85" s="311">
        <f t="shared" si="1029"/>
        <v>0</v>
      </c>
      <c r="LG85" s="311">
        <f t="shared" si="1029"/>
        <v>0</v>
      </c>
      <c r="LH85" s="311">
        <f t="shared" si="1029"/>
        <v>0</v>
      </c>
      <c r="LI85" s="311">
        <f t="shared" si="1029"/>
        <v>0</v>
      </c>
      <c r="LJ85" s="311">
        <f t="shared" si="1029"/>
        <v>0</v>
      </c>
      <c r="LK85" s="311">
        <f t="shared" si="1029"/>
        <v>0</v>
      </c>
      <c r="LL85" s="311">
        <f t="shared" si="1029"/>
        <v>0</v>
      </c>
      <c r="LM85" s="311">
        <f t="shared" si="1029"/>
        <v>0</v>
      </c>
      <c r="LN85" s="311">
        <f t="shared" si="1029"/>
        <v>0</v>
      </c>
      <c r="LP85" s="311">
        <f t="shared" ref="LP85:MX85" si="1030">LP$36*LP61</f>
        <v>0</v>
      </c>
      <c r="LQ85" s="311">
        <f t="shared" si="1030"/>
        <v>0</v>
      </c>
      <c r="LR85" s="311">
        <f t="shared" si="1030"/>
        <v>0</v>
      </c>
      <c r="LS85" s="311">
        <f t="shared" si="1030"/>
        <v>0</v>
      </c>
      <c r="LT85" s="311">
        <f t="shared" si="1030"/>
        <v>0</v>
      </c>
      <c r="LU85" s="311">
        <f t="shared" si="1030"/>
        <v>0</v>
      </c>
      <c r="LV85" s="311">
        <f t="shared" si="1030"/>
        <v>0</v>
      </c>
      <c r="LW85" s="311">
        <f t="shared" si="1030"/>
        <v>0</v>
      </c>
      <c r="LX85" s="311">
        <f t="shared" si="1030"/>
        <v>0</v>
      </c>
      <c r="LY85" s="311">
        <f t="shared" si="1030"/>
        <v>0</v>
      </c>
      <c r="LZ85" s="311">
        <f t="shared" si="1030"/>
        <v>0</v>
      </c>
      <c r="MA85" s="311">
        <f t="shared" si="1030"/>
        <v>0</v>
      </c>
      <c r="MB85" s="311">
        <f t="shared" si="1030"/>
        <v>0</v>
      </c>
      <c r="MC85" s="311">
        <f t="shared" si="1030"/>
        <v>0</v>
      </c>
      <c r="MD85" s="311">
        <f t="shared" si="1030"/>
        <v>0</v>
      </c>
      <c r="ME85" s="311">
        <f t="shared" si="1030"/>
        <v>0</v>
      </c>
      <c r="MF85" s="311">
        <f t="shared" si="1030"/>
        <v>0</v>
      </c>
      <c r="MG85" s="311">
        <f t="shared" si="1030"/>
        <v>0</v>
      </c>
      <c r="MH85" s="311">
        <f t="shared" si="1030"/>
        <v>0</v>
      </c>
      <c r="MI85" s="311">
        <f t="shared" si="1030"/>
        <v>0</v>
      </c>
      <c r="MJ85" s="311">
        <f t="shared" si="1030"/>
        <v>0</v>
      </c>
      <c r="MK85" s="311">
        <f t="shared" si="1030"/>
        <v>0</v>
      </c>
      <c r="ML85" s="311">
        <f t="shared" si="1030"/>
        <v>0</v>
      </c>
      <c r="MM85" s="311">
        <f t="shared" si="1030"/>
        <v>0</v>
      </c>
      <c r="MN85" s="311">
        <f t="shared" si="1030"/>
        <v>0</v>
      </c>
      <c r="MO85" s="311">
        <f t="shared" si="1030"/>
        <v>0</v>
      </c>
      <c r="MP85" s="311">
        <f t="shared" si="1030"/>
        <v>0</v>
      </c>
      <c r="MQ85" s="311">
        <f t="shared" si="1030"/>
        <v>0</v>
      </c>
      <c r="MR85" s="311">
        <f t="shared" si="1030"/>
        <v>0</v>
      </c>
      <c r="MS85" s="311">
        <f t="shared" si="1030"/>
        <v>0</v>
      </c>
      <c r="MT85" s="311">
        <f t="shared" si="1030"/>
        <v>0</v>
      </c>
      <c r="MU85" s="311">
        <f t="shared" si="1030"/>
        <v>377.27094600230214</v>
      </c>
      <c r="MV85" s="311">
        <f t="shared" si="1030"/>
        <v>115.05866860735557</v>
      </c>
      <c r="MW85" s="311">
        <f t="shared" si="1030"/>
        <v>147.20736824317052</v>
      </c>
      <c r="MX85" s="311">
        <f t="shared" si="1030"/>
        <v>269.13234881651869</v>
      </c>
      <c r="MZ85" s="311">
        <f t="shared" ref="MZ85:OH85" si="1031">MZ$36*MZ61</f>
        <v>0</v>
      </c>
      <c r="NA85" s="311">
        <f t="shared" si="1031"/>
        <v>0</v>
      </c>
      <c r="NB85" s="311">
        <f t="shared" si="1031"/>
        <v>0</v>
      </c>
      <c r="NC85" s="311">
        <f t="shared" si="1031"/>
        <v>0</v>
      </c>
      <c r="ND85" s="311">
        <f t="shared" si="1031"/>
        <v>0</v>
      </c>
      <c r="NE85" s="311">
        <f t="shared" si="1031"/>
        <v>0</v>
      </c>
      <c r="NF85" s="311">
        <f t="shared" si="1031"/>
        <v>0</v>
      </c>
      <c r="NG85" s="311">
        <f t="shared" si="1031"/>
        <v>0</v>
      </c>
      <c r="NH85" s="311">
        <f t="shared" si="1031"/>
        <v>0</v>
      </c>
      <c r="NI85" s="311">
        <f t="shared" si="1031"/>
        <v>0</v>
      </c>
      <c r="NJ85" s="311">
        <f t="shared" si="1031"/>
        <v>0</v>
      </c>
      <c r="NK85" s="311">
        <f t="shared" si="1031"/>
        <v>0</v>
      </c>
      <c r="NL85" s="311">
        <f t="shared" si="1031"/>
        <v>0</v>
      </c>
      <c r="NM85" s="311">
        <f t="shared" si="1031"/>
        <v>0</v>
      </c>
      <c r="NN85" s="311">
        <f t="shared" si="1031"/>
        <v>0</v>
      </c>
      <c r="NO85" s="311">
        <f t="shared" si="1031"/>
        <v>0</v>
      </c>
      <c r="NP85" s="311">
        <f t="shared" si="1031"/>
        <v>0</v>
      </c>
      <c r="NQ85" s="311">
        <f t="shared" si="1031"/>
        <v>0</v>
      </c>
      <c r="NR85" s="311">
        <f t="shared" si="1031"/>
        <v>0</v>
      </c>
      <c r="NS85" s="311">
        <f t="shared" si="1031"/>
        <v>0</v>
      </c>
      <c r="NT85" s="311">
        <f t="shared" si="1031"/>
        <v>0</v>
      </c>
      <c r="NU85" s="311">
        <f t="shared" si="1031"/>
        <v>0</v>
      </c>
      <c r="NV85" s="311">
        <f t="shared" si="1031"/>
        <v>0</v>
      </c>
      <c r="NW85" s="311">
        <f t="shared" si="1031"/>
        <v>0</v>
      </c>
      <c r="NX85" s="311">
        <f t="shared" si="1031"/>
        <v>0</v>
      </c>
      <c r="NY85" s="311">
        <f t="shared" si="1031"/>
        <v>0</v>
      </c>
      <c r="NZ85" s="311">
        <f t="shared" si="1031"/>
        <v>0</v>
      </c>
      <c r="OA85" s="311">
        <f t="shared" si="1031"/>
        <v>0</v>
      </c>
      <c r="OB85" s="311">
        <f t="shared" si="1031"/>
        <v>0</v>
      </c>
      <c r="OC85" s="311">
        <f t="shared" si="1031"/>
        <v>0</v>
      </c>
      <c r="OD85" s="311">
        <f t="shared" si="1031"/>
        <v>0</v>
      </c>
      <c r="OE85" s="311">
        <f t="shared" si="1031"/>
        <v>0</v>
      </c>
      <c r="OF85" s="311">
        <f t="shared" si="1031"/>
        <v>0</v>
      </c>
      <c r="OG85" s="311">
        <f t="shared" si="1031"/>
        <v>0</v>
      </c>
      <c r="OH85" s="311">
        <f t="shared" si="1031"/>
        <v>0</v>
      </c>
      <c r="OJ85" s="311">
        <f t="shared" ref="OJ85:PR85" si="1032">OJ$36*OJ61</f>
        <v>0.11580635950235636</v>
      </c>
      <c r="OK85" s="311">
        <f t="shared" si="1032"/>
        <v>0.1150646850829376</v>
      </c>
      <c r="OL85" s="311">
        <f t="shared" si="1032"/>
        <v>0.22160851381144903</v>
      </c>
      <c r="OM85" s="311">
        <f t="shared" si="1032"/>
        <v>0.21485314672018366</v>
      </c>
      <c r="ON85" s="311">
        <f t="shared" si="1032"/>
        <v>0.21368581759057065</v>
      </c>
      <c r="OO85" s="311">
        <f t="shared" si="1032"/>
        <v>0.21390630103237498</v>
      </c>
      <c r="OP85" s="311">
        <f t="shared" si="1032"/>
        <v>0.2049768503003852</v>
      </c>
      <c r="OQ85" s="311">
        <f t="shared" si="1032"/>
        <v>0.22018145940211106</v>
      </c>
      <c r="OR85" s="311">
        <f t="shared" si="1032"/>
        <v>0.19621891885150861</v>
      </c>
      <c r="OS85" s="311">
        <f t="shared" si="1032"/>
        <v>0.18274567561492819</v>
      </c>
      <c r="OT85" s="311">
        <f t="shared" si="1032"/>
        <v>9.9457594008520153E-2</v>
      </c>
      <c r="OU85" s="311">
        <f t="shared" si="1032"/>
        <v>0.18037826325921549</v>
      </c>
      <c r="OV85" s="311">
        <f t="shared" si="1032"/>
        <v>0.14596344698175628</v>
      </c>
      <c r="OW85" s="311">
        <f t="shared" si="1032"/>
        <v>7.917115379700794E-2</v>
      </c>
      <c r="OX85" s="311">
        <f t="shared" si="1032"/>
        <v>0.14713282048632007</v>
      </c>
      <c r="OY85" s="311">
        <f t="shared" si="1032"/>
        <v>0.21596190858277539</v>
      </c>
      <c r="OZ85" s="311">
        <f t="shared" si="1032"/>
        <v>0.23045259676904806</v>
      </c>
      <c r="PA85" s="311">
        <f t="shared" si="1032"/>
        <v>0.95886566295069153</v>
      </c>
      <c r="PB85" s="311">
        <f t="shared" si="1032"/>
        <v>1.0011195810568785</v>
      </c>
      <c r="PC85" s="311">
        <f t="shared" si="1032"/>
        <v>1.461152401381927</v>
      </c>
      <c r="PD85" s="311">
        <f t="shared" si="1032"/>
        <v>1.4648532553369604</v>
      </c>
      <c r="PE85" s="311">
        <f t="shared" si="1032"/>
        <v>1.7234915820986378</v>
      </c>
      <c r="PF85" s="311">
        <f t="shared" si="1032"/>
        <v>1.8435380391273468</v>
      </c>
      <c r="PG85" s="311">
        <f t="shared" si="1032"/>
        <v>1.9852940449601171</v>
      </c>
      <c r="PH85" s="311">
        <f t="shared" si="1032"/>
        <v>1.0708891812625336</v>
      </c>
      <c r="PI85" s="311">
        <f t="shared" si="1032"/>
        <v>0.97077883586590519</v>
      </c>
      <c r="PJ85" s="311">
        <f t="shared" si="1032"/>
        <v>1.8046191809906742</v>
      </c>
      <c r="PK85" s="311">
        <f t="shared" si="1032"/>
        <v>1.7215237063914099</v>
      </c>
      <c r="PL85" s="311">
        <f t="shared" si="1032"/>
        <v>1.5926062326595007</v>
      </c>
      <c r="PM85" s="311">
        <f t="shared" si="1032"/>
        <v>1.5382108935372587</v>
      </c>
      <c r="PN85" s="311">
        <f t="shared" si="1032"/>
        <v>1.5422073012462254</v>
      </c>
      <c r="PO85" s="311">
        <f t="shared" si="1032"/>
        <v>1.4566687523163471</v>
      </c>
      <c r="PP85" s="311">
        <f t="shared" si="1032"/>
        <v>0.40947050533552076</v>
      </c>
      <c r="PQ85" s="311">
        <f t="shared" si="1032"/>
        <v>0.51208154629681946</v>
      </c>
      <c r="PR85" s="311">
        <f t="shared" si="1032"/>
        <v>1.0193353433475547</v>
      </c>
      <c r="PT85" s="311">
        <f t="shared" ref="PT85:RB85" si="1033">PT$36*PT61</f>
        <v>0</v>
      </c>
      <c r="PU85" s="311">
        <f t="shared" si="1033"/>
        <v>0</v>
      </c>
      <c r="PV85" s="311">
        <f t="shared" si="1033"/>
        <v>0</v>
      </c>
      <c r="PW85" s="311">
        <f t="shared" si="1033"/>
        <v>0</v>
      </c>
      <c r="PX85" s="311">
        <f t="shared" si="1033"/>
        <v>0</v>
      </c>
      <c r="PY85" s="311">
        <f t="shared" si="1033"/>
        <v>0</v>
      </c>
      <c r="PZ85" s="311">
        <f t="shared" si="1033"/>
        <v>0</v>
      </c>
      <c r="QA85" s="311">
        <f t="shared" si="1033"/>
        <v>0</v>
      </c>
      <c r="QB85" s="311">
        <f t="shared" si="1033"/>
        <v>0</v>
      </c>
      <c r="QC85" s="311">
        <f t="shared" si="1033"/>
        <v>0</v>
      </c>
      <c r="QD85" s="311">
        <f t="shared" si="1033"/>
        <v>0</v>
      </c>
      <c r="QE85" s="311">
        <f t="shared" si="1033"/>
        <v>0</v>
      </c>
      <c r="QF85" s="311">
        <f t="shared" si="1033"/>
        <v>0</v>
      </c>
      <c r="QG85" s="311">
        <f t="shared" si="1033"/>
        <v>0</v>
      </c>
      <c r="QH85" s="311">
        <f t="shared" si="1033"/>
        <v>0</v>
      </c>
      <c r="QI85" s="311">
        <f t="shared" si="1033"/>
        <v>0</v>
      </c>
      <c r="QJ85" s="311">
        <f t="shared" si="1033"/>
        <v>0</v>
      </c>
      <c r="QK85" s="311">
        <f t="shared" si="1033"/>
        <v>0</v>
      </c>
      <c r="QL85" s="311">
        <f t="shared" si="1033"/>
        <v>0</v>
      </c>
      <c r="QM85" s="311">
        <f t="shared" si="1033"/>
        <v>0</v>
      </c>
      <c r="QN85" s="311">
        <f t="shared" si="1033"/>
        <v>0</v>
      </c>
      <c r="QO85" s="311">
        <f t="shared" si="1033"/>
        <v>0</v>
      </c>
      <c r="QP85" s="311">
        <f t="shared" si="1033"/>
        <v>0</v>
      </c>
      <c r="QQ85" s="311">
        <f t="shared" si="1033"/>
        <v>0</v>
      </c>
      <c r="QR85" s="311">
        <f t="shared" si="1033"/>
        <v>0</v>
      </c>
      <c r="QS85" s="311">
        <f t="shared" si="1033"/>
        <v>0</v>
      </c>
      <c r="QT85" s="311">
        <f t="shared" si="1033"/>
        <v>0</v>
      </c>
      <c r="QU85" s="311">
        <f t="shared" si="1033"/>
        <v>0</v>
      </c>
      <c r="QV85" s="311">
        <f t="shared" si="1033"/>
        <v>0</v>
      </c>
      <c r="QW85" s="311">
        <f t="shared" si="1033"/>
        <v>0</v>
      </c>
      <c r="QX85" s="311">
        <f t="shared" si="1033"/>
        <v>0</v>
      </c>
      <c r="QY85" s="311">
        <f t="shared" si="1033"/>
        <v>0</v>
      </c>
      <c r="QZ85" s="311">
        <f t="shared" si="1033"/>
        <v>0</v>
      </c>
      <c r="RA85" s="311">
        <f t="shared" si="1033"/>
        <v>0</v>
      </c>
      <c r="RB85" s="311">
        <f t="shared" si="1033"/>
        <v>0</v>
      </c>
      <c r="RD85" s="311">
        <f t="shared" ref="RD85:SL85" si="1034">RD$36*RD61</f>
        <v>0.5420695823012901</v>
      </c>
      <c r="RE85" s="311">
        <f t="shared" si="1034"/>
        <v>0.54359571525677985</v>
      </c>
      <c r="RF85" s="311">
        <f t="shared" si="1034"/>
        <v>0</v>
      </c>
      <c r="RG85" s="311">
        <f t="shared" si="1034"/>
        <v>0</v>
      </c>
      <c r="RH85" s="311">
        <f t="shared" si="1034"/>
        <v>0</v>
      </c>
      <c r="RI85" s="311">
        <f t="shared" si="1034"/>
        <v>0</v>
      </c>
      <c r="RJ85" s="311">
        <f t="shared" si="1034"/>
        <v>0</v>
      </c>
      <c r="RK85" s="311">
        <f t="shared" si="1034"/>
        <v>0</v>
      </c>
      <c r="RL85" s="311">
        <f t="shared" si="1034"/>
        <v>0</v>
      </c>
      <c r="RM85" s="311">
        <f t="shared" si="1034"/>
        <v>0</v>
      </c>
      <c r="RN85" s="311">
        <f t="shared" si="1034"/>
        <v>1.7475741157074336</v>
      </c>
      <c r="RO85" s="311">
        <f t="shared" si="1034"/>
        <v>0</v>
      </c>
      <c r="RP85" s="311">
        <f t="shared" si="1034"/>
        <v>0</v>
      </c>
      <c r="RQ85" s="311">
        <f t="shared" si="1034"/>
        <v>1.5936354333987748</v>
      </c>
      <c r="RR85" s="311">
        <f t="shared" si="1034"/>
        <v>0</v>
      </c>
      <c r="RS85" s="311">
        <f t="shared" si="1034"/>
        <v>0</v>
      </c>
      <c r="RT85" s="311">
        <f t="shared" si="1034"/>
        <v>0</v>
      </c>
      <c r="RU85" s="311">
        <f t="shared" si="1034"/>
        <v>0</v>
      </c>
      <c r="RV85" s="311">
        <f t="shared" si="1034"/>
        <v>0</v>
      </c>
      <c r="RW85" s="311">
        <f t="shared" si="1034"/>
        <v>0</v>
      </c>
      <c r="RX85" s="311">
        <f t="shared" si="1034"/>
        <v>0</v>
      </c>
      <c r="RY85" s="311">
        <f t="shared" si="1034"/>
        <v>0</v>
      </c>
      <c r="RZ85" s="311">
        <f t="shared" si="1034"/>
        <v>0</v>
      </c>
      <c r="SA85" s="311">
        <f t="shared" si="1034"/>
        <v>0</v>
      </c>
      <c r="SB85" s="311">
        <f t="shared" si="1034"/>
        <v>3.9607038566190682</v>
      </c>
      <c r="SC85" s="311">
        <f t="shared" si="1034"/>
        <v>3.4942366117900283</v>
      </c>
      <c r="SD85" s="311">
        <f t="shared" si="1034"/>
        <v>0</v>
      </c>
      <c r="SE85" s="311">
        <f t="shared" si="1034"/>
        <v>0</v>
      </c>
      <c r="SF85" s="311">
        <f t="shared" si="1034"/>
        <v>0</v>
      </c>
      <c r="SG85" s="311">
        <f t="shared" si="1034"/>
        <v>0</v>
      </c>
      <c r="SH85" s="311">
        <f t="shared" si="1034"/>
        <v>0</v>
      </c>
      <c r="SI85" s="311">
        <f t="shared" si="1034"/>
        <v>0.46749485638278221</v>
      </c>
      <c r="SJ85" s="311">
        <f t="shared" si="1034"/>
        <v>0.13168358115214215</v>
      </c>
      <c r="SK85" s="311">
        <f t="shared" si="1034"/>
        <v>0.18437141784546554</v>
      </c>
      <c r="SL85" s="311">
        <f t="shared" si="1034"/>
        <v>0.11073537956565388</v>
      </c>
      <c r="SN85" s="311">
        <f t="shared" ref="SN85:TV85" si="1035">SN$36*SN61</f>
        <v>0.15863756495917164</v>
      </c>
      <c r="SO85" s="311">
        <f t="shared" si="1035"/>
        <v>0.17187793864798057</v>
      </c>
      <c r="SP85" s="311">
        <f t="shared" si="1035"/>
        <v>0.698538567303852</v>
      </c>
      <c r="SQ85" s="311">
        <f t="shared" si="1035"/>
        <v>0.65343442909501881</v>
      </c>
      <c r="SR85" s="311">
        <f t="shared" si="1035"/>
        <v>0.70710657339237348</v>
      </c>
      <c r="SS85" s="311">
        <f t="shared" si="1035"/>
        <v>0.44653823395376058</v>
      </c>
      <c r="ST85" s="311">
        <f t="shared" si="1035"/>
        <v>0.58114888233417261</v>
      </c>
      <c r="SU85" s="311">
        <f t="shared" si="1035"/>
        <v>0.46007691486790264</v>
      </c>
      <c r="SV85" s="311">
        <f t="shared" si="1035"/>
        <v>0.3337422971618571</v>
      </c>
      <c r="SW85" s="311">
        <f t="shared" si="1035"/>
        <v>0.34657163851543171</v>
      </c>
      <c r="SX85" s="311">
        <f t="shared" si="1035"/>
        <v>0.12177363412366053</v>
      </c>
      <c r="SY85" s="311">
        <f t="shared" si="1035"/>
        <v>0.48102874327531497</v>
      </c>
      <c r="SZ85" s="311">
        <f t="shared" si="1035"/>
        <v>0.43617105893399999</v>
      </c>
      <c r="TA85" s="311">
        <f t="shared" si="1035"/>
        <v>0.11707061151586243</v>
      </c>
      <c r="TB85" s="311">
        <f t="shared" si="1035"/>
        <v>0.46347871401352431</v>
      </c>
      <c r="TC85" s="311">
        <f t="shared" si="1035"/>
        <v>1.3137800951580674</v>
      </c>
      <c r="TD85" s="311">
        <f t="shared" si="1035"/>
        <v>1.401428399801347</v>
      </c>
      <c r="TE85" s="311">
        <f t="shared" si="1035"/>
        <v>1.6052738554794284</v>
      </c>
      <c r="TF85" s="311">
        <f t="shared" si="1035"/>
        <v>1.3206575770606792</v>
      </c>
      <c r="TG85" s="311">
        <f t="shared" si="1035"/>
        <v>1.767856516674474</v>
      </c>
      <c r="TH85" s="311">
        <f t="shared" si="1035"/>
        <v>1.9597799589173106</v>
      </c>
      <c r="TI85" s="311">
        <f t="shared" si="1035"/>
        <v>2.212141086229912</v>
      </c>
      <c r="TJ85" s="311">
        <f t="shared" si="1035"/>
        <v>2.2611841330142597</v>
      </c>
      <c r="TK85" s="311">
        <f t="shared" si="1035"/>
        <v>2.2934719219207058</v>
      </c>
      <c r="TL85" s="311">
        <f t="shared" si="1035"/>
        <v>0.51842505653340587</v>
      </c>
      <c r="TM85" s="311">
        <f t="shared" si="1035"/>
        <v>0.49030216727005971</v>
      </c>
      <c r="TN85" s="311">
        <f t="shared" si="1035"/>
        <v>1.4128976882490729</v>
      </c>
      <c r="TO85" s="311">
        <f t="shared" si="1035"/>
        <v>1.9396202876258255</v>
      </c>
      <c r="TP85" s="311">
        <f t="shared" si="1035"/>
        <v>2.2084048482448781</v>
      </c>
      <c r="TQ85" s="311">
        <f t="shared" si="1035"/>
        <v>2.1025954888353935</v>
      </c>
      <c r="TR85" s="311">
        <f t="shared" si="1035"/>
        <v>2.0138048508711357</v>
      </c>
      <c r="TS85" s="311">
        <f t="shared" si="1035"/>
        <v>3.1961807348976392</v>
      </c>
      <c r="TT85" s="311">
        <f t="shared" si="1035"/>
        <v>0.53363272404631323</v>
      </c>
      <c r="TU85" s="311">
        <f t="shared" si="1035"/>
        <v>0.70335718949384618</v>
      </c>
      <c r="TV85" s="311">
        <f t="shared" si="1035"/>
        <v>0.44930777158526453</v>
      </c>
      <c r="TX85" s="311">
        <f t="shared" ref="TX85:VF85" si="1036">TX$36*TX61</f>
        <v>1.9623114086670009E-2</v>
      </c>
      <c r="TY85" s="311">
        <f t="shared" si="1036"/>
        <v>2.2702655562596964E-2</v>
      </c>
      <c r="TZ85" s="311">
        <f t="shared" si="1036"/>
        <v>0.95523477781930533</v>
      </c>
      <c r="UA85" s="311">
        <f t="shared" si="1036"/>
        <v>0</v>
      </c>
      <c r="UB85" s="311">
        <f t="shared" si="1036"/>
        <v>0.52907158320906555</v>
      </c>
      <c r="UC85" s="311">
        <f t="shared" si="1036"/>
        <v>0</v>
      </c>
      <c r="UD85" s="311">
        <f t="shared" si="1036"/>
        <v>0</v>
      </c>
      <c r="UE85" s="311">
        <f t="shared" si="1036"/>
        <v>0.41456148665056136</v>
      </c>
      <c r="UF85" s="311">
        <f t="shared" si="1036"/>
        <v>0.47136544098204985</v>
      </c>
      <c r="UG85" s="311">
        <f t="shared" si="1036"/>
        <v>0</v>
      </c>
      <c r="UH85" s="311">
        <f t="shared" si="1036"/>
        <v>5.4135212999762575E-3</v>
      </c>
      <c r="UI85" s="311">
        <f t="shared" si="1036"/>
        <v>0.1454593297437935</v>
      </c>
      <c r="UJ85" s="311">
        <f t="shared" si="1036"/>
        <v>5.7538651157100294E-2</v>
      </c>
      <c r="UK85" s="311">
        <f t="shared" si="1036"/>
        <v>5.8355807040487003E-3</v>
      </c>
      <c r="UL85" s="311">
        <f t="shared" si="1036"/>
        <v>0</v>
      </c>
      <c r="UM85" s="311">
        <f t="shared" si="1036"/>
        <v>0</v>
      </c>
      <c r="UN85" s="311">
        <f t="shared" si="1036"/>
        <v>0.14712096207197314</v>
      </c>
      <c r="UO85" s="311">
        <f t="shared" si="1036"/>
        <v>0.16635583836696158</v>
      </c>
      <c r="UP85" s="311">
        <f t="shared" si="1036"/>
        <v>0</v>
      </c>
      <c r="UQ85" s="311">
        <f t="shared" si="1036"/>
        <v>0</v>
      </c>
      <c r="UR85" s="311">
        <f t="shared" si="1036"/>
        <v>0</v>
      </c>
      <c r="US85" s="311">
        <f t="shared" si="1036"/>
        <v>0</v>
      </c>
      <c r="UT85" s="311">
        <f t="shared" si="1036"/>
        <v>0.1702887788568555</v>
      </c>
      <c r="UU85" s="311">
        <f t="shared" si="1036"/>
        <v>0.12495862936922852</v>
      </c>
      <c r="UV85" s="311">
        <f t="shared" si="1036"/>
        <v>1.9031065097562E-3</v>
      </c>
      <c r="UW85" s="311">
        <f t="shared" si="1036"/>
        <v>7.0983998910653552E-3</v>
      </c>
      <c r="UX85" s="311">
        <f t="shared" si="1036"/>
        <v>0</v>
      </c>
      <c r="UY85" s="311">
        <f t="shared" si="1036"/>
        <v>0.38601459724787102</v>
      </c>
      <c r="UZ85" s="311">
        <f t="shared" si="1036"/>
        <v>0</v>
      </c>
      <c r="VA85" s="311">
        <f t="shared" si="1036"/>
        <v>8.5062069631167012E-2</v>
      </c>
      <c r="VB85" s="311">
        <f t="shared" si="1036"/>
        <v>0</v>
      </c>
      <c r="VC85" s="311">
        <f t="shared" si="1036"/>
        <v>0.14056775365874921</v>
      </c>
      <c r="VD85" s="311">
        <f t="shared" si="1036"/>
        <v>0.26750308674899004</v>
      </c>
      <c r="VE85" s="311">
        <f t="shared" si="1036"/>
        <v>0.34320466326366944</v>
      </c>
      <c r="VF85" s="311">
        <f t="shared" si="1036"/>
        <v>0.54463708473572858</v>
      </c>
      <c r="VH85" s="311">
        <f t="shared" ref="VH85:WP85" si="1037">VH$36*VH61</f>
        <v>0</v>
      </c>
      <c r="VI85" s="311">
        <f t="shared" si="1037"/>
        <v>0</v>
      </c>
      <c r="VJ85" s="311">
        <f t="shared" si="1037"/>
        <v>0</v>
      </c>
      <c r="VK85" s="311">
        <f t="shared" si="1037"/>
        <v>0</v>
      </c>
      <c r="VL85" s="311">
        <f t="shared" si="1037"/>
        <v>0</v>
      </c>
      <c r="VM85" s="311">
        <f t="shared" si="1037"/>
        <v>0</v>
      </c>
      <c r="VN85" s="311">
        <f t="shared" si="1037"/>
        <v>0</v>
      </c>
      <c r="VO85" s="311">
        <f t="shared" si="1037"/>
        <v>0</v>
      </c>
      <c r="VP85" s="311">
        <f t="shared" si="1037"/>
        <v>0</v>
      </c>
      <c r="VQ85" s="311">
        <f t="shared" si="1037"/>
        <v>0</v>
      </c>
      <c r="VR85" s="311">
        <f t="shared" si="1037"/>
        <v>0</v>
      </c>
      <c r="VS85" s="311">
        <f t="shared" si="1037"/>
        <v>0</v>
      </c>
      <c r="VT85" s="311">
        <f t="shared" si="1037"/>
        <v>0</v>
      </c>
      <c r="VU85" s="311">
        <f t="shared" si="1037"/>
        <v>0</v>
      </c>
      <c r="VV85" s="311">
        <f t="shared" si="1037"/>
        <v>0</v>
      </c>
      <c r="VW85" s="311">
        <f t="shared" si="1037"/>
        <v>0</v>
      </c>
      <c r="VX85" s="311">
        <f t="shared" si="1037"/>
        <v>0</v>
      </c>
      <c r="VY85" s="311">
        <f t="shared" si="1037"/>
        <v>0</v>
      </c>
      <c r="VZ85" s="311">
        <f t="shared" si="1037"/>
        <v>0</v>
      </c>
      <c r="WA85" s="311">
        <f t="shared" si="1037"/>
        <v>0</v>
      </c>
      <c r="WB85" s="311">
        <f t="shared" si="1037"/>
        <v>0</v>
      </c>
      <c r="WC85" s="311">
        <f t="shared" si="1037"/>
        <v>0</v>
      </c>
      <c r="WD85" s="311">
        <f t="shared" si="1037"/>
        <v>0</v>
      </c>
      <c r="WE85" s="311">
        <f t="shared" si="1037"/>
        <v>0</v>
      </c>
      <c r="WF85" s="311">
        <f t="shared" si="1037"/>
        <v>0</v>
      </c>
      <c r="WG85" s="311">
        <f t="shared" si="1037"/>
        <v>0</v>
      </c>
      <c r="WH85" s="311">
        <f t="shared" si="1037"/>
        <v>0</v>
      </c>
      <c r="WI85" s="311">
        <f t="shared" si="1037"/>
        <v>0</v>
      </c>
      <c r="WJ85" s="311">
        <f t="shared" si="1037"/>
        <v>0</v>
      </c>
      <c r="WK85" s="311">
        <f t="shared" si="1037"/>
        <v>0</v>
      </c>
      <c r="WL85" s="311">
        <f t="shared" si="1037"/>
        <v>0</v>
      </c>
      <c r="WM85" s="311">
        <f t="shared" si="1037"/>
        <v>0</v>
      </c>
      <c r="WN85" s="311">
        <f t="shared" si="1037"/>
        <v>0</v>
      </c>
      <c r="WO85" s="311">
        <f t="shared" si="1037"/>
        <v>0</v>
      </c>
      <c r="WP85" s="311">
        <f t="shared" si="1037"/>
        <v>0</v>
      </c>
      <c r="WR85" s="311">
        <f t="shared" ref="WR85:XZ85" si="1038">WR$36*WR61</f>
        <v>0</v>
      </c>
      <c r="WS85" s="311">
        <f t="shared" si="1038"/>
        <v>0</v>
      </c>
      <c r="WT85" s="311">
        <f t="shared" si="1038"/>
        <v>0</v>
      </c>
      <c r="WU85" s="311">
        <f t="shared" si="1038"/>
        <v>0</v>
      </c>
      <c r="WV85" s="311">
        <f t="shared" si="1038"/>
        <v>0</v>
      </c>
      <c r="WW85" s="311">
        <f t="shared" si="1038"/>
        <v>0</v>
      </c>
      <c r="WX85" s="311">
        <f t="shared" si="1038"/>
        <v>0</v>
      </c>
      <c r="WY85" s="311">
        <f t="shared" si="1038"/>
        <v>0</v>
      </c>
      <c r="WZ85" s="311">
        <f t="shared" si="1038"/>
        <v>0</v>
      </c>
      <c r="XA85" s="311">
        <f t="shared" si="1038"/>
        <v>0</v>
      </c>
      <c r="XB85" s="311">
        <f t="shared" si="1038"/>
        <v>0</v>
      </c>
      <c r="XC85" s="311">
        <f t="shared" si="1038"/>
        <v>0</v>
      </c>
      <c r="XD85" s="311">
        <f t="shared" si="1038"/>
        <v>0</v>
      </c>
      <c r="XE85" s="311">
        <f t="shared" si="1038"/>
        <v>0</v>
      </c>
      <c r="XF85" s="311">
        <f t="shared" si="1038"/>
        <v>0</v>
      </c>
      <c r="XG85" s="311">
        <f t="shared" si="1038"/>
        <v>0</v>
      </c>
      <c r="XH85" s="311">
        <f t="shared" si="1038"/>
        <v>0</v>
      </c>
      <c r="XI85" s="311">
        <f t="shared" si="1038"/>
        <v>0</v>
      </c>
      <c r="XJ85" s="311">
        <f t="shared" si="1038"/>
        <v>0</v>
      </c>
      <c r="XK85" s="311">
        <f t="shared" si="1038"/>
        <v>0</v>
      </c>
      <c r="XL85" s="311">
        <f t="shared" si="1038"/>
        <v>0</v>
      </c>
      <c r="XM85" s="311">
        <f t="shared" si="1038"/>
        <v>0</v>
      </c>
      <c r="XN85" s="311">
        <f t="shared" si="1038"/>
        <v>0</v>
      </c>
      <c r="XO85" s="311">
        <f t="shared" si="1038"/>
        <v>0</v>
      </c>
      <c r="XP85" s="311">
        <f t="shared" si="1038"/>
        <v>0</v>
      </c>
      <c r="XQ85" s="311">
        <f t="shared" si="1038"/>
        <v>0</v>
      </c>
      <c r="XR85" s="311">
        <f t="shared" si="1038"/>
        <v>0</v>
      </c>
      <c r="XS85" s="311">
        <f t="shared" si="1038"/>
        <v>0</v>
      </c>
      <c r="XT85" s="311">
        <f t="shared" si="1038"/>
        <v>0</v>
      </c>
      <c r="XU85" s="311">
        <f t="shared" si="1038"/>
        <v>0</v>
      </c>
      <c r="XV85" s="311">
        <f t="shared" si="1038"/>
        <v>0</v>
      </c>
      <c r="XW85" s="311">
        <f t="shared" si="1038"/>
        <v>0</v>
      </c>
      <c r="XX85" s="311">
        <f t="shared" si="1038"/>
        <v>0</v>
      </c>
      <c r="XY85" s="311">
        <f t="shared" si="1038"/>
        <v>0</v>
      </c>
      <c r="XZ85" s="311">
        <f t="shared" si="1038"/>
        <v>0</v>
      </c>
      <c r="YB85" s="311">
        <f t="shared" ref="YB85:ZJ85" si="1039">YB$36*YB61</f>
        <v>0</v>
      </c>
      <c r="YC85" s="311">
        <f t="shared" si="1039"/>
        <v>0</v>
      </c>
      <c r="YD85" s="311">
        <f t="shared" si="1039"/>
        <v>0</v>
      </c>
      <c r="YE85" s="311">
        <f t="shared" si="1039"/>
        <v>0</v>
      </c>
      <c r="YF85" s="311">
        <f t="shared" si="1039"/>
        <v>0</v>
      </c>
      <c r="YG85" s="311">
        <f t="shared" si="1039"/>
        <v>0</v>
      </c>
      <c r="YH85" s="311">
        <f t="shared" si="1039"/>
        <v>0</v>
      </c>
      <c r="YI85" s="311">
        <f t="shared" si="1039"/>
        <v>0</v>
      </c>
      <c r="YJ85" s="311">
        <f t="shared" si="1039"/>
        <v>0</v>
      </c>
      <c r="YK85" s="311">
        <f t="shared" si="1039"/>
        <v>0</v>
      </c>
      <c r="YL85" s="311">
        <f t="shared" si="1039"/>
        <v>0</v>
      </c>
      <c r="YM85" s="311">
        <f t="shared" si="1039"/>
        <v>0</v>
      </c>
      <c r="YN85" s="311">
        <f t="shared" si="1039"/>
        <v>0</v>
      </c>
      <c r="YO85" s="311">
        <f t="shared" si="1039"/>
        <v>0</v>
      </c>
      <c r="YP85" s="311">
        <f t="shared" si="1039"/>
        <v>0</v>
      </c>
      <c r="YQ85" s="311">
        <f t="shared" si="1039"/>
        <v>0</v>
      </c>
      <c r="YR85" s="311">
        <f t="shared" si="1039"/>
        <v>0</v>
      </c>
      <c r="YS85" s="311">
        <f t="shared" si="1039"/>
        <v>0</v>
      </c>
      <c r="YT85" s="311">
        <f t="shared" si="1039"/>
        <v>0</v>
      </c>
      <c r="YU85" s="311">
        <f t="shared" si="1039"/>
        <v>0</v>
      </c>
      <c r="YV85" s="311">
        <f t="shared" si="1039"/>
        <v>0</v>
      </c>
      <c r="YW85" s="311">
        <f t="shared" si="1039"/>
        <v>0</v>
      </c>
      <c r="YX85" s="311">
        <f t="shared" si="1039"/>
        <v>0</v>
      </c>
      <c r="YY85" s="311">
        <f t="shared" si="1039"/>
        <v>0</v>
      </c>
      <c r="YZ85" s="311">
        <f t="shared" si="1039"/>
        <v>0</v>
      </c>
      <c r="ZA85" s="311">
        <f t="shared" si="1039"/>
        <v>0</v>
      </c>
      <c r="ZB85" s="311">
        <f t="shared" si="1039"/>
        <v>0</v>
      </c>
      <c r="ZC85" s="311">
        <f t="shared" si="1039"/>
        <v>0</v>
      </c>
      <c r="ZD85" s="311">
        <f t="shared" si="1039"/>
        <v>0</v>
      </c>
      <c r="ZE85" s="311">
        <f t="shared" si="1039"/>
        <v>0</v>
      </c>
      <c r="ZF85" s="311">
        <f t="shared" si="1039"/>
        <v>0</v>
      </c>
      <c r="ZG85" s="311">
        <f t="shared" si="1039"/>
        <v>0</v>
      </c>
      <c r="ZH85" s="311">
        <f t="shared" si="1039"/>
        <v>0</v>
      </c>
      <c r="ZI85" s="311">
        <f t="shared" si="1039"/>
        <v>0</v>
      </c>
      <c r="ZJ85" s="311">
        <f t="shared" si="1039"/>
        <v>2.8600267196085705E-2</v>
      </c>
      <c r="ZL85" s="311">
        <f t="shared" ref="ZL85:AAT85" si="1040">ZL$36*ZL61</f>
        <v>0</v>
      </c>
      <c r="ZM85" s="311">
        <f t="shared" si="1040"/>
        <v>0</v>
      </c>
      <c r="ZN85" s="311">
        <f t="shared" si="1040"/>
        <v>0</v>
      </c>
      <c r="ZO85" s="311">
        <f t="shared" si="1040"/>
        <v>0</v>
      </c>
      <c r="ZP85" s="311">
        <f t="shared" si="1040"/>
        <v>0</v>
      </c>
      <c r="ZQ85" s="311">
        <f t="shared" si="1040"/>
        <v>0</v>
      </c>
      <c r="ZR85" s="311">
        <f t="shared" si="1040"/>
        <v>0</v>
      </c>
      <c r="ZS85" s="311">
        <f t="shared" si="1040"/>
        <v>0</v>
      </c>
      <c r="ZT85" s="311">
        <f t="shared" si="1040"/>
        <v>0</v>
      </c>
      <c r="ZU85" s="311">
        <f t="shared" si="1040"/>
        <v>0</v>
      </c>
      <c r="ZV85" s="311">
        <f t="shared" si="1040"/>
        <v>0</v>
      </c>
      <c r="ZW85" s="311">
        <f t="shared" si="1040"/>
        <v>0</v>
      </c>
      <c r="ZX85" s="311">
        <f t="shared" si="1040"/>
        <v>0</v>
      </c>
      <c r="ZY85" s="311">
        <f t="shared" si="1040"/>
        <v>0</v>
      </c>
      <c r="ZZ85" s="311">
        <f t="shared" si="1040"/>
        <v>0</v>
      </c>
      <c r="AAA85" s="311">
        <f t="shared" si="1040"/>
        <v>0</v>
      </c>
      <c r="AAB85" s="311">
        <f t="shared" si="1040"/>
        <v>0</v>
      </c>
      <c r="AAC85" s="311">
        <f t="shared" si="1040"/>
        <v>0</v>
      </c>
      <c r="AAD85" s="311">
        <f t="shared" si="1040"/>
        <v>0</v>
      </c>
      <c r="AAE85" s="311">
        <f t="shared" si="1040"/>
        <v>0</v>
      </c>
      <c r="AAF85" s="311">
        <f t="shared" si="1040"/>
        <v>0</v>
      </c>
      <c r="AAG85" s="311">
        <f t="shared" si="1040"/>
        <v>0</v>
      </c>
      <c r="AAH85" s="311">
        <f t="shared" si="1040"/>
        <v>0</v>
      </c>
      <c r="AAI85" s="311">
        <f t="shared" si="1040"/>
        <v>0</v>
      </c>
      <c r="AAJ85" s="311">
        <f t="shared" si="1040"/>
        <v>0</v>
      </c>
      <c r="AAK85" s="311">
        <f t="shared" si="1040"/>
        <v>0</v>
      </c>
      <c r="AAL85" s="311">
        <f t="shared" si="1040"/>
        <v>0</v>
      </c>
      <c r="AAM85" s="311">
        <f t="shared" si="1040"/>
        <v>0</v>
      </c>
      <c r="AAN85" s="311">
        <f t="shared" si="1040"/>
        <v>0</v>
      </c>
      <c r="AAO85" s="311">
        <f t="shared" si="1040"/>
        <v>0</v>
      </c>
      <c r="AAP85" s="311">
        <f t="shared" si="1040"/>
        <v>0</v>
      </c>
      <c r="AAQ85" s="311">
        <f t="shared" si="1040"/>
        <v>0</v>
      </c>
      <c r="AAR85" s="311">
        <f t="shared" si="1040"/>
        <v>0</v>
      </c>
      <c r="AAS85" s="311">
        <f t="shared" si="1040"/>
        <v>0</v>
      </c>
      <c r="AAT85" s="311">
        <f t="shared" si="1040"/>
        <v>0</v>
      </c>
      <c r="AAV85" s="311">
        <f t="shared" ref="AAV85:ACD85" si="1041">AAV$36*AAV61</f>
        <v>0</v>
      </c>
      <c r="AAW85" s="311">
        <f t="shared" si="1041"/>
        <v>0</v>
      </c>
      <c r="AAX85" s="311">
        <f t="shared" si="1041"/>
        <v>0</v>
      </c>
      <c r="AAY85" s="311">
        <f t="shared" si="1041"/>
        <v>0</v>
      </c>
      <c r="AAZ85" s="311">
        <f t="shared" si="1041"/>
        <v>0</v>
      </c>
      <c r="ABA85" s="311">
        <f t="shared" si="1041"/>
        <v>0</v>
      </c>
      <c r="ABB85" s="311">
        <f t="shared" si="1041"/>
        <v>0</v>
      </c>
      <c r="ABC85" s="311">
        <f t="shared" si="1041"/>
        <v>0</v>
      </c>
      <c r="ABD85" s="311">
        <f t="shared" si="1041"/>
        <v>0</v>
      </c>
      <c r="ABE85" s="311">
        <f t="shared" si="1041"/>
        <v>0</v>
      </c>
      <c r="ABF85" s="311">
        <f t="shared" si="1041"/>
        <v>0</v>
      </c>
      <c r="ABG85" s="311">
        <f t="shared" si="1041"/>
        <v>0</v>
      </c>
      <c r="ABH85" s="311">
        <f t="shared" si="1041"/>
        <v>0</v>
      </c>
      <c r="ABI85" s="311">
        <f t="shared" si="1041"/>
        <v>0</v>
      </c>
      <c r="ABJ85" s="311">
        <f t="shared" si="1041"/>
        <v>0</v>
      </c>
      <c r="ABK85" s="311">
        <f t="shared" si="1041"/>
        <v>0</v>
      </c>
      <c r="ABL85" s="311">
        <f t="shared" si="1041"/>
        <v>0</v>
      </c>
      <c r="ABM85" s="311">
        <f t="shared" si="1041"/>
        <v>0</v>
      </c>
      <c r="ABN85" s="311">
        <f t="shared" si="1041"/>
        <v>0</v>
      </c>
      <c r="ABO85" s="311">
        <f t="shared" si="1041"/>
        <v>0</v>
      </c>
      <c r="ABP85" s="311">
        <f t="shared" si="1041"/>
        <v>0</v>
      </c>
      <c r="ABQ85" s="311">
        <f t="shared" si="1041"/>
        <v>0</v>
      </c>
      <c r="ABR85" s="311">
        <f t="shared" si="1041"/>
        <v>0</v>
      </c>
      <c r="ABS85" s="311">
        <f t="shared" si="1041"/>
        <v>0</v>
      </c>
      <c r="ABT85" s="311">
        <f t="shared" si="1041"/>
        <v>0</v>
      </c>
      <c r="ABU85" s="311">
        <f t="shared" si="1041"/>
        <v>0</v>
      </c>
      <c r="ABV85" s="311">
        <f t="shared" si="1041"/>
        <v>0</v>
      </c>
      <c r="ABW85" s="311">
        <f t="shared" si="1041"/>
        <v>0</v>
      </c>
      <c r="ABX85" s="311">
        <f t="shared" si="1041"/>
        <v>0</v>
      </c>
      <c r="ABY85" s="311">
        <f t="shared" si="1041"/>
        <v>0</v>
      </c>
      <c r="ABZ85" s="311">
        <f t="shared" si="1041"/>
        <v>0</v>
      </c>
      <c r="ACA85" s="311">
        <f t="shared" si="1041"/>
        <v>0</v>
      </c>
      <c r="ACB85" s="311">
        <f t="shared" si="1041"/>
        <v>0</v>
      </c>
      <c r="ACC85" s="311">
        <f t="shared" si="1041"/>
        <v>0</v>
      </c>
      <c r="ACD85" s="311">
        <f t="shared" si="1041"/>
        <v>0</v>
      </c>
      <c r="ACF85" s="311">
        <f t="shared" ref="ACF85:ADN85" si="1042">ACF$36*ACF61</f>
        <v>48.33342244049242</v>
      </c>
      <c r="ACG85" s="311">
        <f t="shared" si="1042"/>
        <v>51.168044355405527</v>
      </c>
      <c r="ACH85" s="311">
        <f t="shared" si="1042"/>
        <v>54.832155699830807</v>
      </c>
      <c r="ACI85" s="311">
        <f t="shared" si="1042"/>
        <v>64.408327101209792</v>
      </c>
      <c r="ACJ85" s="311">
        <f t="shared" si="1042"/>
        <v>62.120512182430801</v>
      </c>
      <c r="ACK85" s="311">
        <f t="shared" si="1042"/>
        <v>63.112911993594025</v>
      </c>
      <c r="ACL85" s="311">
        <f t="shared" si="1042"/>
        <v>67.599869587179754</v>
      </c>
      <c r="ACM85" s="311">
        <f t="shared" si="1042"/>
        <v>62.616710466165891</v>
      </c>
      <c r="ACN85" s="311">
        <f t="shared" si="1042"/>
        <v>66.140139997529772</v>
      </c>
      <c r="ACO85" s="311">
        <f t="shared" si="1042"/>
        <v>83.412496973362721</v>
      </c>
      <c r="ACP85" s="311">
        <f t="shared" si="1042"/>
        <v>65.027150011994408</v>
      </c>
      <c r="ACQ85" s="311">
        <f t="shared" si="1042"/>
        <v>81.199160582453104</v>
      </c>
      <c r="ACR85" s="311">
        <f t="shared" si="1042"/>
        <v>85.427912583390381</v>
      </c>
      <c r="ACS85" s="311">
        <f t="shared" si="1042"/>
        <v>80.086666656085498</v>
      </c>
      <c r="ACT85" s="311">
        <f t="shared" si="1042"/>
        <v>100.86858730096469</v>
      </c>
      <c r="ACU85" s="311">
        <f t="shared" si="1042"/>
        <v>103.96977527357591</v>
      </c>
      <c r="ACV85" s="311">
        <f t="shared" si="1042"/>
        <v>98.695879705186044</v>
      </c>
      <c r="ACW85" s="311">
        <f t="shared" si="1042"/>
        <v>91.238947545576082</v>
      </c>
      <c r="ACX85" s="311">
        <f t="shared" si="1042"/>
        <v>99.533927997751761</v>
      </c>
      <c r="ACY85" s="311">
        <f t="shared" si="1042"/>
        <v>109.25716300203194</v>
      </c>
      <c r="ACZ85" s="311">
        <f t="shared" si="1042"/>
        <v>119.34065464933839</v>
      </c>
      <c r="ADA85" s="311">
        <f t="shared" si="1042"/>
        <v>125.09016082460629</v>
      </c>
      <c r="ADB85" s="311">
        <f t="shared" si="1042"/>
        <v>118.59821202787802</v>
      </c>
      <c r="ADC85" s="311">
        <f t="shared" si="1042"/>
        <v>117.90854131755957</v>
      </c>
      <c r="ADD85" s="311">
        <f t="shared" si="1042"/>
        <v>103.87820216454516</v>
      </c>
      <c r="ADE85" s="311">
        <f t="shared" si="1042"/>
        <v>111.80412137126433</v>
      </c>
      <c r="ADF85" s="311">
        <f t="shared" si="1042"/>
        <v>138.62005069648077</v>
      </c>
      <c r="ADG85" s="311">
        <f t="shared" si="1042"/>
        <v>132.01618801253107</v>
      </c>
      <c r="ADH85" s="311">
        <f t="shared" si="1042"/>
        <v>152.75532636017655</v>
      </c>
      <c r="ADI85" s="311">
        <f t="shared" si="1042"/>
        <v>143.9792909909942</v>
      </c>
      <c r="ADJ85" s="311">
        <f t="shared" si="1042"/>
        <v>164.00214222864133</v>
      </c>
      <c r="ADK85" s="311">
        <f t="shared" si="1042"/>
        <v>61.986308912105642</v>
      </c>
      <c r="ADL85" s="311">
        <f t="shared" si="1042"/>
        <v>18.006613293220585</v>
      </c>
      <c r="ADM85" s="311">
        <f t="shared" si="1042"/>
        <v>22.744160571266892</v>
      </c>
      <c r="ADN85" s="311">
        <f t="shared" si="1042"/>
        <v>46.161244063633426</v>
      </c>
      <c r="ADP85" s="311">
        <f t="shared" ref="ADP85:AEX85" si="1043">ADP$36*ADP61</f>
        <v>0</v>
      </c>
      <c r="ADQ85" s="311">
        <f t="shared" si="1043"/>
        <v>0</v>
      </c>
      <c r="ADR85" s="311">
        <f t="shared" si="1043"/>
        <v>0</v>
      </c>
      <c r="ADS85" s="311">
        <f t="shared" si="1043"/>
        <v>0</v>
      </c>
      <c r="ADT85" s="311">
        <f t="shared" si="1043"/>
        <v>0</v>
      </c>
      <c r="ADU85" s="311">
        <f t="shared" si="1043"/>
        <v>0</v>
      </c>
      <c r="ADV85" s="311">
        <f t="shared" si="1043"/>
        <v>0</v>
      </c>
      <c r="ADW85" s="311">
        <f t="shared" si="1043"/>
        <v>0</v>
      </c>
      <c r="ADX85" s="311">
        <f t="shared" si="1043"/>
        <v>0</v>
      </c>
      <c r="ADY85" s="311">
        <f t="shared" si="1043"/>
        <v>0</v>
      </c>
      <c r="ADZ85" s="311">
        <f t="shared" si="1043"/>
        <v>0</v>
      </c>
      <c r="AEA85" s="311">
        <f t="shared" si="1043"/>
        <v>0</v>
      </c>
      <c r="AEB85" s="311">
        <f t="shared" si="1043"/>
        <v>0</v>
      </c>
      <c r="AEC85" s="311">
        <f t="shared" si="1043"/>
        <v>0</v>
      </c>
      <c r="AED85" s="311">
        <f t="shared" si="1043"/>
        <v>0</v>
      </c>
      <c r="AEE85" s="311">
        <f t="shared" si="1043"/>
        <v>0</v>
      </c>
      <c r="AEF85" s="311">
        <f t="shared" si="1043"/>
        <v>0</v>
      </c>
      <c r="AEG85" s="311">
        <f t="shared" si="1043"/>
        <v>0</v>
      </c>
      <c r="AEH85" s="311">
        <f t="shared" si="1043"/>
        <v>0</v>
      </c>
      <c r="AEI85" s="311">
        <f t="shared" si="1043"/>
        <v>0</v>
      </c>
      <c r="AEJ85" s="311">
        <f t="shared" si="1043"/>
        <v>0</v>
      </c>
      <c r="AEK85" s="311">
        <f t="shared" si="1043"/>
        <v>0</v>
      </c>
      <c r="AEL85" s="311">
        <f t="shared" si="1043"/>
        <v>0</v>
      </c>
      <c r="AEM85" s="311">
        <f t="shared" si="1043"/>
        <v>0</v>
      </c>
      <c r="AEN85" s="311">
        <f t="shared" si="1043"/>
        <v>0</v>
      </c>
      <c r="AEO85" s="311">
        <f t="shared" si="1043"/>
        <v>0</v>
      </c>
      <c r="AEP85" s="311">
        <f t="shared" si="1043"/>
        <v>0</v>
      </c>
      <c r="AEQ85" s="311">
        <f t="shared" si="1043"/>
        <v>0</v>
      </c>
      <c r="AER85" s="311">
        <f t="shared" si="1043"/>
        <v>0</v>
      </c>
      <c r="AES85" s="311">
        <f t="shared" si="1043"/>
        <v>0</v>
      </c>
      <c r="AET85" s="311">
        <f t="shared" si="1043"/>
        <v>0</v>
      </c>
      <c r="AEU85" s="311">
        <f t="shared" si="1043"/>
        <v>0</v>
      </c>
      <c r="AEV85" s="311">
        <f t="shared" si="1043"/>
        <v>0</v>
      </c>
      <c r="AEW85" s="311">
        <f t="shared" si="1043"/>
        <v>0</v>
      </c>
      <c r="AEX85" s="311">
        <f t="shared" si="1043"/>
        <v>0</v>
      </c>
      <c r="AEZ85" s="311">
        <f t="shared" ref="AEZ85:AGH85" si="1044">AEZ$36*AEZ61</f>
        <v>0</v>
      </c>
      <c r="AFA85" s="311">
        <f t="shared" si="1044"/>
        <v>0</v>
      </c>
      <c r="AFB85" s="311">
        <f t="shared" si="1044"/>
        <v>0</v>
      </c>
      <c r="AFC85" s="311">
        <f t="shared" si="1044"/>
        <v>0</v>
      </c>
      <c r="AFD85" s="311">
        <f t="shared" si="1044"/>
        <v>0</v>
      </c>
      <c r="AFE85" s="311">
        <f t="shared" si="1044"/>
        <v>0</v>
      </c>
      <c r="AFF85" s="311">
        <f t="shared" si="1044"/>
        <v>0</v>
      </c>
      <c r="AFG85" s="311">
        <f t="shared" si="1044"/>
        <v>0</v>
      </c>
      <c r="AFH85" s="311">
        <f t="shared" si="1044"/>
        <v>0</v>
      </c>
      <c r="AFI85" s="311">
        <f t="shared" si="1044"/>
        <v>0</v>
      </c>
      <c r="AFJ85" s="311">
        <f t="shared" si="1044"/>
        <v>0</v>
      </c>
      <c r="AFK85" s="311">
        <f t="shared" si="1044"/>
        <v>0</v>
      </c>
      <c r="AFL85" s="311">
        <f t="shared" si="1044"/>
        <v>0</v>
      </c>
      <c r="AFM85" s="311">
        <f t="shared" si="1044"/>
        <v>0</v>
      </c>
      <c r="AFN85" s="311">
        <f t="shared" si="1044"/>
        <v>0</v>
      </c>
      <c r="AFO85" s="311">
        <f t="shared" si="1044"/>
        <v>0</v>
      </c>
      <c r="AFP85" s="311">
        <f t="shared" si="1044"/>
        <v>0</v>
      </c>
      <c r="AFQ85" s="311">
        <f t="shared" si="1044"/>
        <v>0</v>
      </c>
      <c r="AFR85" s="311">
        <f t="shared" si="1044"/>
        <v>0</v>
      </c>
      <c r="AFS85" s="311">
        <f t="shared" si="1044"/>
        <v>0</v>
      </c>
      <c r="AFT85" s="311">
        <f t="shared" si="1044"/>
        <v>0</v>
      </c>
      <c r="AFU85" s="311">
        <f t="shared" si="1044"/>
        <v>0</v>
      </c>
      <c r="AFV85" s="311">
        <f t="shared" si="1044"/>
        <v>0</v>
      </c>
      <c r="AFW85" s="311">
        <f t="shared" si="1044"/>
        <v>0</v>
      </c>
      <c r="AFX85" s="311">
        <f t="shared" si="1044"/>
        <v>0</v>
      </c>
      <c r="AFY85" s="311">
        <f t="shared" si="1044"/>
        <v>0</v>
      </c>
      <c r="AFZ85" s="311">
        <f t="shared" si="1044"/>
        <v>0</v>
      </c>
      <c r="AGA85" s="311">
        <f t="shared" si="1044"/>
        <v>0</v>
      </c>
      <c r="AGB85" s="311">
        <f t="shared" si="1044"/>
        <v>0</v>
      </c>
      <c r="AGC85" s="311">
        <f t="shared" si="1044"/>
        <v>0</v>
      </c>
      <c r="AGD85" s="311">
        <f t="shared" si="1044"/>
        <v>0</v>
      </c>
      <c r="AGE85" s="311">
        <f t="shared" si="1044"/>
        <v>0</v>
      </c>
      <c r="AGF85" s="311">
        <f t="shared" si="1044"/>
        <v>0</v>
      </c>
      <c r="AGG85" s="311">
        <f t="shared" si="1044"/>
        <v>0</v>
      </c>
      <c r="AGH85" s="311">
        <f t="shared" si="1044"/>
        <v>0</v>
      </c>
    </row>
    <row r="86" spans="3:866" x14ac:dyDescent="0.25">
      <c r="C86" s="149" t="s">
        <v>92</v>
      </c>
      <c r="D86" s="312">
        <f>D$37*D62</f>
        <v>2767.9615197117505</v>
      </c>
      <c r="E86" s="312">
        <f t="shared" ref="E86:AL86" si="1045">E$37*E62</f>
        <v>2941.4713038383538</v>
      </c>
      <c r="F86" s="312">
        <f t="shared" si="1045"/>
        <v>3992.3729683948086</v>
      </c>
      <c r="G86" s="312">
        <f t="shared" si="1045"/>
        <v>7058.6105502043902</v>
      </c>
      <c r="H86" s="312">
        <f t="shared" si="1045"/>
        <v>7867.7637515725055</v>
      </c>
      <c r="I86" s="312">
        <f t="shared" si="1045"/>
        <v>8748.7017676392625</v>
      </c>
      <c r="J86" s="312">
        <f t="shared" si="1045"/>
        <v>10177.530273596272</v>
      </c>
      <c r="K86" s="312">
        <f t="shared" si="1045"/>
        <v>9786.8863158924469</v>
      </c>
      <c r="L86" s="312">
        <f t="shared" si="1045"/>
        <v>10651.616769175163</v>
      </c>
      <c r="M86" s="312">
        <f t="shared" si="1045"/>
        <v>11657.580302103945</v>
      </c>
      <c r="N86" s="312">
        <f t="shared" si="1045"/>
        <v>8692.3648433535545</v>
      </c>
      <c r="O86" s="312">
        <f t="shared" si="1045"/>
        <v>10084.227952565196</v>
      </c>
      <c r="P86" s="312">
        <f t="shared" si="1045"/>
        <v>10211.26922096829</v>
      </c>
      <c r="Q86" s="312">
        <f t="shared" si="1045"/>
        <v>9475.6155011844039</v>
      </c>
      <c r="R86" s="312">
        <f t="shared" si="1045"/>
        <v>10955.219144615858</v>
      </c>
      <c r="S86" s="312">
        <f t="shared" si="1045"/>
        <v>11740.298381233424</v>
      </c>
      <c r="T86" s="312">
        <f t="shared" si="1045"/>
        <v>11681.876551679559</v>
      </c>
      <c r="U86" s="312">
        <f t="shared" si="1045"/>
        <v>12011.417571795169</v>
      </c>
      <c r="V86" s="312">
        <f t="shared" si="1045"/>
        <v>11395.960863061804</v>
      </c>
      <c r="W86" s="312">
        <f t="shared" si="1045"/>
        <v>12827.43742051978</v>
      </c>
      <c r="X86" s="312">
        <f t="shared" si="1045"/>
        <v>13158.87599102909</v>
      </c>
      <c r="Y86" s="312">
        <f t="shared" si="1045"/>
        <v>13866.669291238179</v>
      </c>
      <c r="Z86" s="312">
        <f t="shared" si="1045"/>
        <v>12926.952551995464</v>
      </c>
      <c r="AA86" s="312">
        <f t="shared" si="1045"/>
        <v>13074.801447342941</v>
      </c>
      <c r="AB86" s="312">
        <f t="shared" si="1045"/>
        <v>11409.75384704074</v>
      </c>
      <c r="AC86" s="312">
        <f t="shared" si="1045"/>
        <v>11292.027149974729</v>
      </c>
      <c r="AD86" s="312">
        <f t="shared" si="1045"/>
        <v>13219.704135269078</v>
      </c>
      <c r="AE86" s="312">
        <f t="shared" si="1045"/>
        <v>15774.289632763121</v>
      </c>
      <c r="AF86" s="312">
        <f t="shared" si="1045"/>
        <v>17213.77153305693</v>
      </c>
      <c r="AG86" s="312">
        <f t="shared" si="1045"/>
        <v>17199.274158405966</v>
      </c>
      <c r="AH86" s="312">
        <f t="shared" si="1045"/>
        <v>16868.632738088789</v>
      </c>
      <c r="AI86" s="312">
        <f t="shared" si="1045"/>
        <v>13904.303083095607</v>
      </c>
      <c r="AJ86" s="312">
        <f t="shared" si="1045"/>
        <v>17019.759803544461</v>
      </c>
      <c r="AK86" s="312">
        <f t="shared" si="1045"/>
        <v>12317.012495227536</v>
      </c>
      <c r="AL86" s="312">
        <f t="shared" si="1045"/>
        <v>13065.062660029949</v>
      </c>
      <c r="AN86" s="312">
        <f>AN$37*AN62</f>
        <v>4.8041325648804278</v>
      </c>
      <c r="AO86" s="312">
        <f t="shared" ref="AO86:BV86" si="1046">AO$37*AO62</f>
        <v>4.1420724331791456</v>
      </c>
      <c r="AP86" s="312">
        <f t="shared" si="1046"/>
        <v>4.9784859652264766</v>
      </c>
      <c r="AQ86" s="312">
        <f t="shared" si="1046"/>
        <v>2.7275513986771598</v>
      </c>
      <c r="AR86" s="312">
        <f t="shared" si="1046"/>
        <v>5.1831165431089712</v>
      </c>
      <c r="AS86" s="312">
        <f t="shared" si="1046"/>
        <v>4.6772727577940163</v>
      </c>
      <c r="AT86" s="312">
        <f t="shared" si="1046"/>
        <v>4.2478377995153851</v>
      </c>
      <c r="AU86" s="312">
        <f t="shared" si="1046"/>
        <v>6.5725327075794029</v>
      </c>
      <c r="AV86" s="312">
        <f t="shared" si="1046"/>
        <v>10.160378881218966</v>
      </c>
      <c r="AW86" s="312">
        <f t="shared" si="1046"/>
        <v>6.691476623841357</v>
      </c>
      <c r="AX86" s="312">
        <f t="shared" si="1046"/>
        <v>8.9373184473975211</v>
      </c>
      <c r="AY86" s="312">
        <f t="shared" si="1046"/>
        <v>16.076495411498286</v>
      </c>
      <c r="AZ86" s="312">
        <f t="shared" si="1046"/>
        <v>19.315589520737866</v>
      </c>
      <c r="BA86" s="312">
        <f t="shared" si="1046"/>
        <v>13.075951920181547</v>
      </c>
      <c r="BB86" s="312">
        <f t="shared" si="1046"/>
        <v>12.346631703915703</v>
      </c>
      <c r="BC86" s="312">
        <f t="shared" si="1046"/>
        <v>11.953457108488935</v>
      </c>
      <c r="BD86" s="312">
        <f t="shared" si="1046"/>
        <v>18.916843417658296</v>
      </c>
      <c r="BE86" s="312">
        <f t="shared" si="1046"/>
        <v>21.828774058283159</v>
      </c>
      <c r="BF86" s="312">
        <f t="shared" si="1046"/>
        <v>12.628954713631623</v>
      </c>
      <c r="BG86" s="312">
        <f t="shared" si="1046"/>
        <v>14.254653755613857</v>
      </c>
      <c r="BH86" s="312">
        <f t="shared" si="1046"/>
        <v>14.32292271876692</v>
      </c>
      <c r="BI86" s="312">
        <f t="shared" si="1046"/>
        <v>15.192164480989433</v>
      </c>
      <c r="BJ86" s="312">
        <f t="shared" si="1046"/>
        <v>27.551931601739234</v>
      </c>
      <c r="BK86" s="312">
        <f t="shared" si="1046"/>
        <v>26.387636759147533</v>
      </c>
      <c r="BL86" s="312">
        <f t="shared" si="1046"/>
        <v>12.563236677299605</v>
      </c>
      <c r="BM86" s="312">
        <f t="shared" si="1046"/>
        <v>6.9097252102217572</v>
      </c>
      <c r="BN86" s="312">
        <f t="shared" si="1046"/>
        <v>2.6076613912461406</v>
      </c>
      <c r="BO86" s="312">
        <f t="shared" si="1046"/>
        <v>3.227612646104681</v>
      </c>
      <c r="BP86" s="312">
        <f t="shared" si="1046"/>
        <v>1.6198150058351479</v>
      </c>
      <c r="BQ86" s="312">
        <f t="shared" si="1046"/>
        <v>7.6029917692114628</v>
      </c>
      <c r="BR86" s="312">
        <f t="shared" si="1046"/>
        <v>1.4936281437323555</v>
      </c>
      <c r="BS86" s="312">
        <f t="shared" si="1046"/>
        <v>19.959990460820222</v>
      </c>
      <c r="BT86" s="312">
        <f t="shared" si="1046"/>
        <v>28.561667198003271</v>
      </c>
      <c r="BU86" s="312">
        <f t="shared" si="1046"/>
        <v>19.926201974105243</v>
      </c>
      <c r="BV86" s="312">
        <f t="shared" si="1046"/>
        <v>27.549727550624887</v>
      </c>
      <c r="BX86" s="312">
        <f>BX$37*BX62</f>
        <v>0</v>
      </c>
      <c r="BY86" s="312">
        <f t="shared" ref="BY86:DF86" si="1047">BY$37*BY62</f>
        <v>0</v>
      </c>
      <c r="BZ86" s="312">
        <f t="shared" si="1047"/>
        <v>0</v>
      </c>
      <c r="CA86" s="312">
        <f t="shared" si="1047"/>
        <v>0</v>
      </c>
      <c r="CB86" s="312">
        <f t="shared" si="1047"/>
        <v>0</v>
      </c>
      <c r="CC86" s="312">
        <f t="shared" si="1047"/>
        <v>0</v>
      </c>
      <c r="CD86" s="312">
        <f t="shared" si="1047"/>
        <v>0</v>
      </c>
      <c r="CE86" s="312">
        <f t="shared" si="1047"/>
        <v>0</v>
      </c>
      <c r="CF86" s="312">
        <f t="shared" si="1047"/>
        <v>0</v>
      </c>
      <c r="CG86" s="312">
        <f t="shared" si="1047"/>
        <v>0</v>
      </c>
      <c r="CH86" s="312">
        <f t="shared" si="1047"/>
        <v>0</v>
      </c>
      <c r="CI86" s="312">
        <f t="shared" si="1047"/>
        <v>0</v>
      </c>
      <c r="CJ86" s="312">
        <f t="shared" si="1047"/>
        <v>0</v>
      </c>
      <c r="CK86" s="312">
        <f t="shared" si="1047"/>
        <v>0</v>
      </c>
      <c r="CL86" s="312">
        <f t="shared" si="1047"/>
        <v>0</v>
      </c>
      <c r="CM86" s="312">
        <f t="shared" si="1047"/>
        <v>0</v>
      </c>
      <c r="CN86" s="312">
        <f t="shared" si="1047"/>
        <v>0</v>
      </c>
      <c r="CO86" s="312">
        <f t="shared" si="1047"/>
        <v>0</v>
      </c>
      <c r="CP86" s="312">
        <f t="shared" si="1047"/>
        <v>0</v>
      </c>
      <c r="CQ86" s="312">
        <f t="shared" si="1047"/>
        <v>0</v>
      </c>
      <c r="CR86" s="312">
        <f t="shared" si="1047"/>
        <v>0</v>
      </c>
      <c r="CS86" s="312">
        <f t="shared" si="1047"/>
        <v>0</v>
      </c>
      <c r="CT86" s="312">
        <f t="shared" si="1047"/>
        <v>0</v>
      </c>
      <c r="CU86" s="312">
        <f t="shared" si="1047"/>
        <v>0</v>
      </c>
      <c r="CV86" s="312">
        <f t="shared" si="1047"/>
        <v>0</v>
      </c>
      <c r="CW86" s="312">
        <f t="shared" si="1047"/>
        <v>0</v>
      </c>
      <c r="CX86" s="312">
        <f t="shared" si="1047"/>
        <v>0</v>
      </c>
      <c r="CY86" s="312">
        <f t="shared" si="1047"/>
        <v>0</v>
      </c>
      <c r="CZ86" s="312">
        <f t="shared" si="1047"/>
        <v>0</v>
      </c>
      <c r="DA86" s="312">
        <f t="shared" si="1047"/>
        <v>0</v>
      </c>
      <c r="DB86" s="312">
        <f t="shared" si="1047"/>
        <v>0</v>
      </c>
      <c r="DC86" s="312">
        <f t="shared" si="1047"/>
        <v>97.937975231926401</v>
      </c>
      <c r="DD86" s="312">
        <f t="shared" si="1047"/>
        <v>61.904419270507304</v>
      </c>
      <c r="DE86" s="312">
        <f t="shared" si="1047"/>
        <v>45.759462648740922</v>
      </c>
      <c r="DF86" s="312">
        <f t="shared" si="1047"/>
        <v>150.33372282908886</v>
      </c>
      <c r="DH86" s="312">
        <f>DH$37*DH62</f>
        <v>0</v>
      </c>
      <c r="DI86" s="312">
        <f t="shared" ref="DI86:EP86" si="1048">DI$37*DI62</f>
        <v>0</v>
      </c>
      <c r="DJ86" s="312">
        <f t="shared" si="1048"/>
        <v>0</v>
      </c>
      <c r="DK86" s="312">
        <f t="shared" si="1048"/>
        <v>0</v>
      </c>
      <c r="DL86" s="312">
        <f t="shared" si="1048"/>
        <v>0</v>
      </c>
      <c r="DM86" s="312">
        <f t="shared" si="1048"/>
        <v>0</v>
      </c>
      <c r="DN86" s="312">
        <f t="shared" si="1048"/>
        <v>0</v>
      </c>
      <c r="DO86" s="312">
        <f t="shared" si="1048"/>
        <v>0</v>
      </c>
      <c r="DP86" s="312">
        <f t="shared" si="1048"/>
        <v>0</v>
      </c>
      <c r="DQ86" s="312">
        <f t="shared" si="1048"/>
        <v>0</v>
      </c>
      <c r="DR86" s="312">
        <f t="shared" si="1048"/>
        <v>0</v>
      </c>
      <c r="DS86" s="312">
        <f t="shared" si="1048"/>
        <v>0</v>
      </c>
      <c r="DT86" s="312">
        <f t="shared" si="1048"/>
        <v>0</v>
      </c>
      <c r="DU86" s="312">
        <f t="shared" si="1048"/>
        <v>0</v>
      </c>
      <c r="DV86" s="312">
        <f t="shared" si="1048"/>
        <v>0</v>
      </c>
      <c r="DW86" s="312">
        <f t="shared" si="1048"/>
        <v>0</v>
      </c>
      <c r="DX86" s="312">
        <f t="shared" si="1048"/>
        <v>0</v>
      </c>
      <c r="DY86" s="312">
        <f t="shared" si="1048"/>
        <v>0</v>
      </c>
      <c r="DZ86" s="312">
        <f t="shared" si="1048"/>
        <v>0</v>
      </c>
      <c r="EA86" s="312">
        <f t="shared" si="1048"/>
        <v>0</v>
      </c>
      <c r="EB86" s="312">
        <f t="shared" si="1048"/>
        <v>0</v>
      </c>
      <c r="EC86" s="312">
        <f t="shared" si="1048"/>
        <v>0</v>
      </c>
      <c r="ED86" s="312">
        <f t="shared" si="1048"/>
        <v>0</v>
      </c>
      <c r="EE86" s="312">
        <f t="shared" si="1048"/>
        <v>0</v>
      </c>
      <c r="EF86" s="312">
        <f t="shared" si="1048"/>
        <v>0</v>
      </c>
      <c r="EG86" s="312">
        <f t="shared" si="1048"/>
        <v>0</v>
      </c>
      <c r="EH86" s="312">
        <f t="shared" si="1048"/>
        <v>0</v>
      </c>
      <c r="EI86" s="312">
        <f t="shared" si="1048"/>
        <v>0</v>
      </c>
      <c r="EJ86" s="312">
        <f t="shared" si="1048"/>
        <v>0</v>
      </c>
      <c r="EK86" s="312">
        <f t="shared" si="1048"/>
        <v>0</v>
      </c>
      <c r="EL86" s="312">
        <f t="shared" si="1048"/>
        <v>0</v>
      </c>
      <c r="EM86" s="312">
        <f t="shared" si="1048"/>
        <v>0</v>
      </c>
      <c r="EN86" s="312">
        <f t="shared" si="1048"/>
        <v>0</v>
      </c>
      <c r="EO86" s="312">
        <f t="shared" si="1048"/>
        <v>0</v>
      </c>
      <c r="EP86" s="312">
        <f t="shared" si="1048"/>
        <v>0</v>
      </c>
      <c r="ER86" s="312">
        <f>ER$37*ER62</f>
        <v>0</v>
      </c>
      <c r="ES86" s="312">
        <f t="shared" ref="ES86:FZ86" si="1049">ES$37*ES62</f>
        <v>0</v>
      </c>
      <c r="ET86" s="312">
        <f t="shared" si="1049"/>
        <v>0</v>
      </c>
      <c r="EU86" s="312">
        <f t="shared" si="1049"/>
        <v>0</v>
      </c>
      <c r="EV86" s="312">
        <f t="shared" si="1049"/>
        <v>0</v>
      </c>
      <c r="EW86" s="312">
        <f t="shared" si="1049"/>
        <v>0</v>
      </c>
      <c r="EX86" s="312">
        <f t="shared" si="1049"/>
        <v>0</v>
      </c>
      <c r="EY86" s="312">
        <f t="shared" si="1049"/>
        <v>0</v>
      </c>
      <c r="EZ86" s="312">
        <f t="shared" si="1049"/>
        <v>0</v>
      </c>
      <c r="FA86" s="312">
        <f t="shared" si="1049"/>
        <v>0</v>
      </c>
      <c r="FB86" s="312">
        <f t="shared" si="1049"/>
        <v>0</v>
      </c>
      <c r="FC86" s="312">
        <f t="shared" si="1049"/>
        <v>0</v>
      </c>
      <c r="FD86" s="312">
        <f t="shared" si="1049"/>
        <v>0</v>
      </c>
      <c r="FE86" s="312">
        <f t="shared" si="1049"/>
        <v>0</v>
      </c>
      <c r="FF86" s="312">
        <f t="shared" si="1049"/>
        <v>0</v>
      </c>
      <c r="FG86" s="312">
        <f t="shared" si="1049"/>
        <v>0</v>
      </c>
      <c r="FH86" s="312">
        <f t="shared" si="1049"/>
        <v>0</v>
      </c>
      <c r="FI86" s="312">
        <f t="shared" si="1049"/>
        <v>0</v>
      </c>
      <c r="FJ86" s="312">
        <f t="shared" si="1049"/>
        <v>0</v>
      </c>
      <c r="FK86" s="312">
        <f t="shared" si="1049"/>
        <v>0</v>
      </c>
      <c r="FL86" s="312">
        <f t="shared" si="1049"/>
        <v>0</v>
      </c>
      <c r="FM86" s="312">
        <f t="shared" si="1049"/>
        <v>0</v>
      </c>
      <c r="FN86" s="312">
        <f t="shared" si="1049"/>
        <v>0</v>
      </c>
      <c r="FO86" s="312">
        <f t="shared" si="1049"/>
        <v>0</v>
      </c>
      <c r="FP86" s="312">
        <f t="shared" si="1049"/>
        <v>0</v>
      </c>
      <c r="FQ86" s="312">
        <f t="shared" si="1049"/>
        <v>0</v>
      </c>
      <c r="FR86" s="312">
        <f t="shared" si="1049"/>
        <v>0</v>
      </c>
      <c r="FS86" s="312">
        <f t="shared" si="1049"/>
        <v>0</v>
      </c>
      <c r="FT86" s="312">
        <f t="shared" si="1049"/>
        <v>0</v>
      </c>
      <c r="FU86" s="312">
        <f t="shared" si="1049"/>
        <v>0</v>
      </c>
      <c r="FV86" s="312">
        <f t="shared" si="1049"/>
        <v>0</v>
      </c>
      <c r="FW86" s="312">
        <f t="shared" si="1049"/>
        <v>0</v>
      </c>
      <c r="FX86" s="312">
        <f t="shared" si="1049"/>
        <v>0</v>
      </c>
      <c r="FY86" s="312">
        <f t="shared" si="1049"/>
        <v>0</v>
      </c>
      <c r="FZ86" s="312">
        <f t="shared" si="1049"/>
        <v>0</v>
      </c>
      <c r="GB86" s="312">
        <f>GB$37*GB62</f>
        <v>0</v>
      </c>
      <c r="GC86" s="312">
        <f t="shared" ref="GC86:HJ86" si="1050">GC$37*GC62</f>
        <v>0</v>
      </c>
      <c r="GD86" s="312">
        <f t="shared" si="1050"/>
        <v>0</v>
      </c>
      <c r="GE86" s="312">
        <f t="shared" si="1050"/>
        <v>0</v>
      </c>
      <c r="GF86" s="312">
        <f t="shared" si="1050"/>
        <v>0</v>
      </c>
      <c r="GG86" s="312">
        <f t="shared" si="1050"/>
        <v>0</v>
      </c>
      <c r="GH86" s="312">
        <f t="shared" si="1050"/>
        <v>0</v>
      </c>
      <c r="GI86" s="312">
        <f t="shared" si="1050"/>
        <v>0</v>
      </c>
      <c r="GJ86" s="312">
        <f t="shared" si="1050"/>
        <v>0</v>
      </c>
      <c r="GK86" s="312">
        <f t="shared" si="1050"/>
        <v>0</v>
      </c>
      <c r="GL86" s="312">
        <f t="shared" si="1050"/>
        <v>0</v>
      </c>
      <c r="GM86" s="312">
        <f t="shared" si="1050"/>
        <v>0</v>
      </c>
      <c r="GN86" s="312">
        <f t="shared" si="1050"/>
        <v>0</v>
      </c>
      <c r="GO86" s="312">
        <f t="shared" si="1050"/>
        <v>0</v>
      </c>
      <c r="GP86" s="312">
        <f t="shared" si="1050"/>
        <v>0</v>
      </c>
      <c r="GQ86" s="312">
        <f t="shared" si="1050"/>
        <v>0</v>
      </c>
      <c r="GR86" s="312">
        <f t="shared" si="1050"/>
        <v>0</v>
      </c>
      <c r="GS86" s="312">
        <f t="shared" si="1050"/>
        <v>0</v>
      </c>
      <c r="GT86" s="312">
        <f t="shared" si="1050"/>
        <v>0</v>
      </c>
      <c r="GU86" s="312">
        <f t="shared" si="1050"/>
        <v>0</v>
      </c>
      <c r="GV86" s="312">
        <f t="shared" si="1050"/>
        <v>0</v>
      </c>
      <c r="GW86" s="312">
        <f t="shared" si="1050"/>
        <v>0</v>
      </c>
      <c r="GX86" s="312">
        <f t="shared" si="1050"/>
        <v>0</v>
      </c>
      <c r="GY86" s="312">
        <f t="shared" si="1050"/>
        <v>0</v>
      </c>
      <c r="GZ86" s="312">
        <f t="shared" si="1050"/>
        <v>0</v>
      </c>
      <c r="HA86" s="312">
        <f t="shared" si="1050"/>
        <v>0</v>
      </c>
      <c r="HB86" s="312">
        <f t="shared" si="1050"/>
        <v>0</v>
      </c>
      <c r="HC86" s="312">
        <f t="shared" si="1050"/>
        <v>0</v>
      </c>
      <c r="HD86" s="312">
        <f t="shared" si="1050"/>
        <v>0</v>
      </c>
      <c r="HE86" s="312">
        <f t="shared" si="1050"/>
        <v>0</v>
      </c>
      <c r="HF86" s="312">
        <f t="shared" si="1050"/>
        <v>0</v>
      </c>
      <c r="HG86" s="312">
        <f t="shared" si="1050"/>
        <v>123.80317660459113</v>
      </c>
      <c r="HH86" s="312">
        <f t="shared" si="1050"/>
        <v>128.15292446606</v>
      </c>
      <c r="HI86" s="312">
        <f t="shared" si="1050"/>
        <v>89.406582563271584</v>
      </c>
      <c r="HJ86" s="312">
        <f t="shared" si="1050"/>
        <v>155.05665837301396</v>
      </c>
      <c r="HL86" s="312">
        <f>HL$37*HL62</f>
        <v>0</v>
      </c>
      <c r="HM86" s="312">
        <f t="shared" ref="HM86:IT86" si="1051">HM$37*HM62</f>
        <v>0</v>
      </c>
      <c r="HN86" s="312">
        <f t="shared" si="1051"/>
        <v>0</v>
      </c>
      <c r="HO86" s="312">
        <f t="shared" si="1051"/>
        <v>0</v>
      </c>
      <c r="HP86" s="312">
        <f t="shared" si="1051"/>
        <v>0</v>
      </c>
      <c r="HQ86" s="312">
        <f t="shared" si="1051"/>
        <v>0</v>
      </c>
      <c r="HR86" s="312">
        <f t="shared" si="1051"/>
        <v>0</v>
      </c>
      <c r="HS86" s="312">
        <f t="shared" si="1051"/>
        <v>0</v>
      </c>
      <c r="HT86" s="312">
        <f t="shared" si="1051"/>
        <v>0</v>
      </c>
      <c r="HU86" s="312">
        <f t="shared" si="1051"/>
        <v>0</v>
      </c>
      <c r="HV86" s="312">
        <f t="shared" si="1051"/>
        <v>0</v>
      </c>
      <c r="HW86" s="312">
        <f t="shared" si="1051"/>
        <v>0</v>
      </c>
      <c r="HX86" s="312">
        <f t="shared" si="1051"/>
        <v>0</v>
      </c>
      <c r="HY86" s="312">
        <f t="shared" si="1051"/>
        <v>0</v>
      </c>
      <c r="HZ86" s="312">
        <f t="shared" si="1051"/>
        <v>0</v>
      </c>
      <c r="IA86" s="312">
        <f t="shared" si="1051"/>
        <v>0</v>
      </c>
      <c r="IB86" s="312">
        <f t="shared" si="1051"/>
        <v>0</v>
      </c>
      <c r="IC86" s="312">
        <f t="shared" si="1051"/>
        <v>0</v>
      </c>
      <c r="ID86" s="312">
        <f t="shared" si="1051"/>
        <v>0</v>
      </c>
      <c r="IE86" s="312">
        <f t="shared" si="1051"/>
        <v>0</v>
      </c>
      <c r="IF86" s="312">
        <f t="shared" si="1051"/>
        <v>0</v>
      </c>
      <c r="IG86" s="312">
        <f t="shared" si="1051"/>
        <v>0</v>
      </c>
      <c r="IH86" s="312">
        <f t="shared" si="1051"/>
        <v>0</v>
      </c>
      <c r="II86" s="312">
        <f t="shared" si="1051"/>
        <v>0</v>
      </c>
      <c r="IJ86" s="312">
        <f t="shared" si="1051"/>
        <v>0</v>
      </c>
      <c r="IK86" s="312">
        <f t="shared" si="1051"/>
        <v>0</v>
      </c>
      <c r="IL86" s="312">
        <f t="shared" si="1051"/>
        <v>0</v>
      </c>
      <c r="IM86" s="312">
        <f t="shared" si="1051"/>
        <v>0</v>
      </c>
      <c r="IN86" s="312">
        <f t="shared" si="1051"/>
        <v>0</v>
      </c>
      <c r="IO86" s="312">
        <f t="shared" si="1051"/>
        <v>0</v>
      </c>
      <c r="IP86" s="312">
        <f t="shared" si="1051"/>
        <v>0</v>
      </c>
      <c r="IQ86" s="312">
        <f t="shared" si="1051"/>
        <v>0</v>
      </c>
      <c r="IR86" s="312">
        <f t="shared" si="1051"/>
        <v>0</v>
      </c>
      <c r="IS86" s="312">
        <f t="shared" si="1051"/>
        <v>0</v>
      </c>
      <c r="IT86" s="312">
        <f t="shared" si="1051"/>
        <v>0</v>
      </c>
      <c r="IV86" s="312">
        <f>IV$37*IV62</f>
        <v>0</v>
      </c>
      <c r="IW86" s="312">
        <f t="shared" ref="IW86:KD86" si="1052">IW$37*IW62</f>
        <v>0</v>
      </c>
      <c r="IX86" s="312">
        <f t="shared" si="1052"/>
        <v>0</v>
      </c>
      <c r="IY86" s="312">
        <f t="shared" si="1052"/>
        <v>0</v>
      </c>
      <c r="IZ86" s="312">
        <f t="shared" si="1052"/>
        <v>0</v>
      </c>
      <c r="JA86" s="312">
        <f t="shared" si="1052"/>
        <v>0</v>
      </c>
      <c r="JB86" s="312">
        <f t="shared" si="1052"/>
        <v>0</v>
      </c>
      <c r="JC86" s="312">
        <f t="shared" si="1052"/>
        <v>0</v>
      </c>
      <c r="JD86" s="312">
        <f t="shared" si="1052"/>
        <v>0</v>
      </c>
      <c r="JE86" s="312">
        <f t="shared" si="1052"/>
        <v>0</v>
      </c>
      <c r="JF86" s="312">
        <f t="shared" si="1052"/>
        <v>0</v>
      </c>
      <c r="JG86" s="312">
        <f t="shared" si="1052"/>
        <v>0</v>
      </c>
      <c r="JH86" s="312">
        <f t="shared" si="1052"/>
        <v>0</v>
      </c>
      <c r="JI86" s="312">
        <f t="shared" si="1052"/>
        <v>0</v>
      </c>
      <c r="JJ86" s="312">
        <f t="shared" si="1052"/>
        <v>0</v>
      </c>
      <c r="JK86" s="312">
        <f t="shared" si="1052"/>
        <v>0</v>
      </c>
      <c r="JL86" s="312">
        <f t="shared" si="1052"/>
        <v>0</v>
      </c>
      <c r="JM86" s="312">
        <f t="shared" si="1052"/>
        <v>0</v>
      </c>
      <c r="JN86" s="312">
        <f t="shared" si="1052"/>
        <v>0</v>
      </c>
      <c r="JO86" s="312">
        <f t="shared" si="1052"/>
        <v>0</v>
      </c>
      <c r="JP86" s="312">
        <f t="shared" si="1052"/>
        <v>0</v>
      </c>
      <c r="JQ86" s="312">
        <f t="shared" si="1052"/>
        <v>0</v>
      </c>
      <c r="JR86" s="312">
        <f t="shared" si="1052"/>
        <v>0</v>
      </c>
      <c r="JS86" s="312">
        <f t="shared" si="1052"/>
        <v>0</v>
      </c>
      <c r="JT86" s="312">
        <f t="shared" si="1052"/>
        <v>0</v>
      </c>
      <c r="JU86" s="312">
        <f t="shared" si="1052"/>
        <v>0</v>
      </c>
      <c r="JV86" s="312">
        <f t="shared" si="1052"/>
        <v>0</v>
      </c>
      <c r="JW86" s="312">
        <f t="shared" si="1052"/>
        <v>0</v>
      </c>
      <c r="JX86" s="312">
        <f t="shared" si="1052"/>
        <v>0</v>
      </c>
      <c r="JY86" s="312">
        <f t="shared" si="1052"/>
        <v>0</v>
      </c>
      <c r="JZ86" s="312">
        <f t="shared" si="1052"/>
        <v>0</v>
      </c>
      <c r="KA86" s="312">
        <f t="shared" si="1052"/>
        <v>0</v>
      </c>
      <c r="KB86" s="312">
        <f t="shared" si="1052"/>
        <v>0</v>
      </c>
      <c r="KC86" s="312">
        <f t="shared" si="1052"/>
        <v>0</v>
      </c>
      <c r="KD86" s="312">
        <f t="shared" si="1052"/>
        <v>0</v>
      </c>
      <c r="KF86" s="312">
        <f>KF$37*KF62</f>
        <v>0</v>
      </c>
      <c r="KG86" s="312">
        <f t="shared" ref="KG86:LN86" si="1053">KG$37*KG62</f>
        <v>0</v>
      </c>
      <c r="KH86" s="312">
        <f t="shared" si="1053"/>
        <v>0</v>
      </c>
      <c r="KI86" s="312">
        <f t="shared" si="1053"/>
        <v>0</v>
      </c>
      <c r="KJ86" s="312">
        <f t="shared" si="1053"/>
        <v>0</v>
      </c>
      <c r="KK86" s="312">
        <f t="shared" si="1053"/>
        <v>0</v>
      </c>
      <c r="KL86" s="312">
        <f t="shared" si="1053"/>
        <v>0</v>
      </c>
      <c r="KM86" s="312">
        <f t="shared" si="1053"/>
        <v>0</v>
      </c>
      <c r="KN86" s="312">
        <f t="shared" si="1053"/>
        <v>0</v>
      </c>
      <c r="KO86" s="312">
        <f t="shared" si="1053"/>
        <v>0</v>
      </c>
      <c r="KP86" s="312">
        <f t="shared" si="1053"/>
        <v>0</v>
      </c>
      <c r="KQ86" s="312">
        <f t="shared" si="1053"/>
        <v>0</v>
      </c>
      <c r="KR86" s="312">
        <f t="shared" si="1053"/>
        <v>0</v>
      </c>
      <c r="KS86" s="312">
        <f t="shared" si="1053"/>
        <v>0</v>
      </c>
      <c r="KT86" s="312">
        <f t="shared" si="1053"/>
        <v>0</v>
      </c>
      <c r="KU86" s="312">
        <f t="shared" si="1053"/>
        <v>0</v>
      </c>
      <c r="KV86" s="312">
        <f t="shared" si="1053"/>
        <v>0</v>
      </c>
      <c r="KW86" s="312">
        <f t="shared" si="1053"/>
        <v>0</v>
      </c>
      <c r="KX86" s="312">
        <f t="shared" si="1053"/>
        <v>0</v>
      </c>
      <c r="KY86" s="312">
        <f t="shared" si="1053"/>
        <v>0</v>
      </c>
      <c r="KZ86" s="312">
        <f t="shared" si="1053"/>
        <v>0</v>
      </c>
      <c r="LA86" s="312">
        <f t="shared" si="1053"/>
        <v>0</v>
      </c>
      <c r="LB86" s="312">
        <f t="shared" si="1053"/>
        <v>0</v>
      </c>
      <c r="LC86" s="312">
        <f t="shared" si="1053"/>
        <v>0</v>
      </c>
      <c r="LD86" s="312">
        <f t="shared" si="1053"/>
        <v>0</v>
      </c>
      <c r="LE86" s="312">
        <f t="shared" si="1053"/>
        <v>0</v>
      </c>
      <c r="LF86" s="312">
        <f t="shared" si="1053"/>
        <v>0</v>
      </c>
      <c r="LG86" s="312">
        <f t="shared" si="1053"/>
        <v>0</v>
      </c>
      <c r="LH86" s="312">
        <f t="shared" si="1053"/>
        <v>0</v>
      </c>
      <c r="LI86" s="312">
        <f t="shared" si="1053"/>
        <v>0</v>
      </c>
      <c r="LJ86" s="312">
        <f t="shared" si="1053"/>
        <v>0</v>
      </c>
      <c r="LK86" s="312">
        <f t="shared" si="1053"/>
        <v>0</v>
      </c>
      <c r="LL86" s="312">
        <f t="shared" si="1053"/>
        <v>0</v>
      </c>
      <c r="LM86" s="312">
        <f t="shared" si="1053"/>
        <v>0</v>
      </c>
      <c r="LN86" s="312">
        <f t="shared" si="1053"/>
        <v>0</v>
      </c>
      <c r="LP86" s="312">
        <f>LP$37*LP62</f>
        <v>0</v>
      </c>
      <c r="LQ86" s="312">
        <f t="shared" ref="LQ86:MX86" si="1054">LQ$37*LQ62</f>
        <v>0</v>
      </c>
      <c r="LR86" s="312">
        <f t="shared" si="1054"/>
        <v>0</v>
      </c>
      <c r="LS86" s="312">
        <f t="shared" si="1054"/>
        <v>0</v>
      </c>
      <c r="LT86" s="312">
        <f t="shared" si="1054"/>
        <v>0</v>
      </c>
      <c r="LU86" s="312">
        <f t="shared" si="1054"/>
        <v>0</v>
      </c>
      <c r="LV86" s="312">
        <f t="shared" si="1054"/>
        <v>0</v>
      </c>
      <c r="LW86" s="312">
        <f t="shared" si="1054"/>
        <v>0</v>
      </c>
      <c r="LX86" s="312">
        <f t="shared" si="1054"/>
        <v>0</v>
      </c>
      <c r="LY86" s="312">
        <f t="shared" si="1054"/>
        <v>0</v>
      </c>
      <c r="LZ86" s="312">
        <f t="shared" si="1054"/>
        <v>0</v>
      </c>
      <c r="MA86" s="312">
        <f t="shared" si="1054"/>
        <v>0</v>
      </c>
      <c r="MB86" s="312">
        <f t="shared" si="1054"/>
        <v>0</v>
      </c>
      <c r="MC86" s="312">
        <f t="shared" si="1054"/>
        <v>0</v>
      </c>
      <c r="MD86" s="312">
        <f t="shared" si="1054"/>
        <v>0</v>
      </c>
      <c r="ME86" s="312">
        <f t="shared" si="1054"/>
        <v>0</v>
      </c>
      <c r="MF86" s="312">
        <f t="shared" si="1054"/>
        <v>0</v>
      </c>
      <c r="MG86" s="312">
        <f t="shared" si="1054"/>
        <v>0</v>
      </c>
      <c r="MH86" s="312">
        <f t="shared" si="1054"/>
        <v>0</v>
      </c>
      <c r="MI86" s="312">
        <f t="shared" si="1054"/>
        <v>0</v>
      </c>
      <c r="MJ86" s="312">
        <f t="shared" si="1054"/>
        <v>0</v>
      </c>
      <c r="MK86" s="312">
        <f t="shared" si="1054"/>
        <v>0</v>
      </c>
      <c r="ML86" s="312">
        <f t="shared" si="1054"/>
        <v>0</v>
      </c>
      <c r="MM86" s="312">
        <f t="shared" si="1054"/>
        <v>0</v>
      </c>
      <c r="MN86" s="312">
        <f t="shared" si="1054"/>
        <v>0</v>
      </c>
      <c r="MO86" s="312">
        <f t="shared" si="1054"/>
        <v>0</v>
      </c>
      <c r="MP86" s="312">
        <f t="shared" si="1054"/>
        <v>0</v>
      </c>
      <c r="MQ86" s="312">
        <f t="shared" si="1054"/>
        <v>0</v>
      </c>
      <c r="MR86" s="312">
        <f t="shared" si="1054"/>
        <v>0</v>
      </c>
      <c r="MS86" s="312">
        <f t="shared" si="1054"/>
        <v>0</v>
      </c>
      <c r="MT86" s="312">
        <f t="shared" si="1054"/>
        <v>0</v>
      </c>
      <c r="MU86" s="312">
        <f t="shared" si="1054"/>
        <v>14146.004225392946</v>
      </c>
      <c r="MV86" s="312">
        <f t="shared" si="1054"/>
        <v>17238.378814479034</v>
      </c>
      <c r="MW86" s="312">
        <f t="shared" si="1054"/>
        <v>12472.104742413658</v>
      </c>
      <c r="MX86" s="312">
        <f t="shared" si="1054"/>
        <v>13398.002768782677</v>
      </c>
      <c r="MZ86" s="312">
        <f>MZ$37*MZ62</f>
        <v>0</v>
      </c>
      <c r="NA86" s="312">
        <f t="shared" ref="NA86:OH86" si="1055">NA$37*NA62</f>
        <v>0</v>
      </c>
      <c r="NB86" s="312">
        <f t="shared" si="1055"/>
        <v>0</v>
      </c>
      <c r="NC86" s="312">
        <f t="shared" si="1055"/>
        <v>0</v>
      </c>
      <c r="ND86" s="312">
        <f t="shared" si="1055"/>
        <v>0</v>
      </c>
      <c r="NE86" s="312">
        <f t="shared" si="1055"/>
        <v>0</v>
      </c>
      <c r="NF86" s="312">
        <f t="shared" si="1055"/>
        <v>0</v>
      </c>
      <c r="NG86" s="312">
        <f t="shared" si="1055"/>
        <v>0</v>
      </c>
      <c r="NH86" s="312">
        <f t="shared" si="1055"/>
        <v>0</v>
      </c>
      <c r="NI86" s="312">
        <f t="shared" si="1055"/>
        <v>0</v>
      </c>
      <c r="NJ86" s="312">
        <f t="shared" si="1055"/>
        <v>0</v>
      </c>
      <c r="NK86" s="312">
        <f t="shared" si="1055"/>
        <v>0</v>
      </c>
      <c r="NL86" s="312">
        <f t="shared" si="1055"/>
        <v>0</v>
      </c>
      <c r="NM86" s="312">
        <f t="shared" si="1055"/>
        <v>0</v>
      </c>
      <c r="NN86" s="312">
        <f t="shared" si="1055"/>
        <v>0</v>
      </c>
      <c r="NO86" s="312">
        <f t="shared" si="1055"/>
        <v>0</v>
      </c>
      <c r="NP86" s="312">
        <f t="shared" si="1055"/>
        <v>0</v>
      </c>
      <c r="NQ86" s="312">
        <f t="shared" si="1055"/>
        <v>0</v>
      </c>
      <c r="NR86" s="312">
        <f t="shared" si="1055"/>
        <v>0</v>
      </c>
      <c r="NS86" s="312">
        <f t="shared" si="1055"/>
        <v>0</v>
      </c>
      <c r="NT86" s="312">
        <f t="shared" si="1055"/>
        <v>0</v>
      </c>
      <c r="NU86" s="312">
        <f t="shared" si="1055"/>
        <v>0</v>
      </c>
      <c r="NV86" s="312">
        <f t="shared" si="1055"/>
        <v>0</v>
      </c>
      <c r="NW86" s="312">
        <f t="shared" si="1055"/>
        <v>0</v>
      </c>
      <c r="NX86" s="312">
        <f t="shared" si="1055"/>
        <v>0</v>
      </c>
      <c r="NY86" s="312">
        <f t="shared" si="1055"/>
        <v>0</v>
      </c>
      <c r="NZ86" s="312">
        <f t="shared" si="1055"/>
        <v>0</v>
      </c>
      <c r="OA86" s="312">
        <f t="shared" si="1055"/>
        <v>0</v>
      </c>
      <c r="OB86" s="312">
        <f t="shared" si="1055"/>
        <v>0</v>
      </c>
      <c r="OC86" s="312">
        <f t="shared" si="1055"/>
        <v>0</v>
      </c>
      <c r="OD86" s="312">
        <f t="shared" si="1055"/>
        <v>0</v>
      </c>
      <c r="OE86" s="312">
        <f t="shared" si="1055"/>
        <v>0</v>
      </c>
      <c r="OF86" s="312">
        <f t="shared" si="1055"/>
        <v>0</v>
      </c>
      <c r="OG86" s="312">
        <f t="shared" si="1055"/>
        <v>0</v>
      </c>
      <c r="OH86" s="312">
        <f t="shared" si="1055"/>
        <v>0</v>
      </c>
      <c r="OJ86" s="312">
        <f>OJ$37*OJ62</f>
        <v>6.2751998528329649</v>
      </c>
      <c r="OK86" s="312">
        <f t="shared" ref="OK86:PR86" si="1056">OK$37*OK62</f>
        <v>6.2350107369019714</v>
      </c>
      <c r="OL86" s="312">
        <f t="shared" si="1056"/>
        <v>6.4800589053179474</v>
      </c>
      <c r="OM86" s="312">
        <f t="shared" si="1056"/>
        <v>6.2223382263206863</v>
      </c>
      <c r="ON86" s="312">
        <f t="shared" si="1056"/>
        <v>6.2483911895012483</v>
      </c>
      <c r="OO86" s="312">
        <f t="shared" si="1056"/>
        <v>6.194916733046715</v>
      </c>
      <c r="OP86" s="312">
        <f t="shared" si="1056"/>
        <v>5.936311897707399</v>
      </c>
      <c r="OQ86" s="312">
        <f t="shared" si="1056"/>
        <v>6.4383303793035012</v>
      </c>
      <c r="OR86" s="312">
        <f t="shared" si="1056"/>
        <v>5.7376412603778206</v>
      </c>
      <c r="OS86" s="312">
        <f t="shared" si="1056"/>
        <v>5.2924773056942449</v>
      </c>
      <c r="OT86" s="312">
        <f t="shared" si="1056"/>
        <v>5.3893092051882281</v>
      </c>
      <c r="OU86" s="312">
        <f t="shared" si="1056"/>
        <v>5.274444339052633</v>
      </c>
      <c r="OV86" s="312">
        <f t="shared" si="1056"/>
        <v>4.155206792238574</v>
      </c>
      <c r="OW86" s="312">
        <f t="shared" si="1056"/>
        <v>4.1458444695999246</v>
      </c>
      <c r="OX86" s="312">
        <f t="shared" si="1056"/>
        <v>4.2131881826689455</v>
      </c>
      <c r="OY86" s="312">
        <f t="shared" si="1056"/>
        <v>5.7084256344716717</v>
      </c>
      <c r="OZ86" s="312">
        <f t="shared" si="1056"/>
        <v>6.1011694374291521</v>
      </c>
      <c r="PA86" s="312">
        <f t="shared" si="1056"/>
        <v>35.00300123499607</v>
      </c>
      <c r="PB86" s="312">
        <f t="shared" si="1056"/>
        <v>36.195356247432223</v>
      </c>
      <c r="PC86" s="312">
        <f t="shared" si="1056"/>
        <v>52.827786710532003</v>
      </c>
      <c r="PD86" s="312">
        <f t="shared" si="1056"/>
        <v>52.961590633516643</v>
      </c>
      <c r="PE86" s="312">
        <f t="shared" si="1056"/>
        <v>62.312627765859801</v>
      </c>
      <c r="PF86" s="312">
        <f t="shared" si="1056"/>
        <v>67.29760669681535</v>
      </c>
      <c r="PG86" s="312">
        <f t="shared" si="1056"/>
        <v>72.472352064131442</v>
      </c>
      <c r="PH86" s="312">
        <f t="shared" si="1056"/>
        <v>72.442709863858951</v>
      </c>
      <c r="PI86" s="312">
        <f t="shared" si="1056"/>
        <v>65.670520142613896</v>
      </c>
      <c r="PJ86" s="312">
        <f t="shared" si="1056"/>
        <v>65.24578620063545</v>
      </c>
      <c r="PK86" s="312">
        <f t="shared" si="1056"/>
        <v>62.843523080659388</v>
      </c>
      <c r="PL86" s="312">
        <f t="shared" si="1056"/>
        <v>57.58048393393323</v>
      </c>
      <c r="PM86" s="312">
        <f t="shared" si="1056"/>
        <v>56.1517633663954</v>
      </c>
      <c r="PN86" s="312">
        <f t="shared" si="1056"/>
        <v>55.758316720834081</v>
      </c>
      <c r="PO86" s="312">
        <f t="shared" si="1056"/>
        <v>46.379965497231822</v>
      </c>
      <c r="PP86" s="312">
        <f t="shared" si="1056"/>
        <v>48.210717486751086</v>
      </c>
      <c r="PQ86" s="312">
        <f t="shared" si="1056"/>
        <v>33.634468439737596</v>
      </c>
      <c r="PR86" s="312">
        <f t="shared" si="1056"/>
        <v>46.743551395506223</v>
      </c>
      <c r="PT86" s="312">
        <f>PT$37*PT62</f>
        <v>0</v>
      </c>
      <c r="PU86" s="312">
        <f t="shared" ref="PU86:RB86" si="1057">PU$37*PU62</f>
        <v>0</v>
      </c>
      <c r="PV86" s="312">
        <f t="shared" si="1057"/>
        <v>0</v>
      </c>
      <c r="PW86" s="312">
        <f t="shared" si="1057"/>
        <v>0</v>
      </c>
      <c r="PX86" s="312">
        <f t="shared" si="1057"/>
        <v>0</v>
      </c>
      <c r="PY86" s="312">
        <f t="shared" si="1057"/>
        <v>0</v>
      </c>
      <c r="PZ86" s="312">
        <f t="shared" si="1057"/>
        <v>0</v>
      </c>
      <c r="QA86" s="312">
        <f t="shared" si="1057"/>
        <v>0</v>
      </c>
      <c r="QB86" s="312">
        <f t="shared" si="1057"/>
        <v>0</v>
      </c>
      <c r="QC86" s="312">
        <f t="shared" si="1057"/>
        <v>0</v>
      </c>
      <c r="QD86" s="312">
        <f t="shared" si="1057"/>
        <v>0</v>
      </c>
      <c r="QE86" s="312">
        <f t="shared" si="1057"/>
        <v>0</v>
      </c>
      <c r="QF86" s="312">
        <f t="shared" si="1057"/>
        <v>0</v>
      </c>
      <c r="QG86" s="312">
        <f t="shared" si="1057"/>
        <v>0</v>
      </c>
      <c r="QH86" s="312">
        <f t="shared" si="1057"/>
        <v>0</v>
      </c>
      <c r="QI86" s="312">
        <f t="shared" si="1057"/>
        <v>0</v>
      </c>
      <c r="QJ86" s="312">
        <f t="shared" si="1057"/>
        <v>0</v>
      </c>
      <c r="QK86" s="312">
        <f t="shared" si="1057"/>
        <v>0</v>
      </c>
      <c r="QL86" s="312">
        <f t="shared" si="1057"/>
        <v>0</v>
      </c>
      <c r="QM86" s="312">
        <f t="shared" si="1057"/>
        <v>0</v>
      </c>
      <c r="QN86" s="312">
        <f t="shared" si="1057"/>
        <v>0</v>
      </c>
      <c r="QO86" s="312">
        <f t="shared" si="1057"/>
        <v>0</v>
      </c>
      <c r="QP86" s="312">
        <f t="shared" si="1057"/>
        <v>0</v>
      </c>
      <c r="QQ86" s="312">
        <f t="shared" si="1057"/>
        <v>0</v>
      </c>
      <c r="QR86" s="312">
        <f t="shared" si="1057"/>
        <v>0</v>
      </c>
      <c r="QS86" s="312">
        <f t="shared" si="1057"/>
        <v>0</v>
      </c>
      <c r="QT86" s="312">
        <f t="shared" si="1057"/>
        <v>0</v>
      </c>
      <c r="QU86" s="312">
        <f t="shared" si="1057"/>
        <v>0</v>
      </c>
      <c r="QV86" s="312">
        <f t="shared" si="1057"/>
        <v>0</v>
      </c>
      <c r="QW86" s="312">
        <f t="shared" si="1057"/>
        <v>0</v>
      </c>
      <c r="QX86" s="312">
        <f t="shared" si="1057"/>
        <v>0</v>
      </c>
      <c r="QY86" s="312">
        <f t="shared" si="1057"/>
        <v>0</v>
      </c>
      <c r="QZ86" s="312">
        <f t="shared" si="1057"/>
        <v>0</v>
      </c>
      <c r="RA86" s="312">
        <f t="shared" si="1057"/>
        <v>0</v>
      </c>
      <c r="RB86" s="312">
        <f t="shared" si="1057"/>
        <v>0</v>
      </c>
      <c r="RD86" s="312">
        <f>RD$37*RD62</f>
        <v>25.693577622068357</v>
      </c>
      <c r="RE86" s="312">
        <f t="shared" ref="RE86:SL86" si="1058">RE$37*RE62</f>
        <v>26.557452497192227</v>
      </c>
      <c r="RF86" s="312">
        <f t="shared" si="1058"/>
        <v>12.082927469342856</v>
      </c>
      <c r="RG86" s="312">
        <f t="shared" si="1058"/>
        <v>2.0780634829984632</v>
      </c>
      <c r="RH86" s="312">
        <f t="shared" si="1058"/>
        <v>14.925136593356944</v>
      </c>
      <c r="RI86" s="312">
        <f t="shared" si="1058"/>
        <v>2.3261935799603357</v>
      </c>
      <c r="RJ86" s="312">
        <f t="shared" si="1058"/>
        <v>2.1822262196767097</v>
      </c>
      <c r="RK86" s="312">
        <f t="shared" si="1058"/>
        <v>6.6184853467731504</v>
      </c>
      <c r="RL86" s="312">
        <f t="shared" si="1058"/>
        <v>5.7145684669949706</v>
      </c>
      <c r="RM86" s="312">
        <f t="shared" si="1058"/>
        <v>0.85369089257785524</v>
      </c>
      <c r="RN86" s="312">
        <f t="shared" si="1058"/>
        <v>13.562733423209719</v>
      </c>
      <c r="RO86" s="312">
        <f t="shared" si="1058"/>
        <v>5.72423316510028</v>
      </c>
      <c r="RP86" s="312">
        <f t="shared" si="1058"/>
        <v>7.355378854098122</v>
      </c>
      <c r="RQ86" s="312">
        <f t="shared" si="1058"/>
        <v>22.836096043897406</v>
      </c>
      <c r="RR86" s="312">
        <f t="shared" si="1058"/>
        <v>1.2042201223211597</v>
      </c>
      <c r="RS86" s="312">
        <f t="shared" si="1058"/>
        <v>1.5360042605126965</v>
      </c>
      <c r="RT86" s="312">
        <f t="shared" si="1058"/>
        <v>8.7792500635398945</v>
      </c>
      <c r="RU86" s="312">
        <f t="shared" si="1058"/>
        <v>11.491287048933801</v>
      </c>
      <c r="RV86" s="312">
        <f t="shared" si="1058"/>
        <v>2.1533864714082549</v>
      </c>
      <c r="RW86" s="312">
        <f t="shared" si="1058"/>
        <v>2.0458096449873135</v>
      </c>
      <c r="RX86" s="312">
        <f t="shared" si="1058"/>
        <v>2.1460256669419451</v>
      </c>
      <c r="RY86" s="312">
        <f t="shared" si="1058"/>
        <v>2.1009044370714425</v>
      </c>
      <c r="RZ86" s="312">
        <f t="shared" si="1058"/>
        <v>11.794578660021205</v>
      </c>
      <c r="SA86" s="312">
        <f t="shared" si="1058"/>
        <v>11.139350314623041</v>
      </c>
      <c r="SB86" s="312">
        <f t="shared" si="1058"/>
        <v>24.96207618356182</v>
      </c>
      <c r="SC86" s="312">
        <f t="shared" si="1058"/>
        <v>22.022196979238217</v>
      </c>
      <c r="SD86" s="312">
        <f t="shared" si="1058"/>
        <v>1.743750682769297</v>
      </c>
      <c r="SE86" s="312">
        <f t="shared" si="1058"/>
        <v>9.5010286177065844</v>
      </c>
      <c r="SF86" s="312">
        <f t="shared" si="1058"/>
        <v>1.635987834807032</v>
      </c>
      <c r="SG86" s="312">
        <f t="shared" si="1058"/>
        <v>9.1030968657779603</v>
      </c>
      <c r="SH86" s="312">
        <f t="shared" si="1058"/>
        <v>1.6420965637920919</v>
      </c>
      <c r="SI86" s="312">
        <f t="shared" si="1058"/>
        <v>60.457434568901881</v>
      </c>
      <c r="SJ86" s="312">
        <f t="shared" si="1058"/>
        <v>62.97321405262749</v>
      </c>
      <c r="SK86" s="312">
        <f t="shared" si="1058"/>
        <v>49.186089853774412</v>
      </c>
      <c r="SL86" s="312">
        <f t="shared" si="1058"/>
        <v>20.625015408699419</v>
      </c>
      <c r="SN86" s="312">
        <f>SN$37*SN62</f>
        <v>0</v>
      </c>
      <c r="SO86" s="312">
        <f t="shared" ref="SO86:TV86" si="1059">SO$37*SO62</f>
        <v>0</v>
      </c>
      <c r="SP86" s="312">
        <f t="shared" si="1059"/>
        <v>0</v>
      </c>
      <c r="SQ86" s="312">
        <f t="shared" si="1059"/>
        <v>0</v>
      </c>
      <c r="SR86" s="312">
        <f t="shared" si="1059"/>
        <v>0</v>
      </c>
      <c r="SS86" s="312">
        <f t="shared" si="1059"/>
        <v>0</v>
      </c>
      <c r="ST86" s="312">
        <f t="shared" si="1059"/>
        <v>0</v>
      </c>
      <c r="SU86" s="312">
        <f t="shared" si="1059"/>
        <v>0</v>
      </c>
      <c r="SV86" s="312">
        <f t="shared" si="1059"/>
        <v>0</v>
      </c>
      <c r="SW86" s="312">
        <f t="shared" si="1059"/>
        <v>0</v>
      </c>
      <c r="SX86" s="312">
        <f t="shared" si="1059"/>
        <v>0</v>
      </c>
      <c r="SY86" s="312">
        <f t="shared" si="1059"/>
        <v>0</v>
      </c>
      <c r="SZ86" s="312">
        <f t="shared" si="1059"/>
        <v>0</v>
      </c>
      <c r="TA86" s="312">
        <f t="shared" si="1059"/>
        <v>0</v>
      </c>
      <c r="TB86" s="312">
        <f t="shared" si="1059"/>
        <v>0</v>
      </c>
      <c r="TC86" s="312">
        <f t="shared" si="1059"/>
        <v>0</v>
      </c>
      <c r="TD86" s="312">
        <f t="shared" si="1059"/>
        <v>0</v>
      </c>
      <c r="TE86" s="312">
        <f t="shared" si="1059"/>
        <v>0</v>
      </c>
      <c r="TF86" s="312">
        <f t="shared" si="1059"/>
        <v>0</v>
      </c>
      <c r="TG86" s="312">
        <f t="shared" si="1059"/>
        <v>0</v>
      </c>
      <c r="TH86" s="312">
        <f t="shared" si="1059"/>
        <v>0</v>
      </c>
      <c r="TI86" s="312">
        <f t="shared" si="1059"/>
        <v>0</v>
      </c>
      <c r="TJ86" s="312">
        <f t="shared" si="1059"/>
        <v>0</v>
      </c>
      <c r="TK86" s="312">
        <f t="shared" si="1059"/>
        <v>0</v>
      </c>
      <c r="TL86" s="312">
        <f t="shared" si="1059"/>
        <v>0</v>
      </c>
      <c r="TM86" s="312">
        <f t="shared" si="1059"/>
        <v>0</v>
      </c>
      <c r="TN86" s="312">
        <f t="shared" si="1059"/>
        <v>0</v>
      </c>
      <c r="TO86" s="312">
        <f t="shared" si="1059"/>
        <v>0</v>
      </c>
      <c r="TP86" s="312">
        <f t="shared" si="1059"/>
        <v>0</v>
      </c>
      <c r="TQ86" s="312">
        <f t="shared" si="1059"/>
        <v>0</v>
      </c>
      <c r="TR86" s="312">
        <f t="shared" si="1059"/>
        <v>0</v>
      </c>
      <c r="TS86" s="312">
        <f t="shared" si="1059"/>
        <v>0</v>
      </c>
      <c r="TT86" s="312">
        <f t="shared" si="1059"/>
        <v>0</v>
      </c>
      <c r="TU86" s="312">
        <f t="shared" si="1059"/>
        <v>0</v>
      </c>
      <c r="TV86" s="312">
        <f t="shared" si="1059"/>
        <v>0</v>
      </c>
      <c r="TX86" s="312">
        <f>TX$37*TX62</f>
        <v>1927.7647740993568</v>
      </c>
      <c r="TY86" s="312">
        <f t="shared" ref="TY86:VF86" si="1060">TY$37*TY62</f>
        <v>2073.140395283855</v>
      </c>
      <c r="TZ86" s="312">
        <f t="shared" si="1060"/>
        <v>1787.960289423258</v>
      </c>
      <c r="UA86" s="312">
        <f t="shared" si="1060"/>
        <v>1299.1675223734139</v>
      </c>
      <c r="UB86" s="312">
        <f t="shared" si="1060"/>
        <v>1008.2628306865737</v>
      </c>
      <c r="UC86" s="312">
        <f t="shared" si="1060"/>
        <v>604.45893182304133</v>
      </c>
      <c r="UD86" s="312">
        <f t="shared" si="1060"/>
        <v>303.07895096207704</v>
      </c>
      <c r="UE86" s="312">
        <f t="shared" si="1060"/>
        <v>282.69917961293288</v>
      </c>
      <c r="UF86" s="312">
        <f t="shared" si="1060"/>
        <v>300.81659136256786</v>
      </c>
      <c r="UG86" s="312">
        <f t="shared" si="1060"/>
        <v>234.62915493440556</v>
      </c>
      <c r="UH86" s="312">
        <f t="shared" si="1060"/>
        <v>181.45668744659341</v>
      </c>
      <c r="UI86" s="312">
        <f t="shared" si="1060"/>
        <v>106.06661717639753</v>
      </c>
      <c r="UJ86" s="312">
        <f t="shared" si="1060"/>
        <v>82.718516969706087</v>
      </c>
      <c r="UK86" s="312">
        <f t="shared" si="1060"/>
        <v>109.99838458997078</v>
      </c>
      <c r="UL86" s="312">
        <f t="shared" si="1060"/>
        <v>73.045491424288912</v>
      </c>
      <c r="UM86" s="312">
        <f t="shared" si="1060"/>
        <v>9.1390424223565674</v>
      </c>
      <c r="UN86" s="312">
        <f t="shared" si="1060"/>
        <v>22.058123135258565</v>
      </c>
      <c r="UO86" s="312">
        <f t="shared" si="1060"/>
        <v>25.155824273758807</v>
      </c>
      <c r="UP86" s="312">
        <f t="shared" si="1060"/>
        <v>16.5567939196678</v>
      </c>
      <c r="UQ86" s="312">
        <f t="shared" si="1060"/>
        <v>8.906318421861668</v>
      </c>
      <c r="UR86" s="312">
        <f t="shared" si="1060"/>
        <v>24.77944696028565</v>
      </c>
      <c r="US86" s="312">
        <f t="shared" si="1060"/>
        <v>13.380302945795082</v>
      </c>
      <c r="UT86" s="312">
        <f t="shared" si="1060"/>
        <v>25.750551581283059</v>
      </c>
      <c r="UU86" s="312">
        <f t="shared" si="1060"/>
        <v>2.6098169785020584</v>
      </c>
      <c r="UV86" s="312">
        <f t="shared" si="1060"/>
        <v>13.410551503189126</v>
      </c>
      <c r="UW86" s="312">
        <f t="shared" si="1060"/>
        <v>50.020036630298179</v>
      </c>
      <c r="UX86" s="312">
        <f t="shared" si="1060"/>
        <v>43.218378514918086</v>
      </c>
      <c r="UY86" s="312">
        <f t="shared" si="1060"/>
        <v>58.371954184457046</v>
      </c>
      <c r="UZ86" s="312">
        <f t="shared" si="1060"/>
        <v>19.514909061307588</v>
      </c>
      <c r="VA86" s="312">
        <f t="shared" si="1060"/>
        <v>12.862827641093725</v>
      </c>
      <c r="VB86" s="312">
        <f t="shared" si="1060"/>
        <v>12.456771876593542</v>
      </c>
      <c r="VC86" s="312">
        <f t="shared" si="1060"/>
        <v>33.425840442590768</v>
      </c>
      <c r="VD86" s="312">
        <f t="shared" si="1060"/>
        <v>3.7474924287485343</v>
      </c>
      <c r="VE86" s="312">
        <f t="shared" si="1060"/>
        <v>2.6821904939591983</v>
      </c>
      <c r="VF86" s="312">
        <f t="shared" si="1060"/>
        <v>2.9716853823799774</v>
      </c>
      <c r="VH86" s="312">
        <f>VH$37*VH62</f>
        <v>0</v>
      </c>
      <c r="VI86" s="312">
        <f t="shared" ref="VI86:WP86" si="1061">VI$37*VI62</f>
        <v>0</v>
      </c>
      <c r="VJ86" s="312">
        <f t="shared" si="1061"/>
        <v>0</v>
      </c>
      <c r="VK86" s="312">
        <f t="shared" si="1061"/>
        <v>0</v>
      </c>
      <c r="VL86" s="312">
        <f t="shared" si="1061"/>
        <v>0</v>
      </c>
      <c r="VM86" s="312">
        <f t="shared" si="1061"/>
        <v>0</v>
      </c>
      <c r="VN86" s="312">
        <f t="shared" si="1061"/>
        <v>0</v>
      </c>
      <c r="VO86" s="312">
        <f t="shared" si="1061"/>
        <v>0</v>
      </c>
      <c r="VP86" s="312">
        <f t="shared" si="1061"/>
        <v>0</v>
      </c>
      <c r="VQ86" s="312">
        <f t="shared" si="1061"/>
        <v>0</v>
      </c>
      <c r="VR86" s="312">
        <f t="shared" si="1061"/>
        <v>0</v>
      </c>
      <c r="VS86" s="312">
        <f t="shared" si="1061"/>
        <v>0</v>
      </c>
      <c r="VT86" s="312">
        <f t="shared" si="1061"/>
        <v>0</v>
      </c>
      <c r="VU86" s="312">
        <f t="shared" si="1061"/>
        <v>0</v>
      </c>
      <c r="VV86" s="312">
        <f t="shared" si="1061"/>
        <v>0</v>
      </c>
      <c r="VW86" s="312">
        <f t="shared" si="1061"/>
        <v>0</v>
      </c>
      <c r="VX86" s="312">
        <f t="shared" si="1061"/>
        <v>0</v>
      </c>
      <c r="VY86" s="312">
        <f t="shared" si="1061"/>
        <v>0</v>
      </c>
      <c r="VZ86" s="312">
        <f t="shared" si="1061"/>
        <v>0</v>
      </c>
      <c r="WA86" s="312">
        <f t="shared" si="1061"/>
        <v>0</v>
      </c>
      <c r="WB86" s="312">
        <f t="shared" si="1061"/>
        <v>0</v>
      </c>
      <c r="WC86" s="312">
        <f t="shared" si="1061"/>
        <v>0</v>
      </c>
      <c r="WD86" s="312">
        <f t="shared" si="1061"/>
        <v>0</v>
      </c>
      <c r="WE86" s="312">
        <f t="shared" si="1061"/>
        <v>0</v>
      </c>
      <c r="WF86" s="312">
        <f t="shared" si="1061"/>
        <v>0</v>
      </c>
      <c r="WG86" s="312">
        <f t="shared" si="1061"/>
        <v>0</v>
      </c>
      <c r="WH86" s="312">
        <f t="shared" si="1061"/>
        <v>0</v>
      </c>
      <c r="WI86" s="312">
        <f t="shared" si="1061"/>
        <v>0</v>
      </c>
      <c r="WJ86" s="312">
        <f t="shared" si="1061"/>
        <v>0</v>
      </c>
      <c r="WK86" s="312">
        <f t="shared" si="1061"/>
        <v>0</v>
      </c>
      <c r="WL86" s="312">
        <f t="shared" si="1061"/>
        <v>0</v>
      </c>
      <c r="WM86" s="312">
        <f t="shared" si="1061"/>
        <v>12.567590708767867</v>
      </c>
      <c r="WN86" s="312">
        <f t="shared" si="1061"/>
        <v>11.606940735589649</v>
      </c>
      <c r="WO86" s="312">
        <f t="shared" si="1061"/>
        <v>8.0976451337895945</v>
      </c>
      <c r="WP86" s="312">
        <f t="shared" si="1061"/>
        <v>11.196827685231575</v>
      </c>
      <c r="WR86" s="312">
        <f>WR$37*WR62</f>
        <v>0</v>
      </c>
      <c r="WS86" s="312">
        <f t="shared" ref="WS86:XZ86" si="1062">WS$37*WS62</f>
        <v>0</v>
      </c>
      <c r="WT86" s="312">
        <f t="shared" si="1062"/>
        <v>0</v>
      </c>
      <c r="WU86" s="312">
        <f t="shared" si="1062"/>
        <v>0</v>
      </c>
      <c r="WV86" s="312">
        <f t="shared" si="1062"/>
        <v>0</v>
      </c>
      <c r="WW86" s="312">
        <f t="shared" si="1062"/>
        <v>0</v>
      </c>
      <c r="WX86" s="312">
        <f t="shared" si="1062"/>
        <v>0</v>
      </c>
      <c r="WY86" s="312">
        <f t="shared" si="1062"/>
        <v>0</v>
      </c>
      <c r="WZ86" s="312">
        <f t="shared" si="1062"/>
        <v>0</v>
      </c>
      <c r="XA86" s="312">
        <f t="shared" si="1062"/>
        <v>0</v>
      </c>
      <c r="XB86" s="312">
        <f t="shared" si="1062"/>
        <v>0</v>
      </c>
      <c r="XC86" s="312">
        <f t="shared" si="1062"/>
        <v>0</v>
      </c>
      <c r="XD86" s="312">
        <f t="shared" si="1062"/>
        <v>0</v>
      </c>
      <c r="XE86" s="312">
        <f t="shared" si="1062"/>
        <v>0</v>
      </c>
      <c r="XF86" s="312">
        <f t="shared" si="1062"/>
        <v>0</v>
      </c>
      <c r="XG86" s="312">
        <f t="shared" si="1062"/>
        <v>0</v>
      </c>
      <c r="XH86" s="312">
        <f t="shared" si="1062"/>
        <v>0</v>
      </c>
      <c r="XI86" s="312">
        <f t="shared" si="1062"/>
        <v>0</v>
      </c>
      <c r="XJ86" s="312">
        <f t="shared" si="1062"/>
        <v>0</v>
      </c>
      <c r="XK86" s="312">
        <f t="shared" si="1062"/>
        <v>0</v>
      </c>
      <c r="XL86" s="312">
        <f t="shared" si="1062"/>
        <v>0</v>
      </c>
      <c r="XM86" s="312">
        <f t="shared" si="1062"/>
        <v>0</v>
      </c>
      <c r="XN86" s="312">
        <f t="shared" si="1062"/>
        <v>0</v>
      </c>
      <c r="XO86" s="312">
        <f t="shared" si="1062"/>
        <v>0</v>
      </c>
      <c r="XP86" s="312">
        <f t="shared" si="1062"/>
        <v>0</v>
      </c>
      <c r="XQ86" s="312">
        <f t="shared" si="1062"/>
        <v>0</v>
      </c>
      <c r="XR86" s="312">
        <f t="shared" si="1062"/>
        <v>0</v>
      </c>
      <c r="XS86" s="312">
        <f t="shared" si="1062"/>
        <v>0</v>
      </c>
      <c r="XT86" s="312">
        <f t="shared" si="1062"/>
        <v>0</v>
      </c>
      <c r="XU86" s="312">
        <f t="shared" si="1062"/>
        <v>0</v>
      </c>
      <c r="XV86" s="312">
        <f t="shared" si="1062"/>
        <v>0</v>
      </c>
      <c r="XW86" s="312">
        <f t="shared" si="1062"/>
        <v>0</v>
      </c>
      <c r="XX86" s="312">
        <f t="shared" si="1062"/>
        <v>0</v>
      </c>
      <c r="XY86" s="312">
        <f t="shared" si="1062"/>
        <v>0</v>
      </c>
      <c r="XZ86" s="312">
        <f t="shared" si="1062"/>
        <v>0</v>
      </c>
      <c r="YB86" s="312">
        <f>YB$37*YB62</f>
        <v>0</v>
      </c>
      <c r="YC86" s="312">
        <f t="shared" ref="YC86:ZJ86" si="1063">YC$37*YC62</f>
        <v>0</v>
      </c>
      <c r="YD86" s="312">
        <f t="shared" si="1063"/>
        <v>0</v>
      </c>
      <c r="YE86" s="312">
        <f t="shared" si="1063"/>
        <v>0</v>
      </c>
      <c r="YF86" s="312">
        <f t="shared" si="1063"/>
        <v>0</v>
      </c>
      <c r="YG86" s="312">
        <f t="shared" si="1063"/>
        <v>0</v>
      </c>
      <c r="YH86" s="312">
        <f t="shared" si="1063"/>
        <v>0</v>
      </c>
      <c r="YI86" s="312">
        <f t="shared" si="1063"/>
        <v>0</v>
      </c>
      <c r="YJ86" s="312">
        <f t="shared" si="1063"/>
        <v>0</v>
      </c>
      <c r="YK86" s="312">
        <f t="shared" si="1063"/>
        <v>0</v>
      </c>
      <c r="YL86" s="312">
        <f t="shared" si="1063"/>
        <v>0</v>
      </c>
      <c r="YM86" s="312">
        <f t="shared" si="1063"/>
        <v>0</v>
      </c>
      <c r="YN86" s="312">
        <f t="shared" si="1063"/>
        <v>0</v>
      </c>
      <c r="YO86" s="312">
        <f t="shared" si="1063"/>
        <v>0</v>
      </c>
      <c r="YP86" s="312">
        <f t="shared" si="1063"/>
        <v>0</v>
      </c>
      <c r="YQ86" s="312">
        <f t="shared" si="1063"/>
        <v>0</v>
      </c>
      <c r="YR86" s="312">
        <f t="shared" si="1063"/>
        <v>0</v>
      </c>
      <c r="YS86" s="312">
        <f t="shared" si="1063"/>
        <v>0</v>
      </c>
      <c r="YT86" s="312">
        <f t="shared" si="1063"/>
        <v>0</v>
      </c>
      <c r="YU86" s="312">
        <f t="shared" si="1063"/>
        <v>0</v>
      </c>
      <c r="YV86" s="312">
        <f t="shared" si="1063"/>
        <v>0</v>
      </c>
      <c r="YW86" s="312">
        <f t="shared" si="1063"/>
        <v>0</v>
      </c>
      <c r="YX86" s="312">
        <f t="shared" si="1063"/>
        <v>0</v>
      </c>
      <c r="YY86" s="312">
        <f t="shared" si="1063"/>
        <v>0</v>
      </c>
      <c r="YZ86" s="312">
        <f t="shared" si="1063"/>
        <v>0</v>
      </c>
      <c r="ZA86" s="312">
        <f t="shared" si="1063"/>
        <v>0</v>
      </c>
      <c r="ZB86" s="312">
        <f t="shared" si="1063"/>
        <v>0</v>
      </c>
      <c r="ZC86" s="312">
        <f t="shared" si="1063"/>
        <v>0</v>
      </c>
      <c r="ZD86" s="312">
        <f t="shared" si="1063"/>
        <v>0</v>
      </c>
      <c r="ZE86" s="312">
        <f t="shared" si="1063"/>
        <v>0</v>
      </c>
      <c r="ZF86" s="312">
        <f t="shared" si="1063"/>
        <v>0</v>
      </c>
      <c r="ZG86" s="312">
        <f t="shared" si="1063"/>
        <v>0</v>
      </c>
      <c r="ZH86" s="312">
        <f t="shared" si="1063"/>
        <v>0</v>
      </c>
      <c r="ZI86" s="312">
        <f t="shared" si="1063"/>
        <v>0</v>
      </c>
      <c r="ZJ86" s="312">
        <f t="shared" si="1063"/>
        <v>0</v>
      </c>
      <c r="ZL86" s="312">
        <f>ZL$37*ZL62</f>
        <v>0</v>
      </c>
      <c r="ZM86" s="312">
        <f t="shared" ref="ZM86:AAT86" si="1064">ZM$37*ZM62</f>
        <v>0</v>
      </c>
      <c r="ZN86" s="312">
        <f t="shared" si="1064"/>
        <v>0</v>
      </c>
      <c r="ZO86" s="312">
        <f t="shared" si="1064"/>
        <v>0</v>
      </c>
      <c r="ZP86" s="312">
        <f t="shared" si="1064"/>
        <v>0</v>
      </c>
      <c r="ZQ86" s="312">
        <f t="shared" si="1064"/>
        <v>0</v>
      </c>
      <c r="ZR86" s="312">
        <f t="shared" si="1064"/>
        <v>0</v>
      </c>
      <c r="ZS86" s="312">
        <f t="shared" si="1064"/>
        <v>0</v>
      </c>
      <c r="ZT86" s="312">
        <f t="shared" si="1064"/>
        <v>0</v>
      </c>
      <c r="ZU86" s="312">
        <f t="shared" si="1064"/>
        <v>0</v>
      </c>
      <c r="ZV86" s="312">
        <f t="shared" si="1064"/>
        <v>0</v>
      </c>
      <c r="ZW86" s="312">
        <f t="shared" si="1064"/>
        <v>0</v>
      </c>
      <c r="ZX86" s="312">
        <f t="shared" si="1064"/>
        <v>0</v>
      </c>
      <c r="ZY86" s="312">
        <f t="shared" si="1064"/>
        <v>0</v>
      </c>
      <c r="ZZ86" s="312">
        <f t="shared" si="1064"/>
        <v>0</v>
      </c>
      <c r="AAA86" s="312">
        <f t="shared" si="1064"/>
        <v>0</v>
      </c>
      <c r="AAB86" s="312">
        <f t="shared" si="1064"/>
        <v>0</v>
      </c>
      <c r="AAC86" s="312">
        <f t="shared" si="1064"/>
        <v>0</v>
      </c>
      <c r="AAD86" s="312">
        <f t="shared" si="1064"/>
        <v>0</v>
      </c>
      <c r="AAE86" s="312">
        <f t="shared" si="1064"/>
        <v>0</v>
      </c>
      <c r="AAF86" s="312">
        <f t="shared" si="1064"/>
        <v>0</v>
      </c>
      <c r="AAG86" s="312">
        <f t="shared" si="1064"/>
        <v>0</v>
      </c>
      <c r="AAH86" s="312">
        <f t="shared" si="1064"/>
        <v>0</v>
      </c>
      <c r="AAI86" s="312">
        <f t="shared" si="1064"/>
        <v>0</v>
      </c>
      <c r="AAJ86" s="312">
        <f t="shared" si="1064"/>
        <v>0</v>
      </c>
      <c r="AAK86" s="312">
        <f t="shared" si="1064"/>
        <v>0</v>
      </c>
      <c r="AAL86" s="312">
        <f t="shared" si="1064"/>
        <v>0</v>
      </c>
      <c r="AAM86" s="312">
        <f t="shared" si="1064"/>
        <v>0</v>
      </c>
      <c r="AAN86" s="312">
        <f t="shared" si="1064"/>
        <v>0</v>
      </c>
      <c r="AAO86" s="312">
        <f t="shared" si="1064"/>
        <v>0</v>
      </c>
      <c r="AAP86" s="312">
        <f t="shared" si="1064"/>
        <v>0</v>
      </c>
      <c r="AAQ86" s="312">
        <f t="shared" si="1064"/>
        <v>0</v>
      </c>
      <c r="AAR86" s="312">
        <f t="shared" si="1064"/>
        <v>0</v>
      </c>
      <c r="AAS86" s="312">
        <f t="shared" si="1064"/>
        <v>0</v>
      </c>
      <c r="AAT86" s="312">
        <f t="shared" si="1064"/>
        <v>0</v>
      </c>
      <c r="AAV86" s="312">
        <f>AAV$37*AAV62</f>
        <v>0</v>
      </c>
      <c r="AAW86" s="312">
        <f t="shared" ref="AAW86:ACD86" si="1065">AAW$37*AAW62</f>
        <v>0</v>
      </c>
      <c r="AAX86" s="312">
        <f t="shared" si="1065"/>
        <v>0</v>
      </c>
      <c r="AAY86" s="312">
        <f t="shared" si="1065"/>
        <v>0</v>
      </c>
      <c r="AAZ86" s="312">
        <f t="shared" si="1065"/>
        <v>0</v>
      </c>
      <c r="ABA86" s="312">
        <f t="shared" si="1065"/>
        <v>0</v>
      </c>
      <c r="ABB86" s="312">
        <f t="shared" si="1065"/>
        <v>0</v>
      </c>
      <c r="ABC86" s="312">
        <f t="shared" si="1065"/>
        <v>0</v>
      </c>
      <c r="ABD86" s="312">
        <f t="shared" si="1065"/>
        <v>0</v>
      </c>
      <c r="ABE86" s="312">
        <f t="shared" si="1065"/>
        <v>0</v>
      </c>
      <c r="ABF86" s="312">
        <f t="shared" si="1065"/>
        <v>0</v>
      </c>
      <c r="ABG86" s="312">
        <f t="shared" si="1065"/>
        <v>0</v>
      </c>
      <c r="ABH86" s="312">
        <f t="shared" si="1065"/>
        <v>0</v>
      </c>
      <c r="ABI86" s="312">
        <f t="shared" si="1065"/>
        <v>0</v>
      </c>
      <c r="ABJ86" s="312">
        <f t="shared" si="1065"/>
        <v>0</v>
      </c>
      <c r="ABK86" s="312">
        <f t="shared" si="1065"/>
        <v>0</v>
      </c>
      <c r="ABL86" s="312">
        <f t="shared" si="1065"/>
        <v>0</v>
      </c>
      <c r="ABM86" s="312">
        <f t="shared" si="1065"/>
        <v>0</v>
      </c>
      <c r="ABN86" s="312">
        <f t="shared" si="1065"/>
        <v>0</v>
      </c>
      <c r="ABO86" s="312">
        <f t="shared" si="1065"/>
        <v>0</v>
      </c>
      <c r="ABP86" s="312">
        <f t="shared" si="1065"/>
        <v>0</v>
      </c>
      <c r="ABQ86" s="312">
        <f t="shared" si="1065"/>
        <v>0</v>
      </c>
      <c r="ABR86" s="312">
        <f t="shared" si="1065"/>
        <v>0</v>
      </c>
      <c r="ABS86" s="312">
        <f t="shared" si="1065"/>
        <v>0</v>
      </c>
      <c r="ABT86" s="312">
        <f t="shared" si="1065"/>
        <v>0</v>
      </c>
      <c r="ABU86" s="312">
        <f t="shared" si="1065"/>
        <v>0</v>
      </c>
      <c r="ABV86" s="312">
        <f t="shared" si="1065"/>
        <v>0</v>
      </c>
      <c r="ABW86" s="312">
        <f t="shared" si="1065"/>
        <v>0</v>
      </c>
      <c r="ABX86" s="312">
        <f t="shared" si="1065"/>
        <v>0</v>
      </c>
      <c r="ABY86" s="312">
        <f t="shared" si="1065"/>
        <v>0</v>
      </c>
      <c r="ABZ86" s="312">
        <f t="shared" si="1065"/>
        <v>0</v>
      </c>
      <c r="ACA86" s="312">
        <f t="shared" si="1065"/>
        <v>2.3700970027456565</v>
      </c>
      <c r="ACB86" s="312">
        <f t="shared" si="1065"/>
        <v>2.6109708995068779</v>
      </c>
      <c r="ACC86" s="312">
        <f t="shared" si="1065"/>
        <v>1.8215580039992361</v>
      </c>
      <c r="ACD86" s="312">
        <f t="shared" si="1065"/>
        <v>1.8754839841916802</v>
      </c>
      <c r="ACF86" s="312">
        <f>ACF$37*ACF62</f>
        <v>43.617015798959791</v>
      </c>
      <c r="ACG86" s="312">
        <f t="shared" ref="ACG86:ADN86" si="1066">ACG$37*ACG62</f>
        <v>46.175033472942296</v>
      </c>
      <c r="ACH86" s="312">
        <f t="shared" si="1066"/>
        <v>38.555342005291308</v>
      </c>
      <c r="ACI86" s="312">
        <f t="shared" si="1066"/>
        <v>60.222023583249907</v>
      </c>
      <c r="ACJ86" s="312">
        <f t="shared" si="1066"/>
        <v>43.680164716647731</v>
      </c>
      <c r="ACK86" s="312">
        <f t="shared" si="1066"/>
        <v>64.375424373819186</v>
      </c>
      <c r="ACL86" s="312">
        <f t="shared" si="1066"/>
        <v>68.952139187164036</v>
      </c>
      <c r="ACM86" s="312">
        <f t="shared" si="1066"/>
        <v>48.031710055527512</v>
      </c>
      <c r="ACN86" s="312">
        <f t="shared" si="1066"/>
        <v>50.734444587438091</v>
      </c>
      <c r="ACO86" s="312">
        <f t="shared" si="1066"/>
        <v>85.081082794676945</v>
      </c>
      <c r="ACP86" s="312">
        <f t="shared" si="1066"/>
        <v>64.016463960444341</v>
      </c>
      <c r="ACQ86" s="312">
        <f t="shared" si="1066"/>
        <v>62.285842050996791</v>
      </c>
      <c r="ACR86" s="312">
        <f t="shared" si="1066"/>
        <v>65.529611781051543</v>
      </c>
      <c r="ACS86" s="312">
        <f t="shared" si="1066"/>
        <v>78.841917702924931</v>
      </c>
      <c r="ACT86" s="312">
        <f t="shared" si="1066"/>
        <v>102.88636522026299</v>
      </c>
      <c r="ACU86" s="312">
        <f t="shared" si="1066"/>
        <v>106.04958944005645</v>
      </c>
      <c r="ACV86" s="312">
        <f t="shared" si="1066"/>
        <v>75.707136998776107</v>
      </c>
      <c r="ACW86" s="312">
        <f t="shared" si="1066"/>
        <v>69.987111134631476</v>
      </c>
      <c r="ACX86" s="312">
        <f t="shared" si="1066"/>
        <v>101.52500735663723</v>
      </c>
      <c r="ACY86" s="312">
        <f t="shared" si="1066"/>
        <v>111.44274621410661</v>
      </c>
      <c r="ACZ86" s="312">
        <f t="shared" si="1066"/>
        <v>121.72794829812862</v>
      </c>
      <c r="ADA86" s="312">
        <f t="shared" si="1066"/>
        <v>127.5924677487655</v>
      </c>
      <c r="ADB86" s="312">
        <f t="shared" si="1066"/>
        <v>90.973717571845739</v>
      </c>
      <c r="ADC86" s="312">
        <f t="shared" si="1066"/>
        <v>90.444688446150849</v>
      </c>
      <c r="ADD86" s="312">
        <f t="shared" si="1066"/>
        <v>102.26367269541664</v>
      </c>
      <c r="ADE86" s="312">
        <f t="shared" si="1066"/>
        <v>110.06640311120057</v>
      </c>
      <c r="ADF86" s="312">
        <f t="shared" si="1066"/>
        <v>141.39300989965474</v>
      </c>
      <c r="ADG86" s="312">
        <f t="shared" si="1066"/>
        <v>101.26631083055943</v>
      </c>
      <c r="ADH86" s="312">
        <f t="shared" si="1066"/>
        <v>155.81104799594311</v>
      </c>
      <c r="ADI86" s="312">
        <f t="shared" si="1066"/>
        <v>110.4429074506652</v>
      </c>
      <c r="ADJ86" s="312">
        <f t="shared" si="1066"/>
        <v>167.28284546997051</v>
      </c>
      <c r="ADK86" s="312">
        <f t="shared" si="1066"/>
        <v>1993.8321170823767</v>
      </c>
      <c r="ADL86" s="312">
        <f t="shared" si="1066"/>
        <v>2141.7866253372085</v>
      </c>
      <c r="ADM86" s="312">
        <f t="shared" si="1066"/>
        <v>1509.1713418514655</v>
      </c>
      <c r="ADN86" s="312">
        <f t="shared" si="1066"/>
        <v>2138.480632364076</v>
      </c>
      <c r="ADP86" s="312">
        <f>ADP$37*ADP62</f>
        <v>0</v>
      </c>
      <c r="ADQ86" s="312">
        <f t="shared" ref="ADQ86:AEX86" si="1067">ADQ$37*ADQ62</f>
        <v>0</v>
      </c>
      <c r="ADR86" s="312">
        <f t="shared" si="1067"/>
        <v>0</v>
      </c>
      <c r="ADS86" s="312">
        <f t="shared" si="1067"/>
        <v>0</v>
      </c>
      <c r="ADT86" s="312">
        <f t="shared" si="1067"/>
        <v>0</v>
      </c>
      <c r="ADU86" s="312">
        <f t="shared" si="1067"/>
        <v>0</v>
      </c>
      <c r="ADV86" s="312">
        <f t="shared" si="1067"/>
        <v>0</v>
      </c>
      <c r="ADW86" s="312">
        <f t="shared" si="1067"/>
        <v>0</v>
      </c>
      <c r="ADX86" s="312">
        <f t="shared" si="1067"/>
        <v>0</v>
      </c>
      <c r="ADY86" s="312">
        <f t="shared" si="1067"/>
        <v>0</v>
      </c>
      <c r="ADZ86" s="312">
        <f t="shared" si="1067"/>
        <v>0</v>
      </c>
      <c r="AEA86" s="312">
        <f t="shared" si="1067"/>
        <v>0</v>
      </c>
      <c r="AEB86" s="312">
        <f t="shared" si="1067"/>
        <v>0</v>
      </c>
      <c r="AEC86" s="312">
        <f t="shared" si="1067"/>
        <v>0</v>
      </c>
      <c r="AED86" s="312">
        <f t="shared" si="1067"/>
        <v>0</v>
      </c>
      <c r="AEE86" s="312">
        <f t="shared" si="1067"/>
        <v>0</v>
      </c>
      <c r="AEF86" s="312">
        <f t="shared" si="1067"/>
        <v>0</v>
      </c>
      <c r="AEG86" s="312">
        <f t="shared" si="1067"/>
        <v>0</v>
      </c>
      <c r="AEH86" s="312">
        <f t="shared" si="1067"/>
        <v>0</v>
      </c>
      <c r="AEI86" s="312">
        <f t="shared" si="1067"/>
        <v>0</v>
      </c>
      <c r="AEJ86" s="312">
        <f t="shared" si="1067"/>
        <v>0</v>
      </c>
      <c r="AEK86" s="312">
        <f t="shared" si="1067"/>
        <v>0</v>
      </c>
      <c r="AEL86" s="312">
        <f t="shared" si="1067"/>
        <v>0</v>
      </c>
      <c r="AEM86" s="312">
        <f t="shared" si="1067"/>
        <v>0</v>
      </c>
      <c r="AEN86" s="312">
        <f t="shared" si="1067"/>
        <v>0</v>
      </c>
      <c r="AEO86" s="312">
        <f t="shared" si="1067"/>
        <v>0</v>
      </c>
      <c r="AEP86" s="312">
        <f t="shared" si="1067"/>
        <v>0</v>
      </c>
      <c r="AEQ86" s="312">
        <f t="shared" si="1067"/>
        <v>0</v>
      </c>
      <c r="AER86" s="312">
        <f t="shared" si="1067"/>
        <v>0</v>
      </c>
      <c r="AES86" s="312">
        <f t="shared" si="1067"/>
        <v>0</v>
      </c>
      <c r="AET86" s="312">
        <f t="shared" si="1067"/>
        <v>0</v>
      </c>
      <c r="AEU86" s="312">
        <f t="shared" si="1067"/>
        <v>0</v>
      </c>
      <c r="AEV86" s="312">
        <f t="shared" si="1067"/>
        <v>0</v>
      </c>
      <c r="AEW86" s="312">
        <f t="shared" si="1067"/>
        <v>0</v>
      </c>
      <c r="AEX86" s="312">
        <f t="shared" si="1067"/>
        <v>0</v>
      </c>
      <c r="AEZ86" s="312">
        <f>AEZ$37*AEZ62</f>
        <v>0</v>
      </c>
      <c r="AFA86" s="312">
        <f t="shared" ref="AFA86:AGH86" si="1068">AFA$37*AFA62</f>
        <v>0</v>
      </c>
      <c r="AFB86" s="312">
        <f t="shared" si="1068"/>
        <v>0</v>
      </c>
      <c r="AFC86" s="312">
        <f t="shared" si="1068"/>
        <v>0</v>
      </c>
      <c r="AFD86" s="312">
        <f t="shared" si="1068"/>
        <v>0</v>
      </c>
      <c r="AFE86" s="312">
        <f t="shared" si="1068"/>
        <v>0</v>
      </c>
      <c r="AFF86" s="312">
        <f t="shared" si="1068"/>
        <v>0</v>
      </c>
      <c r="AFG86" s="312">
        <f t="shared" si="1068"/>
        <v>0</v>
      </c>
      <c r="AFH86" s="312">
        <f t="shared" si="1068"/>
        <v>0</v>
      </c>
      <c r="AFI86" s="312">
        <f t="shared" si="1068"/>
        <v>0</v>
      </c>
      <c r="AFJ86" s="312">
        <f t="shared" si="1068"/>
        <v>0</v>
      </c>
      <c r="AFK86" s="312">
        <f t="shared" si="1068"/>
        <v>0</v>
      </c>
      <c r="AFL86" s="312">
        <f t="shared" si="1068"/>
        <v>0</v>
      </c>
      <c r="AFM86" s="312">
        <f t="shared" si="1068"/>
        <v>0</v>
      </c>
      <c r="AFN86" s="312">
        <f t="shared" si="1068"/>
        <v>0</v>
      </c>
      <c r="AFO86" s="312">
        <f t="shared" si="1068"/>
        <v>0</v>
      </c>
      <c r="AFP86" s="312">
        <f t="shared" si="1068"/>
        <v>0</v>
      </c>
      <c r="AFQ86" s="312">
        <f t="shared" si="1068"/>
        <v>0</v>
      </c>
      <c r="AFR86" s="312">
        <f t="shared" si="1068"/>
        <v>0</v>
      </c>
      <c r="AFS86" s="312">
        <f t="shared" si="1068"/>
        <v>0</v>
      </c>
      <c r="AFT86" s="312">
        <f t="shared" si="1068"/>
        <v>0</v>
      </c>
      <c r="AFU86" s="312">
        <f t="shared" si="1068"/>
        <v>0</v>
      </c>
      <c r="AFV86" s="312">
        <f t="shared" si="1068"/>
        <v>0</v>
      </c>
      <c r="AFW86" s="312">
        <f t="shared" si="1068"/>
        <v>0</v>
      </c>
      <c r="AFX86" s="312">
        <f t="shared" si="1068"/>
        <v>0</v>
      </c>
      <c r="AFY86" s="312">
        <f t="shared" si="1068"/>
        <v>0</v>
      </c>
      <c r="AFZ86" s="312">
        <f t="shared" si="1068"/>
        <v>0</v>
      </c>
      <c r="AGA86" s="312">
        <f t="shared" si="1068"/>
        <v>0</v>
      </c>
      <c r="AGB86" s="312">
        <f t="shared" si="1068"/>
        <v>0</v>
      </c>
      <c r="AGC86" s="312">
        <f t="shared" si="1068"/>
        <v>0</v>
      </c>
      <c r="AGD86" s="312">
        <f t="shared" si="1068"/>
        <v>0</v>
      </c>
      <c r="AGE86" s="312">
        <f t="shared" si="1068"/>
        <v>0</v>
      </c>
      <c r="AGF86" s="312">
        <f t="shared" si="1068"/>
        <v>0</v>
      </c>
      <c r="AGG86" s="312">
        <f t="shared" si="1068"/>
        <v>0</v>
      </c>
      <c r="AGH86" s="312">
        <f t="shared" si="1068"/>
        <v>0</v>
      </c>
    </row>
    <row r="87" spans="3:866" x14ac:dyDescent="0.25">
      <c r="C87" s="148" t="s">
        <v>93</v>
      </c>
      <c r="D87" s="312">
        <f t="shared" ref="D87:AL87" si="1069">D$37*D63</f>
        <v>1063.4815003208205</v>
      </c>
      <c r="E87" s="312">
        <f t="shared" si="1069"/>
        <v>1130.1458828381458</v>
      </c>
      <c r="F87" s="312">
        <f t="shared" si="1069"/>
        <v>788.43994581876723</v>
      </c>
      <c r="G87" s="312">
        <f t="shared" si="1069"/>
        <v>1227.3940986505659</v>
      </c>
      <c r="H87" s="312">
        <f t="shared" si="1069"/>
        <v>1553.7774839956392</v>
      </c>
      <c r="I87" s="312">
        <f t="shared" si="1069"/>
        <v>1521.277430463035</v>
      </c>
      <c r="J87" s="312">
        <f t="shared" si="1069"/>
        <v>1769.7308142730483</v>
      </c>
      <c r="K87" s="312">
        <f t="shared" si="1069"/>
        <v>1932.7783695868363</v>
      </c>
      <c r="L87" s="312">
        <f t="shared" si="1069"/>
        <v>2103.5509995819207</v>
      </c>
      <c r="M87" s="312">
        <f t="shared" si="1069"/>
        <v>2027.090907704654</v>
      </c>
      <c r="N87" s="312">
        <f t="shared" si="1069"/>
        <v>3339.7029326868164</v>
      </c>
      <c r="O87" s="312">
        <f t="shared" si="1069"/>
        <v>1991.4993422424002</v>
      </c>
      <c r="P87" s="312">
        <f t="shared" si="1069"/>
        <v>2016.5882834734487</v>
      </c>
      <c r="Q87" s="312">
        <f t="shared" si="1069"/>
        <v>3640.6365182100594</v>
      </c>
      <c r="R87" s="312">
        <f t="shared" si="1069"/>
        <v>1904.9600812918982</v>
      </c>
      <c r="S87" s="312">
        <f t="shared" si="1069"/>
        <v>2041.4744299932288</v>
      </c>
      <c r="T87" s="312">
        <f t="shared" si="1069"/>
        <v>2307.0134449815587</v>
      </c>
      <c r="U87" s="312">
        <f t="shared" si="1069"/>
        <v>2372.0933626400229</v>
      </c>
      <c r="V87" s="312">
        <f t="shared" si="1069"/>
        <v>1981.5989297454369</v>
      </c>
      <c r="W87" s="312">
        <f t="shared" si="1069"/>
        <v>2230.5127728430239</v>
      </c>
      <c r="X87" s="312">
        <f t="shared" si="1069"/>
        <v>2288.1453256825525</v>
      </c>
      <c r="Y87" s="312">
        <f t="shared" si="1069"/>
        <v>2411.2207260835403</v>
      </c>
      <c r="Z87" s="312">
        <f t="shared" si="1069"/>
        <v>2552.8992031510952</v>
      </c>
      <c r="AA87" s="312">
        <f t="shared" si="1069"/>
        <v>2582.0973707471444</v>
      </c>
      <c r="AB87" s="312">
        <f t="shared" si="1069"/>
        <v>4383.7539117255337</v>
      </c>
      <c r="AC87" s="312">
        <f t="shared" si="1069"/>
        <v>4338.5220096445337</v>
      </c>
      <c r="AD87" s="312">
        <f t="shared" si="1069"/>
        <v>2298.7224930642919</v>
      </c>
      <c r="AE87" s="312">
        <f t="shared" si="1069"/>
        <v>3115.2099670652278</v>
      </c>
      <c r="AF87" s="312">
        <f t="shared" si="1069"/>
        <v>2993.2352047077306</v>
      </c>
      <c r="AG87" s="312">
        <f t="shared" si="1069"/>
        <v>3396.6252384050076</v>
      </c>
      <c r="AH87" s="312">
        <f t="shared" si="1069"/>
        <v>2933.2203735810863</v>
      </c>
      <c r="AI87" s="312">
        <f t="shared" si="1069"/>
        <v>4066.8210908256669</v>
      </c>
      <c r="AJ87" s="312">
        <f t="shared" si="1069"/>
        <v>4623.9260021616492</v>
      </c>
      <c r="AK87" s="312">
        <f t="shared" si="1069"/>
        <v>9404.7448941775547</v>
      </c>
      <c r="AL87" s="312">
        <f t="shared" si="1069"/>
        <v>3482.8300987456446</v>
      </c>
      <c r="AN87" s="312">
        <f t="shared" ref="AN87:BV87" si="1070">AN$37*AN63</f>
        <v>77.554411310227721</v>
      </c>
      <c r="AO87" s="312">
        <f t="shared" si="1070"/>
        <v>66.866595544814345</v>
      </c>
      <c r="AP87" s="312">
        <f t="shared" si="1070"/>
        <v>56.167234928527343</v>
      </c>
      <c r="AQ87" s="312">
        <f t="shared" si="1070"/>
        <v>53.939464649643575</v>
      </c>
      <c r="AR87" s="312">
        <f t="shared" si="1070"/>
        <v>58.475875310717008</v>
      </c>
      <c r="AS87" s="312">
        <f t="shared" si="1070"/>
        <v>92.496731206652839</v>
      </c>
      <c r="AT87" s="312">
        <f t="shared" si="1070"/>
        <v>84.004318648405373</v>
      </c>
      <c r="AU87" s="312">
        <f t="shared" si="1070"/>
        <v>74.151256273602584</v>
      </c>
      <c r="AV87" s="312">
        <f t="shared" si="1070"/>
        <v>114.62930528886457</v>
      </c>
      <c r="AW87" s="312">
        <f t="shared" si="1070"/>
        <v>132.32918982962434</v>
      </c>
      <c r="AX87" s="312">
        <f t="shared" si="1070"/>
        <v>144.27754886426717</v>
      </c>
      <c r="AY87" s="312">
        <f t="shared" si="1070"/>
        <v>181.37488001614537</v>
      </c>
      <c r="AZ87" s="312">
        <f t="shared" si="1070"/>
        <v>217.91831130429452</v>
      </c>
      <c r="BA87" s="312">
        <f t="shared" si="1070"/>
        <v>211.08862834132927</v>
      </c>
      <c r="BB87" s="312">
        <f t="shared" si="1070"/>
        <v>244.16430966562905</v>
      </c>
      <c r="BC87" s="312">
        <f t="shared" si="1070"/>
        <v>236.38897417554605</v>
      </c>
      <c r="BD87" s="312">
        <f t="shared" si="1070"/>
        <v>213.41966127194755</v>
      </c>
      <c r="BE87" s="312">
        <f t="shared" si="1070"/>
        <v>246.27203718099835</v>
      </c>
      <c r="BF87" s="312">
        <f t="shared" si="1070"/>
        <v>249.74746824872247</v>
      </c>
      <c r="BG87" s="312">
        <f t="shared" si="1070"/>
        <v>281.89693976683526</v>
      </c>
      <c r="BH87" s="312">
        <f t="shared" si="1070"/>
        <v>283.24701196948871</v>
      </c>
      <c r="BI87" s="312">
        <f t="shared" si="1070"/>
        <v>300.43694845542797</v>
      </c>
      <c r="BJ87" s="312">
        <f t="shared" si="1070"/>
        <v>310.84065031389639</v>
      </c>
      <c r="BK87" s="312">
        <f t="shared" si="1070"/>
        <v>297.70508612697478</v>
      </c>
      <c r="BL87" s="312">
        <f t="shared" si="1070"/>
        <v>202.811727507624</v>
      </c>
      <c r="BM87" s="312">
        <f t="shared" si="1070"/>
        <v>111.54556285803191</v>
      </c>
      <c r="BN87" s="312">
        <f t="shared" si="1070"/>
        <v>51.568545875827866</v>
      </c>
      <c r="BO87" s="312">
        <f t="shared" si="1070"/>
        <v>36.413897521914677</v>
      </c>
      <c r="BP87" s="312">
        <f t="shared" si="1070"/>
        <v>32.03311009595707</v>
      </c>
      <c r="BQ87" s="312">
        <f t="shared" si="1070"/>
        <v>85.776886355354719</v>
      </c>
      <c r="BR87" s="312">
        <f t="shared" si="1070"/>
        <v>29.537666090412724</v>
      </c>
      <c r="BS87" s="312">
        <f t="shared" si="1070"/>
        <v>5.8380279611015613</v>
      </c>
      <c r="BT87" s="312">
        <f t="shared" si="1070"/>
        <v>7.7596298153650256</v>
      </c>
      <c r="BU87" s="312">
        <f t="shared" si="1070"/>
        <v>15.214797122997892</v>
      </c>
      <c r="BV87" s="312">
        <f t="shared" si="1070"/>
        <v>7.3440918595134033</v>
      </c>
      <c r="BX87" s="312">
        <f t="shared" ref="BX87:DF87" si="1071">BX$37*BX63</f>
        <v>107.16293919159308</v>
      </c>
      <c r="BY87" s="312">
        <f t="shared" si="1071"/>
        <v>106.37726426393667</v>
      </c>
      <c r="BZ87" s="312">
        <f t="shared" si="1071"/>
        <v>97.850059738829586</v>
      </c>
      <c r="CA87" s="312">
        <f t="shared" si="1071"/>
        <v>103.67039388151505</v>
      </c>
      <c r="CB87" s="312">
        <f t="shared" si="1071"/>
        <v>96.885494689131434</v>
      </c>
      <c r="CC87" s="312">
        <f t="shared" si="1071"/>
        <v>100.11111321000037</v>
      </c>
      <c r="CD87" s="312">
        <f t="shared" si="1071"/>
        <v>98.335767320109056</v>
      </c>
      <c r="CE87" s="312">
        <f t="shared" si="1071"/>
        <v>69.564142017469052</v>
      </c>
      <c r="CF87" s="312">
        <f t="shared" si="1071"/>
        <v>75.90053601618699</v>
      </c>
      <c r="CG87" s="312">
        <f t="shared" si="1071"/>
        <v>75.322226812752149</v>
      </c>
      <c r="CH87" s="312">
        <f t="shared" si="1071"/>
        <v>76.507791688763191</v>
      </c>
      <c r="CI87" s="312">
        <f t="shared" si="1071"/>
        <v>75.580714536710772</v>
      </c>
      <c r="CJ87" s="312">
        <f t="shared" si="1071"/>
        <v>77.147216845913633</v>
      </c>
      <c r="CK87" s="312">
        <f t="shared" si="1071"/>
        <v>75.717538087765419</v>
      </c>
      <c r="CL87" s="312">
        <f t="shared" si="1071"/>
        <v>84.723117762555802</v>
      </c>
      <c r="CM87" s="312">
        <f t="shared" si="1071"/>
        <v>83.768443791364817</v>
      </c>
      <c r="CN87" s="312">
        <f t="shared" si="1071"/>
        <v>81.689859364440821</v>
      </c>
      <c r="CO87" s="312">
        <f t="shared" si="1071"/>
        <v>118.33588084184194</v>
      </c>
      <c r="CP87" s="312">
        <f t="shared" si="1071"/>
        <v>158.14170913933876</v>
      </c>
      <c r="CQ87" s="312">
        <f t="shared" si="1071"/>
        <v>158.29996602206862</v>
      </c>
      <c r="CR87" s="312">
        <f t="shared" si="1071"/>
        <v>140.09005124086923</v>
      </c>
      <c r="CS87" s="312">
        <f t="shared" si="1071"/>
        <v>148.18407808652017</v>
      </c>
      <c r="CT87" s="312">
        <f t="shared" si="1071"/>
        <v>143.92487209083819</v>
      </c>
      <c r="CU87" s="312">
        <f t="shared" si="1071"/>
        <v>129.77439272710552</v>
      </c>
      <c r="CV87" s="312">
        <f t="shared" si="1071"/>
        <v>147.01933756674893</v>
      </c>
      <c r="CW87" s="312">
        <f t="shared" si="1071"/>
        <v>181.82124187281832</v>
      </c>
      <c r="CX87" s="312">
        <f t="shared" si="1071"/>
        <v>165.73638875497647</v>
      </c>
      <c r="CY87" s="312">
        <f t="shared" si="1071"/>
        <v>146.03183047612703</v>
      </c>
      <c r="CZ87" s="312">
        <f t="shared" si="1071"/>
        <v>133.78874619021616</v>
      </c>
      <c r="DA87" s="312">
        <f t="shared" si="1071"/>
        <v>120.68018223573746</v>
      </c>
      <c r="DB87" s="312">
        <f t="shared" si="1071"/>
        <v>136.30901589908979</v>
      </c>
      <c r="DC87" s="312">
        <f t="shared" si="1071"/>
        <v>28.645536628886887</v>
      </c>
      <c r="DD87" s="312">
        <f t="shared" si="1071"/>
        <v>16.818184111740756</v>
      </c>
      <c r="DE87" s="312">
        <f t="shared" si="1071"/>
        <v>34.939972081119869</v>
      </c>
      <c r="DF87" s="312">
        <f t="shared" si="1071"/>
        <v>40.075338966987829</v>
      </c>
      <c r="DH87" s="312">
        <f t="shared" ref="DH87:EP87" si="1072">DH$37*DH63</f>
        <v>0</v>
      </c>
      <c r="DI87" s="312">
        <f t="shared" si="1072"/>
        <v>0</v>
      </c>
      <c r="DJ87" s="312">
        <f t="shared" si="1072"/>
        <v>0</v>
      </c>
      <c r="DK87" s="312">
        <f t="shared" si="1072"/>
        <v>0</v>
      </c>
      <c r="DL87" s="312">
        <f t="shared" si="1072"/>
        <v>0</v>
      </c>
      <c r="DM87" s="312">
        <f t="shared" si="1072"/>
        <v>0</v>
      </c>
      <c r="DN87" s="312">
        <f t="shared" si="1072"/>
        <v>0</v>
      </c>
      <c r="DO87" s="312">
        <f t="shared" si="1072"/>
        <v>0</v>
      </c>
      <c r="DP87" s="312">
        <f t="shared" si="1072"/>
        <v>0</v>
      </c>
      <c r="DQ87" s="312">
        <f t="shared" si="1072"/>
        <v>0</v>
      </c>
      <c r="DR87" s="312">
        <f t="shared" si="1072"/>
        <v>0</v>
      </c>
      <c r="DS87" s="312">
        <f t="shared" si="1072"/>
        <v>0</v>
      </c>
      <c r="DT87" s="312">
        <f t="shared" si="1072"/>
        <v>0</v>
      </c>
      <c r="DU87" s="312">
        <f t="shared" si="1072"/>
        <v>0</v>
      </c>
      <c r="DV87" s="312">
        <f t="shared" si="1072"/>
        <v>0</v>
      </c>
      <c r="DW87" s="312">
        <f t="shared" si="1072"/>
        <v>0</v>
      </c>
      <c r="DX87" s="312">
        <f t="shared" si="1072"/>
        <v>0</v>
      </c>
      <c r="DY87" s="312">
        <f t="shared" si="1072"/>
        <v>0</v>
      </c>
      <c r="DZ87" s="312">
        <f t="shared" si="1072"/>
        <v>0</v>
      </c>
      <c r="EA87" s="312">
        <f t="shared" si="1072"/>
        <v>0</v>
      </c>
      <c r="EB87" s="312">
        <f t="shared" si="1072"/>
        <v>0</v>
      </c>
      <c r="EC87" s="312">
        <f t="shared" si="1072"/>
        <v>0</v>
      </c>
      <c r="ED87" s="312">
        <f t="shared" si="1072"/>
        <v>0</v>
      </c>
      <c r="EE87" s="312">
        <f t="shared" si="1072"/>
        <v>0</v>
      </c>
      <c r="EF87" s="312">
        <f t="shared" si="1072"/>
        <v>0</v>
      </c>
      <c r="EG87" s="312">
        <f t="shared" si="1072"/>
        <v>0</v>
      </c>
      <c r="EH87" s="312">
        <f t="shared" si="1072"/>
        <v>0</v>
      </c>
      <c r="EI87" s="312">
        <f t="shared" si="1072"/>
        <v>0</v>
      </c>
      <c r="EJ87" s="312">
        <f t="shared" si="1072"/>
        <v>0</v>
      </c>
      <c r="EK87" s="312">
        <f t="shared" si="1072"/>
        <v>0</v>
      </c>
      <c r="EL87" s="312">
        <f t="shared" si="1072"/>
        <v>0</v>
      </c>
      <c r="EM87" s="312">
        <f t="shared" si="1072"/>
        <v>0</v>
      </c>
      <c r="EN87" s="312">
        <f t="shared" si="1072"/>
        <v>0</v>
      </c>
      <c r="EO87" s="312">
        <f t="shared" si="1072"/>
        <v>0</v>
      </c>
      <c r="EP87" s="312">
        <f t="shared" si="1072"/>
        <v>0</v>
      </c>
      <c r="ER87" s="312">
        <f t="shared" ref="ER87:FZ87" si="1073">ER$37*ER63</f>
        <v>0</v>
      </c>
      <c r="ES87" s="312">
        <f t="shared" si="1073"/>
        <v>0</v>
      </c>
      <c r="ET87" s="312">
        <f t="shared" si="1073"/>
        <v>0</v>
      </c>
      <c r="EU87" s="312">
        <f t="shared" si="1073"/>
        <v>0</v>
      </c>
      <c r="EV87" s="312">
        <f t="shared" si="1073"/>
        <v>0</v>
      </c>
      <c r="EW87" s="312">
        <f t="shared" si="1073"/>
        <v>0</v>
      </c>
      <c r="EX87" s="312">
        <f t="shared" si="1073"/>
        <v>0</v>
      </c>
      <c r="EY87" s="312">
        <f t="shared" si="1073"/>
        <v>0</v>
      </c>
      <c r="EZ87" s="312">
        <f t="shared" si="1073"/>
        <v>0</v>
      </c>
      <c r="FA87" s="312">
        <f t="shared" si="1073"/>
        <v>0</v>
      </c>
      <c r="FB87" s="312">
        <f t="shared" si="1073"/>
        <v>0</v>
      </c>
      <c r="FC87" s="312">
        <f t="shared" si="1073"/>
        <v>0</v>
      </c>
      <c r="FD87" s="312">
        <f t="shared" si="1073"/>
        <v>0</v>
      </c>
      <c r="FE87" s="312">
        <f t="shared" si="1073"/>
        <v>0</v>
      </c>
      <c r="FF87" s="312">
        <f t="shared" si="1073"/>
        <v>0</v>
      </c>
      <c r="FG87" s="312">
        <f t="shared" si="1073"/>
        <v>0</v>
      </c>
      <c r="FH87" s="312">
        <f t="shared" si="1073"/>
        <v>0</v>
      </c>
      <c r="FI87" s="312">
        <f t="shared" si="1073"/>
        <v>0</v>
      </c>
      <c r="FJ87" s="312">
        <f t="shared" si="1073"/>
        <v>0</v>
      </c>
      <c r="FK87" s="312">
        <f t="shared" si="1073"/>
        <v>0</v>
      </c>
      <c r="FL87" s="312">
        <f t="shared" si="1073"/>
        <v>0</v>
      </c>
      <c r="FM87" s="312">
        <f t="shared" si="1073"/>
        <v>0</v>
      </c>
      <c r="FN87" s="312">
        <f t="shared" si="1073"/>
        <v>0</v>
      </c>
      <c r="FO87" s="312">
        <f t="shared" si="1073"/>
        <v>0</v>
      </c>
      <c r="FP87" s="312">
        <f t="shared" si="1073"/>
        <v>0</v>
      </c>
      <c r="FQ87" s="312">
        <f t="shared" si="1073"/>
        <v>0</v>
      </c>
      <c r="FR87" s="312">
        <f t="shared" si="1073"/>
        <v>0</v>
      </c>
      <c r="FS87" s="312">
        <f t="shared" si="1073"/>
        <v>0</v>
      </c>
      <c r="FT87" s="312">
        <f t="shared" si="1073"/>
        <v>0</v>
      </c>
      <c r="FU87" s="312">
        <f t="shared" si="1073"/>
        <v>0</v>
      </c>
      <c r="FV87" s="312">
        <f t="shared" si="1073"/>
        <v>0</v>
      </c>
      <c r="FW87" s="312">
        <f t="shared" si="1073"/>
        <v>0</v>
      </c>
      <c r="FX87" s="312">
        <f t="shared" si="1073"/>
        <v>0</v>
      </c>
      <c r="FY87" s="312">
        <f t="shared" si="1073"/>
        <v>0</v>
      </c>
      <c r="FZ87" s="312">
        <f t="shared" si="1073"/>
        <v>0</v>
      </c>
      <c r="GB87" s="312">
        <f t="shared" ref="GB87:HJ87" si="1074">GB$37*GB63</f>
        <v>8.0333333333333332</v>
      </c>
      <c r="GC87" s="312">
        <f t="shared" si="1074"/>
        <v>8.5</v>
      </c>
      <c r="GD87" s="312">
        <f t="shared" si="1074"/>
        <v>0</v>
      </c>
      <c r="GE87" s="312">
        <f t="shared" si="1074"/>
        <v>21.7</v>
      </c>
      <c r="GF87" s="312">
        <f t="shared" si="1074"/>
        <v>0</v>
      </c>
      <c r="GG87" s="312">
        <f t="shared" si="1074"/>
        <v>29.5</v>
      </c>
      <c r="GH87" s="312">
        <f t="shared" si="1074"/>
        <v>32.1</v>
      </c>
      <c r="GI87" s="312">
        <f t="shared" si="1074"/>
        <v>0</v>
      </c>
      <c r="GJ87" s="312">
        <f t="shared" si="1074"/>
        <v>0</v>
      </c>
      <c r="GK87" s="312">
        <f t="shared" si="1074"/>
        <v>36.25</v>
      </c>
      <c r="GL87" s="312">
        <f t="shared" si="1074"/>
        <v>26.3</v>
      </c>
      <c r="GM87" s="312">
        <f t="shared" si="1074"/>
        <v>0</v>
      </c>
      <c r="GN87" s="312">
        <f t="shared" si="1074"/>
        <v>0</v>
      </c>
      <c r="GO87" s="312">
        <f t="shared" si="1074"/>
        <v>24.466666666666669</v>
      </c>
      <c r="GP87" s="312">
        <f t="shared" si="1074"/>
        <v>37.804609550894668</v>
      </c>
      <c r="GQ87" s="312">
        <f t="shared" si="1074"/>
        <v>37.6</v>
      </c>
      <c r="GR87" s="312">
        <f t="shared" si="1074"/>
        <v>0</v>
      </c>
      <c r="GS87" s="312">
        <f t="shared" si="1074"/>
        <v>0</v>
      </c>
      <c r="GT87" s="312">
        <f t="shared" si="1074"/>
        <v>88.332638980740199</v>
      </c>
      <c r="GU87" s="312">
        <f t="shared" si="1074"/>
        <v>76.798874758248843</v>
      </c>
      <c r="GV87" s="312">
        <f t="shared" si="1074"/>
        <v>78.150000000000006</v>
      </c>
      <c r="GW87" s="312">
        <f t="shared" si="1074"/>
        <v>85.899769784738794</v>
      </c>
      <c r="GX87" s="312">
        <f t="shared" si="1074"/>
        <v>0</v>
      </c>
      <c r="GY87" s="312">
        <f t="shared" si="1074"/>
        <v>0</v>
      </c>
      <c r="GZ87" s="312">
        <f t="shared" si="1074"/>
        <v>60.396061653870944</v>
      </c>
      <c r="HA87" s="312">
        <f t="shared" si="1074"/>
        <v>57.266513189825858</v>
      </c>
      <c r="HB87" s="312">
        <f t="shared" si="1074"/>
        <v>85.899769784738794</v>
      </c>
      <c r="HC87" s="312">
        <f t="shared" si="1074"/>
        <v>0</v>
      </c>
      <c r="HD87" s="312">
        <f t="shared" si="1074"/>
        <v>85.189591513801787</v>
      </c>
      <c r="HE87" s="312">
        <f t="shared" si="1074"/>
        <v>0</v>
      </c>
      <c r="HF87" s="312">
        <f t="shared" si="1074"/>
        <v>84.731582957275975</v>
      </c>
      <c r="HG87" s="312">
        <f t="shared" si="1074"/>
        <v>36.210759123834613</v>
      </c>
      <c r="HH87" s="312">
        <f t="shared" si="1074"/>
        <v>34.816568890018459</v>
      </c>
      <c r="HI87" s="312">
        <f t="shared" si="1074"/>
        <v>68.267049432124423</v>
      </c>
      <c r="HJ87" s="312">
        <f t="shared" si="1074"/>
        <v>41.334359493321863</v>
      </c>
      <c r="HL87" s="312">
        <f t="shared" ref="HL87:IT87" si="1075">HL$37*HL63</f>
        <v>0</v>
      </c>
      <c r="HM87" s="312">
        <f t="shared" si="1075"/>
        <v>0</v>
      </c>
      <c r="HN87" s="312">
        <f t="shared" si="1075"/>
        <v>0</v>
      </c>
      <c r="HO87" s="312">
        <f t="shared" si="1075"/>
        <v>0</v>
      </c>
      <c r="HP87" s="312">
        <f t="shared" si="1075"/>
        <v>0</v>
      </c>
      <c r="HQ87" s="312">
        <f t="shared" si="1075"/>
        <v>0</v>
      </c>
      <c r="HR87" s="312">
        <f t="shared" si="1075"/>
        <v>0</v>
      </c>
      <c r="HS87" s="312">
        <f t="shared" si="1075"/>
        <v>0</v>
      </c>
      <c r="HT87" s="312">
        <f t="shared" si="1075"/>
        <v>0</v>
      </c>
      <c r="HU87" s="312">
        <f t="shared" si="1075"/>
        <v>0</v>
      </c>
      <c r="HV87" s="312">
        <f t="shared" si="1075"/>
        <v>0</v>
      </c>
      <c r="HW87" s="312">
        <f t="shared" si="1075"/>
        <v>0</v>
      </c>
      <c r="HX87" s="312">
        <f t="shared" si="1075"/>
        <v>0</v>
      </c>
      <c r="HY87" s="312">
        <f t="shared" si="1075"/>
        <v>0</v>
      </c>
      <c r="HZ87" s="312">
        <f t="shared" si="1075"/>
        <v>0</v>
      </c>
      <c r="IA87" s="312">
        <f t="shared" si="1075"/>
        <v>0</v>
      </c>
      <c r="IB87" s="312">
        <f t="shared" si="1075"/>
        <v>0</v>
      </c>
      <c r="IC87" s="312">
        <f t="shared" si="1075"/>
        <v>0</v>
      </c>
      <c r="ID87" s="312">
        <f t="shared" si="1075"/>
        <v>0</v>
      </c>
      <c r="IE87" s="312">
        <f t="shared" si="1075"/>
        <v>0</v>
      </c>
      <c r="IF87" s="312">
        <f t="shared" si="1075"/>
        <v>0</v>
      </c>
      <c r="IG87" s="312">
        <f t="shared" si="1075"/>
        <v>0</v>
      </c>
      <c r="IH87" s="312">
        <f t="shared" si="1075"/>
        <v>0</v>
      </c>
      <c r="II87" s="312">
        <f t="shared" si="1075"/>
        <v>0</v>
      </c>
      <c r="IJ87" s="312">
        <f t="shared" si="1075"/>
        <v>0</v>
      </c>
      <c r="IK87" s="312">
        <f t="shared" si="1075"/>
        <v>0</v>
      </c>
      <c r="IL87" s="312">
        <f t="shared" si="1075"/>
        <v>0</v>
      </c>
      <c r="IM87" s="312">
        <f t="shared" si="1075"/>
        <v>0</v>
      </c>
      <c r="IN87" s="312">
        <f t="shared" si="1075"/>
        <v>0</v>
      </c>
      <c r="IO87" s="312">
        <f t="shared" si="1075"/>
        <v>0</v>
      </c>
      <c r="IP87" s="312">
        <f t="shared" si="1075"/>
        <v>0</v>
      </c>
      <c r="IQ87" s="312">
        <f t="shared" si="1075"/>
        <v>0</v>
      </c>
      <c r="IR87" s="312">
        <f t="shared" si="1075"/>
        <v>0</v>
      </c>
      <c r="IS87" s="312">
        <f t="shared" si="1075"/>
        <v>0</v>
      </c>
      <c r="IT87" s="312">
        <f t="shared" si="1075"/>
        <v>0</v>
      </c>
      <c r="IV87" s="312">
        <f t="shared" ref="IV87:KD87" si="1076">IV$37*IV63</f>
        <v>0</v>
      </c>
      <c r="IW87" s="312">
        <f t="shared" si="1076"/>
        <v>0</v>
      </c>
      <c r="IX87" s="312">
        <f t="shared" si="1076"/>
        <v>0</v>
      </c>
      <c r="IY87" s="312">
        <f t="shared" si="1076"/>
        <v>0</v>
      </c>
      <c r="IZ87" s="312">
        <f t="shared" si="1076"/>
        <v>0</v>
      </c>
      <c r="JA87" s="312">
        <f t="shared" si="1076"/>
        <v>0</v>
      </c>
      <c r="JB87" s="312">
        <f t="shared" si="1076"/>
        <v>0</v>
      </c>
      <c r="JC87" s="312">
        <f t="shared" si="1076"/>
        <v>0</v>
      </c>
      <c r="JD87" s="312">
        <f t="shared" si="1076"/>
        <v>0</v>
      </c>
      <c r="JE87" s="312">
        <f t="shared" si="1076"/>
        <v>0</v>
      </c>
      <c r="JF87" s="312">
        <f t="shared" si="1076"/>
        <v>0</v>
      </c>
      <c r="JG87" s="312">
        <f t="shared" si="1076"/>
        <v>0</v>
      </c>
      <c r="JH87" s="312">
        <f t="shared" si="1076"/>
        <v>0</v>
      </c>
      <c r="JI87" s="312">
        <f t="shared" si="1076"/>
        <v>0</v>
      </c>
      <c r="JJ87" s="312">
        <f t="shared" si="1076"/>
        <v>0</v>
      </c>
      <c r="JK87" s="312">
        <f t="shared" si="1076"/>
        <v>0</v>
      </c>
      <c r="JL87" s="312">
        <f t="shared" si="1076"/>
        <v>0</v>
      </c>
      <c r="JM87" s="312">
        <f t="shared" si="1076"/>
        <v>0</v>
      </c>
      <c r="JN87" s="312">
        <f t="shared" si="1076"/>
        <v>0</v>
      </c>
      <c r="JO87" s="312">
        <f t="shared" si="1076"/>
        <v>0</v>
      </c>
      <c r="JP87" s="312">
        <f t="shared" si="1076"/>
        <v>0</v>
      </c>
      <c r="JQ87" s="312">
        <f t="shared" si="1076"/>
        <v>0</v>
      </c>
      <c r="JR87" s="312">
        <f t="shared" si="1076"/>
        <v>0</v>
      </c>
      <c r="JS87" s="312">
        <f t="shared" si="1076"/>
        <v>0</v>
      </c>
      <c r="JT87" s="312">
        <f t="shared" si="1076"/>
        <v>0</v>
      </c>
      <c r="JU87" s="312">
        <f t="shared" si="1076"/>
        <v>0</v>
      </c>
      <c r="JV87" s="312">
        <f t="shared" si="1076"/>
        <v>0</v>
      </c>
      <c r="JW87" s="312">
        <f t="shared" si="1076"/>
        <v>0</v>
      </c>
      <c r="JX87" s="312">
        <f t="shared" si="1076"/>
        <v>0</v>
      </c>
      <c r="JY87" s="312">
        <f t="shared" si="1076"/>
        <v>0</v>
      </c>
      <c r="JZ87" s="312">
        <f t="shared" si="1076"/>
        <v>0</v>
      </c>
      <c r="KA87" s="312">
        <f t="shared" si="1076"/>
        <v>0</v>
      </c>
      <c r="KB87" s="312">
        <f t="shared" si="1076"/>
        <v>0</v>
      </c>
      <c r="KC87" s="312">
        <f t="shared" si="1076"/>
        <v>0</v>
      </c>
      <c r="KD87" s="312">
        <f t="shared" si="1076"/>
        <v>0</v>
      </c>
      <c r="KF87" s="312">
        <f t="shared" ref="KF87:LN87" si="1077">KF$37*KF63</f>
        <v>0</v>
      </c>
      <c r="KG87" s="312">
        <f t="shared" si="1077"/>
        <v>0</v>
      </c>
      <c r="KH87" s="312">
        <f t="shared" si="1077"/>
        <v>0</v>
      </c>
      <c r="KI87" s="312">
        <f t="shared" si="1077"/>
        <v>0</v>
      </c>
      <c r="KJ87" s="312">
        <f t="shared" si="1077"/>
        <v>0</v>
      </c>
      <c r="KK87" s="312">
        <f t="shared" si="1077"/>
        <v>0</v>
      </c>
      <c r="KL87" s="312">
        <f t="shared" si="1077"/>
        <v>0</v>
      </c>
      <c r="KM87" s="312">
        <f t="shared" si="1077"/>
        <v>0</v>
      </c>
      <c r="KN87" s="312">
        <f t="shared" si="1077"/>
        <v>0</v>
      </c>
      <c r="KO87" s="312">
        <f t="shared" si="1077"/>
        <v>0</v>
      </c>
      <c r="KP87" s="312">
        <f t="shared" si="1077"/>
        <v>0</v>
      </c>
      <c r="KQ87" s="312">
        <f t="shared" si="1077"/>
        <v>0</v>
      </c>
      <c r="KR87" s="312">
        <f t="shared" si="1077"/>
        <v>0</v>
      </c>
      <c r="KS87" s="312">
        <f t="shared" si="1077"/>
        <v>0</v>
      </c>
      <c r="KT87" s="312">
        <f t="shared" si="1077"/>
        <v>0</v>
      </c>
      <c r="KU87" s="312">
        <f t="shared" si="1077"/>
        <v>0</v>
      </c>
      <c r="KV87" s="312">
        <f t="shared" si="1077"/>
        <v>0</v>
      </c>
      <c r="KW87" s="312">
        <f t="shared" si="1077"/>
        <v>0</v>
      </c>
      <c r="KX87" s="312">
        <f t="shared" si="1077"/>
        <v>0</v>
      </c>
      <c r="KY87" s="312">
        <f t="shared" si="1077"/>
        <v>0</v>
      </c>
      <c r="KZ87" s="312">
        <f t="shared" si="1077"/>
        <v>0</v>
      </c>
      <c r="LA87" s="312">
        <f t="shared" si="1077"/>
        <v>0</v>
      </c>
      <c r="LB87" s="312">
        <f t="shared" si="1077"/>
        <v>0</v>
      </c>
      <c r="LC87" s="312">
        <f t="shared" si="1077"/>
        <v>0</v>
      </c>
      <c r="LD87" s="312">
        <f t="shared" si="1077"/>
        <v>0</v>
      </c>
      <c r="LE87" s="312">
        <f t="shared" si="1077"/>
        <v>0</v>
      </c>
      <c r="LF87" s="312">
        <f t="shared" si="1077"/>
        <v>0</v>
      </c>
      <c r="LG87" s="312">
        <f t="shared" si="1077"/>
        <v>0</v>
      </c>
      <c r="LH87" s="312">
        <f t="shared" si="1077"/>
        <v>0</v>
      </c>
      <c r="LI87" s="312">
        <f t="shared" si="1077"/>
        <v>0</v>
      </c>
      <c r="LJ87" s="312">
        <f t="shared" si="1077"/>
        <v>0</v>
      </c>
      <c r="LK87" s="312">
        <f t="shared" si="1077"/>
        <v>0</v>
      </c>
      <c r="LL87" s="312">
        <f t="shared" si="1077"/>
        <v>0</v>
      </c>
      <c r="LM87" s="312">
        <f t="shared" si="1077"/>
        <v>0</v>
      </c>
      <c r="LN87" s="312">
        <f t="shared" si="1077"/>
        <v>0</v>
      </c>
      <c r="LP87" s="312">
        <f t="shared" ref="LP87:MX87" si="1078">LP$37*LP63</f>
        <v>0</v>
      </c>
      <c r="LQ87" s="312">
        <f t="shared" si="1078"/>
        <v>0</v>
      </c>
      <c r="LR87" s="312">
        <f t="shared" si="1078"/>
        <v>0</v>
      </c>
      <c r="LS87" s="312">
        <f t="shared" si="1078"/>
        <v>0</v>
      </c>
      <c r="LT87" s="312">
        <f t="shared" si="1078"/>
        <v>0</v>
      </c>
      <c r="LU87" s="312">
        <f t="shared" si="1078"/>
        <v>0</v>
      </c>
      <c r="LV87" s="312">
        <f t="shared" si="1078"/>
        <v>0</v>
      </c>
      <c r="LW87" s="312">
        <f t="shared" si="1078"/>
        <v>0</v>
      </c>
      <c r="LX87" s="312">
        <f t="shared" si="1078"/>
        <v>0</v>
      </c>
      <c r="LY87" s="312">
        <f t="shared" si="1078"/>
        <v>0</v>
      </c>
      <c r="LZ87" s="312">
        <f t="shared" si="1078"/>
        <v>0</v>
      </c>
      <c r="MA87" s="312">
        <f t="shared" si="1078"/>
        <v>0</v>
      </c>
      <c r="MB87" s="312">
        <f t="shared" si="1078"/>
        <v>0</v>
      </c>
      <c r="MC87" s="312">
        <f t="shared" si="1078"/>
        <v>0</v>
      </c>
      <c r="MD87" s="312">
        <f t="shared" si="1078"/>
        <v>0</v>
      </c>
      <c r="ME87" s="312">
        <f t="shared" si="1078"/>
        <v>0</v>
      </c>
      <c r="MF87" s="312">
        <f t="shared" si="1078"/>
        <v>0</v>
      </c>
      <c r="MG87" s="312">
        <f t="shared" si="1078"/>
        <v>0</v>
      </c>
      <c r="MH87" s="312">
        <f t="shared" si="1078"/>
        <v>0</v>
      </c>
      <c r="MI87" s="312">
        <f t="shared" si="1078"/>
        <v>0</v>
      </c>
      <c r="MJ87" s="312">
        <f t="shared" si="1078"/>
        <v>0</v>
      </c>
      <c r="MK87" s="312">
        <f t="shared" si="1078"/>
        <v>0</v>
      </c>
      <c r="ML87" s="312">
        <f t="shared" si="1078"/>
        <v>0</v>
      </c>
      <c r="MM87" s="312">
        <f t="shared" si="1078"/>
        <v>0</v>
      </c>
      <c r="MN87" s="312">
        <f t="shared" si="1078"/>
        <v>0</v>
      </c>
      <c r="MO87" s="312">
        <f t="shared" si="1078"/>
        <v>0</v>
      </c>
      <c r="MP87" s="312">
        <f t="shared" si="1078"/>
        <v>0</v>
      </c>
      <c r="MQ87" s="312">
        <f t="shared" si="1078"/>
        <v>0</v>
      </c>
      <c r="MR87" s="312">
        <f t="shared" si="1078"/>
        <v>0</v>
      </c>
      <c r="MS87" s="312">
        <f t="shared" si="1078"/>
        <v>0</v>
      </c>
      <c r="MT87" s="312">
        <f t="shared" si="1078"/>
        <v>0</v>
      </c>
      <c r="MU87" s="312">
        <f t="shared" si="1078"/>
        <v>4137.5154145394899</v>
      </c>
      <c r="MV87" s="312">
        <f t="shared" si="1078"/>
        <v>4683.3203849787742</v>
      </c>
      <c r="MW87" s="312">
        <f t="shared" si="1078"/>
        <v>9523.1667128137997</v>
      </c>
      <c r="MX87" s="312">
        <f t="shared" si="1078"/>
        <v>3571.5838890654677</v>
      </c>
      <c r="MZ87" s="312">
        <f t="shared" ref="MZ87:OH87" si="1079">MZ$37*MZ63</f>
        <v>0</v>
      </c>
      <c r="NA87" s="312">
        <f t="shared" si="1079"/>
        <v>0</v>
      </c>
      <c r="NB87" s="312">
        <f t="shared" si="1079"/>
        <v>0</v>
      </c>
      <c r="NC87" s="312">
        <f t="shared" si="1079"/>
        <v>0</v>
      </c>
      <c r="ND87" s="312">
        <f t="shared" si="1079"/>
        <v>0</v>
      </c>
      <c r="NE87" s="312">
        <f t="shared" si="1079"/>
        <v>0</v>
      </c>
      <c r="NF87" s="312">
        <f t="shared" si="1079"/>
        <v>0</v>
      </c>
      <c r="NG87" s="312">
        <f t="shared" si="1079"/>
        <v>0</v>
      </c>
      <c r="NH87" s="312">
        <f t="shared" si="1079"/>
        <v>0</v>
      </c>
      <c r="NI87" s="312">
        <f t="shared" si="1079"/>
        <v>0</v>
      </c>
      <c r="NJ87" s="312">
        <f t="shared" si="1079"/>
        <v>0</v>
      </c>
      <c r="NK87" s="312">
        <f t="shared" si="1079"/>
        <v>0</v>
      </c>
      <c r="NL87" s="312">
        <f t="shared" si="1079"/>
        <v>0</v>
      </c>
      <c r="NM87" s="312">
        <f t="shared" si="1079"/>
        <v>0</v>
      </c>
      <c r="NN87" s="312">
        <f t="shared" si="1079"/>
        <v>0</v>
      </c>
      <c r="NO87" s="312">
        <f t="shared" si="1079"/>
        <v>0</v>
      </c>
      <c r="NP87" s="312">
        <f t="shared" si="1079"/>
        <v>0</v>
      </c>
      <c r="NQ87" s="312">
        <f t="shared" si="1079"/>
        <v>0</v>
      </c>
      <c r="NR87" s="312">
        <f t="shared" si="1079"/>
        <v>0</v>
      </c>
      <c r="NS87" s="312">
        <f t="shared" si="1079"/>
        <v>0</v>
      </c>
      <c r="NT87" s="312">
        <f t="shared" si="1079"/>
        <v>0</v>
      </c>
      <c r="NU87" s="312">
        <f t="shared" si="1079"/>
        <v>0</v>
      </c>
      <c r="NV87" s="312">
        <f t="shared" si="1079"/>
        <v>0</v>
      </c>
      <c r="NW87" s="312">
        <f t="shared" si="1079"/>
        <v>0</v>
      </c>
      <c r="NX87" s="312">
        <f t="shared" si="1079"/>
        <v>0</v>
      </c>
      <c r="NY87" s="312">
        <f t="shared" si="1079"/>
        <v>0</v>
      </c>
      <c r="NZ87" s="312">
        <f t="shared" si="1079"/>
        <v>0</v>
      </c>
      <c r="OA87" s="312">
        <f t="shared" si="1079"/>
        <v>0</v>
      </c>
      <c r="OB87" s="312">
        <f t="shared" si="1079"/>
        <v>0</v>
      </c>
      <c r="OC87" s="312">
        <f t="shared" si="1079"/>
        <v>0</v>
      </c>
      <c r="OD87" s="312">
        <f t="shared" si="1079"/>
        <v>0</v>
      </c>
      <c r="OE87" s="312">
        <f t="shared" si="1079"/>
        <v>0</v>
      </c>
      <c r="OF87" s="312">
        <f t="shared" si="1079"/>
        <v>0</v>
      </c>
      <c r="OG87" s="312">
        <f t="shared" si="1079"/>
        <v>0</v>
      </c>
      <c r="OH87" s="312">
        <f t="shared" si="1079"/>
        <v>0</v>
      </c>
      <c r="OJ87" s="312">
        <f t="shared" ref="OJ87:PR87" si="1080">OJ$37*OJ63</f>
        <v>0.1599856369785797</v>
      </c>
      <c r="OK87" s="312">
        <f t="shared" si="1080"/>
        <v>0.15896101920343056</v>
      </c>
      <c r="OL87" s="312">
        <f t="shared" si="1080"/>
        <v>7.5403087607183589E-2</v>
      </c>
      <c r="OM87" s="312">
        <f t="shared" si="1080"/>
        <v>0.1897330770697781</v>
      </c>
      <c r="ON87" s="312">
        <f t="shared" si="1080"/>
        <v>7.2707361946858659E-2</v>
      </c>
      <c r="OO87" s="312">
        <f t="shared" si="1080"/>
        <v>0.18889693411073566</v>
      </c>
      <c r="OP87" s="312">
        <f t="shared" si="1080"/>
        <v>0.18101149147335194</v>
      </c>
      <c r="OQ87" s="312">
        <f t="shared" si="1080"/>
        <v>7.4917527252137475E-2</v>
      </c>
      <c r="OR87" s="312">
        <f t="shared" si="1080"/>
        <v>6.6764187322404064E-2</v>
      </c>
      <c r="OS87" s="312">
        <f t="shared" si="1080"/>
        <v>0.16137952776075684</v>
      </c>
      <c r="OT87" s="312">
        <f t="shared" si="1080"/>
        <v>0.13739993725894048</v>
      </c>
      <c r="OU87" s="312">
        <f t="shared" si="1080"/>
        <v>6.1374347731687082E-2</v>
      </c>
      <c r="OV87" s="312">
        <f t="shared" si="1080"/>
        <v>4.8350705812875101E-2</v>
      </c>
      <c r="OW87" s="312">
        <f t="shared" si="1080"/>
        <v>0.10569791940309715</v>
      </c>
      <c r="OX87" s="312">
        <f t="shared" si="1080"/>
        <v>0.12846957672445353</v>
      </c>
      <c r="OY87" s="312">
        <f t="shared" si="1080"/>
        <v>0.17406272713862775</v>
      </c>
      <c r="OZ87" s="312">
        <f t="shared" si="1080"/>
        <v>7.0994264144604857E-2</v>
      </c>
      <c r="PA87" s="312">
        <f t="shared" si="1080"/>
        <v>0.4073009840189506</v>
      </c>
      <c r="PB87" s="312">
        <f t="shared" si="1080"/>
        <v>1.103677760140485</v>
      </c>
      <c r="PC87" s="312">
        <f t="shared" si="1080"/>
        <v>1.6108379459311304</v>
      </c>
      <c r="PD87" s="312">
        <f t="shared" si="1080"/>
        <v>1.6149179282638966</v>
      </c>
      <c r="PE87" s="312">
        <f t="shared" si="1080"/>
        <v>1.9000520666507004</v>
      </c>
      <c r="PF87" s="312">
        <f t="shared" si="1080"/>
        <v>0.7830866057944843</v>
      </c>
      <c r="PG87" s="312">
        <f t="shared" si="1080"/>
        <v>0.84330083902566477</v>
      </c>
      <c r="PH87" s="312">
        <f t="shared" si="1080"/>
        <v>1.8469201545496043</v>
      </c>
      <c r="PI87" s="312">
        <f t="shared" si="1080"/>
        <v>1.6742638070702405</v>
      </c>
      <c r="PJ87" s="312">
        <f t="shared" si="1080"/>
        <v>1.9894906595271007</v>
      </c>
      <c r="PK87" s="312">
        <f t="shared" si="1080"/>
        <v>0.73125811750048009</v>
      </c>
      <c r="PL87" s="312">
        <f t="shared" si="1080"/>
        <v>1.7557583658405629</v>
      </c>
      <c r="PM87" s="312">
        <f t="shared" si="1080"/>
        <v>0.65339164261908977</v>
      </c>
      <c r="PN87" s="312">
        <f t="shared" si="1080"/>
        <v>1.7001963922380134</v>
      </c>
      <c r="PO87" s="312">
        <f t="shared" si="1080"/>
        <v>13.565514269120465</v>
      </c>
      <c r="PP87" s="312">
        <f t="shared" si="1080"/>
        <v>13.097881094857328</v>
      </c>
      <c r="PQ87" s="312">
        <f t="shared" si="1080"/>
        <v>25.681844152513765</v>
      </c>
      <c r="PR87" s="312">
        <f t="shared" si="1080"/>
        <v>12.460701640611946</v>
      </c>
      <c r="PT87" s="312">
        <f t="shared" ref="PT87:RB87" si="1081">PT$37*PT63</f>
        <v>0</v>
      </c>
      <c r="PU87" s="312">
        <f t="shared" si="1081"/>
        <v>0</v>
      </c>
      <c r="PV87" s="312">
        <f t="shared" si="1081"/>
        <v>0</v>
      </c>
      <c r="PW87" s="312">
        <f t="shared" si="1081"/>
        <v>0</v>
      </c>
      <c r="PX87" s="312">
        <f t="shared" si="1081"/>
        <v>0</v>
      </c>
      <c r="PY87" s="312">
        <f t="shared" si="1081"/>
        <v>0</v>
      </c>
      <c r="PZ87" s="312">
        <f t="shared" si="1081"/>
        <v>0</v>
      </c>
      <c r="QA87" s="312">
        <f t="shared" si="1081"/>
        <v>0</v>
      </c>
      <c r="QB87" s="312">
        <f t="shared" si="1081"/>
        <v>0</v>
      </c>
      <c r="QC87" s="312">
        <f t="shared" si="1081"/>
        <v>0</v>
      </c>
      <c r="QD87" s="312">
        <f t="shared" si="1081"/>
        <v>0</v>
      </c>
      <c r="QE87" s="312">
        <f t="shared" si="1081"/>
        <v>0</v>
      </c>
      <c r="QF87" s="312">
        <f t="shared" si="1081"/>
        <v>0</v>
      </c>
      <c r="QG87" s="312">
        <f t="shared" si="1081"/>
        <v>0</v>
      </c>
      <c r="QH87" s="312">
        <f t="shared" si="1081"/>
        <v>0</v>
      </c>
      <c r="QI87" s="312">
        <f t="shared" si="1081"/>
        <v>0</v>
      </c>
      <c r="QJ87" s="312">
        <f t="shared" si="1081"/>
        <v>0</v>
      </c>
      <c r="QK87" s="312">
        <f t="shared" si="1081"/>
        <v>0</v>
      </c>
      <c r="QL87" s="312">
        <f t="shared" si="1081"/>
        <v>0</v>
      </c>
      <c r="QM87" s="312">
        <f t="shared" si="1081"/>
        <v>0</v>
      </c>
      <c r="QN87" s="312">
        <f t="shared" si="1081"/>
        <v>0</v>
      </c>
      <c r="QO87" s="312">
        <f t="shared" si="1081"/>
        <v>0</v>
      </c>
      <c r="QP87" s="312">
        <f t="shared" si="1081"/>
        <v>0</v>
      </c>
      <c r="QQ87" s="312">
        <f t="shared" si="1081"/>
        <v>0</v>
      </c>
      <c r="QR87" s="312">
        <f t="shared" si="1081"/>
        <v>0</v>
      </c>
      <c r="QS87" s="312">
        <f t="shared" si="1081"/>
        <v>0</v>
      </c>
      <c r="QT87" s="312">
        <f t="shared" si="1081"/>
        <v>0</v>
      </c>
      <c r="QU87" s="312">
        <f t="shared" si="1081"/>
        <v>0</v>
      </c>
      <c r="QV87" s="312">
        <f t="shared" si="1081"/>
        <v>0</v>
      </c>
      <c r="QW87" s="312">
        <f t="shared" si="1081"/>
        <v>0</v>
      </c>
      <c r="QX87" s="312">
        <f t="shared" si="1081"/>
        <v>0</v>
      </c>
      <c r="QY87" s="312">
        <f t="shared" si="1081"/>
        <v>0</v>
      </c>
      <c r="QZ87" s="312">
        <f t="shared" si="1081"/>
        <v>0</v>
      </c>
      <c r="RA87" s="312">
        <f t="shared" si="1081"/>
        <v>0</v>
      </c>
      <c r="RB87" s="312">
        <f t="shared" si="1081"/>
        <v>0</v>
      </c>
      <c r="RD87" s="312">
        <f t="shared" ref="RD87:SL87" si="1082">RD$37*RD63</f>
        <v>38.270633089483887</v>
      </c>
      <c r="RE87" s="312">
        <f t="shared" si="1082"/>
        <v>39.557376370913602</v>
      </c>
      <c r="RF87" s="312">
        <f t="shared" si="1082"/>
        <v>64.857609817847106</v>
      </c>
      <c r="RG87" s="312">
        <f t="shared" si="1082"/>
        <v>95.757143172331979</v>
      </c>
      <c r="RH87" s="312">
        <f t="shared" si="1082"/>
        <v>80.113754560397339</v>
      </c>
      <c r="RI87" s="312">
        <f t="shared" si="1082"/>
        <v>107.19097539860194</v>
      </c>
      <c r="RJ87" s="312">
        <f t="shared" si="1082"/>
        <v>100.55696096949028</v>
      </c>
      <c r="RK87" s="312">
        <f t="shared" si="1082"/>
        <v>35.526087638552816</v>
      </c>
      <c r="RL87" s="312">
        <f t="shared" si="1082"/>
        <v>30.674127015171916</v>
      </c>
      <c r="RM87" s="312">
        <f t="shared" si="1082"/>
        <v>39.338067241112292</v>
      </c>
      <c r="RN87" s="312">
        <f t="shared" si="1082"/>
        <v>20.201717416118814</v>
      </c>
      <c r="RO87" s="312">
        <f t="shared" si="1082"/>
        <v>30.72600427921342</v>
      </c>
      <c r="RP87" s="312">
        <f t="shared" si="1082"/>
        <v>39.481515799207592</v>
      </c>
      <c r="RQ87" s="312">
        <f t="shared" si="1082"/>
        <v>34.014408804695613</v>
      </c>
      <c r="RR87" s="312">
        <f t="shared" si="1082"/>
        <v>55.490450415751667</v>
      </c>
      <c r="RS87" s="312">
        <f t="shared" si="1082"/>
        <v>70.779059971256402</v>
      </c>
      <c r="RT87" s="312">
        <f t="shared" si="1082"/>
        <v>47.124438722245138</v>
      </c>
      <c r="RU87" s="312">
        <f t="shared" si="1082"/>
        <v>61.68185761402755</v>
      </c>
      <c r="RV87" s="312">
        <f t="shared" si="1082"/>
        <v>99.228025676324123</v>
      </c>
      <c r="RW87" s="312">
        <f t="shared" si="1082"/>
        <v>94.270886660170774</v>
      </c>
      <c r="RX87" s="312">
        <f t="shared" si="1082"/>
        <v>98.888839884883836</v>
      </c>
      <c r="RY87" s="312">
        <f t="shared" si="1082"/>
        <v>96.809654092837178</v>
      </c>
      <c r="RZ87" s="312">
        <f t="shared" si="1082"/>
        <v>63.309838003948968</v>
      </c>
      <c r="SA87" s="312">
        <f t="shared" si="1082"/>
        <v>59.792764473941361</v>
      </c>
      <c r="SB87" s="312">
        <f t="shared" si="1082"/>
        <v>37.181060295484649</v>
      </c>
      <c r="SC87" s="312">
        <f t="shared" si="1082"/>
        <v>32.802104588692146</v>
      </c>
      <c r="SD87" s="312">
        <f t="shared" si="1082"/>
        <v>80.352012897054834</v>
      </c>
      <c r="SE87" s="312">
        <f t="shared" si="1082"/>
        <v>50.998734248706576</v>
      </c>
      <c r="SF87" s="312">
        <f t="shared" si="1082"/>
        <v>75.386302010257793</v>
      </c>
      <c r="SG87" s="312">
        <f t="shared" si="1082"/>
        <v>48.862753347869244</v>
      </c>
      <c r="SH87" s="312">
        <f t="shared" si="1082"/>
        <v>75.667792176852373</v>
      </c>
      <c r="SI87" s="312">
        <f t="shared" si="1082"/>
        <v>17.682984075695462</v>
      </c>
      <c r="SJ87" s="312">
        <f t="shared" si="1082"/>
        <v>17.108554131122052</v>
      </c>
      <c r="SK87" s="312">
        <f t="shared" si="1082"/>
        <v>37.556398322732875</v>
      </c>
      <c r="SL87" s="312">
        <f t="shared" si="1082"/>
        <v>5.4981308794079968</v>
      </c>
      <c r="SN87" s="312">
        <f t="shared" ref="SN87:TV87" si="1083">SN$37*SN63</f>
        <v>0</v>
      </c>
      <c r="SO87" s="312">
        <f t="shared" si="1083"/>
        <v>0</v>
      </c>
      <c r="SP87" s="312">
        <f t="shared" si="1083"/>
        <v>0</v>
      </c>
      <c r="SQ87" s="312">
        <f t="shared" si="1083"/>
        <v>0</v>
      </c>
      <c r="SR87" s="312">
        <f t="shared" si="1083"/>
        <v>0</v>
      </c>
      <c r="SS87" s="312">
        <f t="shared" si="1083"/>
        <v>0</v>
      </c>
      <c r="ST87" s="312">
        <f t="shared" si="1083"/>
        <v>0</v>
      </c>
      <c r="SU87" s="312">
        <f t="shared" si="1083"/>
        <v>0</v>
      </c>
      <c r="SV87" s="312">
        <f t="shared" si="1083"/>
        <v>0</v>
      </c>
      <c r="SW87" s="312">
        <f t="shared" si="1083"/>
        <v>0</v>
      </c>
      <c r="SX87" s="312">
        <f t="shared" si="1083"/>
        <v>0</v>
      </c>
      <c r="SY87" s="312">
        <f t="shared" si="1083"/>
        <v>0</v>
      </c>
      <c r="SZ87" s="312">
        <f t="shared" si="1083"/>
        <v>0</v>
      </c>
      <c r="TA87" s="312">
        <f t="shared" si="1083"/>
        <v>0</v>
      </c>
      <c r="TB87" s="312">
        <f t="shared" si="1083"/>
        <v>0</v>
      </c>
      <c r="TC87" s="312">
        <f t="shared" si="1083"/>
        <v>0</v>
      </c>
      <c r="TD87" s="312">
        <f t="shared" si="1083"/>
        <v>0</v>
      </c>
      <c r="TE87" s="312">
        <f t="shared" si="1083"/>
        <v>0</v>
      </c>
      <c r="TF87" s="312">
        <f t="shared" si="1083"/>
        <v>0</v>
      </c>
      <c r="TG87" s="312">
        <f t="shared" si="1083"/>
        <v>0</v>
      </c>
      <c r="TH87" s="312">
        <f t="shared" si="1083"/>
        <v>0</v>
      </c>
      <c r="TI87" s="312">
        <f t="shared" si="1083"/>
        <v>0</v>
      </c>
      <c r="TJ87" s="312">
        <f t="shared" si="1083"/>
        <v>0</v>
      </c>
      <c r="TK87" s="312">
        <f t="shared" si="1083"/>
        <v>0</v>
      </c>
      <c r="TL87" s="312">
        <f t="shared" si="1083"/>
        <v>0</v>
      </c>
      <c r="TM87" s="312">
        <f t="shared" si="1083"/>
        <v>0</v>
      </c>
      <c r="TN87" s="312">
        <f t="shared" si="1083"/>
        <v>0</v>
      </c>
      <c r="TO87" s="312">
        <f t="shared" si="1083"/>
        <v>0</v>
      </c>
      <c r="TP87" s="312">
        <f t="shared" si="1083"/>
        <v>0</v>
      </c>
      <c r="TQ87" s="312">
        <f t="shared" si="1083"/>
        <v>0</v>
      </c>
      <c r="TR87" s="312">
        <f t="shared" si="1083"/>
        <v>0</v>
      </c>
      <c r="TS87" s="312">
        <f t="shared" si="1083"/>
        <v>0</v>
      </c>
      <c r="TT87" s="312">
        <f t="shared" si="1083"/>
        <v>0</v>
      </c>
      <c r="TU87" s="312">
        <f t="shared" si="1083"/>
        <v>0</v>
      </c>
      <c r="TV87" s="312">
        <f t="shared" si="1083"/>
        <v>0</v>
      </c>
      <c r="TX87" s="312">
        <f t="shared" ref="TX87:VF87" si="1084">TX$37*TX63</f>
        <v>59.388167903479598</v>
      </c>
      <c r="TY87" s="312">
        <f t="shared" si="1084"/>
        <v>63.866718355264474</v>
      </c>
      <c r="TZ87" s="312">
        <f t="shared" si="1084"/>
        <v>71.665294453583343</v>
      </c>
      <c r="UA87" s="312">
        <f t="shared" si="1084"/>
        <v>157.64104099838946</v>
      </c>
      <c r="UB87" s="312">
        <f t="shared" si="1084"/>
        <v>40.413343112371258</v>
      </c>
      <c r="UC87" s="312">
        <f t="shared" si="1084"/>
        <v>73.34507183437016</v>
      </c>
      <c r="UD87" s="312">
        <f t="shared" si="1084"/>
        <v>36.775612468419702</v>
      </c>
      <c r="UE87" s="312">
        <f t="shared" si="1084"/>
        <v>11.331191228683528</v>
      </c>
      <c r="UF87" s="312">
        <f t="shared" si="1084"/>
        <v>12.057376063690809</v>
      </c>
      <c r="UG87" s="312">
        <f t="shared" si="1084"/>
        <v>28.469911382068123</v>
      </c>
      <c r="UH87" s="312">
        <f t="shared" si="1084"/>
        <v>5.5900908482582823</v>
      </c>
      <c r="UI87" s="312">
        <f t="shared" si="1084"/>
        <v>4.2513781746763391</v>
      </c>
      <c r="UJ87" s="312">
        <f t="shared" si="1084"/>
        <v>3.3155360946578551</v>
      </c>
      <c r="UK87" s="312">
        <f t="shared" si="1084"/>
        <v>3.3886927600867236</v>
      </c>
      <c r="UL87" s="312">
        <f t="shared" si="1084"/>
        <v>8.8633429562089514</v>
      </c>
      <c r="UM87" s="312">
        <f t="shared" si="1084"/>
        <v>1.10893178622321</v>
      </c>
      <c r="UN87" s="312">
        <f t="shared" si="1084"/>
        <v>0.88413702414589035</v>
      </c>
      <c r="UO87" s="312">
        <f t="shared" si="1084"/>
        <v>1.0082995491935971</v>
      </c>
      <c r="UP87" s="312">
        <f t="shared" si="1084"/>
        <v>2.0090020602762939</v>
      </c>
      <c r="UQ87" s="312">
        <f t="shared" si="1084"/>
        <v>1.0806930463597755</v>
      </c>
      <c r="UR87" s="312">
        <f t="shared" si="1084"/>
        <v>3.006739120946905</v>
      </c>
      <c r="US87" s="312">
        <f t="shared" si="1084"/>
        <v>1.6235665138823345</v>
      </c>
      <c r="UT87" s="312">
        <f t="shared" si="1084"/>
        <v>1.0321374989878067</v>
      </c>
      <c r="UU87" s="312">
        <f t="shared" si="1084"/>
        <v>0.10460707843497044</v>
      </c>
      <c r="UV87" s="312">
        <f t="shared" si="1084"/>
        <v>0.41313551064431303</v>
      </c>
      <c r="UW87" s="312">
        <f t="shared" si="1084"/>
        <v>1.5409547751105674</v>
      </c>
      <c r="UX87" s="312">
        <f t="shared" si="1084"/>
        <v>5.2441198398399376</v>
      </c>
      <c r="UY87" s="312">
        <f t="shared" si="1084"/>
        <v>2.3396734867134992</v>
      </c>
      <c r="UZ87" s="312">
        <f t="shared" si="1084"/>
        <v>2.3679398741382713</v>
      </c>
      <c r="VA87" s="312">
        <f t="shared" si="1084"/>
        <v>0.51556980088300697</v>
      </c>
      <c r="VB87" s="312">
        <f t="shared" si="1084"/>
        <v>1.5115052156770665</v>
      </c>
      <c r="VC87" s="312">
        <f t="shared" si="1084"/>
        <v>9.7766074342675466</v>
      </c>
      <c r="VD87" s="312">
        <f t="shared" si="1084"/>
        <v>1.0181182275313649</v>
      </c>
      <c r="VE87" s="312">
        <f t="shared" si="1084"/>
        <v>2.0480061510896719</v>
      </c>
      <c r="VF87" s="312">
        <f t="shared" si="1084"/>
        <v>0.79217953737174962</v>
      </c>
      <c r="VH87" s="312">
        <f t="shared" ref="VH87:WP87" si="1085">VH$37*VH63</f>
        <v>2.3352343093035701</v>
      </c>
      <c r="VI87" s="312">
        <f t="shared" si="1085"/>
        <v>2.320978518461891</v>
      </c>
      <c r="VJ87" s="312">
        <f t="shared" si="1085"/>
        <v>5.0173228346456691</v>
      </c>
      <c r="VK87" s="312">
        <f t="shared" si="1085"/>
        <v>4.6947237729506295</v>
      </c>
      <c r="VL87" s="312">
        <f t="shared" si="1085"/>
        <v>5.3574803149606307</v>
      </c>
      <c r="VM87" s="312">
        <f t="shared" si="1085"/>
        <v>4.8651846688835905</v>
      </c>
      <c r="VN87" s="312">
        <f t="shared" si="1085"/>
        <v>4.9433659820558491</v>
      </c>
      <c r="VO87" s="312">
        <f t="shared" si="1085"/>
        <v>5.5870866141732289</v>
      </c>
      <c r="VP87" s="312">
        <f t="shared" si="1085"/>
        <v>5.7061417322834638</v>
      </c>
      <c r="VQ87" s="312">
        <f t="shared" si="1085"/>
        <v>5.2753161478200346</v>
      </c>
      <c r="VR87" s="312">
        <f t="shared" si="1085"/>
        <v>2.8491216267869426</v>
      </c>
      <c r="VS87" s="312">
        <f t="shared" si="1085"/>
        <v>5.9485039370078727</v>
      </c>
      <c r="VT87" s="312">
        <f t="shared" si="1085"/>
        <v>6.073228346456693</v>
      </c>
      <c r="VU87" s="312">
        <f t="shared" si="1085"/>
        <v>2.9685987309838695</v>
      </c>
      <c r="VV87" s="312">
        <f t="shared" si="1085"/>
        <v>5.7072358615749801</v>
      </c>
      <c r="VW87" s="312">
        <f t="shared" si="1085"/>
        <v>5.9148649227865571</v>
      </c>
      <c r="VX87" s="312">
        <f t="shared" si="1085"/>
        <v>6.5409448818897635</v>
      </c>
      <c r="VY87" s="312">
        <f t="shared" si="1085"/>
        <v>31.060629921259842</v>
      </c>
      <c r="VZ87" s="312">
        <f t="shared" si="1085"/>
        <v>16.309134592082106</v>
      </c>
      <c r="WA87" s="312">
        <f t="shared" si="1085"/>
        <v>27.911382247705021</v>
      </c>
      <c r="WB87" s="312">
        <f t="shared" si="1085"/>
        <v>25.594767607377573</v>
      </c>
      <c r="WC87" s="312">
        <f t="shared" si="1085"/>
        <v>20.573861142585301</v>
      </c>
      <c r="WD87" s="312">
        <f t="shared" si="1085"/>
        <v>26.716535433070867</v>
      </c>
      <c r="WE87" s="312">
        <f t="shared" si="1085"/>
        <v>25.859055118110234</v>
      </c>
      <c r="WF87" s="312">
        <f t="shared" si="1085"/>
        <v>10.376179191193334</v>
      </c>
      <c r="WG87" s="312">
        <f t="shared" si="1085"/>
        <v>10.525525571439493</v>
      </c>
      <c r="WH87" s="312">
        <f t="shared" si="1085"/>
        <v>14.194394153816056</v>
      </c>
      <c r="WI87" s="312">
        <f t="shared" si="1085"/>
        <v>24.190157480314959</v>
      </c>
      <c r="WJ87" s="312">
        <f t="shared" si="1085"/>
        <v>17.943252203469509</v>
      </c>
      <c r="WK87" s="312">
        <f t="shared" si="1085"/>
        <v>18.372047244094489</v>
      </c>
      <c r="WL87" s="312">
        <f t="shared" si="1085"/>
        <v>15.283805894740992</v>
      </c>
      <c r="WM87" s="312">
        <f t="shared" si="1085"/>
        <v>3.6758507528090263</v>
      </c>
      <c r="WN87" s="312">
        <f t="shared" si="1085"/>
        <v>3.1533720623757122</v>
      </c>
      <c r="WO87" s="312">
        <f t="shared" si="1085"/>
        <v>6.1830161133941877</v>
      </c>
      <c r="WP87" s="312">
        <f t="shared" si="1085"/>
        <v>2.9848037845157691</v>
      </c>
      <c r="WR87" s="312">
        <f t="shared" ref="WR87:XZ87" si="1086">WR$37*WR63</f>
        <v>0</v>
      </c>
      <c r="WS87" s="312">
        <f t="shared" si="1086"/>
        <v>0</v>
      </c>
      <c r="WT87" s="312">
        <f t="shared" si="1086"/>
        <v>0</v>
      </c>
      <c r="WU87" s="312">
        <f t="shared" si="1086"/>
        <v>0</v>
      </c>
      <c r="WV87" s="312">
        <f t="shared" si="1086"/>
        <v>0</v>
      </c>
      <c r="WW87" s="312">
        <f t="shared" si="1086"/>
        <v>0</v>
      </c>
      <c r="WX87" s="312">
        <f t="shared" si="1086"/>
        <v>0</v>
      </c>
      <c r="WY87" s="312">
        <f t="shared" si="1086"/>
        <v>0</v>
      </c>
      <c r="WZ87" s="312">
        <f t="shared" si="1086"/>
        <v>0</v>
      </c>
      <c r="XA87" s="312">
        <f t="shared" si="1086"/>
        <v>0</v>
      </c>
      <c r="XB87" s="312">
        <f t="shared" si="1086"/>
        <v>0</v>
      </c>
      <c r="XC87" s="312">
        <f t="shared" si="1086"/>
        <v>0</v>
      </c>
      <c r="XD87" s="312">
        <f t="shared" si="1086"/>
        <v>0</v>
      </c>
      <c r="XE87" s="312">
        <f t="shared" si="1086"/>
        <v>0</v>
      </c>
      <c r="XF87" s="312">
        <f t="shared" si="1086"/>
        <v>0</v>
      </c>
      <c r="XG87" s="312">
        <f t="shared" si="1086"/>
        <v>0</v>
      </c>
      <c r="XH87" s="312">
        <f t="shared" si="1086"/>
        <v>0</v>
      </c>
      <c r="XI87" s="312">
        <f t="shared" si="1086"/>
        <v>0</v>
      </c>
      <c r="XJ87" s="312">
        <f t="shared" si="1086"/>
        <v>0</v>
      </c>
      <c r="XK87" s="312">
        <f t="shared" si="1086"/>
        <v>0</v>
      </c>
      <c r="XL87" s="312">
        <f t="shared" si="1086"/>
        <v>0</v>
      </c>
      <c r="XM87" s="312">
        <f t="shared" si="1086"/>
        <v>0</v>
      </c>
      <c r="XN87" s="312">
        <f t="shared" si="1086"/>
        <v>0</v>
      </c>
      <c r="XO87" s="312">
        <f t="shared" si="1086"/>
        <v>0</v>
      </c>
      <c r="XP87" s="312">
        <f t="shared" si="1086"/>
        <v>0</v>
      </c>
      <c r="XQ87" s="312">
        <f t="shared" si="1086"/>
        <v>0</v>
      </c>
      <c r="XR87" s="312">
        <f t="shared" si="1086"/>
        <v>0</v>
      </c>
      <c r="XS87" s="312">
        <f t="shared" si="1086"/>
        <v>0</v>
      </c>
      <c r="XT87" s="312">
        <f t="shared" si="1086"/>
        <v>0</v>
      </c>
      <c r="XU87" s="312">
        <f t="shared" si="1086"/>
        <v>0</v>
      </c>
      <c r="XV87" s="312">
        <f t="shared" si="1086"/>
        <v>0</v>
      </c>
      <c r="XW87" s="312">
        <f t="shared" si="1086"/>
        <v>0</v>
      </c>
      <c r="XX87" s="312">
        <f t="shared" si="1086"/>
        <v>0</v>
      </c>
      <c r="XY87" s="312">
        <f t="shared" si="1086"/>
        <v>0</v>
      </c>
      <c r="XZ87" s="312">
        <f t="shared" si="1086"/>
        <v>0</v>
      </c>
      <c r="YB87" s="312">
        <f t="shared" ref="YB87:ZJ87" si="1087">YB$37*YB63</f>
        <v>0</v>
      </c>
      <c r="YC87" s="312">
        <f t="shared" si="1087"/>
        <v>0</v>
      </c>
      <c r="YD87" s="312">
        <f t="shared" si="1087"/>
        <v>0</v>
      </c>
      <c r="YE87" s="312">
        <f t="shared" si="1087"/>
        <v>0</v>
      </c>
      <c r="YF87" s="312">
        <f t="shared" si="1087"/>
        <v>0</v>
      </c>
      <c r="YG87" s="312">
        <f t="shared" si="1087"/>
        <v>0</v>
      </c>
      <c r="YH87" s="312">
        <f t="shared" si="1087"/>
        <v>0</v>
      </c>
      <c r="YI87" s="312">
        <f t="shared" si="1087"/>
        <v>0</v>
      </c>
      <c r="YJ87" s="312">
        <f t="shared" si="1087"/>
        <v>0</v>
      </c>
      <c r="YK87" s="312">
        <f t="shared" si="1087"/>
        <v>0</v>
      </c>
      <c r="YL87" s="312">
        <f t="shared" si="1087"/>
        <v>0</v>
      </c>
      <c r="YM87" s="312">
        <f t="shared" si="1087"/>
        <v>0</v>
      </c>
      <c r="YN87" s="312">
        <f t="shared" si="1087"/>
        <v>0</v>
      </c>
      <c r="YO87" s="312">
        <f t="shared" si="1087"/>
        <v>0</v>
      </c>
      <c r="YP87" s="312">
        <f t="shared" si="1087"/>
        <v>0</v>
      </c>
      <c r="YQ87" s="312">
        <f t="shared" si="1087"/>
        <v>0</v>
      </c>
      <c r="YR87" s="312">
        <f t="shared" si="1087"/>
        <v>0</v>
      </c>
      <c r="YS87" s="312">
        <f t="shared" si="1087"/>
        <v>0</v>
      </c>
      <c r="YT87" s="312">
        <f t="shared" si="1087"/>
        <v>0</v>
      </c>
      <c r="YU87" s="312">
        <f t="shared" si="1087"/>
        <v>0</v>
      </c>
      <c r="YV87" s="312">
        <f t="shared" si="1087"/>
        <v>0</v>
      </c>
      <c r="YW87" s="312">
        <f t="shared" si="1087"/>
        <v>0</v>
      </c>
      <c r="YX87" s="312">
        <f t="shared" si="1087"/>
        <v>0</v>
      </c>
      <c r="YY87" s="312">
        <f t="shared" si="1087"/>
        <v>0</v>
      </c>
      <c r="YZ87" s="312">
        <f t="shared" si="1087"/>
        <v>0</v>
      </c>
      <c r="ZA87" s="312">
        <f t="shared" si="1087"/>
        <v>0</v>
      </c>
      <c r="ZB87" s="312">
        <f t="shared" si="1087"/>
        <v>0</v>
      </c>
      <c r="ZC87" s="312">
        <f t="shared" si="1087"/>
        <v>0</v>
      </c>
      <c r="ZD87" s="312">
        <f t="shared" si="1087"/>
        <v>0</v>
      </c>
      <c r="ZE87" s="312">
        <f t="shared" si="1087"/>
        <v>0</v>
      </c>
      <c r="ZF87" s="312">
        <f t="shared" si="1087"/>
        <v>0</v>
      </c>
      <c r="ZG87" s="312">
        <f t="shared" si="1087"/>
        <v>0</v>
      </c>
      <c r="ZH87" s="312">
        <f t="shared" si="1087"/>
        <v>0</v>
      </c>
      <c r="ZI87" s="312">
        <f t="shared" si="1087"/>
        <v>0</v>
      </c>
      <c r="ZJ87" s="312">
        <f t="shared" si="1087"/>
        <v>0</v>
      </c>
      <c r="ZL87" s="312">
        <f t="shared" ref="ZL87:AAT87" si="1088">ZL$37*ZL63</f>
        <v>0</v>
      </c>
      <c r="ZM87" s="312">
        <f t="shared" si="1088"/>
        <v>0</v>
      </c>
      <c r="ZN87" s="312">
        <f t="shared" si="1088"/>
        <v>0</v>
      </c>
      <c r="ZO87" s="312">
        <f t="shared" si="1088"/>
        <v>0</v>
      </c>
      <c r="ZP87" s="312">
        <f t="shared" si="1088"/>
        <v>0</v>
      </c>
      <c r="ZQ87" s="312">
        <f t="shared" si="1088"/>
        <v>0</v>
      </c>
      <c r="ZR87" s="312">
        <f t="shared" si="1088"/>
        <v>0</v>
      </c>
      <c r="ZS87" s="312">
        <f t="shared" si="1088"/>
        <v>0</v>
      </c>
      <c r="ZT87" s="312">
        <f t="shared" si="1088"/>
        <v>0</v>
      </c>
      <c r="ZU87" s="312">
        <f t="shared" si="1088"/>
        <v>0</v>
      </c>
      <c r="ZV87" s="312">
        <f t="shared" si="1088"/>
        <v>0</v>
      </c>
      <c r="ZW87" s="312">
        <f t="shared" si="1088"/>
        <v>0</v>
      </c>
      <c r="ZX87" s="312">
        <f t="shared" si="1088"/>
        <v>0</v>
      </c>
      <c r="ZY87" s="312">
        <f t="shared" si="1088"/>
        <v>0</v>
      </c>
      <c r="ZZ87" s="312">
        <f t="shared" si="1088"/>
        <v>0</v>
      </c>
      <c r="AAA87" s="312">
        <f t="shared" si="1088"/>
        <v>0</v>
      </c>
      <c r="AAB87" s="312">
        <f t="shared" si="1088"/>
        <v>0</v>
      </c>
      <c r="AAC87" s="312">
        <f t="shared" si="1088"/>
        <v>0</v>
      </c>
      <c r="AAD87" s="312">
        <f t="shared" si="1088"/>
        <v>0</v>
      </c>
      <c r="AAE87" s="312">
        <f t="shared" si="1088"/>
        <v>0</v>
      </c>
      <c r="AAF87" s="312">
        <f t="shared" si="1088"/>
        <v>0</v>
      </c>
      <c r="AAG87" s="312">
        <f t="shared" si="1088"/>
        <v>0</v>
      </c>
      <c r="AAH87" s="312">
        <f t="shared" si="1088"/>
        <v>0</v>
      </c>
      <c r="AAI87" s="312">
        <f t="shared" si="1088"/>
        <v>0</v>
      </c>
      <c r="AAJ87" s="312">
        <f t="shared" si="1088"/>
        <v>0</v>
      </c>
      <c r="AAK87" s="312">
        <f t="shared" si="1088"/>
        <v>0</v>
      </c>
      <c r="AAL87" s="312">
        <f t="shared" si="1088"/>
        <v>0</v>
      </c>
      <c r="AAM87" s="312">
        <f t="shared" si="1088"/>
        <v>0</v>
      </c>
      <c r="AAN87" s="312">
        <f t="shared" si="1088"/>
        <v>0</v>
      </c>
      <c r="AAO87" s="312">
        <f t="shared" si="1088"/>
        <v>0</v>
      </c>
      <c r="AAP87" s="312">
        <f t="shared" si="1088"/>
        <v>0</v>
      </c>
      <c r="AAQ87" s="312">
        <f t="shared" si="1088"/>
        <v>0</v>
      </c>
      <c r="AAR87" s="312">
        <f t="shared" si="1088"/>
        <v>0</v>
      </c>
      <c r="AAS87" s="312">
        <f t="shared" si="1088"/>
        <v>0</v>
      </c>
      <c r="AAT87" s="312">
        <f t="shared" si="1088"/>
        <v>0</v>
      </c>
      <c r="AAV87" s="312">
        <f t="shared" ref="AAV87:ACD87" si="1089">AAV$37*AAV63</f>
        <v>4.4833846365724952</v>
      </c>
      <c r="AAW87" s="312">
        <f t="shared" si="1089"/>
        <v>2.7928491251828209</v>
      </c>
      <c r="AAX87" s="312">
        <f t="shared" si="1089"/>
        <v>2.7481547822458197</v>
      </c>
      <c r="AAY87" s="312">
        <f t="shared" si="1089"/>
        <v>2.8185977171975023</v>
      </c>
      <c r="AAZ87" s="312">
        <f t="shared" si="1089"/>
        <v>3.8715341137017694</v>
      </c>
      <c r="ABA87" s="312">
        <f t="shared" si="1089"/>
        <v>3.7542777763809121</v>
      </c>
      <c r="ABB87" s="312">
        <f t="shared" si="1089"/>
        <v>3.1467659412562505</v>
      </c>
      <c r="ABC87" s="312">
        <f t="shared" si="1089"/>
        <v>5.9144718422757183</v>
      </c>
      <c r="ABD87" s="312">
        <f t="shared" si="1089"/>
        <v>5.209369680988476</v>
      </c>
      <c r="ABE87" s="312">
        <f t="shared" si="1089"/>
        <v>1.5710419500712238</v>
      </c>
      <c r="ABF87" s="312">
        <f t="shared" si="1089"/>
        <v>2.8319284064665129</v>
      </c>
      <c r="ABG87" s="312">
        <f t="shared" si="1089"/>
        <v>3.2507211378933074</v>
      </c>
      <c r="ABH87" s="312">
        <f t="shared" si="1089"/>
        <v>3.1576670958164388</v>
      </c>
      <c r="ABI87" s="312">
        <f t="shared" si="1089"/>
        <v>3.0760367688249102</v>
      </c>
      <c r="ABJ87" s="312">
        <f t="shared" si="1089"/>
        <v>2.2587818454251751</v>
      </c>
      <c r="ABK87" s="312">
        <f t="shared" si="1089"/>
        <v>3.4053398260696381</v>
      </c>
      <c r="ABL87" s="312">
        <f t="shared" si="1089"/>
        <v>4.473065482970088</v>
      </c>
      <c r="ABM87" s="312">
        <f t="shared" si="1089"/>
        <v>2.2743361297691336</v>
      </c>
      <c r="ABN87" s="312">
        <f t="shared" si="1089"/>
        <v>1.7548075239354115</v>
      </c>
      <c r="ABO87" s="312">
        <f t="shared" si="1089"/>
        <v>1.7530750865097351</v>
      </c>
      <c r="ABP87" s="312">
        <f t="shared" si="1089"/>
        <v>1.7796463455260467</v>
      </c>
      <c r="ABQ87" s="312">
        <f t="shared" si="1089"/>
        <v>1.7810756064022293</v>
      </c>
      <c r="ABR87" s="312">
        <f t="shared" si="1089"/>
        <v>2.3412283688799906</v>
      </c>
      <c r="ABS87" s="312">
        <f t="shared" si="1089"/>
        <v>2.3421969958517828</v>
      </c>
      <c r="ABT87" s="312">
        <f t="shared" si="1089"/>
        <v>4.4036646307606881</v>
      </c>
      <c r="ABU87" s="312">
        <f t="shared" si="1089"/>
        <v>2.3518428650749579</v>
      </c>
      <c r="ABV87" s="312">
        <f t="shared" si="1089"/>
        <v>1.7810756064022293</v>
      </c>
      <c r="ABW87" s="312">
        <f t="shared" si="1089"/>
        <v>2.4500564580637523</v>
      </c>
      <c r="ABX87" s="312">
        <f t="shared" si="1089"/>
        <v>1.7324374256763655</v>
      </c>
      <c r="ABY87" s="312">
        <f t="shared" si="1089"/>
        <v>2.5640125723922988</v>
      </c>
      <c r="ABZ87" s="312">
        <f t="shared" si="1089"/>
        <v>2.2521686533792753</v>
      </c>
      <c r="ACA87" s="312">
        <f t="shared" si="1089"/>
        <v>0.69322140206992622</v>
      </c>
      <c r="ACB87" s="312">
        <f t="shared" si="1089"/>
        <v>0.70934821480870647</v>
      </c>
      <c r="ACC87" s="312">
        <f t="shared" si="1089"/>
        <v>1.3908639245269843</v>
      </c>
      <c r="ACD87" s="312">
        <f t="shared" si="1089"/>
        <v>0.49995872502330663</v>
      </c>
      <c r="ACF87" s="312">
        <f t="shared" ref="ACF87:ADN87" si="1090">ACF$37*ACF63</f>
        <v>408.62098268559652</v>
      </c>
      <c r="ACG87" s="312">
        <f t="shared" si="1090"/>
        <v>432.58547627882359</v>
      </c>
      <c r="ACH87" s="312">
        <f t="shared" si="1090"/>
        <v>387.6363053746648</v>
      </c>
      <c r="ACI87" s="312">
        <f t="shared" si="1090"/>
        <v>413.09346372775497</v>
      </c>
      <c r="ACJ87" s="312">
        <f t="shared" si="1090"/>
        <v>439.16139212549024</v>
      </c>
      <c r="ACK87" s="312">
        <f t="shared" si="1090"/>
        <v>441.5837504490911</v>
      </c>
      <c r="ACL87" s="312">
        <f t="shared" si="1090"/>
        <v>472.9777631747711</v>
      </c>
      <c r="ACM87" s="312">
        <f t="shared" si="1090"/>
        <v>482.91193018587637</v>
      </c>
      <c r="ACN87" s="312">
        <f t="shared" si="1090"/>
        <v>510.08528603925095</v>
      </c>
      <c r="ACO87" s="312">
        <f t="shared" si="1090"/>
        <v>583.61438387694079</v>
      </c>
      <c r="ACP87" s="312">
        <f t="shared" si="1090"/>
        <v>599.73086036293398</v>
      </c>
      <c r="ACQ87" s="312">
        <f t="shared" si="1090"/>
        <v>626.22330484021631</v>
      </c>
      <c r="ACR87" s="312">
        <f t="shared" si="1090"/>
        <v>658.83624116099975</v>
      </c>
      <c r="ACS87" s="312">
        <f t="shared" si="1090"/>
        <v>738.62141410771233</v>
      </c>
      <c r="ACT87" s="312">
        <f t="shared" si="1090"/>
        <v>705.74986442366298</v>
      </c>
      <c r="ACU87" s="312">
        <f t="shared" si="1090"/>
        <v>727.44802685248999</v>
      </c>
      <c r="ACV87" s="312">
        <f t="shared" si="1090"/>
        <v>761.16131644407733</v>
      </c>
      <c r="ACW87" s="312">
        <f t="shared" si="1090"/>
        <v>703.65204334982616</v>
      </c>
      <c r="ACX87" s="312">
        <f t="shared" si="1090"/>
        <v>696.41161901447697</v>
      </c>
      <c r="ACY87" s="312">
        <f t="shared" si="1090"/>
        <v>764.44242989076395</v>
      </c>
      <c r="ACZ87" s="312">
        <f t="shared" si="1090"/>
        <v>834.99385777752661</v>
      </c>
      <c r="ADA87" s="312">
        <f t="shared" si="1090"/>
        <v>875.22157695427302</v>
      </c>
      <c r="ADB87" s="312">
        <f t="shared" si="1090"/>
        <v>914.65187264864119</v>
      </c>
      <c r="ADC87" s="312">
        <f t="shared" si="1090"/>
        <v>909.33300151291587</v>
      </c>
      <c r="ADD87" s="312">
        <f t="shared" si="1090"/>
        <v>958.04542480496616</v>
      </c>
      <c r="ADE87" s="312">
        <f t="shared" si="1090"/>
        <v>1031.1444049099841</v>
      </c>
      <c r="ADF87" s="312">
        <f t="shared" si="1090"/>
        <v>969.88650880517434</v>
      </c>
      <c r="ADG87" s="312">
        <f t="shared" si="1090"/>
        <v>1018.1338446924738</v>
      </c>
      <c r="ADH87" s="312">
        <f t="shared" si="1090"/>
        <v>1068.7871591481676</v>
      </c>
      <c r="ADI87" s="312">
        <f t="shared" si="1090"/>
        <v>1110.3955605720334</v>
      </c>
      <c r="ADJ87" s="312">
        <f t="shared" si="1090"/>
        <v>1147.4780478257669</v>
      </c>
      <c r="ADK87" s="312">
        <f t="shared" si="1090"/>
        <v>583.16899860837464</v>
      </c>
      <c r="ADL87" s="312">
        <f t="shared" si="1090"/>
        <v>581.88029574402799</v>
      </c>
      <c r="ADM87" s="312">
        <f t="shared" si="1090"/>
        <v>1152.3388059577073</v>
      </c>
      <c r="ADN87" s="312">
        <f t="shared" si="1090"/>
        <v>570.06727834286187</v>
      </c>
      <c r="ADP87" s="312">
        <f t="shared" ref="ADP87:AEX87" si="1091">ADP$37*ADP63</f>
        <v>0</v>
      </c>
      <c r="ADQ87" s="312">
        <f t="shared" si="1091"/>
        <v>0</v>
      </c>
      <c r="ADR87" s="312">
        <f t="shared" si="1091"/>
        <v>0</v>
      </c>
      <c r="ADS87" s="312">
        <f t="shared" si="1091"/>
        <v>0</v>
      </c>
      <c r="ADT87" s="312">
        <f t="shared" si="1091"/>
        <v>0</v>
      </c>
      <c r="ADU87" s="312">
        <f t="shared" si="1091"/>
        <v>0</v>
      </c>
      <c r="ADV87" s="312">
        <f t="shared" si="1091"/>
        <v>0</v>
      </c>
      <c r="ADW87" s="312">
        <f t="shared" si="1091"/>
        <v>0</v>
      </c>
      <c r="ADX87" s="312">
        <f t="shared" si="1091"/>
        <v>0</v>
      </c>
      <c r="ADY87" s="312">
        <f t="shared" si="1091"/>
        <v>0</v>
      </c>
      <c r="ADZ87" s="312">
        <f t="shared" si="1091"/>
        <v>0</v>
      </c>
      <c r="AEA87" s="312">
        <f t="shared" si="1091"/>
        <v>0</v>
      </c>
      <c r="AEB87" s="312">
        <f t="shared" si="1091"/>
        <v>0</v>
      </c>
      <c r="AEC87" s="312">
        <f t="shared" si="1091"/>
        <v>0</v>
      </c>
      <c r="AED87" s="312">
        <f t="shared" si="1091"/>
        <v>0</v>
      </c>
      <c r="AEE87" s="312">
        <f t="shared" si="1091"/>
        <v>0</v>
      </c>
      <c r="AEF87" s="312">
        <f t="shared" si="1091"/>
        <v>0</v>
      </c>
      <c r="AEG87" s="312">
        <f t="shared" si="1091"/>
        <v>0</v>
      </c>
      <c r="AEH87" s="312">
        <f t="shared" si="1091"/>
        <v>0</v>
      </c>
      <c r="AEI87" s="312">
        <f t="shared" si="1091"/>
        <v>0</v>
      </c>
      <c r="AEJ87" s="312">
        <f t="shared" si="1091"/>
        <v>0</v>
      </c>
      <c r="AEK87" s="312">
        <f t="shared" si="1091"/>
        <v>0</v>
      </c>
      <c r="AEL87" s="312">
        <f t="shared" si="1091"/>
        <v>0</v>
      </c>
      <c r="AEM87" s="312">
        <f t="shared" si="1091"/>
        <v>0</v>
      </c>
      <c r="AEN87" s="312">
        <f t="shared" si="1091"/>
        <v>0</v>
      </c>
      <c r="AEO87" s="312">
        <f t="shared" si="1091"/>
        <v>0</v>
      </c>
      <c r="AEP87" s="312">
        <f t="shared" si="1091"/>
        <v>0</v>
      </c>
      <c r="AEQ87" s="312">
        <f t="shared" si="1091"/>
        <v>0</v>
      </c>
      <c r="AER87" s="312">
        <f t="shared" si="1091"/>
        <v>0</v>
      </c>
      <c r="AES87" s="312">
        <f t="shared" si="1091"/>
        <v>0</v>
      </c>
      <c r="AET87" s="312">
        <f t="shared" si="1091"/>
        <v>0</v>
      </c>
      <c r="AEU87" s="312">
        <f t="shared" si="1091"/>
        <v>0</v>
      </c>
      <c r="AEV87" s="312">
        <f t="shared" si="1091"/>
        <v>0</v>
      </c>
      <c r="AEW87" s="312">
        <f t="shared" si="1091"/>
        <v>0</v>
      </c>
      <c r="AEX87" s="312">
        <f t="shared" si="1091"/>
        <v>0</v>
      </c>
      <c r="AEZ87" s="312">
        <f t="shared" ref="AEZ87:AGH87" si="1092">AEZ$37*AEZ63</f>
        <v>0</v>
      </c>
      <c r="AFA87" s="312">
        <f t="shared" si="1092"/>
        <v>0</v>
      </c>
      <c r="AFB87" s="312">
        <f t="shared" si="1092"/>
        <v>0</v>
      </c>
      <c r="AFC87" s="312">
        <f t="shared" si="1092"/>
        <v>0</v>
      </c>
      <c r="AFD87" s="312">
        <f t="shared" si="1092"/>
        <v>0</v>
      </c>
      <c r="AFE87" s="312">
        <f t="shared" si="1092"/>
        <v>0</v>
      </c>
      <c r="AFF87" s="312">
        <f t="shared" si="1092"/>
        <v>0</v>
      </c>
      <c r="AFG87" s="312">
        <f t="shared" si="1092"/>
        <v>0</v>
      </c>
      <c r="AFH87" s="312">
        <f t="shared" si="1092"/>
        <v>0</v>
      </c>
      <c r="AFI87" s="312">
        <f t="shared" si="1092"/>
        <v>0</v>
      </c>
      <c r="AFJ87" s="312">
        <f t="shared" si="1092"/>
        <v>0</v>
      </c>
      <c r="AFK87" s="312">
        <f t="shared" si="1092"/>
        <v>0</v>
      </c>
      <c r="AFL87" s="312">
        <f t="shared" si="1092"/>
        <v>0</v>
      </c>
      <c r="AFM87" s="312">
        <f t="shared" si="1092"/>
        <v>0</v>
      </c>
      <c r="AFN87" s="312">
        <f t="shared" si="1092"/>
        <v>0</v>
      </c>
      <c r="AFO87" s="312">
        <f t="shared" si="1092"/>
        <v>0</v>
      </c>
      <c r="AFP87" s="312">
        <f t="shared" si="1092"/>
        <v>0</v>
      </c>
      <c r="AFQ87" s="312">
        <f t="shared" si="1092"/>
        <v>0</v>
      </c>
      <c r="AFR87" s="312">
        <f t="shared" si="1092"/>
        <v>0</v>
      </c>
      <c r="AFS87" s="312">
        <f t="shared" si="1092"/>
        <v>0</v>
      </c>
      <c r="AFT87" s="312">
        <f t="shared" si="1092"/>
        <v>0</v>
      </c>
      <c r="AFU87" s="312">
        <f t="shared" si="1092"/>
        <v>0</v>
      </c>
      <c r="AFV87" s="312">
        <f t="shared" si="1092"/>
        <v>0</v>
      </c>
      <c r="AFW87" s="312">
        <f t="shared" si="1092"/>
        <v>0</v>
      </c>
      <c r="AFX87" s="312">
        <f t="shared" si="1092"/>
        <v>0</v>
      </c>
      <c r="AFY87" s="312">
        <f t="shared" si="1092"/>
        <v>0</v>
      </c>
      <c r="AFZ87" s="312">
        <f t="shared" si="1092"/>
        <v>0</v>
      </c>
      <c r="AGA87" s="312">
        <f t="shared" si="1092"/>
        <v>0</v>
      </c>
      <c r="AGB87" s="312">
        <f t="shared" si="1092"/>
        <v>0</v>
      </c>
      <c r="AGC87" s="312">
        <f t="shared" si="1092"/>
        <v>0</v>
      </c>
      <c r="AGD87" s="312">
        <f t="shared" si="1092"/>
        <v>0</v>
      </c>
      <c r="AGE87" s="312">
        <f t="shared" si="1092"/>
        <v>0</v>
      </c>
      <c r="AGF87" s="312">
        <f t="shared" si="1092"/>
        <v>0</v>
      </c>
      <c r="AGG87" s="312">
        <f t="shared" si="1092"/>
        <v>0</v>
      </c>
      <c r="AGH87" s="312">
        <f t="shared" si="1092"/>
        <v>0</v>
      </c>
    </row>
    <row r="88" spans="3:866" x14ac:dyDescent="0.25">
      <c r="C88" s="149" t="s">
        <v>94</v>
      </c>
      <c r="D88" s="312">
        <f t="shared" ref="D88:AL88" si="1093">D$37*D64</f>
        <v>0</v>
      </c>
      <c r="E88" s="312">
        <f t="shared" si="1093"/>
        <v>0</v>
      </c>
      <c r="F88" s="312">
        <f t="shared" si="1093"/>
        <v>25.126861624571159</v>
      </c>
      <c r="G88" s="312">
        <f t="shared" si="1093"/>
        <v>81.035967014065648</v>
      </c>
      <c r="H88" s="312">
        <f t="shared" si="1093"/>
        <v>49.517470598460704</v>
      </c>
      <c r="I88" s="312">
        <f t="shared" si="1093"/>
        <v>100.43896072971251</v>
      </c>
      <c r="J88" s="312">
        <f t="shared" si="1093"/>
        <v>116.84254311380313</v>
      </c>
      <c r="K88" s="312">
        <f t="shared" si="1093"/>
        <v>61.595882985279246</v>
      </c>
      <c r="L88" s="312">
        <f t="shared" si="1093"/>
        <v>67.038250873799328</v>
      </c>
      <c r="M88" s="312">
        <f t="shared" si="1093"/>
        <v>133.83417120211604</v>
      </c>
      <c r="N88" s="312">
        <f t="shared" si="1093"/>
        <v>0</v>
      </c>
      <c r="O88" s="312">
        <f t="shared" si="1093"/>
        <v>63.467266801131387</v>
      </c>
      <c r="P88" s="312">
        <f t="shared" si="1093"/>
        <v>64.266828464594411</v>
      </c>
      <c r="Q88" s="312">
        <f t="shared" si="1093"/>
        <v>0</v>
      </c>
      <c r="R88" s="312">
        <f t="shared" si="1093"/>
        <v>125.77075487033986</v>
      </c>
      <c r="S88" s="312">
        <f t="shared" si="1093"/>
        <v>134.78381128838049</v>
      </c>
      <c r="T88" s="312">
        <f t="shared" si="1093"/>
        <v>73.522413349921152</v>
      </c>
      <c r="U88" s="312">
        <f t="shared" si="1093"/>
        <v>75.596450940500816</v>
      </c>
      <c r="V88" s="312">
        <f t="shared" si="1093"/>
        <v>130.83066448054979</v>
      </c>
      <c r="W88" s="312">
        <f t="shared" si="1093"/>
        <v>147.26464766555691</v>
      </c>
      <c r="X88" s="312">
        <f t="shared" si="1093"/>
        <v>151.06970885655912</v>
      </c>
      <c r="Y88" s="312">
        <f t="shared" si="1093"/>
        <v>159.19548858623403</v>
      </c>
      <c r="Z88" s="312">
        <f t="shared" si="1093"/>
        <v>81.358568092896178</v>
      </c>
      <c r="AA88" s="312">
        <f t="shared" si="1093"/>
        <v>82.289087050957207</v>
      </c>
      <c r="AB88" s="312">
        <f t="shared" si="1093"/>
        <v>0</v>
      </c>
      <c r="AC88" s="312">
        <f t="shared" si="1093"/>
        <v>0</v>
      </c>
      <c r="AD88" s="312">
        <f t="shared" si="1093"/>
        <v>151.76804282116859</v>
      </c>
      <c r="AE88" s="312">
        <f t="shared" si="1093"/>
        <v>99.278899032248489</v>
      </c>
      <c r="AF88" s="312">
        <f t="shared" si="1093"/>
        <v>197.6217007892682</v>
      </c>
      <c r="AG88" s="312">
        <f t="shared" si="1093"/>
        <v>108.24734693940357</v>
      </c>
      <c r="AH88" s="312">
        <f t="shared" si="1093"/>
        <v>193.65935496987703</v>
      </c>
      <c r="AI88" s="312">
        <f t="shared" si="1093"/>
        <v>0</v>
      </c>
      <c r="AJ88" s="312">
        <f t="shared" si="1093"/>
        <v>0</v>
      </c>
      <c r="AK88" s="312">
        <f t="shared" si="1093"/>
        <v>0</v>
      </c>
      <c r="AL88" s="312">
        <f t="shared" si="1093"/>
        <v>0</v>
      </c>
      <c r="AN88" s="312">
        <f t="shared" ref="AN88:BV88" si="1094">AN$37*AN64</f>
        <v>0</v>
      </c>
      <c r="AO88" s="312">
        <f t="shared" si="1094"/>
        <v>0</v>
      </c>
      <c r="AP88" s="312">
        <f t="shared" si="1094"/>
        <v>0</v>
      </c>
      <c r="AQ88" s="312">
        <f t="shared" si="1094"/>
        <v>0</v>
      </c>
      <c r="AR88" s="312">
        <f t="shared" si="1094"/>
        <v>0</v>
      </c>
      <c r="AS88" s="312">
        <f t="shared" si="1094"/>
        <v>0</v>
      </c>
      <c r="AT88" s="312">
        <f t="shared" si="1094"/>
        <v>0</v>
      </c>
      <c r="AU88" s="312">
        <f t="shared" si="1094"/>
        <v>0</v>
      </c>
      <c r="AV88" s="312">
        <f t="shared" si="1094"/>
        <v>0</v>
      </c>
      <c r="AW88" s="312">
        <f t="shared" si="1094"/>
        <v>0</v>
      </c>
      <c r="AX88" s="312">
        <f t="shared" si="1094"/>
        <v>0</v>
      </c>
      <c r="AY88" s="312">
        <f t="shared" si="1094"/>
        <v>0</v>
      </c>
      <c r="AZ88" s="312">
        <f t="shared" si="1094"/>
        <v>0</v>
      </c>
      <c r="BA88" s="312">
        <f t="shared" si="1094"/>
        <v>0</v>
      </c>
      <c r="BB88" s="312">
        <f t="shared" si="1094"/>
        <v>0</v>
      </c>
      <c r="BC88" s="312">
        <f t="shared" si="1094"/>
        <v>0</v>
      </c>
      <c r="BD88" s="312">
        <f t="shared" si="1094"/>
        <v>0</v>
      </c>
      <c r="BE88" s="312">
        <f t="shared" si="1094"/>
        <v>0</v>
      </c>
      <c r="BF88" s="312">
        <f t="shared" si="1094"/>
        <v>0</v>
      </c>
      <c r="BG88" s="312">
        <f t="shared" si="1094"/>
        <v>0</v>
      </c>
      <c r="BH88" s="312">
        <f t="shared" si="1094"/>
        <v>0</v>
      </c>
      <c r="BI88" s="312">
        <f t="shared" si="1094"/>
        <v>0</v>
      </c>
      <c r="BJ88" s="312">
        <f t="shared" si="1094"/>
        <v>0</v>
      </c>
      <c r="BK88" s="312">
        <f t="shared" si="1094"/>
        <v>0</v>
      </c>
      <c r="BL88" s="312">
        <f t="shared" si="1094"/>
        <v>0</v>
      </c>
      <c r="BM88" s="312">
        <f t="shared" si="1094"/>
        <v>0</v>
      </c>
      <c r="BN88" s="312">
        <f t="shared" si="1094"/>
        <v>0</v>
      </c>
      <c r="BO88" s="312">
        <f t="shared" si="1094"/>
        <v>0</v>
      </c>
      <c r="BP88" s="312">
        <f t="shared" si="1094"/>
        <v>0</v>
      </c>
      <c r="BQ88" s="312">
        <f t="shared" si="1094"/>
        <v>0</v>
      </c>
      <c r="BR88" s="312">
        <f t="shared" si="1094"/>
        <v>0</v>
      </c>
      <c r="BS88" s="312">
        <f t="shared" si="1094"/>
        <v>0</v>
      </c>
      <c r="BT88" s="312">
        <f t="shared" si="1094"/>
        <v>0</v>
      </c>
      <c r="BU88" s="312">
        <f t="shared" si="1094"/>
        <v>0</v>
      </c>
      <c r="BV88" s="312">
        <f t="shared" si="1094"/>
        <v>0</v>
      </c>
      <c r="BX88" s="312">
        <f t="shared" ref="BX88:DF88" si="1095">BX$37*BX64</f>
        <v>0</v>
      </c>
      <c r="BY88" s="312">
        <f t="shared" si="1095"/>
        <v>0</v>
      </c>
      <c r="BZ88" s="312">
        <f t="shared" si="1095"/>
        <v>0</v>
      </c>
      <c r="CA88" s="312">
        <f t="shared" si="1095"/>
        <v>7.6584223334026147E-2</v>
      </c>
      <c r="CB88" s="312">
        <f t="shared" si="1095"/>
        <v>0</v>
      </c>
      <c r="CC88" s="312">
        <f t="shared" si="1095"/>
        <v>7.3954883021426374E-2</v>
      </c>
      <c r="CD88" s="312">
        <f t="shared" si="1095"/>
        <v>7.2643385292557192E-2</v>
      </c>
      <c r="CE88" s="312">
        <f t="shared" si="1095"/>
        <v>0</v>
      </c>
      <c r="CF88" s="312">
        <f t="shared" si="1095"/>
        <v>0</v>
      </c>
      <c r="CG88" s="312">
        <f t="shared" si="1095"/>
        <v>5.5642638406841576E-2</v>
      </c>
      <c r="CH88" s="312">
        <f t="shared" si="1095"/>
        <v>0</v>
      </c>
      <c r="CI88" s="312">
        <f t="shared" si="1095"/>
        <v>0</v>
      </c>
      <c r="CJ88" s="312">
        <f t="shared" si="1095"/>
        <v>0</v>
      </c>
      <c r="CK88" s="312">
        <f t="shared" si="1095"/>
        <v>0</v>
      </c>
      <c r="CL88" s="312">
        <f t="shared" si="1095"/>
        <v>6.2587339831063321E-2</v>
      </c>
      <c r="CM88" s="312">
        <f t="shared" si="1095"/>
        <v>6.1882095432123037E-2</v>
      </c>
      <c r="CN88" s="312">
        <f t="shared" si="1095"/>
        <v>0</v>
      </c>
      <c r="CO88" s="312">
        <f t="shared" si="1095"/>
        <v>0</v>
      </c>
      <c r="CP88" s="312">
        <f t="shared" si="1095"/>
        <v>0.11682370942849482</v>
      </c>
      <c r="CQ88" s="312">
        <f t="shared" si="1095"/>
        <v>0.11694061821988017</v>
      </c>
      <c r="CR88" s="312">
        <f t="shared" si="1095"/>
        <v>0.10348844418752491</v>
      </c>
      <c r="CS88" s="312">
        <f t="shared" si="1095"/>
        <v>0.10946772849821626</v>
      </c>
      <c r="CT88" s="312">
        <f t="shared" si="1095"/>
        <v>0</v>
      </c>
      <c r="CU88" s="312">
        <f t="shared" si="1095"/>
        <v>0</v>
      </c>
      <c r="CV88" s="312">
        <f t="shared" si="1095"/>
        <v>0</v>
      </c>
      <c r="CW88" s="312">
        <f t="shared" si="1095"/>
        <v>0</v>
      </c>
      <c r="CX88" s="312">
        <f t="shared" si="1095"/>
        <v>0.12243411195574984</v>
      </c>
      <c r="CY88" s="312">
        <f t="shared" si="1095"/>
        <v>0</v>
      </c>
      <c r="CZ88" s="312">
        <f t="shared" si="1095"/>
        <v>9.8833493673431347E-2</v>
      </c>
      <c r="DA88" s="312">
        <f t="shared" si="1095"/>
        <v>0</v>
      </c>
      <c r="DB88" s="312">
        <f t="shared" si="1095"/>
        <v>0.10069528748958058</v>
      </c>
      <c r="DC88" s="312">
        <f t="shared" si="1095"/>
        <v>0</v>
      </c>
      <c r="DD88" s="312">
        <f t="shared" si="1095"/>
        <v>0</v>
      </c>
      <c r="DE88" s="312">
        <f t="shared" si="1095"/>
        <v>0</v>
      </c>
      <c r="DF88" s="312">
        <f t="shared" si="1095"/>
        <v>0</v>
      </c>
      <c r="DH88" s="312">
        <f t="shared" ref="DH88:EP88" si="1096">DH$37*DH64</f>
        <v>0</v>
      </c>
      <c r="DI88" s="312">
        <f t="shared" si="1096"/>
        <v>0</v>
      </c>
      <c r="DJ88" s="312">
        <f t="shared" si="1096"/>
        <v>0</v>
      </c>
      <c r="DK88" s="312">
        <f t="shared" si="1096"/>
        <v>0</v>
      </c>
      <c r="DL88" s="312">
        <f t="shared" si="1096"/>
        <v>0</v>
      </c>
      <c r="DM88" s="312">
        <f t="shared" si="1096"/>
        <v>0</v>
      </c>
      <c r="DN88" s="312">
        <f t="shared" si="1096"/>
        <v>0</v>
      </c>
      <c r="DO88" s="312">
        <f t="shared" si="1096"/>
        <v>0</v>
      </c>
      <c r="DP88" s="312">
        <f t="shared" si="1096"/>
        <v>0</v>
      </c>
      <c r="DQ88" s="312">
        <f t="shared" si="1096"/>
        <v>0</v>
      </c>
      <c r="DR88" s="312">
        <f t="shared" si="1096"/>
        <v>0</v>
      </c>
      <c r="DS88" s="312">
        <f t="shared" si="1096"/>
        <v>0</v>
      </c>
      <c r="DT88" s="312">
        <f t="shared" si="1096"/>
        <v>0</v>
      </c>
      <c r="DU88" s="312">
        <f t="shared" si="1096"/>
        <v>0</v>
      </c>
      <c r="DV88" s="312">
        <f t="shared" si="1096"/>
        <v>0</v>
      </c>
      <c r="DW88" s="312">
        <f t="shared" si="1096"/>
        <v>0</v>
      </c>
      <c r="DX88" s="312">
        <f t="shared" si="1096"/>
        <v>0</v>
      </c>
      <c r="DY88" s="312">
        <f t="shared" si="1096"/>
        <v>0</v>
      </c>
      <c r="DZ88" s="312">
        <f t="shared" si="1096"/>
        <v>0</v>
      </c>
      <c r="EA88" s="312">
        <f t="shared" si="1096"/>
        <v>0</v>
      </c>
      <c r="EB88" s="312">
        <f t="shared" si="1096"/>
        <v>0</v>
      </c>
      <c r="EC88" s="312">
        <f t="shared" si="1096"/>
        <v>0</v>
      </c>
      <c r="ED88" s="312">
        <f t="shared" si="1096"/>
        <v>0</v>
      </c>
      <c r="EE88" s="312">
        <f t="shared" si="1096"/>
        <v>0</v>
      </c>
      <c r="EF88" s="312">
        <f t="shared" si="1096"/>
        <v>0</v>
      </c>
      <c r="EG88" s="312">
        <f t="shared" si="1096"/>
        <v>0</v>
      </c>
      <c r="EH88" s="312">
        <f t="shared" si="1096"/>
        <v>0</v>
      </c>
      <c r="EI88" s="312">
        <f t="shared" si="1096"/>
        <v>0</v>
      </c>
      <c r="EJ88" s="312">
        <f t="shared" si="1096"/>
        <v>0</v>
      </c>
      <c r="EK88" s="312">
        <f t="shared" si="1096"/>
        <v>0</v>
      </c>
      <c r="EL88" s="312">
        <f t="shared" si="1096"/>
        <v>0</v>
      </c>
      <c r="EM88" s="312">
        <f t="shared" si="1096"/>
        <v>0</v>
      </c>
      <c r="EN88" s="312">
        <f t="shared" si="1096"/>
        <v>0</v>
      </c>
      <c r="EO88" s="312">
        <f t="shared" si="1096"/>
        <v>0</v>
      </c>
      <c r="EP88" s="312">
        <f t="shared" si="1096"/>
        <v>0</v>
      </c>
      <c r="ER88" s="312">
        <f t="shared" ref="ER88:FZ88" si="1097">ER$37*ER64</f>
        <v>0</v>
      </c>
      <c r="ES88" s="312">
        <f t="shared" si="1097"/>
        <v>0</v>
      </c>
      <c r="ET88" s="312">
        <f t="shared" si="1097"/>
        <v>0</v>
      </c>
      <c r="EU88" s="312">
        <f t="shared" si="1097"/>
        <v>0</v>
      </c>
      <c r="EV88" s="312">
        <f t="shared" si="1097"/>
        <v>0</v>
      </c>
      <c r="EW88" s="312">
        <f t="shared" si="1097"/>
        <v>0</v>
      </c>
      <c r="EX88" s="312">
        <f t="shared" si="1097"/>
        <v>0</v>
      </c>
      <c r="EY88" s="312">
        <f t="shared" si="1097"/>
        <v>0</v>
      </c>
      <c r="EZ88" s="312">
        <f t="shared" si="1097"/>
        <v>0</v>
      </c>
      <c r="FA88" s="312">
        <f t="shared" si="1097"/>
        <v>0</v>
      </c>
      <c r="FB88" s="312">
        <f t="shared" si="1097"/>
        <v>0</v>
      </c>
      <c r="FC88" s="312">
        <f t="shared" si="1097"/>
        <v>0</v>
      </c>
      <c r="FD88" s="312">
        <f t="shared" si="1097"/>
        <v>0</v>
      </c>
      <c r="FE88" s="312">
        <f t="shared" si="1097"/>
        <v>0</v>
      </c>
      <c r="FF88" s="312">
        <f t="shared" si="1097"/>
        <v>0</v>
      </c>
      <c r="FG88" s="312">
        <f t="shared" si="1097"/>
        <v>0</v>
      </c>
      <c r="FH88" s="312">
        <f t="shared" si="1097"/>
        <v>0</v>
      </c>
      <c r="FI88" s="312">
        <f t="shared" si="1097"/>
        <v>0</v>
      </c>
      <c r="FJ88" s="312">
        <f t="shared" si="1097"/>
        <v>0</v>
      </c>
      <c r="FK88" s="312">
        <f t="shared" si="1097"/>
        <v>0</v>
      </c>
      <c r="FL88" s="312">
        <f t="shared" si="1097"/>
        <v>0</v>
      </c>
      <c r="FM88" s="312">
        <f t="shared" si="1097"/>
        <v>0</v>
      </c>
      <c r="FN88" s="312">
        <f t="shared" si="1097"/>
        <v>0</v>
      </c>
      <c r="FO88" s="312">
        <f t="shared" si="1097"/>
        <v>0</v>
      </c>
      <c r="FP88" s="312">
        <f t="shared" si="1097"/>
        <v>0</v>
      </c>
      <c r="FQ88" s="312">
        <f t="shared" si="1097"/>
        <v>0</v>
      </c>
      <c r="FR88" s="312">
        <f t="shared" si="1097"/>
        <v>0</v>
      </c>
      <c r="FS88" s="312">
        <f t="shared" si="1097"/>
        <v>0</v>
      </c>
      <c r="FT88" s="312">
        <f t="shared" si="1097"/>
        <v>0</v>
      </c>
      <c r="FU88" s="312">
        <f t="shared" si="1097"/>
        <v>0</v>
      </c>
      <c r="FV88" s="312">
        <f t="shared" si="1097"/>
        <v>0</v>
      </c>
      <c r="FW88" s="312">
        <f t="shared" si="1097"/>
        <v>0</v>
      </c>
      <c r="FX88" s="312">
        <f t="shared" si="1097"/>
        <v>0</v>
      </c>
      <c r="FY88" s="312">
        <f t="shared" si="1097"/>
        <v>0</v>
      </c>
      <c r="FZ88" s="312">
        <f t="shared" si="1097"/>
        <v>0</v>
      </c>
      <c r="GB88" s="312">
        <f t="shared" ref="GB88:HJ88" si="1098">GB$37*GB64</f>
        <v>0</v>
      </c>
      <c r="GC88" s="312">
        <f t="shared" si="1098"/>
        <v>0</v>
      </c>
      <c r="GD88" s="312">
        <f t="shared" si="1098"/>
        <v>0</v>
      </c>
      <c r="GE88" s="312">
        <f t="shared" si="1098"/>
        <v>0</v>
      </c>
      <c r="GF88" s="312">
        <f t="shared" si="1098"/>
        <v>0</v>
      </c>
      <c r="GG88" s="312">
        <f t="shared" si="1098"/>
        <v>0</v>
      </c>
      <c r="GH88" s="312">
        <f t="shared" si="1098"/>
        <v>0</v>
      </c>
      <c r="GI88" s="312">
        <f t="shared" si="1098"/>
        <v>0</v>
      </c>
      <c r="GJ88" s="312">
        <f t="shared" si="1098"/>
        <v>0</v>
      </c>
      <c r="GK88" s="312">
        <f t="shared" si="1098"/>
        <v>0</v>
      </c>
      <c r="GL88" s="312">
        <f t="shared" si="1098"/>
        <v>0</v>
      </c>
      <c r="GM88" s="312">
        <f t="shared" si="1098"/>
        <v>0</v>
      </c>
      <c r="GN88" s="312">
        <f t="shared" si="1098"/>
        <v>0</v>
      </c>
      <c r="GO88" s="312">
        <f t="shared" si="1098"/>
        <v>0</v>
      </c>
      <c r="GP88" s="312">
        <f t="shared" si="1098"/>
        <v>0</v>
      </c>
      <c r="GQ88" s="312">
        <f t="shared" si="1098"/>
        <v>0</v>
      </c>
      <c r="GR88" s="312">
        <f t="shared" si="1098"/>
        <v>0</v>
      </c>
      <c r="GS88" s="312">
        <f t="shared" si="1098"/>
        <v>0</v>
      </c>
      <c r="GT88" s="312">
        <f t="shared" si="1098"/>
        <v>0</v>
      </c>
      <c r="GU88" s="312">
        <f t="shared" si="1098"/>
        <v>0</v>
      </c>
      <c r="GV88" s="312">
        <f t="shared" si="1098"/>
        <v>0</v>
      </c>
      <c r="GW88" s="312">
        <f t="shared" si="1098"/>
        <v>0</v>
      </c>
      <c r="GX88" s="312">
        <f t="shared" si="1098"/>
        <v>0</v>
      </c>
      <c r="GY88" s="312">
        <f t="shared" si="1098"/>
        <v>0</v>
      </c>
      <c r="GZ88" s="312">
        <f t="shared" si="1098"/>
        <v>0</v>
      </c>
      <c r="HA88" s="312">
        <f t="shared" si="1098"/>
        <v>0</v>
      </c>
      <c r="HB88" s="312">
        <f t="shared" si="1098"/>
        <v>0</v>
      </c>
      <c r="HC88" s="312">
        <f t="shared" si="1098"/>
        <v>0</v>
      </c>
      <c r="HD88" s="312">
        <f t="shared" si="1098"/>
        <v>0</v>
      </c>
      <c r="HE88" s="312">
        <f t="shared" si="1098"/>
        <v>0</v>
      </c>
      <c r="HF88" s="312">
        <f t="shared" si="1098"/>
        <v>0</v>
      </c>
      <c r="HG88" s="312">
        <f t="shared" si="1098"/>
        <v>0</v>
      </c>
      <c r="HH88" s="312">
        <f t="shared" si="1098"/>
        <v>0</v>
      </c>
      <c r="HI88" s="312">
        <f t="shared" si="1098"/>
        <v>0</v>
      </c>
      <c r="HJ88" s="312">
        <f t="shared" si="1098"/>
        <v>0</v>
      </c>
      <c r="HL88" s="312">
        <f t="shared" ref="HL88:IT88" si="1099">HL$37*HL64</f>
        <v>0</v>
      </c>
      <c r="HM88" s="312">
        <f t="shared" si="1099"/>
        <v>0</v>
      </c>
      <c r="HN88" s="312">
        <f t="shared" si="1099"/>
        <v>0</v>
      </c>
      <c r="HO88" s="312">
        <f t="shared" si="1099"/>
        <v>0</v>
      </c>
      <c r="HP88" s="312">
        <f t="shared" si="1099"/>
        <v>0</v>
      </c>
      <c r="HQ88" s="312">
        <f t="shared" si="1099"/>
        <v>0</v>
      </c>
      <c r="HR88" s="312">
        <f t="shared" si="1099"/>
        <v>0</v>
      </c>
      <c r="HS88" s="312">
        <f t="shared" si="1099"/>
        <v>0</v>
      </c>
      <c r="HT88" s="312">
        <f t="shared" si="1099"/>
        <v>0</v>
      </c>
      <c r="HU88" s="312">
        <f t="shared" si="1099"/>
        <v>0</v>
      </c>
      <c r="HV88" s="312">
        <f t="shared" si="1099"/>
        <v>0</v>
      </c>
      <c r="HW88" s="312">
        <f t="shared" si="1099"/>
        <v>0</v>
      </c>
      <c r="HX88" s="312">
        <f t="shared" si="1099"/>
        <v>0</v>
      </c>
      <c r="HY88" s="312">
        <f t="shared" si="1099"/>
        <v>0</v>
      </c>
      <c r="HZ88" s="312">
        <f t="shared" si="1099"/>
        <v>0</v>
      </c>
      <c r="IA88" s="312">
        <f t="shared" si="1099"/>
        <v>0</v>
      </c>
      <c r="IB88" s="312">
        <f t="shared" si="1099"/>
        <v>0</v>
      </c>
      <c r="IC88" s="312">
        <f t="shared" si="1099"/>
        <v>0</v>
      </c>
      <c r="ID88" s="312">
        <f t="shared" si="1099"/>
        <v>0</v>
      </c>
      <c r="IE88" s="312">
        <f t="shared" si="1099"/>
        <v>0</v>
      </c>
      <c r="IF88" s="312">
        <f t="shared" si="1099"/>
        <v>0</v>
      </c>
      <c r="IG88" s="312">
        <f t="shared" si="1099"/>
        <v>0</v>
      </c>
      <c r="IH88" s="312">
        <f t="shared" si="1099"/>
        <v>0</v>
      </c>
      <c r="II88" s="312">
        <f t="shared" si="1099"/>
        <v>0</v>
      </c>
      <c r="IJ88" s="312">
        <f t="shared" si="1099"/>
        <v>0</v>
      </c>
      <c r="IK88" s="312">
        <f t="shared" si="1099"/>
        <v>0</v>
      </c>
      <c r="IL88" s="312">
        <f t="shared" si="1099"/>
        <v>0</v>
      </c>
      <c r="IM88" s="312">
        <f t="shared" si="1099"/>
        <v>0</v>
      </c>
      <c r="IN88" s="312">
        <f t="shared" si="1099"/>
        <v>0</v>
      </c>
      <c r="IO88" s="312">
        <f t="shared" si="1099"/>
        <v>0</v>
      </c>
      <c r="IP88" s="312">
        <f t="shared" si="1099"/>
        <v>0</v>
      </c>
      <c r="IQ88" s="312">
        <f t="shared" si="1099"/>
        <v>0</v>
      </c>
      <c r="IR88" s="312">
        <f t="shared" si="1099"/>
        <v>0</v>
      </c>
      <c r="IS88" s="312">
        <f t="shared" si="1099"/>
        <v>0</v>
      </c>
      <c r="IT88" s="312">
        <f t="shared" si="1099"/>
        <v>0</v>
      </c>
      <c r="IV88" s="312">
        <f t="shared" ref="IV88:KD88" si="1100">IV$37*IV64</f>
        <v>0</v>
      </c>
      <c r="IW88" s="312">
        <f t="shared" si="1100"/>
        <v>0</v>
      </c>
      <c r="IX88" s="312">
        <f t="shared" si="1100"/>
        <v>0</v>
      </c>
      <c r="IY88" s="312">
        <f t="shared" si="1100"/>
        <v>0</v>
      </c>
      <c r="IZ88" s="312">
        <f t="shared" si="1100"/>
        <v>0</v>
      </c>
      <c r="JA88" s="312">
        <f t="shared" si="1100"/>
        <v>0</v>
      </c>
      <c r="JB88" s="312">
        <f t="shared" si="1100"/>
        <v>0</v>
      </c>
      <c r="JC88" s="312">
        <f t="shared" si="1100"/>
        <v>0</v>
      </c>
      <c r="JD88" s="312">
        <f t="shared" si="1100"/>
        <v>0</v>
      </c>
      <c r="JE88" s="312">
        <f t="shared" si="1100"/>
        <v>0</v>
      </c>
      <c r="JF88" s="312">
        <f t="shared" si="1100"/>
        <v>0</v>
      </c>
      <c r="JG88" s="312">
        <f t="shared" si="1100"/>
        <v>0</v>
      </c>
      <c r="JH88" s="312">
        <f t="shared" si="1100"/>
        <v>0</v>
      </c>
      <c r="JI88" s="312">
        <f t="shared" si="1100"/>
        <v>0</v>
      </c>
      <c r="JJ88" s="312">
        <f t="shared" si="1100"/>
        <v>0</v>
      </c>
      <c r="JK88" s="312">
        <f t="shared" si="1100"/>
        <v>0</v>
      </c>
      <c r="JL88" s="312">
        <f t="shared" si="1100"/>
        <v>0</v>
      </c>
      <c r="JM88" s="312">
        <f t="shared" si="1100"/>
        <v>0</v>
      </c>
      <c r="JN88" s="312">
        <f t="shared" si="1100"/>
        <v>0</v>
      </c>
      <c r="JO88" s="312">
        <f t="shared" si="1100"/>
        <v>0</v>
      </c>
      <c r="JP88" s="312">
        <f t="shared" si="1100"/>
        <v>0</v>
      </c>
      <c r="JQ88" s="312">
        <f t="shared" si="1100"/>
        <v>0</v>
      </c>
      <c r="JR88" s="312">
        <f t="shared" si="1100"/>
        <v>0</v>
      </c>
      <c r="JS88" s="312">
        <f t="shared" si="1100"/>
        <v>0</v>
      </c>
      <c r="JT88" s="312">
        <f t="shared" si="1100"/>
        <v>0</v>
      </c>
      <c r="JU88" s="312">
        <f t="shared" si="1100"/>
        <v>0</v>
      </c>
      <c r="JV88" s="312">
        <f t="shared" si="1100"/>
        <v>0</v>
      </c>
      <c r="JW88" s="312">
        <f t="shared" si="1100"/>
        <v>0</v>
      </c>
      <c r="JX88" s="312">
        <f t="shared" si="1100"/>
        <v>0</v>
      </c>
      <c r="JY88" s="312">
        <f t="shared" si="1100"/>
        <v>0</v>
      </c>
      <c r="JZ88" s="312">
        <f t="shared" si="1100"/>
        <v>0</v>
      </c>
      <c r="KA88" s="312">
        <f t="shared" si="1100"/>
        <v>0</v>
      </c>
      <c r="KB88" s="312">
        <f t="shared" si="1100"/>
        <v>0</v>
      </c>
      <c r="KC88" s="312">
        <f t="shared" si="1100"/>
        <v>0</v>
      </c>
      <c r="KD88" s="312">
        <f t="shared" si="1100"/>
        <v>0</v>
      </c>
      <c r="KF88" s="312">
        <f t="shared" ref="KF88:LN88" si="1101">KF$37*KF64</f>
        <v>0</v>
      </c>
      <c r="KG88" s="312">
        <f t="shared" si="1101"/>
        <v>0</v>
      </c>
      <c r="KH88" s="312">
        <f t="shared" si="1101"/>
        <v>0</v>
      </c>
      <c r="KI88" s="312">
        <f t="shared" si="1101"/>
        <v>0</v>
      </c>
      <c r="KJ88" s="312">
        <f t="shared" si="1101"/>
        <v>0</v>
      </c>
      <c r="KK88" s="312">
        <f t="shared" si="1101"/>
        <v>0</v>
      </c>
      <c r="KL88" s="312">
        <f t="shared" si="1101"/>
        <v>0</v>
      </c>
      <c r="KM88" s="312">
        <f t="shared" si="1101"/>
        <v>0</v>
      </c>
      <c r="KN88" s="312">
        <f t="shared" si="1101"/>
        <v>0</v>
      </c>
      <c r="KO88" s="312">
        <f t="shared" si="1101"/>
        <v>0</v>
      </c>
      <c r="KP88" s="312">
        <f t="shared" si="1101"/>
        <v>0</v>
      </c>
      <c r="KQ88" s="312">
        <f t="shared" si="1101"/>
        <v>0</v>
      </c>
      <c r="KR88" s="312">
        <f t="shared" si="1101"/>
        <v>0</v>
      </c>
      <c r="KS88" s="312">
        <f t="shared" si="1101"/>
        <v>0</v>
      </c>
      <c r="KT88" s="312">
        <f t="shared" si="1101"/>
        <v>0</v>
      </c>
      <c r="KU88" s="312">
        <f t="shared" si="1101"/>
        <v>0</v>
      </c>
      <c r="KV88" s="312">
        <f t="shared" si="1101"/>
        <v>0</v>
      </c>
      <c r="KW88" s="312">
        <f t="shared" si="1101"/>
        <v>0</v>
      </c>
      <c r="KX88" s="312">
        <f t="shared" si="1101"/>
        <v>0</v>
      </c>
      <c r="KY88" s="312">
        <f t="shared" si="1101"/>
        <v>0</v>
      </c>
      <c r="KZ88" s="312">
        <f t="shared" si="1101"/>
        <v>0</v>
      </c>
      <c r="LA88" s="312">
        <f t="shared" si="1101"/>
        <v>0</v>
      </c>
      <c r="LB88" s="312">
        <f t="shared" si="1101"/>
        <v>0</v>
      </c>
      <c r="LC88" s="312">
        <f t="shared" si="1101"/>
        <v>0</v>
      </c>
      <c r="LD88" s="312">
        <f t="shared" si="1101"/>
        <v>0</v>
      </c>
      <c r="LE88" s="312">
        <f t="shared" si="1101"/>
        <v>0</v>
      </c>
      <c r="LF88" s="312">
        <f t="shared" si="1101"/>
        <v>0</v>
      </c>
      <c r="LG88" s="312">
        <f t="shared" si="1101"/>
        <v>0</v>
      </c>
      <c r="LH88" s="312">
        <f t="shared" si="1101"/>
        <v>0</v>
      </c>
      <c r="LI88" s="312">
        <f t="shared" si="1101"/>
        <v>0</v>
      </c>
      <c r="LJ88" s="312">
        <f t="shared" si="1101"/>
        <v>0</v>
      </c>
      <c r="LK88" s="312">
        <f t="shared" si="1101"/>
        <v>0</v>
      </c>
      <c r="LL88" s="312">
        <f t="shared" si="1101"/>
        <v>0</v>
      </c>
      <c r="LM88" s="312">
        <f t="shared" si="1101"/>
        <v>0</v>
      </c>
      <c r="LN88" s="312">
        <f t="shared" si="1101"/>
        <v>0</v>
      </c>
      <c r="LP88" s="312">
        <f t="shared" ref="LP88:MX88" si="1102">LP$37*LP64</f>
        <v>0</v>
      </c>
      <c r="LQ88" s="312">
        <f t="shared" si="1102"/>
        <v>0</v>
      </c>
      <c r="LR88" s="312">
        <f t="shared" si="1102"/>
        <v>0</v>
      </c>
      <c r="LS88" s="312">
        <f t="shared" si="1102"/>
        <v>0</v>
      </c>
      <c r="LT88" s="312">
        <f t="shared" si="1102"/>
        <v>0</v>
      </c>
      <c r="LU88" s="312">
        <f t="shared" si="1102"/>
        <v>0</v>
      </c>
      <c r="LV88" s="312">
        <f t="shared" si="1102"/>
        <v>0</v>
      </c>
      <c r="LW88" s="312">
        <f t="shared" si="1102"/>
        <v>0</v>
      </c>
      <c r="LX88" s="312">
        <f t="shared" si="1102"/>
        <v>0</v>
      </c>
      <c r="LY88" s="312">
        <f t="shared" si="1102"/>
        <v>0</v>
      </c>
      <c r="LZ88" s="312">
        <f t="shared" si="1102"/>
        <v>0</v>
      </c>
      <c r="MA88" s="312">
        <f t="shared" si="1102"/>
        <v>0</v>
      </c>
      <c r="MB88" s="312">
        <f t="shared" si="1102"/>
        <v>0</v>
      </c>
      <c r="MC88" s="312">
        <f t="shared" si="1102"/>
        <v>0</v>
      </c>
      <c r="MD88" s="312">
        <f t="shared" si="1102"/>
        <v>0</v>
      </c>
      <c r="ME88" s="312">
        <f t="shared" si="1102"/>
        <v>0</v>
      </c>
      <c r="MF88" s="312">
        <f t="shared" si="1102"/>
        <v>0</v>
      </c>
      <c r="MG88" s="312">
        <f t="shared" si="1102"/>
        <v>0</v>
      </c>
      <c r="MH88" s="312">
        <f t="shared" si="1102"/>
        <v>0</v>
      </c>
      <c r="MI88" s="312">
        <f t="shared" si="1102"/>
        <v>0</v>
      </c>
      <c r="MJ88" s="312">
        <f t="shared" si="1102"/>
        <v>0</v>
      </c>
      <c r="MK88" s="312">
        <f t="shared" si="1102"/>
        <v>0</v>
      </c>
      <c r="ML88" s="312">
        <f t="shared" si="1102"/>
        <v>0</v>
      </c>
      <c r="MM88" s="312">
        <f t="shared" si="1102"/>
        <v>0</v>
      </c>
      <c r="MN88" s="312">
        <f t="shared" si="1102"/>
        <v>0</v>
      </c>
      <c r="MO88" s="312">
        <f t="shared" si="1102"/>
        <v>0</v>
      </c>
      <c r="MP88" s="312">
        <f t="shared" si="1102"/>
        <v>0</v>
      </c>
      <c r="MQ88" s="312">
        <f t="shared" si="1102"/>
        <v>0</v>
      </c>
      <c r="MR88" s="312">
        <f t="shared" si="1102"/>
        <v>0</v>
      </c>
      <c r="MS88" s="312">
        <f t="shared" si="1102"/>
        <v>0</v>
      </c>
      <c r="MT88" s="312">
        <f t="shared" si="1102"/>
        <v>0</v>
      </c>
      <c r="MU88" s="312">
        <f t="shared" si="1102"/>
        <v>0</v>
      </c>
      <c r="MV88" s="312">
        <f t="shared" si="1102"/>
        <v>0</v>
      </c>
      <c r="MW88" s="312">
        <f t="shared" si="1102"/>
        <v>0</v>
      </c>
      <c r="MX88" s="312">
        <f t="shared" si="1102"/>
        <v>0</v>
      </c>
      <c r="MZ88" s="312">
        <f t="shared" ref="MZ88:OH88" si="1103">MZ$37*MZ64</f>
        <v>0</v>
      </c>
      <c r="NA88" s="312">
        <f t="shared" si="1103"/>
        <v>0</v>
      </c>
      <c r="NB88" s="312">
        <f t="shared" si="1103"/>
        <v>0</v>
      </c>
      <c r="NC88" s="312">
        <f t="shared" si="1103"/>
        <v>0</v>
      </c>
      <c r="ND88" s="312">
        <f t="shared" si="1103"/>
        <v>0</v>
      </c>
      <c r="NE88" s="312">
        <f t="shared" si="1103"/>
        <v>0</v>
      </c>
      <c r="NF88" s="312">
        <f t="shared" si="1103"/>
        <v>0</v>
      </c>
      <c r="NG88" s="312">
        <f t="shared" si="1103"/>
        <v>0</v>
      </c>
      <c r="NH88" s="312">
        <f t="shared" si="1103"/>
        <v>0</v>
      </c>
      <c r="NI88" s="312">
        <f t="shared" si="1103"/>
        <v>0</v>
      </c>
      <c r="NJ88" s="312">
        <f t="shared" si="1103"/>
        <v>0</v>
      </c>
      <c r="NK88" s="312">
        <f t="shared" si="1103"/>
        <v>0</v>
      </c>
      <c r="NL88" s="312">
        <f t="shared" si="1103"/>
        <v>0</v>
      </c>
      <c r="NM88" s="312">
        <f t="shared" si="1103"/>
        <v>0</v>
      </c>
      <c r="NN88" s="312">
        <f t="shared" si="1103"/>
        <v>0</v>
      </c>
      <c r="NO88" s="312">
        <f t="shared" si="1103"/>
        <v>0</v>
      </c>
      <c r="NP88" s="312">
        <f t="shared" si="1103"/>
        <v>0</v>
      </c>
      <c r="NQ88" s="312">
        <f t="shared" si="1103"/>
        <v>0</v>
      </c>
      <c r="NR88" s="312">
        <f t="shared" si="1103"/>
        <v>0</v>
      </c>
      <c r="NS88" s="312">
        <f t="shared" si="1103"/>
        <v>0</v>
      </c>
      <c r="NT88" s="312">
        <f t="shared" si="1103"/>
        <v>0</v>
      </c>
      <c r="NU88" s="312">
        <f t="shared" si="1103"/>
        <v>0</v>
      </c>
      <c r="NV88" s="312">
        <f t="shared" si="1103"/>
        <v>0</v>
      </c>
      <c r="NW88" s="312">
        <f t="shared" si="1103"/>
        <v>0</v>
      </c>
      <c r="NX88" s="312">
        <f t="shared" si="1103"/>
        <v>0</v>
      </c>
      <c r="NY88" s="312">
        <f t="shared" si="1103"/>
        <v>0</v>
      </c>
      <c r="NZ88" s="312">
        <f t="shared" si="1103"/>
        <v>0</v>
      </c>
      <c r="OA88" s="312">
        <f t="shared" si="1103"/>
        <v>0</v>
      </c>
      <c r="OB88" s="312">
        <f t="shared" si="1103"/>
        <v>0</v>
      </c>
      <c r="OC88" s="312">
        <f t="shared" si="1103"/>
        <v>0</v>
      </c>
      <c r="OD88" s="312">
        <f t="shared" si="1103"/>
        <v>0</v>
      </c>
      <c r="OE88" s="312">
        <f t="shared" si="1103"/>
        <v>0</v>
      </c>
      <c r="OF88" s="312">
        <f t="shared" si="1103"/>
        <v>0</v>
      </c>
      <c r="OG88" s="312">
        <f t="shared" si="1103"/>
        <v>0</v>
      </c>
      <c r="OH88" s="312">
        <f t="shared" si="1103"/>
        <v>0</v>
      </c>
      <c r="OJ88" s="312">
        <f t="shared" ref="OJ88:PR88" si="1104">OJ$37*OJ64</f>
        <v>0</v>
      </c>
      <c r="OK88" s="312">
        <f t="shared" si="1104"/>
        <v>0</v>
      </c>
      <c r="OL88" s="312">
        <f t="shared" si="1104"/>
        <v>5.1398846263812394E-3</v>
      </c>
      <c r="OM88" s="312">
        <f t="shared" si="1104"/>
        <v>2.2312794040222447E-2</v>
      </c>
      <c r="ON88" s="312">
        <f t="shared" si="1104"/>
        <v>4.9561293012594402E-3</v>
      </c>
      <c r="OO88" s="312">
        <f t="shared" si="1104"/>
        <v>2.2214462816582219E-2</v>
      </c>
      <c r="OP88" s="312">
        <f t="shared" si="1104"/>
        <v>2.1287127107905427E-2</v>
      </c>
      <c r="OQ88" s="312">
        <f t="shared" si="1104"/>
        <v>5.1067861912470792E-3</v>
      </c>
      <c r="OR88" s="312">
        <f t="shared" si="1104"/>
        <v>4.5510101893834025E-3</v>
      </c>
      <c r="OS88" s="312">
        <f t="shared" si="1104"/>
        <v>1.8978389118255074E-2</v>
      </c>
      <c r="OT88" s="312">
        <f t="shared" si="1104"/>
        <v>0</v>
      </c>
      <c r="OU88" s="312">
        <f t="shared" si="1104"/>
        <v>4.1836094034194615E-3</v>
      </c>
      <c r="OV88" s="312">
        <f t="shared" si="1104"/>
        <v>3.2958471246819702E-3</v>
      </c>
      <c r="OW88" s="312">
        <f t="shared" si="1104"/>
        <v>0</v>
      </c>
      <c r="OX88" s="312">
        <f t="shared" si="1104"/>
        <v>1.5108146930190084E-2</v>
      </c>
      <c r="OY88" s="312">
        <f t="shared" si="1104"/>
        <v>2.0469945676869432E-2</v>
      </c>
      <c r="OZ88" s="312">
        <f t="shared" si="1104"/>
        <v>4.8393552362083836E-3</v>
      </c>
      <c r="PA88" s="312">
        <f t="shared" si="1104"/>
        <v>2.7763850692362244E-2</v>
      </c>
      <c r="PB88" s="312">
        <f t="shared" si="1104"/>
        <v>0.12979357594950047</v>
      </c>
      <c r="PC88" s="312">
        <f t="shared" si="1104"/>
        <v>0.18943610610667427</v>
      </c>
      <c r="PD88" s="312">
        <f t="shared" si="1104"/>
        <v>0.18991591598950919</v>
      </c>
      <c r="PE88" s="312">
        <f t="shared" si="1104"/>
        <v>0.22344796744789161</v>
      </c>
      <c r="PF88" s="312">
        <f t="shared" si="1104"/>
        <v>5.3379442858049221E-2</v>
      </c>
      <c r="PG88" s="312">
        <f t="shared" si="1104"/>
        <v>5.7483972546363921E-2</v>
      </c>
      <c r="PH88" s="312">
        <f t="shared" si="1104"/>
        <v>0</v>
      </c>
      <c r="PI88" s="312">
        <f t="shared" si="1104"/>
        <v>0</v>
      </c>
      <c r="PJ88" s="312">
        <f t="shared" si="1104"/>
        <v>0.2339660327895742</v>
      </c>
      <c r="PK88" s="312">
        <f t="shared" si="1104"/>
        <v>4.9846531161134126E-2</v>
      </c>
      <c r="PL88" s="312">
        <f t="shared" si="1104"/>
        <v>0.20647888816450441</v>
      </c>
      <c r="PM88" s="312">
        <f t="shared" si="1104"/>
        <v>4.4538728657895127E-2</v>
      </c>
      <c r="PN88" s="312">
        <f t="shared" si="1104"/>
        <v>0.19994474613398214</v>
      </c>
      <c r="PO88" s="312">
        <f t="shared" si="1104"/>
        <v>0</v>
      </c>
      <c r="PP88" s="312">
        <f t="shared" si="1104"/>
        <v>0</v>
      </c>
      <c r="PQ88" s="312">
        <f t="shared" si="1104"/>
        <v>0</v>
      </c>
      <c r="PR88" s="312">
        <f t="shared" si="1104"/>
        <v>0</v>
      </c>
      <c r="PT88" s="312">
        <f t="shared" ref="PT88:RB88" si="1105">PT$37*PT64</f>
        <v>0</v>
      </c>
      <c r="PU88" s="312">
        <f t="shared" si="1105"/>
        <v>0</v>
      </c>
      <c r="PV88" s="312">
        <f t="shared" si="1105"/>
        <v>0</v>
      </c>
      <c r="PW88" s="312">
        <f t="shared" si="1105"/>
        <v>0</v>
      </c>
      <c r="PX88" s="312">
        <f t="shared" si="1105"/>
        <v>0</v>
      </c>
      <c r="PY88" s="312">
        <f t="shared" si="1105"/>
        <v>0</v>
      </c>
      <c r="PZ88" s="312">
        <f t="shared" si="1105"/>
        <v>0</v>
      </c>
      <c r="QA88" s="312">
        <f t="shared" si="1105"/>
        <v>0</v>
      </c>
      <c r="QB88" s="312">
        <f t="shared" si="1105"/>
        <v>0</v>
      </c>
      <c r="QC88" s="312">
        <f t="shared" si="1105"/>
        <v>0</v>
      </c>
      <c r="QD88" s="312">
        <f t="shared" si="1105"/>
        <v>0</v>
      </c>
      <c r="QE88" s="312">
        <f t="shared" si="1105"/>
        <v>0</v>
      </c>
      <c r="QF88" s="312">
        <f t="shared" si="1105"/>
        <v>0</v>
      </c>
      <c r="QG88" s="312">
        <f t="shared" si="1105"/>
        <v>0</v>
      </c>
      <c r="QH88" s="312">
        <f t="shared" si="1105"/>
        <v>0</v>
      </c>
      <c r="QI88" s="312">
        <f t="shared" si="1105"/>
        <v>0</v>
      </c>
      <c r="QJ88" s="312">
        <f t="shared" si="1105"/>
        <v>0</v>
      </c>
      <c r="QK88" s="312">
        <f t="shared" si="1105"/>
        <v>0</v>
      </c>
      <c r="QL88" s="312">
        <f t="shared" si="1105"/>
        <v>0</v>
      </c>
      <c r="QM88" s="312">
        <f t="shared" si="1105"/>
        <v>0</v>
      </c>
      <c r="QN88" s="312">
        <f t="shared" si="1105"/>
        <v>0</v>
      </c>
      <c r="QO88" s="312">
        <f t="shared" si="1105"/>
        <v>0</v>
      </c>
      <c r="QP88" s="312">
        <f t="shared" si="1105"/>
        <v>0</v>
      </c>
      <c r="QQ88" s="312">
        <f t="shared" si="1105"/>
        <v>0</v>
      </c>
      <c r="QR88" s="312">
        <f t="shared" si="1105"/>
        <v>0</v>
      </c>
      <c r="QS88" s="312">
        <f t="shared" si="1105"/>
        <v>0</v>
      </c>
      <c r="QT88" s="312">
        <f t="shared" si="1105"/>
        <v>0</v>
      </c>
      <c r="QU88" s="312">
        <f t="shared" si="1105"/>
        <v>0</v>
      </c>
      <c r="QV88" s="312">
        <f t="shared" si="1105"/>
        <v>0</v>
      </c>
      <c r="QW88" s="312">
        <f t="shared" si="1105"/>
        <v>0</v>
      </c>
      <c r="QX88" s="312">
        <f t="shared" si="1105"/>
        <v>0</v>
      </c>
      <c r="QY88" s="312">
        <f t="shared" si="1105"/>
        <v>0</v>
      </c>
      <c r="QZ88" s="312">
        <f t="shared" si="1105"/>
        <v>0</v>
      </c>
      <c r="RA88" s="312">
        <f t="shared" si="1105"/>
        <v>0</v>
      </c>
      <c r="RB88" s="312">
        <f t="shared" si="1105"/>
        <v>0</v>
      </c>
      <c r="RD88" s="312">
        <f t="shared" ref="RD88:SL88" si="1106">RD$37*RD64</f>
        <v>0</v>
      </c>
      <c r="RE88" s="312">
        <f t="shared" si="1106"/>
        <v>0</v>
      </c>
      <c r="RF88" s="312">
        <f t="shared" si="1106"/>
        <v>0</v>
      </c>
      <c r="RG88" s="312">
        <f t="shared" si="1106"/>
        <v>0</v>
      </c>
      <c r="RH88" s="312">
        <f t="shared" si="1106"/>
        <v>0</v>
      </c>
      <c r="RI88" s="312">
        <f t="shared" si="1106"/>
        <v>0</v>
      </c>
      <c r="RJ88" s="312">
        <f t="shared" si="1106"/>
        <v>0</v>
      </c>
      <c r="RK88" s="312">
        <f t="shared" si="1106"/>
        <v>0</v>
      </c>
      <c r="RL88" s="312">
        <f t="shared" si="1106"/>
        <v>0</v>
      </c>
      <c r="RM88" s="312">
        <f t="shared" si="1106"/>
        <v>0</v>
      </c>
      <c r="RN88" s="312">
        <f t="shared" si="1106"/>
        <v>0</v>
      </c>
      <c r="RO88" s="312">
        <f t="shared" si="1106"/>
        <v>0</v>
      </c>
      <c r="RP88" s="312">
        <f t="shared" si="1106"/>
        <v>0</v>
      </c>
      <c r="RQ88" s="312">
        <f t="shared" si="1106"/>
        <v>0</v>
      </c>
      <c r="RR88" s="312">
        <f t="shared" si="1106"/>
        <v>0</v>
      </c>
      <c r="RS88" s="312">
        <f t="shared" si="1106"/>
        <v>0</v>
      </c>
      <c r="RT88" s="312">
        <f t="shared" si="1106"/>
        <v>0</v>
      </c>
      <c r="RU88" s="312">
        <f t="shared" si="1106"/>
        <v>0</v>
      </c>
      <c r="RV88" s="312">
        <f t="shared" si="1106"/>
        <v>0</v>
      </c>
      <c r="RW88" s="312">
        <f t="shared" si="1106"/>
        <v>0</v>
      </c>
      <c r="RX88" s="312">
        <f t="shared" si="1106"/>
        <v>0</v>
      </c>
      <c r="RY88" s="312">
        <f t="shared" si="1106"/>
        <v>0</v>
      </c>
      <c r="RZ88" s="312">
        <f t="shared" si="1106"/>
        <v>0</v>
      </c>
      <c r="SA88" s="312">
        <f t="shared" si="1106"/>
        <v>0</v>
      </c>
      <c r="SB88" s="312">
        <f t="shared" si="1106"/>
        <v>0</v>
      </c>
      <c r="SC88" s="312">
        <f t="shared" si="1106"/>
        <v>0</v>
      </c>
      <c r="SD88" s="312">
        <f t="shared" si="1106"/>
        <v>0</v>
      </c>
      <c r="SE88" s="312">
        <f t="shared" si="1106"/>
        <v>0</v>
      </c>
      <c r="SF88" s="312">
        <f t="shared" si="1106"/>
        <v>0</v>
      </c>
      <c r="SG88" s="312">
        <f t="shared" si="1106"/>
        <v>0</v>
      </c>
      <c r="SH88" s="312">
        <f t="shared" si="1106"/>
        <v>0</v>
      </c>
      <c r="SI88" s="312">
        <f t="shared" si="1106"/>
        <v>0</v>
      </c>
      <c r="SJ88" s="312">
        <f t="shared" si="1106"/>
        <v>0</v>
      </c>
      <c r="SK88" s="312">
        <f t="shared" si="1106"/>
        <v>0</v>
      </c>
      <c r="SL88" s="312">
        <f t="shared" si="1106"/>
        <v>0</v>
      </c>
      <c r="SN88" s="312">
        <f t="shared" ref="SN88:TV88" si="1107">SN$37*SN64</f>
        <v>0</v>
      </c>
      <c r="SO88" s="312">
        <f t="shared" si="1107"/>
        <v>0</v>
      </c>
      <c r="SP88" s="312">
        <f t="shared" si="1107"/>
        <v>0</v>
      </c>
      <c r="SQ88" s="312">
        <f t="shared" si="1107"/>
        <v>0</v>
      </c>
      <c r="SR88" s="312">
        <f t="shared" si="1107"/>
        <v>0</v>
      </c>
      <c r="SS88" s="312">
        <f t="shared" si="1107"/>
        <v>0</v>
      </c>
      <c r="ST88" s="312">
        <f t="shared" si="1107"/>
        <v>0</v>
      </c>
      <c r="SU88" s="312">
        <f t="shared" si="1107"/>
        <v>0</v>
      </c>
      <c r="SV88" s="312">
        <f t="shared" si="1107"/>
        <v>0</v>
      </c>
      <c r="SW88" s="312">
        <f t="shared" si="1107"/>
        <v>0</v>
      </c>
      <c r="SX88" s="312">
        <f t="shared" si="1107"/>
        <v>0</v>
      </c>
      <c r="SY88" s="312">
        <f t="shared" si="1107"/>
        <v>0</v>
      </c>
      <c r="SZ88" s="312">
        <f t="shared" si="1107"/>
        <v>0</v>
      </c>
      <c r="TA88" s="312">
        <f t="shared" si="1107"/>
        <v>0</v>
      </c>
      <c r="TB88" s="312">
        <f t="shared" si="1107"/>
        <v>0</v>
      </c>
      <c r="TC88" s="312">
        <f t="shared" si="1107"/>
        <v>0</v>
      </c>
      <c r="TD88" s="312">
        <f t="shared" si="1107"/>
        <v>0</v>
      </c>
      <c r="TE88" s="312">
        <f t="shared" si="1107"/>
        <v>0</v>
      </c>
      <c r="TF88" s="312">
        <f t="shared" si="1107"/>
        <v>0</v>
      </c>
      <c r="TG88" s="312">
        <f t="shared" si="1107"/>
        <v>0</v>
      </c>
      <c r="TH88" s="312">
        <f t="shared" si="1107"/>
        <v>0</v>
      </c>
      <c r="TI88" s="312">
        <f t="shared" si="1107"/>
        <v>0</v>
      </c>
      <c r="TJ88" s="312">
        <f t="shared" si="1107"/>
        <v>0</v>
      </c>
      <c r="TK88" s="312">
        <f t="shared" si="1107"/>
        <v>0</v>
      </c>
      <c r="TL88" s="312">
        <f t="shared" si="1107"/>
        <v>0</v>
      </c>
      <c r="TM88" s="312">
        <f t="shared" si="1107"/>
        <v>0</v>
      </c>
      <c r="TN88" s="312">
        <f t="shared" si="1107"/>
        <v>0</v>
      </c>
      <c r="TO88" s="312">
        <f t="shared" si="1107"/>
        <v>0</v>
      </c>
      <c r="TP88" s="312">
        <f t="shared" si="1107"/>
        <v>0</v>
      </c>
      <c r="TQ88" s="312">
        <f t="shared" si="1107"/>
        <v>0</v>
      </c>
      <c r="TR88" s="312">
        <f t="shared" si="1107"/>
        <v>0</v>
      </c>
      <c r="TS88" s="312">
        <f t="shared" si="1107"/>
        <v>0</v>
      </c>
      <c r="TT88" s="312">
        <f t="shared" si="1107"/>
        <v>0</v>
      </c>
      <c r="TU88" s="312">
        <f t="shared" si="1107"/>
        <v>0</v>
      </c>
      <c r="TV88" s="312">
        <f t="shared" si="1107"/>
        <v>0</v>
      </c>
      <c r="TX88" s="312">
        <f t="shared" ref="TX88:VF88" si="1108">TX$37*TX64</f>
        <v>0</v>
      </c>
      <c r="TY88" s="312">
        <f t="shared" si="1108"/>
        <v>0</v>
      </c>
      <c r="TZ88" s="312">
        <f t="shared" si="1108"/>
        <v>0</v>
      </c>
      <c r="UA88" s="312">
        <f t="shared" si="1108"/>
        <v>0</v>
      </c>
      <c r="UB88" s="312">
        <f t="shared" si="1108"/>
        <v>0</v>
      </c>
      <c r="UC88" s="312">
        <f t="shared" si="1108"/>
        <v>0</v>
      </c>
      <c r="UD88" s="312">
        <f t="shared" si="1108"/>
        <v>0</v>
      </c>
      <c r="UE88" s="312">
        <f t="shared" si="1108"/>
        <v>0</v>
      </c>
      <c r="UF88" s="312">
        <f t="shared" si="1108"/>
        <v>0</v>
      </c>
      <c r="UG88" s="312">
        <f t="shared" si="1108"/>
        <v>0</v>
      </c>
      <c r="UH88" s="312">
        <f t="shared" si="1108"/>
        <v>0</v>
      </c>
      <c r="UI88" s="312">
        <f t="shared" si="1108"/>
        <v>0</v>
      </c>
      <c r="UJ88" s="312">
        <f t="shared" si="1108"/>
        <v>0</v>
      </c>
      <c r="UK88" s="312">
        <f t="shared" si="1108"/>
        <v>0</v>
      </c>
      <c r="UL88" s="312">
        <f t="shared" si="1108"/>
        <v>0</v>
      </c>
      <c r="UM88" s="312">
        <f t="shared" si="1108"/>
        <v>0</v>
      </c>
      <c r="UN88" s="312">
        <f t="shared" si="1108"/>
        <v>0</v>
      </c>
      <c r="UO88" s="312">
        <f t="shared" si="1108"/>
        <v>0</v>
      </c>
      <c r="UP88" s="312">
        <f t="shared" si="1108"/>
        <v>0</v>
      </c>
      <c r="UQ88" s="312">
        <f t="shared" si="1108"/>
        <v>0</v>
      </c>
      <c r="UR88" s="312">
        <f t="shared" si="1108"/>
        <v>0</v>
      </c>
      <c r="US88" s="312">
        <f t="shared" si="1108"/>
        <v>0</v>
      </c>
      <c r="UT88" s="312">
        <f t="shared" si="1108"/>
        <v>0</v>
      </c>
      <c r="UU88" s="312">
        <f t="shared" si="1108"/>
        <v>0</v>
      </c>
      <c r="UV88" s="312">
        <f t="shared" si="1108"/>
        <v>0</v>
      </c>
      <c r="UW88" s="312">
        <f t="shared" si="1108"/>
        <v>0</v>
      </c>
      <c r="UX88" s="312">
        <f t="shared" si="1108"/>
        <v>0</v>
      </c>
      <c r="UY88" s="312">
        <f t="shared" si="1108"/>
        <v>0</v>
      </c>
      <c r="UZ88" s="312">
        <f t="shared" si="1108"/>
        <v>0</v>
      </c>
      <c r="VA88" s="312">
        <f t="shared" si="1108"/>
        <v>0</v>
      </c>
      <c r="VB88" s="312">
        <f t="shared" si="1108"/>
        <v>0</v>
      </c>
      <c r="VC88" s="312">
        <f t="shared" si="1108"/>
        <v>0</v>
      </c>
      <c r="VD88" s="312">
        <f t="shared" si="1108"/>
        <v>0</v>
      </c>
      <c r="VE88" s="312">
        <f t="shared" si="1108"/>
        <v>0</v>
      </c>
      <c r="VF88" s="312">
        <f t="shared" si="1108"/>
        <v>0</v>
      </c>
      <c r="VH88" s="312">
        <f t="shared" ref="VH88:WP88" si="1109">VH$37*VH64</f>
        <v>0</v>
      </c>
      <c r="VI88" s="312">
        <f t="shared" si="1109"/>
        <v>0</v>
      </c>
      <c r="VJ88" s="312">
        <f t="shared" si="1109"/>
        <v>0</v>
      </c>
      <c r="VK88" s="312">
        <f t="shared" si="1109"/>
        <v>0</v>
      </c>
      <c r="VL88" s="312">
        <f t="shared" si="1109"/>
        <v>0</v>
      </c>
      <c r="VM88" s="312">
        <f t="shared" si="1109"/>
        <v>0</v>
      </c>
      <c r="VN88" s="312">
        <f t="shared" si="1109"/>
        <v>0</v>
      </c>
      <c r="VO88" s="312">
        <f t="shared" si="1109"/>
        <v>0</v>
      </c>
      <c r="VP88" s="312">
        <f t="shared" si="1109"/>
        <v>0</v>
      </c>
      <c r="VQ88" s="312">
        <f t="shared" si="1109"/>
        <v>0</v>
      </c>
      <c r="VR88" s="312">
        <f t="shared" si="1109"/>
        <v>0</v>
      </c>
      <c r="VS88" s="312">
        <f t="shared" si="1109"/>
        <v>0</v>
      </c>
      <c r="VT88" s="312">
        <f t="shared" si="1109"/>
        <v>0</v>
      </c>
      <c r="VU88" s="312">
        <f t="shared" si="1109"/>
        <v>0</v>
      </c>
      <c r="VV88" s="312">
        <f t="shared" si="1109"/>
        <v>0</v>
      </c>
      <c r="VW88" s="312">
        <f t="shared" si="1109"/>
        <v>0</v>
      </c>
      <c r="VX88" s="312">
        <f t="shared" si="1109"/>
        <v>0</v>
      </c>
      <c r="VY88" s="312">
        <f t="shared" si="1109"/>
        <v>0</v>
      </c>
      <c r="VZ88" s="312">
        <f t="shared" si="1109"/>
        <v>0</v>
      </c>
      <c r="WA88" s="312">
        <f t="shared" si="1109"/>
        <v>0</v>
      </c>
      <c r="WB88" s="312">
        <f t="shared" si="1109"/>
        <v>0</v>
      </c>
      <c r="WC88" s="312">
        <f t="shared" si="1109"/>
        <v>0</v>
      </c>
      <c r="WD88" s="312">
        <f t="shared" si="1109"/>
        <v>0</v>
      </c>
      <c r="WE88" s="312">
        <f t="shared" si="1109"/>
        <v>0</v>
      </c>
      <c r="WF88" s="312">
        <f t="shared" si="1109"/>
        <v>0</v>
      </c>
      <c r="WG88" s="312">
        <f t="shared" si="1109"/>
        <v>0</v>
      </c>
      <c r="WH88" s="312">
        <f t="shared" si="1109"/>
        <v>0</v>
      </c>
      <c r="WI88" s="312">
        <f t="shared" si="1109"/>
        <v>0</v>
      </c>
      <c r="WJ88" s="312">
        <f t="shared" si="1109"/>
        <v>0</v>
      </c>
      <c r="WK88" s="312">
        <f t="shared" si="1109"/>
        <v>0</v>
      </c>
      <c r="WL88" s="312">
        <f t="shared" si="1109"/>
        <v>0</v>
      </c>
      <c r="WM88" s="312">
        <f t="shared" si="1109"/>
        <v>0</v>
      </c>
      <c r="WN88" s="312">
        <f t="shared" si="1109"/>
        <v>0</v>
      </c>
      <c r="WO88" s="312">
        <f t="shared" si="1109"/>
        <v>0</v>
      </c>
      <c r="WP88" s="312">
        <f t="shared" si="1109"/>
        <v>0</v>
      </c>
      <c r="WR88" s="312">
        <f t="shared" ref="WR88:XZ88" si="1110">WR$37*WR64</f>
        <v>0</v>
      </c>
      <c r="WS88" s="312">
        <f t="shared" si="1110"/>
        <v>0</v>
      </c>
      <c r="WT88" s="312">
        <f t="shared" si="1110"/>
        <v>0</v>
      </c>
      <c r="WU88" s="312">
        <f t="shared" si="1110"/>
        <v>0</v>
      </c>
      <c r="WV88" s="312">
        <f t="shared" si="1110"/>
        <v>0</v>
      </c>
      <c r="WW88" s="312">
        <f t="shared" si="1110"/>
        <v>0</v>
      </c>
      <c r="WX88" s="312">
        <f t="shared" si="1110"/>
        <v>0</v>
      </c>
      <c r="WY88" s="312">
        <f t="shared" si="1110"/>
        <v>0</v>
      </c>
      <c r="WZ88" s="312">
        <f t="shared" si="1110"/>
        <v>0</v>
      </c>
      <c r="XA88" s="312">
        <f t="shared" si="1110"/>
        <v>0</v>
      </c>
      <c r="XB88" s="312">
        <f t="shared" si="1110"/>
        <v>0</v>
      </c>
      <c r="XC88" s="312">
        <f t="shared" si="1110"/>
        <v>0</v>
      </c>
      <c r="XD88" s="312">
        <f t="shared" si="1110"/>
        <v>0</v>
      </c>
      <c r="XE88" s="312">
        <f t="shared" si="1110"/>
        <v>0</v>
      </c>
      <c r="XF88" s="312">
        <f t="shared" si="1110"/>
        <v>0</v>
      </c>
      <c r="XG88" s="312">
        <f t="shared" si="1110"/>
        <v>0</v>
      </c>
      <c r="XH88" s="312">
        <f t="shared" si="1110"/>
        <v>0</v>
      </c>
      <c r="XI88" s="312">
        <f t="shared" si="1110"/>
        <v>0</v>
      </c>
      <c r="XJ88" s="312">
        <f t="shared" si="1110"/>
        <v>0</v>
      </c>
      <c r="XK88" s="312">
        <f t="shared" si="1110"/>
        <v>0</v>
      </c>
      <c r="XL88" s="312">
        <f t="shared" si="1110"/>
        <v>0</v>
      </c>
      <c r="XM88" s="312">
        <f t="shared" si="1110"/>
        <v>0</v>
      </c>
      <c r="XN88" s="312">
        <f t="shared" si="1110"/>
        <v>0</v>
      </c>
      <c r="XO88" s="312">
        <f t="shared" si="1110"/>
        <v>0</v>
      </c>
      <c r="XP88" s="312">
        <f t="shared" si="1110"/>
        <v>0</v>
      </c>
      <c r="XQ88" s="312">
        <f t="shared" si="1110"/>
        <v>0</v>
      </c>
      <c r="XR88" s="312">
        <f t="shared" si="1110"/>
        <v>0</v>
      </c>
      <c r="XS88" s="312">
        <f t="shared" si="1110"/>
        <v>0</v>
      </c>
      <c r="XT88" s="312">
        <f t="shared" si="1110"/>
        <v>0</v>
      </c>
      <c r="XU88" s="312">
        <f t="shared" si="1110"/>
        <v>0</v>
      </c>
      <c r="XV88" s="312">
        <f t="shared" si="1110"/>
        <v>0</v>
      </c>
      <c r="XW88" s="312">
        <f t="shared" si="1110"/>
        <v>0</v>
      </c>
      <c r="XX88" s="312">
        <f t="shared" si="1110"/>
        <v>0</v>
      </c>
      <c r="XY88" s="312">
        <f t="shared" si="1110"/>
        <v>0</v>
      </c>
      <c r="XZ88" s="312">
        <f t="shared" si="1110"/>
        <v>0</v>
      </c>
      <c r="YB88" s="312">
        <f t="shared" ref="YB88:ZJ88" si="1111">YB$37*YB64</f>
        <v>0</v>
      </c>
      <c r="YC88" s="312">
        <f t="shared" si="1111"/>
        <v>0</v>
      </c>
      <c r="YD88" s="312">
        <f t="shared" si="1111"/>
        <v>0</v>
      </c>
      <c r="YE88" s="312">
        <f t="shared" si="1111"/>
        <v>0</v>
      </c>
      <c r="YF88" s="312">
        <f t="shared" si="1111"/>
        <v>0</v>
      </c>
      <c r="YG88" s="312">
        <f t="shared" si="1111"/>
        <v>0</v>
      </c>
      <c r="YH88" s="312">
        <f t="shared" si="1111"/>
        <v>0</v>
      </c>
      <c r="YI88" s="312">
        <f t="shared" si="1111"/>
        <v>0</v>
      </c>
      <c r="YJ88" s="312">
        <f t="shared" si="1111"/>
        <v>0</v>
      </c>
      <c r="YK88" s="312">
        <f t="shared" si="1111"/>
        <v>0</v>
      </c>
      <c r="YL88" s="312">
        <f t="shared" si="1111"/>
        <v>0</v>
      </c>
      <c r="YM88" s="312">
        <f t="shared" si="1111"/>
        <v>0</v>
      </c>
      <c r="YN88" s="312">
        <f t="shared" si="1111"/>
        <v>0</v>
      </c>
      <c r="YO88" s="312">
        <f t="shared" si="1111"/>
        <v>0</v>
      </c>
      <c r="YP88" s="312">
        <f t="shared" si="1111"/>
        <v>0</v>
      </c>
      <c r="YQ88" s="312">
        <f t="shared" si="1111"/>
        <v>0</v>
      </c>
      <c r="YR88" s="312">
        <f t="shared" si="1111"/>
        <v>0</v>
      </c>
      <c r="YS88" s="312">
        <f t="shared" si="1111"/>
        <v>0</v>
      </c>
      <c r="YT88" s="312">
        <f t="shared" si="1111"/>
        <v>0</v>
      </c>
      <c r="YU88" s="312">
        <f t="shared" si="1111"/>
        <v>0</v>
      </c>
      <c r="YV88" s="312">
        <f t="shared" si="1111"/>
        <v>0</v>
      </c>
      <c r="YW88" s="312">
        <f t="shared" si="1111"/>
        <v>0</v>
      </c>
      <c r="YX88" s="312">
        <f t="shared" si="1111"/>
        <v>0</v>
      </c>
      <c r="YY88" s="312">
        <f t="shared" si="1111"/>
        <v>0</v>
      </c>
      <c r="YZ88" s="312">
        <f t="shared" si="1111"/>
        <v>0</v>
      </c>
      <c r="ZA88" s="312">
        <f t="shared" si="1111"/>
        <v>0</v>
      </c>
      <c r="ZB88" s="312">
        <f t="shared" si="1111"/>
        <v>0</v>
      </c>
      <c r="ZC88" s="312">
        <f t="shared" si="1111"/>
        <v>0</v>
      </c>
      <c r="ZD88" s="312">
        <f t="shared" si="1111"/>
        <v>0</v>
      </c>
      <c r="ZE88" s="312">
        <f t="shared" si="1111"/>
        <v>0</v>
      </c>
      <c r="ZF88" s="312">
        <f t="shared" si="1111"/>
        <v>0</v>
      </c>
      <c r="ZG88" s="312">
        <f t="shared" si="1111"/>
        <v>0</v>
      </c>
      <c r="ZH88" s="312">
        <f t="shared" si="1111"/>
        <v>0</v>
      </c>
      <c r="ZI88" s="312">
        <f t="shared" si="1111"/>
        <v>0</v>
      </c>
      <c r="ZJ88" s="312">
        <f t="shared" si="1111"/>
        <v>0</v>
      </c>
      <c r="ZL88" s="312">
        <f t="shared" ref="ZL88:AAT88" si="1112">ZL$37*ZL64</f>
        <v>0</v>
      </c>
      <c r="ZM88" s="312">
        <f t="shared" si="1112"/>
        <v>0</v>
      </c>
      <c r="ZN88" s="312">
        <f t="shared" si="1112"/>
        <v>0</v>
      </c>
      <c r="ZO88" s="312">
        <f t="shared" si="1112"/>
        <v>0</v>
      </c>
      <c r="ZP88" s="312">
        <f t="shared" si="1112"/>
        <v>0</v>
      </c>
      <c r="ZQ88" s="312">
        <f t="shared" si="1112"/>
        <v>0</v>
      </c>
      <c r="ZR88" s="312">
        <f t="shared" si="1112"/>
        <v>0</v>
      </c>
      <c r="ZS88" s="312">
        <f t="shared" si="1112"/>
        <v>0</v>
      </c>
      <c r="ZT88" s="312">
        <f t="shared" si="1112"/>
        <v>0</v>
      </c>
      <c r="ZU88" s="312">
        <f t="shared" si="1112"/>
        <v>0</v>
      </c>
      <c r="ZV88" s="312">
        <f t="shared" si="1112"/>
        <v>0</v>
      </c>
      <c r="ZW88" s="312">
        <f t="shared" si="1112"/>
        <v>0</v>
      </c>
      <c r="ZX88" s="312">
        <f t="shared" si="1112"/>
        <v>0</v>
      </c>
      <c r="ZY88" s="312">
        <f t="shared" si="1112"/>
        <v>0</v>
      </c>
      <c r="ZZ88" s="312">
        <f t="shared" si="1112"/>
        <v>0</v>
      </c>
      <c r="AAA88" s="312">
        <f t="shared" si="1112"/>
        <v>0</v>
      </c>
      <c r="AAB88" s="312">
        <f t="shared" si="1112"/>
        <v>0</v>
      </c>
      <c r="AAC88" s="312">
        <f t="shared" si="1112"/>
        <v>0</v>
      </c>
      <c r="AAD88" s="312">
        <f t="shared" si="1112"/>
        <v>0</v>
      </c>
      <c r="AAE88" s="312">
        <f t="shared" si="1112"/>
        <v>0</v>
      </c>
      <c r="AAF88" s="312">
        <f t="shared" si="1112"/>
        <v>0</v>
      </c>
      <c r="AAG88" s="312">
        <f t="shared" si="1112"/>
        <v>0</v>
      </c>
      <c r="AAH88" s="312">
        <f t="shared" si="1112"/>
        <v>0</v>
      </c>
      <c r="AAI88" s="312">
        <f t="shared" si="1112"/>
        <v>0</v>
      </c>
      <c r="AAJ88" s="312">
        <f t="shared" si="1112"/>
        <v>0</v>
      </c>
      <c r="AAK88" s="312">
        <f t="shared" si="1112"/>
        <v>0</v>
      </c>
      <c r="AAL88" s="312">
        <f t="shared" si="1112"/>
        <v>0</v>
      </c>
      <c r="AAM88" s="312">
        <f t="shared" si="1112"/>
        <v>0</v>
      </c>
      <c r="AAN88" s="312">
        <f t="shared" si="1112"/>
        <v>0</v>
      </c>
      <c r="AAO88" s="312">
        <f t="shared" si="1112"/>
        <v>0</v>
      </c>
      <c r="AAP88" s="312">
        <f t="shared" si="1112"/>
        <v>0</v>
      </c>
      <c r="AAQ88" s="312">
        <f t="shared" si="1112"/>
        <v>0</v>
      </c>
      <c r="AAR88" s="312">
        <f t="shared" si="1112"/>
        <v>0</v>
      </c>
      <c r="AAS88" s="312">
        <f t="shared" si="1112"/>
        <v>0</v>
      </c>
      <c r="AAT88" s="312">
        <f t="shared" si="1112"/>
        <v>0</v>
      </c>
      <c r="AAV88" s="312">
        <f t="shared" ref="AAV88:ACD88" si="1113">AAV$37*AAV64</f>
        <v>0</v>
      </c>
      <c r="AAW88" s="312">
        <f t="shared" si="1113"/>
        <v>0</v>
      </c>
      <c r="AAX88" s="312">
        <f t="shared" si="1113"/>
        <v>0</v>
      </c>
      <c r="AAY88" s="312">
        <f t="shared" si="1113"/>
        <v>0.14041190294995817</v>
      </c>
      <c r="AAZ88" s="312">
        <f t="shared" si="1113"/>
        <v>0</v>
      </c>
      <c r="ABA88" s="312">
        <f t="shared" si="1113"/>
        <v>0.1870239529280949</v>
      </c>
      <c r="ABB88" s="312">
        <f t="shared" si="1113"/>
        <v>0.15676000560634312</v>
      </c>
      <c r="ABC88" s="312">
        <f t="shared" si="1113"/>
        <v>0</v>
      </c>
      <c r="ABD88" s="312">
        <f t="shared" si="1113"/>
        <v>0</v>
      </c>
      <c r="ABE88" s="312">
        <f t="shared" si="1113"/>
        <v>7.8263381992321579E-2</v>
      </c>
      <c r="ABF88" s="312">
        <f t="shared" si="1113"/>
        <v>0</v>
      </c>
      <c r="ABG88" s="312">
        <f t="shared" si="1113"/>
        <v>0</v>
      </c>
      <c r="ABH88" s="312">
        <f t="shared" si="1113"/>
        <v>0</v>
      </c>
      <c r="ABI88" s="312">
        <f t="shared" si="1113"/>
        <v>0</v>
      </c>
      <c r="ABJ88" s="312">
        <f t="shared" si="1113"/>
        <v>0.11252398855283091</v>
      </c>
      <c r="ABK88" s="312">
        <f t="shared" si="1113"/>
        <v>0.1696411808795249</v>
      </c>
      <c r="ABL88" s="312">
        <f t="shared" si="1113"/>
        <v>0</v>
      </c>
      <c r="ABM88" s="312">
        <f t="shared" si="1113"/>
        <v>0</v>
      </c>
      <c r="ABN88" s="312">
        <f t="shared" si="1113"/>
        <v>8.7417889485720532E-2</v>
      </c>
      <c r="ABO88" s="312">
        <f t="shared" si="1113"/>
        <v>8.733158599012171E-2</v>
      </c>
      <c r="ABP88" s="312">
        <f t="shared" si="1113"/>
        <v>8.8655265853868348E-2</v>
      </c>
      <c r="ABQ88" s="312">
        <f t="shared" si="1113"/>
        <v>8.8726466237737334E-2</v>
      </c>
      <c r="ABR88" s="312">
        <f t="shared" si="1113"/>
        <v>0</v>
      </c>
      <c r="ABS88" s="312">
        <f t="shared" si="1113"/>
        <v>0</v>
      </c>
      <c r="ABT88" s="312">
        <f t="shared" si="1113"/>
        <v>0</v>
      </c>
      <c r="ABU88" s="312">
        <f t="shared" si="1113"/>
        <v>0</v>
      </c>
      <c r="ABV88" s="312">
        <f t="shared" si="1113"/>
        <v>8.8726466237737334E-2</v>
      </c>
      <c r="ABW88" s="312">
        <f t="shared" si="1113"/>
        <v>0</v>
      </c>
      <c r="ABX88" s="312">
        <f t="shared" si="1113"/>
        <v>8.6303495598801003E-2</v>
      </c>
      <c r="ABY88" s="312">
        <f t="shared" si="1113"/>
        <v>0</v>
      </c>
      <c r="ABZ88" s="312">
        <f t="shared" si="1113"/>
        <v>0.1121945442784413</v>
      </c>
      <c r="ACA88" s="312">
        <f t="shared" si="1113"/>
        <v>0</v>
      </c>
      <c r="ACB88" s="312">
        <f t="shared" si="1113"/>
        <v>0</v>
      </c>
      <c r="ACC88" s="312">
        <f t="shared" si="1113"/>
        <v>0</v>
      </c>
      <c r="ACD88" s="312">
        <f t="shared" si="1113"/>
        <v>0</v>
      </c>
      <c r="ACF88" s="312">
        <f t="shared" ref="ACF88:ADN88" si="1114">ACF$37*ACF64</f>
        <v>0</v>
      </c>
      <c r="ACG88" s="312">
        <f t="shared" si="1114"/>
        <v>0</v>
      </c>
      <c r="ACH88" s="312">
        <f t="shared" si="1114"/>
        <v>28.637292077329349</v>
      </c>
      <c r="ACI88" s="312">
        <f t="shared" si="1114"/>
        <v>27.168679907376145</v>
      </c>
      <c r="ACJ88" s="312">
        <f t="shared" si="1114"/>
        <v>32.443795591407984</v>
      </c>
      <c r="ACK88" s="312">
        <f t="shared" si="1114"/>
        <v>29.042453153305487</v>
      </c>
      <c r="ACL88" s="312">
        <f t="shared" si="1114"/>
        <v>31.107201104181346</v>
      </c>
      <c r="ACM88" s="312">
        <f t="shared" si="1114"/>
        <v>35.675941083468182</v>
      </c>
      <c r="ACN88" s="312">
        <f t="shared" si="1114"/>
        <v>37.683419014468896</v>
      </c>
      <c r="ACO88" s="312">
        <f t="shared" si="1114"/>
        <v>38.383643841295218</v>
      </c>
      <c r="ACP88" s="312">
        <f t="shared" si="1114"/>
        <v>0</v>
      </c>
      <c r="ACQ88" s="312">
        <f t="shared" si="1114"/>
        <v>46.263312898430634</v>
      </c>
      <c r="ACR88" s="312">
        <f t="shared" si="1114"/>
        <v>48.672649098286648</v>
      </c>
      <c r="ACS88" s="312">
        <f t="shared" si="1114"/>
        <v>0</v>
      </c>
      <c r="ACT88" s="312">
        <f t="shared" si="1114"/>
        <v>46.416353307001813</v>
      </c>
      <c r="ACU88" s="312">
        <f t="shared" si="1114"/>
        <v>47.843416384416095</v>
      </c>
      <c r="ACV88" s="312">
        <f t="shared" si="1114"/>
        <v>56.232088260941829</v>
      </c>
      <c r="ACW88" s="312">
        <f t="shared" si="1114"/>
        <v>51.983492791631569</v>
      </c>
      <c r="ACX88" s="312">
        <f t="shared" si="1114"/>
        <v>45.802187693900017</v>
      </c>
      <c r="ACY88" s="312">
        <f t="shared" si="1114"/>
        <v>50.276495536628779</v>
      </c>
      <c r="ACZ88" s="312">
        <f t="shared" si="1114"/>
        <v>54.916581448341553</v>
      </c>
      <c r="ADA88" s="312">
        <f t="shared" si="1114"/>
        <v>57.562312067882715</v>
      </c>
      <c r="ADB88" s="312">
        <f t="shared" si="1114"/>
        <v>67.571464444742176</v>
      </c>
      <c r="ADC88" s="312">
        <f t="shared" si="1114"/>
        <v>67.1785237832935</v>
      </c>
      <c r="ADD88" s="312">
        <f t="shared" si="1114"/>
        <v>0</v>
      </c>
      <c r="ADE88" s="312">
        <f t="shared" si="1114"/>
        <v>0</v>
      </c>
      <c r="ADF88" s="312">
        <f t="shared" si="1114"/>
        <v>63.788315279605555</v>
      </c>
      <c r="ADG88" s="312">
        <f t="shared" si="1114"/>
        <v>75.216371325414727</v>
      </c>
      <c r="ADH88" s="312">
        <f t="shared" si="1114"/>
        <v>70.292896803487892</v>
      </c>
      <c r="ADI88" s="312">
        <f t="shared" si="1114"/>
        <v>82.032362677527146</v>
      </c>
      <c r="ADJ88" s="312">
        <f t="shared" si="1114"/>
        <v>75.46830564877925</v>
      </c>
      <c r="ADK88" s="312">
        <f t="shared" si="1114"/>
        <v>0</v>
      </c>
      <c r="ADL88" s="312">
        <f t="shared" si="1114"/>
        <v>0</v>
      </c>
      <c r="ADM88" s="312">
        <f t="shared" si="1114"/>
        <v>0</v>
      </c>
      <c r="ADN88" s="312">
        <f t="shared" si="1114"/>
        <v>0</v>
      </c>
      <c r="ADP88" s="312">
        <f t="shared" ref="ADP88:AEX88" si="1115">ADP$37*ADP64</f>
        <v>0</v>
      </c>
      <c r="ADQ88" s="312">
        <f t="shared" si="1115"/>
        <v>0</v>
      </c>
      <c r="ADR88" s="312">
        <f t="shared" si="1115"/>
        <v>0</v>
      </c>
      <c r="ADS88" s="312">
        <f t="shared" si="1115"/>
        <v>0</v>
      </c>
      <c r="ADT88" s="312">
        <f t="shared" si="1115"/>
        <v>0</v>
      </c>
      <c r="ADU88" s="312">
        <f t="shared" si="1115"/>
        <v>0</v>
      </c>
      <c r="ADV88" s="312">
        <f t="shared" si="1115"/>
        <v>0</v>
      </c>
      <c r="ADW88" s="312">
        <f t="shared" si="1115"/>
        <v>0</v>
      </c>
      <c r="ADX88" s="312">
        <f t="shared" si="1115"/>
        <v>0</v>
      </c>
      <c r="ADY88" s="312">
        <f t="shared" si="1115"/>
        <v>0</v>
      </c>
      <c r="ADZ88" s="312">
        <f t="shared" si="1115"/>
        <v>0</v>
      </c>
      <c r="AEA88" s="312">
        <f t="shared" si="1115"/>
        <v>0</v>
      </c>
      <c r="AEB88" s="312">
        <f t="shared" si="1115"/>
        <v>0</v>
      </c>
      <c r="AEC88" s="312">
        <f t="shared" si="1115"/>
        <v>0</v>
      </c>
      <c r="AED88" s="312">
        <f t="shared" si="1115"/>
        <v>0</v>
      </c>
      <c r="AEE88" s="312">
        <f t="shared" si="1115"/>
        <v>0</v>
      </c>
      <c r="AEF88" s="312">
        <f t="shared" si="1115"/>
        <v>0</v>
      </c>
      <c r="AEG88" s="312">
        <f t="shared" si="1115"/>
        <v>0</v>
      </c>
      <c r="AEH88" s="312">
        <f t="shared" si="1115"/>
        <v>0</v>
      </c>
      <c r="AEI88" s="312">
        <f t="shared" si="1115"/>
        <v>0</v>
      </c>
      <c r="AEJ88" s="312">
        <f t="shared" si="1115"/>
        <v>0</v>
      </c>
      <c r="AEK88" s="312">
        <f t="shared" si="1115"/>
        <v>0</v>
      </c>
      <c r="AEL88" s="312">
        <f t="shared" si="1115"/>
        <v>0</v>
      </c>
      <c r="AEM88" s="312">
        <f t="shared" si="1115"/>
        <v>0</v>
      </c>
      <c r="AEN88" s="312">
        <f t="shared" si="1115"/>
        <v>0</v>
      </c>
      <c r="AEO88" s="312">
        <f t="shared" si="1115"/>
        <v>0</v>
      </c>
      <c r="AEP88" s="312">
        <f t="shared" si="1115"/>
        <v>0</v>
      </c>
      <c r="AEQ88" s="312">
        <f t="shared" si="1115"/>
        <v>0</v>
      </c>
      <c r="AER88" s="312">
        <f t="shared" si="1115"/>
        <v>0</v>
      </c>
      <c r="AES88" s="312">
        <f t="shared" si="1115"/>
        <v>0</v>
      </c>
      <c r="AET88" s="312">
        <f t="shared" si="1115"/>
        <v>0</v>
      </c>
      <c r="AEU88" s="312">
        <f t="shared" si="1115"/>
        <v>0</v>
      </c>
      <c r="AEV88" s="312">
        <f t="shared" si="1115"/>
        <v>0</v>
      </c>
      <c r="AEW88" s="312">
        <f t="shared" si="1115"/>
        <v>0</v>
      </c>
      <c r="AEX88" s="312">
        <f t="shared" si="1115"/>
        <v>0</v>
      </c>
      <c r="AEZ88" s="312">
        <f t="shared" ref="AEZ88:AGH88" si="1116">AEZ$37*AEZ64</f>
        <v>0</v>
      </c>
      <c r="AFA88" s="312">
        <f t="shared" si="1116"/>
        <v>0</v>
      </c>
      <c r="AFB88" s="312">
        <f t="shared" si="1116"/>
        <v>0</v>
      </c>
      <c r="AFC88" s="312">
        <f t="shared" si="1116"/>
        <v>0</v>
      </c>
      <c r="AFD88" s="312">
        <f t="shared" si="1116"/>
        <v>0</v>
      </c>
      <c r="AFE88" s="312">
        <f t="shared" si="1116"/>
        <v>0</v>
      </c>
      <c r="AFF88" s="312">
        <f t="shared" si="1116"/>
        <v>0</v>
      </c>
      <c r="AFG88" s="312">
        <f t="shared" si="1116"/>
        <v>0</v>
      </c>
      <c r="AFH88" s="312">
        <f t="shared" si="1116"/>
        <v>0</v>
      </c>
      <c r="AFI88" s="312">
        <f t="shared" si="1116"/>
        <v>0</v>
      </c>
      <c r="AFJ88" s="312">
        <f t="shared" si="1116"/>
        <v>0</v>
      </c>
      <c r="AFK88" s="312">
        <f t="shared" si="1116"/>
        <v>0</v>
      </c>
      <c r="AFL88" s="312">
        <f t="shared" si="1116"/>
        <v>0</v>
      </c>
      <c r="AFM88" s="312">
        <f t="shared" si="1116"/>
        <v>0</v>
      </c>
      <c r="AFN88" s="312">
        <f t="shared" si="1116"/>
        <v>0</v>
      </c>
      <c r="AFO88" s="312">
        <f t="shared" si="1116"/>
        <v>0</v>
      </c>
      <c r="AFP88" s="312">
        <f t="shared" si="1116"/>
        <v>0</v>
      </c>
      <c r="AFQ88" s="312">
        <f t="shared" si="1116"/>
        <v>0</v>
      </c>
      <c r="AFR88" s="312">
        <f t="shared" si="1116"/>
        <v>0</v>
      </c>
      <c r="AFS88" s="312">
        <f t="shared" si="1116"/>
        <v>0</v>
      </c>
      <c r="AFT88" s="312">
        <f t="shared" si="1116"/>
        <v>0</v>
      </c>
      <c r="AFU88" s="312">
        <f t="shared" si="1116"/>
        <v>0</v>
      </c>
      <c r="AFV88" s="312">
        <f t="shared" si="1116"/>
        <v>0</v>
      </c>
      <c r="AFW88" s="312">
        <f t="shared" si="1116"/>
        <v>0</v>
      </c>
      <c r="AFX88" s="312">
        <f t="shared" si="1116"/>
        <v>0</v>
      </c>
      <c r="AFY88" s="312">
        <f t="shared" si="1116"/>
        <v>0</v>
      </c>
      <c r="AFZ88" s="312">
        <f t="shared" si="1116"/>
        <v>0</v>
      </c>
      <c r="AGA88" s="312">
        <f t="shared" si="1116"/>
        <v>0</v>
      </c>
      <c r="AGB88" s="312">
        <f t="shared" si="1116"/>
        <v>0</v>
      </c>
      <c r="AGC88" s="312">
        <f t="shared" si="1116"/>
        <v>0</v>
      </c>
      <c r="AGD88" s="312">
        <f t="shared" si="1116"/>
        <v>0</v>
      </c>
      <c r="AGE88" s="312">
        <f t="shared" si="1116"/>
        <v>0</v>
      </c>
      <c r="AGF88" s="312">
        <f t="shared" si="1116"/>
        <v>0</v>
      </c>
      <c r="AGG88" s="312">
        <f t="shared" si="1116"/>
        <v>0</v>
      </c>
      <c r="AGH88" s="312">
        <f t="shared" si="1116"/>
        <v>0</v>
      </c>
    </row>
    <row r="89" spans="3:866" x14ac:dyDescent="0.25">
      <c r="C89" s="148" t="s">
        <v>95</v>
      </c>
      <c r="D89" s="312">
        <f t="shared" ref="D89:AL89" si="1117">D$37*D65</f>
        <v>146.13157633168217</v>
      </c>
      <c r="E89" s="312">
        <f t="shared" si="1117"/>
        <v>155.29184033203967</v>
      </c>
      <c r="F89" s="312">
        <f t="shared" si="1117"/>
        <v>198.42889671527712</v>
      </c>
      <c r="G89" s="312">
        <f t="shared" si="1117"/>
        <v>464.14963893455774</v>
      </c>
      <c r="H89" s="312">
        <f t="shared" si="1117"/>
        <v>391.04354558053268</v>
      </c>
      <c r="I89" s="312">
        <f t="shared" si="1117"/>
        <v>575.2841494390575</v>
      </c>
      <c r="J89" s="312">
        <f t="shared" si="1117"/>
        <v>669.23893422600781</v>
      </c>
      <c r="K89" s="312">
        <f t="shared" si="1117"/>
        <v>486.42776346649578</v>
      </c>
      <c r="L89" s="312">
        <f t="shared" si="1117"/>
        <v>529.40659113599077</v>
      </c>
      <c r="M89" s="312">
        <f t="shared" si="1117"/>
        <v>766.56186788991795</v>
      </c>
      <c r="N89" s="312">
        <f t="shared" si="1117"/>
        <v>458.90413127622855</v>
      </c>
      <c r="O89" s="312">
        <f t="shared" si="1117"/>
        <v>501.20623566324804</v>
      </c>
      <c r="P89" s="312">
        <f t="shared" si="1117"/>
        <v>507.5204400038989</v>
      </c>
      <c r="Q89" s="312">
        <f t="shared" si="1117"/>
        <v>500.2550143996213</v>
      </c>
      <c r="R89" s="312">
        <f t="shared" si="1117"/>
        <v>720.37704506521709</v>
      </c>
      <c r="S89" s="312">
        <f t="shared" si="1117"/>
        <v>772.00112059953176</v>
      </c>
      <c r="T89" s="312">
        <f t="shared" si="1117"/>
        <v>580.61255650817498</v>
      </c>
      <c r="U89" s="312">
        <f t="shared" si="1117"/>
        <v>596.99140226272345</v>
      </c>
      <c r="V89" s="312">
        <f t="shared" si="1117"/>
        <v>749.35868501051186</v>
      </c>
      <c r="W89" s="312">
        <f t="shared" si="1117"/>
        <v>843.48759643886149</v>
      </c>
      <c r="X89" s="312">
        <f t="shared" si="1117"/>
        <v>865.28184216707041</v>
      </c>
      <c r="Y89" s="312">
        <f t="shared" si="1117"/>
        <v>911.82386377255966</v>
      </c>
      <c r="Z89" s="312">
        <f t="shared" si="1117"/>
        <v>642.49531621654182</v>
      </c>
      <c r="AA89" s="312">
        <f t="shared" si="1117"/>
        <v>649.84370110357997</v>
      </c>
      <c r="AB89" s="312">
        <f t="shared" si="1117"/>
        <v>602.36578556127097</v>
      </c>
      <c r="AC89" s="312">
        <f t="shared" si="1117"/>
        <v>596.15053014819352</v>
      </c>
      <c r="AD89" s="312">
        <f t="shared" si="1117"/>
        <v>869.28168901869083</v>
      </c>
      <c r="AE89" s="312">
        <f t="shared" si="1117"/>
        <v>784.01364628889166</v>
      </c>
      <c r="AF89" s="312">
        <f t="shared" si="1117"/>
        <v>1131.9176465315813</v>
      </c>
      <c r="AG89" s="312">
        <f t="shared" si="1117"/>
        <v>854.83821841631482</v>
      </c>
      <c r="AH89" s="312">
        <f t="shared" si="1117"/>
        <v>1109.2225217719169</v>
      </c>
      <c r="AI89" s="312">
        <f t="shared" si="1117"/>
        <v>649.73003390741007</v>
      </c>
      <c r="AJ89" s="312">
        <f t="shared" si="1117"/>
        <v>351.46372326212435</v>
      </c>
      <c r="AK89" s="312">
        <f t="shared" si="1117"/>
        <v>1094.1581484927765</v>
      </c>
      <c r="AL89" s="312">
        <f t="shared" si="1117"/>
        <v>954.91655559281128</v>
      </c>
      <c r="AN89" s="312">
        <f t="shared" ref="AN89:BV89" si="1118">AN$37*AN65</f>
        <v>2.9258038562591349</v>
      </c>
      <c r="AO89" s="312">
        <f t="shared" si="1118"/>
        <v>2.5225972294130137</v>
      </c>
      <c r="AP89" s="312">
        <f t="shared" si="1118"/>
        <v>0.6205350033467335</v>
      </c>
      <c r="AQ89" s="312">
        <f t="shared" si="1118"/>
        <v>2.1889355765371504E-3</v>
      </c>
      <c r="AR89" s="312">
        <f t="shared" si="1118"/>
        <v>0.64604083729265305</v>
      </c>
      <c r="AS89" s="312">
        <f t="shared" si="1118"/>
        <v>3.7536409930418982E-3</v>
      </c>
      <c r="AT89" s="312">
        <f t="shared" si="1118"/>
        <v>3.4090075395932346E-3</v>
      </c>
      <c r="AU89" s="312">
        <f t="shared" si="1118"/>
        <v>0.81922227644740686</v>
      </c>
      <c r="AV89" s="312">
        <f t="shared" si="1118"/>
        <v>1.2664233236970621</v>
      </c>
      <c r="AW89" s="312">
        <f t="shared" si="1118"/>
        <v>5.370095408136699E-3</v>
      </c>
      <c r="AX89" s="312">
        <f t="shared" si="1118"/>
        <v>5.4429890151589522</v>
      </c>
      <c r="AY89" s="312">
        <f t="shared" si="1118"/>
        <v>2.0038277106047868</v>
      </c>
      <c r="AZ89" s="312">
        <f t="shared" si="1118"/>
        <v>2.4075591438068753</v>
      </c>
      <c r="BA89" s="312">
        <f t="shared" si="1118"/>
        <v>7.9634918553248584</v>
      </c>
      <c r="BB89" s="312">
        <f t="shared" si="1118"/>
        <v>9.9085140614435206E-3</v>
      </c>
      <c r="BC89" s="312">
        <f t="shared" si="1118"/>
        <v>9.5929805539401777E-3</v>
      </c>
      <c r="BD89" s="312">
        <f t="shared" si="1118"/>
        <v>2.3578581069580702</v>
      </c>
      <c r="BE89" s="312">
        <f t="shared" si="1118"/>
        <v>2.7208108002963161</v>
      </c>
      <c r="BF89" s="312">
        <f t="shared" si="1118"/>
        <v>1.0135086099771354E-2</v>
      </c>
      <c r="BG89" s="312">
        <f t="shared" si="1118"/>
        <v>1.1439754628277597E-2</v>
      </c>
      <c r="BH89" s="312">
        <f t="shared" si="1118"/>
        <v>1.1494542362907097E-2</v>
      </c>
      <c r="BI89" s="312">
        <f t="shared" si="1118"/>
        <v>1.2192132963349495E-2</v>
      </c>
      <c r="BJ89" s="312">
        <f t="shared" si="1118"/>
        <v>3.4341641390800763</v>
      </c>
      <c r="BK89" s="312">
        <f t="shared" si="1118"/>
        <v>3.2890425681666273</v>
      </c>
      <c r="BL89" s="312">
        <f t="shared" si="1118"/>
        <v>7.6512389741797771</v>
      </c>
      <c r="BM89" s="312">
        <f t="shared" si="1118"/>
        <v>4.2081479627656693</v>
      </c>
      <c r="BN89" s="312">
        <f t="shared" si="1118"/>
        <v>2.0927205234810139E-3</v>
      </c>
      <c r="BO89" s="312">
        <f t="shared" si="1118"/>
        <v>0.40230034555524063</v>
      </c>
      <c r="BP89" s="312">
        <f t="shared" si="1118"/>
        <v>1.299946426454478E-3</v>
      </c>
      <c r="BQ89" s="312">
        <f t="shared" si="1118"/>
        <v>0.94766211171556414</v>
      </c>
      <c r="BR89" s="312">
        <f t="shared" si="1118"/>
        <v>1.1986779730415187E-3</v>
      </c>
      <c r="BS89" s="312">
        <f t="shared" si="1118"/>
        <v>0.93270444418513188</v>
      </c>
      <c r="BT89" s="312">
        <f t="shared" si="1118"/>
        <v>0.58980796508616806</v>
      </c>
      <c r="BU89" s="312">
        <f t="shared" si="1118"/>
        <v>1.7701058813513315</v>
      </c>
      <c r="BV89" s="312">
        <f t="shared" si="1118"/>
        <v>2.0135908739761672</v>
      </c>
      <c r="BX89" s="312">
        <f t="shared" ref="BX89:DF89" si="1119">BX$37*BX65</f>
        <v>-6.3530781908744616E-2</v>
      </c>
      <c r="BY89" s="312">
        <f t="shared" si="1119"/>
        <v>-6.3065000148215741E-2</v>
      </c>
      <c r="BZ89" s="312">
        <f t="shared" si="1119"/>
        <v>7.6268059859177839</v>
      </c>
      <c r="CA89" s="312">
        <f t="shared" si="1119"/>
        <v>1.6988653235735427</v>
      </c>
      <c r="CB89" s="312">
        <f t="shared" si="1119"/>
        <v>7.5516241156718156</v>
      </c>
      <c r="CC89" s="312">
        <f t="shared" si="1119"/>
        <v>1.6405387533416145</v>
      </c>
      <c r="CD89" s="312">
        <f t="shared" si="1119"/>
        <v>1.6114458420796756</v>
      </c>
      <c r="CE89" s="312">
        <f t="shared" si="1119"/>
        <v>5.42209392779277</v>
      </c>
      <c r="CF89" s="312">
        <f t="shared" si="1119"/>
        <v>5.9159765867052228</v>
      </c>
      <c r="CG89" s="312">
        <f t="shared" si="1119"/>
        <v>1.2343188294700045</v>
      </c>
      <c r="CH89" s="312">
        <f t="shared" si="1119"/>
        <v>-4.5357097003548702E-2</v>
      </c>
      <c r="CI89" s="312">
        <f t="shared" si="1119"/>
        <v>5.8910484836401382</v>
      </c>
      <c r="CJ89" s="312">
        <f t="shared" si="1119"/>
        <v>6.0131476343271295</v>
      </c>
      <c r="CK89" s="312">
        <f t="shared" si="1119"/>
        <v>-4.4888600809282989E-2</v>
      </c>
      <c r="CL89" s="312">
        <f t="shared" si="1119"/>
        <v>1.388372914222213</v>
      </c>
      <c r="CM89" s="312">
        <f t="shared" si="1119"/>
        <v>1.3727285007667356</v>
      </c>
      <c r="CN89" s="312">
        <f t="shared" si="1119"/>
        <v>6.3672184774585547</v>
      </c>
      <c r="CO89" s="312">
        <f t="shared" si="1119"/>
        <v>9.2235488334123836</v>
      </c>
      <c r="CP89" s="312">
        <f t="shared" si="1119"/>
        <v>2.5914965286476015</v>
      </c>
      <c r="CQ89" s="312">
        <f t="shared" si="1119"/>
        <v>2.5940899125465173</v>
      </c>
      <c r="CR89" s="312">
        <f t="shared" si="1119"/>
        <v>2.295680775581475</v>
      </c>
      <c r="CS89" s="312">
        <f t="shared" si="1119"/>
        <v>2.4283190440524658</v>
      </c>
      <c r="CT89" s="312">
        <f t="shared" si="1119"/>
        <v>11.218052180189561</v>
      </c>
      <c r="CU89" s="312">
        <f t="shared" si="1119"/>
        <v>10.115109974502838</v>
      </c>
      <c r="CV89" s="312">
        <f t="shared" si="1119"/>
        <v>-8.7159362572373097E-2</v>
      </c>
      <c r="CW89" s="312">
        <f t="shared" si="1119"/>
        <v>-0.10779142258450969</v>
      </c>
      <c r="CX89" s="312">
        <f t="shared" si="1119"/>
        <v>2.7159519045710678</v>
      </c>
      <c r="CY89" s="312">
        <f t="shared" si="1119"/>
        <v>11.382276533939484</v>
      </c>
      <c r="CZ89" s="312">
        <f t="shared" si="1119"/>
        <v>2.1924201604433851</v>
      </c>
      <c r="DA89" s="312">
        <f t="shared" si="1119"/>
        <v>9.4062726043684748</v>
      </c>
      <c r="DB89" s="312">
        <f t="shared" si="1119"/>
        <v>2.2337202718266953</v>
      </c>
      <c r="DC89" s="312">
        <f t="shared" si="1119"/>
        <v>4.5765144493740086</v>
      </c>
      <c r="DD89" s="312">
        <f t="shared" si="1119"/>
        <v>1.2783469293533185</v>
      </c>
      <c r="DE89" s="312">
        <f t="shared" si="1119"/>
        <v>4.0649539770435865</v>
      </c>
      <c r="DF89" s="312">
        <f t="shared" si="1119"/>
        <v>10.987789689871171</v>
      </c>
      <c r="DH89" s="312">
        <f t="shared" ref="DH89:EP89" si="1120">DH$37*DH65</f>
        <v>0</v>
      </c>
      <c r="DI89" s="312">
        <f t="shared" si="1120"/>
        <v>0</v>
      </c>
      <c r="DJ89" s="312">
        <f t="shared" si="1120"/>
        <v>0</v>
      </c>
      <c r="DK89" s="312">
        <f t="shared" si="1120"/>
        <v>0</v>
      </c>
      <c r="DL89" s="312">
        <f t="shared" si="1120"/>
        <v>0</v>
      </c>
      <c r="DM89" s="312">
        <f t="shared" si="1120"/>
        <v>0</v>
      </c>
      <c r="DN89" s="312">
        <f t="shared" si="1120"/>
        <v>0</v>
      </c>
      <c r="DO89" s="312">
        <f t="shared" si="1120"/>
        <v>0</v>
      </c>
      <c r="DP89" s="312">
        <f t="shared" si="1120"/>
        <v>0</v>
      </c>
      <c r="DQ89" s="312">
        <f t="shared" si="1120"/>
        <v>0</v>
      </c>
      <c r="DR89" s="312">
        <f t="shared" si="1120"/>
        <v>0</v>
      </c>
      <c r="DS89" s="312">
        <f t="shared" si="1120"/>
        <v>0</v>
      </c>
      <c r="DT89" s="312">
        <f t="shared" si="1120"/>
        <v>0</v>
      </c>
      <c r="DU89" s="312">
        <f t="shared" si="1120"/>
        <v>0</v>
      </c>
      <c r="DV89" s="312">
        <f t="shared" si="1120"/>
        <v>0</v>
      </c>
      <c r="DW89" s="312">
        <f t="shared" si="1120"/>
        <v>0</v>
      </c>
      <c r="DX89" s="312">
        <f t="shared" si="1120"/>
        <v>0</v>
      </c>
      <c r="DY89" s="312">
        <f t="shared" si="1120"/>
        <v>0</v>
      </c>
      <c r="DZ89" s="312">
        <f t="shared" si="1120"/>
        <v>0</v>
      </c>
      <c r="EA89" s="312">
        <f t="shared" si="1120"/>
        <v>0</v>
      </c>
      <c r="EB89" s="312">
        <f t="shared" si="1120"/>
        <v>0</v>
      </c>
      <c r="EC89" s="312">
        <f t="shared" si="1120"/>
        <v>0</v>
      </c>
      <c r="ED89" s="312">
        <f t="shared" si="1120"/>
        <v>0</v>
      </c>
      <c r="EE89" s="312">
        <f t="shared" si="1120"/>
        <v>0</v>
      </c>
      <c r="EF89" s="312">
        <f t="shared" si="1120"/>
        <v>0</v>
      </c>
      <c r="EG89" s="312">
        <f t="shared" si="1120"/>
        <v>0</v>
      </c>
      <c r="EH89" s="312">
        <f t="shared" si="1120"/>
        <v>0</v>
      </c>
      <c r="EI89" s="312">
        <f t="shared" si="1120"/>
        <v>0</v>
      </c>
      <c r="EJ89" s="312">
        <f t="shared" si="1120"/>
        <v>0</v>
      </c>
      <c r="EK89" s="312">
        <f t="shared" si="1120"/>
        <v>0</v>
      </c>
      <c r="EL89" s="312">
        <f t="shared" si="1120"/>
        <v>0</v>
      </c>
      <c r="EM89" s="312">
        <f t="shared" si="1120"/>
        <v>0</v>
      </c>
      <c r="EN89" s="312">
        <f t="shared" si="1120"/>
        <v>0</v>
      </c>
      <c r="EO89" s="312">
        <f t="shared" si="1120"/>
        <v>0</v>
      </c>
      <c r="EP89" s="312">
        <f t="shared" si="1120"/>
        <v>0</v>
      </c>
      <c r="ER89" s="312">
        <f t="shared" ref="ER89:FZ89" si="1121">ER$37*ER65</f>
        <v>0</v>
      </c>
      <c r="ES89" s="312">
        <f t="shared" si="1121"/>
        <v>0</v>
      </c>
      <c r="ET89" s="312">
        <f t="shared" si="1121"/>
        <v>0</v>
      </c>
      <c r="EU89" s="312">
        <f t="shared" si="1121"/>
        <v>0</v>
      </c>
      <c r="EV89" s="312">
        <f t="shared" si="1121"/>
        <v>0</v>
      </c>
      <c r="EW89" s="312">
        <f t="shared" si="1121"/>
        <v>0</v>
      </c>
      <c r="EX89" s="312">
        <f t="shared" si="1121"/>
        <v>0</v>
      </c>
      <c r="EY89" s="312">
        <f t="shared" si="1121"/>
        <v>0</v>
      </c>
      <c r="EZ89" s="312">
        <f t="shared" si="1121"/>
        <v>0</v>
      </c>
      <c r="FA89" s="312">
        <f t="shared" si="1121"/>
        <v>0</v>
      </c>
      <c r="FB89" s="312">
        <f t="shared" si="1121"/>
        <v>0</v>
      </c>
      <c r="FC89" s="312">
        <f t="shared" si="1121"/>
        <v>0</v>
      </c>
      <c r="FD89" s="312">
        <f t="shared" si="1121"/>
        <v>0</v>
      </c>
      <c r="FE89" s="312">
        <f t="shared" si="1121"/>
        <v>0</v>
      </c>
      <c r="FF89" s="312">
        <f t="shared" si="1121"/>
        <v>0</v>
      </c>
      <c r="FG89" s="312">
        <f t="shared" si="1121"/>
        <v>0</v>
      </c>
      <c r="FH89" s="312">
        <f t="shared" si="1121"/>
        <v>0</v>
      </c>
      <c r="FI89" s="312">
        <f t="shared" si="1121"/>
        <v>0</v>
      </c>
      <c r="FJ89" s="312">
        <f t="shared" si="1121"/>
        <v>0</v>
      </c>
      <c r="FK89" s="312">
        <f t="shared" si="1121"/>
        <v>0</v>
      </c>
      <c r="FL89" s="312">
        <f t="shared" si="1121"/>
        <v>0</v>
      </c>
      <c r="FM89" s="312">
        <f t="shared" si="1121"/>
        <v>0</v>
      </c>
      <c r="FN89" s="312">
        <f t="shared" si="1121"/>
        <v>0</v>
      </c>
      <c r="FO89" s="312">
        <f t="shared" si="1121"/>
        <v>0</v>
      </c>
      <c r="FP89" s="312">
        <f t="shared" si="1121"/>
        <v>0</v>
      </c>
      <c r="FQ89" s="312">
        <f t="shared" si="1121"/>
        <v>0</v>
      </c>
      <c r="FR89" s="312">
        <f t="shared" si="1121"/>
        <v>0</v>
      </c>
      <c r="FS89" s="312">
        <f t="shared" si="1121"/>
        <v>0</v>
      </c>
      <c r="FT89" s="312">
        <f t="shared" si="1121"/>
        <v>0</v>
      </c>
      <c r="FU89" s="312">
        <f t="shared" si="1121"/>
        <v>0</v>
      </c>
      <c r="FV89" s="312">
        <f t="shared" si="1121"/>
        <v>0</v>
      </c>
      <c r="FW89" s="312">
        <f t="shared" si="1121"/>
        <v>0</v>
      </c>
      <c r="FX89" s="312">
        <f t="shared" si="1121"/>
        <v>0</v>
      </c>
      <c r="FY89" s="312">
        <f t="shared" si="1121"/>
        <v>0</v>
      </c>
      <c r="FZ89" s="312">
        <f t="shared" si="1121"/>
        <v>0</v>
      </c>
      <c r="GB89" s="312">
        <f t="shared" ref="GB89:HJ89" si="1122">GB$37*GB65</f>
        <v>0</v>
      </c>
      <c r="GC89" s="312">
        <f t="shared" si="1122"/>
        <v>0</v>
      </c>
      <c r="GD89" s="312">
        <f t="shared" si="1122"/>
        <v>14.6</v>
      </c>
      <c r="GE89" s="312">
        <f t="shared" si="1122"/>
        <v>0</v>
      </c>
      <c r="GF89" s="312">
        <f t="shared" si="1122"/>
        <v>28.4</v>
      </c>
      <c r="GG89" s="312">
        <f t="shared" si="1122"/>
        <v>0</v>
      </c>
      <c r="GH89" s="312">
        <f t="shared" si="1122"/>
        <v>0</v>
      </c>
      <c r="GI89" s="312">
        <f t="shared" si="1122"/>
        <v>30.95</v>
      </c>
      <c r="GJ89" s="312">
        <f t="shared" si="1122"/>
        <v>33.299999999999997</v>
      </c>
      <c r="GK89" s="312">
        <f t="shared" si="1122"/>
        <v>0</v>
      </c>
      <c r="GL89" s="312">
        <f t="shared" si="1122"/>
        <v>0</v>
      </c>
      <c r="GM89" s="312">
        <f t="shared" si="1122"/>
        <v>42.95</v>
      </c>
      <c r="GN89" s="312">
        <f t="shared" si="1122"/>
        <v>46.75</v>
      </c>
      <c r="GO89" s="312">
        <f t="shared" si="1122"/>
        <v>0</v>
      </c>
      <c r="GP89" s="312">
        <f t="shared" si="1122"/>
        <v>0</v>
      </c>
      <c r="GQ89" s="312">
        <f t="shared" si="1122"/>
        <v>0</v>
      </c>
      <c r="GR89" s="312">
        <f t="shared" si="1122"/>
        <v>37.15</v>
      </c>
      <c r="GS89" s="312">
        <f t="shared" si="1122"/>
        <v>69.173032292094007</v>
      </c>
      <c r="GT89" s="312">
        <f t="shared" si="1122"/>
        <v>0</v>
      </c>
      <c r="GU89" s="312">
        <f t="shared" si="1122"/>
        <v>0</v>
      </c>
      <c r="GV89" s="312">
        <f t="shared" si="1122"/>
        <v>0</v>
      </c>
      <c r="GW89" s="312">
        <f t="shared" si="1122"/>
        <v>0</v>
      </c>
      <c r="GX89" s="312">
        <f t="shared" si="1122"/>
        <v>86.578839390386861</v>
      </c>
      <c r="GY89" s="312">
        <f t="shared" si="1122"/>
        <v>94.765384400251293</v>
      </c>
      <c r="GZ89" s="312">
        <f t="shared" si="1122"/>
        <v>0</v>
      </c>
      <c r="HA89" s="312">
        <f t="shared" si="1122"/>
        <v>0</v>
      </c>
      <c r="HB89" s="312">
        <f t="shared" si="1122"/>
        <v>0</v>
      </c>
      <c r="HC89" s="312">
        <f t="shared" si="1122"/>
        <v>85.899769784738794</v>
      </c>
      <c r="HD89" s="312">
        <f t="shared" si="1122"/>
        <v>0</v>
      </c>
      <c r="HE89" s="312">
        <f t="shared" si="1122"/>
        <v>84.800549249077037</v>
      </c>
      <c r="HF89" s="312">
        <f t="shared" si="1122"/>
        <v>0</v>
      </c>
      <c r="HG89" s="312">
        <f t="shared" si="1122"/>
        <v>5.7851617339196757</v>
      </c>
      <c r="HH89" s="312">
        <f t="shared" si="1122"/>
        <v>2.6464006836566036</v>
      </c>
      <c r="HI89" s="312">
        <f t="shared" si="1122"/>
        <v>7.9422620443390759</v>
      </c>
      <c r="HJ89" s="312">
        <f t="shared" si="1122"/>
        <v>11.332985840800424</v>
      </c>
      <c r="HL89" s="312">
        <f t="shared" ref="HL89:IT89" si="1123">HL$37*HL65</f>
        <v>0</v>
      </c>
      <c r="HM89" s="312">
        <f t="shared" si="1123"/>
        <v>0</v>
      </c>
      <c r="HN89" s="312">
        <f t="shared" si="1123"/>
        <v>0</v>
      </c>
      <c r="HO89" s="312">
        <f t="shared" si="1123"/>
        <v>0</v>
      </c>
      <c r="HP89" s="312">
        <f t="shared" si="1123"/>
        <v>0</v>
      </c>
      <c r="HQ89" s="312">
        <f t="shared" si="1123"/>
        <v>0</v>
      </c>
      <c r="HR89" s="312">
        <f t="shared" si="1123"/>
        <v>0</v>
      </c>
      <c r="HS89" s="312">
        <f t="shared" si="1123"/>
        <v>0</v>
      </c>
      <c r="HT89" s="312">
        <f t="shared" si="1123"/>
        <v>0</v>
      </c>
      <c r="HU89" s="312">
        <f t="shared" si="1123"/>
        <v>0</v>
      </c>
      <c r="HV89" s="312">
        <f t="shared" si="1123"/>
        <v>0</v>
      </c>
      <c r="HW89" s="312">
        <f t="shared" si="1123"/>
        <v>0</v>
      </c>
      <c r="HX89" s="312">
        <f t="shared" si="1123"/>
        <v>0</v>
      </c>
      <c r="HY89" s="312">
        <f t="shared" si="1123"/>
        <v>0</v>
      </c>
      <c r="HZ89" s="312">
        <f t="shared" si="1123"/>
        <v>0</v>
      </c>
      <c r="IA89" s="312">
        <f t="shared" si="1123"/>
        <v>0</v>
      </c>
      <c r="IB89" s="312">
        <f t="shared" si="1123"/>
        <v>0</v>
      </c>
      <c r="IC89" s="312">
        <f t="shared" si="1123"/>
        <v>0</v>
      </c>
      <c r="ID89" s="312">
        <f t="shared" si="1123"/>
        <v>0</v>
      </c>
      <c r="IE89" s="312">
        <f t="shared" si="1123"/>
        <v>0</v>
      </c>
      <c r="IF89" s="312">
        <f t="shared" si="1123"/>
        <v>0</v>
      </c>
      <c r="IG89" s="312">
        <f t="shared" si="1123"/>
        <v>0</v>
      </c>
      <c r="IH89" s="312">
        <f t="shared" si="1123"/>
        <v>0</v>
      </c>
      <c r="II89" s="312">
        <f t="shared" si="1123"/>
        <v>0</v>
      </c>
      <c r="IJ89" s="312">
        <f t="shared" si="1123"/>
        <v>0</v>
      </c>
      <c r="IK89" s="312">
        <f t="shared" si="1123"/>
        <v>0</v>
      </c>
      <c r="IL89" s="312">
        <f t="shared" si="1123"/>
        <v>0</v>
      </c>
      <c r="IM89" s="312">
        <f t="shared" si="1123"/>
        <v>0</v>
      </c>
      <c r="IN89" s="312">
        <f t="shared" si="1123"/>
        <v>0</v>
      </c>
      <c r="IO89" s="312">
        <f t="shared" si="1123"/>
        <v>0</v>
      </c>
      <c r="IP89" s="312">
        <f t="shared" si="1123"/>
        <v>0</v>
      </c>
      <c r="IQ89" s="312">
        <f t="shared" si="1123"/>
        <v>0</v>
      </c>
      <c r="IR89" s="312">
        <f t="shared" si="1123"/>
        <v>0</v>
      </c>
      <c r="IS89" s="312">
        <f t="shared" si="1123"/>
        <v>0</v>
      </c>
      <c r="IT89" s="312">
        <f t="shared" si="1123"/>
        <v>0</v>
      </c>
      <c r="IV89" s="312">
        <f t="shared" ref="IV89:KD89" si="1124">IV$37*IV65</f>
        <v>0</v>
      </c>
      <c r="IW89" s="312">
        <f t="shared" si="1124"/>
        <v>0</v>
      </c>
      <c r="IX89" s="312">
        <f t="shared" si="1124"/>
        <v>0</v>
      </c>
      <c r="IY89" s="312">
        <f t="shared" si="1124"/>
        <v>0</v>
      </c>
      <c r="IZ89" s="312">
        <f t="shared" si="1124"/>
        <v>0</v>
      </c>
      <c r="JA89" s="312">
        <f t="shared" si="1124"/>
        <v>0</v>
      </c>
      <c r="JB89" s="312">
        <f t="shared" si="1124"/>
        <v>0</v>
      </c>
      <c r="JC89" s="312">
        <f t="shared" si="1124"/>
        <v>0</v>
      </c>
      <c r="JD89" s="312">
        <f t="shared" si="1124"/>
        <v>0</v>
      </c>
      <c r="JE89" s="312">
        <f t="shared" si="1124"/>
        <v>0</v>
      </c>
      <c r="JF89" s="312">
        <f t="shared" si="1124"/>
        <v>0</v>
      </c>
      <c r="JG89" s="312">
        <f t="shared" si="1124"/>
        <v>0</v>
      </c>
      <c r="JH89" s="312">
        <f t="shared" si="1124"/>
        <v>0</v>
      </c>
      <c r="JI89" s="312">
        <f t="shared" si="1124"/>
        <v>0</v>
      </c>
      <c r="JJ89" s="312">
        <f t="shared" si="1124"/>
        <v>0</v>
      </c>
      <c r="JK89" s="312">
        <f t="shared" si="1124"/>
        <v>0</v>
      </c>
      <c r="JL89" s="312">
        <f t="shared" si="1124"/>
        <v>0</v>
      </c>
      <c r="JM89" s="312">
        <f t="shared" si="1124"/>
        <v>0</v>
      </c>
      <c r="JN89" s="312">
        <f t="shared" si="1124"/>
        <v>0</v>
      </c>
      <c r="JO89" s="312">
        <f t="shared" si="1124"/>
        <v>0</v>
      </c>
      <c r="JP89" s="312">
        <f t="shared" si="1124"/>
        <v>0</v>
      </c>
      <c r="JQ89" s="312">
        <f t="shared" si="1124"/>
        <v>0</v>
      </c>
      <c r="JR89" s="312">
        <f t="shared" si="1124"/>
        <v>0</v>
      </c>
      <c r="JS89" s="312">
        <f t="shared" si="1124"/>
        <v>0</v>
      </c>
      <c r="JT89" s="312">
        <f t="shared" si="1124"/>
        <v>0</v>
      </c>
      <c r="JU89" s="312">
        <f t="shared" si="1124"/>
        <v>0</v>
      </c>
      <c r="JV89" s="312">
        <f t="shared" si="1124"/>
        <v>0</v>
      </c>
      <c r="JW89" s="312">
        <f t="shared" si="1124"/>
        <v>0</v>
      </c>
      <c r="JX89" s="312">
        <f t="shared" si="1124"/>
        <v>0</v>
      </c>
      <c r="JY89" s="312">
        <f t="shared" si="1124"/>
        <v>0</v>
      </c>
      <c r="JZ89" s="312">
        <f t="shared" si="1124"/>
        <v>0</v>
      </c>
      <c r="KA89" s="312">
        <f t="shared" si="1124"/>
        <v>0</v>
      </c>
      <c r="KB89" s="312">
        <f t="shared" si="1124"/>
        <v>0</v>
      </c>
      <c r="KC89" s="312">
        <f t="shared" si="1124"/>
        <v>0</v>
      </c>
      <c r="KD89" s="312">
        <f t="shared" si="1124"/>
        <v>0</v>
      </c>
      <c r="KF89" s="312">
        <f t="shared" ref="KF89:LN89" si="1125">KF$37*KF65</f>
        <v>0</v>
      </c>
      <c r="KG89" s="312">
        <f t="shared" si="1125"/>
        <v>0</v>
      </c>
      <c r="KH89" s="312">
        <f t="shared" si="1125"/>
        <v>0</v>
      </c>
      <c r="KI89" s="312">
        <f t="shared" si="1125"/>
        <v>0</v>
      </c>
      <c r="KJ89" s="312">
        <f t="shared" si="1125"/>
        <v>0</v>
      </c>
      <c r="KK89" s="312">
        <f t="shared" si="1125"/>
        <v>0</v>
      </c>
      <c r="KL89" s="312">
        <f t="shared" si="1125"/>
        <v>0</v>
      </c>
      <c r="KM89" s="312">
        <f t="shared" si="1125"/>
        <v>0</v>
      </c>
      <c r="KN89" s="312">
        <f t="shared" si="1125"/>
        <v>0</v>
      </c>
      <c r="KO89" s="312">
        <f t="shared" si="1125"/>
        <v>0</v>
      </c>
      <c r="KP89" s="312">
        <f t="shared" si="1125"/>
        <v>0</v>
      </c>
      <c r="KQ89" s="312">
        <f t="shared" si="1125"/>
        <v>0</v>
      </c>
      <c r="KR89" s="312">
        <f t="shared" si="1125"/>
        <v>0</v>
      </c>
      <c r="KS89" s="312">
        <f t="shared" si="1125"/>
        <v>0</v>
      </c>
      <c r="KT89" s="312">
        <f t="shared" si="1125"/>
        <v>0</v>
      </c>
      <c r="KU89" s="312">
        <f t="shared" si="1125"/>
        <v>0</v>
      </c>
      <c r="KV89" s="312">
        <f t="shared" si="1125"/>
        <v>0</v>
      </c>
      <c r="KW89" s="312">
        <f t="shared" si="1125"/>
        <v>0</v>
      </c>
      <c r="KX89" s="312">
        <f t="shared" si="1125"/>
        <v>0</v>
      </c>
      <c r="KY89" s="312">
        <f t="shared" si="1125"/>
        <v>0</v>
      </c>
      <c r="KZ89" s="312">
        <f t="shared" si="1125"/>
        <v>0</v>
      </c>
      <c r="LA89" s="312">
        <f t="shared" si="1125"/>
        <v>0</v>
      </c>
      <c r="LB89" s="312">
        <f t="shared" si="1125"/>
        <v>0</v>
      </c>
      <c r="LC89" s="312">
        <f t="shared" si="1125"/>
        <v>0</v>
      </c>
      <c r="LD89" s="312">
        <f t="shared" si="1125"/>
        <v>0</v>
      </c>
      <c r="LE89" s="312">
        <f t="shared" si="1125"/>
        <v>0</v>
      </c>
      <c r="LF89" s="312">
        <f t="shared" si="1125"/>
        <v>0</v>
      </c>
      <c r="LG89" s="312">
        <f t="shared" si="1125"/>
        <v>0</v>
      </c>
      <c r="LH89" s="312">
        <f t="shared" si="1125"/>
        <v>0</v>
      </c>
      <c r="LI89" s="312">
        <f t="shared" si="1125"/>
        <v>0</v>
      </c>
      <c r="LJ89" s="312">
        <f t="shared" si="1125"/>
        <v>0</v>
      </c>
      <c r="LK89" s="312">
        <f t="shared" si="1125"/>
        <v>0</v>
      </c>
      <c r="LL89" s="312">
        <f t="shared" si="1125"/>
        <v>0</v>
      </c>
      <c r="LM89" s="312">
        <f t="shared" si="1125"/>
        <v>0</v>
      </c>
      <c r="LN89" s="312">
        <f t="shared" si="1125"/>
        <v>0</v>
      </c>
      <c r="LP89" s="312">
        <f t="shared" ref="LP89:MX89" si="1126">LP$37*LP65</f>
        <v>0</v>
      </c>
      <c r="LQ89" s="312">
        <f t="shared" si="1126"/>
        <v>0</v>
      </c>
      <c r="LR89" s="312">
        <f t="shared" si="1126"/>
        <v>0</v>
      </c>
      <c r="LS89" s="312">
        <f t="shared" si="1126"/>
        <v>0</v>
      </c>
      <c r="LT89" s="312">
        <f t="shared" si="1126"/>
        <v>0</v>
      </c>
      <c r="LU89" s="312">
        <f t="shared" si="1126"/>
        <v>0</v>
      </c>
      <c r="LV89" s="312">
        <f t="shared" si="1126"/>
        <v>0</v>
      </c>
      <c r="LW89" s="312">
        <f t="shared" si="1126"/>
        <v>0</v>
      </c>
      <c r="LX89" s="312">
        <f t="shared" si="1126"/>
        <v>0</v>
      </c>
      <c r="LY89" s="312">
        <f t="shared" si="1126"/>
        <v>0</v>
      </c>
      <c r="LZ89" s="312">
        <f t="shared" si="1126"/>
        <v>0</v>
      </c>
      <c r="MA89" s="312">
        <f t="shared" si="1126"/>
        <v>0</v>
      </c>
      <c r="MB89" s="312">
        <f t="shared" si="1126"/>
        <v>0</v>
      </c>
      <c r="MC89" s="312">
        <f t="shared" si="1126"/>
        <v>0</v>
      </c>
      <c r="MD89" s="312">
        <f t="shared" si="1126"/>
        <v>0</v>
      </c>
      <c r="ME89" s="312">
        <f t="shared" si="1126"/>
        <v>0</v>
      </c>
      <c r="MF89" s="312">
        <f t="shared" si="1126"/>
        <v>0</v>
      </c>
      <c r="MG89" s="312">
        <f t="shared" si="1126"/>
        <v>0</v>
      </c>
      <c r="MH89" s="312">
        <f t="shared" si="1126"/>
        <v>0</v>
      </c>
      <c r="MI89" s="312">
        <f t="shared" si="1126"/>
        <v>0</v>
      </c>
      <c r="MJ89" s="312">
        <f t="shared" si="1126"/>
        <v>0</v>
      </c>
      <c r="MK89" s="312">
        <f t="shared" si="1126"/>
        <v>0</v>
      </c>
      <c r="ML89" s="312">
        <f t="shared" si="1126"/>
        <v>0</v>
      </c>
      <c r="MM89" s="312">
        <f t="shared" si="1126"/>
        <v>0</v>
      </c>
      <c r="MN89" s="312">
        <f t="shared" si="1126"/>
        <v>0</v>
      </c>
      <c r="MO89" s="312">
        <f t="shared" si="1126"/>
        <v>0</v>
      </c>
      <c r="MP89" s="312">
        <f t="shared" si="1126"/>
        <v>0</v>
      </c>
      <c r="MQ89" s="312">
        <f t="shared" si="1126"/>
        <v>0</v>
      </c>
      <c r="MR89" s="312">
        <f t="shared" si="1126"/>
        <v>0</v>
      </c>
      <c r="MS89" s="312">
        <f t="shared" si="1126"/>
        <v>0</v>
      </c>
      <c r="MT89" s="312">
        <f t="shared" si="1126"/>
        <v>0</v>
      </c>
      <c r="MU89" s="312">
        <f t="shared" si="1126"/>
        <v>661.02441453488893</v>
      </c>
      <c r="MV89" s="312">
        <f t="shared" si="1126"/>
        <v>355.97827884022047</v>
      </c>
      <c r="MW89" s="312">
        <f t="shared" si="1126"/>
        <v>1107.9354703955107</v>
      </c>
      <c r="MX89" s="312">
        <f t="shared" si="1126"/>
        <v>979.25092199745905</v>
      </c>
      <c r="MZ89" s="312">
        <f t="shared" ref="MZ89:OH89" si="1127">MZ$37*MZ65</f>
        <v>0</v>
      </c>
      <c r="NA89" s="312">
        <f t="shared" si="1127"/>
        <v>0</v>
      </c>
      <c r="NB89" s="312">
        <f t="shared" si="1127"/>
        <v>0</v>
      </c>
      <c r="NC89" s="312">
        <f t="shared" si="1127"/>
        <v>0</v>
      </c>
      <c r="ND89" s="312">
        <f t="shared" si="1127"/>
        <v>0</v>
      </c>
      <c r="NE89" s="312">
        <f t="shared" si="1127"/>
        <v>0</v>
      </c>
      <c r="NF89" s="312">
        <f t="shared" si="1127"/>
        <v>0</v>
      </c>
      <c r="NG89" s="312">
        <f t="shared" si="1127"/>
        <v>0</v>
      </c>
      <c r="NH89" s="312">
        <f t="shared" si="1127"/>
        <v>0</v>
      </c>
      <c r="NI89" s="312">
        <f t="shared" si="1127"/>
        <v>0</v>
      </c>
      <c r="NJ89" s="312">
        <f t="shared" si="1127"/>
        <v>0</v>
      </c>
      <c r="NK89" s="312">
        <f t="shared" si="1127"/>
        <v>0</v>
      </c>
      <c r="NL89" s="312">
        <f t="shared" si="1127"/>
        <v>0</v>
      </c>
      <c r="NM89" s="312">
        <f t="shared" si="1127"/>
        <v>0</v>
      </c>
      <c r="NN89" s="312">
        <f t="shared" si="1127"/>
        <v>0</v>
      </c>
      <c r="NO89" s="312">
        <f t="shared" si="1127"/>
        <v>0</v>
      </c>
      <c r="NP89" s="312">
        <f t="shared" si="1127"/>
        <v>0</v>
      </c>
      <c r="NQ89" s="312">
        <f t="shared" si="1127"/>
        <v>0</v>
      </c>
      <c r="NR89" s="312">
        <f t="shared" si="1127"/>
        <v>0</v>
      </c>
      <c r="NS89" s="312">
        <f t="shared" si="1127"/>
        <v>0</v>
      </c>
      <c r="NT89" s="312">
        <f t="shared" si="1127"/>
        <v>0</v>
      </c>
      <c r="NU89" s="312">
        <f t="shared" si="1127"/>
        <v>0</v>
      </c>
      <c r="NV89" s="312">
        <f t="shared" si="1127"/>
        <v>0</v>
      </c>
      <c r="NW89" s="312">
        <f t="shared" si="1127"/>
        <v>0</v>
      </c>
      <c r="NX89" s="312">
        <f t="shared" si="1127"/>
        <v>0</v>
      </c>
      <c r="NY89" s="312">
        <f t="shared" si="1127"/>
        <v>0</v>
      </c>
      <c r="NZ89" s="312">
        <f t="shared" si="1127"/>
        <v>0</v>
      </c>
      <c r="OA89" s="312">
        <f t="shared" si="1127"/>
        <v>0</v>
      </c>
      <c r="OB89" s="312">
        <f t="shared" si="1127"/>
        <v>0</v>
      </c>
      <c r="OC89" s="312">
        <f t="shared" si="1127"/>
        <v>0</v>
      </c>
      <c r="OD89" s="312">
        <f t="shared" si="1127"/>
        <v>0</v>
      </c>
      <c r="OE89" s="312">
        <f t="shared" si="1127"/>
        <v>0</v>
      </c>
      <c r="OF89" s="312">
        <f t="shared" si="1127"/>
        <v>0</v>
      </c>
      <c r="OG89" s="312">
        <f t="shared" si="1127"/>
        <v>0</v>
      </c>
      <c r="OH89" s="312">
        <f t="shared" si="1127"/>
        <v>0</v>
      </c>
      <c r="OJ89" s="312">
        <f t="shared" ref="OJ89:PR89" si="1128">OJ$37*OJ65</f>
        <v>5.7906455810440412E-2</v>
      </c>
      <c r="OK89" s="312">
        <f t="shared" si="1128"/>
        <v>5.7535597619419121E-2</v>
      </c>
      <c r="OL89" s="312">
        <f t="shared" si="1128"/>
        <v>4.4094184810306788E-2</v>
      </c>
      <c r="OM89" s="312">
        <f t="shared" si="1128"/>
        <v>0.10190842719829288</v>
      </c>
      <c r="ON89" s="312">
        <f t="shared" si="1128"/>
        <v>4.2517779529882581E-2</v>
      </c>
      <c r="OO89" s="312">
        <f t="shared" si="1128"/>
        <v>0.10145932251299013</v>
      </c>
      <c r="OP89" s="312">
        <f t="shared" si="1128"/>
        <v>9.7223935255540045E-2</v>
      </c>
      <c r="OQ89" s="312">
        <f t="shared" si="1128"/>
        <v>4.3810239036845895E-2</v>
      </c>
      <c r="OR89" s="312">
        <f t="shared" si="1128"/>
        <v>3.904233245514422E-2</v>
      </c>
      <c r="OS89" s="312">
        <f t="shared" si="1128"/>
        <v>8.6679318704422081E-2</v>
      </c>
      <c r="OT89" s="312">
        <f t="shared" si="1128"/>
        <v>4.9731610571437657E-2</v>
      </c>
      <c r="OU89" s="312">
        <f t="shared" si="1128"/>
        <v>3.5890464401025682E-2</v>
      </c>
      <c r="OV89" s="312">
        <f t="shared" si="1128"/>
        <v>2.8274504738166412E-2</v>
      </c>
      <c r="OW89" s="312">
        <f t="shared" si="1128"/>
        <v>3.8257133670008242E-2</v>
      </c>
      <c r="OX89" s="312">
        <f t="shared" si="1128"/>
        <v>6.9002899805417586E-2</v>
      </c>
      <c r="OY89" s="312">
        <f t="shared" si="1128"/>
        <v>9.3491651695605471E-2</v>
      </c>
      <c r="OZ89" s="312">
        <f t="shared" si="1128"/>
        <v>4.1515994941375714E-2</v>
      </c>
      <c r="PA89" s="312">
        <f t="shared" si="1128"/>
        <v>0.23818129247323322</v>
      </c>
      <c r="PB89" s="312">
        <f t="shared" si="1128"/>
        <v>0.59280156315752464</v>
      </c>
      <c r="PC89" s="312">
        <f t="shared" si="1128"/>
        <v>0.86520476069018737</v>
      </c>
      <c r="PD89" s="312">
        <f t="shared" si="1128"/>
        <v>0.86739617922906498</v>
      </c>
      <c r="PE89" s="312">
        <f t="shared" si="1128"/>
        <v>1.0205459200771148</v>
      </c>
      <c r="PF89" s="312">
        <f t="shared" si="1128"/>
        <v>0.45793304510634186</v>
      </c>
      <c r="PG89" s="312">
        <f t="shared" si="1128"/>
        <v>0.49314509825380004</v>
      </c>
      <c r="PH89" s="312">
        <f t="shared" si="1128"/>
        <v>0.6684887614577405</v>
      </c>
      <c r="PI89" s="312">
        <f t="shared" si="1128"/>
        <v>0.60599616934433453</v>
      </c>
      <c r="PJ89" s="312">
        <f t="shared" si="1128"/>
        <v>1.068584704202828</v>
      </c>
      <c r="PK89" s="312">
        <f t="shared" si="1128"/>
        <v>0.4276248042398641</v>
      </c>
      <c r="PL89" s="312">
        <f t="shared" si="1128"/>
        <v>0.94304365040816185</v>
      </c>
      <c r="PM89" s="312">
        <f t="shared" si="1128"/>
        <v>0.38209008088962254</v>
      </c>
      <c r="PN89" s="312">
        <f t="shared" si="1128"/>
        <v>0.91320049691423266</v>
      </c>
      <c r="PO89" s="312">
        <f t="shared" si="1128"/>
        <v>2.1672755818864031</v>
      </c>
      <c r="PP89" s="312">
        <f t="shared" si="1128"/>
        <v>0.99556741485289313</v>
      </c>
      <c r="PQ89" s="312">
        <f t="shared" si="1128"/>
        <v>2.9878534042099445</v>
      </c>
      <c r="PR89" s="312">
        <f t="shared" si="1128"/>
        <v>3.4164544217096031</v>
      </c>
      <c r="PT89" s="312">
        <f t="shared" ref="PT89:RB89" si="1129">PT$37*PT65</f>
        <v>0</v>
      </c>
      <c r="PU89" s="312">
        <f t="shared" si="1129"/>
        <v>0</v>
      </c>
      <c r="PV89" s="312">
        <f t="shared" si="1129"/>
        <v>0</v>
      </c>
      <c r="PW89" s="312">
        <f t="shared" si="1129"/>
        <v>0</v>
      </c>
      <c r="PX89" s="312">
        <f t="shared" si="1129"/>
        <v>0</v>
      </c>
      <c r="PY89" s="312">
        <f t="shared" si="1129"/>
        <v>0</v>
      </c>
      <c r="PZ89" s="312">
        <f t="shared" si="1129"/>
        <v>0</v>
      </c>
      <c r="QA89" s="312">
        <f t="shared" si="1129"/>
        <v>0</v>
      </c>
      <c r="QB89" s="312">
        <f t="shared" si="1129"/>
        <v>0</v>
      </c>
      <c r="QC89" s="312">
        <f t="shared" si="1129"/>
        <v>0</v>
      </c>
      <c r="QD89" s="312">
        <f t="shared" si="1129"/>
        <v>0</v>
      </c>
      <c r="QE89" s="312">
        <f t="shared" si="1129"/>
        <v>0</v>
      </c>
      <c r="QF89" s="312">
        <f t="shared" si="1129"/>
        <v>0</v>
      </c>
      <c r="QG89" s="312">
        <f t="shared" si="1129"/>
        <v>0</v>
      </c>
      <c r="QH89" s="312">
        <f t="shared" si="1129"/>
        <v>0</v>
      </c>
      <c r="QI89" s="312">
        <f t="shared" si="1129"/>
        <v>0</v>
      </c>
      <c r="QJ89" s="312">
        <f t="shared" si="1129"/>
        <v>0</v>
      </c>
      <c r="QK89" s="312">
        <f t="shared" si="1129"/>
        <v>0</v>
      </c>
      <c r="QL89" s="312">
        <f t="shared" si="1129"/>
        <v>0</v>
      </c>
      <c r="QM89" s="312">
        <f t="shared" si="1129"/>
        <v>0</v>
      </c>
      <c r="QN89" s="312">
        <f t="shared" si="1129"/>
        <v>0</v>
      </c>
      <c r="QO89" s="312">
        <f t="shared" si="1129"/>
        <v>0</v>
      </c>
      <c r="QP89" s="312">
        <f t="shared" si="1129"/>
        <v>0</v>
      </c>
      <c r="QQ89" s="312">
        <f t="shared" si="1129"/>
        <v>0</v>
      </c>
      <c r="QR89" s="312">
        <f t="shared" si="1129"/>
        <v>0</v>
      </c>
      <c r="QS89" s="312">
        <f t="shared" si="1129"/>
        <v>0</v>
      </c>
      <c r="QT89" s="312">
        <f t="shared" si="1129"/>
        <v>0</v>
      </c>
      <c r="QU89" s="312">
        <f t="shared" si="1129"/>
        <v>0</v>
      </c>
      <c r="QV89" s="312">
        <f t="shared" si="1129"/>
        <v>0</v>
      </c>
      <c r="QW89" s="312">
        <f t="shared" si="1129"/>
        <v>0</v>
      </c>
      <c r="QX89" s="312">
        <f t="shared" si="1129"/>
        <v>0</v>
      </c>
      <c r="QY89" s="312">
        <f t="shared" si="1129"/>
        <v>0</v>
      </c>
      <c r="QZ89" s="312">
        <f t="shared" si="1129"/>
        <v>0</v>
      </c>
      <c r="RA89" s="312">
        <f t="shared" si="1129"/>
        <v>0</v>
      </c>
      <c r="RB89" s="312">
        <f t="shared" si="1129"/>
        <v>0</v>
      </c>
      <c r="RD89" s="312">
        <f t="shared" ref="RD89:SL89" si="1130">RD$37*RD65</f>
        <v>31.98210535577612</v>
      </c>
      <c r="RE89" s="312">
        <f t="shared" si="1130"/>
        <v>33.057414434052916</v>
      </c>
      <c r="RF89" s="312">
        <f t="shared" si="1130"/>
        <v>25.646845762396655</v>
      </c>
      <c r="RG89" s="312">
        <f t="shared" si="1130"/>
        <v>0.16766169762594058</v>
      </c>
      <c r="RH89" s="312">
        <f t="shared" si="1130"/>
        <v>31.679630384584762</v>
      </c>
      <c r="RI89" s="312">
        <f t="shared" si="1130"/>
        <v>0.18768125604130181</v>
      </c>
      <c r="RJ89" s="312">
        <f t="shared" si="1130"/>
        <v>0.17606572445366747</v>
      </c>
      <c r="RK89" s="312">
        <f t="shared" si="1130"/>
        <v>14.048190995108655</v>
      </c>
      <c r="RL89" s="312">
        <f t="shared" si="1130"/>
        <v>12.129565160722295</v>
      </c>
      <c r="RM89" s="312">
        <f t="shared" si="1130"/>
        <v>6.887723376519847E-2</v>
      </c>
      <c r="RN89" s="312">
        <f t="shared" si="1130"/>
        <v>16.882225419664266</v>
      </c>
      <c r="RO89" s="312">
        <f t="shared" si="1130"/>
        <v>12.150079148104567</v>
      </c>
      <c r="RP89" s="312">
        <f t="shared" si="1130"/>
        <v>15.61229821776857</v>
      </c>
      <c r="RQ89" s="312">
        <f t="shared" si="1130"/>
        <v>28.425252424296509</v>
      </c>
      <c r="RR89" s="312">
        <f t="shared" si="1130"/>
        <v>9.7158528445125847E-2</v>
      </c>
      <c r="RS89" s="312">
        <f t="shared" si="1130"/>
        <v>0.12392743724394997</v>
      </c>
      <c r="RT89" s="312">
        <f t="shared" si="1130"/>
        <v>18.63456292859501</v>
      </c>
      <c r="RU89" s="312">
        <f t="shared" si="1130"/>
        <v>24.391048220987116</v>
      </c>
      <c r="RV89" s="312">
        <f t="shared" si="1130"/>
        <v>0.17373888449263944</v>
      </c>
      <c r="RW89" s="312">
        <f t="shared" si="1130"/>
        <v>0.16505940309541037</v>
      </c>
      <c r="RX89" s="312">
        <f t="shared" si="1130"/>
        <v>0.17314500226391494</v>
      </c>
      <c r="RY89" s="312">
        <f t="shared" si="1130"/>
        <v>0.16950454466435066</v>
      </c>
      <c r="RZ89" s="312">
        <f t="shared" si="1130"/>
        <v>25.034805554656725</v>
      </c>
      <c r="SA89" s="312">
        <f t="shared" si="1130"/>
        <v>23.644038262854799</v>
      </c>
      <c r="SB89" s="312">
        <f t="shared" si="1130"/>
        <v>31.071568239523234</v>
      </c>
      <c r="SC89" s="312">
        <f t="shared" si="1130"/>
        <v>27.412150783965181</v>
      </c>
      <c r="SD89" s="312">
        <f t="shared" si="1130"/>
        <v>0.14068877207141101</v>
      </c>
      <c r="SE89" s="312">
        <f t="shared" si="1130"/>
        <v>20.166587622137719</v>
      </c>
      <c r="SF89" s="312">
        <f t="shared" si="1130"/>
        <v>0.13199428213971298</v>
      </c>
      <c r="SG89" s="312">
        <f t="shared" si="1130"/>
        <v>19.321950071215735</v>
      </c>
      <c r="SH89" s="312">
        <f t="shared" si="1130"/>
        <v>0.13248714478820825</v>
      </c>
      <c r="SI89" s="312">
        <f t="shared" si="1130"/>
        <v>2.8250974376532545</v>
      </c>
      <c r="SJ89" s="312">
        <f t="shared" si="1130"/>
        <v>1.3004178985011239</v>
      </c>
      <c r="SK89" s="312">
        <f t="shared" si="1130"/>
        <v>4.3693518234927282</v>
      </c>
      <c r="SL89" s="312">
        <f t="shared" si="1130"/>
        <v>1.5074683670195854</v>
      </c>
      <c r="SN89" s="312">
        <f t="shared" ref="SN89:TV89" si="1131">SN$37*SN65</f>
        <v>0</v>
      </c>
      <c r="SO89" s="312">
        <f t="shared" si="1131"/>
        <v>0</v>
      </c>
      <c r="SP89" s="312">
        <f t="shared" si="1131"/>
        <v>0</v>
      </c>
      <c r="SQ89" s="312">
        <f t="shared" si="1131"/>
        <v>0</v>
      </c>
      <c r="SR89" s="312">
        <f t="shared" si="1131"/>
        <v>0</v>
      </c>
      <c r="SS89" s="312">
        <f t="shared" si="1131"/>
        <v>0</v>
      </c>
      <c r="ST89" s="312">
        <f t="shared" si="1131"/>
        <v>0</v>
      </c>
      <c r="SU89" s="312">
        <f t="shared" si="1131"/>
        <v>0</v>
      </c>
      <c r="SV89" s="312">
        <f t="shared" si="1131"/>
        <v>0</v>
      </c>
      <c r="SW89" s="312">
        <f t="shared" si="1131"/>
        <v>0</v>
      </c>
      <c r="SX89" s="312">
        <f t="shared" si="1131"/>
        <v>0</v>
      </c>
      <c r="SY89" s="312">
        <f t="shared" si="1131"/>
        <v>0</v>
      </c>
      <c r="SZ89" s="312">
        <f t="shared" si="1131"/>
        <v>0</v>
      </c>
      <c r="TA89" s="312">
        <f t="shared" si="1131"/>
        <v>0</v>
      </c>
      <c r="TB89" s="312">
        <f t="shared" si="1131"/>
        <v>0</v>
      </c>
      <c r="TC89" s="312">
        <f t="shared" si="1131"/>
        <v>0</v>
      </c>
      <c r="TD89" s="312">
        <f t="shared" si="1131"/>
        <v>0</v>
      </c>
      <c r="TE89" s="312">
        <f t="shared" si="1131"/>
        <v>0</v>
      </c>
      <c r="TF89" s="312">
        <f t="shared" si="1131"/>
        <v>0</v>
      </c>
      <c r="TG89" s="312">
        <f t="shared" si="1131"/>
        <v>0</v>
      </c>
      <c r="TH89" s="312">
        <f t="shared" si="1131"/>
        <v>0</v>
      </c>
      <c r="TI89" s="312">
        <f t="shared" si="1131"/>
        <v>0</v>
      </c>
      <c r="TJ89" s="312">
        <f t="shared" si="1131"/>
        <v>0</v>
      </c>
      <c r="TK89" s="312">
        <f t="shared" si="1131"/>
        <v>0</v>
      </c>
      <c r="TL89" s="312">
        <f t="shared" si="1131"/>
        <v>0</v>
      </c>
      <c r="TM89" s="312">
        <f t="shared" si="1131"/>
        <v>0</v>
      </c>
      <c r="TN89" s="312">
        <f t="shared" si="1131"/>
        <v>0</v>
      </c>
      <c r="TO89" s="312">
        <f t="shared" si="1131"/>
        <v>0</v>
      </c>
      <c r="TP89" s="312">
        <f t="shared" si="1131"/>
        <v>0</v>
      </c>
      <c r="TQ89" s="312">
        <f t="shared" si="1131"/>
        <v>0</v>
      </c>
      <c r="TR89" s="312">
        <f t="shared" si="1131"/>
        <v>0</v>
      </c>
      <c r="TS89" s="312">
        <f t="shared" si="1131"/>
        <v>0</v>
      </c>
      <c r="TT89" s="312">
        <f t="shared" si="1131"/>
        <v>0</v>
      </c>
      <c r="TU89" s="312">
        <f t="shared" si="1131"/>
        <v>0</v>
      </c>
      <c r="TV89" s="312">
        <f t="shared" si="1131"/>
        <v>0</v>
      </c>
      <c r="TX89" s="312">
        <f t="shared" ref="TX89:VF89" si="1132">TX$37*TX65</f>
        <v>2.5334646734602329</v>
      </c>
      <c r="TY89" s="312">
        <f t="shared" si="1132"/>
        <v>2.7245170288106588</v>
      </c>
      <c r="TZ89" s="312">
        <f t="shared" si="1132"/>
        <v>195.64530770439544</v>
      </c>
      <c r="UA89" s="312">
        <f t="shared" si="1132"/>
        <v>95.11842093271153</v>
      </c>
      <c r="UB89" s="312">
        <f t="shared" si="1132"/>
        <v>110.32789314365039</v>
      </c>
      <c r="UC89" s="312">
        <f t="shared" si="1132"/>
        <v>44.255400572702769</v>
      </c>
      <c r="UD89" s="312">
        <f t="shared" si="1132"/>
        <v>22.189895249836351</v>
      </c>
      <c r="UE89" s="312">
        <f t="shared" si="1132"/>
        <v>30.934002455386377</v>
      </c>
      <c r="UF89" s="312">
        <f t="shared" si="1132"/>
        <v>32.916477467573557</v>
      </c>
      <c r="UG89" s="312">
        <f t="shared" si="1132"/>
        <v>17.178350241827044</v>
      </c>
      <c r="UH89" s="312">
        <f t="shared" si="1132"/>
        <v>0.23847002164661699</v>
      </c>
      <c r="UI89" s="312">
        <f t="shared" si="1132"/>
        <v>11.606206288470979</v>
      </c>
      <c r="UJ89" s="312">
        <f t="shared" si="1132"/>
        <v>9.0513697653820415</v>
      </c>
      <c r="UK89" s="312">
        <f t="shared" si="1132"/>
        <v>0.14455966061864584</v>
      </c>
      <c r="UL89" s="312">
        <f t="shared" si="1132"/>
        <v>5.3480183893753912</v>
      </c>
      <c r="UM89" s="312">
        <f t="shared" si="1132"/>
        <v>0.66911408196499156</v>
      </c>
      <c r="UN89" s="312">
        <f t="shared" si="1132"/>
        <v>2.4136824031875883</v>
      </c>
      <c r="UO89" s="312">
        <f t="shared" si="1132"/>
        <v>2.7526444573245006</v>
      </c>
      <c r="UP89" s="312">
        <f t="shared" si="1132"/>
        <v>1.2122040200559037</v>
      </c>
      <c r="UQ89" s="312">
        <f t="shared" si="1132"/>
        <v>0.65207521741596242</v>
      </c>
      <c r="UR89" s="312">
        <f t="shared" si="1132"/>
        <v>1.8142247445828568</v>
      </c>
      <c r="US89" s="312">
        <f t="shared" si="1132"/>
        <v>0.9796375493440993</v>
      </c>
      <c r="UT89" s="312">
        <f t="shared" si="1132"/>
        <v>2.8177217455445436</v>
      </c>
      <c r="UU89" s="312">
        <f t="shared" si="1132"/>
        <v>0.28557594306297168</v>
      </c>
      <c r="UV89" s="312">
        <f t="shared" si="1132"/>
        <v>1.7624120401734032E-2</v>
      </c>
      <c r="UW89" s="312">
        <f t="shared" si="1132"/>
        <v>6.573623373072171E-2</v>
      </c>
      <c r="UX89" s="312">
        <f t="shared" si="1132"/>
        <v>3.1642292843814386</v>
      </c>
      <c r="UY89" s="312">
        <f t="shared" si="1132"/>
        <v>6.3872777294224932</v>
      </c>
      <c r="UZ89" s="312">
        <f t="shared" si="1132"/>
        <v>1.4287821259308808</v>
      </c>
      <c r="VA89" s="312">
        <f t="shared" si="1132"/>
        <v>1.4074987496518439</v>
      </c>
      <c r="VB89" s="312">
        <f t="shared" si="1132"/>
        <v>0.91202131396879693</v>
      </c>
      <c r="VC89" s="312">
        <f t="shared" si="1132"/>
        <v>1.5619461338232714</v>
      </c>
      <c r="VD89" s="312">
        <f t="shared" si="1132"/>
        <v>7.7386970034106245E-2</v>
      </c>
      <c r="VE89" s="312">
        <f t="shared" si="1132"/>
        <v>0.23826724101420241</v>
      </c>
      <c r="VF89" s="312">
        <f t="shared" si="1132"/>
        <v>0.21719846612976668</v>
      </c>
      <c r="VH89" s="312">
        <f t="shared" ref="VH89:WP89" si="1133">VH$37*VH65</f>
        <v>0.91515939148383152</v>
      </c>
      <c r="VI89" s="312">
        <f t="shared" si="1133"/>
        <v>0.90957266264047076</v>
      </c>
      <c r="VJ89" s="312">
        <f t="shared" si="1133"/>
        <v>0</v>
      </c>
      <c r="VK89" s="312">
        <f t="shared" si="1133"/>
        <v>0.49692977035645769</v>
      </c>
      <c r="VL89" s="312">
        <f t="shared" si="1133"/>
        <v>0</v>
      </c>
      <c r="VM89" s="312">
        <f t="shared" si="1133"/>
        <v>0.51497281143137141</v>
      </c>
      <c r="VN89" s="312">
        <f t="shared" si="1133"/>
        <v>0.52324819117249721</v>
      </c>
      <c r="VO89" s="312">
        <f t="shared" si="1133"/>
        <v>0</v>
      </c>
      <c r="VP89" s="312">
        <f t="shared" si="1133"/>
        <v>0</v>
      </c>
      <c r="VQ89" s="312">
        <f t="shared" si="1133"/>
        <v>0.55838463958153961</v>
      </c>
      <c r="VR89" s="312">
        <f t="shared" si="1133"/>
        <v>1.1165476645516395</v>
      </c>
      <c r="VS89" s="312">
        <f t="shared" si="1133"/>
        <v>0</v>
      </c>
      <c r="VT89" s="312">
        <f t="shared" si="1133"/>
        <v>0</v>
      </c>
      <c r="VU89" s="312">
        <f t="shared" si="1133"/>
        <v>1.1633697729531378</v>
      </c>
      <c r="VV89" s="312">
        <f t="shared" si="1133"/>
        <v>0.60410272110218566</v>
      </c>
      <c r="VW89" s="312">
        <f t="shared" si="1133"/>
        <v>0.62607995910320846</v>
      </c>
      <c r="VX89" s="312">
        <f t="shared" si="1133"/>
        <v>0</v>
      </c>
      <c r="VY89" s="312">
        <f t="shared" si="1133"/>
        <v>0</v>
      </c>
      <c r="VZ89" s="312">
        <f t="shared" si="1133"/>
        <v>1.7262984787840359</v>
      </c>
      <c r="WA89" s="312">
        <f t="shared" si="1133"/>
        <v>2.9543797338189477</v>
      </c>
      <c r="WB89" s="312">
        <f t="shared" si="1133"/>
        <v>2.7091694004964397</v>
      </c>
      <c r="WC89" s="312">
        <f t="shared" si="1133"/>
        <v>2.1777136605643013</v>
      </c>
      <c r="WD89" s="312">
        <f t="shared" si="1133"/>
        <v>0</v>
      </c>
      <c r="WE89" s="312">
        <f t="shared" si="1133"/>
        <v>0</v>
      </c>
      <c r="WF89" s="312">
        <f t="shared" si="1133"/>
        <v>4.0663404938460355</v>
      </c>
      <c r="WG89" s="312">
        <f t="shared" si="1133"/>
        <v>4.1248681293479095</v>
      </c>
      <c r="WH89" s="312">
        <f t="shared" si="1133"/>
        <v>1.5024562398847308</v>
      </c>
      <c r="WI89" s="312">
        <f t="shared" si="1133"/>
        <v>0</v>
      </c>
      <c r="WJ89" s="312">
        <f t="shared" si="1133"/>
        <v>1.8992674815698627</v>
      </c>
      <c r="WK89" s="312">
        <f t="shared" si="1133"/>
        <v>0</v>
      </c>
      <c r="WL89" s="312">
        <f t="shared" si="1133"/>
        <v>1.6177689084086153</v>
      </c>
      <c r="WM89" s="312">
        <f t="shared" si="1133"/>
        <v>0.58726719984042874</v>
      </c>
      <c r="WN89" s="312">
        <f t="shared" si="1133"/>
        <v>0.23968720203463723</v>
      </c>
      <c r="WO89" s="312">
        <f t="shared" si="1133"/>
        <v>0.71933875281621917</v>
      </c>
      <c r="WP89" s="312">
        <f t="shared" si="1133"/>
        <v>0.81836853025265599</v>
      </c>
      <c r="WR89" s="312">
        <f t="shared" ref="WR89:XZ89" si="1134">WR$37*WR65</f>
        <v>0</v>
      </c>
      <c r="WS89" s="312">
        <f t="shared" si="1134"/>
        <v>0</v>
      </c>
      <c r="WT89" s="312">
        <f t="shared" si="1134"/>
        <v>0</v>
      </c>
      <c r="WU89" s="312">
        <f t="shared" si="1134"/>
        <v>0</v>
      </c>
      <c r="WV89" s="312">
        <f t="shared" si="1134"/>
        <v>0</v>
      </c>
      <c r="WW89" s="312">
        <f t="shared" si="1134"/>
        <v>0</v>
      </c>
      <c r="WX89" s="312">
        <f t="shared" si="1134"/>
        <v>0</v>
      </c>
      <c r="WY89" s="312">
        <f t="shared" si="1134"/>
        <v>0</v>
      </c>
      <c r="WZ89" s="312">
        <f t="shared" si="1134"/>
        <v>0</v>
      </c>
      <c r="XA89" s="312">
        <f t="shared" si="1134"/>
        <v>0</v>
      </c>
      <c r="XB89" s="312">
        <f t="shared" si="1134"/>
        <v>0</v>
      </c>
      <c r="XC89" s="312">
        <f t="shared" si="1134"/>
        <v>0</v>
      </c>
      <c r="XD89" s="312">
        <f t="shared" si="1134"/>
        <v>0</v>
      </c>
      <c r="XE89" s="312">
        <f t="shared" si="1134"/>
        <v>0</v>
      </c>
      <c r="XF89" s="312">
        <f t="shared" si="1134"/>
        <v>0</v>
      </c>
      <c r="XG89" s="312">
        <f t="shared" si="1134"/>
        <v>0</v>
      </c>
      <c r="XH89" s="312">
        <f t="shared" si="1134"/>
        <v>0</v>
      </c>
      <c r="XI89" s="312">
        <f t="shared" si="1134"/>
        <v>0</v>
      </c>
      <c r="XJ89" s="312">
        <f t="shared" si="1134"/>
        <v>0</v>
      </c>
      <c r="XK89" s="312">
        <f t="shared" si="1134"/>
        <v>0</v>
      </c>
      <c r="XL89" s="312">
        <f t="shared" si="1134"/>
        <v>0</v>
      </c>
      <c r="XM89" s="312">
        <f t="shared" si="1134"/>
        <v>0</v>
      </c>
      <c r="XN89" s="312">
        <f t="shared" si="1134"/>
        <v>0</v>
      </c>
      <c r="XO89" s="312">
        <f t="shared" si="1134"/>
        <v>0</v>
      </c>
      <c r="XP89" s="312">
        <f t="shared" si="1134"/>
        <v>0</v>
      </c>
      <c r="XQ89" s="312">
        <f t="shared" si="1134"/>
        <v>0</v>
      </c>
      <c r="XR89" s="312">
        <f t="shared" si="1134"/>
        <v>0</v>
      </c>
      <c r="XS89" s="312">
        <f t="shared" si="1134"/>
        <v>0</v>
      </c>
      <c r="XT89" s="312">
        <f t="shared" si="1134"/>
        <v>0</v>
      </c>
      <c r="XU89" s="312">
        <f t="shared" si="1134"/>
        <v>0</v>
      </c>
      <c r="XV89" s="312">
        <f t="shared" si="1134"/>
        <v>0</v>
      </c>
      <c r="XW89" s="312">
        <f t="shared" si="1134"/>
        <v>0</v>
      </c>
      <c r="XX89" s="312">
        <f t="shared" si="1134"/>
        <v>0</v>
      </c>
      <c r="XY89" s="312">
        <f t="shared" si="1134"/>
        <v>0</v>
      </c>
      <c r="XZ89" s="312">
        <f t="shared" si="1134"/>
        <v>0</v>
      </c>
      <c r="YB89" s="312">
        <f t="shared" ref="YB89:ZJ89" si="1135">YB$37*YB65</f>
        <v>0</v>
      </c>
      <c r="YC89" s="312">
        <f t="shared" si="1135"/>
        <v>0</v>
      </c>
      <c r="YD89" s="312">
        <f t="shared" si="1135"/>
        <v>0</v>
      </c>
      <c r="YE89" s="312">
        <f t="shared" si="1135"/>
        <v>0</v>
      </c>
      <c r="YF89" s="312">
        <f t="shared" si="1135"/>
        <v>0</v>
      </c>
      <c r="YG89" s="312">
        <f t="shared" si="1135"/>
        <v>0</v>
      </c>
      <c r="YH89" s="312">
        <f t="shared" si="1135"/>
        <v>0</v>
      </c>
      <c r="YI89" s="312">
        <f t="shared" si="1135"/>
        <v>0</v>
      </c>
      <c r="YJ89" s="312">
        <f t="shared" si="1135"/>
        <v>0</v>
      </c>
      <c r="YK89" s="312">
        <f t="shared" si="1135"/>
        <v>0</v>
      </c>
      <c r="YL89" s="312">
        <f t="shared" si="1135"/>
        <v>0</v>
      </c>
      <c r="YM89" s="312">
        <f t="shared" si="1135"/>
        <v>0</v>
      </c>
      <c r="YN89" s="312">
        <f t="shared" si="1135"/>
        <v>0</v>
      </c>
      <c r="YO89" s="312">
        <f t="shared" si="1135"/>
        <v>0</v>
      </c>
      <c r="YP89" s="312">
        <f t="shared" si="1135"/>
        <v>0</v>
      </c>
      <c r="YQ89" s="312">
        <f t="shared" si="1135"/>
        <v>0</v>
      </c>
      <c r="YR89" s="312">
        <f t="shared" si="1135"/>
        <v>0</v>
      </c>
      <c r="YS89" s="312">
        <f t="shared" si="1135"/>
        <v>0</v>
      </c>
      <c r="YT89" s="312">
        <f t="shared" si="1135"/>
        <v>0</v>
      </c>
      <c r="YU89" s="312">
        <f t="shared" si="1135"/>
        <v>0</v>
      </c>
      <c r="YV89" s="312">
        <f t="shared" si="1135"/>
        <v>0</v>
      </c>
      <c r="YW89" s="312">
        <f t="shared" si="1135"/>
        <v>0</v>
      </c>
      <c r="YX89" s="312">
        <f t="shared" si="1135"/>
        <v>0</v>
      </c>
      <c r="YY89" s="312">
        <f t="shared" si="1135"/>
        <v>0</v>
      </c>
      <c r="YZ89" s="312">
        <f t="shared" si="1135"/>
        <v>0</v>
      </c>
      <c r="ZA89" s="312">
        <f t="shared" si="1135"/>
        <v>0</v>
      </c>
      <c r="ZB89" s="312">
        <f t="shared" si="1135"/>
        <v>0</v>
      </c>
      <c r="ZC89" s="312">
        <f t="shared" si="1135"/>
        <v>0</v>
      </c>
      <c r="ZD89" s="312">
        <f t="shared" si="1135"/>
        <v>0</v>
      </c>
      <c r="ZE89" s="312">
        <f t="shared" si="1135"/>
        <v>0</v>
      </c>
      <c r="ZF89" s="312">
        <f t="shared" si="1135"/>
        <v>0</v>
      </c>
      <c r="ZG89" s="312">
        <f t="shared" si="1135"/>
        <v>0</v>
      </c>
      <c r="ZH89" s="312">
        <f t="shared" si="1135"/>
        <v>0</v>
      </c>
      <c r="ZI89" s="312">
        <f t="shared" si="1135"/>
        <v>0</v>
      </c>
      <c r="ZJ89" s="312">
        <f t="shared" si="1135"/>
        <v>0</v>
      </c>
      <c r="ZL89" s="312">
        <f t="shared" ref="ZL89:AAT89" si="1136">ZL$37*ZL65</f>
        <v>0</v>
      </c>
      <c r="ZM89" s="312">
        <f t="shared" si="1136"/>
        <v>0</v>
      </c>
      <c r="ZN89" s="312">
        <f t="shared" si="1136"/>
        <v>0</v>
      </c>
      <c r="ZO89" s="312">
        <f t="shared" si="1136"/>
        <v>0</v>
      </c>
      <c r="ZP89" s="312">
        <f t="shared" si="1136"/>
        <v>0</v>
      </c>
      <c r="ZQ89" s="312">
        <f t="shared" si="1136"/>
        <v>0</v>
      </c>
      <c r="ZR89" s="312">
        <f t="shared" si="1136"/>
        <v>0</v>
      </c>
      <c r="ZS89" s="312">
        <f t="shared" si="1136"/>
        <v>0</v>
      </c>
      <c r="ZT89" s="312">
        <f t="shared" si="1136"/>
        <v>0</v>
      </c>
      <c r="ZU89" s="312">
        <f t="shared" si="1136"/>
        <v>0</v>
      </c>
      <c r="ZV89" s="312">
        <f t="shared" si="1136"/>
        <v>0</v>
      </c>
      <c r="ZW89" s="312">
        <f t="shared" si="1136"/>
        <v>0</v>
      </c>
      <c r="ZX89" s="312">
        <f t="shared" si="1136"/>
        <v>0</v>
      </c>
      <c r="ZY89" s="312">
        <f t="shared" si="1136"/>
        <v>0</v>
      </c>
      <c r="ZZ89" s="312">
        <f t="shared" si="1136"/>
        <v>0</v>
      </c>
      <c r="AAA89" s="312">
        <f t="shared" si="1136"/>
        <v>0</v>
      </c>
      <c r="AAB89" s="312">
        <f t="shared" si="1136"/>
        <v>0</v>
      </c>
      <c r="AAC89" s="312">
        <f t="shared" si="1136"/>
        <v>0</v>
      </c>
      <c r="AAD89" s="312">
        <f t="shared" si="1136"/>
        <v>0</v>
      </c>
      <c r="AAE89" s="312">
        <f t="shared" si="1136"/>
        <v>0</v>
      </c>
      <c r="AAF89" s="312">
        <f t="shared" si="1136"/>
        <v>0</v>
      </c>
      <c r="AAG89" s="312">
        <f t="shared" si="1136"/>
        <v>0</v>
      </c>
      <c r="AAH89" s="312">
        <f t="shared" si="1136"/>
        <v>0</v>
      </c>
      <c r="AAI89" s="312">
        <f t="shared" si="1136"/>
        <v>0</v>
      </c>
      <c r="AAJ89" s="312">
        <f t="shared" si="1136"/>
        <v>0</v>
      </c>
      <c r="AAK89" s="312">
        <f t="shared" si="1136"/>
        <v>0</v>
      </c>
      <c r="AAL89" s="312">
        <f t="shared" si="1136"/>
        <v>0</v>
      </c>
      <c r="AAM89" s="312">
        <f t="shared" si="1136"/>
        <v>0</v>
      </c>
      <c r="AAN89" s="312">
        <f t="shared" si="1136"/>
        <v>0</v>
      </c>
      <c r="AAO89" s="312">
        <f t="shared" si="1136"/>
        <v>0</v>
      </c>
      <c r="AAP89" s="312">
        <f t="shared" si="1136"/>
        <v>0</v>
      </c>
      <c r="AAQ89" s="312">
        <f t="shared" si="1136"/>
        <v>0</v>
      </c>
      <c r="AAR89" s="312">
        <f t="shared" si="1136"/>
        <v>0</v>
      </c>
      <c r="AAS89" s="312">
        <f t="shared" si="1136"/>
        <v>0</v>
      </c>
      <c r="AAT89" s="312">
        <f t="shared" si="1136"/>
        <v>0</v>
      </c>
      <c r="AAV89" s="312">
        <f t="shared" ref="AAV89:ACD89" si="1137">AAV$37*AAV65</f>
        <v>0</v>
      </c>
      <c r="AAW89" s="312">
        <f t="shared" si="1137"/>
        <v>0</v>
      </c>
      <c r="AAX89" s="312">
        <f t="shared" si="1137"/>
        <v>1.0244078678867424E-2</v>
      </c>
      <c r="AAY89" s="312">
        <f t="shared" si="1137"/>
        <v>0.76284188737943137</v>
      </c>
      <c r="AAZ89" s="312">
        <f t="shared" si="1137"/>
        <v>1.4431610739286452E-2</v>
      </c>
      <c r="ABA89" s="312">
        <f t="shared" si="1137"/>
        <v>1.0160798496383625</v>
      </c>
      <c r="ABB89" s="312">
        <f t="shared" si="1137"/>
        <v>0.85165926840954231</v>
      </c>
      <c r="ABC89" s="312">
        <f t="shared" si="1137"/>
        <v>2.2046907724282201E-2</v>
      </c>
      <c r="ABD89" s="312">
        <f t="shared" si="1137"/>
        <v>1.9418554305642811E-2</v>
      </c>
      <c r="ABE89" s="312">
        <f t="shared" si="1137"/>
        <v>0.42519604661292554</v>
      </c>
      <c r="ABF89" s="312">
        <f t="shared" si="1137"/>
        <v>0</v>
      </c>
      <c r="ABG89" s="312">
        <f t="shared" si="1137"/>
        <v>1.2117455434014116E-2</v>
      </c>
      <c r="ABH89" s="312">
        <f t="shared" si="1137"/>
        <v>1.1770585259677328E-2</v>
      </c>
      <c r="ABI89" s="312">
        <f t="shared" si="1137"/>
        <v>0</v>
      </c>
      <c r="ABJ89" s="312">
        <f t="shared" si="1137"/>
        <v>0.61133002259569924</v>
      </c>
      <c r="ABK89" s="312">
        <f t="shared" si="1137"/>
        <v>0.92164122756411115</v>
      </c>
      <c r="ABL89" s="312">
        <f t="shared" si="1137"/>
        <v>1.6673891528709728E-2</v>
      </c>
      <c r="ABM89" s="312">
        <f t="shared" si="1137"/>
        <v>8.477862457407179E-3</v>
      </c>
      <c r="ABN89" s="312">
        <f t="shared" si="1137"/>
        <v>0.47493144388036695</v>
      </c>
      <c r="ABO89" s="312">
        <f t="shared" si="1137"/>
        <v>0.47446256681163657</v>
      </c>
      <c r="ABP89" s="312">
        <f t="shared" si="1137"/>
        <v>0.48165396885328893</v>
      </c>
      <c r="ABQ89" s="312">
        <f t="shared" si="1137"/>
        <v>0.48204079243499143</v>
      </c>
      <c r="ABR89" s="312">
        <f t="shared" si="1137"/>
        <v>8.7272113532132749E-3</v>
      </c>
      <c r="ABS89" s="312">
        <f t="shared" si="1137"/>
        <v>8.730822027172987E-3</v>
      </c>
      <c r="ABT89" s="312">
        <f t="shared" si="1137"/>
        <v>0</v>
      </c>
      <c r="ABU89" s="312">
        <f t="shared" si="1137"/>
        <v>0</v>
      </c>
      <c r="ABV89" s="312">
        <f t="shared" si="1137"/>
        <v>0.48204079243499143</v>
      </c>
      <c r="ABW89" s="312">
        <f t="shared" si="1137"/>
        <v>9.132881192216372E-3</v>
      </c>
      <c r="ABX89" s="312">
        <f t="shared" si="1137"/>
        <v>0.46887706873038587</v>
      </c>
      <c r="ABY89" s="312">
        <f t="shared" si="1137"/>
        <v>9.5576663639473664E-3</v>
      </c>
      <c r="ABZ89" s="312">
        <f t="shared" si="1137"/>
        <v>0.6095401893495016</v>
      </c>
      <c r="ACA89" s="312">
        <f t="shared" si="1137"/>
        <v>0.11075155631712129</v>
      </c>
      <c r="ACB89" s="312">
        <f t="shared" si="1137"/>
        <v>5.3917420942605612E-2</v>
      </c>
      <c r="ACC89" s="312">
        <f t="shared" si="1137"/>
        <v>0.16181460673196979</v>
      </c>
      <c r="ACD89" s="312">
        <f t="shared" si="1137"/>
        <v>0.13707785051294169</v>
      </c>
      <c r="ACF89" s="312">
        <f t="shared" ref="ACF89:ADN89" si="1138">ACF$37*ACF65</f>
        <v>346.46367151544382</v>
      </c>
      <c r="ACG89" s="312">
        <f t="shared" si="1138"/>
        <v>366.78281024823423</v>
      </c>
      <c r="ACH89" s="312">
        <f t="shared" si="1138"/>
        <v>392.53876054271456</v>
      </c>
      <c r="ACI89" s="312">
        <f t="shared" si="1138"/>
        <v>397.23429278161905</v>
      </c>
      <c r="ACJ89" s="312">
        <f t="shared" si="1138"/>
        <v>444.7154875664541</v>
      </c>
      <c r="ACK89" s="312">
        <f t="shared" si="1138"/>
        <v>424.63080202378433</v>
      </c>
      <c r="ACL89" s="312">
        <f t="shared" si="1138"/>
        <v>454.81955962388372</v>
      </c>
      <c r="ACM89" s="312">
        <f t="shared" si="1138"/>
        <v>489.0193408051278</v>
      </c>
      <c r="ACN89" s="312">
        <f t="shared" si="1138"/>
        <v>516.53635940884215</v>
      </c>
      <c r="ACO89" s="312">
        <f t="shared" si="1138"/>
        <v>561.2087030970871</v>
      </c>
      <c r="ACP89" s="312">
        <f t="shared" si="1138"/>
        <v>508.50290270662174</v>
      </c>
      <c r="ACQ89" s="312">
        <f t="shared" si="1138"/>
        <v>634.1431813703565</v>
      </c>
      <c r="ACR89" s="312">
        <f t="shared" si="1138"/>
        <v>667.16857507966188</v>
      </c>
      <c r="ACS89" s="312">
        <f t="shared" si="1138"/>
        <v>626.26614352936281</v>
      </c>
      <c r="ACT89" s="312">
        <f t="shared" si="1138"/>
        <v>678.65525090907227</v>
      </c>
      <c r="ACU89" s="312">
        <f t="shared" si="1138"/>
        <v>699.52039394303767</v>
      </c>
      <c r="ACV89" s="312">
        <f t="shared" si="1138"/>
        <v>770.78776055620483</v>
      </c>
      <c r="ACW89" s="312">
        <f t="shared" si="1138"/>
        <v>712.55116489391082</v>
      </c>
      <c r="ACX89" s="312">
        <f t="shared" si="1138"/>
        <v>669.67551233498557</v>
      </c>
      <c r="ACY89" s="312">
        <f t="shared" si="1138"/>
        <v>735.09453591850058</v>
      </c>
      <c r="ACZ89" s="312">
        <f t="shared" si="1138"/>
        <v>802.93740689600293</v>
      </c>
      <c r="ADA89" s="312">
        <f t="shared" si="1138"/>
        <v>841.62073398907876</v>
      </c>
      <c r="ADB89" s="312">
        <f t="shared" si="1138"/>
        <v>926.21951927477096</v>
      </c>
      <c r="ADC89" s="312">
        <f t="shared" si="1138"/>
        <v>920.83338011764022</v>
      </c>
      <c r="ADD89" s="312">
        <f t="shared" si="1138"/>
        <v>812.31250821961703</v>
      </c>
      <c r="ADE89" s="312">
        <f t="shared" si="1138"/>
        <v>874.29204941881562</v>
      </c>
      <c r="ADF89" s="312">
        <f t="shared" si="1138"/>
        <v>932.65136157556503</v>
      </c>
      <c r="ADG89" s="312">
        <f t="shared" si="1138"/>
        <v>1031.0102328415524</v>
      </c>
      <c r="ADH89" s="312">
        <f t="shared" si="1138"/>
        <v>1027.7550931624016</v>
      </c>
      <c r="ADI89" s="312">
        <f t="shared" si="1138"/>
        <v>1124.4387871197746</v>
      </c>
      <c r="ADJ89" s="312">
        <f t="shared" si="1138"/>
        <v>1103.4249409254835</v>
      </c>
      <c r="ADK89" s="312">
        <f t="shared" si="1138"/>
        <v>93.169186639248707</v>
      </c>
      <c r="ADL89" s="312">
        <f t="shared" si="1138"/>
        <v>44.228609008763414</v>
      </c>
      <c r="ADM89" s="312">
        <f t="shared" si="1138"/>
        <v>134.06433758172901</v>
      </c>
      <c r="ADN89" s="312">
        <f t="shared" si="1138"/>
        <v>156.30009689171743</v>
      </c>
      <c r="ADP89" s="312">
        <f t="shared" ref="ADP89:AEX89" si="1139">ADP$37*ADP65</f>
        <v>0</v>
      </c>
      <c r="ADQ89" s="312">
        <f t="shared" si="1139"/>
        <v>0</v>
      </c>
      <c r="ADR89" s="312">
        <f t="shared" si="1139"/>
        <v>0</v>
      </c>
      <c r="ADS89" s="312">
        <f t="shared" si="1139"/>
        <v>0</v>
      </c>
      <c r="ADT89" s="312">
        <f t="shared" si="1139"/>
        <v>0</v>
      </c>
      <c r="ADU89" s="312">
        <f t="shared" si="1139"/>
        <v>0</v>
      </c>
      <c r="ADV89" s="312">
        <f t="shared" si="1139"/>
        <v>0</v>
      </c>
      <c r="ADW89" s="312">
        <f t="shared" si="1139"/>
        <v>0</v>
      </c>
      <c r="ADX89" s="312">
        <f t="shared" si="1139"/>
        <v>0</v>
      </c>
      <c r="ADY89" s="312">
        <f t="shared" si="1139"/>
        <v>0</v>
      </c>
      <c r="ADZ89" s="312">
        <f t="shared" si="1139"/>
        <v>0</v>
      </c>
      <c r="AEA89" s="312">
        <f t="shared" si="1139"/>
        <v>0</v>
      </c>
      <c r="AEB89" s="312">
        <f t="shared" si="1139"/>
        <v>0</v>
      </c>
      <c r="AEC89" s="312">
        <f t="shared" si="1139"/>
        <v>0</v>
      </c>
      <c r="AED89" s="312">
        <f t="shared" si="1139"/>
        <v>0</v>
      </c>
      <c r="AEE89" s="312">
        <f t="shared" si="1139"/>
        <v>0</v>
      </c>
      <c r="AEF89" s="312">
        <f t="shared" si="1139"/>
        <v>0</v>
      </c>
      <c r="AEG89" s="312">
        <f t="shared" si="1139"/>
        <v>0</v>
      </c>
      <c r="AEH89" s="312">
        <f t="shared" si="1139"/>
        <v>0</v>
      </c>
      <c r="AEI89" s="312">
        <f t="shared" si="1139"/>
        <v>0</v>
      </c>
      <c r="AEJ89" s="312">
        <f t="shared" si="1139"/>
        <v>0</v>
      </c>
      <c r="AEK89" s="312">
        <f t="shared" si="1139"/>
        <v>0</v>
      </c>
      <c r="AEL89" s="312">
        <f t="shared" si="1139"/>
        <v>0</v>
      </c>
      <c r="AEM89" s="312">
        <f t="shared" si="1139"/>
        <v>0</v>
      </c>
      <c r="AEN89" s="312">
        <f t="shared" si="1139"/>
        <v>0</v>
      </c>
      <c r="AEO89" s="312">
        <f t="shared" si="1139"/>
        <v>0</v>
      </c>
      <c r="AEP89" s="312">
        <f t="shared" si="1139"/>
        <v>0</v>
      </c>
      <c r="AEQ89" s="312">
        <f t="shared" si="1139"/>
        <v>0</v>
      </c>
      <c r="AER89" s="312">
        <f t="shared" si="1139"/>
        <v>0</v>
      </c>
      <c r="AES89" s="312">
        <f t="shared" si="1139"/>
        <v>0</v>
      </c>
      <c r="AET89" s="312">
        <f t="shared" si="1139"/>
        <v>0</v>
      </c>
      <c r="AEU89" s="312">
        <f t="shared" si="1139"/>
        <v>0</v>
      </c>
      <c r="AEV89" s="312">
        <f t="shared" si="1139"/>
        <v>0</v>
      </c>
      <c r="AEW89" s="312">
        <f t="shared" si="1139"/>
        <v>0</v>
      </c>
      <c r="AEX89" s="312">
        <f t="shared" si="1139"/>
        <v>0</v>
      </c>
      <c r="AEZ89" s="312">
        <f t="shared" ref="AEZ89:AGH89" si="1140">AEZ$37*AEZ65</f>
        <v>0</v>
      </c>
      <c r="AFA89" s="312">
        <f t="shared" si="1140"/>
        <v>0</v>
      </c>
      <c r="AFB89" s="312">
        <f t="shared" si="1140"/>
        <v>0</v>
      </c>
      <c r="AFC89" s="312">
        <f t="shared" si="1140"/>
        <v>0</v>
      </c>
      <c r="AFD89" s="312">
        <f t="shared" si="1140"/>
        <v>0</v>
      </c>
      <c r="AFE89" s="312">
        <f t="shared" si="1140"/>
        <v>0</v>
      </c>
      <c r="AFF89" s="312">
        <f t="shared" si="1140"/>
        <v>0</v>
      </c>
      <c r="AFG89" s="312">
        <f t="shared" si="1140"/>
        <v>0</v>
      </c>
      <c r="AFH89" s="312">
        <f t="shared" si="1140"/>
        <v>0</v>
      </c>
      <c r="AFI89" s="312">
        <f t="shared" si="1140"/>
        <v>0</v>
      </c>
      <c r="AFJ89" s="312">
        <f t="shared" si="1140"/>
        <v>0</v>
      </c>
      <c r="AFK89" s="312">
        <f t="shared" si="1140"/>
        <v>0</v>
      </c>
      <c r="AFL89" s="312">
        <f t="shared" si="1140"/>
        <v>0</v>
      </c>
      <c r="AFM89" s="312">
        <f t="shared" si="1140"/>
        <v>0</v>
      </c>
      <c r="AFN89" s="312">
        <f t="shared" si="1140"/>
        <v>0</v>
      </c>
      <c r="AFO89" s="312">
        <f t="shared" si="1140"/>
        <v>0</v>
      </c>
      <c r="AFP89" s="312">
        <f t="shared" si="1140"/>
        <v>0</v>
      </c>
      <c r="AFQ89" s="312">
        <f t="shared" si="1140"/>
        <v>0</v>
      </c>
      <c r="AFR89" s="312">
        <f t="shared" si="1140"/>
        <v>0</v>
      </c>
      <c r="AFS89" s="312">
        <f t="shared" si="1140"/>
        <v>0</v>
      </c>
      <c r="AFT89" s="312">
        <f t="shared" si="1140"/>
        <v>0</v>
      </c>
      <c r="AFU89" s="312">
        <f t="shared" si="1140"/>
        <v>0</v>
      </c>
      <c r="AFV89" s="312">
        <f t="shared" si="1140"/>
        <v>0</v>
      </c>
      <c r="AFW89" s="312">
        <f t="shared" si="1140"/>
        <v>0</v>
      </c>
      <c r="AFX89" s="312">
        <f t="shared" si="1140"/>
        <v>0</v>
      </c>
      <c r="AFY89" s="312">
        <f t="shared" si="1140"/>
        <v>0</v>
      </c>
      <c r="AFZ89" s="312">
        <f t="shared" si="1140"/>
        <v>0</v>
      </c>
      <c r="AGA89" s="312">
        <f t="shared" si="1140"/>
        <v>0</v>
      </c>
      <c r="AGB89" s="312">
        <f t="shared" si="1140"/>
        <v>0</v>
      </c>
      <c r="AGC89" s="312">
        <f t="shared" si="1140"/>
        <v>0</v>
      </c>
      <c r="AGD89" s="312">
        <f t="shared" si="1140"/>
        <v>0</v>
      </c>
      <c r="AGE89" s="312">
        <f t="shared" si="1140"/>
        <v>0</v>
      </c>
      <c r="AGF89" s="312">
        <f t="shared" si="1140"/>
        <v>0</v>
      </c>
      <c r="AGG89" s="312">
        <f t="shared" si="1140"/>
        <v>0</v>
      </c>
      <c r="AGH89" s="312">
        <f t="shared" si="1140"/>
        <v>0</v>
      </c>
    </row>
    <row r="90" spans="3:866" x14ac:dyDescent="0.25">
      <c r="C90" s="149" t="s">
        <v>96</v>
      </c>
      <c r="D90" s="313">
        <f>D38+D39</f>
        <v>6036.1565324861558</v>
      </c>
      <c r="E90" s="313">
        <f t="shared" ref="E90:AL90" si="1141">E38+E39</f>
        <v>6079.453360541921</v>
      </c>
      <c r="F90" s="313">
        <f t="shared" si="1141"/>
        <v>6832.8160377993463</v>
      </c>
      <c r="G90" s="313">
        <f t="shared" si="1141"/>
        <v>10884.117688212033</v>
      </c>
      <c r="H90" s="313">
        <f t="shared" si="1141"/>
        <v>10309.293540108556</v>
      </c>
      <c r="I90" s="313">
        <f t="shared" si="1141"/>
        <v>10571.98443326324</v>
      </c>
      <c r="J90" s="313">
        <f t="shared" si="1141"/>
        <v>11613.824925468536</v>
      </c>
      <c r="K90" s="313">
        <f t="shared" si="1141"/>
        <v>13108.490709331374</v>
      </c>
      <c r="L90" s="313">
        <f t="shared" si="1141"/>
        <v>9748.6941684843787</v>
      </c>
      <c r="M90" s="313">
        <f t="shared" si="1141"/>
        <v>12004.261259799487</v>
      </c>
      <c r="N90" s="313">
        <f t="shared" si="1141"/>
        <v>12568.698493741278</v>
      </c>
      <c r="O90" s="313">
        <f t="shared" si="1141"/>
        <v>14071.796052443677</v>
      </c>
      <c r="P90" s="313">
        <f t="shared" si="1141"/>
        <v>13215.869900413794</v>
      </c>
      <c r="Q90" s="313">
        <f t="shared" si="1141"/>
        <v>13908.310390681439</v>
      </c>
      <c r="R90" s="313">
        <f t="shared" si="1141"/>
        <v>14141.398728344153</v>
      </c>
      <c r="S90" s="313">
        <f t="shared" si="1141"/>
        <v>14738.705529585241</v>
      </c>
      <c r="T90" s="313">
        <f t="shared" si="1141"/>
        <v>14785.644955180602</v>
      </c>
      <c r="U90" s="313">
        <f t="shared" si="1141"/>
        <v>15197.354800233494</v>
      </c>
      <c r="V90" s="313">
        <f t="shared" si="1141"/>
        <v>14656.450463341364</v>
      </c>
      <c r="W90" s="313">
        <f t="shared" si="1141"/>
        <v>16149.818696134784</v>
      </c>
      <c r="X90" s="313">
        <f t="shared" si="1141"/>
        <v>16617.021243946569</v>
      </c>
      <c r="Y90" s="313">
        <f t="shared" si="1141"/>
        <v>17317.964639516504</v>
      </c>
      <c r="Z90" s="313">
        <f t="shared" si="1141"/>
        <v>16643.374046684996</v>
      </c>
      <c r="AA90" s="313">
        <f t="shared" si="1141"/>
        <v>15726.147289996776</v>
      </c>
      <c r="AB90" s="313">
        <f t="shared" si="1141"/>
        <v>14802.70580543062</v>
      </c>
      <c r="AC90" s="313">
        <f t="shared" si="1141"/>
        <v>14073.22538602478</v>
      </c>
      <c r="AD90" s="313">
        <f t="shared" si="1141"/>
        <v>13953.157263739744</v>
      </c>
      <c r="AE90" s="313">
        <f t="shared" si="1141"/>
        <v>15197.95671343793</v>
      </c>
      <c r="AF90" s="313">
        <f t="shared" si="1141"/>
        <v>16812.732250236953</v>
      </c>
      <c r="AG90" s="313">
        <f t="shared" si="1141"/>
        <v>17462.205261546478</v>
      </c>
      <c r="AH90" s="319">
        <f t="shared" si="1141"/>
        <v>19016.971074271263</v>
      </c>
      <c r="AI90" s="313">
        <f t="shared" si="1141"/>
        <v>19543.070481347182</v>
      </c>
      <c r="AJ90" s="313">
        <f t="shared" si="1141"/>
        <v>21508.197930040085</v>
      </c>
      <c r="AK90" s="313">
        <f t="shared" si="1141"/>
        <v>23566.005747724481</v>
      </c>
      <c r="AL90" s="313">
        <f t="shared" si="1141"/>
        <v>18333.155543922563</v>
      </c>
      <c r="AN90" s="313">
        <f>AN38+AN39</f>
        <v>243.69359075669126</v>
      </c>
      <c r="AO90" s="313">
        <f t="shared" ref="AO90:BV90" si="1142">AO38+AO39</f>
        <v>223.38064650005748</v>
      </c>
      <c r="AP90" s="313">
        <f t="shared" si="1142"/>
        <v>210.37730551964253</v>
      </c>
      <c r="AQ90" s="313">
        <f t="shared" si="1142"/>
        <v>208.53819670112117</v>
      </c>
      <c r="AR90" s="313">
        <f t="shared" si="1142"/>
        <v>207.12735166765307</v>
      </c>
      <c r="AS90" s="313">
        <f t="shared" si="1142"/>
        <v>242.45333165317868</v>
      </c>
      <c r="AT90" s="313">
        <f t="shared" si="1142"/>
        <v>293.71792338717893</v>
      </c>
      <c r="AU90" s="313">
        <f t="shared" si="1142"/>
        <v>271.2995210303676</v>
      </c>
      <c r="AV90" s="313">
        <f t="shared" si="1142"/>
        <v>435.05880440831749</v>
      </c>
      <c r="AW90" s="313">
        <f t="shared" si="1142"/>
        <v>480.61344575351046</v>
      </c>
      <c r="AX90" s="313">
        <f t="shared" si="1142"/>
        <v>509.51120808388112</v>
      </c>
      <c r="AY90" s="313">
        <f t="shared" si="1142"/>
        <v>685.68645861657023</v>
      </c>
      <c r="AZ90" s="313">
        <f t="shared" si="1142"/>
        <v>742.13136432546025</v>
      </c>
      <c r="BA90" s="313">
        <f t="shared" si="1142"/>
        <v>776.08571893751332</v>
      </c>
      <c r="BB90" s="313">
        <f t="shared" si="1142"/>
        <v>981.62070474260577</v>
      </c>
      <c r="BC90" s="313">
        <f t="shared" si="1142"/>
        <v>951.26390830789808</v>
      </c>
      <c r="BD90" s="313">
        <f t="shared" si="1142"/>
        <v>899.25832034241989</v>
      </c>
      <c r="BE90" s="313">
        <f t="shared" si="1142"/>
        <v>1037.4766215795823</v>
      </c>
      <c r="BF90" s="313">
        <f t="shared" si="1142"/>
        <v>1005.1673350449912</v>
      </c>
      <c r="BG90" s="313">
        <f t="shared" si="1142"/>
        <v>1135.0705669265078</v>
      </c>
      <c r="BH90" s="313">
        <f t="shared" si="1142"/>
        <v>1140.6417503827222</v>
      </c>
      <c r="BI90" s="313">
        <f t="shared" si="1142"/>
        <v>1210.1717491326265</v>
      </c>
      <c r="BJ90" s="313">
        <f t="shared" si="1142"/>
        <v>1310.9390353502256</v>
      </c>
      <c r="BK90" s="313">
        <f t="shared" si="1142"/>
        <v>1057.1521134219556</v>
      </c>
      <c r="BL90" s="313">
        <f t="shared" si="1142"/>
        <v>800.56848825529312</v>
      </c>
      <c r="BM90" s="313">
        <f t="shared" si="1142"/>
        <v>395.18199287020252</v>
      </c>
      <c r="BN90" s="313">
        <f t="shared" si="1142"/>
        <v>184.52913094456324</v>
      </c>
      <c r="BO90" s="313">
        <f t="shared" si="1142"/>
        <v>177.40627328028484</v>
      </c>
      <c r="BP90" s="313">
        <f t="shared" si="1142"/>
        <v>192.03191505964475</v>
      </c>
      <c r="BQ90" s="313">
        <f t="shared" si="1142"/>
        <v>460.4034368422565</v>
      </c>
      <c r="BR90" s="313">
        <f t="shared" si="1142"/>
        <v>218.18098845094454</v>
      </c>
      <c r="BS90" s="313">
        <f t="shared" si="1142"/>
        <v>181.87856971533267</v>
      </c>
      <c r="BT90" s="313">
        <f t="shared" si="1142"/>
        <v>154.8372026306931</v>
      </c>
      <c r="BU90" s="313">
        <f t="shared" si="1142"/>
        <v>154.8372026306931</v>
      </c>
      <c r="BV90" s="313">
        <f t="shared" si="1142"/>
        <v>154.8217038766862</v>
      </c>
      <c r="BX90" s="313">
        <f>BX38+BX39</f>
        <v>589.98375953980167</v>
      </c>
      <c r="BY90" s="313">
        <f t="shared" ref="BY90:DF90" si="1143">BY38+BY39</f>
        <v>642.37138207605506</v>
      </c>
      <c r="BZ90" s="313">
        <f t="shared" si="1143"/>
        <v>678.41231496085754</v>
      </c>
      <c r="CA90" s="313">
        <f t="shared" si="1143"/>
        <v>720.46058535469058</v>
      </c>
      <c r="CB90" s="313">
        <f t="shared" si="1143"/>
        <v>705.30124371547299</v>
      </c>
      <c r="CC90" s="313">
        <f t="shared" si="1143"/>
        <v>690.15972472628096</v>
      </c>
      <c r="CD90" s="313">
        <f t="shared" si="1143"/>
        <v>727.72946485930345</v>
      </c>
      <c r="CE90" s="313">
        <f t="shared" si="1143"/>
        <v>666.39145506434579</v>
      </c>
      <c r="CF90" s="313">
        <f t="shared" si="1143"/>
        <v>653.85106025952598</v>
      </c>
      <c r="CG90" s="313">
        <f t="shared" si="1143"/>
        <v>598.04141393929001</v>
      </c>
      <c r="CH90" s="313">
        <f t="shared" si="1143"/>
        <v>669.32059684838032</v>
      </c>
      <c r="CI90" s="313">
        <f t="shared" si="1143"/>
        <v>789.35049988024616</v>
      </c>
      <c r="CJ90" s="313">
        <f t="shared" si="1143"/>
        <v>823.67176102103804</v>
      </c>
      <c r="CK90" s="313">
        <f t="shared" si="1143"/>
        <v>736.5138209401797</v>
      </c>
      <c r="CL90" s="313">
        <f t="shared" si="1143"/>
        <v>880.59038079693676</v>
      </c>
      <c r="CM90" s="313">
        <f t="shared" si="1143"/>
        <v>867.36440185250592</v>
      </c>
      <c r="CN90" s="313">
        <f t="shared" si="1143"/>
        <v>879.70286721959872</v>
      </c>
      <c r="CO90" s="313">
        <f t="shared" si="1143"/>
        <v>881.96802799984789</v>
      </c>
      <c r="CP90" s="313">
        <f t="shared" si="1143"/>
        <v>1116.0238841392302</v>
      </c>
      <c r="CQ90" s="313">
        <f t="shared" si="1143"/>
        <v>1107.7656232088057</v>
      </c>
      <c r="CR90" s="313">
        <f t="shared" si="1143"/>
        <v>956.5426074514528</v>
      </c>
      <c r="CS90" s="313">
        <f t="shared" si="1143"/>
        <v>1013.4425353933041</v>
      </c>
      <c r="CT90" s="313">
        <f t="shared" si="1143"/>
        <v>1038.8050411769232</v>
      </c>
      <c r="CU90" s="313">
        <f t="shared" si="1143"/>
        <v>930.38517014124886</v>
      </c>
      <c r="CV90" s="313">
        <f t="shared" si="1143"/>
        <v>998.44513150117984</v>
      </c>
      <c r="CW90" s="313">
        <f t="shared" si="1143"/>
        <v>1265.4080344113331</v>
      </c>
      <c r="CX90" s="313">
        <f t="shared" si="1143"/>
        <v>1226.242928788161</v>
      </c>
      <c r="CY90" s="313">
        <f t="shared" si="1143"/>
        <v>1050.2854525714361</v>
      </c>
      <c r="CZ90" s="313">
        <f t="shared" si="1143"/>
        <v>1067.63425632081</v>
      </c>
      <c r="DA90" s="313">
        <f t="shared" si="1143"/>
        <v>1255.5745717837026</v>
      </c>
      <c r="DB90" s="313">
        <f t="shared" si="1143"/>
        <v>1672.0161587365585</v>
      </c>
      <c r="DC90" s="313">
        <f t="shared" si="1143"/>
        <v>1380.5130789061004</v>
      </c>
      <c r="DD90" s="313">
        <f t="shared" si="1143"/>
        <v>1384.8969406622552</v>
      </c>
      <c r="DE90" s="313">
        <f t="shared" si="1143"/>
        <v>1187.3729676224775</v>
      </c>
      <c r="DF90" s="313">
        <f t="shared" si="1143"/>
        <v>1725.3680320288763</v>
      </c>
      <c r="DH90" s="313">
        <f>DH38+DH39</f>
        <v>16.758070956842268</v>
      </c>
      <c r="DI90" s="313">
        <f t="shared" ref="DI90:EP90" si="1144">DI38+DI39</f>
        <v>16.624422151481021</v>
      </c>
      <c r="DJ90" s="313">
        <f t="shared" si="1144"/>
        <v>17.562442420929962</v>
      </c>
      <c r="DK90" s="313">
        <f t="shared" si="1144"/>
        <v>17.350286091151823</v>
      </c>
      <c r="DL90" s="313">
        <f t="shared" si="1144"/>
        <v>15.327129482501647</v>
      </c>
      <c r="DM90" s="313">
        <f t="shared" si="1144"/>
        <v>16.135968992248063</v>
      </c>
      <c r="DN90" s="313">
        <f t="shared" si="1144"/>
        <v>15.994150943396228</v>
      </c>
      <c r="DO90" s="313">
        <f t="shared" si="1144"/>
        <v>15.877007434944238</v>
      </c>
      <c r="DP90" s="313">
        <f t="shared" si="1144"/>
        <v>24.024918462494824</v>
      </c>
      <c r="DQ90" s="313">
        <f t="shared" si="1144"/>
        <v>22.534016450322476</v>
      </c>
      <c r="DR90" s="313">
        <f t="shared" si="1144"/>
        <v>23.427944662046798</v>
      </c>
      <c r="DS90" s="313">
        <f t="shared" si="1144"/>
        <v>23.358176470588237</v>
      </c>
      <c r="DT90" s="313">
        <f t="shared" si="1144"/>
        <v>23.258031948881786</v>
      </c>
      <c r="DU90" s="313">
        <f t="shared" si="1144"/>
        <v>23.973968944099379</v>
      </c>
      <c r="DV90" s="313">
        <f t="shared" si="1144"/>
        <v>23.927496894409938</v>
      </c>
      <c r="DW90" s="313">
        <f t="shared" si="1144"/>
        <v>23.150560117302053</v>
      </c>
      <c r="DX90" s="313">
        <f t="shared" si="1144"/>
        <v>23.18571142857143</v>
      </c>
      <c r="DY90" s="313">
        <f t="shared" si="1144"/>
        <v>37.242815437500006</v>
      </c>
      <c r="DZ90" s="313">
        <f t="shared" si="1144"/>
        <v>33.897276562499997</v>
      </c>
      <c r="EA90" s="313">
        <f t="shared" si="1144"/>
        <v>30.686217187499999</v>
      </c>
      <c r="EB90" s="313">
        <f t="shared" si="1144"/>
        <v>28.091559374999999</v>
      </c>
      <c r="EC90" s="313">
        <f t="shared" si="1144"/>
        <v>27.899985937499999</v>
      </c>
      <c r="ED90" s="313">
        <f t="shared" si="1144"/>
        <v>24.106992187499998</v>
      </c>
      <c r="EE90" s="313">
        <f t="shared" si="1144"/>
        <v>24.106992187499998</v>
      </c>
      <c r="EF90" s="313">
        <f t="shared" si="1144"/>
        <v>2.9958941462051643</v>
      </c>
      <c r="EG90" s="313">
        <f t="shared" si="1144"/>
        <v>2.6347948517712094</v>
      </c>
      <c r="EH90" s="313">
        <f t="shared" si="1144"/>
        <v>2.4274952568220023</v>
      </c>
      <c r="EI90" s="313">
        <f t="shared" si="1144"/>
        <v>2.5522950129708737</v>
      </c>
      <c r="EJ90" s="313">
        <f t="shared" si="1144"/>
        <v>2.7727945821281352</v>
      </c>
      <c r="EK90" s="313">
        <f t="shared" si="1144"/>
        <v>133.39973934502785</v>
      </c>
      <c r="EL90" s="313">
        <f t="shared" si="1144"/>
        <v>2.6876947484080311</v>
      </c>
      <c r="EM90" s="313">
        <f t="shared" si="1144"/>
        <v>2.7040947163634916</v>
      </c>
      <c r="EN90" s="313">
        <f t="shared" si="1144"/>
        <v>2.899994333587562</v>
      </c>
      <c r="EO90" s="313">
        <f t="shared" si="1144"/>
        <v>2.899994333587562</v>
      </c>
      <c r="EP90" s="313">
        <f t="shared" si="1144"/>
        <v>2.899994333587562</v>
      </c>
      <c r="ER90" s="313">
        <f>ER38+ER39</f>
        <v>0</v>
      </c>
      <c r="ES90" s="313">
        <f t="shared" ref="ES90:FZ90" si="1145">ES38+ES39</f>
        <v>0</v>
      </c>
      <c r="ET90" s="313">
        <f t="shared" si="1145"/>
        <v>0</v>
      </c>
      <c r="EU90" s="313">
        <f t="shared" si="1145"/>
        <v>0</v>
      </c>
      <c r="EV90" s="313">
        <f t="shared" si="1145"/>
        <v>0</v>
      </c>
      <c r="EW90" s="313">
        <f t="shared" si="1145"/>
        <v>0</v>
      </c>
      <c r="EX90" s="313">
        <f t="shared" si="1145"/>
        <v>0</v>
      </c>
      <c r="EY90" s="313">
        <f t="shared" si="1145"/>
        <v>0</v>
      </c>
      <c r="EZ90" s="313">
        <f t="shared" si="1145"/>
        <v>0</v>
      </c>
      <c r="FA90" s="313">
        <f t="shared" si="1145"/>
        <v>0</v>
      </c>
      <c r="FB90" s="313">
        <f t="shared" si="1145"/>
        <v>0</v>
      </c>
      <c r="FC90" s="313">
        <f t="shared" si="1145"/>
        <v>0</v>
      </c>
      <c r="FD90" s="313">
        <f t="shared" si="1145"/>
        <v>0</v>
      </c>
      <c r="FE90" s="313">
        <f t="shared" si="1145"/>
        <v>0</v>
      </c>
      <c r="FF90" s="313">
        <f t="shared" si="1145"/>
        <v>0</v>
      </c>
      <c r="FG90" s="313">
        <f t="shared" si="1145"/>
        <v>0</v>
      </c>
      <c r="FH90" s="313">
        <f t="shared" si="1145"/>
        <v>0</v>
      </c>
      <c r="FI90" s="313">
        <f t="shared" si="1145"/>
        <v>0</v>
      </c>
      <c r="FJ90" s="313">
        <f t="shared" si="1145"/>
        <v>0</v>
      </c>
      <c r="FK90" s="313">
        <f t="shared" si="1145"/>
        <v>0</v>
      </c>
      <c r="FL90" s="313">
        <f t="shared" si="1145"/>
        <v>0</v>
      </c>
      <c r="FM90" s="313">
        <f t="shared" si="1145"/>
        <v>0</v>
      </c>
      <c r="FN90" s="313">
        <f t="shared" si="1145"/>
        <v>0</v>
      </c>
      <c r="FO90" s="313">
        <f t="shared" si="1145"/>
        <v>0</v>
      </c>
      <c r="FP90" s="313">
        <f t="shared" si="1145"/>
        <v>0</v>
      </c>
      <c r="FQ90" s="313">
        <f t="shared" si="1145"/>
        <v>0</v>
      </c>
      <c r="FR90" s="313">
        <f t="shared" si="1145"/>
        <v>0</v>
      </c>
      <c r="FS90" s="313">
        <f t="shared" si="1145"/>
        <v>0</v>
      </c>
      <c r="FT90" s="313">
        <f t="shared" si="1145"/>
        <v>0</v>
      </c>
      <c r="FU90" s="313">
        <f t="shared" si="1145"/>
        <v>0</v>
      </c>
      <c r="FV90" s="313">
        <f t="shared" si="1145"/>
        <v>0</v>
      </c>
      <c r="FW90" s="313">
        <f t="shared" si="1145"/>
        <v>0</v>
      </c>
      <c r="FX90" s="313">
        <f t="shared" si="1145"/>
        <v>0</v>
      </c>
      <c r="FY90" s="313">
        <f t="shared" si="1145"/>
        <v>0</v>
      </c>
      <c r="FZ90" s="313">
        <f t="shared" si="1145"/>
        <v>0</v>
      </c>
      <c r="GB90" s="313">
        <f>GB38+GB39</f>
        <v>0</v>
      </c>
      <c r="GC90" s="313">
        <f t="shared" ref="GC90:HJ90" si="1146">GC38+GC39</f>
        <v>0</v>
      </c>
      <c r="GD90" s="313">
        <f t="shared" si="1146"/>
        <v>0</v>
      </c>
      <c r="GE90" s="313">
        <f t="shared" si="1146"/>
        <v>0</v>
      </c>
      <c r="GF90" s="313">
        <f t="shared" si="1146"/>
        <v>0</v>
      </c>
      <c r="GG90" s="313">
        <f t="shared" si="1146"/>
        <v>0</v>
      </c>
      <c r="GH90" s="313">
        <f t="shared" si="1146"/>
        <v>0</v>
      </c>
      <c r="GI90" s="313">
        <f t="shared" si="1146"/>
        <v>0</v>
      </c>
      <c r="GJ90" s="313">
        <f t="shared" si="1146"/>
        <v>0</v>
      </c>
      <c r="GK90" s="313">
        <f t="shared" si="1146"/>
        <v>0</v>
      </c>
      <c r="GL90" s="313">
        <f t="shared" si="1146"/>
        <v>0</v>
      </c>
      <c r="GM90" s="313">
        <f t="shared" si="1146"/>
        <v>0</v>
      </c>
      <c r="GN90" s="313">
        <f t="shared" si="1146"/>
        <v>0</v>
      </c>
      <c r="GO90" s="313">
        <f t="shared" si="1146"/>
        <v>0</v>
      </c>
      <c r="GP90" s="313">
        <f t="shared" si="1146"/>
        <v>0</v>
      </c>
      <c r="GQ90" s="313">
        <f t="shared" si="1146"/>
        <v>0</v>
      </c>
      <c r="GR90" s="313">
        <f t="shared" si="1146"/>
        <v>0</v>
      </c>
      <c r="GS90" s="313">
        <f t="shared" si="1146"/>
        <v>0</v>
      </c>
      <c r="GT90" s="313">
        <f t="shared" si="1146"/>
        <v>0</v>
      </c>
      <c r="GU90" s="313">
        <f t="shared" si="1146"/>
        <v>0</v>
      </c>
      <c r="GV90" s="313">
        <f t="shared" si="1146"/>
        <v>0</v>
      </c>
      <c r="GW90" s="313">
        <f t="shared" si="1146"/>
        <v>0</v>
      </c>
      <c r="GX90" s="313">
        <f t="shared" si="1146"/>
        <v>0</v>
      </c>
      <c r="GY90" s="313">
        <f t="shared" si="1146"/>
        <v>0</v>
      </c>
      <c r="GZ90" s="313">
        <f t="shared" si="1146"/>
        <v>0</v>
      </c>
      <c r="HA90" s="313">
        <f t="shared" si="1146"/>
        <v>0</v>
      </c>
      <c r="HB90" s="313">
        <f t="shared" si="1146"/>
        <v>0</v>
      </c>
      <c r="HC90" s="313">
        <f t="shared" si="1146"/>
        <v>0</v>
      </c>
      <c r="HD90" s="313">
        <f t="shared" si="1146"/>
        <v>0</v>
      </c>
      <c r="HE90" s="313">
        <f t="shared" si="1146"/>
        <v>0</v>
      </c>
      <c r="HF90" s="313">
        <f t="shared" si="1146"/>
        <v>0</v>
      </c>
      <c r="HG90" s="313">
        <f t="shared" si="1146"/>
        <v>0</v>
      </c>
      <c r="HH90" s="313">
        <f t="shared" si="1146"/>
        <v>0</v>
      </c>
      <c r="HI90" s="313">
        <f t="shared" si="1146"/>
        <v>0</v>
      </c>
      <c r="HJ90" s="313">
        <f t="shared" si="1146"/>
        <v>0</v>
      </c>
      <c r="HL90" s="313">
        <f>HL38+HL39</f>
        <v>0</v>
      </c>
      <c r="HM90" s="313">
        <f t="shared" ref="HM90:IT90" si="1147">HM38+HM39</f>
        <v>0</v>
      </c>
      <c r="HN90" s="313">
        <f t="shared" si="1147"/>
        <v>0</v>
      </c>
      <c r="HO90" s="313">
        <f t="shared" si="1147"/>
        <v>0</v>
      </c>
      <c r="HP90" s="313">
        <f t="shared" si="1147"/>
        <v>0</v>
      </c>
      <c r="HQ90" s="313">
        <f t="shared" si="1147"/>
        <v>0</v>
      </c>
      <c r="HR90" s="313">
        <f t="shared" si="1147"/>
        <v>0</v>
      </c>
      <c r="HS90" s="313">
        <f t="shared" si="1147"/>
        <v>0</v>
      </c>
      <c r="HT90" s="313">
        <f t="shared" si="1147"/>
        <v>0</v>
      </c>
      <c r="HU90" s="313">
        <f t="shared" si="1147"/>
        <v>0</v>
      </c>
      <c r="HV90" s="313">
        <f t="shared" si="1147"/>
        <v>0</v>
      </c>
      <c r="HW90" s="313">
        <f t="shared" si="1147"/>
        <v>0</v>
      </c>
      <c r="HX90" s="313">
        <f t="shared" si="1147"/>
        <v>0</v>
      </c>
      <c r="HY90" s="313">
        <f t="shared" si="1147"/>
        <v>0</v>
      </c>
      <c r="HZ90" s="313">
        <f t="shared" si="1147"/>
        <v>0</v>
      </c>
      <c r="IA90" s="313">
        <f t="shared" si="1147"/>
        <v>0</v>
      </c>
      <c r="IB90" s="313">
        <f t="shared" si="1147"/>
        <v>0</v>
      </c>
      <c r="IC90" s="313">
        <f t="shared" si="1147"/>
        <v>0</v>
      </c>
      <c r="ID90" s="313">
        <f t="shared" si="1147"/>
        <v>0</v>
      </c>
      <c r="IE90" s="313">
        <f t="shared" si="1147"/>
        <v>0</v>
      </c>
      <c r="IF90" s="313">
        <f t="shared" si="1147"/>
        <v>0</v>
      </c>
      <c r="IG90" s="313">
        <f t="shared" si="1147"/>
        <v>0</v>
      </c>
      <c r="IH90" s="313">
        <f t="shared" si="1147"/>
        <v>0</v>
      </c>
      <c r="II90" s="313">
        <f t="shared" si="1147"/>
        <v>0</v>
      </c>
      <c r="IJ90" s="313">
        <f t="shared" si="1147"/>
        <v>0</v>
      </c>
      <c r="IK90" s="313">
        <f t="shared" si="1147"/>
        <v>0</v>
      </c>
      <c r="IL90" s="313">
        <f t="shared" si="1147"/>
        <v>0</v>
      </c>
      <c r="IM90" s="313">
        <f t="shared" si="1147"/>
        <v>0</v>
      </c>
      <c r="IN90" s="313">
        <f t="shared" si="1147"/>
        <v>0</v>
      </c>
      <c r="IO90" s="313">
        <f t="shared" si="1147"/>
        <v>0</v>
      </c>
      <c r="IP90" s="313">
        <f t="shared" si="1147"/>
        <v>0</v>
      </c>
      <c r="IQ90" s="313">
        <f t="shared" si="1147"/>
        <v>0</v>
      </c>
      <c r="IR90" s="313">
        <f t="shared" si="1147"/>
        <v>0</v>
      </c>
      <c r="IS90" s="313">
        <f t="shared" si="1147"/>
        <v>0</v>
      </c>
      <c r="IT90" s="313">
        <f t="shared" si="1147"/>
        <v>0</v>
      </c>
      <c r="IV90" s="313">
        <f>IV38+IV39</f>
        <v>0</v>
      </c>
      <c r="IW90" s="313">
        <f t="shared" ref="IW90:KD90" si="1148">IW38+IW39</f>
        <v>0</v>
      </c>
      <c r="IX90" s="313">
        <f t="shared" si="1148"/>
        <v>0</v>
      </c>
      <c r="IY90" s="313">
        <f t="shared" si="1148"/>
        <v>0</v>
      </c>
      <c r="IZ90" s="313">
        <f t="shared" si="1148"/>
        <v>0</v>
      </c>
      <c r="JA90" s="313">
        <f t="shared" si="1148"/>
        <v>0</v>
      </c>
      <c r="JB90" s="313">
        <f t="shared" si="1148"/>
        <v>0</v>
      </c>
      <c r="JC90" s="313">
        <f t="shared" si="1148"/>
        <v>0</v>
      </c>
      <c r="JD90" s="313">
        <f t="shared" si="1148"/>
        <v>0</v>
      </c>
      <c r="JE90" s="313">
        <f t="shared" si="1148"/>
        <v>0</v>
      </c>
      <c r="JF90" s="313">
        <f t="shared" si="1148"/>
        <v>0</v>
      </c>
      <c r="JG90" s="313">
        <f t="shared" si="1148"/>
        <v>0</v>
      </c>
      <c r="JH90" s="313">
        <f t="shared" si="1148"/>
        <v>0</v>
      </c>
      <c r="JI90" s="313">
        <f t="shared" si="1148"/>
        <v>0</v>
      </c>
      <c r="JJ90" s="313">
        <f t="shared" si="1148"/>
        <v>0</v>
      </c>
      <c r="JK90" s="313">
        <f t="shared" si="1148"/>
        <v>0</v>
      </c>
      <c r="JL90" s="313">
        <f t="shared" si="1148"/>
        <v>0</v>
      </c>
      <c r="JM90" s="313">
        <f t="shared" si="1148"/>
        <v>0</v>
      </c>
      <c r="JN90" s="313">
        <f t="shared" si="1148"/>
        <v>0</v>
      </c>
      <c r="JO90" s="313">
        <f t="shared" si="1148"/>
        <v>0</v>
      </c>
      <c r="JP90" s="313">
        <f t="shared" si="1148"/>
        <v>0</v>
      </c>
      <c r="JQ90" s="313">
        <f t="shared" si="1148"/>
        <v>0</v>
      </c>
      <c r="JR90" s="313">
        <f t="shared" si="1148"/>
        <v>0</v>
      </c>
      <c r="JS90" s="313">
        <f t="shared" si="1148"/>
        <v>0</v>
      </c>
      <c r="JT90" s="313">
        <f t="shared" si="1148"/>
        <v>0</v>
      </c>
      <c r="JU90" s="313">
        <f t="shared" si="1148"/>
        <v>0</v>
      </c>
      <c r="JV90" s="313">
        <f t="shared" si="1148"/>
        <v>0</v>
      </c>
      <c r="JW90" s="313">
        <f t="shared" si="1148"/>
        <v>0</v>
      </c>
      <c r="JX90" s="313">
        <f t="shared" si="1148"/>
        <v>0</v>
      </c>
      <c r="JY90" s="313">
        <f t="shared" si="1148"/>
        <v>0</v>
      </c>
      <c r="JZ90" s="313">
        <f t="shared" si="1148"/>
        <v>0</v>
      </c>
      <c r="KA90" s="313">
        <f t="shared" si="1148"/>
        <v>0</v>
      </c>
      <c r="KB90" s="313">
        <f t="shared" si="1148"/>
        <v>0</v>
      </c>
      <c r="KC90" s="313">
        <f t="shared" si="1148"/>
        <v>0</v>
      </c>
      <c r="KD90" s="313">
        <f t="shared" si="1148"/>
        <v>0</v>
      </c>
      <c r="KF90" s="313">
        <f>KF38+KF39</f>
        <v>0</v>
      </c>
      <c r="KG90" s="313">
        <f t="shared" ref="KG90:LN90" si="1149">KG38+KG39</f>
        <v>0</v>
      </c>
      <c r="KH90" s="313">
        <f t="shared" si="1149"/>
        <v>0</v>
      </c>
      <c r="KI90" s="313">
        <f t="shared" si="1149"/>
        <v>0</v>
      </c>
      <c r="KJ90" s="313">
        <f t="shared" si="1149"/>
        <v>0</v>
      </c>
      <c r="KK90" s="313">
        <f t="shared" si="1149"/>
        <v>0</v>
      </c>
      <c r="KL90" s="313">
        <f t="shared" si="1149"/>
        <v>0</v>
      </c>
      <c r="KM90" s="313">
        <f t="shared" si="1149"/>
        <v>0</v>
      </c>
      <c r="KN90" s="313">
        <f t="shared" si="1149"/>
        <v>0</v>
      </c>
      <c r="KO90" s="313">
        <f t="shared" si="1149"/>
        <v>0</v>
      </c>
      <c r="KP90" s="313">
        <f t="shared" si="1149"/>
        <v>0</v>
      </c>
      <c r="KQ90" s="313">
        <f t="shared" si="1149"/>
        <v>0</v>
      </c>
      <c r="KR90" s="313">
        <f t="shared" si="1149"/>
        <v>0</v>
      </c>
      <c r="KS90" s="313">
        <f t="shared" si="1149"/>
        <v>0</v>
      </c>
      <c r="KT90" s="313">
        <f t="shared" si="1149"/>
        <v>0</v>
      </c>
      <c r="KU90" s="313">
        <f t="shared" si="1149"/>
        <v>0</v>
      </c>
      <c r="KV90" s="313">
        <f t="shared" si="1149"/>
        <v>0</v>
      </c>
      <c r="KW90" s="313">
        <f t="shared" si="1149"/>
        <v>0</v>
      </c>
      <c r="KX90" s="313">
        <f t="shared" si="1149"/>
        <v>0</v>
      </c>
      <c r="KY90" s="313">
        <f t="shared" si="1149"/>
        <v>0</v>
      </c>
      <c r="KZ90" s="313">
        <f t="shared" si="1149"/>
        <v>0</v>
      </c>
      <c r="LA90" s="313">
        <f t="shared" si="1149"/>
        <v>0</v>
      </c>
      <c r="LB90" s="313">
        <f t="shared" si="1149"/>
        <v>0</v>
      </c>
      <c r="LC90" s="313">
        <f t="shared" si="1149"/>
        <v>0</v>
      </c>
      <c r="LD90" s="313">
        <f t="shared" si="1149"/>
        <v>0</v>
      </c>
      <c r="LE90" s="313">
        <f t="shared" si="1149"/>
        <v>0</v>
      </c>
      <c r="LF90" s="313">
        <f t="shared" si="1149"/>
        <v>0</v>
      </c>
      <c r="LG90" s="313">
        <f t="shared" si="1149"/>
        <v>0</v>
      </c>
      <c r="LH90" s="313">
        <f t="shared" si="1149"/>
        <v>0</v>
      </c>
      <c r="LI90" s="313">
        <f t="shared" si="1149"/>
        <v>0</v>
      </c>
      <c r="LJ90" s="313">
        <f t="shared" si="1149"/>
        <v>0</v>
      </c>
      <c r="LK90" s="313">
        <f t="shared" si="1149"/>
        <v>0</v>
      </c>
      <c r="LL90" s="313">
        <f t="shared" si="1149"/>
        <v>0</v>
      </c>
      <c r="LM90" s="313">
        <f t="shared" si="1149"/>
        <v>0</v>
      </c>
      <c r="LN90" s="313">
        <f t="shared" si="1149"/>
        <v>0</v>
      </c>
      <c r="LP90" s="313">
        <f>LP38+LP39</f>
        <v>6886.5919537394911</v>
      </c>
      <c r="LQ90" s="313">
        <f t="shared" ref="LQ90:MX90" si="1150">LQ38+LQ39</f>
        <v>6961.8298112695138</v>
      </c>
      <c r="LR90" s="313">
        <f t="shared" si="1150"/>
        <v>7739.1681007007774</v>
      </c>
      <c r="LS90" s="313">
        <f t="shared" si="1150"/>
        <v>11830.466756358996</v>
      </c>
      <c r="LT90" s="313">
        <f t="shared" si="1150"/>
        <v>11237.049264974183</v>
      </c>
      <c r="LU90" s="313">
        <f t="shared" si="1150"/>
        <v>11520.73345863495</v>
      </c>
      <c r="LV90" s="313">
        <f t="shared" si="1150"/>
        <v>12651.266464658413</v>
      </c>
      <c r="LW90" s="313">
        <f t="shared" si="1150"/>
        <v>14062.058692861032</v>
      </c>
      <c r="LX90" s="313">
        <f t="shared" si="1150"/>
        <v>10861.628951614719</v>
      </c>
      <c r="LY90" s="313">
        <f t="shared" si="1150"/>
        <v>13105.450135942609</v>
      </c>
      <c r="LZ90" s="313">
        <f t="shared" si="1150"/>
        <v>13770.958243335586</v>
      </c>
      <c r="MA90" s="313">
        <f t="shared" si="1150"/>
        <v>15570.191187411083</v>
      </c>
      <c r="MB90" s="313">
        <f t="shared" si="1150"/>
        <v>14804.931057709175</v>
      </c>
      <c r="MC90" s="313">
        <f t="shared" si="1150"/>
        <v>15444.883899503231</v>
      </c>
      <c r="MD90" s="313">
        <f t="shared" si="1150"/>
        <v>16027.537310778105</v>
      </c>
      <c r="ME90" s="313">
        <f t="shared" si="1150"/>
        <v>16580.484399862944</v>
      </c>
      <c r="MF90" s="313">
        <f t="shared" si="1150"/>
        <v>16587.791854171192</v>
      </c>
      <c r="MG90" s="313">
        <f t="shared" si="1150"/>
        <v>17154.04226525042</v>
      </c>
      <c r="MH90" s="313">
        <f t="shared" si="1150"/>
        <v>16811.538959088084</v>
      </c>
      <c r="MI90" s="313">
        <f t="shared" si="1150"/>
        <v>18423.341103457598</v>
      </c>
      <c r="MJ90" s="313">
        <f t="shared" si="1150"/>
        <v>18742.297161155744</v>
      </c>
      <c r="MK90" s="313">
        <f t="shared" si="1150"/>
        <v>19569.478909979931</v>
      </c>
      <c r="ML90" s="313">
        <f t="shared" si="1150"/>
        <v>19017.225115399648</v>
      </c>
      <c r="MM90" s="313">
        <f t="shared" si="1150"/>
        <v>17737.79156574748</v>
      </c>
      <c r="MN90" s="313">
        <f t="shared" si="1150"/>
        <v>16604.7153193333</v>
      </c>
      <c r="MO90" s="313">
        <f t="shared" si="1150"/>
        <v>15736.45020815809</v>
      </c>
      <c r="MP90" s="313">
        <f t="shared" si="1150"/>
        <v>15366.356818729291</v>
      </c>
      <c r="MQ90" s="313">
        <f t="shared" si="1150"/>
        <v>16428.200734302623</v>
      </c>
      <c r="MR90" s="313">
        <f t="shared" si="1150"/>
        <v>18075.171216199535</v>
      </c>
      <c r="MS90" s="313">
        <f t="shared" si="1150"/>
        <v>19311.583009517468</v>
      </c>
      <c r="MT90" s="313">
        <f t="shared" si="1150"/>
        <v>20909.855916207176</v>
      </c>
      <c r="MU90" s="313">
        <f t="shared" si="1150"/>
        <v>21108.166224684981</v>
      </c>
      <c r="MV90" s="313">
        <f t="shared" si="1150"/>
        <v>23050.832067666619</v>
      </c>
      <c r="MW90" s="313">
        <f t="shared" si="1150"/>
        <v>24911.115912311241</v>
      </c>
      <c r="MX90" s="313">
        <f t="shared" si="1150"/>
        <v>20216.245274161713</v>
      </c>
      <c r="MZ90" s="313">
        <f>MZ38+MZ39</f>
        <v>0</v>
      </c>
      <c r="NA90" s="313">
        <f t="shared" ref="NA90:OH90" si="1151">NA38+NA39</f>
        <v>0</v>
      </c>
      <c r="NB90" s="313">
        <f t="shared" si="1151"/>
        <v>0</v>
      </c>
      <c r="NC90" s="313">
        <f t="shared" si="1151"/>
        <v>0</v>
      </c>
      <c r="ND90" s="313">
        <f t="shared" si="1151"/>
        <v>0</v>
      </c>
      <c r="NE90" s="313">
        <f t="shared" si="1151"/>
        <v>0</v>
      </c>
      <c r="NF90" s="313">
        <f t="shared" si="1151"/>
        <v>0</v>
      </c>
      <c r="NG90" s="313">
        <f t="shared" si="1151"/>
        <v>0</v>
      </c>
      <c r="NH90" s="313">
        <f t="shared" si="1151"/>
        <v>0</v>
      </c>
      <c r="NI90" s="313">
        <f t="shared" si="1151"/>
        <v>0</v>
      </c>
      <c r="NJ90" s="313">
        <f t="shared" si="1151"/>
        <v>0</v>
      </c>
      <c r="NK90" s="313">
        <f t="shared" si="1151"/>
        <v>0</v>
      </c>
      <c r="NL90" s="313">
        <f t="shared" si="1151"/>
        <v>0</v>
      </c>
      <c r="NM90" s="313">
        <f t="shared" si="1151"/>
        <v>0</v>
      </c>
      <c r="NN90" s="313">
        <f t="shared" si="1151"/>
        <v>0</v>
      </c>
      <c r="NO90" s="313">
        <f t="shared" si="1151"/>
        <v>0</v>
      </c>
      <c r="NP90" s="313">
        <f t="shared" si="1151"/>
        <v>0</v>
      </c>
      <c r="NQ90" s="313">
        <f t="shared" si="1151"/>
        <v>0</v>
      </c>
      <c r="NR90" s="313">
        <f t="shared" si="1151"/>
        <v>0</v>
      </c>
      <c r="NS90" s="313">
        <f t="shared" si="1151"/>
        <v>0</v>
      </c>
      <c r="NT90" s="313">
        <f t="shared" si="1151"/>
        <v>0</v>
      </c>
      <c r="NU90" s="313">
        <f t="shared" si="1151"/>
        <v>0</v>
      </c>
      <c r="NV90" s="313">
        <f t="shared" si="1151"/>
        <v>0</v>
      </c>
      <c r="NW90" s="313">
        <f t="shared" si="1151"/>
        <v>0</v>
      </c>
      <c r="NX90" s="313">
        <f t="shared" si="1151"/>
        <v>0</v>
      </c>
      <c r="NY90" s="313">
        <f t="shared" si="1151"/>
        <v>0</v>
      </c>
      <c r="NZ90" s="313">
        <f t="shared" si="1151"/>
        <v>0</v>
      </c>
      <c r="OA90" s="313">
        <f t="shared" si="1151"/>
        <v>0</v>
      </c>
      <c r="OB90" s="313">
        <f t="shared" si="1151"/>
        <v>0</v>
      </c>
      <c r="OC90" s="313">
        <f t="shared" si="1151"/>
        <v>0</v>
      </c>
      <c r="OD90" s="313">
        <f t="shared" si="1151"/>
        <v>0</v>
      </c>
      <c r="OE90" s="313">
        <f t="shared" si="1151"/>
        <v>0</v>
      </c>
      <c r="OF90" s="313">
        <f t="shared" si="1151"/>
        <v>0</v>
      </c>
      <c r="OG90" s="313">
        <f t="shared" si="1151"/>
        <v>0</v>
      </c>
      <c r="OH90" s="313">
        <f t="shared" si="1151"/>
        <v>0</v>
      </c>
      <c r="OJ90" s="313">
        <f>OJ38+OJ39</f>
        <v>32.259329825074303</v>
      </c>
      <c r="OK90" s="313">
        <f t="shared" ref="OK90:PR90" si="1152">OK38+OK39</f>
        <v>32.974370919037973</v>
      </c>
      <c r="OL90" s="313">
        <f t="shared" si="1152"/>
        <v>35.120209220495383</v>
      </c>
      <c r="OM90" s="313">
        <f t="shared" si="1152"/>
        <v>34.75647612302712</v>
      </c>
      <c r="ON90" s="313">
        <f t="shared" si="1152"/>
        <v>34.976604305660636</v>
      </c>
      <c r="OO90" s="313">
        <f t="shared" si="1152"/>
        <v>36.152708069372352</v>
      </c>
      <c r="OP90" s="313">
        <f t="shared" si="1152"/>
        <v>28.011764282333452</v>
      </c>
      <c r="OQ90" s="313">
        <f t="shared" si="1152"/>
        <v>26.144498379011374</v>
      </c>
      <c r="OR90" s="313">
        <f t="shared" si="1152"/>
        <v>26.176756490114599</v>
      </c>
      <c r="OS90" s="313">
        <f t="shared" si="1152"/>
        <v>27.974065231508316</v>
      </c>
      <c r="OT90" s="313">
        <f t="shared" si="1152"/>
        <v>28.413293360618617</v>
      </c>
      <c r="OU90" s="313">
        <f t="shared" si="1152"/>
        <v>28.500764794232502</v>
      </c>
      <c r="OV90" s="313">
        <f t="shared" si="1152"/>
        <v>10.972831247505225</v>
      </c>
      <c r="OW90" s="313">
        <f t="shared" si="1152"/>
        <v>11.248807637231501</v>
      </c>
      <c r="OX90" s="313">
        <f t="shared" si="1152"/>
        <v>23.490619047915494</v>
      </c>
      <c r="OY90" s="313">
        <f t="shared" si="1152"/>
        <v>25.984616488925351</v>
      </c>
      <c r="OZ90" s="313">
        <f t="shared" si="1152"/>
        <v>27.08064748343326</v>
      </c>
      <c r="PA90" s="313">
        <f t="shared" si="1152"/>
        <v>105.05005945973183</v>
      </c>
      <c r="PB90" s="313">
        <f t="shared" si="1152"/>
        <v>111.9561248150973</v>
      </c>
      <c r="PC90" s="313">
        <f t="shared" si="1152"/>
        <v>163.40201881806976</v>
      </c>
      <c r="PD90" s="313">
        <f t="shared" si="1152"/>
        <v>163.81588872447472</v>
      </c>
      <c r="PE90" s="313">
        <f t="shared" si="1152"/>
        <v>192.73965102101212</v>
      </c>
      <c r="PF90" s="313">
        <f t="shared" si="1152"/>
        <v>201.97175486569085</v>
      </c>
      <c r="PG90" s="313">
        <f t="shared" si="1152"/>
        <v>217.50206053508091</v>
      </c>
      <c r="PH90" s="313">
        <f t="shared" si="1152"/>
        <v>220.71701529802647</v>
      </c>
      <c r="PI90" s="313">
        <f t="shared" si="1152"/>
        <v>200.08364162779475</v>
      </c>
      <c r="PJ90" s="313">
        <f t="shared" si="1152"/>
        <v>201.81222512641259</v>
      </c>
      <c r="PK90" s="313">
        <f t="shared" si="1152"/>
        <v>363.85026582773997</v>
      </c>
      <c r="PL90" s="313">
        <f t="shared" si="1152"/>
        <v>404.83678486733277</v>
      </c>
      <c r="PM90" s="313">
        <f t="shared" si="1152"/>
        <v>453.06087787087506</v>
      </c>
      <c r="PN90" s="313">
        <f t="shared" si="1152"/>
        <v>497.27845342623999</v>
      </c>
      <c r="PO90" s="313">
        <f t="shared" si="1152"/>
        <v>507.70534742656173</v>
      </c>
      <c r="PP90" s="313">
        <f t="shared" si="1152"/>
        <v>508.26896331847098</v>
      </c>
      <c r="PQ90" s="313">
        <f t="shared" si="1152"/>
        <v>508.26896331847098</v>
      </c>
      <c r="PR90" s="313">
        <f t="shared" si="1152"/>
        <v>509.20103162151975</v>
      </c>
      <c r="PT90" s="313">
        <f>PT38+PT39</f>
        <v>0</v>
      </c>
      <c r="PU90" s="313">
        <f t="shared" ref="PU90:RB90" si="1153">PU38+PU39</f>
        <v>0</v>
      </c>
      <c r="PV90" s="313">
        <f t="shared" si="1153"/>
        <v>0</v>
      </c>
      <c r="PW90" s="313">
        <f t="shared" si="1153"/>
        <v>0</v>
      </c>
      <c r="PX90" s="313">
        <f t="shared" si="1153"/>
        <v>0</v>
      </c>
      <c r="PY90" s="313">
        <f t="shared" si="1153"/>
        <v>0</v>
      </c>
      <c r="PZ90" s="313">
        <f t="shared" si="1153"/>
        <v>0</v>
      </c>
      <c r="QA90" s="313">
        <f t="shared" si="1153"/>
        <v>0</v>
      </c>
      <c r="QB90" s="313">
        <f t="shared" si="1153"/>
        <v>0</v>
      </c>
      <c r="QC90" s="313">
        <f t="shared" si="1153"/>
        <v>0</v>
      </c>
      <c r="QD90" s="313">
        <f t="shared" si="1153"/>
        <v>0</v>
      </c>
      <c r="QE90" s="313">
        <f t="shared" si="1153"/>
        <v>0</v>
      </c>
      <c r="QF90" s="313">
        <f t="shared" si="1153"/>
        <v>0</v>
      </c>
      <c r="QG90" s="313">
        <f t="shared" si="1153"/>
        <v>0</v>
      </c>
      <c r="QH90" s="313">
        <f t="shared" si="1153"/>
        <v>0</v>
      </c>
      <c r="QI90" s="313">
        <f t="shared" si="1153"/>
        <v>0</v>
      </c>
      <c r="QJ90" s="313">
        <f t="shared" si="1153"/>
        <v>0</v>
      </c>
      <c r="QK90" s="313">
        <f t="shared" si="1153"/>
        <v>0</v>
      </c>
      <c r="QL90" s="313">
        <f t="shared" si="1153"/>
        <v>0</v>
      </c>
      <c r="QM90" s="313">
        <f t="shared" si="1153"/>
        <v>0</v>
      </c>
      <c r="QN90" s="313">
        <f t="shared" si="1153"/>
        <v>0</v>
      </c>
      <c r="QO90" s="313">
        <f t="shared" si="1153"/>
        <v>0</v>
      </c>
      <c r="QP90" s="313">
        <f t="shared" si="1153"/>
        <v>0</v>
      </c>
      <c r="QQ90" s="313">
        <f t="shared" si="1153"/>
        <v>0</v>
      </c>
      <c r="QR90" s="313">
        <f t="shared" si="1153"/>
        <v>0</v>
      </c>
      <c r="QS90" s="313">
        <f t="shared" si="1153"/>
        <v>0</v>
      </c>
      <c r="QT90" s="313">
        <f t="shared" si="1153"/>
        <v>0</v>
      </c>
      <c r="QU90" s="313">
        <f t="shared" si="1153"/>
        <v>0</v>
      </c>
      <c r="QV90" s="313">
        <f t="shared" si="1153"/>
        <v>0</v>
      </c>
      <c r="QW90" s="313">
        <f t="shared" si="1153"/>
        <v>0</v>
      </c>
      <c r="QX90" s="313">
        <f t="shared" si="1153"/>
        <v>0</v>
      </c>
      <c r="QY90" s="313">
        <f t="shared" si="1153"/>
        <v>0</v>
      </c>
      <c r="QZ90" s="313">
        <f t="shared" si="1153"/>
        <v>0</v>
      </c>
      <c r="RA90" s="313">
        <f t="shared" si="1153"/>
        <v>0</v>
      </c>
      <c r="RB90" s="313">
        <f t="shared" si="1153"/>
        <v>0</v>
      </c>
      <c r="RD90" s="313">
        <f>RD38+RD39</f>
        <v>320.97295142015139</v>
      </c>
      <c r="RE90" s="313">
        <f t="shared" ref="RE90:SL90" si="1154">RE38+RE39</f>
        <v>331.04979059137895</v>
      </c>
      <c r="RF90" s="313">
        <f t="shared" si="1154"/>
        <v>342.66824189758069</v>
      </c>
      <c r="RG90" s="313">
        <f t="shared" si="1154"/>
        <v>341.19517130288523</v>
      </c>
      <c r="RH90" s="313">
        <f t="shared" si="1154"/>
        <v>356.85570742893543</v>
      </c>
      <c r="RI90" s="313">
        <f t="shared" si="1154"/>
        <v>365.40710719047036</v>
      </c>
      <c r="RJ90" s="313">
        <f t="shared" si="1154"/>
        <v>291.76371899567215</v>
      </c>
      <c r="RK90" s="313">
        <f t="shared" si="1154"/>
        <v>262.36838444390986</v>
      </c>
      <c r="RL90" s="313">
        <f t="shared" si="1154"/>
        <v>239.72524562372675</v>
      </c>
      <c r="RM90" s="313">
        <f t="shared" si="1154"/>
        <v>225.31829267049568</v>
      </c>
      <c r="RN90" s="313">
        <f t="shared" si="1154"/>
        <v>285.67890827338118</v>
      </c>
      <c r="RO90" s="313">
        <f t="shared" si="1154"/>
        <v>274.10178555518195</v>
      </c>
      <c r="RP90" s="313">
        <f t="shared" si="1154"/>
        <v>259.66236277514622</v>
      </c>
      <c r="RQ90" s="313">
        <f t="shared" si="1154"/>
        <v>247.43629341424239</v>
      </c>
      <c r="RR90" s="313">
        <f t="shared" si="1154"/>
        <v>236.00628194719607</v>
      </c>
      <c r="RS90" s="313">
        <f t="shared" si="1154"/>
        <v>343.56778905874762</v>
      </c>
      <c r="RT90" s="313">
        <f t="shared" si="1154"/>
        <v>347.03497627890715</v>
      </c>
      <c r="RU90" s="313">
        <f t="shared" si="1154"/>
        <v>400.5723531944721</v>
      </c>
      <c r="RV90" s="313">
        <f t="shared" si="1154"/>
        <v>416.95815468270263</v>
      </c>
      <c r="RW90" s="313">
        <f t="shared" si="1154"/>
        <v>396.1281570827997</v>
      </c>
      <c r="RX90" s="313">
        <f t="shared" si="1154"/>
        <v>415.53288918205806</v>
      </c>
      <c r="RY90" s="313">
        <f t="shared" si="1154"/>
        <v>406.79610876961527</v>
      </c>
      <c r="RZ90" s="313">
        <f t="shared" si="1154"/>
        <v>411.14473153991571</v>
      </c>
      <c r="SA90" s="313">
        <f t="shared" si="1154"/>
        <v>388.30426475162727</v>
      </c>
      <c r="SB90" s="313">
        <f t="shared" si="1154"/>
        <v>382.71452381981925</v>
      </c>
      <c r="SC90" s="313">
        <f t="shared" si="1154"/>
        <v>337.64077027878068</v>
      </c>
      <c r="SD90" s="313">
        <f t="shared" si="1154"/>
        <v>337.64077027878068</v>
      </c>
      <c r="SE90" s="313">
        <f t="shared" si="1154"/>
        <v>331.19435403155029</v>
      </c>
      <c r="SF90" s="313">
        <f t="shared" si="1154"/>
        <v>316.77475350645739</v>
      </c>
      <c r="SG90" s="313">
        <f t="shared" si="1154"/>
        <v>317.32293496403707</v>
      </c>
      <c r="SH90" s="313">
        <f t="shared" si="1154"/>
        <v>317.95758083396515</v>
      </c>
      <c r="SI90" s="313">
        <f t="shared" si="1154"/>
        <v>338.16420942136028</v>
      </c>
      <c r="SJ90" s="313">
        <f t="shared" si="1154"/>
        <v>339.9044920497879</v>
      </c>
      <c r="SK90" s="313">
        <f t="shared" si="1154"/>
        <v>380.54180141611988</v>
      </c>
      <c r="SL90" s="313">
        <f t="shared" si="1154"/>
        <v>115.40326564688706</v>
      </c>
      <c r="SN90" s="313">
        <f>SN38+SN39</f>
        <v>159.18845996886381</v>
      </c>
      <c r="SO90" s="313">
        <f t="shared" ref="SO90:TV90" si="1155">SO38+SO39</f>
        <v>172.78840359994928</v>
      </c>
      <c r="SP90" s="313">
        <f t="shared" si="1155"/>
        <v>177.64459218000331</v>
      </c>
      <c r="SQ90" s="313">
        <f t="shared" si="1155"/>
        <v>179.53299970180598</v>
      </c>
      <c r="SR90" s="313">
        <f t="shared" si="1155"/>
        <v>193.85321433316022</v>
      </c>
      <c r="SS90" s="313">
        <f t="shared" si="1155"/>
        <v>200.45192584252126</v>
      </c>
      <c r="ST90" s="313">
        <f t="shared" si="1155"/>
        <v>186.07795761206549</v>
      </c>
      <c r="SU90" s="313">
        <f t="shared" si="1155"/>
        <v>154.38191805977712</v>
      </c>
      <c r="SV90" s="313">
        <f t="shared" si="1155"/>
        <v>122.45378667053311</v>
      </c>
      <c r="SW90" s="313">
        <f t="shared" si="1155"/>
        <v>142.94359823291441</v>
      </c>
      <c r="SX90" s="313">
        <f t="shared" si="1155"/>
        <v>168.36883189563676</v>
      </c>
      <c r="SY90" s="313">
        <f t="shared" si="1155"/>
        <v>168.43628399913968</v>
      </c>
      <c r="SZ90" s="313">
        <f t="shared" si="1155"/>
        <v>110.88933704991643</v>
      </c>
      <c r="TA90" s="313">
        <f t="shared" si="1155"/>
        <v>108.59252228865068</v>
      </c>
      <c r="TB90" s="313">
        <f t="shared" si="1155"/>
        <v>117.87410167617664</v>
      </c>
      <c r="TC90" s="313">
        <f t="shared" si="1155"/>
        <v>268.70142834361053</v>
      </c>
      <c r="TD90" s="313">
        <f t="shared" si="1155"/>
        <v>285.16691295023708</v>
      </c>
      <c r="TE90" s="313">
        <f t="shared" si="1155"/>
        <v>315.15137024047721</v>
      </c>
      <c r="TF90" s="313">
        <f t="shared" si="1155"/>
        <v>261.03838448677482</v>
      </c>
      <c r="TG90" s="313">
        <f t="shared" si="1155"/>
        <v>349.43078140225487</v>
      </c>
      <c r="TH90" s="313">
        <f t="shared" si="1155"/>
        <v>378.67031104868511</v>
      </c>
      <c r="TI90" s="313">
        <f t="shared" si="1155"/>
        <v>416.95727502123162</v>
      </c>
      <c r="TJ90" s="313">
        <f t="shared" si="1155"/>
        <v>423.63145807484403</v>
      </c>
      <c r="TK90" s="313">
        <f t="shared" si="1155"/>
        <v>429.97027738668214</v>
      </c>
      <c r="TL90" s="313">
        <f t="shared" si="1155"/>
        <v>391.05372705991556</v>
      </c>
      <c r="TM90" s="313">
        <f t="shared" si="1155"/>
        <v>369.25068320887863</v>
      </c>
      <c r="TN90" s="313">
        <f t="shared" si="1155"/>
        <v>268.40080462859248</v>
      </c>
      <c r="TO90" s="313">
        <f t="shared" si="1155"/>
        <v>369.92153114600484</v>
      </c>
      <c r="TP90" s="313">
        <f t="shared" si="1155"/>
        <v>425.63906797550868</v>
      </c>
      <c r="TQ90" s="313">
        <f t="shared" si="1155"/>
        <v>401.91722945074878</v>
      </c>
      <c r="TR90" s="313">
        <f t="shared" si="1155"/>
        <v>398.04440914427789</v>
      </c>
      <c r="TS90" s="313">
        <f t="shared" si="1155"/>
        <v>120.33592087768983</v>
      </c>
      <c r="TT90" s="313">
        <f t="shared" si="1155"/>
        <v>448.43656329857032</v>
      </c>
      <c r="TU90" s="313">
        <f t="shared" si="1155"/>
        <v>472.62641591352497</v>
      </c>
      <c r="TV90" s="313">
        <f t="shared" si="1155"/>
        <v>152.44350187311065</v>
      </c>
      <c r="TX90" s="313">
        <f>TX38+TX39</f>
        <v>1275.4191765188398</v>
      </c>
      <c r="TY90" s="313">
        <f t="shared" ref="TY90:VF90" si="1156">TY38+TY39</f>
        <v>1549.5162368434178</v>
      </c>
      <c r="TZ90" s="313">
        <f t="shared" si="1156"/>
        <v>1595.342670256463</v>
      </c>
      <c r="UA90" s="313">
        <f t="shared" si="1156"/>
        <v>1342.5041009581328</v>
      </c>
      <c r="UB90" s="313">
        <f t="shared" si="1156"/>
        <v>1272.8496490912366</v>
      </c>
      <c r="UC90" s="313">
        <f t="shared" si="1156"/>
        <v>946.750289987413</v>
      </c>
      <c r="UD90" s="313">
        <f t="shared" si="1156"/>
        <v>772.98161434977578</v>
      </c>
      <c r="UE90" s="313">
        <f t="shared" si="1156"/>
        <v>779.46645095367876</v>
      </c>
      <c r="UF90" s="313">
        <f t="shared" si="1156"/>
        <v>207.96511627906978</v>
      </c>
      <c r="UG90" s="313">
        <f t="shared" si="1156"/>
        <v>87.306415257910672</v>
      </c>
      <c r="UH90" s="313">
        <f t="shared" si="1156"/>
        <v>34.103535353535356</v>
      </c>
      <c r="UI90" s="313">
        <f t="shared" si="1156"/>
        <v>22.186712345527958</v>
      </c>
      <c r="UJ90" s="313">
        <f t="shared" si="1156"/>
        <v>14.337219524635316</v>
      </c>
      <c r="UK90" s="313">
        <f t="shared" si="1156"/>
        <v>14.681064056939501</v>
      </c>
      <c r="UL90" s="313">
        <f t="shared" si="1156"/>
        <v>12.781553385173202</v>
      </c>
      <c r="UM90" s="313">
        <f t="shared" si="1156"/>
        <v>7.899</v>
      </c>
      <c r="UN90" s="313">
        <f t="shared" si="1156"/>
        <v>7.3787134441405424</v>
      </c>
      <c r="UO90" s="313">
        <f t="shared" si="1156"/>
        <v>7.9130345631838841</v>
      </c>
      <c r="UP90" s="313">
        <f t="shared" si="1156"/>
        <v>7.9749999999999996</v>
      </c>
      <c r="UQ90" s="313">
        <f t="shared" si="1156"/>
        <v>8.0370000000000008</v>
      </c>
      <c r="UR90" s="313">
        <f t="shared" si="1156"/>
        <v>8.1001124219292162</v>
      </c>
      <c r="US90" s="313">
        <f t="shared" si="1156"/>
        <v>8.1080000000000005</v>
      </c>
      <c r="UT90" s="313">
        <f t="shared" si="1156"/>
        <v>8.1001124219292162</v>
      </c>
      <c r="UU90" s="313">
        <f t="shared" si="1156"/>
        <v>6.226</v>
      </c>
      <c r="UV90" s="313">
        <f t="shared" si="1156"/>
        <v>10.177</v>
      </c>
      <c r="UW90" s="313">
        <f t="shared" si="1156"/>
        <v>14.127584252602354</v>
      </c>
      <c r="UX90" s="313">
        <f t="shared" si="1156"/>
        <v>14.127584252602354</v>
      </c>
      <c r="UY90" s="313">
        <f t="shared" si="1156"/>
        <v>18.361524788675798</v>
      </c>
      <c r="UZ90" s="313">
        <f t="shared" si="1156"/>
        <v>6.3791963377416083</v>
      </c>
      <c r="VA90" s="313">
        <f t="shared" si="1156"/>
        <v>4.0461405118983604</v>
      </c>
      <c r="VB90" s="313">
        <f t="shared" si="1156"/>
        <v>4.071973550356053</v>
      </c>
      <c r="VC90" s="313">
        <f t="shared" si="1156"/>
        <v>26.696837391912513</v>
      </c>
      <c r="VD90" s="313">
        <f t="shared" si="1156"/>
        <v>1.3252797558494407</v>
      </c>
      <c r="VE90" s="313">
        <f t="shared" si="1156"/>
        <v>1.3596134282807735</v>
      </c>
      <c r="VF90" s="313">
        <f t="shared" si="1156"/>
        <v>1.0894126157310842</v>
      </c>
      <c r="VH90" s="313">
        <f>VH38+VH39</f>
        <v>0</v>
      </c>
      <c r="VI90" s="313">
        <f t="shared" ref="VI90:WP90" si="1157">VI38+VI39</f>
        <v>0</v>
      </c>
      <c r="VJ90" s="313">
        <f t="shared" si="1157"/>
        <v>0</v>
      </c>
      <c r="VK90" s="313">
        <f t="shared" si="1157"/>
        <v>0</v>
      </c>
      <c r="VL90" s="313">
        <f t="shared" si="1157"/>
        <v>0</v>
      </c>
      <c r="VM90" s="313">
        <f t="shared" si="1157"/>
        <v>0</v>
      </c>
      <c r="VN90" s="313">
        <f t="shared" si="1157"/>
        <v>0</v>
      </c>
      <c r="VO90" s="313">
        <f t="shared" si="1157"/>
        <v>0</v>
      </c>
      <c r="VP90" s="313">
        <f t="shared" si="1157"/>
        <v>0</v>
      </c>
      <c r="VQ90" s="313">
        <f t="shared" si="1157"/>
        <v>0</v>
      </c>
      <c r="VR90" s="313">
        <f t="shared" si="1157"/>
        <v>0</v>
      </c>
      <c r="VS90" s="313">
        <f t="shared" si="1157"/>
        <v>0</v>
      </c>
      <c r="VT90" s="313">
        <f t="shared" si="1157"/>
        <v>0</v>
      </c>
      <c r="VU90" s="313">
        <f t="shared" si="1157"/>
        <v>0</v>
      </c>
      <c r="VV90" s="313">
        <f t="shared" si="1157"/>
        <v>0</v>
      </c>
      <c r="VW90" s="313">
        <f t="shared" si="1157"/>
        <v>0</v>
      </c>
      <c r="VX90" s="313">
        <f t="shared" si="1157"/>
        <v>0</v>
      </c>
      <c r="VY90" s="313">
        <f t="shared" si="1157"/>
        <v>0</v>
      </c>
      <c r="VZ90" s="313">
        <f t="shared" si="1157"/>
        <v>0</v>
      </c>
      <c r="WA90" s="313">
        <f t="shared" si="1157"/>
        <v>0</v>
      </c>
      <c r="WB90" s="313">
        <f t="shared" si="1157"/>
        <v>0</v>
      </c>
      <c r="WC90" s="313">
        <f t="shared" si="1157"/>
        <v>0</v>
      </c>
      <c r="WD90" s="313">
        <f t="shared" si="1157"/>
        <v>0</v>
      </c>
      <c r="WE90" s="313">
        <f t="shared" si="1157"/>
        <v>0</v>
      </c>
      <c r="WF90" s="313">
        <f t="shared" si="1157"/>
        <v>0</v>
      </c>
      <c r="WG90" s="313">
        <f t="shared" si="1157"/>
        <v>0</v>
      </c>
      <c r="WH90" s="313">
        <f t="shared" si="1157"/>
        <v>0</v>
      </c>
      <c r="WI90" s="313">
        <f t="shared" si="1157"/>
        <v>0</v>
      </c>
      <c r="WJ90" s="313">
        <f t="shared" si="1157"/>
        <v>0</v>
      </c>
      <c r="WK90" s="313">
        <f t="shared" si="1157"/>
        <v>0</v>
      </c>
      <c r="WL90" s="313">
        <f t="shared" si="1157"/>
        <v>0</v>
      </c>
      <c r="WM90" s="313">
        <f t="shared" si="1157"/>
        <v>0</v>
      </c>
      <c r="WN90" s="313">
        <f t="shared" si="1157"/>
        <v>0</v>
      </c>
      <c r="WO90" s="313">
        <f t="shared" si="1157"/>
        <v>0</v>
      </c>
      <c r="WP90" s="313">
        <f t="shared" si="1157"/>
        <v>0</v>
      </c>
      <c r="WR90" s="313">
        <f>WR38+WR39</f>
        <v>0</v>
      </c>
      <c r="WS90" s="313">
        <f t="shared" ref="WS90:XZ90" si="1158">WS38+WS39</f>
        <v>0</v>
      </c>
      <c r="WT90" s="313">
        <f t="shared" si="1158"/>
        <v>0</v>
      </c>
      <c r="WU90" s="313">
        <f t="shared" si="1158"/>
        <v>0</v>
      </c>
      <c r="WV90" s="313">
        <f t="shared" si="1158"/>
        <v>0</v>
      </c>
      <c r="WW90" s="313">
        <f t="shared" si="1158"/>
        <v>0</v>
      </c>
      <c r="WX90" s="313">
        <f t="shared" si="1158"/>
        <v>0</v>
      </c>
      <c r="WY90" s="313">
        <f t="shared" si="1158"/>
        <v>0</v>
      </c>
      <c r="WZ90" s="313">
        <f t="shared" si="1158"/>
        <v>0</v>
      </c>
      <c r="XA90" s="313">
        <f t="shared" si="1158"/>
        <v>0</v>
      </c>
      <c r="XB90" s="313">
        <f t="shared" si="1158"/>
        <v>0</v>
      </c>
      <c r="XC90" s="313">
        <f t="shared" si="1158"/>
        <v>0</v>
      </c>
      <c r="XD90" s="313">
        <f t="shared" si="1158"/>
        <v>0</v>
      </c>
      <c r="XE90" s="313">
        <f t="shared" si="1158"/>
        <v>0</v>
      </c>
      <c r="XF90" s="313">
        <f t="shared" si="1158"/>
        <v>0</v>
      </c>
      <c r="XG90" s="313">
        <f t="shared" si="1158"/>
        <v>0</v>
      </c>
      <c r="XH90" s="313">
        <f t="shared" si="1158"/>
        <v>0</v>
      </c>
      <c r="XI90" s="313">
        <f t="shared" si="1158"/>
        <v>0</v>
      </c>
      <c r="XJ90" s="313">
        <f t="shared" si="1158"/>
        <v>0</v>
      </c>
      <c r="XK90" s="313">
        <f t="shared" si="1158"/>
        <v>0</v>
      </c>
      <c r="XL90" s="313">
        <f t="shared" si="1158"/>
        <v>0</v>
      </c>
      <c r="XM90" s="313">
        <f t="shared" si="1158"/>
        <v>0</v>
      </c>
      <c r="XN90" s="313">
        <f t="shared" si="1158"/>
        <v>0</v>
      </c>
      <c r="XO90" s="313">
        <f t="shared" si="1158"/>
        <v>0</v>
      </c>
      <c r="XP90" s="313">
        <f t="shared" si="1158"/>
        <v>0</v>
      </c>
      <c r="XQ90" s="313">
        <f t="shared" si="1158"/>
        <v>0</v>
      </c>
      <c r="XR90" s="313">
        <f t="shared" si="1158"/>
        <v>0</v>
      </c>
      <c r="XS90" s="313">
        <f t="shared" si="1158"/>
        <v>0</v>
      </c>
      <c r="XT90" s="313">
        <f t="shared" si="1158"/>
        <v>0</v>
      </c>
      <c r="XU90" s="313">
        <f t="shared" si="1158"/>
        <v>0</v>
      </c>
      <c r="XV90" s="313">
        <f t="shared" si="1158"/>
        <v>0</v>
      </c>
      <c r="XW90" s="313">
        <f t="shared" si="1158"/>
        <v>0</v>
      </c>
      <c r="XX90" s="313">
        <f t="shared" si="1158"/>
        <v>0</v>
      </c>
      <c r="XY90" s="313">
        <f t="shared" si="1158"/>
        <v>0</v>
      </c>
      <c r="XZ90" s="313">
        <f t="shared" si="1158"/>
        <v>0</v>
      </c>
      <c r="YB90" s="313">
        <f>YB38+YB39</f>
        <v>0</v>
      </c>
      <c r="YC90" s="313">
        <f t="shared" ref="YC90:ZJ90" si="1159">YC38+YC39</f>
        <v>0</v>
      </c>
      <c r="YD90" s="313">
        <f t="shared" si="1159"/>
        <v>0</v>
      </c>
      <c r="YE90" s="313">
        <f t="shared" si="1159"/>
        <v>0</v>
      </c>
      <c r="YF90" s="313">
        <f t="shared" si="1159"/>
        <v>0</v>
      </c>
      <c r="YG90" s="313">
        <f t="shared" si="1159"/>
        <v>0</v>
      </c>
      <c r="YH90" s="313">
        <f t="shared" si="1159"/>
        <v>0</v>
      </c>
      <c r="YI90" s="313">
        <f t="shared" si="1159"/>
        <v>0</v>
      </c>
      <c r="YJ90" s="313">
        <f t="shared" si="1159"/>
        <v>0</v>
      </c>
      <c r="YK90" s="313">
        <f t="shared" si="1159"/>
        <v>0</v>
      </c>
      <c r="YL90" s="313">
        <f t="shared" si="1159"/>
        <v>0</v>
      </c>
      <c r="YM90" s="313">
        <f t="shared" si="1159"/>
        <v>0</v>
      </c>
      <c r="YN90" s="313">
        <f t="shared" si="1159"/>
        <v>0</v>
      </c>
      <c r="YO90" s="313">
        <f t="shared" si="1159"/>
        <v>0</v>
      </c>
      <c r="YP90" s="313">
        <f t="shared" si="1159"/>
        <v>0</v>
      </c>
      <c r="YQ90" s="313">
        <f t="shared" si="1159"/>
        <v>0</v>
      </c>
      <c r="YR90" s="313">
        <f t="shared" si="1159"/>
        <v>0</v>
      </c>
      <c r="YS90" s="313">
        <f t="shared" si="1159"/>
        <v>0</v>
      </c>
      <c r="YT90" s="313">
        <f t="shared" si="1159"/>
        <v>0</v>
      </c>
      <c r="YU90" s="313">
        <f t="shared" si="1159"/>
        <v>0</v>
      </c>
      <c r="YV90" s="313">
        <f t="shared" si="1159"/>
        <v>0</v>
      </c>
      <c r="YW90" s="313">
        <f t="shared" si="1159"/>
        <v>0</v>
      </c>
      <c r="YX90" s="313">
        <f t="shared" si="1159"/>
        <v>0</v>
      </c>
      <c r="YY90" s="313">
        <f t="shared" si="1159"/>
        <v>0</v>
      </c>
      <c r="YZ90" s="313">
        <f t="shared" si="1159"/>
        <v>0</v>
      </c>
      <c r="ZA90" s="313">
        <f t="shared" si="1159"/>
        <v>0</v>
      </c>
      <c r="ZB90" s="313">
        <f t="shared" si="1159"/>
        <v>0</v>
      </c>
      <c r="ZC90" s="313">
        <f t="shared" si="1159"/>
        <v>0</v>
      </c>
      <c r="ZD90" s="313">
        <f t="shared" si="1159"/>
        <v>0</v>
      </c>
      <c r="ZE90" s="313">
        <f t="shared" si="1159"/>
        <v>0</v>
      </c>
      <c r="ZF90" s="313">
        <f t="shared" si="1159"/>
        <v>0</v>
      </c>
      <c r="ZG90" s="313">
        <f t="shared" si="1159"/>
        <v>0</v>
      </c>
      <c r="ZH90" s="313">
        <f t="shared" si="1159"/>
        <v>0</v>
      </c>
      <c r="ZI90" s="313">
        <f t="shared" si="1159"/>
        <v>0</v>
      </c>
      <c r="ZJ90" s="313">
        <f t="shared" si="1159"/>
        <v>9.7036489497947152</v>
      </c>
      <c r="ZL90" s="313">
        <f>ZL38+ZL39</f>
        <v>0</v>
      </c>
      <c r="ZM90" s="313">
        <f t="shared" ref="ZM90:AAT90" si="1160">ZM38+ZM39</f>
        <v>0</v>
      </c>
      <c r="ZN90" s="313">
        <f t="shared" si="1160"/>
        <v>0</v>
      </c>
      <c r="ZO90" s="313">
        <f t="shared" si="1160"/>
        <v>0</v>
      </c>
      <c r="ZP90" s="313">
        <f t="shared" si="1160"/>
        <v>0</v>
      </c>
      <c r="ZQ90" s="313">
        <f t="shared" si="1160"/>
        <v>0</v>
      </c>
      <c r="ZR90" s="313">
        <f t="shared" si="1160"/>
        <v>0</v>
      </c>
      <c r="ZS90" s="313">
        <f t="shared" si="1160"/>
        <v>0</v>
      </c>
      <c r="ZT90" s="313">
        <f t="shared" si="1160"/>
        <v>0</v>
      </c>
      <c r="ZU90" s="313">
        <f t="shared" si="1160"/>
        <v>0</v>
      </c>
      <c r="ZV90" s="313">
        <f t="shared" si="1160"/>
        <v>0</v>
      </c>
      <c r="ZW90" s="313">
        <f t="shared" si="1160"/>
        <v>0</v>
      </c>
      <c r="ZX90" s="313">
        <f t="shared" si="1160"/>
        <v>0</v>
      </c>
      <c r="ZY90" s="313">
        <f t="shared" si="1160"/>
        <v>0</v>
      </c>
      <c r="ZZ90" s="313">
        <f t="shared" si="1160"/>
        <v>0</v>
      </c>
      <c r="AAA90" s="313">
        <f t="shared" si="1160"/>
        <v>0</v>
      </c>
      <c r="AAB90" s="313">
        <f t="shared" si="1160"/>
        <v>0</v>
      </c>
      <c r="AAC90" s="313">
        <f t="shared" si="1160"/>
        <v>0</v>
      </c>
      <c r="AAD90" s="313">
        <f t="shared" si="1160"/>
        <v>0</v>
      </c>
      <c r="AAE90" s="313">
        <f t="shared" si="1160"/>
        <v>0</v>
      </c>
      <c r="AAF90" s="313">
        <f t="shared" si="1160"/>
        <v>0</v>
      </c>
      <c r="AAG90" s="313">
        <f t="shared" si="1160"/>
        <v>0</v>
      </c>
      <c r="AAH90" s="313">
        <f t="shared" si="1160"/>
        <v>0</v>
      </c>
      <c r="AAI90" s="313">
        <f t="shared" si="1160"/>
        <v>0</v>
      </c>
      <c r="AAJ90" s="313">
        <f t="shared" si="1160"/>
        <v>0</v>
      </c>
      <c r="AAK90" s="313">
        <f t="shared" si="1160"/>
        <v>0</v>
      </c>
      <c r="AAL90" s="313">
        <f t="shared" si="1160"/>
        <v>0</v>
      </c>
      <c r="AAM90" s="313">
        <f t="shared" si="1160"/>
        <v>0</v>
      </c>
      <c r="AAN90" s="313">
        <f t="shared" si="1160"/>
        <v>0</v>
      </c>
      <c r="AAO90" s="313">
        <f t="shared" si="1160"/>
        <v>0</v>
      </c>
      <c r="AAP90" s="313">
        <f t="shared" si="1160"/>
        <v>0</v>
      </c>
      <c r="AAQ90" s="313">
        <f t="shared" si="1160"/>
        <v>0</v>
      </c>
      <c r="AAR90" s="313">
        <f t="shared" si="1160"/>
        <v>0</v>
      </c>
      <c r="AAS90" s="313">
        <f t="shared" si="1160"/>
        <v>0</v>
      </c>
      <c r="AAT90" s="313">
        <f t="shared" si="1160"/>
        <v>0</v>
      </c>
      <c r="AAV90" s="313">
        <f>AAV38+AAV39</f>
        <v>0</v>
      </c>
      <c r="AAW90" s="313">
        <f t="shared" ref="AAW90:ACD90" si="1161">AAW38+AAW39</f>
        <v>0</v>
      </c>
      <c r="AAX90" s="313">
        <f t="shared" si="1161"/>
        <v>0</v>
      </c>
      <c r="AAY90" s="313">
        <f t="shared" si="1161"/>
        <v>0</v>
      </c>
      <c r="AAZ90" s="313">
        <f t="shared" si="1161"/>
        <v>0</v>
      </c>
      <c r="ABA90" s="313">
        <f t="shared" si="1161"/>
        <v>0</v>
      </c>
      <c r="ABB90" s="313">
        <f t="shared" si="1161"/>
        <v>0</v>
      </c>
      <c r="ABC90" s="313">
        <f t="shared" si="1161"/>
        <v>0</v>
      </c>
      <c r="ABD90" s="313">
        <f t="shared" si="1161"/>
        <v>0</v>
      </c>
      <c r="ABE90" s="313">
        <f t="shared" si="1161"/>
        <v>0</v>
      </c>
      <c r="ABF90" s="313">
        <f t="shared" si="1161"/>
        <v>0</v>
      </c>
      <c r="ABG90" s="313">
        <f t="shared" si="1161"/>
        <v>0</v>
      </c>
      <c r="ABH90" s="313">
        <f t="shared" si="1161"/>
        <v>0</v>
      </c>
      <c r="ABI90" s="313">
        <f t="shared" si="1161"/>
        <v>0</v>
      </c>
      <c r="ABJ90" s="313">
        <f t="shared" si="1161"/>
        <v>0</v>
      </c>
      <c r="ABK90" s="313">
        <f t="shared" si="1161"/>
        <v>0</v>
      </c>
      <c r="ABL90" s="313">
        <f t="shared" si="1161"/>
        <v>0</v>
      </c>
      <c r="ABM90" s="313">
        <f t="shared" si="1161"/>
        <v>0</v>
      </c>
      <c r="ABN90" s="313">
        <f t="shared" si="1161"/>
        <v>0</v>
      </c>
      <c r="ABO90" s="313">
        <f t="shared" si="1161"/>
        <v>0</v>
      </c>
      <c r="ABP90" s="313">
        <f t="shared" si="1161"/>
        <v>0</v>
      </c>
      <c r="ABQ90" s="313">
        <f t="shared" si="1161"/>
        <v>0</v>
      </c>
      <c r="ABR90" s="313">
        <f t="shared" si="1161"/>
        <v>0</v>
      </c>
      <c r="ABS90" s="313">
        <f t="shared" si="1161"/>
        <v>0</v>
      </c>
      <c r="ABT90" s="313">
        <f t="shared" si="1161"/>
        <v>0</v>
      </c>
      <c r="ABU90" s="313">
        <f t="shared" si="1161"/>
        <v>0</v>
      </c>
      <c r="ABV90" s="313">
        <f t="shared" si="1161"/>
        <v>0</v>
      </c>
      <c r="ABW90" s="313">
        <f t="shared" si="1161"/>
        <v>0</v>
      </c>
      <c r="ABX90" s="313">
        <f t="shared" si="1161"/>
        <v>0</v>
      </c>
      <c r="ABY90" s="313">
        <f t="shared" si="1161"/>
        <v>0</v>
      </c>
      <c r="ABZ90" s="313">
        <f t="shared" si="1161"/>
        <v>0</v>
      </c>
      <c r="ACA90" s="313">
        <f t="shared" si="1161"/>
        <v>0</v>
      </c>
      <c r="ACB90" s="313">
        <f t="shared" si="1161"/>
        <v>0</v>
      </c>
      <c r="ACC90" s="313">
        <f t="shared" si="1161"/>
        <v>0</v>
      </c>
      <c r="ACD90" s="313">
        <f t="shared" si="1161"/>
        <v>0</v>
      </c>
      <c r="ACF90" s="313">
        <f>ACF38+ACF39</f>
        <v>624.19532021291002</v>
      </c>
      <c r="ACG90" s="313">
        <f t="shared" ref="ACG90:ADN90" si="1162">ACG38+ACG39</f>
        <v>641.87034527299693</v>
      </c>
      <c r="ACH90" s="313">
        <f t="shared" si="1162"/>
        <v>617.79020427008277</v>
      </c>
      <c r="ACI90" s="313">
        <f t="shared" si="1162"/>
        <v>729.28289692496492</v>
      </c>
      <c r="ACJ90" s="313">
        <f t="shared" si="1162"/>
        <v>808.42176000000006</v>
      </c>
      <c r="ACK90" s="313">
        <f t="shared" si="1162"/>
        <v>742.71778344133384</v>
      </c>
      <c r="ACL90" s="313">
        <f t="shared" si="1162"/>
        <v>749.21176267864735</v>
      </c>
      <c r="ACM90" s="313">
        <f t="shared" si="1162"/>
        <v>743.43513661714542</v>
      </c>
      <c r="ACN90" s="313">
        <f t="shared" si="1162"/>
        <v>796.92093171254601</v>
      </c>
      <c r="ACO90" s="313">
        <f t="shared" si="1162"/>
        <v>882.30195828174988</v>
      </c>
      <c r="ACP90" s="313">
        <f t="shared" si="1162"/>
        <v>842.59541662975244</v>
      </c>
      <c r="ACQ90" s="313">
        <f t="shared" si="1162"/>
        <v>983.93229853934292</v>
      </c>
      <c r="ACR90" s="313">
        <f t="shared" si="1162"/>
        <v>1035.1742774759357</v>
      </c>
      <c r="ACS90" s="313">
        <f t="shared" si="1162"/>
        <v>1037.706063418595</v>
      </c>
      <c r="ACT90" s="313">
        <f t="shared" si="1162"/>
        <v>1102.3795980436794</v>
      </c>
      <c r="ACU90" s="313">
        <f t="shared" si="1162"/>
        <v>1136.2720757930167</v>
      </c>
      <c r="ACV90" s="313">
        <f t="shared" si="1162"/>
        <v>1195.9491093023862</v>
      </c>
      <c r="ACW90" s="313">
        <f t="shared" si="1162"/>
        <v>1105.5895988440659</v>
      </c>
      <c r="ACX90" s="313">
        <f t="shared" si="1162"/>
        <v>1087.793281078506</v>
      </c>
      <c r="ACY90" s="313">
        <f t="shared" si="1162"/>
        <v>1194.0572447416525</v>
      </c>
      <c r="ACZ90" s="313">
        <f t="shared" si="1162"/>
        <v>1304.2584061385878</v>
      </c>
      <c r="ADA90" s="313">
        <f t="shared" si="1162"/>
        <v>1367.094007152114</v>
      </c>
      <c r="ADB90" s="313">
        <f t="shared" si="1162"/>
        <v>1437.1159815716533</v>
      </c>
      <c r="ADC90" s="313">
        <f t="shared" si="1162"/>
        <v>1428.7588842522807</v>
      </c>
      <c r="ADD90" s="313">
        <f t="shared" si="1162"/>
        <v>1345.9798583710958</v>
      </c>
      <c r="ADE90" s="313">
        <f t="shared" si="1162"/>
        <v>1448.678281996315</v>
      </c>
      <c r="ADF90" s="313">
        <f t="shared" si="1162"/>
        <v>1514.9604039920907</v>
      </c>
      <c r="ADG90" s="313">
        <f t="shared" si="1162"/>
        <v>1599.7085485098189</v>
      </c>
      <c r="ADH90" s="313">
        <f t="shared" si="1162"/>
        <v>1669.4429829726778</v>
      </c>
      <c r="ADI90" s="313">
        <f t="shared" si="1162"/>
        <v>1744.6716654537365</v>
      </c>
      <c r="ADJ90" s="313">
        <f t="shared" si="1162"/>
        <v>1792.3579626318694</v>
      </c>
      <c r="ADK90" s="313">
        <f t="shared" si="1162"/>
        <v>1919.2320725013703</v>
      </c>
      <c r="ADL90" s="313">
        <f t="shared" si="1162"/>
        <v>1989.4738062386641</v>
      </c>
      <c r="ADM90" s="313">
        <f t="shared" si="1162"/>
        <v>2009.3685443010522</v>
      </c>
      <c r="ADN90" s="313">
        <f t="shared" si="1162"/>
        <v>2059.1601120824189</v>
      </c>
      <c r="ADP90" s="313">
        <f>ADP38+ADP39</f>
        <v>0</v>
      </c>
      <c r="ADQ90" s="313">
        <f t="shared" ref="ADQ90:AEX90" si="1163">ADQ38+ADQ39</f>
        <v>0</v>
      </c>
      <c r="ADR90" s="313">
        <f t="shared" si="1163"/>
        <v>0</v>
      </c>
      <c r="ADS90" s="313">
        <f t="shared" si="1163"/>
        <v>0</v>
      </c>
      <c r="ADT90" s="313">
        <f t="shared" si="1163"/>
        <v>0</v>
      </c>
      <c r="ADU90" s="313">
        <f t="shared" si="1163"/>
        <v>0</v>
      </c>
      <c r="ADV90" s="313">
        <f t="shared" si="1163"/>
        <v>0</v>
      </c>
      <c r="ADW90" s="313">
        <f t="shared" si="1163"/>
        <v>0</v>
      </c>
      <c r="ADX90" s="313">
        <f t="shared" si="1163"/>
        <v>0</v>
      </c>
      <c r="ADY90" s="313">
        <f t="shared" si="1163"/>
        <v>0</v>
      </c>
      <c r="ADZ90" s="313">
        <f t="shared" si="1163"/>
        <v>0</v>
      </c>
      <c r="AEA90" s="313">
        <f t="shared" si="1163"/>
        <v>0</v>
      </c>
      <c r="AEB90" s="313">
        <f t="shared" si="1163"/>
        <v>0</v>
      </c>
      <c r="AEC90" s="313">
        <f t="shared" si="1163"/>
        <v>0</v>
      </c>
      <c r="AED90" s="313">
        <f t="shared" si="1163"/>
        <v>0</v>
      </c>
      <c r="AEE90" s="313">
        <f t="shared" si="1163"/>
        <v>0</v>
      </c>
      <c r="AEF90" s="313">
        <f t="shared" si="1163"/>
        <v>0</v>
      </c>
      <c r="AEG90" s="313">
        <f t="shared" si="1163"/>
        <v>0</v>
      </c>
      <c r="AEH90" s="313">
        <f t="shared" si="1163"/>
        <v>0</v>
      </c>
      <c r="AEI90" s="313">
        <f t="shared" si="1163"/>
        <v>0</v>
      </c>
      <c r="AEJ90" s="313">
        <f t="shared" si="1163"/>
        <v>0</v>
      </c>
      <c r="AEK90" s="313">
        <f t="shared" si="1163"/>
        <v>0</v>
      </c>
      <c r="AEL90" s="313">
        <f t="shared" si="1163"/>
        <v>0</v>
      </c>
      <c r="AEM90" s="313">
        <f t="shared" si="1163"/>
        <v>0</v>
      </c>
      <c r="AEN90" s="313">
        <f t="shared" si="1163"/>
        <v>0</v>
      </c>
      <c r="AEO90" s="313">
        <f t="shared" si="1163"/>
        <v>0</v>
      </c>
      <c r="AEP90" s="313">
        <f t="shared" si="1163"/>
        <v>0</v>
      </c>
      <c r="AEQ90" s="313">
        <f t="shared" si="1163"/>
        <v>0</v>
      </c>
      <c r="AER90" s="313">
        <f t="shared" si="1163"/>
        <v>0</v>
      </c>
      <c r="AES90" s="313">
        <f t="shared" si="1163"/>
        <v>0</v>
      </c>
      <c r="AET90" s="313">
        <f t="shared" si="1163"/>
        <v>0</v>
      </c>
      <c r="AEU90" s="313">
        <f t="shared" si="1163"/>
        <v>0</v>
      </c>
      <c r="AEV90" s="313">
        <f t="shared" si="1163"/>
        <v>0</v>
      </c>
      <c r="AEW90" s="313">
        <f t="shared" si="1163"/>
        <v>0</v>
      </c>
      <c r="AEX90" s="313">
        <f t="shared" si="1163"/>
        <v>0</v>
      </c>
      <c r="AEZ90" s="313">
        <f>AEZ38+AEZ39</f>
        <v>0</v>
      </c>
      <c r="AFA90" s="313">
        <f t="shared" ref="AFA90:AGH90" si="1164">AFA38+AFA39</f>
        <v>0</v>
      </c>
      <c r="AFB90" s="313">
        <f t="shared" si="1164"/>
        <v>0</v>
      </c>
      <c r="AFC90" s="313">
        <f t="shared" si="1164"/>
        <v>0</v>
      </c>
      <c r="AFD90" s="313">
        <f t="shared" si="1164"/>
        <v>0</v>
      </c>
      <c r="AFE90" s="313">
        <f t="shared" si="1164"/>
        <v>0</v>
      </c>
      <c r="AFF90" s="313">
        <f t="shared" si="1164"/>
        <v>0</v>
      </c>
      <c r="AFG90" s="313">
        <f t="shared" si="1164"/>
        <v>0</v>
      </c>
      <c r="AFH90" s="313">
        <f t="shared" si="1164"/>
        <v>0</v>
      </c>
      <c r="AFI90" s="313">
        <f t="shared" si="1164"/>
        <v>0</v>
      </c>
      <c r="AFJ90" s="313">
        <f t="shared" si="1164"/>
        <v>0</v>
      </c>
      <c r="AFK90" s="313">
        <f t="shared" si="1164"/>
        <v>0</v>
      </c>
      <c r="AFL90" s="313">
        <f t="shared" si="1164"/>
        <v>0</v>
      </c>
      <c r="AFM90" s="313">
        <f t="shared" si="1164"/>
        <v>0</v>
      </c>
      <c r="AFN90" s="313">
        <f t="shared" si="1164"/>
        <v>0</v>
      </c>
      <c r="AFO90" s="313">
        <f t="shared" si="1164"/>
        <v>0</v>
      </c>
      <c r="AFP90" s="313">
        <f t="shared" si="1164"/>
        <v>0</v>
      </c>
      <c r="AFQ90" s="313">
        <f t="shared" si="1164"/>
        <v>0</v>
      </c>
      <c r="AFR90" s="313">
        <f t="shared" si="1164"/>
        <v>0</v>
      </c>
      <c r="AFS90" s="313">
        <f t="shared" si="1164"/>
        <v>0</v>
      </c>
      <c r="AFT90" s="313">
        <f t="shared" si="1164"/>
        <v>0</v>
      </c>
      <c r="AFU90" s="313">
        <f t="shared" si="1164"/>
        <v>0</v>
      </c>
      <c r="AFV90" s="313">
        <f t="shared" si="1164"/>
        <v>0</v>
      </c>
      <c r="AFW90" s="313">
        <f t="shared" si="1164"/>
        <v>0</v>
      </c>
      <c r="AFX90" s="313">
        <f t="shared" si="1164"/>
        <v>0</v>
      </c>
      <c r="AFY90" s="313">
        <f t="shared" si="1164"/>
        <v>0</v>
      </c>
      <c r="AFZ90" s="313">
        <f t="shared" si="1164"/>
        <v>0</v>
      </c>
      <c r="AGA90" s="313">
        <f t="shared" si="1164"/>
        <v>0</v>
      </c>
      <c r="AGB90" s="313">
        <f t="shared" si="1164"/>
        <v>0</v>
      </c>
      <c r="AGC90" s="313">
        <f t="shared" si="1164"/>
        <v>0</v>
      </c>
      <c r="AGD90" s="313">
        <f t="shared" si="1164"/>
        <v>0</v>
      </c>
      <c r="AGE90" s="313">
        <f t="shared" si="1164"/>
        <v>0</v>
      </c>
      <c r="AGF90" s="313">
        <f t="shared" si="1164"/>
        <v>0</v>
      </c>
      <c r="AGG90" s="313">
        <f t="shared" si="1164"/>
        <v>0</v>
      </c>
      <c r="AGH90" s="313">
        <f t="shared" si="1164"/>
        <v>0</v>
      </c>
    </row>
    <row r="91" spans="3:866" x14ac:dyDescent="0.25">
      <c r="C91" s="148" t="s">
        <v>97</v>
      </c>
      <c r="D91" s="312">
        <f>D$40*D67</f>
        <v>161.92949557618763</v>
      </c>
      <c r="E91" s="312">
        <f t="shared" ref="E91:AL91" si="1165">E$40*E67</f>
        <v>179.11785860562014</v>
      </c>
      <c r="F91" s="312">
        <f t="shared" si="1165"/>
        <v>206.41238446241087</v>
      </c>
      <c r="G91" s="312">
        <f t="shared" si="1165"/>
        <v>325.92998002238051</v>
      </c>
      <c r="H91" s="312">
        <f t="shared" si="1165"/>
        <v>278.55520581736431</v>
      </c>
      <c r="I91" s="312">
        <f t="shared" si="1165"/>
        <v>401.03218980742582</v>
      </c>
      <c r="J91" s="312">
        <f t="shared" si="1165"/>
        <v>368.37420963853077</v>
      </c>
      <c r="K91" s="312">
        <f t="shared" si="1165"/>
        <v>1022.6027089886206</v>
      </c>
      <c r="L91" s="312">
        <f t="shared" si="1165"/>
        <v>1022.6027089886206</v>
      </c>
      <c r="M91" s="312">
        <f t="shared" si="1165"/>
        <v>1000.1135810219131</v>
      </c>
      <c r="N91" s="312">
        <f t="shared" si="1165"/>
        <v>918.80694071580569</v>
      </c>
      <c r="O91" s="312">
        <f t="shared" si="1165"/>
        <v>1040.7070670957712</v>
      </c>
      <c r="P91" s="312">
        <f t="shared" si="1165"/>
        <v>977.45095516391416</v>
      </c>
      <c r="Q91" s="312">
        <f t="shared" si="1165"/>
        <v>1016.6320815686105</v>
      </c>
      <c r="R91" s="312">
        <f t="shared" si="1165"/>
        <v>1022.7951355357314</v>
      </c>
      <c r="S91" s="312">
        <f t="shared" si="1165"/>
        <v>1065.6110233703826</v>
      </c>
      <c r="T91" s="312">
        <f t="shared" si="1165"/>
        <v>1093.0104972441329</v>
      </c>
      <c r="U91" s="312">
        <f t="shared" si="1165"/>
        <v>1026.3132222564404</v>
      </c>
      <c r="V91" s="312">
        <f t="shared" si="1165"/>
        <v>968.01728410668625</v>
      </c>
      <c r="W91" s="312">
        <f t="shared" si="1165"/>
        <v>1068.7889621132217</v>
      </c>
      <c r="X91" s="312">
        <f t="shared" si="1165"/>
        <v>1101.864535091898</v>
      </c>
      <c r="Y91" s="312">
        <f t="shared" si="1165"/>
        <v>1151.7177501291908</v>
      </c>
      <c r="Z91" s="312">
        <f t="shared" si="1165"/>
        <v>1117.7210604180061</v>
      </c>
      <c r="AA91" s="312">
        <f t="shared" si="1165"/>
        <v>1302.2600149101415</v>
      </c>
      <c r="AB91" s="312">
        <f t="shared" si="1165"/>
        <v>1488.6725832212846</v>
      </c>
      <c r="AC91" s="312">
        <f t="shared" si="1165"/>
        <v>1743.2147023382242</v>
      </c>
      <c r="AD91" s="312">
        <f t="shared" si="1165"/>
        <v>2099.8644242406549</v>
      </c>
      <c r="AE91" s="312">
        <f t="shared" si="1165"/>
        <v>2864.5867141658164</v>
      </c>
      <c r="AF91" s="312">
        <f t="shared" si="1165"/>
        <v>3485.2215696470216</v>
      </c>
      <c r="AG91" s="312">
        <f t="shared" si="1165"/>
        <v>4181.3316695967887</v>
      </c>
      <c r="AH91" s="312">
        <f t="shared" si="1165"/>
        <v>4682.4503920762909</v>
      </c>
      <c r="AI91" s="312">
        <f t="shared" si="1165"/>
        <v>5251.8905518787997</v>
      </c>
      <c r="AJ91" s="312">
        <f t="shared" si="1165"/>
        <v>6018.0434982430315</v>
      </c>
      <c r="AK91" s="312">
        <f t="shared" si="1165"/>
        <v>5910.8088836655661</v>
      </c>
      <c r="AL91" s="312">
        <f t="shared" si="1165"/>
        <v>5162.2142403835132</v>
      </c>
      <c r="AN91" s="312">
        <f>AN$40*AN67</f>
        <v>61.203175940822298</v>
      </c>
      <c r="AO91" s="312">
        <f t="shared" ref="AO91:BV91" si="1166">AO$40*AO67</f>
        <v>52.64795865872717</v>
      </c>
      <c r="AP91" s="312">
        <f t="shared" si="1166"/>
        <v>49.827076505018233</v>
      </c>
      <c r="AQ91" s="312">
        <f t="shared" si="1166"/>
        <v>43.01149679663294</v>
      </c>
      <c r="AR91" s="312">
        <f t="shared" si="1166"/>
        <v>46.570054440215252</v>
      </c>
      <c r="AS91" s="312">
        <f t="shared" si="1166"/>
        <v>73.719779478922234</v>
      </c>
      <c r="AT91" s="312">
        <f t="shared" si="1166"/>
        <v>89.835382199917873</v>
      </c>
      <c r="AU91" s="312">
        <f t="shared" si="1166"/>
        <v>79.323731222057191</v>
      </c>
      <c r="AV91" s="312">
        <f t="shared" si="1166"/>
        <v>114.38121738165643</v>
      </c>
      <c r="AW91" s="312">
        <f t="shared" si="1166"/>
        <v>167.35426825161338</v>
      </c>
      <c r="AX91" s="312">
        <f t="shared" si="1166"/>
        <v>161.23983208517907</v>
      </c>
      <c r="AY91" s="312">
        <f t="shared" si="1166"/>
        <v>228.18318851134615</v>
      </c>
      <c r="AZ91" s="312">
        <f t="shared" si="1166"/>
        <v>272.90856051270197</v>
      </c>
      <c r="BA91" s="312">
        <f t="shared" si="1166"/>
        <v>237.85661096261674</v>
      </c>
      <c r="BB91" s="312">
        <f t="shared" si="1166"/>
        <v>279.76185302067944</v>
      </c>
      <c r="BC91" s="312">
        <f t="shared" si="1166"/>
        <v>272.64565419206707</v>
      </c>
      <c r="BD91" s="312">
        <f t="shared" si="1166"/>
        <v>329.47419882397111</v>
      </c>
      <c r="BE91" s="312">
        <f t="shared" si="1166"/>
        <v>380.12098077160925</v>
      </c>
      <c r="BF91" s="312">
        <f t="shared" si="1166"/>
        <v>385.03828090378744</v>
      </c>
      <c r="BG91" s="312">
        <f t="shared" si="1166"/>
        <v>435.13962293647023</v>
      </c>
      <c r="BH91" s="312">
        <f t="shared" si="1166"/>
        <v>437.39708381300528</v>
      </c>
      <c r="BI91" s="312">
        <f t="shared" si="1166"/>
        <v>464.27794104259584</v>
      </c>
      <c r="BJ91" s="312">
        <f t="shared" si="1166"/>
        <v>481.34657360510778</v>
      </c>
      <c r="BK91" s="312">
        <f t="shared" si="1166"/>
        <v>418.93073488672405</v>
      </c>
      <c r="BL91" s="312">
        <f t="shared" si="1166"/>
        <v>278.38891544240289</v>
      </c>
      <c r="BM91" s="312">
        <f t="shared" si="1166"/>
        <v>194.67296117463658</v>
      </c>
      <c r="BN91" s="312">
        <f t="shared" si="1166"/>
        <v>99.119123347306157</v>
      </c>
      <c r="BO91" s="312">
        <f t="shared" si="1166"/>
        <v>88.953683243504955</v>
      </c>
      <c r="BP91" s="312">
        <f t="shared" si="1166"/>
        <v>115.72466879114224</v>
      </c>
      <c r="BQ91" s="312">
        <f t="shared" si="1166"/>
        <v>275.54959468633803</v>
      </c>
      <c r="BR91" s="312">
        <f t="shared" si="1166"/>
        <v>129.23939125931935</v>
      </c>
      <c r="BS91" s="312">
        <f t="shared" si="1166"/>
        <v>82.05879821310765</v>
      </c>
      <c r="BT91" s="312">
        <f t="shared" si="1166"/>
        <v>95.262672365612133</v>
      </c>
      <c r="BU91" s="312">
        <f t="shared" si="1166"/>
        <v>90.850152017426112</v>
      </c>
      <c r="BV91" s="312">
        <f t="shared" si="1166"/>
        <v>92.18596885586156</v>
      </c>
      <c r="BX91" s="312">
        <f>BX$40*BX67</f>
        <v>88.942840744673589</v>
      </c>
      <c r="BY91" s="312">
        <f t="shared" ref="BY91:DF91" si="1167">BY$40*BY67</f>
        <v>94.969268001786887</v>
      </c>
      <c r="BZ91" s="312">
        <f t="shared" si="1167"/>
        <v>56.043639259991345</v>
      </c>
      <c r="CA91" s="312">
        <f t="shared" si="1167"/>
        <v>100.31386566881534</v>
      </c>
      <c r="CB91" s="312">
        <f t="shared" si="1167"/>
        <v>56.610486347864978</v>
      </c>
      <c r="CC91" s="312">
        <f t="shared" si="1167"/>
        <v>93.018237419959235</v>
      </c>
      <c r="CD91" s="312">
        <f t="shared" si="1167"/>
        <v>93.932434286440454</v>
      </c>
      <c r="CE91" s="312">
        <f t="shared" si="1167"/>
        <v>49.639386031907506</v>
      </c>
      <c r="CF91" s="312">
        <f t="shared" si="1167"/>
        <v>49.161495002929385</v>
      </c>
      <c r="CG91" s="312">
        <f t="shared" si="1167"/>
        <v>99.210004407220353</v>
      </c>
      <c r="CH91" s="312">
        <f t="shared" si="1167"/>
        <v>112.30084684621147</v>
      </c>
      <c r="CI91" s="312">
        <f t="shared" si="1167"/>
        <v>75.29966726422002</v>
      </c>
      <c r="CJ91" s="312">
        <f t="shared" si="1167"/>
        <v>78.301467721036829</v>
      </c>
      <c r="CK91" s="312">
        <f t="shared" si="1167"/>
        <v>121.98540849446046</v>
      </c>
      <c r="CL91" s="312">
        <f t="shared" si="1167"/>
        <v>142.1391887782448</v>
      </c>
      <c r="CM91" s="312">
        <f t="shared" si="1167"/>
        <v>140.13741635737242</v>
      </c>
      <c r="CN91" s="312">
        <f t="shared" si="1167"/>
        <v>93.806618208435978</v>
      </c>
      <c r="CO91" s="312">
        <f t="shared" si="1167"/>
        <v>109.75979412534279</v>
      </c>
      <c r="CP91" s="312">
        <f t="shared" si="1167"/>
        <v>292.07924278279819</v>
      </c>
      <c r="CQ91" s="312">
        <f t="shared" si="1167"/>
        <v>273.89384188410753</v>
      </c>
      <c r="CR91" s="312">
        <f t="shared" si="1167"/>
        <v>211.35050076575169</v>
      </c>
      <c r="CS91" s="312">
        <f t="shared" si="1167"/>
        <v>223.55083018140567</v>
      </c>
      <c r="CT91" s="312">
        <f t="shared" si="1167"/>
        <v>133.6986836101614</v>
      </c>
      <c r="CU91" s="312">
        <f t="shared" si="1167"/>
        <v>109.17548834511469</v>
      </c>
      <c r="CV91" s="312">
        <f t="shared" si="1167"/>
        <v>216.67788989747893</v>
      </c>
      <c r="CW91" s="312">
        <f t="shared" si="1167"/>
        <v>309.82422400503464</v>
      </c>
      <c r="CX91" s="312">
        <f t="shared" si="1167"/>
        <v>259.62241315563733</v>
      </c>
      <c r="CY91" s="312">
        <f t="shared" si="1167"/>
        <v>150.54102460239719</v>
      </c>
      <c r="CZ91" s="312">
        <f t="shared" si="1167"/>
        <v>258.50775686743253</v>
      </c>
      <c r="DA91" s="312">
        <f t="shared" si="1167"/>
        <v>153.0980714876795</v>
      </c>
      <c r="DB91" s="312">
        <f t="shared" si="1167"/>
        <v>261.36346913166807</v>
      </c>
      <c r="DC91" s="312">
        <f t="shared" si="1167"/>
        <v>279.71635690561436</v>
      </c>
      <c r="DD91" s="312">
        <f t="shared" si="1167"/>
        <v>292.64076952452126</v>
      </c>
      <c r="DE91" s="312">
        <f t="shared" si="1167"/>
        <v>277.82310227394044</v>
      </c>
      <c r="DF91" s="312">
        <f t="shared" si="1167"/>
        <v>317.54871295578482</v>
      </c>
      <c r="DH91" s="312">
        <f>DH$40*DH67</f>
        <v>0.17674864754687006</v>
      </c>
      <c r="DI91" s="312">
        <f t="shared" ref="DI91:EP91" si="1168">DI$40*DI67</f>
        <v>0.1767291764107195</v>
      </c>
      <c r="DJ91" s="312">
        <f t="shared" si="1168"/>
        <v>0.19940967406380028</v>
      </c>
      <c r="DK91" s="312">
        <f t="shared" si="1168"/>
        <v>0.18726383742670044</v>
      </c>
      <c r="DL91" s="312">
        <f t="shared" si="1168"/>
        <v>0.19944456657140763</v>
      </c>
      <c r="DM91" s="312">
        <f t="shared" si="1168"/>
        <v>0.18737386449125526</v>
      </c>
      <c r="DN91" s="312">
        <f t="shared" si="1168"/>
        <v>0.18736506437934392</v>
      </c>
      <c r="DO91" s="312">
        <f t="shared" si="1168"/>
        <v>0.29918280136098502</v>
      </c>
      <c r="DP91" s="312">
        <f t="shared" si="1168"/>
        <v>0.2990653750518027</v>
      </c>
      <c r="DQ91" s="312">
        <f t="shared" si="1168"/>
        <v>0.28099537810136632</v>
      </c>
      <c r="DR91" s="312">
        <f t="shared" si="1168"/>
        <v>0.26497136462298082</v>
      </c>
      <c r="DS91" s="312">
        <f t="shared" si="1168"/>
        <v>0.29909392101760096</v>
      </c>
      <c r="DT91" s="312">
        <f t="shared" si="1168"/>
        <v>0.29907575271794573</v>
      </c>
      <c r="DU91" s="312">
        <f t="shared" si="1168"/>
        <v>0.2583015019111593</v>
      </c>
      <c r="DV91" s="312">
        <f t="shared" si="1168"/>
        <v>0.28879511681285813</v>
      </c>
      <c r="DW91" s="312">
        <f t="shared" si="1168"/>
        <v>0.2809313860197134</v>
      </c>
      <c r="DX91" s="312">
        <f t="shared" si="1168"/>
        <v>0.29905534351145041</v>
      </c>
      <c r="DY91" s="312">
        <f t="shared" si="1168"/>
        <v>0.3594921875</v>
      </c>
      <c r="DZ91" s="312">
        <f t="shared" si="1168"/>
        <v>0.31035961174242432</v>
      </c>
      <c r="EA91" s="312">
        <f t="shared" si="1168"/>
        <v>0.28095951704545458</v>
      </c>
      <c r="EB91" s="312">
        <f t="shared" si="1168"/>
        <v>0.25720312500000003</v>
      </c>
      <c r="EC91" s="312">
        <f t="shared" si="1168"/>
        <v>0.25544910037878793</v>
      </c>
      <c r="ED91" s="312">
        <f t="shared" si="1168"/>
        <v>0.23496093749999999</v>
      </c>
      <c r="EE91" s="312">
        <f t="shared" si="1168"/>
        <v>0.23496093749999999</v>
      </c>
      <c r="EF91" s="312">
        <f t="shared" si="1168"/>
        <v>0.204154573433209</v>
      </c>
      <c r="EG91" s="312">
        <f t="shared" si="1168"/>
        <v>0.17954753832965689</v>
      </c>
      <c r="EH91" s="312">
        <f t="shared" si="1168"/>
        <v>0.17539912903629012</v>
      </c>
      <c r="EI91" s="312">
        <f t="shared" si="1168"/>
        <v>0.19631440154543262</v>
      </c>
      <c r="EJ91" s="312">
        <f t="shared" si="1168"/>
        <v>0.20034879711300732</v>
      </c>
      <c r="EK91" s="312">
        <f t="shared" si="1168"/>
        <v>10.260682978552959</v>
      </c>
      <c r="EL91" s="312">
        <f t="shared" si="1168"/>
        <v>0.19419989252763623</v>
      </c>
      <c r="EM91" s="312">
        <f t="shared" si="1168"/>
        <v>0.1930845019465291</v>
      </c>
      <c r="EN91" s="312">
        <f t="shared" si="1168"/>
        <v>0.21464837748604154</v>
      </c>
      <c r="EO91" s="312">
        <f t="shared" si="1168"/>
        <v>0.20470596972188385</v>
      </c>
      <c r="EP91" s="312">
        <f t="shared" si="1168"/>
        <v>0.20773666145260181</v>
      </c>
      <c r="ER91" s="312">
        <f>ER$40*ER67</f>
        <v>0</v>
      </c>
      <c r="ES91" s="312">
        <f t="shared" ref="ES91:FZ91" si="1169">ES$40*ES67</f>
        <v>0</v>
      </c>
      <c r="ET91" s="312">
        <f t="shared" si="1169"/>
        <v>0</v>
      </c>
      <c r="EU91" s="312">
        <f t="shared" si="1169"/>
        <v>0</v>
      </c>
      <c r="EV91" s="312">
        <f t="shared" si="1169"/>
        <v>0</v>
      </c>
      <c r="EW91" s="312">
        <f t="shared" si="1169"/>
        <v>0</v>
      </c>
      <c r="EX91" s="312">
        <f t="shared" si="1169"/>
        <v>0</v>
      </c>
      <c r="EY91" s="312">
        <f t="shared" si="1169"/>
        <v>0</v>
      </c>
      <c r="EZ91" s="312">
        <f t="shared" si="1169"/>
        <v>0</v>
      </c>
      <c r="FA91" s="312">
        <f t="shared" si="1169"/>
        <v>0</v>
      </c>
      <c r="FB91" s="312">
        <f t="shared" si="1169"/>
        <v>0</v>
      </c>
      <c r="FC91" s="312">
        <f t="shared" si="1169"/>
        <v>0</v>
      </c>
      <c r="FD91" s="312">
        <f t="shared" si="1169"/>
        <v>0</v>
      </c>
      <c r="FE91" s="312">
        <f t="shared" si="1169"/>
        <v>0</v>
      </c>
      <c r="FF91" s="312">
        <f t="shared" si="1169"/>
        <v>0</v>
      </c>
      <c r="FG91" s="312">
        <f t="shared" si="1169"/>
        <v>0</v>
      </c>
      <c r="FH91" s="312">
        <f t="shared" si="1169"/>
        <v>0</v>
      </c>
      <c r="FI91" s="312">
        <f t="shared" si="1169"/>
        <v>0</v>
      </c>
      <c r="FJ91" s="312">
        <f t="shared" si="1169"/>
        <v>0</v>
      </c>
      <c r="FK91" s="312">
        <f t="shared" si="1169"/>
        <v>0</v>
      </c>
      <c r="FL91" s="312">
        <f t="shared" si="1169"/>
        <v>0</v>
      </c>
      <c r="FM91" s="312">
        <f t="shared" si="1169"/>
        <v>0</v>
      </c>
      <c r="FN91" s="312">
        <f t="shared" si="1169"/>
        <v>0</v>
      </c>
      <c r="FO91" s="312">
        <f t="shared" si="1169"/>
        <v>0</v>
      </c>
      <c r="FP91" s="312">
        <f t="shared" si="1169"/>
        <v>0</v>
      </c>
      <c r="FQ91" s="312">
        <f t="shared" si="1169"/>
        <v>0</v>
      </c>
      <c r="FR91" s="312">
        <f t="shared" si="1169"/>
        <v>0</v>
      </c>
      <c r="FS91" s="312">
        <f t="shared" si="1169"/>
        <v>0</v>
      </c>
      <c r="FT91" s="312">
        <f t="shared" si="1169"/>
        <v>0</v>
      </c>
      <c r="FU91" s="312">
        <f t="shared" si="1169"/>
        <v>0</v>
      </c>
      <c r="FV91" s="312">
        <f t="shared" si="1169"/>
        <v>0</v>
      </c>
      <c r="FW91" s="312">
        <f t="shared" si="1169"/>
        <v>0</v>
      </c>
      <c r="FX91" s="312">
        <f t="shared" si="1169"/>
        <v>0</v>
      </c>
      <c r="FY91" s="312">
        <f t="shared" si="1169"/>
        <v>0</v>
      </c>
      <c r="FZ91" s="312">
        <f t="shared" si="1169"/>
        <v>0</v>
      </c>
      <c r="GB91" s="312">
        <f>GB$40*GB67</f>
        <v>0</v>
      </c>
      <c r="GC91" s="312">
        <f t="shared" ref="GC91:HJ91" si="1170">GC$40*GC67</f>
        <v>0</v>
      </c>
      <c r="GD91" s="312">
        <f t="shared" si="1170"/>
        <v>0</v>
      </c>
      <c r="GE91" s="312">
        <f t="shared" si="1170"/>
        <v>0</v>
      </c>
      <c r="GF91" s="312">
        <f t="shared" si="1170"/>
        <v>0</v>
      </c>
      <c r="GG91" s="312">
        <f t="shared" si="1170"/>
        <v>0</v>
      </c>
      <c r="GH91" s="312">
        <f t="shared" si="1170"/>
        <v>0</v>
      </c>
      <c r="GI91" s="312">
        <f t="shared" si="1170"/>
        <v>0</v>
      </c>
      <c r="GJ91" s="312">
        <f t="shared" si="1170"/>
        <v>0</v>
      </c>
      <c r="GK91" s="312">
        <f t="shared" si="1170"/>
        <v>0</v>
      </c>
      <c r="GL91" s="312">
        <f t="shared" si="1170"/>
        <v>0</v>
      </c>
      <c r="GM91" s="312">
        <f t="shared" si="1170"/>
        <v>0</v>
      </c>
      <c r="GN91" s="312">
        <f t="shared" si="1170"/>
        <v>0</v>
      </c>
      <c r="GO91" s="312">
        <f t="shared" si="1170"/>
        <v>0</v>
      </c>
      <c r="GP91" s="312">
        <f t="shared" si="1170"/>
        <v>0</v>
      </c>
      <c r="GQ91" s="312">
        <f t="shared" si="1170"/>
        <v>0</v>
      </c>
      <c r="GR91" s="312">
        <f t="shared" si="1170"/>
        <v>0</v>
      </c>
      <c r="GS91" s="312">
        <f t="shared" si="1170"/>
        <v>0</v>
      </c>
      <c r="GT91" s="312">
        <f t="shared" si="1170"/>
        <v>0</v>
      </c>
      <c r="GU91" s="312">
        <f t="shared" si="1170"/>
        <v>0</v>
      </c>
      <c r="GV91" s="312">
        <f t="shared" si="1170"/>
        <v>0</v>
      </c>
      <c r="GW91" s="312">
        <f t="shared" si="1170"/>
        <v>0</v>
      </c>
      <c r="GX91" s="312">
        <f t="shared" si="1170"/>
        <v>0</v>
      </c>
      <c r="GY91" s="312">
        <f t="shared" si="1170"/>
        <v>0</v>
      </c>
      <c r="GZ91" s="312">
        <f t="shared" si="1170"/>
        <v>0</v>
      </c>
      <c r="HA91" s="312">
        <f t="shared" si="1170"/>
        <v>0</v>
      </c>
      <c r="HB91" s="312">
        <f t="shared" si="1170"/>
        <v>0</v>
      </c>
      <c r="HC91" s="312">
        <f t="shared" si="1170"/>
        <v>0</v>
      </c>
      <c r="HD91" s="312">
        <f t="shared" si="1170"/>
        <v>0</v>
      </c>
      <c r="HE91" s="312">
        <f t="shared" si="1170"/>
        <v>0</v>
      </c>
      <c r="HF91" s="312">
        <f t="shared" si="1170"/>
        <v>0</v>
      </c>
      <c r="HG91" s="312">
        <f t="shared" si="1170"/>
        <v>0</v>
      </c>
      <c r="HH91" s="312">
        <f t="shared" si="1170"/>
        <v>0</v>
      </c>
      <c r="HI91" s="312">
        <f t="shared" si="1170"/>
        <v>0</v>
      </c>
      <c r="HJ91" s="312">
        <f t="shared" si="1170"/>
        <v>0</v>
      </c>
      <c r="HL91" s="312">
        <f>HL$40*HL67</f>
        <v>0</v>
      </c>
      <c r="HM91" s="312">
        <f t="shared" ref="HM91:IT91" si="1171">HM$40*HM67</f>
        <v>0</v>
      </c>
      <c r="HN91" s="312">
        <f t="shared" si="1171"/>
        <v>0</v>
      </c>
      <c r="HO91" s="312">
        <f t="shared" si="1171"/>
        <v>0</v>
      </c>
      <c r="HP91" s="312">
        <f t="shared" si="1171"/>
        <v>0</v>
      </c>
      <c r="HQ91" s="312">
        <f t="shared" si="1171"/>
        <v>0</v>
      </c>
      <c r="HR91" s="312">
        <f t="shared" si="1171"/>
        <v>0</v>
      </c>
      <c r="HS91" s="312">
        <f t="shared" si="1171"/>
        <v>0</v>
      </c>
      <c r="HT91" s="312">
        <f t="shared" si="1171"/>
        <v>0</v>
      </c>
      <c r="HU91" s="312">
        <f t="shared" si="1171"/>
        <v>0</v>
      </c>
      <c r="HV91" s="312">
        <f t="shared" si="1171"/>
        <v>0</v>
      </c>
      <c r="HW91" s="312">
        <f t="shared" si="1171"/>
        <v>0</v>
      </c>
      <c r="HX91" s="312">
        <f t="shared" si="1171"/>
        <v>0</v>
      </c>
      <c r="HY91" s="312">
        <f t="shared" si="1171"/>
        <v>0</v>
      </c>
      <c r="HZ91" s="312">
        <f t="shared" si="1171"/>
        <v>0</v>
      </c>
      <c r="IA91" s="312">
        <f t="shared" si="1171"/>
        <v>0</v>
      </c>
      <c r="IB91" s="312">
        <f t="shared" si="1171"/>
        <v>0</v>
      </c>
      <c r="IC91" s="312">
        <f t="shared" si="1171"/>
        <v>0</v>
      </c>
      <c r="ID91" s="312">
        <f t="shared" si="1171"/>
        <v>0</v>
      </c>
      <c r="IE91" s="312">
        <f t="shared" si="1171"/>
        <v>0</v>
      </c>
      <c r="IF91" s="312">
        <f t="shared" si="1171"/>
        <v>0</v>
      </c>
      <c r="IG91" s="312">
        <f t="shared" si="1171"/>
        <v>0</v>
      </c>
      <c r="IH91" s="312">
        <f t="shared" si="1171"/>
        <v>0</v>
      </c>
      <c r="II91" s="312">
        <f t="shared" si="1171"/>
        <v>0</v>
      </c>
      <c r="IJ91" s="312">
        <f t="shared" si="1171"/>
        <v>0</v>
      </c>
      <c r="IK91" s="312">
        <f t="shared" si="1171"/>
        <v>0</v>
      </c>
      <c r="IL91" s="312">
        <f t="shared" si="1171"/>
        <v>0</v>
      </c>
      <c r="IM91" s="312">
        <f t="shared" si="1171"/>
        <v>0</v>
      </c>
      <c r="IN91" s="312">
        <f t="shared" si="1171"/>
        <v>0</v>
      </c>
      <c r="IO91" s="312">
        <f t="shared" si="1171"/>
        <v>0</v>
      </c>
      <c r="IP91" s="312">
        <f t="shared" si="1171"/>
        <v>0</v>
      </c>
      <c r="IQ91" s="312">
        <f t="shared" si="1171"/>
        <v>0</v>
      </c>
      <c r="IR91" s="312">
        <f t="shared" si="1171"/>
        <v>0</v>
      </c>
      <c r="IS91" s="312">
        <f t="shared" si="1171"/>
        <v>0</v>
      </c>
      <c r="IT91" s="312">
        <f t="shared" si="1171"/>
        <v>0</v>
      </c>
      <c r="IV91" s="312">
        <f>IV$40*IV67</f>
        <v>0</v>
      </c>
      <c r="IW91" s="312">
        <f t="shared" ref="IW91:KD91" si="1172">IW$40*IW67</f>
        <v>0</v>
      </c>
      <c r="IX91" s="312">
        <f t="shared" si="1172"/>
        <v>0</v>
      </c>
      <c r="IY91" s="312">
        <f t="shared" si="1172"/>
        <v>0</v>
      </c>
      <c r="IZ91" s="312">
        <f t="shared" si="1172"/>
        <v>0</v>
      </c>
      <c r="JA91" s="312">
        <f t="shared" si="1172"/>
        <v>0</v>
      </c>
      <c r="JB91" s="312">
        <f t="shared" si="1172"/>
        <v>0</v>
      </c>
      <c r="JC91" s="312">
        <f t="shared" si="1172"/>
        <v>0</v>
      </c>
      <c r="JD91" s="312">
        <f t="shared" si="1172"/>
        <v>0</v>
      </c>
      <c r="JE91" s="312">
        <f t="shared" si="1172"/>
        <v>0</v>
      </c>
      <c r="JF91" s="312">
        <f t="shared" si="1172"/>
        <v>0</v>
      </c>
      <c r="JG91" s="312">
        <f t="shared" si="1172"/>
        <v>0</v>
      </c>
      <c r="JH91" s="312">
        <f t="shared" si="1172"/>
        <v>0</v>
      </c>
      <c r="JI91" s="312">
        <f t="shared" si="1172"/>
        <v>0</v>
      </c>
      <c r="JJ91" s="312">
        <f t="shared" si="1172"/>
        <v>0</v>
      </c>
      <c r="JK91" s="312">
        <f t="shared" si="1172"/>
        <v>0</v>
      </c>
      <c r="JL91" s="312">
        <f t="shared" si="1172"/>
        <v>0</v>
      </c>
      <c r="JM91" s="312">
        <f t="shared" si="1172"/>
        <v>0</v>
      </c>
      <c r="JN91" s="312">
        <f t="shared" si="1172"/>
        <v>0</v>
      </c>
      <c r="JO91" s="312">
        <f t="shared" si="1172"/>
        <v>0</v>
      </c>
      <c r="JP91" s="312">
        <f t="shared" si="1172"/>
        <v>0</v>
      </c>
      <c r="JQ91" s="312">
        <f t="shared" si="1172"/>
        <v>0</v>
      </c>
      <c r="JR91" s="312">
        <f t="shared" si="1172"/>
        <v>0</v>
      </c>
      <c r="JS91" s="312">
        <f t="shared" si="1172"/>
        <v>0</v>
      </c>
      <c r="JT91" s="312">
        <f t="shared" si="1172"/>
        <v>0</v>
      </c>
      <c r="JU91" s="312">
        <f t="shared" si="1172"/>
        <v>0</v>
      </c>
      <c r="JV91" s="312">
        <f t="shared" si="1172"/>
        <v>0</v>
      </c>
      <c r="JW91" s="312">
        <f t="shared" si="1172"/>
        <v>0</v>
      </c>
      <c r="JX91" s="312">
        <f t="shared" si="1172"/>
        <v>0</v>
      </c>
      <c r="JY91" s="312">
        <f t="shared" si="1172"/>
        <v>0</v>
      </c>
      <c r="JZ91" s="312">
        <f t="shared" si="1172"/>
        <v>0</v>
      </c>
      <c r="KA91" s="312">
        <f t="shared" si="1172"/>
        <v>0</v>
      </c>
      <c r="KB91" s="312">
        <f t="shared" si="1172"/>
        <v>0</v>
      </c>
      <c r="KC91" s="312">
        <f t="shared" si="1172"/>
        <v>0</v>
      </c>
      <c r="KD91" s="312">
        <f t="shared" si="1172"/>
        <v>0</v>
      </c>
      <c r="KF91" s="312">
        <f>KF$40*KF67</f>
        <v>0</v>
      </c>
      <c r="KG91" s="312">
        <f t="shared" ref="KG91:LN91" si="1173">KG$40*KG67</f>
        <v>0</v>
      </c>
      <c r="KH91" s="312">
        <f t="shared" si="1173"/>
        <v>0</v>
      </c>
      <c r="KI91" s="312">
        <f t="shared" si="1173"/>
        <v>0</v>
      </c>
      <c r="KJ91" s="312">
        <f t="shared" si="1173"/>
        <v>0</v>
      </c>
      <c r="KK91" s="312">
        <f t="shared" si="1173"/>
        <v>0</v>
      </c>
      <c r="KL91" s="312">
        <f t="shared" si="1173"/>
        <v>0</v>
      </c>
      <c r="KM91" s="312">
        <f t="shared" si="1173"/>
        <v>0</v>
      </c>
      <c r="KN91" s="312">
        <f t="shared" si="1173"/>
        <v>0</v>
      </c>
      <c r="KO91" s="312">
        <f t="shared" si="1173"/>
        <v>0</v>
      </c>
      <c r="KP91" s="312">
        <f t="shared" si="1173"/>
        <v>0</v>
      </c>
      <c r="KQ91" s="312">
        <f t="shared" si="1173"/>
        <v>0</v>
      </c>
      <c r="KR91" s="312">
        <f t="shared" si="1173"/>
        <v>0</v>
      </c>
      <c r="KS91" s="312">
        <f t="shared" si="1173"/>
        <v>0</v>
      </c>
      <c r="KT91" s="312">
        <f t="shared" si="1173"/>
        <v>0</v>
      </c>
      <c r="KU91" s="312">
        <f t="shared" si="1173"/>
        <v>0</v>
      </c>
      <c r="KV91" s="312">
        <f t="shared" si="1173"/>
        <v>0</v>
      </c>
      <c r="KW91" s="312">
        <f t="shared" si="1173"/>
        <v>0</v>
      </c>
      <c r="KX91" s="312">
        <f t="shared" si="1173"/>
        <v>0</v>
      </c>
      <c r="KY91" s="312">
        <f t="shared" si="1173"/>
        <v>0</v>
      </c>
      <c r="KZ91" s="312">
        <f t="shared" si="1173"/>
        <v>0</v>
      </c>
      <c r="LA91" s="312">
        <f t="shared" si="1173"/>
        <v>0</v>
      </c>
      <c r="LB91" s="312">
        <f t="shared" si="1173"/>
        <v>0</v>
      </c>
      <c r="LC91" s="312">
        <f t="shared" si="1173"/>
        <v>0</v>
      </c>
      <c r="LD91" s="312">
        <f t="shared" si="1173"/>
        <v>0</v>
      </c>
      <c r="LE91" s="312">
        <f t="shared" si="1173"/>
        <v>0</v>
      </c>
      <c r="LF91" s="312">
        <f t="shared" si="1173"/>
        <v>0</v>
      </c>
      <c r="LG91" s="312">
        <f t="shared" si="1173"/>
        <v>0</v>
      </c>
      <c r="LH91" s="312">
        <f t="shared" si="1173"/>
        <v>0</v>
      </c>
      <c r="LI91" s="312">
        <f t="shared" si="1173"/>
        <v>0</v>
      </c>
      <c r="LJ91" s="312">
        <f t="shared" si="1173"/>
        <v>0</v>
      </c>
      <c r="LK91" s="312">
        <f t="shared" si="1173"/>
        <v>0</v>
      </c>
      <c r="LL91" s="312">
        <f t="shared" si="1173"/>
        <v>0</v>
      </c>
      <c r="LM91" s="312">
        <f t="shared" si="1173"/>
        <v>0</v>
      </c>
      <c r="LN91" s="312">
        <f t="shared" si="1173"/>
        <v>0</v>
      </c>
      <c r="LP91" s="312">
        <f>LP$40*LP67</f>
        <v>0</v>
      </c>
      <c r="LQ91" s="312">
        <f t="shared" ref="LQ91:MX91" si="1174">LQ$40*LQ67</f>
        <v>0</v>
      </c>
      <c r="LR91" s="312">
        <f t="shared" si="1174"/>
        <v>0</v>
      </c>
      <c r="LS91" s="312">
        <f t="shared" si="1174"/>
        <v>0</v>
      </c>
      <c r="LT91" s="312">
        <f t="shared" si="1174"/>
        <v>0</v>
      </c>
      <c r="LU91" s="312">
        <f t="shared" si="1174"/>
        <v>0</v>
      </c>
      <c r="LV91" s="312">
        <f t="shared" si="1174"/>
        <v>0</v>
      </c>
      <c r="LW91" s="312">
        <f t="shared" si="1174"/>
        <v>0</v>
      </c>
      <c r="LX91" s="312">
        <f t="shared" si="1174"/>
        <v>0</v>
      </c>
      <c r="LY91" s="312">
        <f t="shared" si="1174"/>
        <v>0</v>
      </c>
      <c r="LZ91" s="312">
        <f t="shared" si="1174"/>
        <v>0</v>
      </c>
      <c r="MA91" s="312">
        <f t="shared" si="1174"/>
        <v>0</v>
      </c>
      <c r="MB91" s="312">
        <f t="shared" si="1174"/>
        <v>0</v>
      </c>
      <c r="MC91" s="312">
        <f t="shared" si="1174"/>
        <v>0</v>
      </c>
      <c r="MD91" s="312">
        <f t="shared" si="1174"/>
        <v>0</v>
      </c>
      <c r="ME91" s="312">
        <f t="shared" si="1174"/>
        <v>0</v>
      </c>
      <c r="MF91" s="312">
        <f t="shared" si="1174"/>
        <v>0</v>
      </c>
      <c r="MG91" s="312">
        <f t="shared" si="1174"/>
        <v>0</v>
      </c>
      <c r="MH91" s="312">
        <f t="shared" si="1174"/>
        <v>0</v>
      </c>
      <c r="MI91" s="312">
        <f t="shared" si="1174"/>
        <v>0</v>
      </c>
      <c r="MJ91" s="312">
        <f t="shared" si="1174"/>
        <v>0</v>
      </c>
      <c r="MK91" s="312">
        <f t="shared" si="1174"/>
        <v>0</v>
      </c>
      <c r="ML91" s="312">
        <f t="shared" si="1174"/>
        <v>0</v>
      </c>
      <c r="MM91" s="312">
        <f t="shared" si="1174"/>
        <v>0</v>
      </c>
      <c r="MN91" s="312">
        <f t="shared" si="1174"/>
        <v>0</v>
      </c>
      <c r="MO91" s="312">
        <f t="shared" si="1174"/>
        <v>0</v>
      </c>
      <c r="MP91" s="312">
        <f t="shared" si="1174"/>
        <v>0</v>
      </c>
      <c r="MQ91" s="312">
        <f t="shared" si="1174"/>
        <v>0</v>
      </c>
      <c r="MR91" s="312">
        <f t="shared" si="1174"/>
        <v>0</v>
      </c>
      <c r="MS91" s="312">
        <f t="shared" si="1174"/>
        <v>0</v>
      </c>
      <c r="MT91" s="312">
        <f t="shared" si="1174"/>
        <v>0</v>
      </c>
      <c r="MU91" s="312">
        <f t="shared" si="1174"/>
        <v>5613.8587914994687</v>
      </c>
      <c r="MV91" s="312">
        <f t="shared" si="1174"/>
        <v>6406.1615885106503</v>
      </c>
      <c r="MW91" s="312">
        <f t="shared" si="1174"/>
        <v>6279.6868439266545</v>
      </c>
      <c r="MX91" s="312">
        <f t="shared" si="1174"/>
        <v>5572.156658856612</v>
      </c>
      <c r="MZ91" s="312">
        <f>MZ$40*MZ67</f>
        <v>0</v>
      </c>
      <c r="NA91" s="312">
        <f t="shared" ref="NA91:OH91" si="1175">NA$40*NA67</f>
        <v>0</v>
      </c>
      <c r="NB91" s="312">
        <f t="shared" si="1175"/>
        <v>0</v>
      </c>
      <c r="NC91" s="312">
        <f t="shared" si="1175"/>
        <v>0</v>
      </c>
      <c r="ND91" s="312">
        <f t="shared" si="1175"/>
        <v>0</v>
      </c>
      <c r="NE91" s="312">
        <f t="shared" si="1175"/>
        <v>0</v>
      </c>
      <c r="NF91" s="312">
        <f t="shared" si="1175"/>
        <v>0</v>
      </c>
      <c r="NG91" s="312">
        <f t="shared" si="1175"/>
        <v>0</v>
      </c>
      <c r="NH91" s="312">
        <f t="shared" si="1175"/>
        <v>0</v>
      </c>
      <c r="NI91" s="312">
        <f t="shared" si="1175"/>
        <v>0</v>
      </c>
      <c r="NJ91" s="312">
        <f t="shared" si="1175"/>
        <v>0</v>
      </c>
      <c r="NK91" s="312">
        <f t="shared" si="1175"/>
        <v>0</v>
      </c>
      <c r="NL91" s="312">
        <f t="shared" si="1175"/>
        <v>0</v>
      </c>
      <c r="NM91" s="312">
        <f t="shared" si="1175"/>
        <v>0</v>
      </c>
      <c r="NN91" s="312">
        <f t="shared" si="1175"/>
        <v>0</v>
      </c>
      <c r="NO91" s="312">
        <f t="shared" si="1175"/>
        <v>0</v>
      </c>
      <c r="NP91" s="312">
        <f t="shared" si="1175"/>
        <v>0</v>
      </c>
      <c r="NQ91" s="312">
        <f t="shared" si="1175"/>
        <v>0</v>
      </c>
      <c r="NR91" s="312">
        <f t="shared" si="1175"/>
        <v>0</v>
      </c>
      <c r="NS91" s="312">
        <f t="shared" si="1175"/>
        <v>0</v>
      </c>
      <c r="NT91" s="312">
        <f t="shared" si="1175"/>
        <v>0</v>
      </c>
      <c r="NU91" s="312">
        <f t="shared" si="1175"/>
        <v>0</v>
      </c>
      <c r="NV91" s="312">
        <f t="shared" si="1175"/>
        <v>0</v>
      </c>
      <c r="NW91" s="312">
        <f t="shared" si="1175"/>
        <v>0</v>
      </c>
      <c r="NX91" s="312">
        <f t="shared" si="1175"/>
        <v>0</v>
      </c>
      <c r="NY91" s="312">
        <f t="shared" si="1175"/>
        <v>0</v>
      </c>
      <c r="NZ91" s="312">
        <f t="shared" si="1175"/>
        <v>0</v>
      </c>
      <c r="OA91" s="312">
        <f t="shared" si="1175"/>
        <v>0</v>
      </c>
      <c r="OB91" s="312">
        <f t="shared" si="1175"/>
        <v>0</v>
      </c>
      <c r="OC91" s="312">
        <f t="shared" si="1175"/>
        <v>0</v>
      </c>
      <c r="OD91" s="312">
        <f t="shared" si="1175"/>
        <v>0</v>
      </c>
      <c r="OE91" s="312">
        <f t="shared" si="1175"/>
        <v>0</v>
      </c>
      <c r="OF91" s="312">
        <f t="shared" si="1175"/>
        <v>0</v>
      </c>
      <c r="OG91" s="312">
        <f t="shared" si="1175"/>
        <v>0</v>
      </c>
      <c r="OH91" s="312">
        <f t="shared" si="1175"/>
        <v>0</v>
      </c>
      <c r="OJ91" s="312">
        <f>OJ$40*OJ67</f>
        <v>3.2470203772273329</v>
      </c>
      <c r="OK91" s="312">
        <f t="shared" ref="OK91:PR91" si="1176">OK$40*OK67</f>
        <v>3.421753833470023</v>
      </c>
      <c r="OL91" s="312">
        <f t="shared" si="1176"/>
        <v>2.8758857197965693</v>
      </c>
      <c r="OM91" s="312">
        <f t="shared" si="1176"/>
        <v>2.8888137337810651</v>
      </c>
      <c r="ON91" s="312">
        <f t="shared" si="1176"/>
        <v>8.4347555432423604</v>
      </c>
      <c r="OO91" s="312">
        <f t="shared" si="1176"/>
        <v>4.1942875548403515</v>
      </c>
      <c r="OP91" s="312">
        <f t="shared" si="1176"/>
        <v>3.3684709984139896</v>
      </c>
      <c r="OQ91" s="312">
        <f t="shared" si="1176"/>
        <v>5.0400767930240358</v>
      </c>
      <c r="OR91" s="312">
        <f t="shared" si="1176"/>
        <v>5.0220601442506165</v>
      </c>
      <c r="OS91" s="312">
        <f t="shared" si="1176"/>
        <v>5.4943751578348801</v>
      </c>
      <c r="OT91" s="312">
        <f t="shared" si="1176"/>
        <v>6.8870656462658078</v>
      </c>
      <c r="OU91" s="312">
        <f t="shared" si="1176"/>
        <v>5.5269534796206736</v>
      </c>
      <c r="OV91" s="312">
        <f t="shared" si="1176"/>
        <v>0.66010526155024629</v>
      </c>
      <c r="OW91" s="312">
        <f t="shared" si="1176"/>
        <v>0.45504522142564108</v>
      </c>
      <c r="OX91" s="312">
        <f t="shared" si="1176"/>
        <v>4.634300033525971</v>
      </c>
      <c r="OY91" s="312">
        <f t="shared" si="1176"/>
        <v>5.2176247878699415</v>
      </c>
      <c r="OZ91" s="312">
        <f t="shared" si="1176"/>
        <v>5.349955330337747</v>
      </c>
      <c r="PA91" s="312">
        <f t="shared" si="1176"/>
        <v>25.814723915055474</v>
      </c>
      <c r="PB91" s="312">
        <f t="shared" si="1176"/>
        <v>27.924686881596791</v>
      </c>
      <c r="PC91" s="312">
        <f t="shared" si="1176"/>
        <v>40.756592985434146</v>
      </c>
      <c r="PD91" s="312">
        <f t="shared" si="1176"/>
        <v>40.859822599402662</v>
      </c>
      <c r="PE91" s="312">
        <f t="shared" si="1176"/>
        <v>48.074139876840491</v>
      </c>
      <c r="PF91" s="312">
        <f t="shared" si="1176"/>
        <v>49.632005134615483</v>
      </c>
      <c r="PG91" s="312">
        <f t="shared" si="1176"/>
        <v>53.448381395929296</v>
      </c>
      <c r="PH91" s="312">
        <f t="shared" si="1176"/>
        <v>67.953249846110012</v>
      </c>
      <c r="PI91" s="312">
        <f t="shared" si="1176"/>
        <v>61.600750043191816</v>
      </c>
      <c r="PJ91" s="312">
        <f t="shared" si="1176"/>
        <v>50.337069140619604</v>
      </c>
      <c r="PK91" s="312">
        <f t="shared" si="1176"/>
        <v>46.34711713104965</v>
      </c>
      <c r="PL91" s="312">
        <f t="shared" si="1176"/>
        <v>44.423294893249441</v>
      </c>
      <c r="PM91" s="312">
        <f t="shared" si="1176"/>
        <v>41.411942333612465</v>
      </c>
      <c r="PN91" s="312">
        <f t="shared" si="1176"/>
        <v>43.017494421944072</v>
      </c>
      <c r="PO91" s="312">
        <f t="shared" si="1176"/>
        <v>109.50816484387424</v>
      </c>
      <c r="PP91" s="312">
        <f t="shared" si="1176"/>
        <v>113.86434096705433</v>
      </c>
      <c r="PQ91" s="312">
        <f t="shared" si="1176"/>
        <v>108.5902004356862</v>
      </c>
      <c r="PR91" s="312">
        <f t="shared" si="1176"/>
        <v>110.75775835868825</v>
      </c>
      <c r="PT91" s="312">
        <f>PT$40*PT67</f>
        <v>0</v>
      </c>
      <c r="PU91" s="312">
        <f t="shared" ref="PU91:RB91" si="1177">PU$40*PU67</f>
        <v>0</v>
      </c>
      <c r="PV91" s="312">
        <f t="shared" si="1177"/>
        <v>0</v>
      </c>
      <c r="PW91" s="312">
        <f t="shared" si="1177"/>
        <v>0</v>
      </c>
      <c r="PX91" s="312">
        <f t="shared" si="1177"/>
        <v>0</v>
      </c>
      <c r="PY91" s="312">
        <f t="shared" si="1177"/>
        <v>0</v>
      </c>
      <c r="PZ91" s="312">
        <f t="shared" si="1177"/>
        <v>0</v>
      </c>
      <c r="QA91" s="312">
        <f t="shared" si="1177"/>
        <v>0</v>
      </c>
      <c r="QB91" s="312">
        <f t="shared" si="1177"/>
        <v>0</v>
      </c>
      <c r="QC91" s="312">
        <f t="shared" si="1177"/>
        <v>0</v>
      </c>
      <c r="QD91" s="312">
        <f t="shared" si="1177"/>
        <v>0</v>
      </c>
      <c r="QE91" s="312">
        <f t="shared" si="1177"/>
        <v>0</v>
      </c>
      <c r="QF91" s="312">
        <f t="shared" si="1177"/>
        <v>0</v>
      </c>
      <c r="QG91" s="312">
        <f t="shared" si="1177"/>
        <v>0</v>
      </c>
      <c r="QH91" s="312">
        <f t="shared" si="1177"/>
        <v>0</v>
      </c>
      <c r="QI91" s="312">
        <f t="shared" si="1177"/>
        <v>0</v>
      </c>
      <c r="QJ91" s="312">
        <f t="shared" si="1177"/>
        <v>0</v>
      </c>
      <c r="QK91" s="312">
        <f t="shared" si="1177"/>
        <v>0</v>
      </c>
      <c r="QL91" s="312">
        <f t="shared" si="1177"/>
        <v>0</v>
      </c>
      <c r="QM91" s="312">
        <f t="shared" si="1177"/>
        <v>0</v>
      </c>
      <c r="QN91" s="312">
        <f t="shared" si="1177"/>
        <v>0</v>
      </c>
      <c r="QO91" s="312">
        <f t="shared" si="1177"/>
        <v>0</v>
      </c>
      <c r="QP91" s="312">
        <f t="shared" si="1177"/>
        <v>0</v>
      </c>
      <c r="QQ91" s="312">
        <f t="shared" si="1177"/>
        <v>0</v>
      </c>
      <c r="QR91" s="312">
        <f t="shared" si="1177"/>
        <v>0</v>
      </c>
      <c r="QS91" s="312">
        <f t="shared" si="1177"/>
        <v>0</v>
      </c>
      <c r="QT91" s="312">
        <f t="shared" si="1177"/>
        <v>0</v>
      </c>
      <c r="QU91" s="312">
        <f t="shared" si="1177"/>
        <v>0</v>
      </c>
      <c r="QV91" s="312">
        <f t="shared" si="1177"/>
        <v>0</v>
      </c>
      <c r="QW91" s="312">
        <f t="shared" si="1177"/>
        <v>0</v>
      </c>
      <c r="QX91" s="312">
        <f t="shared" si="1177"/>
        <v>0</v>
      </c>
      <c r="QY91" s="312">
        <f t="shared" si="1177"/>
        <v>0</v>
      </c>
      <c r="QZ91" s="312">
        <f t="shared" si="1177"/>
        <v>0</v>
      </c>
      <c r="RA91" s="312">
        <f t="shared" si="1177"/>
        <v>0</v>
      </c>
      <c r="RB91" s="312">
        <f t="shared" si="1177"/>
        <v>0</v>
      </c>
      <c r="RD91" s="312">
        <f>RD$40*RD67</f>
        <v>0.82848800264694189</v>
      </c>
      <c r="RE91" s="312">
        <f t="shared" ref="RE91:SL91" si="1178">RE$40*RE67</f>
        <v>0.85580759596714251</v>
      </c>
      <c r="RF91" s="312">
        <f t="shared" si="1178"/>
        <v>0.17308673687323842</v>
      </c>
      <c r="RG91" s="312">
        <f t="shared" si="1178"/>
        <v>0</v>
      </c>
      <c r="RH91" s="312">
        <f t="shared" si="1178"/>
        <v>0.26453706915295239</v>
      </c>
      <c r="RI91" s="312">
        <f t="shared" si="1178"/>
        <v>0</v>
      </c>
      <c r="RJ91" s="312">
        <f t="shared" si="1178"/>
        <v>0</v>
      </c>
      <c r="RK91" s="312">
        <f t="shared" si="1178"/>
        <v>0.12259007925028821</v>
      </c>
      <c r="RL91" s="312">
        <f t="shared" si="1178"/>
        <v>9.6092139587743999E-2</v>
      </c>
      <c r="RM91" s="312">
        <f t="shared" si="1178"/>
        <v>0</v>
      </c>
      <c r="RN91" s="312">
        <f t="shared" si="1178"/>
        <v>0.57796832744809223</v>
      </c>
      <c r="RO91" s="312">
        <f t="shared" si="1178"/>
        <v>0.10825930623422271</v>
      </c>
      <c r="RP91" s="312">
        <f t="shared" si="1178"/>
        <v>0.17183147916003461</v>
      </c>
      <c r="RQ91" s="312">
        <f t="shared" si="1178"/>
        <v>0.92488801283918731</v>
      </c>
      <c r="RR91" s="312">
        <f t="shared" si="1178"/>
        <v>0</v>
      </c>
      <c r="RS91" s="312">
        <f t="shared" si="1178"/>
        <v>0</v>
      </c>
      <c r="RT91" s="312">
        <f t="shared" si="1178"/>
        <v>0.2308750556732139</v>
      </c>
      <c r="RU91" s="312">
        <f t="shared" si="1178"/>
        <v>0.31541835690817766</v>
      </c>
      <c r="RV91" s="312">
        <f t="shared" si="1178"/>
        <v>0</v>
      </c>
      <c r="RW91" s="312">
        <f t="shared" si="1178"/>
        <v>0</v>
      </c>
      <c r="RX91" s="312">
        <f t="shared" si="1178"/>
        <v>0</v>
      </c>
      <c r="RY91" s="312">
        <f t="shared" si="1178"/>
        <v>0</v>
      </c>
      <c r="RZ91" s="312">
        <f t="shared" si="1178"/>
        <v>0.323743250475439</v>
      </c>
      <c r="SA91" s="312">
        <f t="shared" si="1178"/>
        <v>0.30575822867369684</v>
      </c>
      <c r="SB91" s="312">
        <f t="shared" si="1178"/>
        <v>1.5411497334016375</v>
      </c>
      <c r="SC91" s="312">
        <f t="shared" si="1178"/>
        <v>1.3596426336452487</v>
      </c>
      <c r="SD91" s="312">
        <f t="shared" si="1178"/>
        <v>0</v>
      </c>
      <c r="SE91" s="312">
        <f t="shared" si="1178"/>
        <v>0.26078878917332748</v>
      </c>
      <c r="SF91" s="312">
        <f t="shared" si="1178"/>
        <v>0</v>
      </c>
      <c r="SG91" s="312">
        <f t="shared" si="1178"/>
        <v>0.24986616764099318</v>
      </c>
      <c r="SH91" s="312">
        <f t="shared" si="1178"/>
        <v>0</v>
      </c>
      <c r="SI91" s="312">
        <f t="shared" si="1178"/>
        <v>59.544883738427345</v>
      </c>
      <c r="SJ91" s="312">
        <f t="shared" si="1178"/>
        <v>62.040981364873517</v>
      </c>
      <c r="SK91" s="312">
        <f t="shared" si="1178"/>
        <v>66.241021703621129</v>
      </c>
      <c r="SL91" s="312">
        <f t="shared" si="1178"/>
        <v>20.38568884211281</v>
      </c>
      <c r="SN91" s="312">
        <f>SN$40*SN67</f>
        <v>52.719007566366997</v>
      </c>
      <c r="SO91" s="312">
        <f t="shared" ref="SO91:TV91" si="1179">SO$40*SO67</f>
        <v>57.20990566381991</v>
      </c>
      <c r="SP91" s="312">
        <f t="shared" si="1179"/>
        <v>59.980280716423479</v>
      </c>
      <c r="SQ91" s="312">
        <f t="shared" si="1179"/>
        <v>63.288317797041707</v>
      </c>
      <c r="SR91" s="312">
        <f t="shared" si="1179"/>
        <v>126.89186184252129</v>
      </c>
      <c r="SS91" s="312">
        <f t="shared" si="1179"/>
        <v>92.21080126050235</v>
      </c>
      <c r="ST91" s="312">
        <f t="shared" si="1179"/>
        <v>78.468391644472277</v>
      </c>
      <c r="SU91" s="312">
        <f t="shared" si="1179"/>
        <v>103.20156044392823</v>
      </c>
      <c r="SV91" s="312">
        <f t="shared" si="1179"/>
        <v>90.622592907088872</v>
      </c>
      <c r="SW91" s="312">
        <f t="shared" si="1179"/>
        <v>85.530875494514873</v>
      </c>
      <c r="SX91" s="312">
        <f t="shared" si="1179"/>
        <v>78.564234122282045</v>
      </c>
      <c r="SY91" s="312">
        <f t="shared" si="1179"/>
        <v>80.114886045702619</v>
      </c>
      <c r="SZ91" s="312">
        <f t="shared" si="1179"/>
        <v>85.449252970541124</v>
      </c>
      <c r="TA91" s="312">
        <f t="shared" si="1179"/>
        <v>88.21506369760769</v>
      </c>
      <c r="TB91" s="312">
        <f t="shared" si="1179"/>
        <v>99.270641320620598</v>
      </c>
      <c r="TC91" s="312">
        <f t="shared" si="1179"/>
        <v>100.52452531601811</v>
      </c>
      <c r="TD91" s="312">
        <f t="shared" si="1179"/>
        <v>97.603609595806859</v>
      </c>
      <c r="TE91" s="312">
        <f t="shared" si="1179"/>
        <v>110.09414767749105</v>
      </c>
      <c r="TF91" s="312">
        <f t="shared" si="1179"/>
        <v>99.65626792198286</v>
      </c>
      <c r="TG91" s="312">
        <f t="shared" si="1179"/>
        <v>133.40171270242899</v>
      </c>
      <c r="TH91" s="312">
        <f t="shared" si="1179"/>
        <v>147.88417531263107</v>
      </c>
      <c r="TI91" s="312">
        <f t="shared" si="1179"/>
        <v>166.92724033826161</v>
      </c>
      <c r="TJ91" s="312">
        <f t="shared" si="1179"/>
        <v>155.07829957881086</v>
      </c>
      <c r="TK91" s="312">
        <f t="shared" si="1179"/>
        <v>157.29268598267109</v>
      </c>
      <c r="TL91" s="312">
        <f t="shared" si="1179"/>
        <v>137.62717841089773</v>
      </c>
      <c r="TM91" s="312">
        <f t="shared" si="1179"/>
        <v>130.16134733406386</v>
      </c>
      <c r="TN91" s="312">
        <f t="shared" si="1179"/>
        <v>106.61666809944813</v>
      </c>
      <c r="TO91" s="312">
        <f t="shared" si="1179"/>
        <v>133.0245563118323</v>
      </c>
      <c r="TP91" s="312">
        <f t="shared" si="1179"/>
        <v>166.64530538394479</v>
      </c>
      <c r="TQ91" s="312">
        <f t="shared" si="1179"/>
        <v>144.20184908869388</v>
      </c>
      <c r="TR91" s="312">
        <f t="shared" si="1179"/>
        <v>151.96087104400243</v>
      </c>
      <c r="TS91" s="312">
        <f t="shared" si="1179"/>
        <v>0</v>
      </c>
      <c r="TT91" s="312">
        <f t="shared" si="1179"/>
        <v>182.24075190193244</v>
      </c>
      <c r="TU91" s="312">
        <f t="shared" si="1179"/>
        <v>183.17465082651594</v>
      </c>
      <c r="TV91" s="312">
        <f t="shared" si="1179"/>
        <v>59.956867877280573</v>
      </c>
      <c r="TX91" s="312">
        <f>TX$40*TX67</f>
        <v>101.38586498861255</v>
      </c>
      <c r="TY91" s="312">
        <f t="shared" ref="TY91:VF91" si="1180">TY$40*TY67</f>
        <v>146.65457031931246</v>
      </c>
      <c r="TZ91" s="312">
        <f t="shared" si="1180"/>
        <v>175.01420251700657</v>
      </c>
      <c r="UA91" s="312">
        <f t="shared" si="1180"/>
        <v>120.33812678805111</v>
      </c>
      <c r="UB91" s="312">
        <f t="shared" si="1180"/>
        <v>156.92586377164884</v>
      </c>
      <c r="UC91" s="312">
        <f t="shared" si="1180"/>
        <v>164.87964251826048</v>
      </c>
      <c r="UD91" s="312">
        <f t="shared" si="1180"/>
        <v>167.64184703692672</v>
      </c>
      <c r="UE91" s="312">
        <f t="shared" si="1180"/>
        <v>122.99829361158844</v>
      </c>
      <c r="UF91" s="312">
        <f t="shared" si="1180"/>
        <v>88.163745322189271</v>
      </c>
      <c r="UG91" s="312">
        <f t="shared" si="1180"/>
        <v>54.936082243466686</v>
      </c>
      <c r="UH91" s="312">
        <f t="shared" si="1180"/>
        <v>35.698158439854723</v>
      </c>
      <c r="UI91" s="312">
        <f t="shared" si="1180"/>
        <v>23.019174784492648</v>
      </c>
      <c r="UJ91" s="312">
        <f t="shared" si="1180"/>
        <v>0</v>
      </c>
      <c r="UK91" s="312">
        <f t="shared" si="1180"/>
        <v>0</v>
      </c>
      <c r="UL91" s="312">
        <f t="shared" si="1180"/>
        <v>0</v>
      </c>
      <c r="UM91" s="312">
        <f t="shared" si="1180"/>
        <v>0</v>
      </c>
      <c r="UN91" s="312">
        <f t="shared" si="1180"/>
        <v>0</v>
      </c>
      <c r="UO91" s="312">
        <f t="shared" si="1180"/>
        <v>0</v>
      </c>
      <c r="UP91" s="312">
        <f t="shared" si="1180"/>
        <v>0</v>
      </c>
      <c r="UQ91" s="312">
        <f t="shared" si="1180"/>
        <v>0</v>
      </c>
      <c r="UR91" s="312">
        <f t="shared" si="1180"/>
        <v>0</v>
      </c>
      <c r="US91" s="312">
        <f t="shared" si="1180"/>
        <v>0</v>
      </c>
      <c r="UT91" s="312">
        <f t="shared" si="1180"/>
        <v>0</v>
      </c>
      <c r="UU91" s="312">
        <f t="shared" si="1180"/>
        <v>0</v>
      </c>
      <c r="UV91" s="312">
        <f t="shared" si="1180"/>
        <v>0</v>
      </c>
      <c r="UW91" s="312">
        <f t="shared" si="1180"/>
        <v>0</v>
      </c>
      <c r="UX91" s="312">
        <f t="shared" si="1180"/>
        <v>0</v>
      </c>
      <c r="UY91" s="312">
        <f t="shared" si="1180"/>
        <v>0</v>
      </c>
      <c r="UZ91" s="312">
        <f t="shared" si="1180"/>
        <v>0</v>
      </c>
      <c r="VA91" s="312">
        <f t="shared" si="1180"/>
        <v>0</v>
      </c>
      <c r="VB91" s="312">
        <f t="shared" si="1180"/>
        <v>0</v>
      </c>
      <c r="VC91" s="312">
        <f t="shared" si="1180"/>
        <v>10.013567763438497</v>
      </c>
      <c r="VD91" s="312">
        <f t="shared" si="1180"/>
        <v>0</v>
      </c>
      <c r="VE91" s="312">
        <f t="shared" si="1180"/>
        <v>0</v>
      </c>
      <c r="VF91" s="312">
        <f t="shared" si="1180"/>
        <v>0</v>
      </c>
      <c r="VH91" s="312">
        <f>VH$40*VH67</f>
        <v>0</v>
      </c>
      <c r="VI91" s="312">
        <f t="shared" ref="VI91:WP91" si="1181">VI$40*VI67</f>
        <v>0</v>
      </c>
      <c r="VJ91" s="312">
        <f t="shared" si="1181"/>
        <v>0</v>
      </c>
      <c r="VK91" s="312">
        <f t="shared" si="1181"/>
        <v>0</v>
      </c>
      <c r="VL91" s="312">
        <f t="shared" si="1181"/>
        <v>0</v>
      </c>
      <c r="VM91" s="312">
        <f t="shared" si="1181"/>
        <v>0</v>
      </c>
      <c r="VN91" s="312">
        <f t="shared" si="1181"/>
        <v>0</v>
      </c>
      <c r="VO91" s="312">
        <f t="shared" si="1181"/>
        <v>0</v>
      </c>
      <c r="VP91" s="312">
        <f t="shared" si="1181"/>
        <v>0</v>
      </c>
      <c r="VQ91" s="312">
        <f t="shared" si="1181"/>
        <v>0</v>
      </c>
      <c r="VR91" s="312">
        <f t="shared" si="1181"/>
        <v>0</v>
      </c>
      <c r="VS91" s="312">
        <f t="shared" si="1181"/>
        <v>0</v>
      </c>
      <c r="VT91" s="312">
        <f t="shared" si="1181"/>
        <v>0</v>
      </c>
      <c r="VU91" s="312">
        <f t="shared" si="1181"/>
        <v>0</v>
      </c>
      <c r="VV91" s="312">
        <f t="shared" si="1181"/>
        <v>0</v>
      </c>
      <c r="VW91" s="312">
        <f t="shared" si="1181"/>
        <v>0</v>
      </c>
      <c r="VX91" s="312">
        <f t="shared" si="1181"/>
        <v>0</v>
      </c>
      <c r="VY91" s="312">
        <f t="shared" si="1181"/>
        <v>0</v>
      </c>
      <c r="VZ91" s="312">
        <f t="shared" si="1181"/>
        <v>0</v>
      </c>
      <c r="WA91" s="312">
        <f t="shared" si="1181"/>
        <v>0</v>
      </c>
      <c r="WB91" s="312">
        <f t="shared" si="1181"/>
        <v>0</v>
      </c>
      <c r="WC91" s="312">
        <f t="shared" si="1181"/>
        <v>0</v>
      </c>
      <c r="WD91" s="312">
        <f t="shared" si="1181"/>
        <v>0</v>
      </c>
      <c r="WE91" s="312">
        <f t="shared" si="1181"/>
        <v>0</v>
      </c>
      <c r="WF91" s="312">
        <f t="shared" si="1181"/>
        <v>0</v>
      </c>
      <c r="WG91" s="312">
        <f t="shared" si="1181"/>
        <v>0</v>
      </c>
      <c r="WH91" s="312">
        <f t="shared" si="1181"/>
        <v>0</v>
      </c>
      <c r="WI91" s="312">
        <f t="shared" si="1181"/>
        <v>0</v>
      </c>
      <c r="WJ91" s="312">
        <f t="shared" si="1181"/>
        <v>0</v>
      </c>
      <c r="WK91" s="312">
        <f t="shared" si="1181"/>
        <v>0</v>
      </c>
      <c r="WL91" s="312">
        <f t="shared" si="1181"/>
        <v>0</v>
      </c>
      <c r="WM91" s="312">
        <f t="shared" si="1181"/>
        <v>0</v>
      </c>
      <c r="WN91" s="312">
        <f t="shared" si="1181"/>
        <v>0</v>
      </c>
      <c r="WO91" s="312">
        <f t="shared" si="1181"/>
        <v>0</v>
      </c>
      <c r="WP91" s="312">
        <f t="shared" si="1181"/>
        <v>0</v>
      </c>
      <c r="WR91" s="312">
        <f>WR$40*WR67</f>
        <v>0</v>
      </c>
      <c r="WS91" s="312">
        <f t="shared" ref="WS91:XZ91" si="1182">WS$40*WS67</f>
        <v>0</v>
      </c>
      <c r="WT91" s="312">
        <f t="shared" si="1182"/>
        <v>0</v>
      </c>
      <c r="WU91" s="312">
        <f t="shared" si="1182"/>
        <v>0</v>
      </c>
      <c r="WV91" s="312">
        <f t="shared" si="1182"/>
        <v>0</v>
      </c>
      <c r="WW91" s="312">
        <f t="shared" si="1182"/>
        <v>0</v>
      </c>
      <c r="WX91" s="312">
        <f t="shared" si="1182"/>
        <v>0</v>
      </c>
      <c r="WY91" s="312">
        <f t="shared" si="1182"/>
        <v>0</v>
      </c>
      <c r="WZ91" s="312">
        <f t="shared" si="1182"/>
        <v>0</v>
      </c>
      <c r="XA91" s="312">
        <f t="shared" si="1182"/>
        <v>0</v>
      </c>
      <c r="XB91" s="312">
        <f t="shared" si="1182"/>
        <v>0</v>
      </c>
      <c r="XC91" s="312">
        <f t="shared" si="1182"/>
        <v>0</v>
      </c>
      <c r="XD91" s="312">
        <f t="shared" si="1182"/>
        <v>0</v>
      </c>
      <c r="XE91" s="312">
        <f t="shared" si="1182"/>
        <v>0</v>
      </c>
      <c r="XF91" s="312">
        <f t="shared" si="1182"/>
        <v>0</v>
      </c>
      <c r="XG91" s="312">
        <f t="shared" si="1182"/>
        <v>0</v>
      </c>
      <c r="XH91" s="312">
        <f t="shared" si="1182"/>
        <v>0</v>
      </c>
      <c r="XI91" s="312">
        <f t="shared" si="1182"/>
        <v>0</v>
      </c>
      <c r="XJ91" s="312">
        <f t="shared" si="1182"/>
        <v>0</v>
      </c>
      <c r="XK91" s="312">
        <f t="shared" si="1182"/>
        <v>0</v>
      </c>
      <c r="XL91" s="312">
        <f t="shared" si="1182"/>
        <v>0</v>
      </c>
      <c r="XM91" s="312">
        <f t="shared" si="1182"/>
        <v>0</v>
      </c>
      <c r="XN91" s="312">
        <f t="shared" si="1182"/>
        <v>0</v>
      </c>
      <c r="XO91" s="312">
        <f t="shared" si="1182"/>
        <v>0</v>
      </c>
      <c r="XP91" s="312">
        <f t="shared" si="1182"/>
        <v>0</v>
      </c>
      <c r="XQ91" s="312">
        <f t="shared" si="1182"/>
        <v>0</v>
      </c>
      <c r="XR91" s="312">
        <f t="shared" si="1182"/>
        <v>0</v>
      </c>
      <c r="XS91" s="312">
        <f t="shared" si="1182"/>
        <v>0</v>
      </c>
      <c r="XT91" s="312">
        <f t="shared" si="1182"/>
        <v>0</v>
      </c>
      <c r="XU91" s="312">
        <f t="shared" si="1182"/>
        <v>0</v>
      </c>
      <c r="XV91" s="312">
        <f t="shared" si="1182"/>
        <v>0</v>
      </c>
      <c r="XW91" s="312">
        <f t="shared" si="1182"/>
        <v>0</v>
      </c>
      <c r="XX91" s="312">
        <f t="shared" si="1182"/>
        <v>0</v>
      </c>
      <c r="XY91" s="312">
        <f t="shared" si="1182"/>
        <v>0</v>
      </c>
      <c r="XZ91" s="312">
        <f t="shared" si="1182"/>
        <v>0</v>
      </c>
      <c r="YB91" s="312">
        <f>YB$40*YB67</f>
        <v>0</v>
      </c>
      <c r="YC91" s="312">
        <f t="shared" ref="YC91:ZJ91" si="1183">YC$40*YC67</f>
        <v>0</v>
      </c>
      <c r="YD91" s="312">
        <f t="shared" si="1183"/>
        <v>0</v>
      </c>
      <c r="YE91" s="312">
        <f t="shared" si="1183"/>
        <v>0</v>
      </c>
      <c r="YF91" s="312">
        <f t="shared" si="1183"/>
        <v>0</v>
      </c>
      <c r="YG91" s="312">
        <f t="shared" si="1183"/>
        <v>0</v>
      </c>
      <c r="YH91" s="312">
        <f t="shared" si="1183"/>
        <v>0</v>
      </c>
      <c r="YI91" s="312">
        <f t="shared" si="1183"/>
        <v>0</v>
      </c>
      <c r="YJ91" s="312">
        <f t="shared" si="1183"/>
        <v>0</v>
      </c>
      <c r="YK91" s="312">
        <f t="shared" si="1183"/>
        <v>0</v>
      </c>
      <c r="YL91" s="312">
        <f t="shared" si="1183"/>
        <v>0</v>
      </c>
      <c r="YM91" s="312">
        <f t="shared" si="1183"/>
        <v>0</v>
      </c>
      <c r="YN91" s="312">
        <f t="shared" si="1183"/>
        <v>0</v>
      </c>
      <c r="YO91" s="312">
        <f t="shared" si="1183"/>
        <v>0</v>
      </c>
      <c r="YP91" s="312">
        <f t="shared" si="1183"/>
        <v>0</v>
      </c>
      <c r="YQ91" s="312">
        <f t="shared" si="1183"/>
        <v>0</v>
      </c>
      <c r="YR91" s="312">
        <f t="shared" si="1183"/>
        <v>0</v>
      </c>
      <c r="YS91" s="312">
        <f t="shared" si="1183"/>
        <v>0</v>
      </c>
      <c r="YT91" s="312">
        <f t="shared" si="1183"/>
        <v>0</v>
      </c>
      <c r="YU91" s="312">
        <f t="shared" si="1183"/>
        <v>0</v>
      </c>
      <c r="YV91" s="312">
        <f t="shared" si="1183"/>
        <v>0</v>
      </c>
      <c r="YW91" s="312">
        <f t="shared" si="1183"/>
        <v>0</v>
      </c>
      <c r="YX91" s="312">
        <f t="shared" si="1183"/>
        <v>0</v>
      </c>
      <c r="YY91" s="312">
        <f t="shared" si="1183"/>
        <v>0</v>
      </c>
      <c r="YZ91" s="312">
        <f t="shared" si="1183"/>
        <v>0</v>
      </c>
      <c r="ZA91" s="312">
        <f t="shared" si="1183"/>
        <v>0</v>
      </c>
      <c r="ZB91" s="312">
        <f t="shared" si="1183"/>
        <v>0</v>
      </c>
      <c r="ZC91" s="312">
        <f t="shared" si="1183"/>
        <v>0</v>
      </c>
      <c r="ZD91" s="312">
        <f t="shared" si="1183"/>
        <v>0</v>
      </c>
      <c r="ZE91" s="312">
        <f t="shared" si="1183"/>
        <v>0</v>
      </c>
      <c r="ZF91" s="312">
        <f t="shared" si="1183"/>
        <v>0</v>
      </c>
      <c r="ZG91" s="312">
        <f t="shared" si="1183"/>
        <v>0</v>
      </c>
      <c r="ZH91" s="312">
        <f t="shared" si="1183"/>
        <v>0</v>
      </c>
      <c r="ZI91" s="312">
        <f t="shared" si="1183"/>
        <v>0</v>
      </c>
      <c r="ZJ91" s="312">
        <f t="shared" si="1183"/>
        <v>3.816498511655992</v>
      </c>
      <c r="ZL91" s="312">
        <f>ZL$40*ZL67</f>
        <v>0</v>
      </c>
      <c r="ZM91" s="312">
        <f t="shared" ref="ZM91:AAT91" si="1184">ZM$40*ZM67</f>
        <v>0</v>
      </c>
      <c r="ZN91" s="312">
        <f t="shared" si="1184"/>
        <v>0</v>
      </c>
      <c r="ZO91" s="312">
        <f t="shared" si="1184"/>
        <v>0</v>
      </c>
      <c r="ZP91" s="312">
        <f t="shared" si="1184"/>
        <v>0</v>
      </c>
      <c r="ZQ91" s="312">
        <f t="shared" si="1184"/>
        <v>0</v>
      </c>
      <c r="ZR91" s="312">
        <f t="shared" si="1184"/>
        <v>0</v>
      </c>
      <c r="ZS91" s="312">
        <f t="shared" si="1184"/>
        <v>0</v>
      </c>
      <c r="ZT91" s="312">
        <f t="shared" si="1184"/>
        <v>0</v>
      </c>
      <c r="ZU91" s="312">
        <f t="shared" si="1184"/>
        <v>0</v>
      </c>
      <c r="ZV91" s="312">
        <f t="shared" si="1184"/>
        <v>0</v>
      </c>
      <c r="ZW91" s="312">
        <f t="shared" si="1184"/>
        <v>0</v>
      </c>
      <c r="ZX91" s="312">
        <f t="shared" si="1184"/>
        <v>0</v>
      </c>
      <c r="ZY91" s="312">
        <f t="shared" si="1184"/>
        <v>0</v>
      </c>
      <c r="ZZ91" s="312">
        <f t="shared" si="1184"/>
        <v>0</v>
      </c>
      <c r="AAA91" s="312">
        <f t="shared" si="1184"/>
        <v>0</v>
      </c>
      <c r="AAB91" s="312">
        <f t="shared" si="1184"/>
        <v>0</v>
      </c>
      <c r="AAC91" s="312">
        <f t="shared" si="1184"/>
        <v>0</v>
      </c>
      <c r="AAD91" s="312">
        <f t="shared" si="1184"/>
        <v>0</v>
      </c>
      <c r="AAE91" s="312">
        <f t="shared" si="1184"/>
        <v>0</v>
      </c>
      <c r="AAF91" s="312">
        <f t="shared" si="1184"/>
        <v>0</v>
      </c>
      <c r="AAG91" s="312">
        <f t="shared" si="1184"/>
        <v>0</v>
      </c>
      <c r="AAH91" s="312">
        <f t="shared" si="1184"/>
        <v>0</v>
      </c>
      <c r="AAI91" s="312">
        <f t="shared" si="1184"/>
        <v>0</v>
      </c>
      <c r="AAJ91" s="312">
        <f t="shared" si="1184"/>
        <v>0</v>
      </c>
      <c r="AAK91" s="312">
        <f t="shared" si="1184"/>
        <v>0</v>
      </c>
      <c r="AAL91" s="312">
        <f t="shared" si="1184"/>
        <v>0</v>
      </c>
      <c r="AAM91" s="312">
        <f t="shared" si="1184"/>
        <v>0</v>
      </c>
      <c r="AAN91" s="312">
        <f t="shared" si="1184"/>
        <v>0</v>
      </c>
      <c r="AAO91" s="312">
        <f t="shared" si="1184"/>
        <v>0</v>
      </c>
      <c r="AAP91" s="312">
        <f t="shared" si="1184"/>
        <v>0</v>
      </c>
      <c r="AAQ91" s="312">
        <f t="shared" si="1184"/>
        <v>536.21887886841614</v>
      </c>
      <c r="AAR91" s="312">
        <f t="shared" si="1184"/>
        <v>555.83647724790239</v>
      </c>
      <c r="AAS91" s="312">
        <f t="shared" si="1184"/>
        <v>530.09040373122275</v>
      </c>
      <c r="AAT91" s="312">
        <f t="shared" si="1184"/>
        <v>187.29937028909498</v>
      </c>
      <c r="AAV91" s="312">
        <f>AAV$40*AAV67</f>
        <v>16.621493378182411</v>
      </c>
      <c r="AAW91" s="312">
        <f t="shared" ref="AAW91:ACD91" si="1185">AAW$40*AAW67</f>
        <v>18.280302341133144</v>
      </c>
      <c r="AAX91" s="312">
        <f t="shared" si="1185"/>
        <v>21.292322713589826</v>
      </c>
      <c r="AAY91" s="312">
        <f t="shared" si="1185"/>
        <v>21.390881742974958</v>
      </c>
      <c r="AAZ91" s="312">
        <f t="shared" si="1185"/>
        <v>32.590129895667459</v>
      </c>
      <c r="ABA91" s="312">
        <f t="shared" si="1185"/>
        <v>20.838037408187965</v>
      </c>
      <c r="ABB91" s="312">
        <f t="shared" si="1185"/>
        <v>22.616631982833649</v>
      </c>
      <c r="ABC91" s="312">
        <f t="shared" si="1185"/>
        <v>21.889847760934504</v>
      </c>
      <c r="ABD91" s="312">
        <f t="shared" si="1185"/>
        <v>21.480729734173757</v>
      </c>
      <c r="ABE91" s="312">
        <f t="shared" si="1185"/>
        <v>20.417583178042825</v>
      </c>
      <c r="ABF91" s="312">
        <f t="shared" si="1185"/>
        <v>27.550868078457874</v>
      </c>
      <c r="ABG91" s="312">
        <f t="shared" si="1185"/>
        <v>30.998506004636102</v>
      </c>
      <c r="ABH91" s="312">
        <f t="shared" si="1185"/>
        <v>34.466635017634495</v>
      </c>
      <c r="ABI91" s="312">
        <f t="shared" si="1185"/>
        <v>27.846685104272733</v>
      </c>
      <c r="ABJ91" s="312">
        <f t="shared" si="1185"/>
        <v>33.161059516597994</v>
      </c>
      <c r="ABK91" s="312">
        <f t="shared" si="1185"/>
        <v>33.071798761286537</v>
      </c>
      <c r="ABL91" s="312">
        <f t="shared" si="1185"/>
        <v>31.873498529244525</v>
      </c>
      <c r="ABM91" s="312">
        <f t="shared" si="1185"/>
        <v>34.237976306448481</v>
      </c>
      <c r="ABN91" s="312">
        <f t="shared" si="1185"/>
        <v>36.01623413731884</v>
      </c>
      <c r="ABO91" s="312">
        <f t="shared" si="1185"/>
        <v>35.980677034274578</v>
      </c>
      <c r="ABP91" s="312">
        <f t="shared" si="1185"/>
        <v>36.526034102215917</v>
      </c>
      <c r="ABQ91" s="312">
        <f t="shared" si="1185"/>
        <v>36.555368712227427</v>
      </c>
      <c r="ABR91" s="312">
        <f t="shared" si="1185"/>
        <v>35.244975609579321</v>
      </c>
      <c r="ABS91" s="312">
        <f t="shared" si="1185"/>
        <v>35.259557371208984</v>
      </c>
      <c r="ABT91" s="312">
        <f t="shared" si="1185"/>
        <v>57.526268943949496</v>
      </c>
      <c r="ABU91" s="312">
        <f t="shared" si="1185"/>
        <v>30.722763088078377</v>
      </c>
      <c r="ABV91" s="312">
        <f t="shared" si="1185"/>
        <v>36.555368712227427</v>
      </c>
      <c r="ABW91" s="312">
        <f t="shared" si="1185"/>
        <v>36.88327941620615</v>
      </c>
      <c r="ABX91" s="312">
        <f t="shared" si="1185"/>
        <v>35.557103044259833</v>
      </c>
      <c r="ABY91" s="312">
        <f t="shared" si="1185"/>
        <v>38.598780784401782</v>
      </c>
      <c r="ABZ91" s="312">
        <f t="shared" si="1185"/>
        <v>46.224233957537791</v>
      </c>
      <c r="ACA91" s="312">
        <f t="shared" si="1185"/>
        <v>50.130032705258969</v>
      </c>
      <c r="ACB91" s="312">
        <f t="shared" si="1185"/>
        <v>52.898021340138271</v>
      </c>
      <c r="ACC91" s="312">
        <f t="shared" si="1185"/>
        <v>50.447810887860463</v>
      </c>
      <c r="ACD91" s="312">
        <f t="shared" si="1185"/>
        <v>38.120541920909538</v>
      </c>
      <c r="ACF91" s="312">
        <f>ACF$40*ACF67</f>
        <v>383.55098880270134</v>
      </c>
      <c r="ACG91" s="312">
        <f t="shared" ref="ACG91:ADN91" si="1186">ACG$40*ACG67</f>
        <v>406.04519640170395</v>
      </c>
      <c r="ACH91" s="312">
        <f t="shared" si="1186"/>
        <v>406.57441011614537</v>
      </c>
      <c r="ACI91" s="312">
        <f t="shared" si="1186"/>
        <v>432.03564526730116</v>
      </c>
      <c r="ACJ91" s="312">
        <f t="shared" si="1186"/>
        <v>460.61677266433924</v>
      </c>
      <c r="ACK91" s="312">
        <f t="shared" si="1186"/>
        <v>461.83233896569118</v>
      </c>
      <c r="ACL91" s="312">
        <f t="shared" si="1186"/>
        <v>494.66590748326956</v>
      </c>
      <c r="ACM91" s="312">
        <f t="shared" si="1186"/>
        <v>506.50475827748471</v>
      </c>
      <c r="ACN91" s="312">
        <f t="shared" si="1186"/>
        <v>535.00567775736556</v>
      </c>
      <c r="ACO91" s="312">
        <f t="shared" si="1186"/>
        <v>610.37571170993965</v>
      </c>
      <c r="ACP91" s="312">
        <f t="shared" si="1186"/>
        <v>562.93576261277576</v>
      </c>
      <c r="ACQ91" s="312">
        <f t="shared" si="1186"/>
        <v>656.81765932710425</v>
      </c>
      <c r="ACR91" s="312">
        <f t="shared" si="1186"/>
        <v>691.02391184507246</v>
      </c>
      <c r="ACS91" s="312">
        <f t="shared" si="1186"/>
        <v>693.30500815186997</v>
      </c>
      <c r="ACT91" s="312">
        <f t="shared" si="1186"/>
        <v>738.11164989658323</v>
      </c>
      <c r="ACU91" s="312">
        <f t="shared" si="1186"/>
        <v>760.8047700477922</v>
      </c>
      <c r="ACV91" s="312">
        <f t="shared" si="1186"/>
        <v>798.34811380055442</v>
      </c>
      <c r="ACW91" s="312">
        <f t="shared" si="1186"/>
        <v>738.02920543126709</v>
      </c>
      <c r="ACX91" s="312">
        <f t="shared" si="1186"/>
        <v>728.34520420021431</v>
      </c>
      <c r="ACY91" s="312">
        <f t="shared" si="1186"/>
        <v>799.4955318034722</v>
      </c>
      <c r="ACZ91" s="312">
        <f t="shared" si="1186"/>
        <v>873.28205797246312</v>
      </c>
      <c r="ADA91" s="312">
        <f t="shared" si="1186"/>
        <v>915.3543978621384</v>
      </c>
      <c r="ADB91" s="312">
        <f t="shared" si="1186"/>
        <v>959.33750380867696</v>
      </c>
      <c r="ADC91" s="312">
        <f t="shared" si="1186"/>
        <v>953.75877739810198</v>
      </c>
      <c r="ADD91" s="312">
        <f t="shared" si="1186"/>
        <v>899.26676693590503</v>
      </c>
      <c r="ADE91" s="312">
        <f t="shared" si="1186"/>
        <v>967.88092843950358</v>
      </c>
      <c r="ADF91" s="312">
        <f t="shared" si="1186"/>
        <v>1014.3601399218653</v>
      </c>
      <c r="ADG91" s="312">
        <f t="shared" si="1186"/>
        <v>1067.8751231132244</v>
      </c>
      <c r="ADH91" s="312">
        <f t="shared" si="1186"/>
        <v>1117.7958270971301</v>
      </c>
      <c r="ADI91" s="312">
        <f t="shared" si="1186"/>
        <v>1164.6443167876387</v>
      </c>
      <c r="ADJ91" s="312">
        <f t="shared" si="1186"/>
        <v>1200.0950447116934</v>
      </c>
      <c r="ADK91" s="312">
        <f t="shared" si="1186"/>
        <v>1304.6366918558883</v>
      </c>
      <c r="ADL91" s="312">
        <f t="shared" si="1186"/>
        <v>1401.8620063452809</v>
      </c>
      <c r="ADM91" s="312">
        <f t="shared" si="1186"/>
        <v>1350.2977289370681</v>
      </c>
      <c r="ADN91" s="312">
        <f t="shared" si="1186"/>
        <v>1404.2443808352566</v>
      </c>
      <c r="ADP91" s="312">
        <f>ADP$40*ADP67</f>
        <v>0</v>
      </c>
      <c r="ADQ91" s="312">
        <f t="shared" ref="ADQ91:AEX91" si="1187">ADQ$40*ADQ67</f>
        <v>0</v>
      </c>
      <c r="ADR91" s="312">
        <f t="shared" si="1187"/>
        <v>0</v>
      </c>
      <c r="ADS91" s="312">
        <f t="shared" si="1187"/>
        <v>0</v>
      </c>
      <c r="ADT91" s="312">
        <f t="shared" si="1187"/>
        <v>0</v>
      </c>
      <c r="ADU91" s="312">
        <f t="shared" si="1187"/>
        <v>0</v>
      </c>
      <c r="ADV91" s="312">
        <f t="shared" si="1187"/>
        <v>0</v>
      </c>
      <c r="ADW91" s="312">
        <f t="shared" si="1187"/>
        <v>0</v>
      </c>
      <c r="ADX91" s="312">
        <f t="shared" si="1187"/>
        <v>0</v>
      </c>
      <c r="ADY91" s="312">
        <f t="shared" si="1187"/>
        <v>0</v>
      </c>
      <c r="ADZ91" s="312">
        <f t="shared" si="1187"/>
        <v>0</v>
      </c>
      <c r="AEA91" s="312">
        <f t="shared" si="1187"/>
        <v>0</v>
      </c>
      <c r="AEB91" s="312">
        <f t="shared" si="1187"/>
        <v>0</v>
      </c>
      <c r="AEC91" s="312">
        <f t="shared" si="1187"/>
        <v>0</v>
      </c>
      <c r="AED91" s="312">
        <f t="shared" si="1187"/>
        <v>0</v>
      </c>
      <c r="AEE91" s="312">
        <f t="shared" si="1187"/>
        <v>0</v>
      </c>
      <c r="AEF91" s="312">
        <f t="shared" si="1187"/>
        <v>0</v>
      </c>
      <c r="AEG91" s="312">
        <f t="shared" si="1187"/>
        <v>0</v>
      </c>
      <c r="AEH91" s="312">
        <f t="shared" si="1187"/>
        <v>0</v>
      </c>
      <c r="AEI91" s="312">
        <f t="shared" si="1187"/>
        <v>0</v>
      </c>
      <c r="AEJ91" s="312">
        <f t="shared" si="1187"/>
        <v>0</v>
      </c>
      <c r="AEK91" s="312">
        <f t="shared" si="1187"/>
        <v>0</v>
      </c>
      <c r="AEL91" s="312">
        <f t="shared" si="1187"/>
        <v>0</v>
      </c>
      <c r="AEM91" s="312">
        <f t="shared" si="1187"/>
        <v>0</v>
      </c>
      <c r="AEN91" s="312">
        <f t="shared" si="1187"/>
        <v>0</v>
      </c>
      <c r="AEO91" s="312">
        <f t="shared" si="1187"/>
        <v>0</v>
      </c>
      <c r="AEP91" s="312">
        <f t="shared" si="1187"/>
        <v>0</v>
      </c>
      <c r="AEQ91" s="312">
        <f t="shared" si="1187"/>
        <v>0</v>
      </c>
      <c r="AER91" s="312">
        <f t="shared" si="1187"/>
        <v>0</v>
      </c>
      <c r="AES91" s="312">
        <f t="shared" si="1187"/>
        <v>0</v>
      </c>
      <c r="AET91" s="312">
        <f t="shared" si="1187"/>
        <v>0</v>
      </c>
      <c r="AEU91" s="312">
        <f t="shared" si="1187"/>
        <v>0</v>
      </c>
      <c r="AEV91" s="312">
        <f t="shared" si="1187"/>
        <v>0</v>
      </c>
      <c r="AEW91" s="312">
        <f t="shared" si="1187"/>
        <v>0</v>
      </c>
      <c r="AEX91" s="312">
        <f t="shared" si="1187"/>
        <v>0</v>
      </c>
      <c r="AEZ91" s="312">
        <f>AEZ$40*AEZ67</f>
        <v>0</v>
      </c>
      <c r="AFA91" s="312">
        <f t="shared" ref="AFA91:AGH91" si="1188">AFA$40*AFA67</f>
        <v>0</v>
      </c>
      <c r="AFB91" s="312">
        <f t="shared" si="1188"/>
        <v>0</v>
      </c>
      <c r="AFC91" s="312">
        <f t="shared" si="1188"/>
        <v>0</v>
      </c>
      <c r="AFD91" s="312">
        <f t="shared" si="1188"/>
        <v>0</v>
      </c>
      <c r="AFE91" s="312">
        <f t="shared" si="1188"/>
        <v>0</v>
      </c>
      <c r="AFF91" s="312">
        <f t="shared" si="1188"/>
        <v>0</v>
      </c>
      <c r="AFG91" s="312">
        <f t="shared" si="1188"/>
        <v>0</v>
      </c>
      <c r="AFH91" s="312">
        <f t="shared" si="1188"/>
        <v>0</v>
      </c>
      <c r="AFI91" s="312">
        <f t="shared" si="1188"/>
        <v>0</v>
      </c>
      <c r="AFJ91" s="312">
        <f t="shared" si="1188"/>
        <v>0</v>
      </c>
      <c r="AFK91" s="312">
        <f t="shared" si="1188"/>
        <v>0</v>
      </c>
      <c r="AFL91" s="312">
        <f t="shared" si="1188"/>
        <v>0</v>
      </c>
      <c r="AFM91" s="312">
        <f t="shared" si="1188"/>
        <v>0</v>
      </c>
      <c r="AFN91" s="312">
        <f t="shared" si="1188"/>
        <v>0</v>
      </c>
      <c r="AFO91" s="312">
        <f t="shared" si="1188"/>
        <v>0</v>
      </c>
      <c r="AFP91" s="312">
        <f t="shared" si="1188"/>
        <v>0</v>
      </c>
      <c r="AFQ91" s="312">
        <f t="shared" si="1188"/>
        <v>0</v>
      </c>
      <c r="AFR91" s="312">
        <f t="shared" si="1188"/>
        <v>0</v>
      </c>
      <c r="AFS91" s="312">
        <f t="shared" si="1188"/>
        <v>0</v>
      </c>
      <c r="AFT91" s="312">
        <f t="shared" si="1188"/>
        <v>0</v>
      </c>
      <c r="AFU91" s="312">
        <f t="shared" si="1188"/>
        <v>0</v>
      </c>
      <c r="AFV91" s="312">
        <f t="shared" si="1188"/>
        <v>0</v>
      </c>
      <c r="AFW91" s="312">
        <f t="shared" si="1188"/>
        <v>0</v>
      </c>
      <c r="AFX91" s="312">
        <f t="shared" si="1188"/>
        <v>0</v>
      </c>
      <c r="AFY91" s="312">
        <f t="shared" si="1188"/>
        <v>0</v>
      </c>
      <c r="AFZ91" s="312">
        <f t="shared" si="1188"/>
        <v>0</v>
      </c>
      <c r="AGA91" s="312">
        <f t="shared" si="1188"/>
        <v>0</v>
      </c>
      <c r="AGB91" s="312">
        <f t="shared" si="1188"/>
        <v>0</v>
      </c>
      <c r="AGC91" s="312">
        <f t="shared" si="1188"/>
        <v>0</v>
      </c>
      <c r="AGD91" s="312">
        <f t="shared" si="1188"/>
        <v>0</v>
      </c>
      <c r="AGE91" s="312">
        <f t="shared" si="1188"/>
        <v>0</v>
      </c>
      <c r="AGF91" s="312">
        <f t="shared" si="1188"/>
        <v>0</v>
      </c>
      <c r="AGG91" s="312">
        <f t="shared" si="1188"/>
        <v>0</v>
      </c>
      <c r="AGH91" s="312">
        <f t="shared" si="1188"/>
        <v>0</v>
      </c>
    </row>
    <row r="92" spans="3:866" ht="22.5" x14ac:dyDescent="0.25">
      <c r="C92" s="149" t="s">
        <v>98</v>
      </c>
      <c r="D92" s="312">
        <f>D$40*D68</f>
        <v>14.266316597504888</v>
      </c>
      <c r="E92" s="312">
        <f t="shared" ref="E92:AL92" si="1189">E$40*E68</f>
        <v>15.780646200633674</v>
      </c>
      <c r="F92" s="312">
        <f t="shared" si="1189"/>
        <v>15.581638717957107</v>
      </c>
      <c r="G92" s="312">
        <f t="shared" si="1189"/>
        <v>32.486074881972229</v>
      </c>
      <c r="H92" s="312">
        <f t="shared" si="1189"/>
        <v>21.027549249801734</v>
      </c>
      <c r="I92" s="312">
        <f t="shared" si="1189"/>
        <v>39.971658168023538</v>
      </c>
      <c r="J92" s="312">
        <f t="shared" si="1189"/>
        <v>36.716573780917329</v>
      </c>
      <c r="K92" s="312">
        <f t="shared" si="1189"/>
        <v>77.194137381648133</v>
      </c>
      <c r="L92" s="312">
        <f t="shared" si="1189"/>
        <v>77.194137381648133</v>
      </c>
      <c r="M92" s="312">
        <f t="shared" si="1189"/>
        <v>99.683265348355818</v>
      </c>
      <c r="N92" s="312">
        <f t="shared" si="1189"/>
        <v>80.94875279883334</v>
      </c>
      <c r="O92" s="312">
        <f t="shared" si="1189"/>
        <v>78.560797468351936</v>
      </c>
      <c r="P92" s="312">
        <f t="shared" si="1189"/>
        <v>73.785726023913753</v>
      </c>
      <c r="Q92" s="312">
        <f t="shared" si="1189"/>
        <v>89.567345882420099</v>
      </c>
      <c r="R92" s="312">
        <f t="shared" si="1189"/>
        <v>101.94397999119057</v>
      </c>
      <c r="S92" s="312">
        <f t="shared" si="1189"/>
        <v>106.21152278746568</v>
      </c>
      <c r="T92" s="312">
        <f t="shared" si="1189"/>
        <v>82.509073897618663</v>
      </c>
      <c r="U92" s="312">
        <f t="shared" si="1189"/>
        <v>77.474236259183655</v>
      </c>
      <c r="V92" s="312">
        <f t="shared" si="1189"/>
        <v>96.484165023339756</v>
      </c>
      <c r="W92" s="312">
        <f t="shared" si="1189"/>
        <v>106.52827412148874</v>
      </c>
      <c r="X92" s="312">
        <f t="shared" si="1189"/>
        <v>109.824980795958</v>
      </c>
      <c r="Y92" s="312">
        <f t="shared" si="1189"/>
        <v>114.79394767865269</v>
      </c>
      <c r="Z92" s="312">
        <f t="shared" si="1189"/>
        <v>84.374422572773696</v>
      </c>
      <c r="AA92" s="312">
        <f t="shared" si="1189"/>
        <v>98.304881860741531</v>
      </c>
      <c r="AB92" s="312">
        <f t="shared" si="1189"/>
        <v>131.15507033904083</v>
      </c>
      <c r="AC92" s="312">
        <f t="shared" si="1189"/>
        <v>153.58074668540792</v>
      </c>
      <c r="AD92" s="312">
        <f t="shared" si="1189"/>
        <v>209.29757036522759</v>
      </c>
      <c r="AE92" s="312">
        <f t="shared" si="1189"/>
        <v>216.2416531965404</v>
      </c>
      <c r="AF92" s="312">
        <f t="shared" si="1189"/>
        <v>347.37881088460597</v>
      </c>
      <c r="AG92" s="312">
        <f t="shared" si="1189"/>
        <v>315.63997288871104</v>
      </c>
      <c r="AH92" s="312">
        <f t="shared" si="1189"/>
        <v>466.70893563600816</v>
      </c>
      <c r="AI92" s="312">
        <f t="shared" si="1189"/>
        <v>405.43848815798208</v>
      </c>
      <c r="AJ92" s="312">
        <f t="shared" si="1189"/>
        <v>235.78763690274081</v>
      </c>
      <c r="AK92" s="312">
        <f t="shared" si="1189"/>
        <v>529.91746371828015</v>
      </c>
      <c r="AL92" s="312">
        <f t="shared" si="1189"/>
        <v>380.7402718516372</v>
      </c>
      <c r="AN92" s="312">
        <f>AN$40*AN68</f>
        <v>10.636660159640256</v>
      </c>
      <c r="AO92" s="312">
        <f t="shared" ref="AO92:BV92" si="1190">AO$40*AO68</f>
        <v>9.1498265530065996</v>
      </c>
      <c r="AP92" s="312">
        <f t="shared" si="1190"/>
        <v>2.2881314438420333</v>
      </c>
      <c r="AQ92" s="312">
        <f t="shared" si="1190"/>
        <v>2.2213301436155138E-2</v>
      </c>
      <c r="AR92" s="312">
        <f t="shared" si="1190"/>
        <v>2.1385642783067955</v>
      </c>
      <c r="AS92" s="312">
        <f t="shared" si="1190"/>
        <v>3.8072603962491625E-2</v>
      </c>
      <c r="AT92" s="312">
        <f t="shared" si="1190"/>
        <v>4.6395512201639948E-2</v>
      </c>
      <c r="AU92" s="312">
        <f t="shared" si="1190"/>
        <v>3.642660504751535</v>
      </c>
      <c r="AV92" s="312">
        <f t="shared" si="1190"/>
        <v>5.2525509910167107</v>
      </c>
      <c r="AW92" s="312">
        <f t="shared" si="1190"/>
        <v>8.6430165982767454E-2</v>
      </c>
      <c r="AX92" s="312">
        <f t="shared" si="1190"/>
        <v>28.022292499098477</v>
      </c>
      <c r="AY92" s="312">
        <f t="shared" si="1190"/>
        <v>10.478502156078969</v>
      </c>
      <c r="AZ92" s="312">
        <f t="shared" si="1190"/>
        <v>12.532355947872826</v>
      </c>
      <c r="BA92" s="312">
        <f t="shared" si="1190"/>
        <v>41.337723061616749</v>
      </c>
      <c r="BB92" s="312">
        <f t="shared" si="1190"/>
        <v>0.14448309950404153</v>
      </c>
      <c r="BC92" s="312">
        <f t="shared" si="1190"/>
        <v>0.14080793631669683</v>
      </c>
      <c r="BD92" s="312">
        <f t="shared" si="1190"/>
        <v>15.12993189933318</v>
      </c>
      <c r="BE92" s="312">
        <f t="shared" si="1190"/>
        <v>17.455705403065245</v>
      </c>
      <c r="BF92" s="312">
        <f t="shared" si="1190"/>
        <v>0.19885314474441532</v>
      </c>
      <c r="BG92" s="312">
        <f t="shared" si="1190"/>
        <v>0.22472799904651009</v>
      </c>
      <c r="BH92" s="312">
        <f t="shared" si="1190"/>
        <v>0.22589386544655421</v>
      </c>
      <c r="BI92" s="312">
        <f t="shared" si="1190"/>
        <v>0.2397764928595553</v>
      </c>
      <c r="BJ92" s="312">
        <f t="shared" si="1190"/>
        <v>22.104131081030754</v>
      </c>
      <c r="BK92" s="312">
        <f t="shared" si="1190"/>
        <v>19.237905462698048</v>
      </c>
      <c r="BL92" s="312">
        <f t="shared" si="1190"/>
        <v>48.381938359453741</v>
      </c>
      <c r="BM92" s="312">
        <f t="shared" si="1190"/>
        <v>33.832723522184438</v>
      </c>
      <c r="BN92" s="312">
        <f t="shared" si="1190"/>
        <v>5.1190103320782693E-2</v>
      </c>
      <c r="BO92" s="312">
        <f t="shared" si="1190"/>
        <v>4.0848818343682876</v>
      </c>
      <c r="BP92" s="312">
        <f t="shared" si="1190"/>
        <v>5.9766042637653408E-2</v>
      </c>
      <c r="BQ92" s="312">
        <f t="shared" si="1190"/>
        <v>12.653636058223059</v>
      </c>
      <c r="BR92" s="312">
        <f t="shared" si="1190"/>
        <v>6.6745725428769331E-2</v>
      </c>
      <c r="BS92" s="312">
        <f t="shared" si="1190"/>
        <v>6.3348226241465406</v>
      </c>
      <c r="BT92" s="312">
        <f t="shared" si="1190"/>
        <v>3.7324024674606342</v>
      </c>
      <c r="BU92" s="312">
        <f t="shared" si="1190"/>
        <v>8.1449228156466607</v>
      </c>
      <c r="BV92" s="312">
        <f t="shared" si="1190"/>
        <v>6.7991968579126052</v>
      </c>
      <c r="BX92" s="312">
        <f>BX$40*BX68</f>
        <v>13.189750614584462</v>
      </c>
      <c r="BY92" s="312">
        <f t="shared" ref="BY92:DF92" si="1191">BY$40*BY68</f>
        <v>14.083437750645706</v>
      </c>
      <c r="BZ92" s="312">
        <f t="shared" si="1191"/>
        <v>55.775924761664434</v>
      </c>
      <c r="CA92" s="312">
        <f t="shared" si="1191"/>
        <v>17.366619208521076</v>
      </c>
      <c r="CB92" s="312">
        <f t="shared" si="1191"/>
        <v>56.340064081345957</v>
      </c>
      <c r="CC92" s="312">
        <f t="shared" si="1191"/>
        <v>16.10357947976501</v>
      </c>
      <c r="CD92" s="312">
        <f t="shared" si="1191"/>
        <v>16.261847818403442</v>
      </c>
      <c r="CE92" s="312">
        <f t="shared" si="1191"/>
        <v>49.40226396945296</v>
      </c>
      <c r="CF92" s="312">
        <f t="shared" si="1191"/>
        <v>48.926655775043884</v>
      </c>
      <c r="CG92" s="312">
        <f t="shared" si="1191"/>
        <v>17.175515635138229</v>
      </c>
      <c r="CH92" s="312">
        <f t="shared" si="1191"/>
        <v>16.653618788276415</v>
      </c>
      <c r="CI92" s="312">
        <f t="shared" si="1191"/>
        <v>74.939968770117858</v>
      </c>
      <c r="CJ92" s="312">
        <f t="shared" si="1191"/>
        <v>77.927429945724782</v>
      </c>
      <c r="CK92" s="312">
        <f t="shared" si="1191"/>
        <v>18.089787814164236</v>
      </c>
      <c r="CL92" s="312">
        <f t="shared" si="1191"/>
        <v>24.607537050456301</v>
      </c>
      <c r="CM92" s="312">
        <f t="shared" si="1191"/>
        <v>24.260984565975416</v>
      </c>
      <c r="CN92" s="312">
        <f t="shared" si="1191"/>
        <v>93.358513979927338</v>
      </c>
      <c r="CO92" s="312">
        <f t="shared" si="1191"/>
        <v>109.23548327385767</v>
      </c>
      <c r="CP92" s="312">
        <f t="shared" si="1191"/>
        <v>50.565581879463998</v>
      </c>
      <c r="CQ92" s="312">
        <f t="shared" si="1191"/>
        <v>47.417274011391918</v>
      </c>
      <c r="CR92" s="312">
        <f t="shared" si="1191"/>
        <v>36.589594487834461</v>
      </c>
      <c r="CS92" s="312">
        <f t="shared" si="1191"/>
        <v>38.701749908897533</v>
      </c>
      <c r="CT92" s="312">
        <f t="shared" si="1191"/>
        <v>133.06001923214669</v>
      </c>
      <c r="CU92" s="312">
        <f t="shared" si="1191"/>
        <v>108.65396866013641</v>
      </c>
      <c r="CV92" s="312">
        <f t="shared" si="1191"/>
        <v>32.132179583136221</v>
      </c>
      <c r="CW92" s="312">
        <f t="shared" si="1191"/>
        <v>45.945285924862738</v>
      </c>
      <c r="CX92" s="312">
        <f t="shared" si="1191"/>
        <v>44.946564038882713</v>
      </c>
      <c r="CY92" s="312">
        <f t="shared" si="1191"/>
        <v>149.82190615450187</v>
      </c>
      <c r="CZ92" s="312">
        <f t="shared" si="1191"/>
        <v>44.753591600062087</v>
      </c>
      <c r="DA92" s="312">
        <f t="shared" si="1191"/>
        <v>152.366738299037</v>
      </c>
      <c r="DB92" s="312">
        <f t="shared" si="1191"/>
        <v>45.247980557475174</v>
      </c>
      <c r="DC92" s="312">
        <f t="shared" si="1191"/>
        <v>21.593705302236462</v>
      </c>
      <c r="DD92" s="312">
        <f t="shared" si="1191"/>
        <v>11.465699031210287</v>
      </c>
      <c r="DE92" s="312">
        <f t="shared" si="1191"/>
        <v>24.907473176167201</v>
      </c>
      <c r="DF92" s="312">
        <f t="shared" si="1191"/>
        <v>23.420876714318776</v>
      </c>
      <c r="DH92" s="312">
        <f>DH$40*DH68</f>
        <v>2.2752197177442621E-2</v>
      </c>
      <c r="DI92" s="312">
        <f t="shared" ref="DI92:EP92" si="1192">DI$40*DI68</f>
        <v>2.2749690730377171E-2</v>
      </c>
      <c r="DJ92" s="312">
        <f t="shared" si="1192"/>
        <v>0</v>
      </c>
      <c r="DK92" s="312">
        <f t="shared" si="1192"/>
        <v>1.2081537898496801E-2</v>
      </c>
      <c r="DL92" s="312">
        <f t="shared" si="1192"/>
        <v>0</v>
      </c>
      <c r="DM92" s="312">
        <f t="shared" si="1192"/>
        <v>1.2088636418790662E-2</v>
      </c>
      <c r="DN92" s="312">
        <f t="shared" si="1192"/>
        <v>1.2088068669635091E-2</v>
      </c>
      <c r="DO92" s="312">
        <f t="shared" si="1192"/>
        <v>0</v>
      </c>
      <c r="DP92" s="312">
        <f t="shared" si="1192"/>
        <v>0</v>
      </c>
      <c r="DQ92" s="312">
        <f t="shared" si="1192"/>
        <v>1.8128734071055891E-2</v>
      </c>
      <c r="DR92" s="312">
        <f t="shared" si="1192"/>
        <v>3.4108779998893196E-2</v>
      </c>
      <c r="DS92" s="312">
        <f t="shared" si="1192"/>
        <v>0</v>
      </c>
      <c r="DT92" s="312">
        <f t="shared" si="1192"/>
        <v>0</v>
      </c>
      <c r="DU92" s="312">
        <f t="shared" si="1192"/>
        <v>3.3250193335447334E-2</v>
      </c>
      <c r="DV92" s="312">
        <f t="shared" si="1192"/>
        <v>1.8631943020184397E-2</v>
      </c>
      <c r="DW92" s="312">
        <f t="shared" si="1192"/>
        <v>1.8124605549658928E-2</v>
      </c>
      <c r="DX92" s="312">
        <f t="shared" si="1192"/>
        <v>0</v>
      </c>
      <c r="DY92" s="312">
        <f t="shared" si="1192"/>
        <v>0</v>
      </c>
      <c r="DZ92" s="312">
        <f t="shared" si="1192"/>
        <v>2.002320075757576E-2</v>
      </c>
      <c r="EA92" s="312">
        <f t="shared" si="1192"/>
        <v>1.8126420454545454E-2</v>
      </c>
      <c r="EB92" s="312">
        <f t="shared" si="1192"/>
        <v>1.6593750000000001E-2</v>
      </c>
      <c r="EC92" s="312">
        <f t="shared" si="1192"/>
        <v>1.6480587121212122E-2</v>
      </c>
      <c r="ED92" s="312">
        <f t="shared" si="1192"/>
        <v>0</v>
      </c>
      <c r="EE92" s="312">
        <f t="shared" si="1192"/>
        <v>0</v>
      </c>
      <c r="EF92" s="312">
        <f t="shared" si="1192"/>
        <v>2.6280060265792483E-2</v>
      </c>
      <c r="EG92" s="312">
        <f t="shared" si="1192"/>
        <v>2.3112487996365047E-2</v>
      </c>
      <c r="EH92" s="312">
        <f t="shared" si="1192"/>
        <v>1.1316072841050975E-2</v>
      </c>
      <c r="EI92" s="312">
        <f t="shared" si="1192"/>
        <v>0</v>
      </c>
      <c r="EJ92" s="312">
        <f t="shared" si="1192"/>
        <v>1.2925728846000472E-2</v>
      </c>
      <c r="EK92" s="312">
        <f t="shared" si="1192"/>
        <v>0</v>
      </c>
      <c r="EL92" s="312">
        <f t="shared" si="1192"/>
        <v>1.2529025324363627E-2</v>
      </c>
      <c r="EM92" s="312">
        <f t="shared" si="1192"/>
        <v>1.4905849195187931E-2</v>
      </c>
      <c r="EN92" s="312">
        <f t="shared" si="1192"/>
        <v>8.4099481346748706E-3</v>
      </c>
      <c r="EO92" s="312">
        <f t="shared" si="1192"/>
        <v>1.8352355898832575E-2</v>
      </c>
      <c r="EP92" s="312">
        <f t="shared" si="1192"/>
        <v>1.5321664168114625E-2</v>
      </c>
      <c r="ER92" s="312">
        <f>ER$40*ER68</f>
        <v>0</v>
      </c>
      <c r="ES92" s="312">
        <f t="shared" ref="ES92:FZ92" si="1193">ES$40*ES68</f>
        <v>0</v>
      </c>
      <c r="ET92" s="312">
        <f t="shared" si="1193"/>
        <v>0</v>
      </c>
      <c r="EU92" s="312">
        <f t="shared" si="1193"/>
        <v>0</v>
      </c>
      <c r="EV92" s="312">
        <f t="shared" si="1193"/>
        <v>0</v>
      </c>
      <c r="EW92" s="312">
        <f t="shared" si="1193"/>
        <v>0</v>
      </c>
      <c r="EX92" s="312">
        <f t="shared" si="1193"/>
        <v>0</v>
      </c>
      <c r="EY92" s="312">
        <f t="shared" si="1193"/>
        <v>0</v>
      </c>
      <c r="EZ92" s="312">
        <f t="shared" si="1193"/>
        <v>0</v>
      </c>
      <c r="FA92" s="312">
        <f t="shared" si="1193"/>
        <v>0</v>
      </c>
      <c r="FB92" s="312">
        <f t="shared" si="1193"/>
        <v>0</v>
      </c>
      <c r="FC92" s="312">
        <f t="shared" si="1193"/>
        <v>0</v>
      </c>
      <c r="FD92" s="312">
        <f t="shared" si="1193"/>
        <v>0</v>
      </c>
      <c r="FE92" s="312">
        <f t="shared" si="1193"/>
        <v>0</v>
      </c>
      <c r="FF92" s="312">
        <f t="shared" si="1193"/>
        <v>0</v>
      </c>
      <c r="FG92" s="312">
        <f t="shared" si="1193"/>
        <v>0</v>
      </c>
      <c r="FH92" s="312">
        <f t="shared" si="1193"/>
        <v>0</v>
      </c>
      <c r="FI92" s="312">
        <f t="shared" si="1193"/>
        <v>0</v>
      </c>
      <c r="FJ92" s="312">
        <f t="shared" si="1193"/>
        <v>0</v>
      </c>
      <c r="FK92" s="312">
        <f t="shared" si="1193"/>
        <v>0</v>
      </c>
      <c r="FL92" s="312">
        <f t="shared" si="1193"/>
        <v>0</v>
      </c>
      <c r="FM92" s="312">
        <f t="shared" si="1193"/>
        <v>0</v>
      </c>
      <c r="FN92" s="312">
        <f t="shared" si="1193"/>
        <v>0</v>
      </c>
      <c r="FO92" s="312">
        <f t="shared" si="1193"/>
        <v>0</v>
      </c>
      <c r="FP92" s="312">
        <f t="shared" si="1193"/>
        <v>0</v>
      </c>
      <c r="FQ92" s="312">
        <f t="shared" si="1193"/>
        <v>0</v>
      </c>
      <c r="FR92" s="312">
        <f t="shared" si="1193"/>
        <v>0</v>
      </c>
      <c r="FS92" s="312">
        <f t="shared" si="1193"/>
        <v>0</v>
      </c>
      <c r="FT92" s="312">
        <f t="shared" si="1193"/>
        <v>0</v>
      </c>
      <c r="FU92" s="312">
        <f t="shared" si="1193"/>
        <v>0</v>
      </c>
      <c r="FV92" s="312">
        <f t="shared" si="1193"/>
        <v>0</v>
      </c>
      <c r="FW92" s="312">
        <f t="shared" si="1193"/>
        <v>0</v>
      </c>
      <c r="FX92" s="312">
        <f t="shared" si="1193"/>
        <v>0</v>
      </c>
      <c r="FY92" s="312">
        <f t="shared" si="1193"/>
        <v>0</v>
      </c>
      <c r="FZ92" s="312">
        <f t="shared" si="1193"/>
        <v>0</v>
      </c>
      <c r="GB92" s="312">
        <f>GB$40*GB68</f>
        <v>0</v>
      </c>
      <c r="GC92" s="312">
        <f t="shared" ref="GC92:HJ92" si="1194">GC$40*GC68</f>
        <v>0</v>
      </c>
      <c r="GD92" s="312">
        <f t="shared" si="1194"/>
        <v>0</v>
      </c>
      <c r="GE92" s="312">
        <f t="shared" si="1194"/>
        <v>0</v>
      </c>
      <c r="GF92" s="312">
        <f t="shared" si="1194"/>
        <v>0</v>
      </c>
      <c r="GG92" s="312">
        <f t="shared" si="1194"/>
        <v>0</v>
      </c>
      <c r="GH92" s="312">
        <f t="shared" si="1194"/>
        <v>0</v>
      </c>
      <c r="GI92" s="312">
        <f t="shared" si="1194"/>
        <v>0</v>
      </c>
      <c r="GJ92" s="312">
        <f t="shared" si="1194"/>
        <v>0</v>
      </c>
      <c r="GK92" s="312">
        <f t="shared" si="1194"/>
        <v>0</v>
      </c>
      <c r="GL92" s="312">
        <f t="shared" si="1194"/>
        <v>0</v>
      </c>
      <c r="GM92" s="312">
        <f t="shared" si="1194"/>
        <v>0</v>
      </c>
      <c r="GN92" s="312">
        <f t="shared" si="1194"/>
        <v>0</v>
      </c>
      <c r="GO92" s="312">
        <f t="shared" si="1194"/>
        <v>0</v>
      </c>
      <c r="GP92" s="312">
        <f t="shared" si="1194"/>
        <v>0</v>
      </c>
      <c r="GQ92" s="312">
        <f t="shared" si="1194"/>
        <v>0</v>
      </c>
      <c r="GR92" s="312">
        <f t="shared" si="1194"/>
        <v>0</v>
      </c>
      <c r="GS92" s="312">
        <f t="shared" si="1194"/>
        <v>0</v>
      </c>
      <c r="GT92" s="312">
        <f t="shared" si="1194"/>
        <v>0</v>
      </c>
      <c r="GU92" s="312">
        <f t="shared" si="1194"/>
        <v>0</v>
      </c>
      <c r="GV92" s="312">
        <f t="shared" si="1194"/>
        <v>0</v>
      </c>
      <c r="GW92" s="312">
        <f t="shared" si="1194"/>
        <v>0</v>
      </c>
      <c r="GX92" s="312">
        <f t="shared" si="1194"/>
        <v>0</v>
      </c>
      <c r="GY92" s="312">
        <f t="shared" si="1194"/>
        <v>0</v>
      </c>
      <c r="GZ92" s="312">
        <f t="shared" si="1194"/>
        <v>0</v>
      </c>
      <c r="HA92" s="312">
        <f t="shared" si="1194"/>
        <v>0</v>
      </c>
      <c r="HB92" s="312">
        <f t="shared" si="1194"/>
        <v>0</v>
      </c>
      <c r="HC92" s="312">
        <f t="shared" si="1194"/>
        <v>0</v>
      </c>
      <c r="HD92" s="312">
        <f t="shared" si="1194"/>
        <v>0</v>
      </c>
      <c r="HE92" s="312">
        <f t="shared" si="1194"/>
        <v>0</v>
      </c>
      <c r="HF92" s="312">
        <f t="shared" si="1194"/>
        <v>0</v>
      </c>
      <c r="HG92" s="312">
        <f t="shared" si="1194"/>
        <v>0</v>
      </c>
      <c r="HH92" s="312">
        <f t="shared" si="1194"/>
        <v>0</v>
      </c>
      <c r="HI92" s="312">
        <f t="shared" si="1194"/>
        <v>0</v>
      </c>
      <c r="HJ92" s="312">
        <f t="shared" si="1194"/>
        <v>0</v>
      </c>
      <c r="HL92" s="312">
        <f>HL$40*HL68</f>
        <v>0</v>
      </c>
      <c r="HM92" s="312">
        <f t="shared" ref="HM92:IT92" si="1195">HM$40*HM68</f>
        <v>0</v>
      </c>
      <c r="HN92" s="312">
        <f t="shared" si="1195"/>
        <v>0</v>
      </c>
      <c r="HO92" s="312">
        <f t="shared" si="1195"/>
        <v>0</v>
      </c>
      <c r="HP92" s="312">
        <f t="shared" si="1195"/>
        <v>0</v>
      </c>
      <c r="HQ92" s="312">
        <f t="shared" si="1195"/>
        <v>0</v>
      </c>
      <c r="HR92" s="312">
        <f t="shared" si="1195"/>
        <v>0</v>
      </c>
      <c r="HS92" s="312">
        <f t="shared" si="1195"/>
        <v>0</v>
      </c>
      <c r="HT92" s="312">
        <f t="shared" si="1195"/>
        <v>0</v>
      </c>
      <c r="HU92" s="312">
        <f t="shared" si="1195"/>
        <v>0</v>
      </c>
      <c r="HV92" s="312">
        <f t="shared" si="1195"/>
        <v>0</v>
      </c>
      <c r="HW92" s="312">
        <f t="shared" si="1195"/>
        <v>0</v>
      </c>
      <c r="HX92" s="312">
        <f t="shared" si="1195"/>
        <v>0</v>
      </c>
      <c r="HY92" s="312">
        <f t="shared" si="1195"/>
        <v>0</v>
      </c>
      <c r="HZ92" s="312">
        <f t="shared" si="1195"/>
        <v>0</v>
      </c>
      <c r="IA92" s="312">
        <f t="shared" si="1195"/>
        <v>0</v>
      </c>
      <c r="IB92" s="312">
        <f t="shared" si="1195"/>
        <v>0</v>
      </c>
      <c r="IC92" s="312">
        <f t="shared" si="1195"/>
        <v>0</v>
      </c>
      <c r="ID92" s="312">
        <f t="shared" si="1195"/>
        <v>0</v>
      </c>
      <c r="IE92" s="312">
        <f t="shared" si="1195"/>
        <v>0</v>
      </c>
      <c r="IF92" s="312">
        <f t="shared" si="1195"/>
        <v>0</v>
      </c>
      <c r="IG92" s="312">
        <f t="shared" si="1195"/>
        <v>0</v>
      </c>
      <c r="IH92" s="312">
        <f t="shared" si="1195"/>
        <v>0</v>
      </c>
      <c r="II92" s="312">
        <f t="shared" si="1195"/>
        <v>0</v>
      </c>
      <c r="IJ92" s="312">
        <f t="shared" si="1195"/>
        <v>0</v>
      </c>
      <c r="IK92" s="312">
        <f t="shared" si="1195"/>
        <v>0</v>
      </c>
      <c r="IL92" s="312">
        <f t="shared" si="1195"/>
        <v>0</v>
      </c>
      <c r="IM92" s="312">
        <f t="shared" si="1195"/>
        <v>0</v>
      </c>
      <c r="IN92" s="312">
        <f t="shared" si="1195"/>
        <v>0</v>
      </c>
      <c r="IO92" s="312">
        <f t="shared" si="1195"/>
        <v>0</v>
      </c>
      <c r="IP92" s="312">
        <f t="shared" si="1195"/>
        <v>0</v>
      </c>
      <c r="IQ92" s="312">
        <f t="shared" si="1195"/>
        <v>0</v>
      </c>
      <c r="IR92" s="312">
        <f t="shared" si="1195"/>
        <v>0</v>
      </c>
      <c r="IS92" s="312">
        <f t="shared" si="1195"/>
        <v>0</v>
      </c>
      <c r="IT92" s="312">
        <f t="shared" si="1195"/>
        <v>0</v>
      </c>
      <c r="IV92" s="312">
        <f>IV$40*IV68</f>
        <v>0</v>
      </c>
      <c r="IW92" s="312">
        <f t="shared" ref="IW92:KD92" si="1196">IW$40*IW68</f>
        <v>0</v>
      </c>
      <c r="IX92" s="312">
        <f t="shared" si="1196"/>
        <v>0</v>
      </c>
      <c r="IY92" s="312">
        <f t="shared" si="1196"/>
        <v>0</v>
      </c>
      <c r="IZ92" s="312">
        <f t="shared" si="1196"/>
        <v>0</v>
      </c>
      <c r="JA92" s="312">
        <f t="shared" si="1196"/>
        <v>0</v>
      </c>
      <c r="JB92" s="312">
        <f t="shared" si="1196"/>
        <v>0</v>
      </c>
      <c r="JC92" s="312">
        <f t="shared" si="1196"/>
        <v>0</v>
      </c>
      <c r="JD92" s="312">
        <f t="shared" si="1196"/>
        <v>0</v>
      </c>
      <c r="JE92" s="312">
        <f t="shared" si="1196"/>
        <v>0</v>
      </c>
      <c r="JF92" s="312">
        <f t="shared" si="1196"/>
        <v>0</v>
      </c>
      <c r="JG92" s="312">
        <f t="shared" si="1196"/>
        <v>0</v>
      </c>
      <c r="JH92" s="312">
        <f t="shared" si="1196"/>
        <v>0</v>
      </c>
      <c r="JI92" s="312">
        <f t="shared" si="1196"/>
        <v>0</v>
      </c>
      <c r="JJ92" s="312">
        <f t="shared" si="1196"/>
        <v>0</v>
      </c>
      <c r="JK92" s="312">
        <f t="shared" si="1196"/>
        <v>0</v>
      </c>
      <c r="JL92" s="312">
        <f t="shared" si="1196"/>
        <v>0</v>
      </c>
      <c r="JM92" s="312">
        <f t="shared" si="1196"/>
        <v>0</v>
      </c>
      <c r="JN92" s="312">
        <f t="shared" si="1196"/>
        <v>0</v>
      </c>
      <c r="JO92" s="312">
        <f t="shared" si="1196"/>
        <v>0</v>
      </c>
      <c r="JP92" s="312">
        <f t="shared" si="1196"/>
        <v>0</v>
      </c>
      <c r="JQ92" s="312">
        <f t="shared" si="1196"/>
        <v>0</v>
      </c>
      <c r="JR92" s="312">
        <f t="shared" si="1196"/>
        <v>0</v>
      </c>
      <c r="JS92" s="312">
        <f t="shared" si="1196"/>
        <v>0</v>
      </c>
      <c r="JT92" s="312">
        <f t="shared" si="1196"/>
        <v>0</v>
      </c>
      <c r="JU92" s="312">
        <f t="shared" si="1196"/>
        <v>0</v>
      </c>
      <c r="JV92" s="312">
        <f t="shared" si="1196"/>
        <v>0</v>
      </c>
      <c r="JW92" s="312">
        <f t="shared" si="1196"/>
        <v>0</v>
      </c>
      <c r="JX92" s="312">
        <f t="shared" si="1196"/>
        <v>0</v>
      </c>
      <c r="JY92" s="312">
        <f t="shared" si="1196"/>
        <v>0</v>
      </c>
      <c r="JZ92" s="312">
        <f t="shared" si="1196"/>
        <v>0</v>
      </c>
      <c r="KA92" s="312">
        <f t="shared" si="1196"/>
        <v>0</v>
      </c>
      <c r="KB92" s="312">
        <f t="shared" si="1196"/>
        <v>0</v>
      </c>
      <c r="KC92" s="312">
        <f t="shared" si="1196"/>
        <v>0</v>
      </c>
      <c r="KD92" s="312">
        <f t="shared" si="1196"/>
        <v>0</v>
      </c>
      <c r="KF92" s="312">
        <f>KF$40*KF68</f>
        <v>0</v>
      </c>
      <c r="KG92" s="312">
        <f t="shared" ref="KG92:LN92" si="1197">KG$40*KG68</f>
        <v>0</v>
      </c>
      <c r="KH92" s="312">
        <f t="shared" si="1197"/>
        <v>0</v>
      </c>
      <c r="KI92" s="312">
        <f t="shared" si="1197"/>
        <v>0</v>
      </c>
      <c r="KJ92" s="312">
        <f t="shared" si="1197"/>
        <v>0</v>
      </c>
      <c r="KK92" s="312">
        <f t="shared" si="1197"/>
        <v>0</v>
      </c>
      <c r="KL92" s="312">
        <f t="shared" si="1197"/>
        <v>0</v>
      </c>
      <c r="KM92" s="312">
        <f t="shared" si="1197"/>
        <v>0</v>
      </c>
      <c r="KN92" s="312">
        <f t="shared" si="1197"/>
        <v>0</v>
      </c>
      <c r="KO92" s="312">
        <f t="shared" si="1197"/>
        <v>0</v>
      </c>
      <c r="KP92" s="312">
        <f t="shared" si="1197"/>
        <v>0</v>
      </c>
      <c r="KQ92" s="312">
        <f t="shared" si="1197"/>
        <v>0</v>
      </c>
      <c r="KR92" s="312">
        <f t="shared" si="1197"/>
        <v>0</v>
      </c>
      <c r="KS92" s="312">
        <f t="shared" si="1197"/>
        <v>0</v>
      </c>
      <c r="KT92" s="312">
        <f t="shared" si="1197"/>
        <v>0</v>
      </c>
      <c r="KU92" s="312">
        <f t="shared" si="1197"/>
        <v>0</v>
      </c>
      <c r="KV92" s="312">
        <f t="shared" si="1197"/>
        <v>0</v>
      </c>
      <c r="KW92" s="312">
        <f t="shared" si="1197"/>
        <v>0</v>
      </c>
      <c r="KX92" s="312">
        <f t="shared" si="1197"/>
        <v>0</v>
      </c>
      <c r="KY92" s="312">
        <f t="shared" si="1197"/>
        <v>0</v>
      </c>
      <c r="KZ92" s="312">
        <f t="shared" si="1197"/>
        <v>0</v>
      </c>
      <c r="LA92" s="312">
        <f t="shared" si="1197"/>
        <v>0</v>
      </c>
      <c r="LB92" s="312">
        <f t="shared" si="1197"/>
        <v>0</v>
      </c>
      <c r="LC92" s="312">
        <f t="shared" si="1197"/>
        <v>0</v>
      </c>
      <c r="LD92" s="312">
        <f t="shared" si="1197"/>
        <v>0</v>
      </c>
      <c r="LE92" s="312">
        <f t="shared" si="1197"/>
        <v>0</v>
      </c>
      <c r="LF92" s="312">
        <f t="shared" si="1197"/>
        <v>0</v>
      </c>
      <c r="LG92" s="312">
        <f t="shared" si="1197"/>
        <v>0</v>
      </c>
      <c r="LH92" s="312">
        <f t="shared" si="1197"/>
        <v>0</v>
      </c>
      <c r="LI92" s="312">
        <f t="shared" si="1197"/>
        <v>0</v>
      </c>
      <c r="LJ92" s="312">
        <f t="shared" si="1197"/>
        <v>0</v>
      </c>
      <c r="LK92" s="312">
        <f t="shared" si="1197"/>
        <v>0</v>
      </c>
      <c r="LL92" s="312">
        <f t="shared" si="1197"/>
        <v>0</v>
      </c>
      <c r="LM92" s="312">
        <f t="shared" si="1197"/>
        <v>0</v>
      </c>
      <c r="LN92" s="312">
        <f t="shared" si="1197"/>
        <v>0</v>
      </c>
      <c r="LP92" s="312">
        <f>LP$40*LP68</f>
        <v>0</v>
      </c>
      <c r="LQ92" s="312">
        <f t="shared" ref="LQ92:MX92" si="1198">LQ$40*LQ68</f>
        <v>0</v>
      </c>
      <c r="LR92" s="312">
        <f t="shared" si="1198"/>
        <v>0</v>
      </c>
      <c r="LS92" s="312">
        <f t="shared" si="1198"/>
        <v>0</v>
      </c>
      <c r="LT92" s="312">
        <f t="shared" si="1198"/>
        <v>0</v>
      </c>
      <c r="LU92" s="312">
        <f t="shared" si="1198"/>
        <v>0</v>
      </c>
      <c r="LV92" s="312">
        <f t="shared" si="1198"/>
        <v>0</v>
      </c>
      <c r="LW92" s="312">
        <f t="shared" si="1198"/>
        <v>0</v>
      </c>
      <c r="LX92" s="312">
        <f t="shared" si="1198"/>
        <v>0</v>
      </c>
      <c r="LY92" s="312">
        <f t="shared" si="1198"/>
        <v>0</v>
      </c>
      <c r="LZ92" s="312">
        <f t="shared" si="1198"/>
        <v>0</v>
      </c>
      <c r="MA92" s="312">
        <f t="shared" si="1198"/>
        <v>0</v>
      </c>
      <c r="MB92" s="312">
        <f t="shared" si="1198"/>
        <v>0</v>
      </c>
      <c r="MC92" s="312">
        <f t="shared" si="1198"/>
        <v>0</v>
      </c>
      <c r="MD92" s="312">
        <f t="shared" si="1198"/>
        <v>0</v>
      </c>
      <c r="ME92" s="312">
        <f t="shared" si="1198"/>
        <v>0</v>
      </c>
      <c r="MF92" s="312">
        <f t="shared" si="1198"/>
        <v>0</v>
      </c>
      <c r="MG92" s="312">
        <f t="shared" si="1198"/>
        <v>0</v>
      </c>
      <c r="MH92" s="312">
        <f t="shared" si="1198"/>
        <v>0</v>
      </c>
      <c r="MI92" s="312">
        <f t="shared" si="1198"/>
        <v>0</v>
      </c>
      <c r="MJ92" s="312">
        <f t="shared" si="1198"/>
        <v>0</v>
      </c>
      <c r="MK92" s="312">
        <f t="shared" si="1198"/>
        <v>0</v>
      </c>
      <c r="ML92" s="312">
        <f t="shared" si="1198"/>
        <v>0</v>
      </c>
      <c r="MM92" s="312">
        <f t="shared" si="1198"/>
        <v>0</v>
      </c>
      <c r="MN92" s="312">
        <f t="shared" si="1198"/>
        <v>0</v>
      </c>
      <c r="MO92" s="312">
        <f t="shared" si="1198"/>
        <v>0</v>
      </c>
      <c r="MP92" s="312">
        <f t="shared" si="1198"/>
        <v>0</v>
      </c>
      <c r="MQ92" s="312">
        <f t="shared" si="1198"/>
        <v>0</v>
      </c>
      <c r="MR92" s="312">
        <f t="shared" si="1198"/>
        <v>0</v>
      </c>
      <c r="MS92" s="312">
        <f t="shared" si="1198"/>
        <v>0</v>
      </c>
      <c r="MT92" s="312">
        <f t="shared" si="1198"/>
        <v>0</v>
      </c>
      <c r="MU92" s="312">
        <f t="shared" si="1198"/>
        <v>433.38192193356031</v>
      </c>
      <c r="MV92" s="312">
        <f t="shared" si="1198"/>
        <v>250.99414834954641</v>
      </c>
      <c r="MW92" s="312">
        <f t="shared" si="1198"/>
        <v>562.98821206599291</v>
      </c>
      <c r="MX92" s="312">
        <f t="shared" si="1198"/>
        <v>410.97566708803669</v>
      </c>
      <c r="MZ92" s="312">
        <f>MZ$40*MZ68</f>
        <v>0</v>
      </c>
      <c r="NA92" s="312">
        <f t="shared" ref="NA92:OH92" si="1199">NA$40*NA68</f>
        <v>0</v>
      </c>
      <c r="NB92" s="312">
        <f t="shared" si="1199"/>
        <v>0</v>
      </c>
      <c r="NC92" s="312">
        <f t="shared" si="1199"/>
        <v>0</v>
      </c>
      <c r="ND92" s="312">
        <f t="shared" si="1199"/>
        <v>0</v>
      </c>
      <c r="NE92" s="312">
        <f t="shared" si="1199"/>
        <v>0</v>
      </c>
      <c r="NF92" s="312">
        <f t="shared" si="1199"/>
        <v>0</v>
      </c>
      <c r="NG92" s="312">
        <f t="shared" si="1199"/>
        <v>0</v>
      </c>
      <c r="NH92" s="312">
        <f t="shared" si="1199"/>
        <v>0</v>
      </c>
      <c r="NI92" s="312">
        <f t="shared" si="1199"/>
        <v>0</v>
      </c>
      <c r="NJ92" s="312">
        <f t="shared" si="1199"/>
        <v>0</v>
      </c>
      <c r="NK92" s="312">
        <f t="shared" si="1199"/>
        <v>0</v>
      </c>
      <c r="NL92" s="312">
        <f t="shared" si="1199"/>
        <v>0</v>
      </c>
      <c r="NM92" s="312">
        <f t="shared" si="1199"/>
        <v>0</v>
      </c>
      <c r="NN92" s="312">
        <f t="shared" si="1199"/>
        <v>0</v>
      </c>
      <c r="NO92" s="312">
        <f t="shared" si="1199"/>
        <v>0</v>
      </c>
      <c r="NP92" s="312">
        <f t="shared" si="1199"/>
        <v>0</v>
      </c>
      <c r="NQ92" s="312">
        <f t="shared" si="1199"/>
        <v>0</v>
      </c>
      <c r="NR92" s="312">
        <f t="shared" si="1199"/>
        <v>0</v>
      </c>
      <c r="NS92" s="312">
        <f t="shared" si="1199"/>
        <v>0</v>
      </c>
      <c r="NT92" s="312">
        <f t="shared" si="1199"/>
        <v>0</v>
      </c>
      <c r="NU92" s="312">
        <f t="shared" si="1199"/>
        <v>0</v>
      </c>
      <c r="NV92" s="312">
        <f t="shared" si="1199"/>
        <v>0</v>
      </c>
      <c r="NW92" s="312">
        <f t="shared" si="1199"/>
        <v>0</v>
      </c>
      <c r="NX92" s="312">
        <f t="shared" si="1199"/>
        <v>0</v>
      </c>
      <c r="NY92" s="312">
        <f t="shared" si="1199"/>
        <v>0</v>
      </c>
      <c r="NZ92" s="312">
        <f t="shared" si="1199"/>
        <v>0</v>
      </c>
      <c r="OA92" s="312">
        <f t="shared" si="1199"/>
        <v>0</v>
      </c>
      <c r="OB92" s="312">
        <f t="shared" si="1199"/>
        <v>0</v>
      </c>
      <c r="OC92" s="312">
        <f t="shared" si="1199"/>
        <v>0</v>
      </c>
      <c r="OD92" s="312">
        <f t="shared" si="1199"/>
        <v>0</v>
      </c>
      <c r="OE92" s="312">
        <f t="shared" si="1199"/>
        <v>0</v>
      </c>
      <c r="OF92" s="312">
        <f t="shared" si="1199"/>
        <v>0</v>
      </c>
      <c r="OG92" s="312">
        <f t="shared" si="1199"/>
        <v>0</v>
      </c>
      <c r="OH92" s="312">
        <f t="shared" si="1199"/>
        <v>0</v>
      </c>
      <c r="OJ92" s="312">
        <f>OJ$40*OJ68</f>
        <v>3.5552664229480802</v>
      </c>
      <c r="OK92" s="312">
        <f t="shared" ref="OK92:PR92" si="1200">OK$40*OK68</f>
        <v>3.7465876706686672</v>
      </c>
      <c r="OL92" s="312">
        <f t="shared" si="1200"/>
        <v>4.6723383514740799</v>
      </c>
      <c r="OM92" s="312">
        <f t="shared" si="1200"/>
        <v>4.5812348657949133</v>
      </c>
      <c r="ON92" s="312">
        <f t="shared" si="1200"/>
        <v>13.703615390109313</v>
      </c>
      <c r="OO92" s="312">
        <f t="shared" si="1200"/>
        <v>6.6515248659713571</v>
      </c>
      <c r="OP92" s="312">
        <f t="shared" si="1200"/>
        <v>5.3419009339017149</v>
      </c>
      <c r="OQ92" s="312">
        <f t="shared" si="1200"/>
        <v>8.1884144186669783</v>
      </c>
      <c r="OR92" s="312">
        <f t="shared" si="1200"/>
        <v>8.1591434784312025</v>
      </c>
      <c r="OS92" s="312">
        <f t="shared" si="1200"/>
        <v>8.7132731143191879</v>
      </c>
      <c r="OT92" s="312">
        <f t="shared" si="1200"/>
        <v>7.5408683655124964</v>
      </c>
      <c r="OU92" s="312">
        <f t="shared" si="1200"/>
        <v>8.9794238108569466</v>
      </c>
      <c r="OV92" s="312">
        <f t="shared" si="1200"/>
        <v>1.0724470406874207</v>
      </c>
      <c r="OW92" s="312">
        <f t="shared" si="1200"/>
        <v>0.49824356139058773</v>
      </c>
      <c r="OX92" s="312">
        <f t="shared" si="1200"/>
        <v>7.3493201184541102</v>
      </c>
      <c r="OY92" s="312">
        <f t="shared" si="1200"/>
        <v>8.2743876198412991</v>
      </c>
      <c r="OZ92" s="312">
        <f t="shared" si="1200"/>
        <v>8.6918618832943135</v>
      </c>
      <c r="PA92" s="312">
        <f t="shared" si="1200"/>
        <v>41.940166033287547</v>
      </c>
      <c r="PB92" s="312">
        <f t="shared" si="1200"/>
        <v>44.28445754823197</v>
      </c>
      <c r="PC92" s="312">
        <f t="shared" si="1200"/>
        <v>64.633978512521821</v>
      </c>
      <c r="PD92" s="312">
        <f t="shared" si="1200"/>
        <v>64.797685539099874</v>
      </c>
      <c r="PE92" s="312">
        <f t="shared" si="1200"/>
        <v>76.238534583058907</v>
      </c>
      <c r="PF92" s="312">
        <f t="shared" si="1200"/>
        <v>80.635165526475092</v>
      </c>
      <c r="PG92" s="312">
        <f t="shared" si="1200"/>
        <v>86.835481848729074</v>
      </c>
      <c r="PH92" s="312">
        <f t="shared" si="1200"/>
        <v>74.404185819854561</v>
      </c>
      <c r="PI92" s="312">
        <f t="shared" si="1200"/>
        <v>67.448630687063925</v>
      </c>
      <c r="PJ92" s="312">
        <f t="shared" si="1200"/>
        <v>79.827208480867981</v>
      </c>
      <c r="PK92" s="312">
        <f t="shared" si="1200"/>
        <v>75.298337260418876</v>
      </c>
      <c r="PL92" s="312">
        <f t="shared" si="1200"/>
        <v>70.448829925795138</v>
      </c>
      <c r="PM92" s="312">
        <f t="shared" si="1200"/>
        <v>67.28035298567336</v>
      </c>
      <c r="PN92" s="312">
        <f t="shared" si="1200"/>
        <v>68.219436573712997</v>
      </c>
      <c r="PO92" s="312">
        <f t="shared" si="1200"/>
        <v>8.4538747250496904</v>
      </c>
      <c r="PP92" s="312">
        <f t="shared" si="1200"/>
        <v>4.4612179842083073</v>
      </c>
      <c r="PQ92" s="312">
        <f t="shared" si="1200"/>
        <v>9.7353585155764524</v>
      </c>
      <c r="PR92" s="312">
        <f t="shared" si="1200"/>
        <v>8.1689633679426681</v>
      </c>
      <c r="PT92" s="312">
        <f>PT$40*PT68</f>
        <v>0</v>
      </c>
      <c r="PU92" s="312">
        <f t="shared" ref="PU92:RB92" si="1201">PU$40*PU68</f>
        <v>0</v>
      </c>
      <c r="PV92" s="312">
        <f t="shared" si="1201"/>
        <v>0</v>
      </c>
      <c r="PW92" s="312">
        <f t="shared" si="1201"/>
        <v>0</v>
      </c>
      <c r="PX92" s="312">
        <f t="shared" si="1201"/>
        <v>0</v>
      </c>
      <c r="PY92" s="312">
        <f t="shared" si="1201"/>
        <v>0</v>
      </c>
      <c r="PZ92" s="312">
        <f t="shared" si="1201"/>
        <v>0</v>
      </c>
      <c r="QA92" s="312">
        <f t="shared" si="1201"/>
        <v>0</v>
      </c>
      <c r="QB92" s="312">
        <f t="shared" si="1201"/>
        <v>0</v>
      </c>
      <c r="QC92" s="312">
        <f t="shared" si="1201"/>
        <v>0</v>
      </c>
      <c r="QD92" s="312">
        <f t="shared" si="1201"/>
        <v>0</v>
      </c>
      <c r="QE92" s="312">
        <f t="shared" si="1201"/>
        <v>0</v>
      </c>
      <c r="QF92" s="312">
        <f t="shared" si="1201"/>
        <v>0</v>
      </c>
      <c r="QG92" s="312">
        <f t="shared" si="1201"/>
        <v>0</v>
      </c>
      <c r="QH92" s="312">
        <f t="shared" si="1201"/>
        <v>0</v>
      </c>
      <c r="QI92" s="312">
        <f t="shared" si="1201"/>
        <v>0</v>
      </c>
      <c r="QJ92" s="312">
        <f t="shared" si="1201"/>
        <v>0</v>
      </c>
      <c r="QK92" s="312">
        <f t="shared" si="1201"/>
        <v>0</v>
      </c>
      <c r="QL92" s="312">
        <f t="shared" si="1201"/>
        <v>0</v>
      </c>
      <c r="QM92" s="312">
        <f t="shared" si="1201"/>
        <v>0</v>
      </c>
      <c r="QN92" s="312">
        <f t="shared" si="1201"/>
        <v>0</v>
      </c>
      <c r="QO92" s="312">
        <f t="shared" si="1201"/>
        <v>0</v>
      </c>
      <c r="QP92" s="312">
        <f t="shared" si="1201"/>
        <v>0</v>
      </c>
      <c r="QQ92" s="312">
        <f t="shared" si="1201"/>
        <v>0</v>
      </c>
      <c r="QR92" s="312">
        <f t="shared" si="1201"/>
        <v>0</v>
      </c>
      <c r="QS92" s="312">
        <f t="shared" si="1201"/>
        <v>0</v>
      </c>
      <c r="QT92" s="312">
        <f t="shared" si="1201"/>
        <v>0</v>
      </c>
      <c r="QU92" s="312">
        <f t="shared" si="1201"/>
        <v>0</v>
      </c>
      <c r="QV92" s="312">
        <f t="shared" si="1201"/>
        <v>0</v>
      </c>
      <c r="QW92" s="312">
        <f t="shared" si="1201"/>
        <v>0</v>
      </c>
      <c r="QX92" s="312">
        <f t="shared" si="1201"/>
        <v>0</v>
      </c>
      <c r="QY92" s="312">
        <f t="shared" si="1201"/>
        <v>0</v>
      </c>
      <c r="QZ92" s="312">
        <f t="shared" si="1201"/>
        <v>0</v>
      </c>
      <c r="RA92" s="312">
        <f t="shared" si="1201"/>
        <v>0</v>
      </c>
      <c r="RB92" s="312">
        <f t="shared" si="1201"/>
        <v>0</v>
      </c>
      <c r="RD92" s="312">
        <f>RD$40*RD68</f>
        <v>26.207232414629903</v>
      </c>
      <c r="RE92" s="312">
        <f t="shared" ref="RE92:SL92" si="1202">RE$40*RE68</f>
        <v>27.071422275349924</v>
      </c>
      <c r="RF92" s="312">
        <f t="shared" si="1202"/>
        <v>43.155115599599057</v>
      </c>
      <c r="RG92" s="312">
        <f t="shared" si="1202"/>
        <v>41.338658461637984</v>
      </c>
      <c r="RH92" s="312">
        <f t="shared" si="1202"/>
        <v>65.956109670237126</v>
      </c>
      <c r="RI92" s="312">
        <f t="shared" si="1202"/>
        <v>49.83764167113943</v>
      </c>
      <c r="RJ92" s="312">
        <f t="shared" si="1202"/>
        <v>55.95889000372815</v>
      </c>
      <c r="RK92" s="312">
        <f t="shared" si="1202"/>
        <v>30.564959146954514</v>
      </c>
      <c r="RL92" s="312">
        <f t="shared" si="1202"/>
        <v>23.958319782519766</v>
      </c>
      <c r="RM92" s="312">
        <f t="shared" si="1202"/>
        <v>25.528673553800008</v>
      </c>
      <c r="RN92" s="312">
        <f t="shared" si="1202"/>
        <v>18.282642883583083</v>
      </c>
      <c r="RO92" s="312">
        <f t="shared" si="1202"/>
        <v>26.991917229867326</v>
      </c>
      <c r="RP92" s="312">
        <f t="shared" si="1202"/>
        <v>42.842146548941692</v>
      </c>
      <c r="RQ92" s="312">
        <f t="shared" si="1202"/>
        <v>29.25661570540699</v>
      </c>
      <c r="RR92" s="312">
        <f t="shared" si="1202"/>
        <v>39.09704552947229</v>
      </c>
      <c r="RS92" s="312">
        <f t="shared" si="1202"/>
        <v>56.226455438329175</v>
      </c>
      <c r="RT92" s="312">
        <f t="shared" si="1202"/>
        <v>57.563276635911315</v>
      </c>
      <c r="RU92" s="312">
        <f t="shared" si="1202"/>
        <v>78.642164619330757</v>
      </c>
      <c r="RV92" s="312">
        <f t="shared" si="1202"/>
        <v>82.187419659478564</v>
      </c>
      <c r="RW92" s="312">
        <f t="shared" si="1202"/>
        <v>78.081578977331645</v>
      </c>
      <c r="RX92" s="312">
        <f t="shared" si="1202"/>
        <v>81.906482849604231</v>
      </c>
      <c r="RY92" s="312">
        <f t="shared" si="1202"/>
        <v>80.184359345924179</v>
      </c>
      <c r="RZ92" s="312">
        <f t="shared" si="1202"/>
        <v>80.717781450172211</v>
      </c>
      <c r="SA92" s="312">
        <f t="shared" si="1202"/>
        <v>76.233638361358246</v>
      </c>
      <c r="SB92" s="312">
        <f t="shared" si="1202"/>
        <v>48.750578306459097</v>
      </c>
      <c r="SC92" s="312">
        <f t="shared" si="1202"/>
        <v>43.009036204432789</v>
      </c>
      <c r="SD92" s="312">
        <f t="shared" si="1202"/>
        <v>66.55301825711706</v>
      </c>
      <c r="SE92" s="312">
        <f t="shared" si="1202"/>
        <v>65.021564027153929</v>
      </c>
      <c r="SF92" s="312">
        <f t="shared" si="1202"/>
        <v>62.440077766976806</v>
      </c>
      <c r="SG92" s="312">
        <f t="shared" si="1202"/>
        <v>62.298264695306408</v>
      </c>
      <c r="SH92" s="312">
        <f t="shared" si="1202"/>
        <v>62.673227124673282</v>
      </c>
      <c r="SI92" s="312">
        <f t="shared" si="1202"/>
        <v>4.5967804168756645</v>
      </c>
      <c r="SJ92" s="312">
        <f t="shared" si="1202"/>
        <v>2.4307727904295304</v>
      </c>
      <c r="SK92" s="312">
        <f t="shared" si="1202"/>
        <v>5.9386582963788737</v>
      </c>
      <c r="SL92" s="312">
        <f t="shared" si="1202"/>
        <v>1.5035510635940375</v>
      </c>
      <c r="SN92" s="312">
        <f>SN$40*SN68</f>
        <v>12.300175109227389</v>
      </c>
      <c r="SO92" s="312">
        <f t="shared" ref="SO92:TV92" si="1203">SO$40*SO68</f>
        <v>13.347972394235606</v>
      </c>
      <c r="SP92" s="312">
        <f t="shared" si="1203"/>
        <v>12.529863840461756</v>
      </c>
      <c r="SQ92" s="312">
        <f t="shared" si="1203"/>
        <v>6.7214467593622969</v>
      </c>
      <c r="SR92" s="312">
        <f t="shared" si="1203"/>
        <v>26.507674394963747</v>
      </c>
      <c r="SS92" s="312">
        <f t="shared" si="1203"/>
        <v>9.7931184282413533</v>
      </c>
      <c r="ST92" s="312">
        <f t="shared" si="1203"/>
        <v>8.3336251474164325</v>
      </c>
      <c r="SU92" s="312">
        <f t="shared" si="1203"/>
        <v>21.558777068736433</v>
      </c>
      <c r="SV92" s="312">
        <f t="shared" si="1203"/>
        <v>18.931034273811015</v>
      </c>
      <c r="SW92" s="312">
        <f t="shared" si="1203"/>
        <v>9.0836863094013118</v>
      </c>
      <c r="SX92" s="312">
        <f t="shared" si="1203"/>
        <v>18.330273683735065</v>
      </c>
      <c r="SY92" s="312">
        <f t="shared" si="1203"/>
        <v>16.735977253802687</v>
      </c>
      <c r="SZ92" s="312">
        <f t="shared" si="1203"/>
        <v>17.85032501018102</v>
      </c>
      <c r="TA92" s="312">
        <f t="shared" si="1203"/>
        <v>20.581964282735399</v>
      </c>
      <c r="TB92" s="312">
        <f t="shared" si="1203"/>
        <v>10.542898810236528</v>
      </c>
      <c r="TC92" s="312">
        <f t="shared" si="1203"/>
        <v>10.676065796038049</v>
      </c>
      <c r="TD92" s="312">
        <f t="shared" si="1203"/>
        <v>20.389366704617341</v>
      </c>
      <c r="TE92" s="312">
        <f t="shared" si="1203"/>
        <v>22.998636611130998</v>
      </c>
      <c r="TF92" s="312">
        <f t="shared" si="1203"/>
        <v>10.583853740945262</v>
      </c>
      <c r="TG92" s="312">
        <f t="shared" si="1203"/>
        <v>14.167741231684845</v>
      </c>
      <c r="TH92" s="312">
        <f t="shared" si="1203"/>
        <v>15.705830799669513</v>
      </c>
      <c r="TI92" s="312">
        <f t="shared" si="1203"/>
        <v>17.728272731454162</v>
      </c>
      <c r="TJ92" s="312">
        <f t="shared" si="1203"/>
        <v>32.395813342713915</v>
      </c>
      <c r="TK92" s="312">
        <f t="shared" si="1203"/>
        <v>32.858398042204009</v>
      </c>
      <c r="TL92" s="312">
        <f t="shared" si="1203"/>
        <v>32.110589185728465</v>
      </c>
      <c r="TM92" s="312">
        <f t="shared" si="1203"/>
        <v>30.368693163399826</v>
      </c>
      <c r="TN92" s="312">
        <f t="shared" si="1203"/>
        <v>11.323073250092582</v>
      </c>
      <c r="TO92" s="312">
        <f t="shared" si="1203"/>
        <v>27.788792551761222</v>
      </c>
      <c r="TP92" s="312">
        <f t="shared" si="1203"/>
        <v>17.698330226249318</v>
      </c>
      <c r="TQ92" s="312">
        <f t="shared" si="1203"/>
        <v>30.123725881953266</v>
      </c>
      <c r="TR92" s="312">
        <f t="shared" si="1203"/>
        <v>16.138790534835884</v>
      </c>
      <c r="TS92" s="312">
        <f t="shared" si="1203"/>
        <v>0</v>
      </c>
      <c r="TT92" s="312">
        <f t="shared" si="1203"/>
        <v>7.1402136343614755</v>
      </c>
      <c r="TU92" s="312">
        <f t="shared" si="1203"/>
        <v>16.422024175356672</v>
      </c>
      <c r="TV92" s="312">
        <f t="shared" si="1203"/>
        <v>4.4221322695961085</v>
      </c>
      <c r="TX92" s="312">
        <f>TX$40*TX68</f>
        <v>26.14251461872712</v>
      </c>
      <c r="TY92" s="312">
        <f t="shared" ref="TY92:VF92" si="1204">TY$40*TY68</f>
        <v>37.815125894584895</v>
      </c>
      <c r="TZ92" s="312">
        <f t="shared" si="1204"/>
        <v>47.556299019012201</v>
      </c>
      <c r="UA92" s="312">
        <f t="shared" si="1204"/>
        <v>82.879634088808231</v>
      </c>
      <c r="UB92" s="312">
        <f t="shared" si="1204"/>
        <v>42.641186795203815</v>
      </c>
      <c r="UC92" s="312">
        <f t="shared" si="1204"/>
        <v>113.55639983224177</v>
      </c>
      <c r="UD92" s="312">
        <f t="shared" si="1204"/>
        <v>115.45879357806366</v>
      </c>
      <c r="UE92" s="312">
        <f t="shared" si="1204"/>
        <v>33.422108295768531</v>
      </c>
      <c r="UF92" s="312">
        <f t="shared" si="1204"/>
        <v>23.956578236961381</v>
      </c>
      <c r="UG92" s="312">
        <f t="shared" si="1204"/>
        <v>37.835742637330874</v>
      </c>
      <c r="UH92" s="312">
        <f t="shared" si="1204"/>
        <v>9.2048297756335025</v>
      </c>
      <c r="UI92" s="312">
        <f t="shared" si="1204"/>
        <v>6.2549595603011863</v>
      </c>
      <c r="UJ92" s="312">
        <f t="shared" si="1204"/>
        <v>0</v>
      </c>
      <c r="UK92" s="312">
        <f t="shared" si="1204"/>
        <v>0</v>
      </c>
      <c r="UL92" s="312">
        <f t="shared" si="1204"/>
        <v>0</v>
      </c>
      <c r="UM92" s="312">
        <f t="shared" si="1204"/>
        <v>0</v>
      </c>
      <c r="UN92" s="312">
        <f t="shared" si="1204"/>
        <v>0</v>
      </c>
      <c r="UO92" s="312">
        <f t="shared" si="1204"/>
        <v>0</v>
      </c>
      <c r="UP92" s="312">
        <f t="shared" si="1204"/>
        <v>0</v>
      </c>
      <c r="UQ92" s="312">
        <f t="shared" si="1204"/>
        <v>0</v>
      </c>
      <c r="UR92" s="312">
        <f t="shared" si="1204"/>
        <v>0</v>
      </c>
      <c r="US92" s="312">
        <f t="shared" si="1204"/>
        <v>0</v>
      </c>
      <c r="UT92" s="312">
        <f t="shared" si="1204"/>
        <v>0</v>
      </c>
      <c r="UU92" s="312">
        <f t="shared" si="1204"/>
        <v>0</v>
      </c>
      <c r="UV92" s="312">
        <f t="shared" si="1204"/>
        <v>0</v>
      </c>
      <c r="UW92" s="312">
        <f t="shared" si="1204"/>
        <v>0</v>
      </c>
      <c r="UX92" s="312">
        <f t="shared" si="1204"/>
        <v>0</v>
      </c>
      <c r="UY92" s="312">
        <f t="shared" si="1204"/>
        <v>0</v>
      </c>
      <c r="UZ92" s="312">
        <f t="shared" si="1204"/>
        <v>0</v>
      </c>
      <c r="VA92" s="312">
        <f t="shared" si="1204"/>
        <v>0</v>
      </c>
      <c r="VB92" s="312">
        <f t="shared" si="1204"/>
        <v>0</v>
      </c>
      <c r="VC92" s="312">
        <f t="shared" si="1204"/>
        <v>0.77303320299080391</v>
      </c>
      <c r="VD92" s="312">
        <f t="shared" si="1204"/>
        <v>0</v>
      </c>
      <c r="VE92" s="312">
        <f t="shared" si="1204"/>
        <v>0</v>
      </c>
      <c r="VF92" s="312">
        <f t="shared" si="1204"/>
        <v>0</v>
      </c>
      <c r="VH92" s="312">
        <f>VH$40*VH68</f>
        <v>0</v>
      </c>
      <c r="VI92" s="312">
        <f t="shared" ref="VI92:WP92" si="1205">VI$40*VI68</f>
        <v>0</v>
      </c>
      <c r="VJ92" s="312">
        <f t="shared" si="1205"/>
        <v>0</v>
      </c>
      <c r="VK92" s="312">
        <f t="shared" si="1205"/>
        <v>0</v>
      </c>
      <c r="VL92" s="312">
        <f t="shared" si="1205"/>
        <v>0</v>
      </c>
      <c r="VM92" s="312">
        <f t="shared" si="1205"/>
        <v>0</v>
      </c>
      <c r="VN92" s="312">
        <f t="shared" si="1205"/>
        <v>0</v>
      </c>
      <c r="VO92" s="312">
        <f t="shared" si="1205"/>
        <v>0</v>
      </c>
      <c r="VP92" s="312">
        <f t="shared" si="1205"/>
        <v>0</v>
      </c>
      <c r="VQ92" s="312">
        <f t="shared" si="1205"/>
        <v>0</v>
      </c>
      <c r="VR92" s="312">
        <f t="shared" si="1205"/>
        <v>0</v>
      </c>
      <c r="VS92" s="312">
        <f t="shared" si="1205"/>
        <v>0</v>
      </c>
      <c r="VT92" s="312">
        <f t="shared" si="1205"/>
        <v>0</v>
      </c>
      <c r="VU92" s="312">
        <f t="shared" si="1205"/>
        <v>0</v>
      </c>
      <c r="VV92" s="312">
        <f t="shared" si="1205"/>
        <v>0</v>
      </c>
      <c r="VW92" s="312">
        <f t="shared" si="1205"/>
        <v>0</v>
      </c>
      <c r="VX92" s="312">
        <f t="shared" si="1205"/>
        <v>0</v>
      </c>
      <c r="VY92" s="312">
        <f t="shared" si="1205"/>
        <v>0</v>
      </c>
      <c r="VZ92" s="312">
        <f t="shared" si="1205"/>
        <v>0</v>
      </c>
      <c r="WA92" s="312">
        <f t="shared" si="1205"/>
        <v>0</v>
      </c>
      <c r="WB92" s="312">
        <f t="shared" si="1205"/>
        <v>0</v>
      </c>
      <c r="WC92" s="312">
        <f t="shared" si="1205"/>
        <v>0</v>
      </c>
      <c r="WD92" s="312">
        <f t="shared" si="1205"/>
        <v>0</v>
      </c>
      <c r="WE92" s="312">
        <f t="shared" si="1205"/>
        <v>0</v>
      </c>
      <c r="WF92" s="312">
        <f t="shared" si="1205"/>
        <v>0</v>
      </c>
      <c r="WG92" s="312">
        <f t="shared" si="1205"/>
        <v>0</v>
      </c>
      <c r="WH92" s="312">
        <f t="shared" si="1205"/>
        <v>0</v>
      </c>
      <c r="WI92" s="312">
        <f t="shared" si="1205"/>
        <v>0</v>
      </c>
      <c r="WJ92" s="312">
        <f t="shared" si="1205"/>
        <v>0</v>
      </c>
      <c r="WK92" s="312">
        <f t="shared" si="1205"/>
        <v>0</v>
      </c>
      <c r="WL92" s="312">
        <f t="shared" si="1205"/>
        <v>0</v>
      </c>
      <c r="WM92" s="312">
        <f t="shared" si="1205"/>
        <v>0</v>
      </c>
      <c r="WN92" s="312">
        <f t="shared" si="1205"/>
        <v>0</v>
      </c>
      <c r="WO92" s="312">
        <f t="shared" si="1205"/>
        <v>0</v>
      </c>
      <c r="WP92" s="312">
        <f t="shared" si="1205"/>
        <v>0</v>
      </c>
      <c r="WR92" s="312">
        <f>WR$40*WR68</f>
        <v>0</v>
      </c>
      <c r="WS92" s="312">
        <f t="shared" ref="WS92:XZ92" si="1206">WS$40*WS68</f>
        <v>0</v>
      </c>
      <c r="WT92" s="312">
        <f t="shared" si="1206"/>
        <v>0</v>
      </c>
      <c r="WU92" s="312">
        <f t="shared" si="1206"/>
        <v>0</v>
      </c>
      <c r="WV92" s="312">
        <f t="shared" si="1206"/>
        <v>0</v>
      </c>
      <c r="WW92" s="312">
        <f t="shared" si="1206"/>
        <v>0</v>
      </c>
      <c r="WX92" s="312">
        <f t="shared" si="1206"/>
        <v>0</v>
      </c>
      <c r="WY92" s="312">
        <f t="shared" si="1206"/>
        <v>0</v>
      </c>
      <c r="WZ92" s="312">
        <f t="shared" si="1206"/>
        <v>0</v>
      </c>
      <c r="XA92" s="312">
        <f t="shared" si="1206"/>
        <v>0</v>
      </c>
      <c r="XB92" s="312">
        <f t="shared" si="1206"/>
        <v>0</v>
      </c>
      <c r="XC92" s="312">
        <f t="shared" si="1206"/>
        <v>0</v>
      </c>
      <c r="XD92" s="312">
        <f t="shared" si="1206"/>
        <v>0</v>
      </c>
      <c r="XE92" s="312">
        <f t="shared" si="1206"/>
        <v>0</v>
      </c>
      <c r="XF92" s="312">
        <f t="shared" si="1206"/>
        <v>0</v>
      </c>
      <c r="XG92" s="312">
        <f t="shared" si="1206"/>
        <v>0</v>
      </c>
      <c r="XH92" s="312">
        <f t="shared" si="1206"/>
        <v>0</v>
      </c>
      <c r="XI92" s="312">
        <f t="shared" si="1206"/>
        <v>0</v>
      </c>
      <c r="XJ92" s="312">
        <f t="shared" si="1206"/>
        <v>0</v>
      </c>
      <c r="XK92" s="312">
        <f t="shared" si="1206"/>
        <v>0</v>
      </c>
      <c r="XL92" s="312">
        <f t="shared" si="1206"/>
        <v>0</v>
      </c>
      <c r="XM92" s="312">
        <f t="shared" si="1206"/>
        <v>0</v>
      </c>
      <c r="XN92" s="312">
        <f t="shared" si="1206"/>
        <v>0</v>
      </c>
      <c r="XO92" s="312">
        <f t="shared" si="1206"/>
        <v>0</v>
      </c>
      <c r="XP92" s="312">
        <f t="shared" si="1206"/>
        <v>0</v>
      </c>
      <c r="XQ92" s="312">
        <f t="shared" si="1206"/>
        <v>0</v>
      </c>
      <c r="XR92" s="312">
        <f t="shared" si="1206"/>
        <v>0</v>
      </c>
      <c r="XS92" s="312">
        <f t="shared" si="1206"/>
        <v>0</v>
      </c>
      <c r="XT92" s="312">
        <f t="shared" si="1206"/>
        <v>0</v>
      </c>
      <c r="XU92" s="312">
        <f t="shared" si="1206"/>
        <v>0</v>
      </c>
      <c r="XV92" s="312">
        <f t="shared" si="1206"/>
        <v>0</v>
      </c>
      <c r="XW92" s="312">
        <f t="shared" si="1206"/>
        <v>0</v>
      </c>
      <c r="XX92" s="312">
        <f t="shared" si="1206"/>
        <v>0</v>
      </c>
      <c r="XY92" s="312">
        <f t="shared" si="1206"/>
        <v>0</v>
      </c>
      <c r="XZ92" s="312">
        <f t="shared" si="1206"/>
        <v>0</v>
      </c>
      <c r="YB92" s="312">
        <f>YB$40*YB68</f>
        <v>0</v>
      </c>
      <c r="YC92" s="312">
        <f t="shared" ref="YC92:ZJ92" si="1207">YC$40*YC68</f>
        <v>0</v>
      </c>
      <c r="YD92" s="312">
        <f t="shared" si="1207"/>
        <v>0</v>
      </c>
      <c r="YE92" s="312">
        <f t="shared" si="1207"/>
        <v>0</v>
      </c>
      <c r="YF92" s="312">
        <f t="shared" si="1207"/>
        <v>0</v>
      </c>
      <c r="YG92" s="312">
        <f t="shared" si="1207"/>
        <v>0</v>
      </c>
      <c r="YH92" s="312">
        <f t="shared" si="1207"/>
        <v>0</v>
      </c>
      <c r="YI92" s="312">
        <f t="shared" si="1207"/>
        <v>0</v>
      </c>
      <c r="YJ92" s="312">
        <f t="shared" si="1207"/>
        <v>0</v>
      </c>
      <c r="YK92" s="312">
        <f t="shared" si="1207"/>
        <v>0</v>
      </c>
      <c r="YL92" s="312">
        <f t="shared" si="1207"/>
        <v>0</v>
      </c>
      <c r="YM92" s="312">
        <f t="shared" si="1207"/>
        <v>0</v>
      </c>
      <c r="YN92" s="312">
        <f t="shared" si="1207"/>
        <v>0</v>
      </c>
      <c r="YO92" s="312">
        <f t="shared" si="1207"/>
        <v>0</v>
      </c>
      <c r="YP92" s="312">
        <f t="shared" si="1207"/>
        <v>0</v>
      </c>
      <c r="YQ92" s="312">
        <f t="shared" si="1207"/>
        <v>0</v>
      </c>
      <c r="YR92" s="312">
        <f t="shared" si="1207"/>
        <v>0</v>
      </c>
      <c r="YS92" s="312">
        <f t="shared" si="1207"/>
        <v>0</v>
      </c>
      <c r="YT92" s="312">
        <f t="shared" si="1207"/>
        <v>0</v>
      </c>
      <c r="YU92" s="312">
        <f t="shared" si="1207"/>
        <v>0</v>
      </c>
      <c r="YV92" s="312">
        <f t="shared" si="1207"/>
        <v>0</v>
      </c>
      <c r="YW92" s="312">
        <f t="shared" si="1207"/>
        <v>0</v>
      </c>
      <c r="YX92" s="312">
        <f t="shared" si="1207"/>
        <v>0</v>
      </c>
      <c r="YY92" s="312">
        <f t="shared" si="1207"/>
        <v>0</v>
      </c>
      <c r="YZ92" s="312">
        <f t="shared" si="1207"/>
        <v>0</v>
      </c>
      <c r="ZA92" s="312">
        <f t="shared" si="1207"/>
        <v>0</v>
      </c>
      <c r="ZB92" s="312">
        <f t="shared" si="1207"/>
        <v>0</v>
      </c>
      <c r="ZC92" s="312">
        <f t="shared" si="1207"/>
        <v>0</v>
      </c>
      <c r="ZD92" s="312">
        <f t="shared" si="1207"/>
        <v>0</v>
      </c>
      <c r="ZE92" s="312">
        <f t="shared" si="1207"/>
        <v>0</v>
      </c>
      <c r="ZF92" s="312">
        <f t="shared" si="1207"/>
        <v>0</v>
      </c>
      <c r="ZG92" s="312">
        <f t="shared" si="1207"/>
        <v>0</v>
      </c>
      <c r="ZH92" s="312">
        <f t="shared" si="1207"/>
        <v>0</v>
      </c>
      <c r="ZI92" s="312">
        <f t="shared" si="1207"/>
        <v>0</v>
      </c>
      <c r="ZJ92" s="312">
        <f t="shared" si="1207"/>
        <v>0.2814867057399224</v>
      </c>
      <c r="ZL92" s="312">
        <f>ZL$40*ZL68</f>
        <v>0</v>
      </c>
      <c r="ZM92" s="312">
        <f t="shared" ref="ZM92:AAT92" si="1208">ZM$40*ZM68</f>
        <v>0</v>
      </c>
      <c r="ZN92" s="312">
        <f t="shared" si="1208"/>
        <v>0</v>
      </c>
      <c r="ZO92" s="312">
        <f t="shared" si="1208"/>
        <v>0</v>
      </c>
      <c r="ZP92" s="312">
        <f t="shared" si="1208"/>
        <v>0</v>
      </c>
      <c r="ZQ92" s="312">
        <f t="shared" si="1208"/>
        <v>0</v>
      </c>
      <c r="ZR92" s="312">
        <f t="shared" si="1208"/>
        <v>0</v>
      </c>
      <c r="ZS92" s="312">
        <f t="shared" si="1208"/>
        <v>0</v>
      </c>
      <c r="ZT92" s="312">
        <f t="shared" si="1208"/>
        <v>0</v>
      </c>
      <c r="ZU92" s="312">
        <f t="shared" si="1208"/>
        <v>0</v>
      </c>
      <c r="ZV92" s="312">
        <f t="shared" si="1208"/>
        <v>0</v>
      </c>
      <c r="ZW92" s="312">
        <f t="shared" si="1208"/>
        <v>0</v>
      </c>
      <c r="ZX92" s="312">
        <f t="shared" si="1208"/>
        <v>0</v>
      </c>
      <c r="ZY92" s="312">
        <f t="shared" si="1208"/>
        <v>0</v>
      </c>
      <c r="ZZ92" s="312">
        <f t="shared" si="1208"/>
        <v>0</v>
      </c>
      <c r="AAA92" s="312">
        <f t="shared" si="1208"/>
        <v>0</v>
      </c>
      <c r="AAB92" s="312">
        <f t="shared" si="1208"/>
        <v>0</v>
      </c>
      <c r="AAC92" s="312">
        <f t="shared" si="1208"/>
        <v>0</v>
      </c>
      <c r="AAD92" s="312">
        <f t="shared" si="1208"/>
        <v>0</v>
      </c>
      <c r="AAE92" s="312">
        <f t="shared" si="1208"/>
        <v>0</v>
      </c>
      <c r="AAF92" s="312">
        <f t="shared" si="1208"/>
        <v>0</v>
      </c>
      <c r="AAG92" s="312">
        <f t="shared" si="1208"/>
        <v>0</v>
      </c>
      <c r="AAH92" s="312">
        <f t="shared" si="1208"/>
        <v>0</v>
      </c>
      <c r="AAI92" s="312">
        <f t="shared" si="1208"/>
        <v>0</v>
      </c>
      <c r="AAJ92" s="312">
        <f t="shared" si="1208"/>
        <v>0</v>
      </c>
      <c r="AAK92" s="312">
        <f t="shared" si="1208"/>
        <v>0</v>
      </c>
      <c r="AAL92" s="312">
        <f t="shared" si="1208"/>
        <v>0</v>
      </c>
      <c r="AAM92" s="312">
        <f t="shared" si="1208"/>
        <v>0</v>
      </c>
      <c r="AAN92" s="312">
        <f t="shared" si="1208"/>
        <v>0</v>
      </c>
      <c r="AAO92" s="312">
        <f t="shared" si="1208"/>
        <v>0</v>
      </c>
      <c r="AAP92" s="312">
        <f t="shared" si="1208"/>
        <v>0</v>
      </c>
      <c r="AAQ92" s="312">
        <f t="shared" si="1208"/>
        <v>41.395335531583989</v>
      </c>
      <c r="AAR92" s="312">
        <f t="shared" si="1208"/>
        <v>21.77773715209765</v>
      </c>
      <c r="AAS92" s="312">
        <f t="shared" si="1208"/>
        <v>47.523810668777216</v>
      </c>
      <c r="AAT92" s="312">
        <f t="shared" si="1208"/>
        <v>13.814307163705106</v>
      </c>
      <c r="AAV92" s="312">
        <f>AAV$40*AAV68</f>
        <v>4.107241762513878</v>
      </c>
      <c r="AAW92" s="312">
        <f t="shared" ref="AAW92:ACD92" si="1209">AAW$40*AAW68</f>
        <v>4.5171405179173236</v>
      </c>
      <c r="AAX92" s="312">
        <f t="shared" si="1209"/>
        <v>1.8357908126248501</v>
      </c>
      <c r="AAY92" s="312">
        <f t="shared" si="1209"/>
        <v>1.0293734460792525</v>
      </c>
      <c r="AAZ92" s="312">
        <f t="shared" si="1209"/>
        <v>2.8098701043325409</v>
      </c>
      <c r="ABA92" s="312">
        <f t="shared" si="1209"/>
        <v>1.0027694339172959</v>
      </c>
      <c r="ABB92" s="312">
        <f t="shared" si="1209"/>
        <v>1.0883590813418189</v>
      </c>
      <c r="ABC92" s="312">
        <f t="shared" si="1209"/>
        <v>1.8873084890654983</v>
      </c>
      <c r="ABD92" s="312">
        <f t="shared" si="1209"/>
        <v>1.8520349717085953</v>
      </c>
      <c r="ABE92" s="312">
        <f t="shared" si="1209"/>
        <v>0.98253630725129326</v>
      </c>
      <c r="ABF92" s="312">
        <f t="shared" si="1209"/>
        <v>6.8079367714266521</v>
      </c>
      <c r="ABG92" s="312">
        <f t="shared" si="1209"/>
        <v>2.6726427780510038</v>
      </c>
      <c r="ABH92" s="312">
        <f t="shared" si="1209"/>
        <v>2.9716594454527501</v>
      </c>
      <c r="ABI92" s="312">
        <f t="shared" si="1209"/>
        <v>6.8810344176396123</v>
      </c>
      <c r="ABJ92" s="312">
        <f t="shared" si="1209"/>
        <v>1.595778730413957</v>
      </c>
      <c r="ABK92" s="312">
        <f t="shared" si="1209"/>
        <v>1.5914833183594834</v>
      </c>
      <c r="ABL92" s="312">
        <f t="shared" si="1209"/>
        <v>2.748083267066622</v>
      </c>
      <c r="ABM92" s="312">
        <f t="shared" si="1209"/>
        <v>2.9519448484654518</v>
      </c>
      <c r="ABN92" s="312">
        <f t="shared" si="1209"/>
        <v>1.7331756350298528</v>
      </c>
      <c r="ABO92" s="312">
        <f t="shared" si="1209"/>
        <v>1.7314645537320805</v>
      </c>
      <c r="ABP92" s="312">
        <f t="shared" si="1209"/>
        <v>1.7577082631366643</v>
      </c>
      <c r="ABQ92" s="312">
        <f t="shared" si="1209"/>
        <v>1.7591199052073265</v>
      </c>
      <c r="ABR92" s="312">
        <f t="shared" si="1209"/>
        <v>3.0387667557732594</v>
      </c>
      <c r="ABS92" s="312">
        <f t="shared" si="1209"/>
        <v>3.0400239724889602</v>
      </c>
      <c r="ABT92" s="312">
        <f t="shared" si="1209"/>
        <v>14.214985914462488</v>
      </c>
      <c r="ABU92" s="312">
        <f t="shared" si="1209"/>
        <v>7.5917255293563741</v>
      </c>
      <c r="ABV92" s="312">
        <f t="shared" si="1209"/>
        <v>1.7591199052073265</v>
      </c>
      <c r="ABW92" s="312">
        <f t="shared" si="1209"/>
        <v>3.1800187514784652</v>
      </c>
      <c r="ABX92" s="312">
        <f t="shared" si="1209"/>
        <v>1.7110812977723673</v>
      </c>
      <c r="ABY92" s="312">
        <f t="shared" si="1209"/>
        <v>3.3279266003844405</v>
      </c>
      <c r="ABZ92" s="312">
        <f t="shared" si="1209"/>
        <v>2.2244056871040776</v>
      </c>
      <c r="ACA92" s="312">
        <f t="shared" si="1209"/>
        <v>3.8699672947410337</v>
      </c>
      <c r="ACB92" s="312">
        <f t="shared" si="1209"/>
        <v>2.0725505643592248</v>
      </c>
      <c r="ACC92" s="312">
        <f t="shared" si="1209"/>
        <v>4.5227610166370287</v>
      </c>
      <c r="ACD92" s="312">
        <f t="shared" si="1209"/>
        <v>2.8115891395124559</v>
      </c>
      <c r="ACF92" s="312">
        <f>ACF$40*ACF68</f>
        <v>36.818311197298677</v>
      </c>
      <c r="ACG92" s="312">
        <f t="shared" ref="ACG92:ADN92" si="1210">ACG$40*ACG68</f>
        <v>38.977603598296099</v>
      </c>
      <c r="ACH92" s="312">
        <f t="shared" si="1210"/>
        <v>39.408589883854717</v>
      </c>
      <c r="ACI92" s="312">
        <f t="shared" si="1210"/>
        <v>40.447754732698847</v>
      </c>
      <c r="ACJ92" s="312">
        <f t="shared" si="1210"/>
        <v>44.646827335660809</v>
      </c>
      <c r="ACK92" s="312">
        <f t="shared" si="1210"/>
        <v>43.237361034308911</v>
      </c>
      <c r="ACL92" s="312">
        <f t="shared" si="1210"/>
        <v>46.311283616730577</v>
      </c>
      <c r="ACM92" s="312">
        <f t="shared" si="1210"/>
        <v>49.09467442251529</v>
      </c>
      <c r="ACN92" s="312">
        <f t="shared" si="1210"/>
        <v>51.857221742634465</v>
      </c>
      <c r="ACO92" s="312">
        <f t="shared" si="1210"/>
        <v>57.144190190060428</v>
      </c>
      <c r="ACP92" s="312">
        <f t="shared" si="1210"/>
        <v>54.038041087224173</v>
      </c>
      <c r="ACQ92" s="312">
        <f t="shared" si="1210"/>
        <v>63.664257072895822</v>
      </c>
      <c r="ACR92" s="312">
        <f t="shared" si="1210"/>
        <v>66.979812954927596</v>
      </c>
      <c r="ACS92" s="312">
        <f t="shared" si="1210"/>
        <v>66.552610448129983</v>
      </c>
      <c r="ACT92" s="312">
        <f t="shared" si="1210"/>
        <v>69.102999503416825</v>
      </c>
      <c r="ACU92" s="312">
        <f t="shared" si="1210"/>
        <v>71.227559752208023</v>
      </c>
      <c r="ACV92" s="312">
        <f t="shared" si="1210"/>
        <v>77.382571599445711</v>
      </c>
      <c r="ACW92" s="312">
        <f t="shared" si="1210"/>
        <v>71.535958868733033</v>
      </c>
      <c r="ACX92" s="312">
        <f t="shared" si="1210"/>
        <v>68.188651799785688</v>
      </c>
      <c r="ACY92" s="312">
        <f t="shared" si="1210"/>
        <v>74.849840596527685</v>
      </c>
      <c r="ACZ92" s="312">
        <f t="shared" si="1210"/>
        <v>81.757833827536899</v>
      </c>
      <c r="ADA92" s="312">
        <f t="shared" si="1210"/>
        <v>85.696702537861626</v>
      </c>
      <c r="ADB92" s="312">
        <f t="shared" si="1210"/>
        <v>92.987008791323234</v>
      </c>
      <c r="ADC92" s="312">
        <f t="shared" si="1210"/>
        <v>92.446272001898208</v>
      </c>
      <c r="ADD92" s="312">
        <f t="shared" si="1210"/>
        <v>86.323551864094753</v>
      </c>
      <c r="ADE92" s="312">
        <f t="shared" si="1210"/>
        <v>92.910049160496484</v>
      </c>
      <c r="ADF92" s="312">
        <f t="shared" si="1210"/>
        <v>94.965752478134618</v>
      </c>
      <c r="ADG92" s="312">
        <f t="shared" si="1210"/>
        <v>103.50738198677585</v>
      </c>
      <c r="ADH92" s="312">
        <f t="shared" si="1210"/>
        <v>104.6495398028698</v>
      </c>
      <c r="ADI92" s="312">
        <f t="shared" si="1210"/>
        <v>112.8870610123616</v>
      </c>
      <c r="ADJ92" s="312">
        <f t="shared" si="1210"/>
        <v>112.3545025883069</v>
      </c>
      <c r="ADK92" s="312">
        <f t="shared" si="1210"/>
        <v>100.71609884411187</v>
      </c>
      <c r="ADL92" s="312">
        <f t="shared" si="1210"/>
        <v>54.925114754718962</v>
      </c>
      <c r="ADM92" s="312">
        <f t="shared" si="1210"/>
        <v>121.05726337393293</v>
      </c>
      <c r="ADN92" s="312">
        <f t="shared" si="1210"/>
        <v>103.57036000614126</v>
      </c>
      <c r="ADP92" s="312">
        <f>ADP$40*ADP68</f>
        <v>0</v>
      </c>
      <c r="ADQ92" s="312">
        <f t="shared" ref="ADQ92:AEX92" si="1211">ADQ$40*ADQ68</f>
        <v>0</v>
      </c>
      <c r="ADR92" s="312">
        <f t="shared" si="1211"/>
        <v>0</v>
      </c>
      <c r="ADS92" s="312">
        <f t="shared" si="1211"/>
        <v>0</v>
      </c>
      <c r="ADT92" s="312">
        <f t="shared" si="1211"/>
        <v>0</v>
      </c>
      <c r="ADU92" s="312">
        <f t="shared" si="1211"/>
        <v>0</v>
      </c>
      <c r="ADV92" s="312">
        <f t="shared" si="1211"/>
        <v>0</v>
      </c>
      <c r="ADW92" s="312">
        <f t="shared" si="1211"/>
        <v>0</v>
      </c>
      <c r="ADX92" s="312">
        <f t="shared" si="1211"/>
        <v>0</v>
      </c>
      <c r="ADY92" s="312">
        <f t="shared" si="1211"/>
        <v>0</v>
      </c>
      <c r="ADZ92" s="312">
        <f t="shared" si="1211"/>
        <v>0</v>
      </c>
      <c r="AEA92" s="312">
        <f t="shared" si="1211"/>
        <v>0</v>
      </c>
      <c r="AEB92" s="312">
        <f t="shared" si="1211"/>
        <v>0</v>
      </c>
      <c r="AEC92" s="312">
        <f t="shared" si="1211"/>
        <v>0</v>
      </c>
      <c r="AED92" s="312">
        <f t="shared" si="1211"/>
        <v>0</v>
      </c>
      <c r="AEE92" s="312">
        <f t="shared" si="1211"/>
        <v>0</v>
      </c>
      <c r="AEF92" s="312">
        <f t="shared" si="1211"/>
        <v>0</v>
      </c>
      <c r="AEG92" s="312">
        <f t="shared" si="1211"/>
        <v>0</v>
      </c>
      <c r="AEH92" s="312">
        <f t="shared" si="1211"/>
        <v>0</v>
      </c>
      <c r="AEI92" s="312">
        <f t="shared" si="1211"/>
        <v>0</v>
      </c>
      <c r="AEJ92" s="312">
        <f t="shared" si="1211"/>
        <v>0</v>
      </c>
      <c r="AEK92" s="312">
        <f t="shared" si="1211"/>
        <v>0</v>
      </c>
      <c r="AEL92" s="312">
        <f t="shared" si="1211"/>
        <v>0</v>
      </c>
      <c r="AEM92" s="312">
        <f t="shared" si="1211"/>
        <v>0</v>
      </c>
      <c r="AEN92" s="312">
        <f t="shared" si="1211"/>
        <v>0</v>
      </c>
      <c r="AEO92" s="312">
        <f t="shared" si="1211"/>
        <v>0</v>
      </c>
      <c r="AEP92" s="312">
        <f t="shared" si="1211"/>
        <v>0</v>
      </c>
      <c r="AEQ92" s="312">
        <f t="shared" si="1211"/>
        <v>0</v>
      </c>
      <c r="AER92" s="312">
        <f t="shared" si="1211"/>
        <v>0</v>
      </c>
      <c r="AES92" s="312">
        <f t="shared" si="1211"/>
        <v>0</v>
      </c>
      <c r="AET92" s="312">
        <f t="shared" si="1211"/>
        <v>0</v>
      </c>
      <c r="AEU92" s="312">
        <f t="shared" si="1211"/>
        <v>0</v>
      </c>
      <c r="AEV92" s="312">
        <f t="shared" si="1211"/>
        <v>0</v>
      </c>
      <c r="AEW92" s="312">
        <f t="shared" si="1211"/>
        <v>0</v>
      </c>
      <c r="AEX92" s="312">
        <f t="shared" si="1211"/>
        <v>0</v>
      </c>
      <c r="AEZ92" s="312">
        <f>AEZ$40*AEZ68</f>
        <v>0</v>
      </c>
      <c r="AFA92" s="312">
        <f t="shared" ref="AFA92:AGH92" si="1212">AFA$40*AFA68</f>
        <v>0</v>
      </c>
      <c r="AFB92" s="312">
        <f t="shared" si="1212"/>
        <v>0</v>
      </c>
      <c r="AFC92" s="312">
        <f t="shared" si="1212"/>
        <v>0</v>
      </c>
      <c r="AFD92" s="312">
        <f t="shared" si="1212"/>
        <v>0</v>
      </c>
      <c r="AFE92" s="312">
        <f t="shared" si="1212"/>
        <v>0</v>
      </c>
      <c r="AFF92" s="312">
        <f t="shared" si="1212"/>
        <v>0</v>
      </c>
      <c r="AFG92" s="312">
        <f t="shared" si="1212"/>
        <v>0</v>
      </c>
      <c r="AFH92" s="312">
        <f t="shared" si="1212"/>
        <v>0</v>
      </c>
      <c r="AFI92" s="312">
        <f t="shared" si="1212"/>
        <v>0</v>
      </c>
      <c r="AFJ92" s="312">
        <f t="shared" si="1212"/>
        <v>0</v>
      </c>
      <c r="AFK92" s="312">
        <f t="shared" si="1212"/>
        <v>0</v>
      </c>
      <c r="AFL92" s="312">
        <f t="shared" si="1212"/>
        <v>0</v>
      </c>
      <c r="AFM92" s="312">
        <f t="shared" si="1212"/>
        <v>0</v>
      </c>
      <c r="AFN92" s="312">
        <f t="shared" si="1212"/>
        <v>0</v>
      </c>
      <c r="AFO92" s="312">
        <f t="shared" si="1212"/>
        <v>0</v>
      </c>
      <c r="AFP92" s="312">
        <f t="shared" si="1212"/>
        <v>0</v>
      </c>
      <c r="AFQ92" s="312">
        <f t="shared" si="1212"/>
        <v>0</v>
      </c>
      <c r="AFR92" s="312">
        <f t="shared" si="1212"/>
        <v>0</v>
      </c>
      <c r="AFS92" s="312">
        <f t="shared" si="1212"/>
        <v>0</v>
      </c>
      <c r="AFT92" s="312">
        <f t="shared" si="1212"/>
        <v>0</v>
      </c>
      <c r="AFU92" s="312">
        <f t="shared" si="1212"/>
        <v>0</v>
      </c>
      <c r="AFV92" s="312">
        <f t="shared" si="1212"/>
        <v>0</v>
      </c>
      <c r="AFW92" s="312">
        <f t="shared" si="1212"/>
        <v>0</v>
      </c>
      <c r="AFX92" s="312">
        <f t="shared" si="1212"/>
        <v>0</v>
      </c>
      <c r="AFY92" s="312">
        <f t="shared" si="1212"/>
        <v>0</v>
      </c>
      <c r="AFZ92" s="312">
        <f t="shared" si="1212"/>
        <v>0</v>
      </c>
      <c r="AGA92" s="312">
        <f t="shared" si="1212"/>
        <v>0</v>
      </c>
      <c r="AGB92" s="312">
        <f t="shared" si="1212"/>
        <v>0</v>
      </c>
      <c r="AGC92" s="312">
        <f t="shared" si="1212"/>
        <v>0</v>
      </c>
      <c r="AGD92" s="312">
        <f t="shared" si="1212"/>
        <v>0</v>
      </c>
      <c r="AGE92" s="312">
        <f t="shared" si="1212"/>
        <v>0</v>
      </c>
      <c r="AGF92" s="312">
        <f t="shared" si="1212"/>
        <v>0</v>
      </c>
      <c r="AGG92" s="312">
        <f t="shared" si="1212"/>
        <v>0</v>
      </c>
      <c r="AGH92" s="312">
        <f t="shared" si="1212"/>
        <v>0</v>
      </c>
    </row>
    <row r="93" spans="3:866" ht="22.5" x14ac:dyDescent="0.25">
      <c r="C93" s="148" t="s">
        <v>99</v>
      </c>
      <c r="D93" s="311">
        <f>D$41*D69</f>
        <v>0.57097787166687397</v>
      </c>
      <c r="E93" s="311">
        <f t="shared" ref="E93:AL93" si="1213">E$41*E69</f>
        <v>0.51541930447025885</v>
      </c>
      <c r="F93" s="311">
        <f t="shared" si="1213"/>
        <v>0.77140187385519254</v>
      </c>
      <c r="G93" s="311">
        <f t="shared" si="1213"/>
        <v>0.54186998412031406</v>
      </c>
      <c r="H93" s="311">
        <f t="shared" si="1213"/>
        <v>1.0728984924967842</v>
      </c>
      <c r="I93" s="311">
        <f t="shared" si="1213"/>
        <v>0.75242952972122279</v>
      </c>
      <c r="J93" s="311">
        <f t="shared" si="1213"/>
        <v>0.77506954367996683</v>
      </c>
      <c r="K93" s="311">
        <f t="shared" si="1213"/>
        <v>1.4822272589362406</v>
      </c>
      <c r="L93" s="311">
        <f t="shared" si="1213"/>
        <v>1.9547568255217023</v>
      </c>
      <c r="M93" s="311">
        <f t="shared" si="1213"/>
        <v>0.83372237241777403</v>
      </c>
      <c r="N93" s="311">
        <f t="shared" si="1213"/>
        <v>1.9227849890878557</v>
      </c>
      <c r="O93" s="311">
        <f t="shared" si="1213"/>
        <v>2.3277112130436874</v>
      </c>
      <c r="P93" s="311">
        <f t="shared" si="1213"/>
        <v>2.2609558032771759</v>
      </c>
      <c r="Q93" s="311">
        <f t="shared" si="1213"/>
        <v>2.0095437268780523</v>
      </c>
      <c r="R93" s="311">
        <f t="shared" si="1213"/>
        <v>1.0282621357690531</v>
      </c>
      <c r="S93" s="311">
        <f t="shared" si="1213"/>
        <v>1.0462849796760163</v>
      </c>
      <c r="T93" s="311">
        <f t="shared" si="1213"/>
        <v>2.3789795675751577</v>
      </c>
      <c r="U93" s="311">
        <f t="shared" si="1213"/>
        <v>7.6378358014306507</v>
      </c>
      <c r="V93" s="311">
        <f t="shared" si="1213"/>
        <v>3.2438270114665775</v>
      </c>
      <c r="W93" s="311">
        <f t="shared" si="1213"/>
        <v>3.581513018189145</v>
      </c>
      <c r="X93" s="311">
        <f t="shared" si="1213"/>
        <v>3.6923493005670749</v>
      </c>
      <c r="Y93" s="311">
        <f t="shared" si="1213"/>
        <v>3.8594074804172984</v>
      </c>
      <c r="Z93" s="311">
        <f t="shared" si="1213"/>
        <v>8.3180940731762139</v>
      </c>
      <c r="AA93" s="311">
        <f t="shared" si="1213"/>
        <v>10.657655470792625</v>
      </c>
      <c r="AB93" s="311">
        <f t="shared" si="1213"/>
        <v>16.401562204228497</v>
      </c>
      <c r="AC93" s="311">
        <f t="shared" si="1213"/>
        <v>59.289618423812591</v>
      </c>
      <c r="AD93" s="311">
        <f t="shared" si="1213"/>
        <v>43.912316007722765</v>
      </c>
      <c r="AE93" s="311">
        <f t="shared" si="1213"/>
        <v>129.2542297708128</v>
      </c>
      <c r="AF93" s="311">
        <f t="shared" si="1213"/>
        <v>62.425729965192566</v>
      </c>
      <c r="AG93" s="311">
        <f t="shared" si="1213"/>
        <v>140.64427496964345</v>
      </c>
      <c r="AH93" s="311">
        <f t="shared" si="1213"/>
        <v>59.959285149342165</v>
      </c>
      <c r="AI93" s="311">
        <f t="shared" si="1213"/>
        <v>356.38923026202036</v>
      </c>
      <c r="AJ93" s="311">
        <f t="shared" si="1213"/>
        <v>86.306678840714042</v>
      </c>
      <c r="AK93" s="311">
        <f t="shared" si="1213"/>
        <v>182.23927495792634</v>
      </c>
      <c r="AL93" s="311">
        <f t="shared" si="1213"/>
        <v>203.99737002657895</v>
      </c>
      <c r="AN93" s="311">
        <f>AN$41*AN69</f>
        <v>0.69171965962337389</v>
      </c>
      <c r="AO93" s="311">
        <f t="shared" ref="AO93:BV93" si="1214">AO$41*AO69</f>
        <v>0.66505769520108704</v>
      </c>
      <c r="AP93" s="311">
        <f t="shared" si="1214"/>
        <v>6.5468062298510601</v>
      </c>
      <c r="AQ93" s="311">
        <f t="shared" si="1214"/>
        <v>0</v>
      </c>
      <c r="AR93" s="311">
        <f t="shared" si="1214"/>
        <v>6.8061215592355717</v>
      </c>
      <c r="AS93" s="311">
        <f t="shared" si="1214"/>
        <v>0</v>
      </c>
      <c r="AT93" s="311">
        <f t="shared" si="1214"/>
        <v>0</v>
      </c>
      <c r="AU93" s="311">
        <f t="shared" si="1214"/>
        <v>11.800701405405849</v>
      </c>
      <c r="AV93" s="311">
        <f t="shared" si="1214"/>
        <v>18.55724754052196</v>
      </c>
      <c r="AW93" s="311">
        <f t="shared" si="1214"/>
        <v>0</v>
      </c>
      <c r="AX93" s="311">
        <f t="shared" si="1214"/>
        <v>2.5679488623332039</v>
      </c>
      <c r="AY93" s="311">
        <f t="shared" si="1214"/>
        <v>22.598199148807375</v>
      </c>
      <c r="AZ93" s="311">
        <f t="shared" si="1214"/>
        <v>36.791380495869873</v>
      </c>
      <c r="BA93" s="311">
        <f t="shared" si="1214"/>
        <v>3.3157873582836785</v>
      </c>
      <c r="BB93" s="311">
        <f t="shared" si="1214"/>
        <v>0</v>
      </c>
      <c r="BC93" s="311">
        <f t="shared" si="1214"/>
        <v>0</v>
      </c>
      <c r="BD93" s="311">
        <f t="shared" si="1214"/>
        <v>40.165955243223991</v>
      </c>
      <c r="BE93" s="311">
        <f t="shared" si="1214"/>
        <v>46.343950807472694</v>
      </c>
      <c r="BF93" s="311">
        <f t="shared" si="1214"/>
        <v>0</v>
      </c>
      <c r="BG93" s="311">
        <f t="shared" si="1214"/>
        <v>0</v>
      </c>
      <c r="BH93" s="311">
        <f t="shared" si="1214"/>
        <v>0</v>
      </c>
      <c r="BI93" s="311">
        <f t="shared" si="1214"/>
        <v>0</v>
      </c>
      <c r="BJ93" s="311">
        <f t="shared" si="1214"/>
        <v>59.819146558514284</v>
      </c>
      <c r="BK93" s="311">
        <f t="shared" si="1214"/>
        <v>57.812902332003702</v>
      </c>
      <c r="BL93" s="311">
        <f t="shared" si="1214"/>
        <v>3.3732992805725326</v>
      </c>
      <c r="BM93" s="311">
        <f t="shared" si="1214"/>
        <v>1.8541706144811374</v>
      </c>
      <c r="BN93" s="311">
        <f t="shared" si="1214"/>
        <v>0</v>
      </c>
      <c r="BO93" s="311">
        <f t="shared" si="1214"/>
        <v>8.9204072276029152</v>
      </c>
      <c r="BP93" s="311">
        <f t="shared" si="1214"/>
        <v>0</v>
      </c>
      <c r="BQ93" s="311">
        <f t="shared" si="1214"/>
        <v>24.017353126079424</v>
      </c>
      <c r="BR93" s="311">
        <f t="shared" si="1214"/>
        <v>0</v>
      </c>
      <c r="BS93" s="311">
        <f t="shared" si="1214"/>
        <v>0.90711535286516276</v>
      </c>
      <c r="BT93" s="311">
        <f t="shared" si="1214"/>
        <v>0.24866209287688759</v>
      </c>
      <c r="BU93" s="311">
        <f t="shared" si="1214"/>
        <v>0.58977696215370323</v>
      </c>
      <c r="BV93" s="311">
        <f t="shared" si="1214"/>
        <v>0.65624341961131505</v>
      </c>
      <c r="BX93" s="311">
        <f>BX$41*BX69</f>
        <v>0</v>
      </c>
      <c r="BY93" s="311">
        <f t="shared" ref="BY93:DF93" si="1215">BY$41*BY69</f>
        <v>0</v>
      </c>
      <c r="BZ93" s="311">
        <f t="shared" si="1215"/>
        <v>0</v>
      </c>
      <c r="CA93" s="311">
        <f t="shared" si="1215"/>
        <v>0</v>
      </c>
      <c r="CB93" s="311">
        <f t="shared" si="1215"/>
        <v>0</v>
      </c>
      <c r="CC93" s="311">
        <f t="shared" si="1215"/>
        <v>0</v>
      </c>
      <c r="CD93" s="311">
        <f t="shared" si="1215"/>
        <v>0</v>
      </c>
      <c r="CE93" s="311">
        <f t="shared" si="1215"/>
        <v>0</v>
      </c>
      <c r="CF93" s="311">
        <f t="shared" si="1215"/>
        <v>0</v>
      </c>
      <c r="CG93" s="311">
        <f t="shared" si="1215"/>
        <v>0</v>
      </c>
      <c r="CH93" s="311">
        <f t="shared" si="1215"/>
        <v>0</v>
      </c>
      <c r="CI93" s="311">
        <f t="shared" si="1215"/>
        <v>0</v>
      </c>
      <c r="CJ93" s="311">
        <f t="shared" si="1215"/>
        <v>0</v>
      </c>
      <c r="CK93" s="311">
        <f t="shared" si="1215"/>
        <v>0</v>
      </c>
      <c r="CL93" s="311">
        <f t="shared" si="1215"/>
        <v>0</v>
      </c>
      <c r="CM93" s="311">
        <f t="shared" si="1215"/>
        <v>0</v>
      </c>
      <c r="CN93" s="311">
        <f t="shared" si="1215"/>
        <v>0</v>
      </c>
      <c r="CO93" s="311">
        <f t="shared" si="1215"/>
        <v>0</v>
      </c>
      <c r="CP93" s="311">
        <f t="shared" si="1215"/>
        <v>0</v>
      </c>
      <c r="CQ93" s="311">
        <f t="shared" si="1215"/>
        <v>0</v>
      </c>
      <c r="CR93" s="311">
        <f t="shared" si="1215"/>
        <v>0</v>
      </c>
      <c r="CS93" s="311">
        <f t="shared" si="1215"/>
        <v>0</v>
      </c>
      <c r="CT93" s="311">
        <f t="shared" si="1215"/>
        <v>0</v>
      </c>
      <c r="CU93" s="311">
        <f t="shared" si="1215"/>
        <v>0</v>
      </c>
      <c r="CV93" s="311">
        <f t="shared" si="1215"/>
        <v>0</v>
      </c>
      <c r="CW93" s="311">
        <f t="shared" si="1215"/>
        <v>0</v>
      </c>
      <c r="CX93" s="311">
        <f t="shared" si="1215"/>
        <v>0</v>
      </c>
      <c r="CY93" s="311">
        <f t="shared" si="1215"/>
        <v>0</v>
      </c>
      <c r="CZ93" s="311">
        <f t="shared" si="1215"/>
        <v>0</v>
      </c>
      <c r="DA93" s="311">
        <f t="shared" si="1215"/>
        <v>0</v>
      </c>
      <c r="DB93" s="311">
        <f t="shared" si="1215"/>
        <v>0</v>
      </c>
      <c r="DC93" s="311">
        <f t="shared" si="1215"/>
        <v>2.4495970001689508E-2</v>
      </c>
      <c r="DD93" s="311">
        <f t="shared" si="1215"/>
        <v>2.8737872233558829E-3</v>
      </c>
      <c r="DE93" s="311">
        <f t="shared" si="1215"/>
        <v>7.2284143122260209E-3</v>
      </c>
      <c r="DF93" s="311">
        <f t="shared" si="1215"/>
        <v>1.9118995737178814E-2</v>
      </c>
      <c r="DH93" s="311">
        <f>DH$41*DH69</f>
        <v>0</v>
      </c>
      <c r="DI93" s="311">
        <f t="shared" ref="DI93:EP93" si="1216">DI$41*DI69</f>
        <v>0</v>
      </c>
      <c r="DJ93" s="311">
        <f t="shared" si="1216"/>
        <v>0</v>
      </c>
      <c r="DK93" s="311">
        <f t="shared" si="1216"/>
        <v>0</v>
      </c>
      <c r="DL93" s="311">
        <f t="shared" si="1216"/>
        <v>0</v>
      </c>
      <c r="DM93" s="311">
        <f t="shared" si="1216"/>
        <v>0</v>
      </c>
      <c r="DN93" s="311">
        <f t="shared" si="1216"/>
        <v>0</v>
      </c>
      <c r="DO93" s="311">
        <f t="shared" si="1216"/>
        <v>0</v>
      </c>
      <c r="DP93" s="311">
        <f t="shared" si="1216"/>
        <v>0</v>
      </c>
      <c r="DQ93" s="311">
        <f t="shared" si="1216"/>
        <v>0</v>
      </c>
      <c r="DR93" s="311">
        <f t="shared" si="1216"/>
        <v>0</v>
      </c>
      <c r="DS93" s="311">
        <f t="shared" si="1216"/>
        <v>0</v>
      </c>
      <c r="DT93" s="311">
        <f t="shared" si="1216"/>
        <v>0</v>
      </c>
      <c r="DU93" s="311">
        <f t="shared" si="1216"/>
        <v>0</v>
      </c>
      <c r="DV93" s="311">
        <f t="shared" si="1216"/>
        <v>0</v>
      </c>
      <c r="DW93" s="311">
        <f t="shared" si="1216"/>
        <v>0</v>
      </c>
      <c r="DX93" s="311">
        <f t="shared" si="1216"/>
        <v>0</v>
      </c>
      <c r="DY93" s="311">
        <f t="shared" si="1216"/>
        <v>0</v>
      </c>
      <c r="DZ93" s="311">
        <f t="shared" si="1216"/>
        <v>0</v>
      </c>
      <c r="EA93" s="311">
        <f t="shared" si="1216"/>
        <v>0</v>
      </c>
      <c r="EB93" s="311">
        <f t="shared" si="1216"/>
        <v>0</v>
      </c>
      <c r="EC93" s="311">
        <f t="shared" si="1216"/>
        <v>0</v>
      </c>
      <c r="ED93" s="311">
        <f t="shared" si="1216"/>
        <v>0</v>
      </c>
      <c r="EE93" s="311">
        <f t="shared" si="1216"/>
        <v>0</v>
      </c>
      <c r="EF93" s="311">
        <f t="shared" si="1216"/>
        <v>0</v>
      </c>
      <c r="EG93" s="311">
        <f t="shared" si="1216"/>
        <v>0</v>
      </c>
      <c r="EH93" s="311">
        <f t="shared" si="1216"/>
        <v>0</v>
      </c>
      <c r="EI93" s="311">
        <f t="shared" si="1216"/>
        <v>0</v>
      </c>
      <c r="EJ93" s="311">
        <f t="shared" si="1216"/>
        <v>0</v>
      </c>
      <c r="EK93" s="311">
        <f t="shared" si="1216"/>
        <v>0</v>
      </c>
      <c r="EL93" s="311">
        <f t="shared" si="1216"/>
        <v>0</v>
      </c>
      <c r="EM93" s="311">
        <f t="shared" si="1216"/>
        <v>3.0818113586350382E-3</v>
      </c>
      <c r="EN93" s="311">
        <f t="shared" si="1216"/>
        <v>9.1547256790090032E-4</v>
      </c>
      <c r="EO93" s="311">
        <f t="shared" si="1216"/>
        <v>2.1713186106696166E-3</v>
      </c>
      <c r="EP93" s="311">
        <f t="shared" si="1216"/>
        <v>2.4162629020151008E-3</v>
      </c>
      <c r="ER93" s="311">
        <f>ER$41*ER69</f>
        <v>0</v>
      </c>
      <c r="ES93" s="311">
        <f t="shared" ref="ES93:FZ93" si="1217">ES$41*ES69</f>
        <v>0</v>
      </c>
      <c r="ET93" s="311">
        <f t="shared" si="1217"/>
        <v>0</v>
      </c>
      <c r="EU93" s="311">
        <f t="shared" si="1217"/>
        <v>0</v>
      </c>
      <c r="EV93" s="311">
        <f t="shared" si="1217"/>
        <v>0</v>
      </c>
      <c r="EW93" s="311">
        <f t="shared" si="1217"/>
        <v>0</v>
      </c>
      <c r="EX93" s="311">
        <f t="shared" si="1217"/>
        <v>0</v>
      </c>
      <c r="EY93" s="311">
        <f t="shared" si="1217"/>
        <v>0</v>
      </c>
      <c r="EZ93" s="311">
        <f t="shared" si="1217"/>
        <v>0</v>
      </c>
      <c r="FA93" s="311">
        <f t="shared" si="1217"/>
        <v>0</v>
      </c>
      <c r="FB93" s="311">
        <f t="shared" si="1217"/>
        <v>0</v>
      </c>
      <c r="FC93" s="311">
        <f t="shared" si="1217"/>
        <v>0</v>
      </c>
      <c r="FD93" s="311">
        <f t="shared" si="1217"/>
        <v>0</v>
      </c>
      <c r="FE93" s="311">
        <f t="shared" si="1217"/>
        <v>0</v>
      </c>
      <c r="FF93" s="311">
        <f t="shared" si="1217"/>
        <v>0</v>
      </c>
      <c r="FG93" s="311">
        <f t="shared" si="1217"/>
        <v>0</v>
      </c>
      <c r="FH93" s="311">
        <f t="shared" si="1217"/>
        <v>0</v>
      </c>
      <c r="FI93" s="311">
        <f t="shared" si="1217"/>
        <v>0</v>
      </c>
      <c r="FJ93" s="311">
        <f t="shared" si="1217"/>
        <v>0</v>
      </c>
      <c r="FK93" s="311">
        <f t="shared" si="1217"/>
        <v>0</v>
      </c>
      <c r="FL93" s="311">
        <f t="shared" si="1217"/>
        <v>0</v>
      </c>
      <c r="FM93" s="311">
        <f t="shared" si="1217"/>
        <v>0</v>
      </c>
      <c r="FN93" s="311">
        <f t="shared" si="1217"/>
        <v>0</v>
      </c>
      <c r="FO93" s="311">
        <f t="shared" si="1217"/>
        <v>0</v>
      </c>
      <c r="FP93" s="311">
        <f t="shared" si="1217"/>
        <v>0</v>
      </c>
      <c r="FQ93" s="311">
        <f t="shared" si="1217"/>
        <v>0</v>
      </c>
      <c r="FR93" s="311">
        <f t="shared" si="1217"/>
        <v>0</v>
      </c>
      <c r="FS93" s="311">
        <f t="shared" si="1217"/>
        <v>0</v>
      </c>
      <c r="FT93" s="311">
        <f t="shared" si="1217"/>
        <v>0</v>
      </c>
      <c r="FU93" s="311">
        <f t="shared" si="1217"/>
        <v>0</v>
      </c>
      <c r="FV93" s="311">
        <f t="shared" si="1217"/>
        <v>0</v>
      </c>
      <c r="FW93" s="311">
        <f t="shared" si="1217"/>
        <v>0</v>
      </c>
      <c r="FX93" s="311">
        <f t="shared" si="1217"/>
        <v>0</v>
      </c>
      <c r="FY93" s="311">
        <f t="shared" si="1217"/>
        <v>0</v>
      </c>
      <c r="FZ93" s="311">
        <f t="shared" si="1217"/>
        <v>0</v>
      </c>
      <c r="GB93" s="311">
        <f>GB$41*GB69</f>
        <v>0</v>
      </c>
      <c r="GC93" s="311">
        <f t="shared" ref="GC93:HJ93" si="1218">GC$41*GC69</f>
        <v>0</v>
      </c>
      <c r="GD93" s="311">
        <f t="shared" si="1218"/>
        <v>0</v>
      </c>
      <c r="GE93" s="311">
        <f t="shared" si="1218"/>
        <v>0</v>
      </c>
      <c r="GF93" s="311">
        <f t="shared" si="1218"/>
        <v>0</v>
      </c>
      <c r="GG93" s="311">
        <f t="shared" si="1218"/>
        <v>0</v>
      </c>
      <c r="GH93" s="311">
        <f t="shared" si="1218"/>
        <v>0</v>
      </c>
      <c r="GI93" s="311">
        <f t="shared" si="1218"/>
        <v>0</v>
      </c>
      <c r="GJ93" s="311">
        <f t="shared" si="1218"/>
        <v>0</v>
      </c>
      <c r="GK93" s="311">
        <f t="shared" si="1218"/>
        <v>0</v>
      </c>
      <c r="GL93" s="311">
        <f t="shared" si="1218"/>
        <v>0</v>
      </c>
      <c r="GM93" s="311">
        <f t="shared" si="1218"/>
        <v>0</v>
      </c>
      <c r="GN93" s="311">
        <f t="shared" si="1218"/>
        <v>0</v>
      </c>
      <c r="GO93" s="311">
        <f t="shared" si="1218"/>
        <v>0</v>
      </c>
      <c r="GP93" s="311">
        <f t="shared" si="1218"/>
        <v>0</v>
      </c>
      <c r="GQ93" s="311">
        <f t="shared" si="1218"/>
        <v>0</v>
      </c>
      <c r="GR93" s="311">
        <f t="shared" si="1218"/>
        <v>0</v>
      </c>
      <c r="GS93" s="311">
        <f t="shared" si="1218"/>
        <v>0</v>
      </c>
      <c r="GT93" s="311">
        <f t="shared" si="1218"/>
        <v>0</v>
      </c>
      <c r="GU93" s="311">
        <f t="shared" si="1218"/>
        <v>0</v>
      </c>
      <c r="GV93" s="311">
        <f t="shared" si="1218"/>
        <v>0</v>
      </c>
      <c r="GW93" s="311">
        <f t="shared" si="1218"/>
        <v>0</v>
      </c>
      <c r="GX93" s="311">
        <f t="shared" si="1218"/>
        <v>0</v>
      </c>
      <c r="GY93" s="311">
        <f t="shared" si="1218"/>
        <v>0</v>
      </c>
      <c r="GZ93" s="311">
        <f t="shared" si="1218"/>
        <v>0</v>
      </c>
      <c r="HA93" s="311">
        <f t="shared" si="1218"/>
        <v>0</v>
      </c>
      <c r="HB93" s="311">
        <f t="shared" si="1218"/>
        <v>0</v>
      </c>
      <c r="HC93" s="311">
        <f t="shared" si="1218"/>
        <v>0</v>
      </c>
      <c r="HD93" s="311">
        <f t="shared" si="1218"/>
        <v>0</v>
      </c>
      <c r="HE93" s="311">
        <f t="shared" si="1218"/>
        <v>0</v>
      </c>
      <c r="HF93" s="311">
        <f t="shared" si="1218"/>
        <v>0</v>
      </c>
      <c r="HG93" s="311">
        <f t="shared" si="1218"/>
        <v>0</v>
      </c>
      <c r="HH93" s="311">
        <f t="shared" si="1218"/>
        <v>0</v>
      </c>
      <c r="HI93" s="311">
        <f t="shared" si="1218"/>
        <v>0</v>
      </c>
      <c r="HJ93" s="311">
        <f t="shared" si="1218"/>
        <v>0</v>
      </c>
      <c r="HL93" s="311">
        <f>HL$41*HL69</f>
        <v>0</v>
      </c>
      <c r="HM93" s="311">
        <f t="shared" ref="HM93:IT93" si="1219">HM$41*HM69</f>
        <v>0</v>
      </c>
      <c r="HN93" s="311">
        <f t="shared" si="1219"/>
        <v>0</v>
      </c>
      <c r="HO93" s="311">
        <f t="shared" si="1219"/>
        <v>0</v>
      </c>
      <c r="HP93" s="311">
        <f t="shared" si="1219"/>
        <v>0</v>
      </c>
      <c r="HQ93" s="311">
        <f t="shared" si="1219"/>
        <v>0</v>
      </c>
      <c r="HR93" s="311">
        <f t="shared" si="1219"/>
        <v>0</v>
      </c>
      <c r="HS93" s="311">
        <f t="shared" si="1219"/>
        <v>0</v>
      </c>
      <c r="HT93" s="311">
        <f t="shared" si="1219"/>
        <v>0</v>
      </c>
      <c r="HU93" s="311">
        <f t="shared" si="1219"/>
        <v>0</v>
      </c>
      <c r="HV93" s="311">
        <f t="shared" si="1219"/>
        <v>0</v>
      </c>
      <c r="HW93" s="311">
        <f t="shared" si="1219"/>
        <v>0</v>
      </c>
      <c r="HX93" s="311">
        <f t="shared" si="1219"/>
        <v>0</v>
      </c>
      <c r="HY93" s="311">
        <f t="shared" si="1219"/>
        <v>0</v>
      </c>
      <c r="HZ93" s="311">
        <f t="shared" si="1219"/>
        <v>0</v>
      </c>
      <c r="IA93" s="311">
        <f t="shared" si="1219"/>
        <v>0</v>
      </c>
      <c r="IB93" s="311">
        <f t="shared" si="1219"/>
        <v>0</v>
      </c>
      <c r="IC93" s="311">
        <f t="shared" si="1219"/>
        <v>0</v>
      </c>
      <c r="ID93" s="311">
        <f t="shared" si="1219"/>
        <v>0</v>
      </c>
      <c r="IE93" s="311">
        <f t="shared" si="1219"/>
        <v>0</v>
      </c>
      <c r="IF93" s="311">
        <f t="shared" si="1219"/>
        <v>0</v>
      </c>
      <c r="IG93" s="311">
        <f t="shared" si="1219"/>
        <v>0</v>
      </c>
      <c r="IH93" s="311">
        <f t="shared" si="1219"/>
        <v>0</v>
      </c>
      <c r="II93" s="311">
        <f t="shared" si="1219"/>
        <v>0</v>
      </c>
      <c r="IJ93" s="311">
        <f t="shared" si="1219"/>
        <v>0</v>
      </c>
      <c r="IK93" s="311">
        <f t="shared" si="1219"/>
        <v>0</v>
      </c>
      <c r="IL93" s="311">
        <f t="shared" si="1219"/>
        <v>0</v>
      </c>
      <c r="IM93" s="311">
        <f t="shared" si="1219"/>
        <v>0</v>
      </c>
      <c r="IN93" s="311">
        <f t="shared" si="1219"/>
        <v>0</v>
      </c>
      <c r="IO93" s="311">
        <f t="shared" si="1219"/>
        <v>0</v>
      </c>
      <c r="IP93" s="311">
        <f t="shared" si="1219"/>
        <v>0</v>
      </c>
      <c r="IQ93" s="311">
        <f t="shared" si="1219"/>
        <v>0</v>
      </c>
      <c r="IR93" s="311">
        <f t="shared" si="1219"/>
        <v>0</v>
      </c>
      <c r="IS93" s="311">
        <f t="shared" si="1219"/>
        <v>0</v>
      </c>
      <c r="IT93" s="311">
        <f t="shared" si="1219"/>
        <v>0</v>
      </c>
      <c r="IV93" s="311">
        <f>IV$41*IV69</f>
        <v>0</v>
      </c>
      <c r="IW93" s="311">
        <f t="shared" ref="IW93:KD93" si="1220">IW$41*IW69</f>
        <v>0</v>
      </c>
      <c r="IX93" s="311">
        <f t="shared" si="1220"/>
        <v>0</v>
      </c>
      <c r="IY93" s="311">
        <f t="shared" si="1220"/>
        <v>0</v>
      </c>
      <c r="IZ93" s="311">
        <f t="shared" si="1220"/>
        <v>0</v>
      </c>
      <c r="JA93" s="311">
        <f t="shared" si="1220"/>
        <v>0</v>
      </c>
      <c r="JB93" s="311">
        <f t="shared" si="1220"/>
        <v>0</v>
      </c>
      <c r="JC93" s="311">
        <f t="shared" si="1220"/>
        <v>0</v>
      </c>
      <c r="JD93" s="311">
        <f t="shared" si="1220"/>
        <v>0</v>
      </c>
      <c r="JE93" s="311">
        <f t="shared" si="1220"/>
        <v>0</v>
      </c>
      <c r="JF93" s="311">
        <f t="shared" si="1220"/>
        <v>0</v>
      </c>
      <c r="JG93" s="311">
        <f t="shared" si="1220"/>
        <v>0</v>
      </c>
      <c r="JH93" s="311">
        <f t="shared" si="1220"/>
        <v>0</v>
      </c>
      <c r="JI93" s="311">
        <f t="shared" si="1220"/>
        <v>0</v>
      </c>
      <c r="JJ93" s="311">
        <f t="shared" si="1220"/>
        <v>0</v>
      </c>
      <c r="JK93" s="311">
        <f t="shared" si="1220"/>
        <v>0</v>
      </c>
      <c r="JL93" s="311">
        <f t="shared" si="1220"/>
        <v>0</v>
      </c>
      <c r="JM93" s="311">
        <f t="shared" si="1220"/>
        <v>0</v>
      </c>
      <c r="JN93" s="311">
        <f t="shared" si="1220"/>
        <v>0</v>
      </c>
      <c r="JO93" s="311">
        <f t="shared" si="1220"/>
        <v>0</v>
      </c>
      <c r="JP93" s="311">
        <f t="shared" si="1220"/>
        <v>0</v>
      </c>
      <c r="JQ93" s="311">
        <f t="shared" si="1220"/>
        <v>0</v>
      </c>
      <c r="JR93" s="311">
        <f t="shared" si="1220"/>
        <v>0</v>
      </c>
      <c r="JS93" s="311">
        <f t="shared" si="1220"/>
        <v>0</v>
      </c>
      <c r="JT93" s="311">
        <f t="shared" si="1220"/>
        <v>0</v>
      </c>
      <c r="JU93" s="311">
        <f t="shared" si="1220"/>
        <v>0</v>
      </c>
      <c r="JV93" s="311">
        <f t="shared" si="1220"/>
        <v>0</v>
      </c>
      <c r="JW93" s="311">
        <f t="shared" si="1220"/>
        <v>0</v>
      </c>
      <c r="JX93" s="311">
        <f t="shared" si="1220"/>
        <v>0</v>
      </c>
      <c r="JY93" s="311">
        <f t="shared" si="1220"/>
        <v>0</v>
      </c>
      <c r="JZ93" s="311">
        <f t="shared" si="1220"/>
        <v>0</v>
      </c>
      <c r="KA93" s="311">
        <f t="shared" si="1220"/>
        <v>0</v>
      </c>
      <c r="KB93" s="311">
        <f t="shared" si="1220"/>
        <v>0</v>
      </c>
      <c r="KC93" s="311">
        <f t="shared" si="1220"/>
        <v>0</v>
      </c>
      <c r="KD93" s="311">
        <f t="shared" si="1220"/>
        <v>0</v>
      </c>
      <c r="KF93" s="311">
        <f>KF$41*KF69</f>
        <v>0</v>
      </c>
      <c r="KG93" s="311">
        <f t="shared" ref="KG93:LN93" si="1221">KG$41*KG69</f>
        <v>0</v>
      </c>
      <c r="KH93" s="311">
        <f t="shared" si="1221"/>
        <v>0</v>
      </c>
      <c r="KI93" s="311">
        <f t="shared" si="1221"/>
        <v>0</v>
      </c>
      <c r="KJ93" s="311">
        <f t="shared" si="1221"/>
        <v>0</v>
      </c>
      <c r="KK93" s="311">
        <f t="shared" si="1221"/>
        <v>0</v>
      </c>
      <c r="KL93" s="311">
        <f t="shared" si="1221"/>
        <v>0</v>
      </c>
      <c r="KM93" s="311">
        <f t="shared" si="1221"/>
        <v>0</v>
      </c>
      <c r="KN93" s="311">
        <f t="shared" si="1221"/>
        <v>0</v>
      </c>
      <c r="KO93" s="311">
        <f t="shared" si="1221"/>
        <v>0</v>
      </c>
      <c r="KP93" s="311">
        <f t="shared" si="1221"/>
        <v>0</v>
      </c>
      <c r="KQ93" s="311">
        <f t="shared" si="1221"/>
        <v>0</v>
      </c>
      <c r="KR93" s="311">
        <f t="shared" si="1221"/>
        <v>0</v>
      </c>
      <c r="KS93" s="311">
        <f t="shared" si="1221"/>
        <v>0</v>
      </c>
      <c r="KT93" s="311">
        <f t="shared" si="1221"/>
        <v>0</v>
      </c>
      <c r="KU93" s="311">
        <f t="shared" si="1221"/>
        <v>0</v>
      </c>
      <c r="KV93" s="311">
        <f t="shared" si="1221"/>
        <v>0</v>
      </c>
      <c r="KW93" s="311">
        <f t="shared" si="1221"/>
        <v>0</v>
      </c>
      <c r="KX93" s="311">
        <f t="shared" si="1221"/>
        <v>0</v>
      </c>
      <c r="KY93" s="311">
        <f t="shared" si="1221"/>
        <v>0</v>
      </c>
      <c r="KZ93" s="311">
        <f t="shared" si="1221"/>
        <v>0</v>
      </c>
      <c r="LA93" s="311">
        <f t="shared" si="1221"/>
        <v>0</v>
      </c>
      <c r="LB93" s="311">
        <f t="shared" si="1221"/>
        <v>0</v>
      </c>
      <c r="LC93" s="311">
        <f t="shared" si="1221"/>
        <v>0</v>
      </c>
      <c r="LD93" s="311">
        <f t="shared" si="1221"/>
        <v>0</v>
      </c>
      <c r="LE93" s="311">
        <f t="shared" si="1221"/>
        <v>0</v>
      </c>
      <c r="LF93" s="311">
        <f t="shared" si="1221"/>
        <v>0</v>
      </c>
      <c r="LG93" s="311">
        <f t="shared" si="1221"/>
        <v>0</v>
      </c>
      <c r="LH93" s="311">
        <f t="shared" si="1221"/>
        <v>0</v>
      </c>
      <c r="LI93" s="311">
        <f t="shared" si="1221"/>
        <v>0</v>
      </c>
      <c r="LJ93" s="311">
        <f t="shared" si="1221"/>
        <v>0</v>
      </c>
      <c r="LK93" s="311">
        <f t="shared" si="1221"/>
        <v>0</v>
      </c>
      <c r="LL93" s="311">
        <f t="shared" si="1221"/>
        <v>0</v>
      </c>
      <c r="LM93" s="311">
        <f t="shared" si="1221"/>
        <v>0</v>
      </c>
      <c r="LN93" s="311">
        <f t="shared" si="1221"/>
        <v>0</v>
      </c>
      <c r="LP93" s="311">
        <f>LP$41*LP69</f>
        <v>0</v>
      </c>
      <c r="LQ93" s="311">
        <f t="shared" ref="LQ93:MX93" si="1222">LQ$41*LQ69</f>
        <v>0</v>
      </c>
      <c r="LR93" s="311">
        <f t="shared" si="1222"/>
        <v>0</v>
      </c>
      <c r="LS93" s="311">
        <f t="shared" si="1222"/>
        <v>0</v>
      </c>
      <c r="LT93" s="311">
        <f t="shared" si="1222"/>
        <v>0</v>
      </c>
      <c r="LU93" s="311">
        <f t="shared" si="1222"/>
        <v>0</v>
      </c>
      <c r="LV93" s="311">
        <f t="shared" si="1222"/>
        <v>0</v>
      </c>
      <c r="LW93" s="311">
        <f t="shared" si="1222"/>
        <v>0</v>
      </c>
      <c r="LX93" s="311">
        <f t="shared" si="1222"/>
        <v>0</v>
      </c>
      <c r="LY93" s="311">
        <f t="shared" si="1222"/>
        <v>0</v>
      </c>
      <c r="LZ93" s="311">
        <f t="shared" si="1222"/>
        <v>0</v>
      </c>
      <c r="MA93" s="311">
        <f t="shared" si="1222"/>
        <v>0</v>
      </c>
      <c r="MB93" s="311">
        <f t="shared" si="1222"/>
        <v>0</v>
      </c>
      <c r="MC93" s="311">
        <f t="shared" si="1222"/>
        <v>0</v>
      </c>
      <c r="MD93" s="311">
        <f t="shared" si="1222"/>
        <v>0</v>
      </c>
      <c r="ME93" s="311">
        <f t="shared" si="1222"/>
        <v>0</v>
      </c>
      <c r="MF93" s="311">
        <f t="shared" si="1222"/>
        <v>0</v>
      </c>
      <c r="MG93" s="311">
        <f t="shared" si="1222"/>
        <v>0</v>
      </c>
      <c r="MH93" s="311">
        <f t="shared" si="1222"/>
        <v>0</v>
      </c>
      <c r="MI93" s="311">
        <f t="shared" si="1222"/>
        <v>0</v>
      </c>
      <c r="MJ93" s="311">
        <f t="shared" si="1222"/>
        <v>0</v>
      </c>
      <c r="MK93" s="311">
        <f t="shared" si="1222"/>
        <v>0</v>
      </c>
      <c r="ML93" s="311">
        <f t="shared" si="1222"/>
        <v>0</v>
      </c>
      <c r="MM93" s="311">
        <f t="shared" si="1222"/>
        <v>0</v>
      </c>
      <c r="MN93" s="311">
        <f t="shared" si="1222"/>
        <v>0</v>
      </c>
      <c r="MO93" s="311">
        <f t="shared" si="1222"/>
        <v>0</v>
      </c>
      <c r="MP93" s="311">
        <f t="shared" si="1222"/>
        <v>0</v>
      </c>
      <c r="MQ93" s="311">
        <f t="shared" si="1222"/>
        <v>0</v>
      </c>
      <c r="MR93" s="311">
        <f t="shared" si="1222"/>
        <v>0</v>
      </c>
      <c r="MS93" s="311">
        <f t="shared" si="1222"/>
        <v>0</v>
      </c>
      <c r="MT93" s="311">
        <f t="shared" si="1222"/>
        <v>0</v>
      </c>
      <c r="MU93" s="311">
        <f t="shared" si="1222"/>
        <v>118.29162553212508</v>
      </c>
      <c r="MV93" s="311">
        <f t="shared" si="1222"/>
        <v>36.482915652847652</v>
      </c>
      <c r="MW93" s="311">
        <f t="shared" si="1222"/>
        <v>75.266249477907195</v>
      </c>
      <c r="MX93" s="311">
        <f t="shared" si="1222"/>
        <v>91.001742233787809</v>
      </c>
      <c r="MZ93" s="311">
        <f>MZ$41*MZ69</f>
        <v>0</v>
      </c>
      <c r="NA93" s="311">
        <f t="shared" ref="NA93:OH93" si="1223">NA$41*NA69</f>
        <v>0</v>
      </c>
      <c r="NB93" s="311">
        <f t="shared" si="1223"/>
        <v>0</v>
      </c>
      <c r="NC93" s="311">
        <f t="shared" si="1223"/>
        <v>0</v>
      </c>
      <c r="ND93" s="311">
        <f t="shared" si="1223"/>
        <v>0</v>
      </c>
      <c r="NE93" s="311">
        <f t="shared" si="1223"/>
        <v>0</v>
      </c>
      <c r="NF93" s="311">
        <f t="shared" si="1223"/>
        <v>0</v>
      </c>
      <c r="NG93" s="311">
        <f t="shared" si="1223"/>
        <v>0</v>
      </c>
      <c r="NH93" s="311">
        <f t="shared" si="1223"/>
        <v>0</v>
      </c>
      <c r="NI93" s="311">
        <f t="shared" si="1223"/>
        <v>0</v>
      </c>
      <c r="NJ93" s="311">
        <f t="shared" si="1223"/>
        <v>0</v>
      </c>
      <c r="NK93" s="311">
        <f t="shared" si="1223"/>
        <v>0</v>
      </c>
      <c r="NL93" s="311">
        <f t="shared" si="1223"/>
        <v>0</v>
      </c>
      <c r="NM93" s="311">
        <f t="shared" si="1223"/>
        <v>0</v>
      </c>
      <c r="NN93" s="311">
        <f t="shared" si="1223"/>
        <v>0</v>
      </c>
      <c r="NO93" s="311">
        <f t="shared" si="1223"/>
        <v>0</v>
      </c>
      <c r="NP93" s="311">
        <f t="shared" si="1223"/>
        <v>0</v>
      </c>
      <c r="NQ93" s="311">
        <f t="shared" si="1223"/>
        <v>0</v>
      </c>
      <c r="NR93" s="311">
        <f t="shared" si="1223"/>
        <v>0</v>
      </c>
      <c r="NS93" s="311">
        <f t="shared" si="1223"/>
        <v>0</v>
      </c>
      <c r="NT93" s="311">
        <f t="shared" si="1223"/>
        <v>0</v>
      </c>
      <c r="NU93" s="311">
        <f t="shared" si="1223"/>
        <v>0</v>
      </c>
      <c r="NV93" s="311">
        <f t="shared" si="1223"/>
        <v>0</v>
      </c>
      <c r="NW93" s="311">
        <f t="shared" si="1223"/>
        <v>0</v>
      </c>
      <c r="NX93" s="311">
        <f t="shared" si="1223"/>
        <v>0</v>
      </c>
      <c r="NY93" s="311">
        <f t="shared" si="1223"/>
        <v>0</v>
      </c>
      <c r="NZ93" s="311">
        <f t="shared" si="1223"/>
        <v>0</v>
      </c>
      <c r="OA93" s="311">
        <f t="shared" si="1223"/>
        <v>0</v>
      </c>
      <c r="OB93" s="311">
        <f t="shared" si="1223"/>
        <v>0</v>
      </c>
      <c r="OC93" s="311">
        <f t="shared" si="1223"/>
        <v>0</v>
      </c>
      <c r="OD93" s="311">
        <f t="shared" si="1223"/>
        <v>0</v>
      </c>
      <c r="OE93" s="311">
        <f t="shared" si="1223"/>
        <v>0</v>
      </c>
      <c r="OF93" s="311">
        <f t="shared" si="1223"/>
        <v>0</v>
      </c>
      <c r="OG93" s="311">
        <f t="shared" si="1223"/>
        <v>0</v>
      </c>
      <c r="OH93" s="311">
        <f t="shared" si="1223"/>
        <v>0</v>
      </c>
      <c r="OJ93" s="311">
        <f>OJ$41*OJ69</f>
        <v>0.25252827899912234</v>
      </c>
      <c r="OK93" s="311">
        <f t="shared" ref="OK93:PR93" si="1224">OK$41*OK69</f>
        <v>0.25091097779460875</v>
      </c>
      <c r="OL93" s="311">
        <f t="shared" si="1224"/>
        <v>0.1442094816319239</v>
      </c>
      <c r="OM93" s="311">
        <f t="shared" si="1224"/>
        <v>8.5524016981907328E-2</v>
      </c>
      <c r="ON93" s="311">
        <f t="shared" si="1224"/>
        <v>0.13905386781777157</v>
      </c>
      <c r="OO93" s="311">
        <f t="shared" si="1224"/>
        <v>8.5147117467427036E-2</v>
      </c>
      <c r="OP93" s="311">
        <f t="shared" si="1224"/>
        <v>8.1592678038916414E-2</v>
      </c>
      <c r="OQ93" s="311">
        <f t="shared" si="1224"/>
        <v>0.14328084052020978</v>
      </c>
      <c r="OR93" s="311">
        <f t="shared" si="1224"/>
        <v>0.12768746149359672</v>
      </c>
      <c r="OS93" s="311">
        <f t="shared" si="1224"/>
        <v>7.274338078471819E-2</v>
      </c>
      <c r="OT93" s="311">
        <f t="shared" si="1224"/>
        <v>0.21687802946481516</v>
      </c>
      <c r="OU93" s="311">
        <f t="shared" si="1224"/>
        <v>0.11737931632180051</v>
      </c>
      <c r="OV93" s="311">
        <f t="shared" si="1224"/>
        <v>0</v>
      </c>
      <c r="OW93" s="311">
        <f t="shared" si="1224"/>
        <v>7.1868757641453104E-2</v>
      </c>
      <c r="OX93" s="311">
        <f t="shared" si="1224"/>
        <v>5.8285824352617338E-2</v>
      </c>
      <c r="OY93" s="311">
        <f t="shared" si="1224"/>
        <v>8.2383478172119606E-2</v>
      </c>
      <c r="OZ93" s="311">
        <f t="shared" si="1224"/>
        <v>0.14327394666498866</v>
      </c>
      <c r="PA93" s="311">
        <f t="shared" si="1224"/>
        <v>0.56149209637361441</v>
      </c>
      <c r="PB93" s="311">
        <f t="shared" si="1224"/>
        <v>0.358600453450861</v>
      </c>
      <c r="PC93" s="311">
        <f t="shared" si="1224"/>
        <v>0.52338394294837398</v>
      </c>
      <c r="PD93" s="311">
        <f t="shared" si="1224"/>
        <v>0.52470958668918399</v>
      </c>
      <c r="PE93" s="311">
        <f t="shared" si="1224"/>
        <v>0.61735368536778146</v>
      </c>
      <c r="PF93" s="311">
        <f t="shared" si="1224"/>
        <v>1.0795381233578982</v>
      </c>
      <c r="PG93" s="311">
        <f t="shared" si="1224"/>
        <v>1.1625475374646221</v>
      </c>
      <c r="PH93" s="311">
        <f t="shared" si="1224"/>
        <v>2.1013608991160511</v>
      </c>
      <c r="PI93" s="311">
        <f t="shared" si="1224"/>
        <v>1.9049185696067896</v>
      </c>
      <c r="PJ93" s="311">
        <f t="shared" si="1224"/>
        <v>0.64641354425032471</v>
      </c>
      <c r="PK93" s="311">
        <f t="shared" si="1224"/>
        <v>1.0080890287425956</v>
      </c>
      <c r="PL93" s="311">
        <f t="shared" si="1224"/>
        <v>0.57047062909052904</v>
      </c>
      <c r="PM93" s="311">
        <f t="shared" si="1224"/>
        <v>0.90074479945308095</v>
      </c>
      <c r="PN93" s="311">
        <f t="shared" si="1224"/>
        <v>0.55241776108133511</v>
      </c>
      <c r="PO93" s="311">
        <f t="shared" si="1224"/>
        <v>0.27377889051239124</v>
      </c>
      <c r="PP93" s="311">
        <f t="shared" si="1224"/>
        <v>7.6067699980465531E-2</v>
      </c>
      <c r="PQ93" s="311">
        <f t="shared" si="1224"/>
        <v>0.18041743513640374</v>
      </c>
      <c r="PR93" s="311">
        <f t="shared" si="1224"/>
        <v>0.2017901757353204</v>
      </c>
      <c r="PT93" s="311">
        <f>PT$41*PT69</f>
        <v>0</v>
      </c>
      <c r="PU93" s="311">
        <f t="shared" ref="PU93:RB93" si="1225">PU$41*PU69</f>
        <v>0</v>
      </c>
      <c r="PV93" s="311">
        <f t="shared" si="1225"/>
        <v>0</v>
      </c>
      <c r="PW93" s="311">
        <f t="shared" si="1225"/>
        <v>0</v>
      </c>
      <c r="PX93" s="311">
        <f t="shared" si="1225"/>
        <v>0</v>
      </c>
      <c r="PY93" s="311">
        <f t="shared" si="1225"/>
        <v>0</v>
      </c>
      <c r="PZ93" s="311">
        <f t="shared" si="1225"/>
        <v>0</v>
      </c>
      <c r="QA93" s="311">
        <f t="shared" si="1225"/>
        <v>0</v>
      </c>
      <c r="QB93" s="311">
        <f t="shared" si="1225"/>
        <v>0</v>
      </c>
      <c r="QC93" s="311">
        <f t="shared" si="1225"/>
        <v>0</v>
      </c>
      <c r="QD93" s="311">
        <f t="shared" si="1225"/>
        <v>0</v>
      </c>
      <c r="QE93" s="311">
        <f t="shared" si="1225"/>
        <v>0</v>
      </c>
      <c r="QF93" s="311">
        <f t="shared" si="1225"/>
        <v>0</v>
      </c>
      <c r="QG93" s="311">
        <f t="shared" si="1225"/>
        <v>0</v>
      </c>
      <c r="QH93" s="311">
        <f t="shared" si="1225"/>
        <v>0</v>
      </c>
      <c r="QI93" s="311">
        <f t="shared" si="1225"/>
        <v>0</v>
      </c>
      <c r="QJ93" s="311">
        <f t="shared" si="1225"/>
        <v>0</v>
      </c>
      <c r="QK93" s="311">
        <f t="shared" si="1225"/>
        <v>0</v>
      </c>
      <c r="QL93" s="311">
        <f t="shared" si="1225"/>
        <v>0</v>
      </c>
      <c r="QM93" s="311">
        <f t="shared" si="1225"/>
        <v>0</v>
      </c>
      <c r="QN93" s="311">
        <f t="shared" si="1225"/>
        <v>0</v>
      </c>
      <c r="QO93" s="311">
        <f t="shared" si="1225"/>
        <v>0</v>
      </c>
      <c r="QP93" s="311">
        <f t="shared" si="1225"/>
        <v>0</v>
      </c>
      <c r="QQ93" s="311">
        <f t="shared" si="1225"/>
        <v>0</v>
      </c>
      <c r="QR93" s="311">
        <f t="shared" si="1225"/>
        <v>0</v>
      </c>
      <c r="QS93" s="311">
        <f t="shared" si="1225"/>
        <v>0</v>
      </c>
      <c r="QT93" s="311">
        <f t="shared" si="1225"/>
        <v>0</v>
      </c>
      <c r="QU93" s="311">
        <f t="shared" si="1225"/>
        <v>0</v>
      </c>
      <c r="QV93" s="311">
        <f t="shared" si="1225"/>
        <v>0</v>
      </c>
      <c r="QW93" s="311">
        <f t="shared" si="1225"/>
        <v>0</v>
      </c>
      <c r="QX93" s="311">
        <f t="shared" si="1225"/>
        <v>0</v>
      </c>
      <c r="QY93" s="311">
        <f t="shared" si="1225"/>
        <v>0</v>
      </c>
      <c r="QZ93" s="311">
        <f t="shared" si="1225"/>
        <v>0</v>
      </c>
      <c r="RA93" s="311">
        <f t="shared" si="1225"/>
        <v>0</v>
      </c>
      <c r="RB93" s="311">
        <f t="shared" si="1225"/>
        <v>0</v>
      </c>
      <c r="RD93" s="311">
        <f>RD$41*RD69</f>
        <v>0</v>
      </c>
      <c r="RE93" s="311">
        <f t="shared" ref="RE93:SL93" si="1226">RE$41*RE69</f>
        <v>0</v>
      </c>
      <c r="RF93" s="311">
        <f t="shared" si="1226"/>
        <v>0</v>
      </c>
      <c r="RG93" s="311">
        <f t="shared" si="1226"/>
        <v>0</v>
      </c>
      <c r="RH93" s="311">
        <f t="shared" si="1226"/>
        <v>0</v>
      </c>
      <c r="RI93" s="311">
        <f t="shared" si="1226"/>
        <v>0</v>
      </c>
      <c r="RJ93" s="311">
        <f t="shared" si="1226"/>
        <v>0</v>
      </c>
      <c r="RK93" s="311">
        <f t="shared" si="1226"/>
        <v>0</v>
      </c>
      <c r="RL93" s="311">
        <f t="shared" si="1226"/>
        <v>0</v>
      </c>
      <c r="RM93" s="311">
        <f t="shared" si="1226"/>
        <v>0</v>
      </c>
      <c r="RN93" s="311">
        <f t="shared" si="1226"/>
        <v>0</v>
      </c>
      <c r="RO93" s="311">
        <f t="shared" si="1226"/>
        <v>0</v>
      </c>
      <c r="RP93" s="311">
        <f t="shared" si="1226"/>
        <v>0</v>
      </c>
      <c r="RQ93" s="311">
        <f t="shared" si="1226"/>
        <v>0</v>
      </c>
      <c r="RR93" s="311">
        <f t="shared" si="1226"/>
        <v>0</v>
      </c>
      <c r="RS93" s="311">
        <f t="shared" si="1226"/>
        <v>0</v>
      </c>
      <c r="RT93" s="311">
        <f t="shared" si="1226"/>
        <v>0</v>
      </c>
      <c r="RU93" s="311">
        <f t="shared" si="1226"/>
        <v>0</v>
      </c>
      <c r="RV93" s="311">
        <f t="shared" si="1226"/>
        <v>0</v>
      </c>
      <c r="RW93" s="311">
        <f t="shared" si="1226"/>
        <v>0</v>
      </c>
      <c r="RX93" s="311">
        <f t="shared" si="1226"/>
        <v>0</v>
      </c>
      <c r="RY93" s="311">
        <f t="shared" si="1226"/>
        <v>0</v>
      </c>
      <c r="RZ93" s="311">
        <f t="shared" si="1226"/>
        <v>0</v>
      </c>
      <c r="SA93" s="311">
        <f t="shared" si="1226"/>
        <v>0</v>
      </c>
      <c r="SB93" s="311">
        <f t="shared" si="1226"/>
        <v>0</v>
      </c>
      <c r="SC93" s="311">
        <f t="shared" si="1226"/>
        <v>0</v>
      </c>
      <c r="SD93" s="311">
        <f t="shared" si="1226"/>
        <v>0</v>
      </c>
      <c r="SE93" s="311">
        <f t="shared" si="1226"/>
        <v>0</v>
      </c>
      <c r="SF93" s="311">
        <f t="shared" si="1226"/>
        <v>0</v>
      </c>
      <c r="SG93" s="311">
        <f t="shared" si="1226"/>
        <v>0</v>
      </c>
      <c r="SH93" s="311">
        <f t="shared" si="1226"/>
        <v>0</v>
      </c>
      <c r="SI93" s="311">
        <f t="shared" si="1226"/>
        <v>0.17275155670825634</v>
      </c>
      <c r="SJ93" s="311">
        <f t="shared" si="1226"/>
        <v>4.8096698570047003E-2</v>
      </c>
      <c r="SK93" s="311">
        <f t="shared" si="1226"/>
        <v>0.12771413078938484</v>
      </c>
      <c r="SL93" s="311">
        <f t="shared" si="1226"/>
        <v>4.3099805671165663E-2</v>
      </c>
      <c r="SN93" s="311">
        <f>SN$41*SN69</f>
        <v>6.7042677303334797E-2</v>
      </c>
      <c r="SO93" s="311">
        <f t="shared" ref="SO93:TV93" si="1227">SO$41*SO69</f>
        <v>7.1365088521169698E-2</v>
      </c>
      <c r="SP93" s="311">
        <f t="shared" si="1227"/>
        <v>1.5421820500310024</v>
      </c>
      <c r="SQ93" s="311">
        <f t="shared" si="1227"/>
        <v>8.650963662206719E-2</v>
      </c>
      <c r="SR93" s="311">
        <f t="shared" si="1227"/>
        <v>1.7914609801372448</v>
      </c>
      <c r="SS93" s="311">
        <f t="shared" si="1227"/>
        <v>0.11541200179640981</v>
      </c>
      <c r="ST93" s="311">
        <f t="shared" si="1227"/>
        <v>0.110378288665147</v>
      </c>
      <c r="SU93" s="311">
        <f t="shared" si="1227"/>
        <v>2.0276466584560482</v>
      </c>
      <c r="SV93" s="311">
        <f t="shared" si="1227"/>
        <v>2.1901375831383074</v>
      </c>
      <c r="SW93" s="311">
        <f t="shared" si="1227"/>
        <v>0.20368258310258247</v>
      </c>
      <c r="SX93" s="311">
        <f t="shared" si="1227"/>
        <v>0.18221138981111426</v>
      </c>
      <c r="SY93" s="311">
        <f t="shared" si="1227"/>
        <v>3.6572888695565511</v>
      </c>
      <c r="SZ93" s="311">
        <f t="shared" si="1227"/>
        <v>4.3002165727482966</v>
      </c>
      <c r="TA93" s="311">
        <f t="shared" si="1227"/>
        <v>0.21313800969458299</v>
      </c>
      <c r="TB93" s="311">
        <f t="shared" si="1227"/>
        <v>0.20553997731574017</v>
      </c>
      <c r="TC93" s="311">
        <f t="shared" si="1227"/>
        <v>0.45278303799702507</v>
      </c>
      <c r="TD93" s="311">
        <f t="shared" si="1227"/>
        <v>9.491527993312717</v>
      </c>
      <c r="TE93" s="311">
        <f t="shared" si="1227"/>
        <v>13.996340626945969</v>
      </c>
      <c r="TF93" s="311">
        <f t="shared" si="1227"/>
        <v>0.57559730117952801</v>
      </c>
      <c r="TG93" s="311">
        <f t="shared" si="1227"/>
        <v>0.78927575149132112</v>
      </c>
      <c r="TH93" s="311">
        <f t="shared" si="1227"/>
        <v>0.87635325739469316</v>
      </c>
      <c r="TI93" s="311">
        <f t="shared" si="1227"/>
        <v>0.99672974207951393</v>
      </c>
      <c r="TJ93" s="311">
        <f t="shared" si="1227"/>
        <v>19.8849820277402</v>
      </c>
      <c r="TK93" s="311">
        <f t="shared" si="1227"/>
        <v>20.209706493083686</v>
      </c>
      <c r="TL93" s="311">
        <f t="shared" si="1227"/>
        <v>0.84962733257050072</v>
      </c>
      <c r="TM93" s="311">
        <f t="shared" si="1227"/>
        <v>0.79178547523882636</v>
      </c>
      <c r="TN93" s="311">
        <f t="shared" si="1227"/>
        <v>0.59064671927226553</v>
      </c>
      <c r="TO93" s="311">
        <f t="shared" si="1227"/>
        <v>16.098845434655356</v>
      </c>
      <c r="TP93" s="311">
        <f t="shared" si="1227"/>
        <v>0.94815145120227662</v>
      </c>
      <c r="TQ93" s="311">
        <f t="shared" si="1227"/>
        <v>17.459784629566965</v>
      </c>
      <c r="TR93" s="311">
        <f t="shared" si="1227"/>
        <v>0.8474329057482064</v>
      </c>
      <c r="TS93" s="311">
        <f t="shared" si="1227"/>
        <v>0.9940672404537545</v>
      </c>
      <c r="TT93" s="311">
        <f t="shared" si="1227"/>
        <v>3.8913349391816245</v>
      </c>
      <c r="TU93" s="311">
        <f t="shared" si="1227"/>
        <v>9.7983242240379251</v>
      </c>
      <c r="TV93" s="311">
        <f t="shared" si="1227"/>
        <v>2.2418423356609885</v>
      </c>
      <c r="TX93" s="311">
        <f>TX$41*TX69</f>
        <v>0.12605333527022042</v>
      </c>
      <c r="TY93" s="311">
        <f t="shared" ref="TY93:VF93" si="1228">TY$41*TY69</f>
        <v>0.13617047513249361</v>
      </c>
      <c r="TZ93" s="311">
        <f t="shared" si="1228"/>
        <v>0.4647152122135994</v>
      </c>
      <c r="UA93" s="311">
        <f t="shared" si="1228"/>
        <v>0.27991545761226272</v>
      </c>
      <c r="UB93" s="311">
        <f t="shared" si="1228"/>
        <v>0.35573390554631479</v>
      </c>
      <c r="UC93" s="311">
        <f t="shared" si="1228"/>
        <v>0.23676509325913275</v>
      </c>
      <c r="UD93" s="311">
        <f t="shared" si="1228"/>
        <v>0.20922059402720952</v>
      </c>
      <c r="UE93" s="311">
        <f t="shared" si="1228"/>
        <v>0.30650200168948044</v>
      </c>
      <c r="UF93" s="311">
        <f t="shared" si="1228"/>
        <v>0.27815142096315476</v>
      </c>
      <c r="UG93" s="311">
        <f t="shared" si="1228"/>
        <v>0.13255675356478724</v>
      </c>
      <c r="UH93" s="311">
        <f t="shared" si="1228"/>
        <v>5.510351725947725E-2</v>
      </c>
      <c r="UI93" s="311">
        <f t="shared" si="1228"/>
        <v>0.16510668836052256</v>
      </c>
      <c r="UJ93" s="311">
        <f t="shared" si="1228"/>
        <v>0.15518884574655839</v>
      </c>
      <c r="UK93" s="311">
        <f t="shared" si="1228"/>
        <v>3.6867672025179668E-2</v>
      </c>
      <c r="UL93" s="311">
        <f t="shared" si="1228"/>
        <v>9.9125734321655959E-2</v>
      </c>
      <c r="UM93" s="311">
        <f t="shared" si="1228"/>
        <v>9.6242272321840502E-2</v>
      </c>
      <c r="UN93" s="311">
        <f t="shared" si="1228"/>
        <v>0.13786937118652612</v>
      </c>
      <c r="UO93" s="311">
        <f t="shared" si="1228"/>
        <v>0.13386427815037061</v>
      </c>
      <c r="UP93" s="311">
        <f t="shared" si="1228"/>
        <v>8.8087841786362378E-2</v>
      </c>
      <c r="UQ93" s="311">
        <f t="shared" si="1228"/>
        <v>8.5535016762525756E-2</v>
      </c>
      <c r="UR93" s="311">
        <f t="shared" si="1228"/>
        <v>8.3055239442684461E-2</v>
      </c>
      <c r="US93" s="311">
        <f t="shared" si="1228"/>
        <v>8.0652354442838262E-2</v>
      </c>
      <c r="UT93" s="311">
        <f t="shared" si="1228"/>
        <v>0.11557473148101456</v>
      </c>
      <c r="UU93" s="311">
        <f t="shared" si="1228"/>
        <v>0.11223337199334373</v>
      </c>
      <c r="UV93" s="311">
        <f t="shared" si="1228"/>
        <v>3.1664143208808407E-2</v>
      </c>
      <c r="UW93" s="311">
        <f t="shared" si="1228"/>
        <v>3.0752814427999053E-2</v>
      </c>
      <c r="UX93" s="311">
        <f t="shared" si="1228"/>
        <v>6.9679820379540486E-2</v>
      </c>
      <c r="UY93" s="311">
        <f t="shared" si="1228"/>
        <v>9.9860697897231593E-2</v>
      </c>
      <c r="UZ93" s="311">
        <f t="shared" si="1228"/>
        <v>6.5735244363792938E-2</v>
      </c>
      <c r="VA93" s="311">
        <f t="shared" si="1228"/>
        <v>2.6831455528949347E-2</v>
      </c>
      <c r="VB93" s="311">
        <f t="shared" si="1228"/>
        <v>6.2029034540030142E-2</v>
      </c>
      <c r="VC93" s="311">
        <f t="shared" si="1228"/>
        <v>0.87904309302384342</v>
      </c>
      <c r="VD93" s="311">
        <f t="shared" si="1228"/>
        <v>0.56023686882581947</v>
      </c>
      <c r="VE93" s="311">
        <f t="shared" si="1228"/>
        <v>1.3631943797143919</v>
      </c>
      <c r="VF93" s="311">
        <f t="shared" si="1228"/>
        <v>1.2155011472827941</v>
      </c>
      <c r="VH93" s="311">
        <f>VH$41*VH69</f>
        <v>0</v>
      </c>
      <c r="VI93" s="311">
        <f t="shared" ref="VI93:WP93" si="1229">VI$41*VI69</f>
        <v>0</v>
      </c>
      <c r="VJ93" s="311">
        <f t="shared" si="1229"/>
        <v>0</v>
      </c>
      <c r="VK93" s="311">
        <f t="shared" si="1229"/>
        <v>0</v>
      </c>
      <c r="VL93" s="311">
        <f t="shared" si="1229"/>
        <v>0</v>
      </c>
      <c r="VM93" s="311">
        <f t="shared" si="1229"/>
        <v>0</v>
      </c>
      <c r="VN93" s="311">
        <f t="shared" si="1229"/>
        <v>0</v>
      </c>
      <c r="VO93" s="311">
        <f t="shared" si="1229"/>
        <v>0</v>
      </c>
      <c r="VP93" s="311">
        <f t="shared" si="1229"/>
        <v>0</v>
      </c>
      <c r="VQ93" s="311">
        <f t="shared" si="1229"/>
        <v>0</v>
      </c>
      <c r="VR93" s="311">
        <f t="shared" si="1229"/>
        <v>0</v>
      </c>
      <c r="VS93" s="311">
        <f t="shared" si="1229"/>
        <v>0</v>
      </c>
      <c r="VT93" s="311">
        <f t="shared" si="1229"/>
        <v>0</v>
      </c>
      <c r="VU93" s="311">
        <f t="shared" si="1229"/>
        <v>0</v>
      </c>
      <c r="VV93" s="311">
        <f t="shared" si="1229"/>
        <v>0</v>
      </c>
      <c r="VW93" s="311">
        <f t="shared" si="1229"/>
        <v>0</v>
      </c>
      <c r="VX93" s="311">
        <f t="shared" si="1229"/>
        <v>0</v>
      </c>
      <c r="VY93" s="311">
        <f t="shared" si="1229"/>
        <v>0</v>
      </c>
      <c r="VZ93" s="311">
        <f t="shared" si="1229"/>
        <v>0</v>
      </c>
      <c r="WA93" s="311">
        <f t="shared" si="1229"/>
        <v>0</v>
      </c>
      <c r="WB93" s="311">
        <f t="shared" si="1229"/>
        <v>0</v>
      </c>
      <c r="WC93" s="311">
        <f t="shared" si="1229"/>
        <v>0</v>
      </c>
      <c r="WD93" s="311">
        <f t="shared" si="1229"/>
        <v>0</v>
      </c>
      <c r="WE93" s="311">
        <f t="shared" si="1229"/>
        <v>0</v>
      </c>
      <c r="WF93" s="311">
        <f t="shared" si="1229"/>
        <v>0</v>
      </c>
      <c r="WG93" s="311">
        <f t="shared" si="1229"/>
        <v>0</v>
      </c>
      <c r="WH93" s="311">
        <f t="shared" si="1229"/>
        <v>0</v>
      </c>
      <c r="WI93" s="311">
        <f t="shared" si="1229"/>
        <v>0</v>
      </c>
      <c r="WJ93" s="311">
        <f t="shared" si="1229"/>
        <v>0</v>
      </c>
      <c r="WK93" s="311">
        <f t="shared" si="1229"/>
        <v>0</v>
      </c>
      <c r="WL93" s="311">
        <f t="shared" si="1229"/>
        <v>0</v>
      </c>
      <c r="WM93" s="311">
        <f t="shared" si="1229"/>
        <v>0</v>
      </c>
      <c r="WN93" s="311">
        <f t="shared" si="1229"/>
        <v>0</v>
      </c>
      <c r="WO93" s="311">
        <f t="shared" si="1229"/>
        <v>0</v>
      </c>
      <c r="WP93" s="311">
        <f t="shared" si="1229"/>
        <v>0</v>
      </c>
      <c r="WR93" s="311">
        <f>WR$41*WR69</f>
        <v>0</v>
      </c>
      <c r="WS93" s="311">
        <f t="shared" ref="WS93:XZ93" si="1230">WS$41*WS69</f>
        <v>0</v>
      </c>
      <c r="WT93" s="311">
        <f t="shared" si="1230"/>
        <v>0</v>
      </c>
      <c r="WU93" s="311">
        <f t="shared" si="1230"/>
        <v>0</v>
      </c>
      <c r="WV93" s="311">
        <f t="shared" si="1230"/>
        <v>0</v>
      </c>
      <c r="WW93" s="311">
        <f t="shared" si="1230"/>
        <v>0</v>
      </c>
      <c r="WX93" s="311">
        <f t="shared" si="1230"/>
        <v>0</v>
      </c>
      <c r="WY93" s="311">
        <f t="shared" si="1230"/>
        <v>0</v>
      </c>
      <c r="WZ93" s="311">
        <f t="shared" si="1230"/>
        <v>0</v>
      </c>
      <c r="XA93" s="311">
        <f t="shared" si="1230"/>
        <v>0</v>
      </c>
      <c r="XB93" s="311">
        <f t="shared" si="1230"/>
        <v>0</v>
      </c>
      <c r="XC93" s="311">
        <f t="shared" si="1230"/>
        <v>0</v>
      </c>
      <c r="XD93" s="311">
        <f t="shared" si="1230"/>
        <v>0</v>
      </c>
      <c r="XE93" s="311">
        <f t="shared" si="1230"/>
        <v>0</v>
      </c>
      <c r="XF93" s="311">
        <f t="shared" si="1230"/>
        <v>0</v>
      </c>
      <c r="XG93" s="311">
        <f t="shared" si="1230"/>
        <v>0</v>
      </c>
      <c r="XH93" s="311">
        <f t="shared" si="1230"/>
        <v>0</v>
      </c>
      <c r="XI93" s="311">
        <f t="shared" si="1230"/>
        <v>0</v>
      </c>
      <c r="XJ93" s="311">
        <f t="shared" si="1230"/>
        <v>0</v>
      </c>
      <c r="XK93" s="311">
        <f t="shared" si="1230"/>
        <v>0</v>
      </c>
      <c r="XL93" s="311">
        <f t="shared" si="1230"/>
        <v>0</v>
      </c>
      <c r="XM93" s="311">
        <f t="shared" si="1230"/>
        <v>0</v>
      </c>
      <c r="XN93" s="311">
        <f t="shared" si="1230"/>
        <v>0</v>
      </c>
      <c r="XO93" s="311">
        <f t="shared" si="1230"/>
        <v>0</v>
      </c>
      <c r="XP93" s="311">
        <f t="shared" si="1230"/>
        <v>0</v>
      </c>
      <c r="XQ93" s="311">
        <f t="shared" si="1230"/>
        <v>0</v>
      </c>
      <c r="XR93" s="311">
        <f t="shared" si="1230"/>
        <v>0</v>
      </c>
      <c r="XS93" s="311">
        <f t="shared" si="1230"/>
        <v>0</v>
      </c>
      <c r="XT93" s="311">
        <f t="shared" si="1230"/>
        <v>0</v>
      </c>
      <c r="XU93" s="311">
        <f t="shared" si="1230"/>
        <v>0</v>
      </c>
      <c r="XV93" s="311">
        <f t="shared" si="1230"/>
        <v>0</v>
      </c>
      <c r="XW93" s="311">
        <f t="shared" si="1230"/>
        <v>0</v>
      </c>
      <c r="XX93" s="311">
        <f t="shared" si="1230"/>
        <v>0</v>
      </c>
      <c r="XY93" s="311">
        <f t="shared" si="1230"/>
        <v>0</v>
      </c>
      <c r="XZ93" s="311">
        <f t="shared" si="1230"/>
        <v>0</v>
      </c>
      <c r="YB93" s="311">
        <f>YB$41*YB69</f>
        <v>0</v>
      </c>
      <c r="YC93" s="311">
        <f t="shared" ref="YC93:ZJ93" si="1231">YC$41*YC69</f>
        <v>0</v>
      </c>
      <c r="YD93" s="311">
        <f t="shared" si="1231"/>
        <v>0</v>
      </c>
      <c r="YE93" s="311">
        <f t="shared" si="1231"/>
        <v>0</v>
      </c>
      <c r="YF93" s="311">
        <f t="shared" si="1231"/>
        <v>0</v>
      </c>
      <c r="YG93" s="311">
        <f t="shared" si="1231"/>
        <v>0</v>
      </c>
      <c r="YH93" s="311">
        <f t="shared" si="1231"/>
        <v>0</v>
      </c>
      <c r="YI93" s="311">
        <f t="shared" si="1231"/>
        <v>0</v>
      </c>
      <c r="YJ93" s="311">
        <f t="shared" si="1231"/>
        <v>0</v>
      </c>
      <c r="YK93" s="311">
        <f t="shared" si="1231"/>
        <v>0</v>
      </c>
      <c r="YL93" s="311">
        <f t="shared" si="1231"/>
        <v>0</v>
      </c>
      <c r="YM93" s="311">
        <f t="shared" si="1231"/>
        <v>0</v>
      </c>
      <c r="YN93" s="311">
        <f t="shared" si="1231"/>
        <v>0</v>
      </c>
      <c r="YO93" s="311">
        <f t="shared" si="1231"/>
        <v>0</v>
      </c>
      <c r="YP93" s="311">
        <f t="shared" si="1231"/>
        <v>0</v>
      </c>
      <c r="YQ93" s="311">
        <f t="shared" si="1231"/>
        <v>0</v>
      </c>
      <c r="YR93" s="311">
        <f t="shared" si="1231"/>
        <v>0</v>
      </c>
      <c r="YS93" s="311">
        <f t="shared" si="1231"/>
        <v>0</v>
      </c>
      <c r="YT93" s="311">
        <f t="shared" si="1231"/>
        <v>0</v>
      </c>
      <c r="YU93" s="311">
        <f t="shared" si="1231"/>
        <v>0</v>
      </c>
      <c r="YV93" s="311">
        <f t="shared" si="1231"/>
        <v>0</v>
      </c>
      <c r="YW93" s="311">
        <f t="shared" si="1231"/>
        <v>0</v>
      </c>
      <c r="YX93" s="311">
        <f t="shared" si="1231"/>
        <v>0</v>
      </c>
      <c r="YY93" s="311">
        <f t="shared" si="1231"/>
        <v>0</v>
      </c>
      <c r="YZ93" s="311">
        <f t="shared" si="1231"/>
        <v>0</v>
      </c>
      <c r="ZA93" s="311">
        <f t="shared" si="1231"/>
        <v>0</v>
      </c>
      <c r="ZB93" s="311">
        <f t="shared" si="1231"/>
        <v>0</v>
      </c>
      <c r="ZC93" s="311">
        <f t="shared" si="1231"/>
        <v>0</v>
      </c>
      <c r="ZD93" s="311">
        <f t="shared" si="1231"/>
        <v>0</v>
      </c>
      <c r="ZE93" s="311">
        <f t="shared" si="1231"/>
        <v>0</v>
      </c>
      <c r="ZF93" s="311">
        <f t="shared" si="1231"/>
        <v>0</v>
      </c>
      <c r="ZG93" s="311">
        <f t="shared" si="1231"/>
        <v>0</v>
      </c>
      <c r="ZH93" s="311">
        <f t="shared" si="1231"/>
        <v>0</v>
      </c>
      <c r="ZI93" s="311">
        <f t="shared" si="1231"/>
        <v>0</v>
      </c>
      <c r="ZJ93" s="311">
        <f t="shared" si="1231"/>
        <v>0.14270238323539364</v>
      </c>
      <c r="ZL93" s="311">
        <f>ZL$41*ZL69</f>
        <v>0</v>
      </c>
      <c r="ZM93" s="311">
        <f t="shared" ref="ZM93:AAT93" si="1232">ZM$41*ZM69</f>
        <v>0</v>
      </c>
      <c r="ZN93" s="311">
        <f t="shared" si="1232"/>
        <v>0</v>
      </c>
      <c r="ZO93" s="311">
        <f t="shared" si="1232"/>
        <v>0</v>
      </c>
      <c r="ZP93" s="311">
        <f t="shared" si="1232"/>
        <v>0</v>
      </c>
      <c r="ZQ93" s="311">
        <f t="shared" si="1232"/>
        <v>0</v>
      </c>
      <c r="ZR93" s="311">
        <f t="shared" si="1232"/>
        <v>0</v>
      </c>
      <c r="ZS93" s="311">
        <f t="shared" si="1232"/>
        <v>0</v>
      </c>
      <c r="ZT93" s="311">
        <f t="shared" si="1232"/>
        <v>0</v>
      </c>
      <c r="ZU93" s="311">
        <f t="shared" si="1232"/>
        <v>0</v>
      </c>
      <c r="ZV93" s="311">
        <f t="shared" si="1232"/>
        <v>0</v>
      </c>
      <c r="ZW93" s="311">
        <f t="shared" si="1232"/>
        <v>0</v>
      </c>
      <c r="ZX93" s="311">
        <f t="shared" si="1232"/>
        <v>0</v>
      </c>
      <c r="ZY93" s="311">
        <f t="shared" si="1232"/>
        <v>0</v>
      </c>
      <c r="ZZ93" s="311">
        <f t="shared" si="1232"/>
        <v>0</v>
      </c>
      <c r="AAA93" s="311">
        <f t="shared" si="1232"/>
        <v>0</v>
      </c>
      <c r="AAB93" s="311">
        <f t="shared" si="1232"/>
        <v>0</v>
      </c>
      <c r="AAC93" s="311">
        <f t="shared" si="1232"/>
        <v>0</v>
      </c>
      <c r="AAD93" s="311">
        <f t="shared" si="1232"/>
        <v>0</v>
      </c>
      <c r="AAE93" s="311">
        <f t="shared" si="1232"/>
        <v>0</v>
      </c>
      <c r="AAF93" s="311">
        <f t="shared" si="1232"/>
        <v>0</v>
      </c>
      <c r="AAG93" s="311">
        <f t="shared" si="1232"/>
        <v>0</v>
      </c>
      <c r="AAH93" s="311">
        <f t="shared" si="1232"/>
        <v>0</v>
      </c>
      <c r="AAI93" s="311">
        <f t="shared" si="1232"/>
        <v>0</v>
      </c>
      <c r="AAJ93" s="311">
        <f t="shared" si="1232"/>
        <v>0</v>
      </c>
      <c r="AAK93" s="311">
        <f t="shared" si="1232"/>
        <v>0</v>
      </c>
      <c r="AAL93" s="311">
        <f t="shared" si="1232"/>
        <v>0</v>
      </c>
      <c r="AAM93" s="311">
        <f t="shared" si="1232"/>
        <v>0</v>
      </c>
      <c r="AAN93" s="311">
        <f t="shared" si="1232"/>
        <v>0</v>
      </c>
      <c r="AAO93" s="311">
        <f t="shared" si="1232"/>
        <v>0</v>
      </c>
      <c r="AAP93" s="311">
        <f t="shared" si="1232"/>
        <v>0</v>
      </c>
      <c r="AAQ93" s="311">
        <f t="shared" si="1232"/>
        <v>0</v>
      </c>
      <c r="AAR93" s="311">
        <f t="shared" si="1232"/>
        <v>0</v>
      </c>
      <c r="AAS93" s="311">
        <f t="shared" si="1232"/>
        <v>0</v>
      </c>
      <c r="AAT93" s="311">
        <f t="shared" si="1232"/>
        <v>0</v>
      </c>
      <c r="AAV93" s="311">
        <f>AAV$41*AAV69</f>
        <v>0</v>
      </c>
      <c r="AAW93" s="311">
        <f t="shared" ref="AAW93:ACD93" si="1233">AAW$41*AAW69</f>
        <v>0</v>
      </c>
      <c r="AAX93" s="311">
        <f t="shared" si="1233"/>
        <v>0</v>
      </c>
      <c r="AAY93" s="311">
        <f t="shared" si="1233"/>
        <v>0</v>
      </c>
      <c r="AAZ93" s="311">
        <f t="shared" si="1233"/>
        <v>0</v>
      </c>
      <c r="ABA93" s="311">
        <f t="shared" si="1233"/>
        <v>0</v>
      </c>
      <c r="ABB93" s="311">
        <f t="shared" si="1233"/>
        <v>0</v>
      </c>
      <c r="ABC93" s="311">
        <f t="shared" si="1233"/>
        <v>0</v>
      </c>
      <c r="ABD93" s="311">
        <f t="shared" si="1233"/>
        <v>0</v>
      </c>
      <c r="ABE93" s="311">
        <f t="shared" si="1233"/>
        <v>0</v>
      </c>
      <c r="ABF93" s="311">
        <f t="shared" si="1233"/>
        <v>0</v>
      </c>
      <c r="ABG93" s="311">
        <f t="shared" si="1233"/>
        <v>0</v>
      </c>
      <c r="ABH93" s="311">
        <f t="shared" si="1233"/>
        <v>0</v>
      </c>
      <c r="ABI93" s="311">
        <f t="shared" si="1233"/>
        <v>0</v>
      </c>
      <c r="ABJ93" s="311">
        <f t="shared" si="1233"/>
        <v>0</v>
      </c>
      <c r="ABK93" s="311">
        <f t="shared" si="1233"/>
        <v>0</v>
      </c>
      <c r="ABL93" s="311">
        <f t="shared" si="1233"/>
        <v>0</v>
      </c>
      <c r="ABM93" s="311">
        <f t="shared" si="1233"/>
        <v>0</v>
      </c>
      <c r="ABN93" s="311">
        <f t="shared" si="1233"/>
        <v>0</v>
      </c>
      <c r="ABO93" s="311">
        <f t="shared" si="1233"/>
        <v>0</v>
      </c>
      <c r="ABP93" s="311">
        <f t="shared" si="1233"/>
        <v>0</v>
      </c>
      <c r="ABQ93" s="311">
        <f t="shared" si="1233"/>
        <v>0</v>
      </c>
      <c r="ABR93" s="311">
        <f t="shared" si="1233"/>
        <v>0</v>
      </c>
      <c r="ABS93" s="311">
        <f t="shared" si="1233"/>
        <v>0</v>
      </c>
      <c r="ABT93" s="311">
        <f t="shared" si="1233"/>
        <v>0</v>
      </c>
      <c r="ABU93" s="311">
        <f t="shared" si="1233"/>
        <v>0</v>
      </c>
      <c r="ABV93" s="311">
        <f t="shared" si="1233"/>
        <v>0</v>
      </c>
      <c r="ABW93" s="311">
        <f t="shared" si="1233"/>
        <v>0</v>
      </c>
      <c r="ABX93" s="311">
        <f t="shared" si="1233"/>
        <v>0</v>
      </c>
      <c r="ABY93" s="311">
        <f t="shared" si="1233"/>
        <v>0</v>
      </c>
      <c r="ABZ93" s="311">
        <f t="shared" si="1233"/>
        <v>0</v>
      </c>
      <c r="ACA93" s="311">
        <f t="shared" si="1233"/>
        <v>9.1321309276534007E-3</v>
      </c>
      <c r="ACB93" s="311">
        <f t="shared" si="1233"/>
        <v>2.6890271791233586E-3</v>
      </c>
      <c r="ACC93" s="311">
        <f t="shared" si="1233"/>
        <v>6.3778369372822228E-3</v>
      </c>
      <c r="ACD93" s="311">
        <f t="shared" si="1233"/>
        <v>5.2847949744808179E-3</v>
      </c>
      <c r="ACF93" s="311">
        <f>ACF$41*ACF69</f>
        <v>16.761547333178111</v>
      </c>
      <c r="ACG93" s="311">
        <f t="shared" ref="ACG93:ADN93" si="1234">ACG$41*ACG69</f>
        <v>19.803900423106636</v>
      </c>
      <c r="ACH93" s="311">
        <f t="shared" si="1234"/>
        <v>11.795226517975367</v>
      </c>
      <c r="ACI93" s="311">
        <f t="shared" si="1234"/>
        <v>10.71408741033672</v>
      </c>
      <c r="ACJ93" s="311">
        <f t="shared" si="1234"/>
        <v>13.336986411938698</v>
      </c>
      <c r="ACK93" s="311">
        <f t="shared" si="1234"/>
        <v>13.754990779509484</v>
      </c>
      <c r="ACL93" s="311">
        <f t="shared" si="1234"/>
        <v>15.508348574713077</v>
      </c>
      <c r="ACM93" s="311">
        <f t="shared" si="1234"/>
        <v>18.392625776120919</v>
      </c>
      <c r="ACN93" s="311">
        <f t="shared" si="1234"/>
        <v>19.340287434247092</v>
      </c>
      <c r="ACO93" s="311">
        <f t="shared" si="1234"/>
        <v>20.04577091699306</v>
      </c>
      <c r="ACP93" s="311">
        <f t="shared" si="1234"/>
        <v>35.212856351458022</v>
      </c>
      <c r="ACQ93" s="311">
        <f t="shared" si="1234"/>
        <v>23.708360885577882</v>
      </c>
      <c r="ACR93" s="311">
        <f t="shared" si="1234"/>
        <v>24.818786771941667</v>
      </c>
      <c r="ACS93" s="311">
        <f t="shared" si="1234"/>
        <v>42.932739108688232</v>
      </c>
      <c r="ACT93" s="311">
        <f t="shared" si="1234"/>
        <v>23.65771386828203</v>
      </c>
      <c r="ACU93" s="311">
        <f t="shared" si="1234"/>
        <v>24.485451389206574</v>
      </c>
      <c r="ACV93" s="311">
        <f t="shared" si="1234"/>
        <v>29.048003059954592</v>
      </c>
      <c r="ACW93" s="311">
        <f t="shared" si="1234"/>
        <v>26.02772542556604</v>
      </c>
      <c r="ACX93" s="311">
        <f t="shared" si="1234"/>
        <v>22.724359153622288</v>
      </c>
      <c r="ACY93" s="311">
        <f t="shared" si="1234"/>
        <v>24.944248279040171</v>
      </c>
      <c r="ACZ93" s="311">
        <f t="shared" si="1234"/>
        <v>27.246386759108169</v>
      </c>
      <c r="ADA93" s="311">
        <f t="shared" si="1234"/>
        <v>28.559043115699541</v>
      </c>
      <c r="ADB93" s="311">
        <f t="shared" si="1234"/>
        <v>33.832500063448457</v>
      </c>
      <c r="ADC93" s="311">
        <f t="shared" si="1234"/>
        <v>33.635757769010468</v>
      </c>
      <c r="ADD93" s="311">
        <f t="shared" si="1234"/>
        <v>54.960499466561409</v>
      </c>
      <c r="ADE93" s="311">
        <f t="shared" si="1234"/>
        <v>59.15399212677206</v>
      </c>
      <c r="ADF93" s="311">
        <f t="shared" si="1234"/>
        <v>31.648020743151136</v>
      </c>
      <c r="ADG93" s="311">
        <f t="shared" si="1234"/>
        <v>37.660244728312506</v>
      </c>
      <c r="ADH93" s="311">
        <f t="shared" si="1234"/>
        <v>34.875212589980833</v>
      </c>
      <c r="ADI93" s="311">
        <f t="shared" si="1234"/>
        <v>41.072957916456978</v>
      </c>
      <c r="ADJ93" s="311">
        <f t="shared" si="1234"/>
        <v>37.442946912044604</v>
      </c>
      <c r="ADK93" s="311">
        <f t="shared" si="1234"/>
        <v>35.579249780425577</v>
      </c>
      <c r="ADL93" s="311">
        <f t="shared" si="1234"/>
        <v>10.215780508104197</v>
      </c>
      <c r="ADM93" s="311">
        <f t="shared" si="1234"/>
        <v>24.472094816046276</v>
      </c>
      <c r="ADN93" s="311">
        <f t="shared" si="1234"/>
        <v>27.907587528070437</v>
      </c>
      <c r="ADP93" s="311">
        <f>ADP$41*ADP69</f>
        <v>0</v>
      </c>
      <c r="ADQ93" s="311">
        <f t="shared" ref="ADQ93:AEX93" si="1235">ADQ$41*ADQ69</f>
        <v>0</v>
      </c>
      <c r="ADR93" s="311">
        <f t="shared" si="1235"/>
        <v>0</v>
      </c>
      <c r="ADS93" s="311">
        <f t="shared" si="1235"/>
        <v>0</v>
      </c>
      <c r="ADT93" s="311">
        <f t="shared" si="1235"/>
        <v>0</v>
      </c>
      <c r="ADU93" s="311">
        <f t="shared" si="1235"/>
        <v>0</v>
      </c>
      <c r="ADV93" s="311">
        <f t="shared" si="1235"/>
        <v>0</v>
      </c>
      <c r="ADW93" s="311">
        <f t="shared" si="1235"/>
        <v>0</v>
      </c>
      <c r="ADX93" s="311">
        <f t="shared" si="1235"/>
        <v>0</v>
      </c>
      <c r="ADY93" s="311">
        <f t="shared" si="1235"/>
        <v>0</v>
      </c>
      <c r="ADZ93" s="311">
        <f t="shared" si="1235"/>
        <v>0</v>
      </c>
      <c r="AEA93" s="311">
        <f t="shared" si="1235"/>
        <v>0</v>
      </c>
      <c r="AEB93" s="311">
        <f t="shared" si="1235"/>
        <v>0</v>
      </c>
      <c r="AEC93" s="311">
        <f t="shared" si="1235"/>
        <v>0</v>
      </c>
      <c r="AED93" s="311">
        <f t="shared" si="1235"/>
        <v>0</v>
      </c>
      <c r="AEE93" s="311">
        <f t="shared" si="1235"/>
        <v>0</v>
      </c>
      <c r="AEF93" s="311">
        <f t="shared" si="1235"/>
        <v>0</v>
      </c>
      <c r="AEG93" s="311">
        <f t="shared" si="1235"/>
        <v>0</v>
      </c>
      <c r="AEH93" s="311">
        <f t="shared" si="1235"/>
        <v>0</v>
      </c>
      <c r="AEI93" s="311">
        <f t="shared" si="1235"/>
        <v>0</v>
      </c>
      <c r="AEJ93" s="311">
        <f t="shared" si="1235"/>
        <v>0</v>
      </c>
      <c r="AEK93" s="311">
        <f t="shared" si="1235"/>
        <v>0</v>
      </c>
      <c r="AEL93" s="311">
        <f t="shared" si="1235"/>
        <v>0</v>
      </c>
      <c r="AEM93" s="311">
        <f t="shared" si="1235"/>
        <v>0</v>
      </c>
      <c r="AEN93" s="311">
        <f t="shared" si="1235"/>
        <v>0</v>
      </c>
      <c r="AEO93" s="311">
        <f t="shared" si="1235"/>
        <v>0</v>
      </c>
      <c r="AEP93" s="311">
        <f t="shared" si="1235"/>
        <v>0</v>
      </c>
      <c r="AEQ93" s="311">
        <f t="shared" si="1235"/>
        <v>0</v>
      </c>
      <c r="AER93" s="311">
        <f t="shared" si="1235"/>
        <v>0</v>
      </c>
      <c r="AES93" s="311">
        <f t="shared" si="1235"/>
        <v>0</v>
      </c>
      <c r="AET93" s="311">
        <f t="shared" si="1235"/>
        <v>0</v>
      </c>
      <c r="AEU93" s="311">
        <f t="shared" si="1235"/>
        <v>0</v>
      </c>
      <c r="AEV93" s="311">
        <f t="shared" si="1235"/>
        <v>0</v>
      </c>
      <c r="AEW93" s="311">
        <f t="shared" si="1235"/>
        <v>0</v>
      </c>
      <c r="AEX93" s="311">
        <f t="shared" si="1235"/>
        <v>0</v>
      </c>
      <c r="AEZ93" s="311">
        <f>AEZ$41*AEZ69</f>
        <v>0</v>
      </c>
      <c r="AFA93" s="311">
        <f t="shared" ref="AFA93:AGH93" si="1236">AFA$41*AFA69</f>
        <v>0</v>
      </c>
      <c r="AFB93" s="311">
        <f t="shared" si="1236"/>
        <v>0</v>
      </c>
      <c r="AFC93" s="311">
        <f t="shared" si="1236"/>
        <v>0</v>
      </c>
      <c r="AFD93" s="311">
        <f t="shared" si="1236"/>
        <v>0</v>
      </c>
      <c r="AFE93" s="311">
        <f t="shared" si="1236"/>
        <v>0</v>
      </c>
      <c r="AFF93" s="311">
        <f t="shared" si="1236"/>
        <v>0</v>
      </c>
      <c r="AFG93" s="311">
        <f t="shared" si="1236"/>
        <v>0</v>
      </c>
      <c r="AFH93" s="311">
        <f t="shared" si="1236"/>
        <v>0</v>
      </c>
      <c r="AFI93" s="311">
        <f t="shared" si="1236"/>
        <v>0</v>
      </c>
      <c r="AFJ93" s="311">
        <f t="shared" si="1236"/>
        <v>0</v>
      </c>
      <c r="AFK93" s="311">
        <f t="shared" si="1236"/>
        <v>0</v>
      </c>
      <c r="AFL93" s="311">
        <f t="shared" si="1236"/>
        <v>0</v>
      </c>
      <c r="AFM93" s="311">
        <f t="shared" si="1236"/>
        <v>0</v>
      </c>
      <c r="AFN93" s="311">
        <f t="shared" si="1236"/>
        <v>0</v>
      </c>
      <c r="AFO93" s="311">
        <f t="shared" si="1236"/>
        <v>0</v>
      </c>
      <c r="AFP93" s="311">
        <f t="shared" si="1236"/>
        <v>0</v>
      </c>
      <c r="AFQ93" s="311">
        <f t="shared" si="1236"/>
        <v>0</v>
      </c>
      <c r="AFR93" s="311">
        <f t="shared" si="1236"/>
        <v>0</v>
      </c>
      <c r="AFS93" s="311">
        <f t="shared" si="1236"/>
        <v>0</v>
      </c>
      <c r="AFT93" s="311">
        <f t="shared" si="1236"/>
        <v>0</v>
      </c>
      <c r="AFU93" s="311">
        <f t="shared" si="1236"/>
        <v>0</v>
      </c>
      <c r="AFV93" s="311">
        <f t="shared" si="1236"/>
        <v>0</v>
      </c>
      <c r="AFW93" s="311">
        <f t="shared" si="1236"/>
        <v>0</v>
      </c>
      <c r="AFX93" s="311">
        <f t="shared" si="1236"/>
        <v>0</v>
      </c>
      <c r="AFY93" s="311">
        <f t="shared" si="1236"/>
        <v>0</v>
      </c>
      <c r="AFZ93" s="311">
        <f t="shared" si="1236"/>
        <v>0</v>
      </c>
      <c r="AGA93" s="311">
        <f t="shared" si="1236"/>
        <v>0</v>
      </c>
      <c r="AGB93" s="311">
        <f t="shared" si="1236"/>
        <v>0</v>
      </c>
      <c r="AGC93" s="311">
        <f t="shared" si="1236"/>
        <v>0</v>
      </c>
      <c r="AGD93" s="311">
        <f t="shared" si="1236"/>
        <v>0</v>
      </c>
      <c r="AGE93" s="311">
        <f t="shared" si="1236"/>
        <v>0</v>
      </c>
      <c r="AGF93" s="311">
        <f t="shared" si="1236"/>
        <v>0</v>
      </c>
      <c r="AGG93" s="311">
        <f t="shared" si="1236"/>
        <v>0</v>
      </c>
      <c r="AGH93" s="311">
        <f t="shared" si="1236"/>
        <v>0</v>
      </c>
    </row>
    <row r="94" spans="3:866" x14ac:dyDescent="0.25">
      <c r="C94" s="149" t="s">
        <v>100</v>
      </c>
      <c r="D94" s="311">
        <f t="shared" ref="D94:AL94" si="1237">D$41*D70</f>
        <v>41.18918413482244</v>
      </c>
      <c r="E94" s="311">
        <f t="shared" si="1237"/>
        <v>37.181301924172757</v>
      </c>
      <c r="F94" s="311">
        <f t="shared" si="1237"/>
        <v>44.199716554642841</v>
      </c>
      <c r="G94" s="311">
        <f t="shared" si="1237"/>
        <v>73.464302293059873</v>
      </c>
      <c r="H94" s="311">
        <f t="shared" si="1237"/>
        <v>61.474843226999319</v>
      </c>
      <c r="I94" s="311">
        <f t="shared" si="1237"/>
        <v>102.01102117771379</v>
      </c>
      <c r="J94" s="311">
        <f t="shared" si="1237"/>
        <v>105.08045273533071</v>
      </c>
      <c r="K94" s="311">
        <f t="shared" si="1237"/>
        <v>84.928526796455941</v>
      </c>
      <c r="L94" s="311">
        <f t="shared" si="1237"/>
        <v>112.00348424034503</v>
      </c>
      <c r="M94" s="311">
        <f t="shared" si="1237"/>
        <v>113.03234021205171</v>
      </c>
      <c r="N94" s="311">
        <f t="shared" si="1237"/>
        <v>138.70580437032902</v>
      </c>
      <c r="O94" s="311">
        <f t="shared" si="1237"/>
        <v>133.37299185367061</v>
      </c>
      <c r="P94" s="311">
        <f t="shared" si="1237"/>
        <v>129.54804627060776</v>
      </c>
      <c r="Q94" s="311">
        <f t="shared" si="1237"/>
        <v>144.964403527093</v>
      </c>
      <c r="R94" s="311">
        <f t="shared" si="1237"/>
        <v>139.40716886409501</v>
      </c>
      <c r="S94" s="311">
        <f t="shared" si="1237"/>
        <v>141.85062521296666</v>
      </c>
      <c r="T94" s="311">
        <f t="shared" si="1237"/>
        <v>136.31056151134987</v>
      </c>
      <c r="U94" s="311">
        <f t="shared" si="1237"/>
        <v>437.63204233220529</v>
      </c>
      <c r="V94" s="311">
        <f t="shared" si="1237"/>
        <v>439.78351844611774</v>
      </c>
      <c r="W94" s="311">
        <f t="shared" si="1237"/>
        <v>485.56547279864878</v>
      </c>
      <c r="X94" s="311">
        <f t="shared" si="1237"/>
        <v>500.5921588899073</v>
      </c>
      <c r="Y94" s="311">
        <f t="shared" si="1237"/>
        <v>523.24115769903892</v>
      </c>
      <c r="Z94" s="311">
        <f t="shared" si="1237"/>
        <v>476.60942080918494</v>
      </c>
      <c r="AA94" s="311">
        <f t="shared" si="1237"/>
        <v>610.66140349368789</v>
      </c>
      <c r="AB94" s="311">
        <f t="shared" si="1237"/>
        <v>1183.1753895409424</v>
      </c>
      <c r="AC94" s="311">
        <f t="shared" si="1237"/>
        <v>4277.0326692565222</v>
      </c>
      <c r="AD94" s="311">
        <f t="shared" si="1237"/>
        <v>5953.4348683602957</v>
      </c>
      <c r="AE94" s="311">
        <f t="shared" si="1237"/>
        <v>7405.9974612286833</v>
      </c>
      <c r="AF94" s="311">
        <f t="shared" si="1237"/>
        <v>8463.4005045933063</v>
      </c>
      <c r="AG94" s="311">
        <f t="shared" si="1237"/>
        <v>8058.623266785632</v>
      </c>
      <c r="AH94" s="311">
        <f t="shared" si="1237"/>
        <v>8129.0109778603537</v>
      </c>
      <c r="AI94" s="311">
        <f t="shared" si="1237"/>
        <v>9937.6687305605556</v>
      </c>
      <c r="AJ94" s="311">
        <f t="shared" si="1237"/>
        <v>7819.0882721439793</v>
      </c>
      <c r="AK94" s="311">
        <f t="shared" si="1237"/>
        <v>8066.7396177071514</v>
      </c>
      <c r="AL94" s="311">
        <f t="shared" si="1237"/>
        <v>7973.6819978844387</v>
      </c>
      <c r="AN94" s="311">
        <f t="shared" ref="AN94:BV94" si="1238">AN$41*AN70</f>
        <v>7.2366426802624659E-3</v>
      </c>
      <c r="AO94" s="311">
        <f t="shared" si="1238"/>
        <v>6.9577101575364047E-3</v>
      </c>
      <c r="AP94" s="311">
        <f t="shared" si="1238"/>
        <v>0</v>
      </c>
      <c r="AQ94" s="311">
        <f t="shared" si="1238"/>
        <v>5.9068640688987371</v>
      </c>
      <c r="AR94" s="311">
        <f t="shared" si="1238"/>
        <v>0</v>
      </c>
      <c r="AS94" s="311">
        <f t="shared" si="1238"/>
        <v>10.289158346690011</v>
      </c>
      <c r="AT94" s="311">
        <f t="shared" si="1238"/>
        <v>12.631197793620503</v>
      </c>
      <c r="AU94" s="311">
        <f t="shared" si="1238"/>
        <v>0</v>
      </c>
      <c r="AV94" s="311">
        <f t="shared" si="1238"/>
        <v>0</v>
      </c>
      <c r="AW94" s="311">
        <f t="shared" si="1238"/>
        <v>22.002470067730588</v>
      </c>
      <c r="AX94" s="311">
        <f t="shared" si="1238"/>
        <v>2.6865404328698887E-2</v>
      </c>
      <c r="AY94" s="311">
        <f t="shared" si="1238"/>
        <v>0</v>
      </c>
      <c r="AZ94" s="311">
        <f t="shared" si="1238"/>
        <v>0</v>
      </c>
      <c r="BA94" s="311">
        <f t="shared" si="1238"/>
        <v>3.4689151857698025E-2</v>
      </c>
      <c r="BB94" s="311">
        <f t="shared" si="1238"/>
        <v>39.970059492648971</v>
      </c>
      <c r="BC94" s="311">
        <f t="shared" si="1238"/>
        <v>41.968048227668909</v>
      </c>
      <c r="BD94" s="311">
        <f t="shared" si="1238"/>
        <v>0</v>
      </c>
      <c r="BE94" s="311">
        <f t="shared" si="1238"/>
        <v>0</v>
      </c>
      <c r="BF94" s="311">
        <f t="shared" si="1238"/>
        <v>44.65018760766624</v>
      </c>
      <c r="BG94" s="311">
        <f t="shared" si="1238"/>
        <v>50.508989622603188</v>
      </c>
      <c r="BH94" s="311">
        <f t="shared" si="1238"/>
        <v>51.044177484770067</v>
      </c>
      <c r="BI94" s="311">
        <f t="shared" si="1238"/>
        <v>54.397041153062602</v>
      </c>
      <c r="BJ94" s="311">
        <f t="shared" si="1238"/>
        <v>0</v>
      </c>
      <c r="BK94" s="311">
        <f t="shared" si="1238"/>
        <v>0</v>
      </c>
      <c r="BL94" s="311">
        <f t="shared" si="1238"/>
        <v>3.5290830913178486E-2</v>
      </c>
      <c r="BM94" s="311">
        <f t="shared" si="1238"/>
        <v>1.9397988792957645E-2</v>
      </c>
      <c r="BN94" s="311">
        <f t="shared" si="1238"/>
        <v>7.9430127979904031</v>
      </c>
      <c r="BO94" s="311">
        <f t="shared" si="1238"/>
        <v>0</v>
      </c>
      <c r="BP94" s="311">
        <f t="shared" si="1238"/>
        <v>9.9554917720927634</v>
      </c>
      <c r="BQ94" s="311">
        <f t="shared" si="1238"/>
        <v>0</v>
      </c>
      <c r="BR94" s="311">
        <f t="shared" si="1238"/>
        <v>12.743756215416482</v>
      </c>
      <c r="BS94" s="311">
        <f t="shared" si="1238"/>
        <v>25.294288131411584</v>
      </c>
      <c r="BT94" s="311">
        <f t="shared" si="1238"/>
        <v>22.527930401873437</v>
      </c>
      <c r="BU94" s="311">
        <f t="shared" si="1238"/>
        <v>26.106212216409624</v>
      </c>
      <c r="BV94" s="311">
        <f t="shared" si="1238"/>
        <v>25.650704911063798</v>
      </c>
      <c r="BX94" s="311">
        <f t="shared" ref="BX94:DF94" si="1239">BX$41*BX70</f>
        <v>0.10363597288640393</v>
      </c>
      <c r="BY94" s="311">
        <f t="shared" si="1239"/>
        <v>0.10873549005270586</v>
      </c>
      <c r="BZ94" s="311">
        <f t="shared" si="1239"/>
        <v>4.3653096028872856E-3</v>
      </c>
      <c r="CA94" s="311">
        <f t="shared" si="1239"/>
        <v>0</v>
      </c>
      <c r="CB94" s="311">
        <f t="shared" si="1239"/>
        <v>1.6645805026563802E-3</v>
      </c>
      <c r="CC94" s="311">
        <f t="shared" si="1239"/>
        <v>0</v>
      </c>
      <c r="CD94" s="311">
        <f t="shared" si="1239"/>
        <v>0</v>
      </c>
      <c r="CE94" s="311">
        <f t="shared" si="1239"/>
        <v>1.4547174486497299E-3</v>
      </c>
      <c r="CF94" s="311">
        <f t="shared" si="1239"/>
        <v>3.5908391991896777E-4</v>
      </c>
      <c r="CG94" s="311">
        <f t="shared" si="1239"/>
        <v>0</v>
      </c>
      <c r="CH94" s="311">
        <f t="shared" si="1239"/>
        <v>6.0330649606862834E-3</v>
      </c>
      <c r="CI94" s="311">
        <f t="shared" si="1239"/>
        <v>3.6916246499449389E-4</v>
      </c>
      <c r="CJ94" s="311">
        <f t="shared" si="1239"/>
        <v>3.7540857686621195E-4</v>
      </c>
      <c r="CK94" s="311">
        <f t="shared" si="1239"/>
        <v>1.1213789011046854E-2</v>
      </c>
      <c r="CL94" s="311">
        <f t="shared" si="1239"/>
        <v>0</v>
      </c>
      <c r="CM94" s="311">
        <f t="shared" si="1239"/>
        <v>0</v>
      </c>
      <c r="CN94" s="311">
        <f t="shared" si="1239"/>
        <v>3.932203341898969E-4</v>
      </c>
      <c r="CO94" s="311">
        <f t="shared" si="1239"/>
        <v>4.0258306624528411E-3</v>
      </c>
      <c r="CP94" s="311">
        <f t="shared" si="1239"/>
        <v>0</v>
      </c>
      <c r="CQ94" s="311">
        <f t="shared" si="1239"/>
        <v>0</v>
      </c>
      <c r="CR94" s="311">
        <f t="shared" si="1239"/>
        <v>0</v>
      </c>
      <c r="CS94" s="311">
        <f t="shared" si="1239"/>
        <v>0</v>
      </c>
      <c r="CT94" s="311">
        <f t="shared" si="1239"/>
        <v>4.9037707245528335E-3</v>
      </c>
      <c r="CU94" s="311">
        <f t="shared" si="1239"/>
        <v>4.4220497450148822E-3</v>
      </c>
      <c r="CV94" s="311">
        <f t="shared" si="1239"/>
        <v>7.8590472645131151E-2</v>
      </c>
      <c r="CW94" s="311">
        <f t="shared" si="1239"/>
        <v>9.7171761806246731E-2</v>
      </c>
      <c r="CX94" s="311">
        <f t="shared" si="1239"/>
        <v>0</v>
      </c>
      <c r="CY94" s="311">
        <f t="shared" si="1239"/>
        <v>4.9741050999669257E-3</v>
      </c>
      <c r="CZ94" s="311">
        <f t="shared" si="1239"/>
        <v>0</v>
      </c>
      <c r="DA94" s="311">
        <f t="shared" si="1239"/>
        <v>4.1006155193081956E-3</v>
      </c>
      <c r="DB94" s="311">
        <f t="shared" si="1239"/>
        <v>0</v>
      </c>
      <c r="DC94" s="311">
        <f t="shared" si="1239"/>
        <v>0.68305328679984334</v>
      </c>
      <c r="DD94" s="311">
        <f t="shared" si="1239"/>
        <v>0.26035523874403887</v>
      </c>
      <c r="DE94" s="311">
        <f t="shared" si="1239"/>
        <v>0.31996251147891713</v>
      </c>
      <c r="DF94" s="311">
        <f t="shared" si="1239"/>
        <v>0.74730763493328078</v>
      </c>
      <c r="DH94" s="311">
        <f t="shared" ref="DH94:EP94" si="1240">DH$41*DH70</f>
        <v>0</v>
      </c>
      <c r="DI94" s="311">
        <f t="shared" si="1240"/>
        <v>0</v>
      </c>
      <c r="DJ94" s="311">
        <f t="shared" si="1240"/>
        <v>0</v>
      </c>
      <c r="DK94" s="311">
        <f t="shared" si="1240"/>
        <v>0</v>
      </c>
      <c r="DL94" s="311">
        <f t="shared" si="1240"/>
        <v>0</v>
      </c>
      <c r="DM94" s="311">
        <f t="shared" si="1240"/>
        <v>0</v>
      </c>
      <c r="DN94" s="311">
        <f t="shared" si="1240"/>
        <v>0</v>
      </c>
      <c r="DO94" s="311">
        <f t="shared" si="1240"/>
        <v>0</v>
      </c>
      <c r="DP94" s="311">
        <f t="shared" si="1240"/>
        <v>0</v>
      </c>
      <c r="DQ94" s="311">
        <f t="shared" si="1240"/>
        <v>0</v>
      </c>
      <c r="DR94" s="311">
        <f t="shared" si="1240"/>
        <v>0</v>
      </c>
      <c r="DS94" s="311">
        <f t="shared" si="1240"/>
        <v>0</v>
      </c>
      <c r="DT94" s="311">
        <f t="shared" si="1240"/>
        <v>0</v>
      </c>
      <c r="DU94" s="311">
        <f t="shared" si="1240"/>
        <v>0</v>
      </c>
      <c r="DV94" s="311">
        <f t="shared" si="1240"/>
        <v>0</v>
      </c>
      <c r="DW94" s="311">
        <f t="shared" si="1240"/>
        <v>0</v>
      </c>
      <c r="DX94" s="311">
        <f t="shared" si="1240"/>
        <v>0</v>
      </c>
      <c r="DY94" s="311">
        <f t="shared" si="1240"/>
        <v>0</v>
      </c>
      <c r="DZ94" s="311">
        <f t="shared" si="1240"/>
        <v>0</v>
      </c>
      <c r="EA94" s="311">
        <f t="shared" si="1240"/>
        <v>0</v>
      </c>
      <c r="EB94" s="311">
        <f t="shared" si="1240"/>
        <v>0</v>
      </c>
      <c r="EC94" s="311">
        <f t="shared" si="1240"/>
        <v>0</v>
      </c>
      <c r="ED94" s="311">
        <f t="shared" si="1240"/>
        <v>0</v>
      </c>
      <c r="EE94" s="311">
        <f t="shared" si="1240"/>
        <v>0</v>
      </c>
      <c r="EF94" s="311">
        <f t="shared" si="1240"/>
        <v>0</v>
      </c>
      <c r="EG94" s="311">
        <f t="shared" si="1240"/>
        <v>0</v>
      </c>
      <c r="EH94" s="311">
        <f t="shared" si="1240"/>
        <v>0</v>
      </c>
      <c r="EI94" s="311">
        <f t="shared" si="1240"/>
        <v>0</v>
      </c>
      <c r="EJ94" s="311">
        <f t="shared" si="1240"/>
        <v>0</v>
      </c>
      <c r="EK94" s="311">
        <f t="shared" si="1240"/>
        <v>0</v>
      </c>
      <c r="EL94" s="311">
        <f t="shared" si="1240"/>
        <v>0</v>
      </c>
      <c r="EM94" s="311">
        <f t="shared" si="1240"/>
        <v>8.5934191528956275E-2</v>
      </c>
      <c r="EN94" s="311">
        <f t="shared" si="1240"/>
        <v>8.2938666106645437E-2</v>
      </c>
      <c r="EO94" s="311">
        <f t="shared" si="1240"/>
        <v>9.6112442630147926E-2</v>
      </c>
      <c r="EP94" s="311">
        <f t="shared" si="1240"/>
        <v>9.4444903880101863E-2</v>
      </c>
      <c r="ER94" s="311">
        <f t="shared" ref="ER94:FZ94" si="1241">ER$41*ER70</f>
        <v>0</v>
      </c>
      <c r="ES94" s="311">
        <f t="shared" si="1241"/>
        <v>0</v>
      </c>
      <c r="ET94" s="311">
        <f t="shared" si="1241"/>
        <v>0</v>
      </c>
      <c r="EU94" s="311">
        <f t="shared" si="1241"/>
        <v>0</v>
      </c>
      <c r="EV94" s="311">
        <f t="shared" si="1241"/>
        <v>0</v>
      </c>
      <c r="EW94" s="311">
        <f t="shared" si="1241"/>
        <v>0</v>
      </c>
      <c r="EX94" s="311">
        <f t="shared" si="1241"/>
        <v>0</v>
      </c>
      <c r="EY94" s="311">
        <f t="shared" si="1241"/>
        <v>0</v>
      </c>
      <c r="EZ94" s="311">
        <f t="shared" si="1241"/>
        <v>0</v>
      </c>
      <c r="FA94" s="311">
        <f t="shared" si="1241"/>
        <v>0</v>
      </c>
      <c r="FB94" s="311">
        <f t="shared" si="1241"/>
        <v>0</v>
      </c>
      <c r="FC94" s="311">
        <f t="shared" si="1241"/>
        <v>0</v>
      </c>
      <c r="FD94" s="311">
        <f t="shared" si="1241"/>
        <v>0</v>
      </c>
      <c r="FE94" s="311">
        <f t="shared" si="1241"/>
        <v>0</v>
      </c>
      <c r="FF94" s="311">
        <f t="shared" si="1241"/>
        <v>0</v>
      </c>
      <c r="FG94" s="311">
        <f t="shared" si="1241"/>
        <v>0</v>
      </c>
      <c r="FH94" s="311">
        <f t="shared" si="1241"/>
        <v>0</v>
      </c>
      <c r="FI94" s="311">
        <f t="shared" si="1241"/>
        <v>0</v>
      </c>
      <c r="FJ94" s="311">
        <f t="shared" si="1241"/>
        <v>0</v>
      </c>
      <c r="FK94" s="311">
        <f t="shared" si="1241"/>
        <v>0</v>
      </c>
      <c r="FL94" s="311">
        <f t="shared" si="1241"/>
        <v>0</v>
      </c>
      <c r="FM94" s="311">
        <f t="shared" si="1241"/>
        <v>0</v>
      </c>
      <c r="FN94" s="311">
        <f t="shared" si="1241"/>
        <v>0</v>
      </c>
      <c r="FO94" s="311">
        <f t="shared" si="1241"/>
        <v>0</v>
      </c>
      <c r="FP94" s="311">
        <f t="shared" si="1241"/>
        <v>0</v>
      </c>
      <c r="FQ94" s="311">
        <f t="shared" si="1241"/>
        <v>0</v>
      </c>
      <c r="FR94" s="311">
        <f t="shared" si="1241"/>
        <v>0</v>
      </c>
      <c r="FS94" s="311">
        <f t="shared" si="1241"/>
        <v>0</v>
      </c>
      <c r="FT94" s="311">
        <f t="shared" si="1241"/>
        <v>0</v>
      </c>
      <c r="FU94" s="311">
        <f t="shared" si="1241"/>
        <v>0</v>
      </c>
      <c r="FV94" s="311">
        <f t="shared" si="1241"/>
        <v>0</v>
      </c>
      <c r="FW94" s="311">
        <f t="shared" si="1241"/>
        <v>0</v>
      </c>
      <c r="FX94" s="311">
        <f t="shared" si="1241"/>
        <v>0</v>
      </c>
      <c r="FY94" s="311">
        <f t="shared" si="1241"/>
        <v>0</v>
      </c>
      <c r="FZ94" s="311">
        <f t="shared" si="1241"/>
        <v>0</v>
      </c>
      <c r="GB94" s="311">
        <f t="shared" ref="GB94:HJ94" si="1242">GB$41*GB70</f>
        <v>0</v>
      </c>
      <c r="GC94" s="311">
        <f t="shared" si="1242"/>
        <v>0</v>
      </c>
      <c r="GD94" s="311">
        <f t="shared" si="1242"/>
        <v>0</v>
      </c>
      <c r="GE94" s="311">
        <f t="shared" si="1242"/>
        <v>0</v>
      </c>
      <c r="GF94" s="311">
        <f t="shared" si="1242"/>
        <v>0</v>
      </c>
      <c r="GG94" s="311">
        <f t="shared" si="1242"/>
        <v>0</v>
      </c>
      <c r="GH94" s="311">
        <f t="shared" si="1242"/>
        <v>0</v>
      </c>
      <c r="GI94" s="311">
        <f t="shared" si="1242"/>
        <v>0</v>
      </c>
      <c r="GJ94" s="311">
        <f t="shared" si="1242"/>
        <v>0</v>
      </c>
      <c r="GK94" s="311">
        <f t="shared" si="1242"/>
        <v>0</v>
      </c>
      <c r="GL94" s="311">
        <f t="shared" si="1242"/>
        <v>0</v>
      </c>
      <c r="GM94" s="311">
        <f t="shared" si="1242"/>
        <v>0</v>
      </c>
      <c r="GN94" s="311">
        <f t="shared" si="1242"/>
        <v>0</v>
      </c>
      <c r="GO94" s="311">
        <f t="shared" si="1242"/>
        <v>0</v>
      </c>
      <c r="GP94" s="311">
        <f t="shared" si="1242"/>
        <v>0</v>
      </c>
      <c r="GQ94" s="311">
        <f t="shared" si="1242"/>
        <v>0</v>
      </c>
      <c r="GR94" s="311">
        <f t="shared" si="1242"/>
        <v>0</v>
      </c>
      <c r="GS94" s="311">
        <f t="shared" si="1242"/>
        <v>0</v>
      </c>
      <c r="GT94" s="311">
        <f t="shared" si="1242"/>
        <v>0</v>
      </c>
      <c r="GU94" s="311">
        <f t="shared" si="1242"/>
        <v>0</v>
      </c>
      <c r="GV94" s="311">
        <f t="shared" si="1242"/>
        <v>0</v>
      </c>
      <c r="GW94" s="311">
        <f t="shared" si="1242"/>
        <v>0</v>
      </c>
      <c r="GX94" s="311">
        <f t="shared" si="1242"/>
        <v>0</v>
      </c>
      <c r="GY94" s="311">
        <f t="shared" si="1242"/>
        <v>0</v>
      </c>
      <c r="GZ94" s="311">
        <f t="shared" si="1242"/>
        <v>0</v>
      </c>
      <c r="HA94" s="311">
        <f t="shared" si="1242"/>
        <v>0</v>
      </c>
      <c r="HB94" s="311">
        <f t="shared" si="1242"/>
        <v>0</v>
      </c>
      <c r="HC94" s="311">
        <f t="shared" si="1242"/>
        <v>0</v>
      </c>
      <c r="HD94" s="311">
        <f t="shared" si="1242"/>
        <v>0</v>
      </c>
      <c r="HE94" s="311">
        <f t="shared" si="1242"/>
        <v>0</v>
      </c>
      <c r="HF94" s="311">
        <f t="shared" si="1242"/>
        <v>0</v>
      </c>
      <c r="HG94" s="311">
        <f t="shared" si="1242"/>
        <v>0</v>
      </c>
      <c r="HH94" s="311">
        <f t="shared" si="1242"/>
        <v>0</v>
      </c>
      <c r="HI94" s="311">
        <f t="shared" si="1242"/>
        <v>0</v>
      </c>
      <c r="HJ94" s="311">
        <f t="shared" si="1242"/>
        <v>0</v>
      </c>
      <c r="HL94" s="311">
        <f t="shared" ref="HL94:IT94" si="1243">HL$41*HL70</f>
        <v>0</v>
      </c>
      <c r="HM94" s="311">
        <f t="shared" si="1243"/>
        <v>0</v>
      </c>
      <c r="HN94" s="311">
        <f t="shared" si="1243"/>
        <v>0</v>
      </c>
      <c r="HO94" s="311">
        <f t="shared" si="1243"/>
        <v>0</v>
      </c>
      <c r="HP94" s="311">
        <f t="shared" si="1243"/>
        <v>0</v>
      </c>
      <c r="HQ94" s="311">
        <f t="shared" si="1243"/>
        <v>0</v>
      </c>
      <c r="HR94" s="311">
        <f t="shared" si="1243"/>
        <v>0</v>
      </c>
      <c r="HS94" s="311">
        <f t="shared" si="1243"/>
        <v>0</v>
      </c>
      <c r="HT94" s="311">
        <f t="shared" si="1243"/>
        <v>0</v>
      </c>
      <c r="HU94" s="311">
        <f t="shared" si="1243"/>
        <v>0</v>
      </c>
      <c r="HV94" s="311">
        <f t="shared" si="1243"/>
        <v>0</v>
      </c>
      <c r="HW94" s="311">
        <f t="shared" si="1243"/>
        <v>0</v>
      </c>
      <c r="HX94" s="311">
        <f t="shared" si="1243"/>
        <v>0</v>
      </c>
      <c r="HY94" s="311">
        <f t="shared" si="1243"/>
        <v>0</v>
      </c>
      <c r="HZ94" s="311">
        <f t="shared" si="1243"/>
        <v>0</v>
      </c>
      <c r="IA94" s="311">
        <f t="shared" si="1243"/>
        <v>0</v>
      </c>
      <c r="IB94" s="311">
        <f t="shared" si="1243"/>
        <v>0</v>
      </c>
      <c r="IC94" s="311">
        <f t="shared" si="1243"/>
        <v>0</v>
      </c>
      <c r="ID94" s="311">
        <f t="shared" si="1243"/>
        <v>0</v>
      </c>
      <c r="IE94" s="311">
        <f t="shared" si="1243"/>
        <v>0</v>
      </c>
      <c r="IF94" s="311">
        <f t="shared" si="1243"/>
        <v>0</v>
      </c>
      <c r="IG94" s="311">
        <f t="shared" si="1243"/>
        <v>0</v>
      </c>
      <c r="IH94" s="311">
        <f t="shared" si="1243"/>
        <v>0</v>
      </c>
      <c r="II94" s="311">
        <f t="shared" si="1243"/>
        <v>0</v>
      </c>
      <c r="IJ94" s="311">
        <f t="shared" si="1243"/>
        <v>0</v>
      </c>
      <c r="IK94" s="311">
        <f t="shared" si="1243"/>
        <v>0</v>
      </c>
      <c r="IL94" s="311">
        <f t="shared" si="1243"/>
        <v>0</v>
      </c>
      <c r="IM94" s="311">
        <f t="shared" si="1243"/>
        <v>0</v>
      </c>
      <c r="IN94" s="311">
        <f t="shared" si="1243"/>
        <v>0</v>
      </c>
      <c r="IO94" s="311">
        <f t="shared" si="1243"/>
        <v>0</v>
      </c>
      <c r="IP94" s="311">
        <f t="shared" si="1243"/>
        <v>0</v>
      </c>
      <c r="IQ94" s="311">
        <f t="shared" si="1243"/>
        <v>0</v>
      </c>
      <c r="IR94" s="311">
        <f t="shared" si="1243"/>
        <v>0</v>
      </c>
      <c r="IS94" s="311">
        <f t="shared" si="1243"/>
        <v>0</v>
      </c>
      <c r="IT94" s="311">
        <f t="shared" si="1243"/>
        <v>0</v>
      </c>
      <c r="IV94" s="311">
        <f t="shared" ref="IV94:KD94" si="1244">IV$41*IV70</f>
        <v>0</v>
      </c>
      <c r="IW94" s="311">
        <f t="shared" si="1244"/>
        <v>0</v>
      </c>
      <c r="IX94" s="311">
        <f t="shared" si="1244"/>
        <v>0</v>
      </c>
      <c r="IY94" s="311">
        <f t="shared" si="1244"/>
        <v>0</v>
      </c>
      <c r="IZ94" s="311">
        <f t="shared" si="1244"/>
        <v>0</v>
      </c>
      <c r="JA94" s="311">
        <f t="shared" si="1244"/>
        <v>0</v>
      </c>
      <c r="JB94" s="311">
        <f t="shared" si="1244"/>
        <v>0</v>
      </c>
      <c r="JC94" s="311">
        <f t="shared" si="1244"/>
        <v>0</v>
      </c>
      <c r="JD94" s="311">
        <f t="shared" si="1244"/>
        <v>0</v>
      </c>
      <c r="JE94" s="311">
        <f t="shared" si="1244"/>
        <v>0</v>
      </c>
      <c r="JF94" s="311">
        <f t="shared" si="1244"/>
        <v>0</v>
      </c>
      <c r="JG94" s="311">
        <f t="shared" si="1244"/>
        <v>0</v>
      </c>
      <c r="JH94" s="311">
        <f t="shared" si="1244"/>
        <v>0</v>
      </c>
      <c r="JI94" s="311">
        <f t="shared" si="1244"/>
        <v>0</v>
      </c>
      <c r="JJ94" s="311">
        <f t="shared" si="1244"/>
        <v>0</v>
      </c>
      <c r="JK94" s="311">
        <f t="shared" si="1244"/>
        <v>0</v>
      </c>
      <c r="JL94" s="311">
        <f t="shared" si="1244"/>
        <v>0</v>
      </c>
      <c r="JM94" s="311">
        <f t="shared" si="1244"/>
        <v>0</v>
      </c>
      <c r="JN94" s="311">
        <f t="shared" si="1244"/>
        <v>0</v>
      </c>
      <c r="JO94" s="311">
        <f t="shared" si="1244"/>
        <v>0</v>
      </c>
      <c r="JP94" s="311">
        <f t="shared" si="1244"/>
        <v>0</v>
      </c>
      <c r="JQ94" s="311">
        <f t="shared" si="1244"/>
        <v>0</v>
      </c>
      <c r="JR94" s="311">
        <f t="shared" si="1244"/>
        <v>0</v>
      </c>
      <c r="JS94" s="311">
        <f t="shared" si="1244"/>
        <v>0</v>
      </c>
      <c r="JT94" s="311">
        <f t="shared" si="1244"/>
        <v>0</v>
      </c>
      <c r="JU94" s="311">
        <f t="shared" si="1244"/>
        <v>0</v>
      </c>
      <c r="JV94" s="311">
        <f t="shared" si="1244"/>
        <v>0</v>
      </c>
      <c r="JW94" s="311">
        <f t="shared" si="1244"/>
        <v>0</v>
      </c>
      <c r="JX94" s="311">
        <f t="shared" si="1244"/>
        <v>0</v>
      </c>
      <c r="JY94" s="311">
        <f t="shared" si="1244"/>
        <v>0</v>
      </c>
      <c r="JZ94" s="311">
        <f t="shared" si="1244"/>
        <v>0</v>
      </c>
      <c r="KA94" s="311">
        <f t="shared" si="1244"/>
        <v>0</v>
      </c>
      <c r="KB94" s="311">
        <f t="shared" si="1244"/>
        <v>0</v>
      </c>
      <c r="KC94" s="311">
        <f t="shared" si="1244"/>
        <v>0</v>
      </c>
      <c r="KD94" s="311">
        <f t="shared" si="1244"/>
        <v>0</v>
      </c>
      <c r="KF94" s="311">
        <f t="shared" ref="KF94:LN94" si="1245">KF$41*KF70</f>
        <v>0</v>
      </c>
      <c r="KG94" s="311">
        <f t="shared" si="1245"/>
        <v>0</v>
      </c>
      <c r="KH94" s="311">
        <f t="shared" si="1245"/>
        <v>0</v>
      </c>
      <c r="KI94" s="311">
        <f t="shared" si="1245"/>
        <v>0</v>
      </c>
      <c r="KJ94" s="311">
        <f t="shared" si="1245"/>
        <v>0</v>
      </c>
      <c r="KK94" s="311">
        <f t="shared" si="1245"/>
        <v>0</v>
      </c>
      <c r="KL94" s="311">
        <f t="shared" si="1245"/>
        <v>0</v>
      </c>
      <c r="KM94" s="311">
        <f t="shared" si="1245"/>
        <v>0</v>
      </c>
      <c r="KN94" s="311">
        <f t="shared" si="1245"/>
        <v>0</v>
      </c>
      <c r="KO94" s="311">
        <f t="shared" si="1245"/>
        <v>0</v>
      </c>
      <c r="KP94" s="311">
        <f t="shared" si="1245"/>
        <v>0</v>
      </c>
      <c r="KQ94" s="311">
        <f t="shared" si="1245"/>
        <v>0</v>
      </c>
      <c r="KR94" s="311">
        <f t="shared" si="1245"/>
        <v>0</v>
      </c>
      <c r="KS94" s="311">
        <f t="shared" si="1245"/>
        <v>0</v>
      </c>
      <c r="KT94" s="311">
        <f t="shared" si="1245"/>
        <v>0</v>
      </c>
      <c r="KU94" s="311">
        <f t="shared" si="1245"/>
        <v>0</v>
      </c>
      <c r="KV94" s="311">
        <f t="shared" si="1245"/>
        <v>0</v>
      </c>
      <c r="KW94" s="311">
        <f t="shared" si="1245"/>
        <v>0</v>
      </c>
      <c r="KX94" s="311">
        <f t="shared" si="1245"/>
        <v>0</v>
      </c>
      <c r="KY94" s="311">
        <f t="shared" si="1245"/>
        <v>0</v>
      </c>
      <c r="KZ94" s="311">
        <f t="shared" si="1245"/>
        <v>0</v>
      </c>
      <c r="LA94" s="311">
        <f t="shared" si="1245"/>
        <v>0</v>
      </c>
      <c r="LB94" s="311">
        <f t="shared" si="1245"/>
        <v>0</v>
      </c>
      <c r="LC94" s="311">
        <f t="shared" si="1245"/>
        <v>0</v>
      </c>
      <c r="LD94" s="311">
        <f t="shared" si="1245"/>
        <v>0</v>
      </c>
      <c r="LE94" s="311">
        <f t="shared" si="1245"/>
        <v>0</v>
      </c>
      <c r="LF94" s="311">
        <f t="shared" si="1245"/>
        <v>0</v>
      </c>
      <c r="LG94" s="311">
        <f t="shared" si="1245"/>
        <v>0</v>
      </c>
      <c r="LH94" s="311">
        <f t="shared" si="1245"/>
        <v>0</v>
      </c>
      <c r="LI94" s="311">
        <f t="shared" si="1245"/>
        <v>0</v>
      </c>
      <c r="LJ94" s="311">
        <f t="shared" si="1245"/>
        <v>0</v>
      </c>
      <c r="LK94" s="311">
        <f t="shared" si="1245"/>
        <v>0</v>
      </c>
      <c r="LL94" s="311">
        <f t="shared" si="1245"/>
        <v>0</v>
      </c>
      <c r="LM94" s="311">
        <f t="shared" si="1245"/>
        <v>0</v>
      </c>
      <c r="LN94" s="311">
        <f t="shared" si="1245"/>
        <v>0</v>
      </c>
      <c r="LP94" s="311">
        <f t="shared" ref="LP94:MX94" si="1246">LP$41*LP70</f>
        <v>0</v>
      </c>
      <c r="LQ94" s="311">
        <f t="shared" si="1246"/>
        <v>0</v>
      </c>
      <c r="LR94" s="311">
        <f t="shared" si="1246"/>
        <v>0</v>
      </c>
      <c r="LS94" s="311">
        <f t="shared" si="1246"/>
        <v>0</v>
      </c>
      <c r="LT94" s="311">
        <f t="shared" si="1246"/>
        <v>0</v>
      </c>
      <c r="LU94" s="311">
        <f t="shared" si="1246"/>
        <v>0</v>
      </c>
      <c r="LV94" s="311">
        <f t="shared" si="1246"/>
        <v>0</v>
      </c>
      <c r="LW94" s="311">
        <f t="shared" si="1246"/>
        <v>0</v>
      </c>
      <c r="LX94" s="311">
        <f t="shared" si="1246"/>
        <v>0</v>
      </c>
      <c r="LY94" s="311">
        <f t="shared" si="1246"/>
        <v>0</v>
      </c>
      <c r="LZ94" s="311">
        <f t="shared" si="1246"/>
        <v>0</v>
      </c>
      <c r="MA94" s="311">
        <f t="shared" si="1246"/>
        <v>0</v>
      </c>
      <c r="MB94" s="311">
        <f t="shared" si="1246"/>
        <v>0</v>
      </c>
      <c r="MC94" s="311">
        <f t="shared" si="1246"/>
        <v>0</v>
      </c>
      <c r="MD94" s="311">
        <f t="shared" si="1246"/>
        <v>0</v>
      </c>
      <c r="ME94" s="311">
        <f t="shared" si="1246"/>
        <v>0</v>
      </c>
      <c r="MF94" s="311">
        <f t="shared" si="1246"/>
        <v>0</v>
      </c>
      <c r="MG94" s="311">
        <f t="shared" si="1246"/>
        <v>0</v>
      </c>
      <c r="MH94" s="311">
        <f t="shared" si="1246"/>
        <v>0</v>
      </c>
      <c r="MI94" s="311">
        <f t="shared" si="1246"/>
        <v>0</v>
      </c>
      <c r="MJ94" s="311">
        <f t="shared" si="1246"/>
        <v>0</v>
      </c>
      <c r="MK94" s="311">
        <f t="shared" si="1246"/>
        <v>0</v>
      </c>
      <c r="ML94" s="311">
        <f t="shared" si="1246"/>
        <v>0</v>
      </c>
      <c r="MM94" s="311">
        <f t="shared" si="1246"/>
        <v>0</v>
      </c>
      <c r="MN94" s="311">
        <f t="shared" si="1246"/>
        <v>0</v>
      </c>
      <c r="MO94" s="311">
        <f t="shared" si="1246"/>
        <v>0</v>
      </c>
      <c r="MP94" s="311">
        <f t="shared" si="1246"/>
        <v>0</v>
      </c>
      <c r="MQ94" s="311">
        <f t="shared" si="1246"/>
        <v>0</v>
      </c>
      <c r="MR94" s="311">
        <f t="shared" si="1246"/>
        <v>0</v>
      </c>
      <c r="MS94" s="311">
        <f t="shared" si="1246"/>
        <v>0</v>
      </c>
      <c r="MT94" s="311">
        <f t="shared" si="1246"/>
        <v>0</v>
      </c>
      <c r="MU94" s="311">
        <f t="shared" si="1246"/>
        <v>3298.4806731491544</v>
      </c>
      <c r="MV94" s="311">
        <f t="shared" si="1246"/>
        <v>3305.2266840353723</v>
      </c>
      <c r="MW94" s="311">
        <f t="shared" si="1246"/>
        <v>3331.6267126273301</v>
      </c>
      <c r="MX94" s="311">
        <f t="shared" si="1246"/>
        <v>3557.0015129662338</v>
      </c>
      <c r="MZ94" s="311">
        <f t="shared" ref="MZ94:OH94" si="1247">MZ$41*MZ70</f>
        <v>0</v>
      </c>
      <c r="NA94" s="311">
        <f t="shared" si="1247"/>
        <v>0</v>
      </c>
      <c r="NB94" s="311">
        <f t="shared" si="1247"/>
        <v>0</v>
      </c>
      <c r="NC94" s="311">
        <f t="shared" si="1247"/>
        <v>0</v>
      </c>
      <c r="ND94" s="311">
        <f t="shared" si="1247"/>
        <v>0</v>
      </c>
      <c r="NE94" s="311">
        <f t="shared" si="1247"/>
        <v>0</v>
      </c>
      <c r="NF94" s="311">
        <f t="shared" si="1247"/>
        <v>0</v>
      </c>
      <c r="NG94" s="311">
        <f t="shared" si="1247"/>
        <v>0</v>
      </c>
      <c r="NH94" s="311">
        <f t="shared" si="1247"/>
        <v>0</v>
      </c>
      <c r="NI94" s="311">
        <f t="shared" si="1247"/>
        <v>0</v>
      </c>
      <c r="NJ94" s="311">
        <f t="shared" si="1247"/>
        <v>0</v>
      </c>
      <c r="NK94" s="311">
        <f t="shared" si="1247"/>
        <v>0</v>
      </c>
      <c r="NL94" s="311">
        <f t="shared" si="1247"/>
        <v>0</v>
      </c>
      <c r="NM94" s="311">
        <f t="shared" si="1247"/>
        <v>0</v>
      </c>
      <c r="NN94" s="311">
        <f t="shared" si="1247"/>
        <v>0</v>
      </c>
      <c r="NO94" s="311">
        <f t="shared" si="1247"/>
        <v>0</v>
      </c>
      <c r="NP94" s="311">
        <f t="shared" si="1247"/>
        <v>0</v>
      </c>
      <c r="NQ94" s="311">
        <f t="shared" si="1247"/>
        <v>0</v>
      </c>
      <c r="NR94" s="311">
        <f t="shared" si="1247"/>
        <v>0</v>
      </c>
      <c r="NS94" s="311">
        <f t="shared" si="1247"/>
        <v>0</v>
      </c>
      <c r="NT94" s="311">
        <f t="shared" si="1247"/>
        <v>0</v>
      </c>
      <c r="NU94" s="311">
        <f t="shared" si="1247"/>
        <v>0</v>
      </c>
      <c r="NV94" s="311">
        <f t="shared" si="1247"/>
        <v>0</v>
      </c>
      <c r="NW94" s="311">
        <f t="shared" si="1247"/>
        <v>0</v>
      </c>
      <c r="NX94" s="311">
        <f t="shared" si="1247"/>
        <v>0</v>
      </c>
      <c r="NY94" s="311">
        <f t="shared" si="1247"/>
        <v>0</v>
      </c>
      <c r="NZ94" s="311">
        <f t="shared" si="1247"/>
        <v>0</v>
      </c>
      <c r="OA94" s="311">
        <f t="shared" si="1247"/>
        <v>0</v>
      </c>
      <c r="OB94" s="311">
        <f t="shared" si="1247"/>
        <v>0</v>
      </c>
      <c r="OC94" s="311">
        <f t="shared" si="1247"/>
        <v>0</v>
      </c>
      <c r="OD94" s="311">
        <f t="shared" si="1247"/>
        <v>0</v>
      </c>
      <c r="OE94" s="311">
        <f t="shared" si="1247"/>
        <v>0</v>
      </c>
      <c r="OF94" s="311">
        <f t="shared" si="1247"/>
        <v>0</v>
      </c>
      <c r="OG94" s="311">
        <f t="shared" si="1247"/>
        <v>0</v>
      </c>
      <c r="OH94" s="311">
        <f t="shared" si="1247"/>
        <v>0</v>
      </c>
      <c r="OJ94" s="311">
        <f t="shared" ref="OJ94:PR94" si="1248">OJ$41*OJ70</f>
        <v>0.14505650971804335</v>
      </c>
      <c r="OK94" s="311">
        <f t="shared" si="1248"/>
        <v>0.1441275045831755</v>
      </c>
      <c r="OL94" s="311">
        <f t="shared" si="1248"/>
        <v>0.25731106086728744</v>
      </c>
      <c r="OM94" s="311">
        <f t="shared" si="1248"/>
        <v>0.34038781541285462</v>
      </c>
      <c r="ON94" s="311">
        <f t="shared" si="1248"/>
        <v>0.24811196768056104</v>
      </c>
      <c r="OO94" s="311">
        <f t="shared" si="1248"/>
        <v>0.3388877455273247</v>
      </c>
      <c r="OP94" s="311">
        <f t="shared" si="1248"/>
        <v>0.32474098401185469</v>
      </c>
      <c r="OQ94" s="311">
        <f t="shared" si="1248"/>
        <v>0.25565409887757568</v>
      </c>
      <c r="OR94" s="311">
        <f t="shared" si="1248"/>
        <v>0.22783103998825435</v>
      </c>
      <c r="OS94" s="311">
        <f t="shared" si="1248"/>
        <v>0.28952055042379321</v>
      </c>
      <c r="OT94" s="311">
        <f t="shared" si="1248"/>
        <v>0.12457840410341682</v>
      </c>
      <c r="OU94" s="311">
        <f t="shared" si="1248"/>
        <v>0.20943835360096955</v>
      </c>
      <c r="OV94" s="311">
        <f t="shared" si="1248"/>
        <v>0</v>
      </c>
      <c r="OW94" s="311">
        <f t="shared" si="1248"/>
        <v>4.1282628553760407E-2</v>
      </c>
      <c r="OX94" s="311">
        <f t="shared" si="1248"/>
        <v>0.23197909921749699</v>
      </c>
      <c r="OY94" s="311">
        <f t="shared" si="1248"/>
        <v>0.3278883891416462</v>
      </c>
      <c r="OZ94" s="311">
        <f t="shared" si="1248"/>
        <v>0.2556417982633557</v>
      </c>
      <c r="PA94" s="311">
        <f t="shared" si="1248"/>
        <v>1.0018628827420217</v>
      </c>
      <c r="PB94" s="311">
        <f t="shared" si="1248"/>
        <v>1.4272391459584997</v>
      </c>
      <c r="PC94" s="311">
        <f t="shared" si="1248"/>
        <v>2.0830817266224959</v>
      </c>
      <c r="PD94" s="311">
        <f t="shared" si="1248"/>
        <v>2.0883578232427644</v>
      </c>
      <c r="PE94" s="311">
        <f t="shared" si="1248"/>
        <v>2.4570837492802649</v>
      </c>
      <c r="PF94" s="311">
        <f t="shared" si="1248"/>
        <v>1.9262055214711307</v>
      </c>
      <c r="PG94" s="311">
        <f t="shared" si="1248"/>
        <v>2.0743181154841221</v>
      </c>
      <c r="PH94" s="311">
        <f t="shared" si="1248"/>
        <v>1.2070572012443925</v>
      </c>
      <c r="PI94" s="311">
        <f t="shared" si="1248"/>
        <v>1.0942174084400618</v>
      </c>
      <c r="PJ94" s="311">
        <f t="shared" si="1248"/>
        <v>2.5727427446163627</v>
      </c>
      <c r="PK94" s="311">
        <f t="shared" si="1248"/>
        <v>1.798719851836764</v>
      </c>
      <c r="PL94" s="311">
        <f t="shared" si="1248"/>
        <v>2.2704879640347255</v>
      </c>
      <c r="PM94" s="311">
        <f t="shared" si="1248"/>
        <v>1.607186970614952</v>
      </c>
      <c r="PN94" s="311">
        <f t="shared" si="1248"/>
        <v>2.1986370790969176</v>
      </c>
      <c r="PO94" s="311">
        <f t="shared" si="1248"/>
        <v>7.6341361868097213</v>
      </c>
      <c r="PP94" s="311">
        <f t="shared" si="1248"/>
        <v>6.8914720018822591</v>
      </c>
      <c r="PQ94" s="311">
        <f t="shared" si="1248"/>
        <v>7.9860966966420524</v>
      </c>
      <c r="PR94" s="311">
        <f t="shared" si="1248"/>
        <v>7.8874089965033498</v>
      </c>
      <c r="PT94" s="311">
        <f t="shared" ref="PT94:RB94" si="1249">PT$41*PT70</f>
        <v>0</v>
      </c>
      <c r="PU94" s="311">
        <f t="shared" si="1249"/>
        <v>0</v>
      </c>
      <c r="PV94" s="311">
        <f t="shared" si="1249"/>
        <v>0</v>
      </c>
      <c r="PW94" s="311">
        <f t="shared" si="1249"/>
        <v>0</v>
      </c>
      <c r="PX94" s="311">
        <f t="shared" si="1249"/>
        <v>0</v>
      </c>
      <c r="PY94" s="311">
        <f t="shared" si="1249"/>
        <v>0</v>
      </c>
      <c r="PZ94" s="311">
        <f t="shared" si="1249"/>
        <v>0</v>
      </c>
      <c r="QA94" s="311">
        <f t="shared" si="1249"/>
        <v>0</v>
      </c>
      <c r="QB94" s="311">
        <f t="shared" si="1249"/>
        <v>0</v>
      </c>
      <c r="QC94" s="311">
        <f t="shared" si="1249"/>
        <v>0</v>
      </c>
      <c r="QD94" s="311">
        <f t="shared" si="1249"/>
        <v>0</v>
      </c>
      <c r="QE94" s="311">
        <f t="shared" si="1249"/>
        <v>0</v>
      </c>
      <c r="QF94" s="311">
        <f t="shared" si="1249"/>
        <v>0</v>
      </c>
      <c r="QG94" s="311">
        <f t="shared" si="1249"/>
        <v>0</v>
      </c>
      <c r="QH94" s="311">
        <f t="shared" si="1249"/>
        <v>0</v>
      </c>
      <c r="QI94" s="311">
        <f t="shared" si="1249"/>
        <v>0</v>
      </c>
      <c r="QJ94" s="311">
        <f t="shared" si="1249"/>
        <v>0</v>
      </c>
      <c r="QK94" s="311">
        <f t="shared" si="1249"/>
        <v>0</v>
      </c>
      <c r="QL94" s="311">
        <f t="shared" si="1249"/>
        <v>0</v>
      </c>
      <c r="QM94" s="311">
        <f t="shared" si="1249"/>
        <v>0</v>
      </c>
      <c r="QN94" s="311">
        <f t="shared" si="1249"/>
        <v>0</v>
      </c>
      <c r="QO94" s="311">
        <f t="shared" si="1249"/>
        <v>0</v>
      </c>
      <c r="QP94" s="311">
        <f t="shared" si="1249"/>
        <v>0</v>
      </c>
      <c r="QQ94" s="311">
        <f t="shared" si="1249"/>
        <v>0</v>
      </c>
      <c r="QR94" s="311">
        <f t="shared" si="1249"/>
        <v>0</v>
      </c>
      <c r="QS94" s="311">
        <f t="shared" si="1249"/>
        <v>0</v>
      </c>
      <c r="QT94" s="311">
        <f t="shared" si="1249"/>
        <v>0</v>
      </c>
      <c r="QU94" s="311">
        <f t="shared" si="1249"/>
        <v>0</v>
      </c>
      <c r="QV94" s="311">
        <f t="shared" si="1249"/>
        <v>0</v>
      </c>
      <c r="QW94" s="311">
        <f t="shared" si="1249"/>
        <v>0</v>
      </c>
      <c r="QX94" s="311">
        <f t="shared" si="1249"/>
        <v>0</v>
      </c>
      <c r="QY94" s="311">
        <f t="shared" si="1249"/>
        <v>0</v>
      </c>
      <c r="QZ94" s="311">
        <f t="shared" si="1249"/>
        <v>0</v>
      </c>
      <c r="RA94" s="311">
        <f t="shared" si="1249"/>
        <v>0</v>
      </c>
      <c r="RB94" s="311">
        <f t="shared" si="1249"/>
        <v>0</v>
      </c>
      <c r="RD94" s="311">
        <f t="shared" ref="RD94:SL94" si="1250">RD$41*RD70</f>
        <v>14.62220588532343</v>
      </c>
      <c r="RE94" s="311">
        <f t="shared" si="1250"/>
        <v>15.027296918769789</v>
      </c>
      <c r="RF94" s="311">
        <f t="shared" si="1250"/>
        <v>0</v>
      </c>
      <c r="RG94" s="311">
        <f t="shared" si="1250"/>
        <v>0</v>
      </c>
      <c r="RH94" s="311">
        <f t="shared" si="1250"/>
        <v>0</v>
      </c>
      <c r="RI94" s="311">
        <f t="shared" si="1250"/>
        <v>0</v>
      </c>
      <c r="RJ94" s="311">
        <f t="shared" si="1250"/>
        <v>0</v>
      </c>
      <c r="RK94" s="311">
        <f t="shared" si="1250"/>
        <v>0</v>
      </c>
      <c r="RL94" s="311">
        <f t="shared" si="1250"/>
        <v>0</v>
      </c>
      <c r="RM94" s="311">
        <f t="shared" si="1250"/>
        <v>0</v>
      </c>
      <c r="RN94" s="311">
        <f t="shared" si="1250"/>
        <v>16.773085535284064</v>
      </c>
      <c r="RO94" s="311">
        <f t="shared" si="1250"/>
        <v>0</v>
      </c>
      <c r="RP94" s="311">
        <f t="shared" si="1250"/>
        <v>0</v>
      </c>
      <c r="RQ94" s="311">
        <f t="shared" si="1250"/>
        <v>49.974910069031353</v>
      </c>
      <c r="RR94" s="311">
        <f t="shared" si="1250"/>
        <v>0</v>
      </c>
      <c r="RS94" s="311">
        <f t="shared" si="1250"/>
        <v>0</v>
      </c>
      <c r="RT94" s="311">
        <f t="shared" si="1250"/>
        <v>0</v>
      </c>
      <c r="RU94" s="311">
        <f t="shared" si="1250"/>
        <v>0</v>
      </c>
      <c r="RV94" s="311">
        <f t="shared" si="1250"/>
        <v>0</v>
      </c>
      <c r="RW94" s="311">
        <f t="shared" si="1250"/>
        <v>0</v>
      </c>
      <c r="RX94" s="311">
        <f t="shared" si="1250"/>
        <v>0</v>
      </c>
      <c r="RY94" s="311">
        <f t="shared" si="1250"/>
        <v>0</v>
      </c>
      <c r="RZ94" s="311">
        <f t="shared" si="1250"/>
        <v>0</v>
      </c>
      <c r="SA94" s="311">
        <f t="shared" si="1250"/>
        <v>0</v>
      </c>
      <c r="SB94" s="311">
        <f t="shared" si="1250"/>
        <v>9.0089111768822079</v>
      </c>
      <c r="SC94" s="311">
        <f t="shared" si="1250"/>
        <v>7.9478972440765867</v>
      </c>
      <c r="SD94" s="311">
        <f t="shared" si="1250"/>
        <v>0</v>
      </c>
      <c r="SE94" s="311">
        <f t="shared" si="1250"/>
        <v>0</v>
      </c>
      <c r="SF94" s="311">
        <f t="shared" si="1250"/>
        <v>0</v>
      </c>
      <c r="SG94" s="311">
        <f t="shared" si="1250"/>
        <v>0</v>
      </c>
      <c r="SH94" s="311">
        <f t="shared" si="1250"/>
        <v>0</v>
      </c>
      <c r="SI94" s="311">
        <f t="shared" si="1250"/>
        <v>4.8170584223129582</v>
      </c>
      <c r="SJ94" s="311">
        <f t="shared" si="1250"/>
        <v>4.3573954735527538</v>
      </c>
      <c r="SK94" s="311">
        <f t="shared" si="1250"/>
        <v>5.6532086116871056</v>
      </c>
      <c r="SL94" s="311">
        <f t="shared" si="1250"/>
        <v>1.684649878318113</v>
      </c>
      <c r="SN94" s="311">
        <f t="shared" ref="SN94:TV94" si="1251">SN$41*SN70</f>
        <v>6.0184387160895296</v>
      </c>
      <c r="SO94" s="311">
        <f t="shared" si="1251"/>
        <v>6.4064627041915569</v>
      </c>
      <c r="SP94" s="311">
        <f t="shared" si="1251"/>
        <v>17.624675998637318</v>
      </c>
      <c r="SQ94" s="311">
        <f t="shared" si="1251"/>
        <v>13.384434109194082</v>
      </c>
      <c r="SR94" s="311">
        <f t="shared" si="1251"/>
        <v>20.473535753113875</v>
      </c>
      <c r="SS94" s="311">
        <f t="shared" si="1251"/>
        <v>17.856095503008994</v>
      </c>
      <c r="ST94" s="311">
        <f t="shared" si="1251"/>
        <v>17.077299008644964</v>
      </c>
      <c r="SU94" s="311">
        <f t="shared" si="1251"/>
        <v>23.172760566295697</v>
      </c>
      <c r="SV94" s="311">
        <f t="shared" si="1251"/>
        <v>25.029772129999365</v>
      </c>
      <c r="SW94" s="311">
        <f t="shared" si="1251"/>
        <v>31.512976116600171</v>
      </c>
      <c r="SX94" s="311">
        <f t="shared" si="1251"/>
        <v>16.357164228242173</v>
      </c>
      <c r="SY94" s="311">
        <f t="shared" si="1251"/>
        <v>41.796966420443646</v>
      </c>
      <c r="SZ94" s="311">
        <f t="shared" si="1251"/>
        <v>49.144602491732876</v>
      </c>
      <c r="TA94" s="311">
        <f t="shared" si="1251"/>
        <v>19.133455002286098</v>
      </c>
      <c r="TB94" s="311">
        <f t="shared" si="1251"/>
        <v>31.800344916557265</v>
      </c>
      <c r="TC94" s="311">
        <f t="shared" si="1251"/>
        <v>70.052828499409443</v>
      </c>
      <c r="TD94" s="311">
        <f t="shared" si="1251"/>
        <v>108.47299487811438</v>
      </c>
      <c r="TE94" s="311">
        <f t="shared" si="1251"/>
        <v>159.95580334470108</v>
      </c>
      <c r="TF94" s="311">
        <f t="shared" si="1251"/>
        <v>89.054173059630671</v>
      </c>
      <c r="TG94" s="311">
        <f t="shared" si="1251"/>
        <v>122.11367082688132</v>
      </c>
      <c r="TH94" s="311">
        <f t="shared" si="1251"/>
        <v>135.58596345999297</v>
      </c>
      <c r="TI94" s="311">
        <f t="shared" si="1251"/>
        <v>154.21014442377489</v>
      </c>
      <c r="TJ94" s="311">
        <f t="shared" si="1251"/>
        <v>227.25356287903992</v>
      </c>
      <c r="TK94" s="311">
        <f t="shared" si="1251"/>
        <v>230.9646445184577</v>
      </c>
      <c r="TL94" s="311">
        <f t="shared" si="1251"/>
        <v>76.271268366184827</v>
      </c>
      <c r="TM94" s="311">
        <f t="shared" si="1251"/>
        <v>71.078789670854434</v>
      </c>
      <c r="TN94" s="311">
        <f t="shared" si="1251"/>
        <v>91.382560424427169</v>
      </c>
      <c r="TO94" s="311">
        <f t="shared" si="1251"/>
        <v>183.98407291294714</v>
      </c>
      <c r="TP94" s="311">
        <f t="shared" si="1251"/>
        <v>146.6943004233645</v>
      </c>
      <c r="TQ94" s="311">
        <f t="shared" si="1251"/>
        <v>199.53743275375268</v>
      </c>
      <c r="TR94" s="311">
        <f t="shared" si="1251"/>
        <v>131.11151926924734</v>
      </c>
      <c r="TS94" s="311">
        <f t="shared" si="1251"/>
        <v>27.718881752596687</v>
      </c>
      <c r="TT94" s="311">
        <f t="shared" si="1251"/>
        <v>352.54156219003704</v>
      </c>
      <c r="TU94" s="311">
        <f t="shared" si="1251"/>
        <v>433.71841894912353</v>
      </c>
      <c r="TV94" s="311">
        <f t="shared" si="1251"/>
        <v>87.627295742225442</v>
      </c>
      <c r="TX94" s="311">
        <f t="shared" ref="TX94:VF94" si="1252">TX$41*TX70</f>
        <v>50.868575794438641</v>
      </c>
      <c r="TY94" s="311">
        <f t="shared" si="1252"/>
        <v>54.951327708965444</v>
      </c>
      <c r="TZ94" s="311">
        <f t="shared" si="1252"/>
        <v>33.603847812905791</v>
      </c>
      <c r="UA94" s="311">
        <f t="shared" si="1252"/>
        <v>10.308086146832311</v>
      </c>
      <c r="UB94" s="311">
        <f t="shared" si="1252"/>
        <v>25.723341327536478</v>
      </c>
      <c r="UC94" s="311">
        <f t="shared" si="1252"/>
        <v>8.7190432379001539</v>
      </c>
      <c r="UD94" s="311">
        <f t="shared" si="1252"/>
        <v>7.7046974301480118</v>
      </c>
      <c r="UE94" s="311">
        <f t="shared" si="1252"/>
        <v>22.163351550433468</v>
      </c>
      <c r="UF94" s="311">
        <f t="shared" si="1252"/>
        <v>20.113303316382847</v>
      </c>
      <c r="UG94" s="311">
        <f t="shared" si="1252"/>
        <v>4.8814968874744542</v>
      </c>
      <c r="UH94" s="311">
        <f t="shared" si="1252"/>
        <v>22.236916129549506</v>
      </c>
      <c r="UI94" s="311">
        <f t="shared" si="1252"/>
        <v>11.938967958745685</v>
      </c>
      <c r="UJ94" s="311">
        <f t="shared" si="1252"/>
        <v>11.22180255276621</v>
      </c>
      <c r="UK94" s="311">
        <f t="shared" si="1252"/>
        <v>14.877876612761186</v>
      </c>
      <c r="UL94" s="311">
        <f t="shared" si="1252"/>
        <v>3.6503757865742044</v>
      </c>
      <c r="UM94" s="311">
        <f t="shared" si="1252"/>
        <v>3.5441902441652275</v>
      </c>
      <c r="UN94" s="311">
        <f t="shared" si="1252"/>
        <v>9.9694205088418339</v>
      </c>
      <c r="UO94" s="311">
        <f t="shared" si="1252"/>
        <v>9.6798097250191653</v>
      </c>
      <c r="UP94" s="311">
        <f t="shared" si="1252"/>
        <v>3.2438975302326405</v>
      </c>
      <c r="UQ94" s="311">
        <f t="shared" si="1252"/>
        <v>3.1498879300198932</v>
      </c>
      <c r="UR94" s="311">
        <f t="shared" si="1252"/>
        <v>3.0585683635481722</v>
      </c>
      <c r="US94" s="311">
        <f t="shared" si="1252"/>
        <v>2.970080411540692</v>
      </c>
      <c r="UT94" s="311">
        <f t="shared" si="1252"/>
        <v>8.3572811598006282</v>
      </c>
      <c r="UU94" s="311">
        <f t="shared" si="1252"/>
        <v>8.115665364231857</v>
      </c>
      <c r="UV94" s="311">
        <f t="shared" si="1252"/>
        <v>12.778002782158463</v>
      </c>
      <c r="UW94" s="311">
        <f t="shared" si="1252"/>
        <v>12.410237843127883</v>
      </c>
      <c r="UX94" s="311">
        <f t="shared" si="1252"/>
        <v>2.5660090274937315</v>
      </c>
      <c r="UY94" s="311">
        <f t="shared" si="1252"/>
        <v>7.2209895575502125</v>
      </c>
      <c r="UZ94" s="311">
        <f t="shared" si="1252"/>
        <v>2.4207472054782508</v>
      </c>
      <c r="VA94" s="311">
        <f t="shared" si="1252"/>
        <v>1.9401993403631861</v>
      </c>
      <c r="VB94" s="311">
        <f t="shared" si="1252"/>
        <v>2.2842633883019126</v>
      </c>
      <c r="VC94" s="311">
        <f t="shared" si="1252"/>
        <v>24.51151246050776</v>
      </c>
      <c r="VD94" s="311">
        <f t="shared" si="1252"/>
        <v>50.755533517206402</v>
      </c>
      <c r="VE94" s="311">
        <f t="shared" si="1252"/>
        <v>60.34118667349059</v>
      </c>
      <c r="VF94" s="311">
        <f t="shared" si="1252"/>
        <v>47.510512587656983</v>
      </c>
      <c r="VH94" s="311">
        <f t="shared" ref="VH94:WP94" si="1253">VH$41*VH70</f>
        <v>0</v>
      </c>
      <c r="VI94" s="311">
        <f t="shared" si="1253"/>
        <v>0</v>
      </c>
      <c r="VJ94" s="311">
        <f t="shared" si="1253"/>
        <v>0</v>
      </c>
      <c r="VK94" s="311">
        <f t="shared" si="1253"/>
        <v>0</v>
      </c>
      <c r="VL94" s="311">
        <f t="shared" si="1253"/>
        <v>0</v>
      </c>
      <c r="VM94" s="311">
        <f t="shared" si="1253"/>
        <v>0</v>
      </c>
      <c r="VN94" s="311">
        <f t="shared" si="1253"/>
        <v>0</v>
      </c>
      <c r="VO94" s="311">
        <f t="shared" si="1253"/>
        <v>0</v>
      </c>
      <c r="VP94" s="311">
        <f t="shared" si="1253"/>
        <v>0</v>
      </c>
      <c r="VQ94" s="311">
        <f t="shared" si="1253"/>
        <v>0</v>
      </c>
      <c r="VR94" s="311">
        <f t="shared" si="1253"/>
        <v>0</v>
      </c>
      <c r="VS94" s="311">
        <f t="shared" si="1253"/>
        <v>0</v>
      </c>
      <c r="VT94" s="311">
        <f t="shared" si="1253"/>
        <v>0</v>
      </c>
      <c r="VU94" s="311">
        <f t="shared" si="1253"/>
        <v>0</v>
      </c>
      <c r="VV94" s="311">
        <f t="shared" si="1253"/>
        <v>0</v>
      </c>
      <c r="VW94" s="311">
        <f t="shared" si="1253"/>
        <v>0</v>
      </c>
      <c r="VX94" s="311">
        <f t="shared" si="1253"/>
        <v>0</v>
      </c>
      <c r="VY94" s="311">
        <f t="shared" si="1253"/>
        <v>0</v>
      </c>
      <c r="VZ94" s="311">
        <f t="shared" si="1253"/>
        <v>0</v>
      </c>
      <c r="WA94" s="311">
        <f t="shared" si="1253"/>
        <v>0</v>
      </c>
      <c r="WB94" s="311">
        <f t="shared" si="1253"/>
        <v>0</v>
      </c>
      <c r="WC94" s="311">
        <f t="shared" si="1253"/>
        <v>0</v>
      </c>
      <c r="WD94" s="311">
        <f t="shared" si="1253"/>
        <v>0</v>
      </c>
      <c r="WE94" s="311">
        <f t="shared" si="1253"/>
        <v>0</v>
      </c>
      <c r="WF94" s="311">
        <f t="shared" si="1253"/>
        <v>0</v>
      </c>
      <c r="WG94" s="311">
        <f t="shared" si="1253"/>
        <v>0</v>
      </c>
      <c r="WH94" s="311">
        <f t="shared" si="1253"/>
        <v>0</v>
      </c>
      <c r="WI94" s="311">
        <f t="shared" si="1253"/>
        <v>0</v>
      </c>
      <c r="WJ94" s="311">
        <f t="shared" si="1253"/>
        <v>0</v>
      </c>
      <c r="WK94" s="311">
        <f t="shared" si="1253"/>
        <v>0</v>
      </c>
      <c r="WL94" s="311">
        <f t="shared" si="1253"/>
        <v>0</v>
      </c>
      <c r="WM94" s="311">
        <f t="shared" si="1253"/>
        <v>0</v>
      </c>
      <c r="WN94" s="311">
        <f t="shared" si="1253"/>
        <v>0</v>
      </c>
      <c r="WO94" s="311">
        <f t="shared" si="1253"/>
        <v>0</v>
      </c>
      <c r="WP94" s="311">
        <f t="shared" si="1253"/>
        <v>0</v>
      </c>
      <c r="WR94" s="311">
        <f t="shared" ref="WR94:XZ94" si="1254">WR$41*WR70</f>
        <v>0</v>
      </c>
      <c r="WS94" s="311">
        <f t="shared" si="1254"/>
        <v>0</v>
      </c>
      <c r="WT94" s="311">
        <f t="shared" si="1254"/>
        <v>0</v>
      </c>
      <c r="WU94" s="311">
        <f t="shared" si="1254"/>
        <v>0</v>
      </c>
      <c r="WV94" s="311">
        <f t="shared" si="1254"/>
        <v>0</v>
      </c>
      <c r="WW94" s="311">
        <f t="shared" si="1254"/>
        <v>0</v>
      </c>
      <c r="WX94" s="311">
        <f t="shared" si="1254"/>
        <v>0</v>
      </c>
      <c r="WY94" s="311">
        <f t="shared" si="1254"/>
        <v>0</v>
      </c>
      <c r="WZ94" s="311">
        <f t="shared" si="1254"/>
        <v>0</v>
      </c>
      <c r="XA94" s="311">
        <f t="shared" si="1254"/>
        <v>0</v>
      </c>
      <c r="XB94" s="311">
        <f t="shared" si="1254"/>
        <v>0</v>
      </c>
      <c r="XC94" s="311">
        <f t="shared" si="1254"/>
        <v>0</v>
      </c>
      <c r="XD94" s="311">
        <f t="shared" si="1254"/>
        <v>0</v>
      </c>
      <c r="XE94" s="311">
        <f t="shared" si="1254"/>
        <v>0</v>
      </c>
      <c r="XF94" s="311">
        <f t="shared" si="1254"/>
        <v>0</v>
      </c>
      <c r="XG94" s="311">
        <f t="shared" si="1254"/>
        <v>0</v>
      </c>
      <c r="XH94" s="311">
        <f t="shared" si="1254"/>
        <v>0</v>
      </c>
      <c r="XI94" s="311">
        <f t="shared" si="1254"/>
        <v>0</v>
      </c>
      <c r="XJ94" s="311">
        <f t="shared" si="1254"/>
        <v>0</v>
      </c>
      <c r="XK94" s="311">
        <f t="shared" si="1254"/>
        <v>0</v>
      </c>
      <c r="XL94" s="311">
        <f t="shared" si="1254"/>
        <v>0</v>
      </c>
      <c r="XM94" s="311">
        <f t="shared" si="1254"/>
        <v>0</v>
      </c>
      <c r="XN94" s="311">
        <f t="shared" si="1254"/>
        <v>0</v>
      </c>
      <c r="XO94" s="311">
        <f t="shared" si="1254"/>
        <v>0</v>
      </c>
      <c r="XP94" s="311">
        <f t="shared" si="1254"/>
        <v>0</v>
      </c>
      <c r="XQ94" s="311">
        <f t="shared" si="1254"/>
        <v>0</v>
      </c>
      <c r="XR94" s="311">
        <f t="shared" si="1254"/>
        <v>0</v>
      </c>
      <c r="XS94" s="311">
        <f t="shared" si="1254"/>
        <v>0</v>
      </c>
      <c r="XT94" s="311">
        <f t="shared" si="1254"/>
        <v>0</v>
      </c>
      <c r="XU94" s="311">
        <f t="shared" si="1254"/>
        <v>0</v>
      </c>
      <c r="XV94" s="311">
        <f t="shared" si="1254"/>
        <v>0</v>
      </c>
      <c r="XW94" s="311">
        <f t="shared" si="1254"/>
        <v>0</v>
      </c>
      <c r="XX94" s="311">
        <f t="shared" si="1254"/>
        <v>0</v>
      </c>
      <c r="XY94" s="311">
        <f t="shared" si="1254"/>
        <v>0</v>
      </c>
      <c r="XZ94" s="311">
        <f t="shared" si="1254"/>
        <v>0</v>
      </c>
      <c r="YB94" s="311">
        <f t="shared" ref="YB94:ZJ94" si="1255">YB$41*YB70</f>
        <v>0</v>
      </c>
      <c r="YC94" s="311">
        <f t="shared" si="1255"/>
        <v>0</v>
      </c>
      <c r="YD94" s="311">
        <f t="shared" si="1255"/>
        <v>0</v>
      </c>
      <c r="YE94" s="311">
        <f t="shared" si="1255"/>
        <v>0</v>
      </c>
      <c r="YF94" s="311">
        <f t="shared" si="1255"/>
        <v>0</v>
      </c>
      <c r="YG94" s="311">
        <f t="shared" si="1255"/>
        <v>0</v>
      </c>
      <c r="YH94" s="311">
        <f t="shared" si="1255"/>
        <v>0</v>
      </c>
      <c r="YI94" s="311">
        <f t="shared" si="1255"/>
        <v>0</v>
      </c>
      <c r="YJ94" s="311">
        <f t="shared" si="1255"/>
        <v>0</v>
      </c>
      <c r="YK94" s="311">
        <f t="shared" si="1255"/>
        <v>0</v>
      </c>
      <c r="YL94" s="311">
        <f t="shared" si="1255"/>
        <v>0</v>
      </c>
      <c r="YM94" s="311">
        <f t="shared" si="1255"/>
        <v>0</v>
      </c>
      <c r="YN94" s="311">
        <f t="shared" si="1255"/>
        <v>0</v>
      </c>
      <c r="YO94" s="311">
        <f t="shared" si="1255"/>
        <v>0</v>
      </c>
      <c r="YP94" s="311">
        <f t="shared" si="1255"/>
        <v>0</v>
      </c>
      <c r="YQ94" s="311">
        <f t="shared" si="1255"/>
        <v>0</v>
      </c>
      <c r="YR94" s="311">
        <f t="shared" si="1255"/>
        <v>0</v>
      </c>
      <c r="YS94" s="311">
        <f t="shared" si="1255"/>
        <v>0</v>
      </c>
      <c r="YT94" s="311">
        <f t="shared" si="1255"/>
        <v>0</v>
      </c>
      <c r="YU94" s="311">
        <f t="shared" si="1255"/>
        <v>0</v>
      </c>
      <c r="YV94" s="311">
        <f t="shared" si="1255"/>
        <v>0</v>
      </c>
      <c r="YW94" s="311">
        <f t="shared" si="1255"/>
        <v>0</v>
      </c>
      <c r="YX94" s="311">
        <f t="shared" si="1255"/>
        <v>0</v>
      </c>
      <c r="YY94" s="311">
        <f t="shared" si="1255"/>
        <v>0</v>
      </c>
      <c r="YZ94" s="311">
        <f t="shared" si="1255"/>
        <v>0</v>
      </c>
      <c r="ZA94" s="311">
        <f t="shared" si="1255"/>
        <v>0</v>
      </c>
      <c r="ZB94" s="311">
        <f t="shared" si="1255"/>
        <v>0</v>
      </c>
      <c r="ZC94" s="311">
        <f t="shared" si="1255"/>
        <v>0</v>
      </c>
      <c r="ZD94" s="311">
        <f t="shared" si="1255"/>
        <v>0</v>
      </c>
      <c r="ZE94" s="311">
        <f t="shared" si="1255"/>
        <v>0</v>
      </c>
      <c r="ZF94" s="311">
        <f t="shared" si="1255"/>
        <v>0</v>
      </c>
      <c r="ZG94" s="311">
        <f t="shared" si="1255"/>
        <v>0</v>
      </c>
      <c r="ZH94" s="311">
        <f t="shared" si="1255"/>
        <v>0</v>
      </c>
      <c r="ZI94" s="311">
        <f t="shared" si="1255"/>
        <v>0</v>
      </c>
      <c r="ZJ94" s="311">
        <f t="shared" si="1255"/>
        <v>5.5778337932053317</v>
      </c>
      <c r="ZL94" s="311">
        <f t="shared" ref="ZL94:AAT94" si="1256">ZL$41*ZL70</f>
        <v>0</v>
      </c>
      <c r="ZM94" s="311">
        <f t="shared" si="1256"/>
        <v>0</v>
      </c>
      <c r="ZN94" s="311">
        <f t="shared" si="1256"/>
        <v>0</v>
      </c>
      <c r="ZO94" s="311">
        <f t="shared" si="1256"/>
        <v>0</v>
      </c>
      <c r="ZP94" s="311">
        <f t="shared" si="1256"/>
        <v>0</v>
      </c>
      <c r="ZQ94" s="311">
        <f t="shared" si="1256"/>
        <v>0</v>
      </c>
      <c r="ZR94" s="311">
        <f t="shared" si="1256"/>
        <v>0</v>
      </c>
      <c r="ZS94" s="311">
        <f t="shared" si="1256"/>
        <v>0</v>
      </c>
      <c r="ZT94" s="311">
        <f t="shared" si="1256"/>
        <v>0</v>
      </c>
      <c r="ZU94" s="311">
        <f t="shared" si="1256"/>
        <v>0</v>
      </c>
      <c r="ZV94" s="311">
        <f t="shared" si="1256"/>
        <v>0</v>
      </c>
      <c r="ZW94" s="311">
        <f t="shared" si="1256"/>
        <v>0</v>
      </c>
      <c r="ZX94" s="311">
        <f t="shared" si="1256"/>
        <v>0</v>
      </c>
      <c r="ZY94" s="311">
        <f t="shared" si="1256"/>
        <v>0</v>
      </c>
      <c r="ZZ94" s="311">
        <f t="shared" si="1256"/>
        <v>0</v>
      </c>
      <c r="AAA94" s="311">
        <f t="shared" si="1256"/>
        <v>0</v>
      </c>
      <c r="AAB94" s="311">
        <f t="shared" si="1256"/>
        <v>0</v>
      </c>
      <c r="AAC94" s="311">
        <f t="shared" si="1256"/>
        <v>0</v>
      </c>
      <c r="AAD94" s="311">
        <f t="shared" si="1256"/>
        <v>0</v>
      </c>
      <c r="AAE94" s="311">
        <f t="shared" si="1256"/>
        <v>0</v>
      </c>
      <c r="AAF94" s="311">
        <f t="shared" si="1256"/>
        <v>0</v>
      </c>
      <c r="AAG94" s="311">
        <f t="shared" si="1256"/>
        <v>0</v>
      </c>
      <c r="AAH94" s="311">
        <f t="shared" si="1256"/>
        <v>0</v>
      </c>
      <c r="AAI94" s="311">
        <f t="shared" si="1256"/>
        <v>0</v>
      </c>
      <c r="AAJ94" s="311">
        <f t="shared" si="1256"/>
        <v>0</v>
      </c>
      <c r="AAK94" s="311">
        <f t="shared" si="1256"/>
        <v>0</v>
      </c>
      <c r="AAL94" s="311">
        <f t="shared" si="1256"/>
        <v>0</v>
      </c>
      <c r="AAM94" s="311">
        <f t="shared" si="1256"/>
        <v>0</v>
      </c>
      <c r="AAN94" s="311">
        <f t="shared" si="1256"/>
        <v>0</v>
      </c>
      <c r="AAO94" s="311">
        <f t="shared" si="1256"/>
        <v>0</v>
      </c>
      <c r="AAP94" s="311">
        <f t="shared" si="1256"/>
        <v>0</v>
      </c>
      <c r="AAQ94" s="311">
        <f t="shared" si="1256"/>
        <v>0</v>
      </c>
      <c r="AAR94" s="311">
        <f t="shared" si="1256"/>
        <v>0</v>
      </c>
      <c r="AAS94" s="311">
        <f t="shared" si="1256"/>
        <v>0</v>
      </c>
      <c r="AAT94" s="311">
        <f t="shared" si="1256"/>
        <v>0</v>
      </c>
      <c r="AAV94" s="311">
        <f t="shared" ref="AAV94:ACD94" si="1257">AAV$41*AAV70</f>
        <v>1.255721099342625E-2</v>
      </c>
      <c r="AAW94" s="311">
        <f t="shared" si="1257"/>
        <v>5.8940147979985678E-3</v>
      </c>
      <c r="AAX94" s="311">
        <f t="shared" si="1257"/>
        <v>8.3489974961439856E-3</v>
      </c>
      <c r="AAY94" s="311">
        <f t="shared" si="1257"/>
        <v>6.8593501311347893E-2</v>
      </c>
      <c r="AAZ94" s="311">
        <f t="shared" si="1257"/>
        <v>7.3340705883891289E-3</v>
      </c>
      <c r="ABA94" s="311">
        <f t="shared" si="1257"/>
        <v>5.8125063704071701E-2</v>
      </c>
      <c r="ABB94" s="311">
        <f t="shared" si="1257"/>
        <v>4.6589541792555283E-2</v>
      </c>
      <c r="ABC94" s="311">
        <f t="shared" si="1257"/>
        <v>1.3452771947065343E-2</v>
      </c>
      <c r="ABD94" s="311">
        <f t="shared" si="1257"/>
        <v>1.2167501616498556E-2</v>
      </c>
      <c r="ABE94" s="311">
        <f t="shared" si="1257"/>
        <v>0.1456205360409869</v>
      </c>
      <c r="ABF94" s="311">
        <f t="shared" si="1257"/>
        <v>3.1468036316010903E-2</v>
      </c>
      <c r="ABG94" s="311">
        <f t="shared" si="1257"/>
        <v>4.0037767528760503E-2</v>
      </c>
      <c r="ABH94" s="311">
        <f t="shared" si="1257"/>
        <v>3.7732202411150009E-2</v>
      </c>
      <c r="ABI94" s="311">
        <f t="shared" si="1257"/>
        <v>4.1393640442307963E-2</v>
      </c>
      <c r="ABJ94" s="311">
        <f t="shared" si="1257"/>
        <v>0.23418257037939166</v>
      </c>
      <c r="ABK94" s="311">
        <f t="shared" si="1257"/>
        <v>0.15676040235421287</v>
      </c>
      <c r="ABL94" s="311">
        <f t="shared" si="1257"/>
        <v>3.4212601516862673E-2</v>
      </c>
      <c r="ABM94" s="311">
        <f t="shared" si="1257"/>
        <v>4.7964134145736012E-2</v>
      </c>
      <c r="ABN94" s="311">
        <f t="shared" si="1257"/>
        <v>0.23080082421512768</v>
      </c>
      <c r="ABO94" s="311">
        <f t="shared" si="1257"/>
        <v>0.23057296561508558</v>
      </c>
      <c r="ABP94" s="311">
        <f t="shared" si="1257"/>
        <v>0.23406774689323107</v>
      </c>
      <c r="ABQ94" s="311">
        <f t="shared" si="1257"/>
        <v>0.23425573023826576</v>
      </c>
      <c r="ABR94" s="311">
        <f t="shared" si="1257"/>
        <v>4.9374843973551796E-2</v>
      </c>
      <c r="ABS94" s="311">
        <f t="shared" si="1257"/>
        <v>4.9395271628639409E-2</v>
      </c>
      <c r="ABT94" s="311">
        <f t="shared" si="1257"/>
        <v>7.759597787458658E-2</v>
      </c>
      <c r="ABU94" s="311">
        <f t="shared" si="1257"/>
        <v>4.1441290884891221E-2</v>
      </c>
      <c r="ABV94" s="311">
        <f t="shared" si="1257"/>
        <v>0.23425573023826576</v>
      </c>
      <c r="ABW94" s="311">
        <f t="shared" si="1257"/>
        <v>5.166995110398459E-2</v>
      </c>
      <c r="ABX94" s="311">
        <f t="shared" si="1257"/>
        <v>0.22785860004208422</v>
      </c>
      <c r="ABY94" s="311">
        <f t="shared" si="1257"/>
        <v>5.4073204643704804E-2</v>
      </c>
      <c r="ABZ94" s="311">
        <f t="shared" si="1257"/>
        <v>0.29621618005470951</v>
      </c>
      <c r="ACA94" s="311">
        <f t="shared" si="1257"/>
        <v>0.25464319417397785</v>
      </c>
      <c r="ACB94" s="311">
        <f t="shared" si="1257"/>
        <v>0.24361661417379493</v>
      </c>
      <c r="ACC94" s="311">
        <f t="shared" si="1257"/>
        <v>0.28231208617971321</v>
      </c>
      <c r="ACD94" s="311">
        <f t="shared" si="1257"/>
        <v>0.20656773440283813</v>
      </c>
      <c r="ACF94" s="311">
        <f t="shared" ref="ACF94:ADN94" si="1258">ACF$41*ACF70</f>
        <v>135.29399902552049</v>
      </c>
      <c r="ACG94" s="311">
        <f t="shared" si="1258"/>
        <v>159.85092732111565</v>
      </c>
      <c r="ACH94" s="311">
        <f t="shared" si="1258"/>
        <v>181.37505442316558</v>
      </c>
      <c r="ACI94" s="311">
        <f t="shared" si="1258"/>
        <v>183.66056873333042</v>
      </c>
      <c r="ACJ94" s="311">
        <f t="shared" si="1258"/>
        <v>205.08267752382409</v>
      </c>
      <c r="ACK94" s="311">
        <f t="shared" si="1258"/>
        <v>235.78764413002239</v>
      </c>
      <c r="ACL94" s="311">
        <f t="shared" si="1258"/>
        <v>265.84365147129438</v>
      </c>
      <c r="ACM94" s="311">
        <f t="shared" si="1258"/>
        <v>282.8231824157848</v>
      </c>
      <c r="ACN94" s="311">
        <f t="shared" si="1258"/>
        <v>297.39536418401468</v>
      </c>
      <c r="ACO94" s="311">
        <f t="shared" si="1258"/>
        <v>343.62401073572113</v>
      </c>
      <c r="ACP94" s="311">
        <f t="shared" si="1258"/>
        <v>284.22722903808716</v>
      </c>
      <c r="ACQ94" s="311">
        <f t="shared" si="1258"/>
        <v>364.56317641315161</v>
      </c>
      <c r="ACR94" s="311">
        <f t="shared" si="1258"/>
        <v>381.63818173544826</v>
      </c>
      <c r="ACS94" s="311">
        <f t="shared" si="1258"/>
        <v>346.53972259686657</v>
      </c>
      <c r="ACT94" s="311">
        <f t="shared" si="1258"/>
        <v>405.53982971868652</v>
      </c>
      <c r="ACU94" s="311">
        <f t="shared" si="1258"/>
        <v>419.72888176135046</v>
      </c>
      <c r="ACV94" s="311">
        <f t="shared" si="1258"/>
        <v>446.67078905644354</v>
      </c>
      <c r="ACW94" s="311">
        <f t="shared" si="1258"/>
        <v>400.22801667937489</v>
      </c>
      <c r="ACX94" s="311">
        <f t="shared" si="1258"/>
        <v>389.54029087238581</v>
      </c>
      <c r="ACY94" s="311">
        <f t="shared" si="1258"/>
        <v>427.59356444432228</v>
      </c>
      <c r="ACZ94" s="311">
        <f t="shared" si="1258"/>
        <v>467.0567540151161</v>
      </c>
      <c r="ADA94" s="311">
        <f t="shared" si="1258"/>
        <v>489.55827036175344</v>
      </c>
      <c r="ADB94" s="311">
        <f t="shared" si="1258"/>
        <v>520.24194117240359</v>
      </c>
      <c r="ADC94" s="311">
        <f t="shared" si="1258"/>
        <v>517.2166373084508</v>
      </c>
      <c r="ADD94" s="311">
        <f t="shared" si="1258"/>
        <v>443.62406485900436</v>
      </c>
      <c r="ADE94" s="311">
        <f t="shared" si="1258"/>
        <v>477.47263388467155</v>
      </c>
      <c r="ADF94" s="311">
        <f t="shared" si="1258"/>
        <v>542.50943326854031</v>
      </c>
      <c r="ADG94" s="311">
        <f t="shared" si="1258"/>
        <v>579.1011242368138</v>
      </c>
      <c r="ADH94" s="311">
        <f t="shared" si="1258"/>
        <v>597.82986022608748</v>
      </c>
      <c r="ADI94" s="311">
        <f t="shared" si="1258"/>
        <v>631.57837334153101</v>
      </c>
      <c r="ADJ94" s="311">
        <f t="shared" si="1258"/>
        <v>641.84588584590313</v>
      </c>
      <c r="ADK94" s="311">
        <f t="shared" si="1258"/>
        <v>992.10292561250401</v>
      </c>
      <c r="ADL94" s="311">
        <f t="shared" si="1258"/>
        <v>925.51457934253347</v>
      </c>
      <c r="ADM94" s="311">
        <f t="shared" si="1258"/>
        <v>1083.2462806190513</v>
      </c>
      <c r="ADN94" s="311">
        <f t="shared" si="1258"/>
        <v>1090.8289074901625</v>
      </c>
      <c r="ADP94" s="311">
        <f t="shared" ref="ADP94:AEX94" si="1259">ADP$41*ADP70</f>
        <v>0</v>
      </c>
      <c r="ADQ94" s="311">
        <f t="shared" si="1259"/>
        <v>0</v>
      </c>
      <c r="ADR94" s="311">
        <f t="shared" si="1259"/>
        <v>0</v>
      </c>
      <c r="ADS94" s="311">
        <f t="shared" si="1259"/>
        <v>0</v>
      </c>
      <c r="ADT94" s="311">
        <f t="shared" si="1259"/>
        <v>0</v>
      </c>
      <c r="ADU94" s="311">
        <f t="shared" si="1259"/>
        <v>0</v>
      </c>
      <c r="ADV94" s="311">
        <f t="shared" si="1259"/>
        <v>0</v>
      </c>
      <c r="ADW94" s="311">
        <f t="shared" si="1259"/>
        <v>0</v>
      </c>
      <c r="ADX94" s="311">
        <f t="shared" si="1259"/>
        <v>0</v>
      </c>
      <c r="ADY94" s="311">
        <f t="shared" si="1259"/>
        <v>0</v>
      </c>
      <c r="ADZ94" s="311">
        <f t="shared" si="1259"/>
        <v>0</v>
      </c>
      <c r="AEA94" s="311">
        <f t="shared" si="1259"/>
        <v>0</v>
      </c>
      <c r="AEB94" s="311">
        <f t="shared" si="1259"/>
        <v>0</v>
      </c>
      <c r="AEC94" s="311">
        <f t="shared" si="1259"/>
        <v>0</v>
      </c>
      <c r="AED94" s="311">
        <f t="shared" si="1259"/>
        <v>0</v>
      </c>
      <c r="AEE94" s="311">
        <f t="shared" si="1259"/>
        <v>0</v>
      </c>
      <c r="AEF94" s="311">
        <f t="shared" si="1259"/>
        <v>0</v>
      </c>
      <c r="AEG94" s="311">
        <f t="shared" si="1259"/>
        <v>0</v>
      </c>
      <c r="AEH94" s="311">
        <f t="shared" si="1259"/>
        <v>0</v>
      </c>
      <c r="AEI94" s="311">
        <f t="shared" si="1259"/>
        <v>0</v>
      </c>
      <c r="AEJ94" s="311">
        <f t="shared" si="1259"/>
        <v>0</v>
      </c>
      <c r="AEK94" s="311">
        <f t="shared" si="1259"/>
        <v>0</v>
      </c>
      <c r="AEL94" s="311">
        <f t="shared" si="1259"/>
        <v>0</v>
      </c>
      <c r="AEM94" s="311">
        <f t="shared" si="1259"/>
        <v>0</v>
      </c>
      <c r="AEN94" s="311">
        <f t="shared" si="1259"/>
        <v>0</v>
      </c>
      <c r="AEO94" s="311">
        <f t="shared" si="1259"/>
        <v>0</v>
      </c>
      <c r="AEP94" s="311">
        <f t="shared" si="1259"/>
        <v>0</v>
      </c>
      <c r="AEQ94" s="311">
        <f t="shared" si="1259"/>
        <v>0</v>
      </c>
      <c r="AER94" s="311">
        <f t="shared" si="1259"/>
        <v>0</v>
      </c>
      <c r="AES94" s="311">
        <f t="shared" si="1259"/>
        <v>0</v>
      </c>
      <c r="AET94" s="311">
        <f t="shared" si="1259"/>
        <v>0</v>
      </c>
      <c r="AEU94" s="311">
        <f t="shared" si="1259"/>
        <v>0</v>
      </c>
      <c r="AEV94" s="311">
        <f t="shared" si="1259"/>
        <v>0</v>
      </c>
      <c r="AEW94" s="311">
        <f t="shared" si="1259"/>
        <v>0</v>
      </c>
      <c r="AEX94" s="311">
        <f t="shared" si="1259"/>
        <v>0</v>
      </c>
      <c r="AEZ94" s="311">
        <f t="shared" ref="AEZ94:AGH94" si="1260">AEZ$41*AEZ70</f>
        <v>0</v>
      </c>
      <c r="AFA94" s="311">
        <f t="shared" si="1260"/>
        <v>0</v>
      </c>
      <c r="AFB94" s="311">
        <f t="shared" si="1260"/>
        <v>0</v>
      </c>
      <c r="AFC94" s="311">
        <f t="shared" si="1260"/>
        <v>0</v>
      </c>
      <c r="AFD94" s="311">
        <f t="shared" si="1260"/>
        <v>0</v>
      </c>
      <c r="AFE94" s="311">
        <f t="shared" si="1260"/>
        <v>0</v>
      </c>
      <c r="AFF94" s="311">
        <f t="shared" si="1260"/>
        <v>0</v>
      </c>
      <c r="AFG94" s="311">
        <f t="shared" si="1260"/>
        <v>0</v>
      </c>
      <c r="AFH94" s="311">
        <f t="shared" si="1260"/>
        <v>0</v>
      </c>
      <c r="AFI94" s="311">
        <f t="shared" si="1260"/>
        <v>0</v>
      </c>
      <c r="AFJ94" s="311">
        <f t="shared" si="1260"/>
        <v>0</v>
      </c>
      <c r="AFK94" s="311">
        <f t="shared" si="1260"/>
        <v>0</v>
      </c>
      <c r="AFL94" s="311">
        <f t="shared" si="1260"/>
        <v>0</v>
      </c>
      <c r="AFM94" s="311">
        <f t="shared" si="1260"/>
        <v>0</v>
      </c>
      <c r="AFN94" s="311">
        <f t="shared" si="1260"/>
        <v>0</v>
      </c>
      <c r="AFO94" s="311">
        <f t="shared" si="1260"/>
        <v>0</v>
      </c>
      <c r="AFP94" s="311">
        <f t="shared" si="1260"/>
        <v>0</v>
      </c>
      <c r="AFQ94" s="311">
        <f t="shared" si="1260"/>
        <v>0</v>
      </c>
      <c r="AFR94" s="311">
        <f t="shared" si="1260"/>
        <v>0</v>
      </c>
      <c r="AFS94" s="311">
        <f t="shared" si="1260"/>
        <v>0</v>
      </c>
      <c r="AFT94" s="311">
        <f t="shared" si="1260"/>
        <v>0</v>
      </c>
      <c r="AFU94" s="311">
        <f t="shared" si="1260"/>
        <v>0</v>
      </c>
      <c r="AFV94" s="311">
        <f t="shared" si="1260"/>
        <v>0</v>
      </c>
      <c r="AFW94" s="311">
        <f t="shared" si="1260"/>
        <v>0</v>
      </c>
      <c r="AFX94" s="311">
        <f t="shared" si="1260"/>
        <v>0</v>
      </c>
      <c r="AFY94" s="311">
        <f t="shared" si="1260"/>
        <v>0</v>
      </c>
      <c r="AFZ94" s="311">
        <f t="shared" si="1260"/>
        <v>0</v>
      </c>
      <c r="AGA94" s="311">
        <f t="shared" si="1260"/>
        <v>0</v>
      </c>
      <c r="AGB94" s="311">
        <f t="shared" si="1260"/>
        <v>0</v>
      </c>
      <c r="AGC94" s="311">
        <f t="shared" si="1260"/>
        <v>0</v>
      </c>
      <c r="AGD94" s="311">
        <f t="shared" si="1260"/>
        <v>0</v>
      </c>
      <c r="AGE94" s="311">
        <f t="shared" si="1260"/>
        <v>0</v>
      </c>
      <c r="AGF94" s="311">
        <f t="shared" si="1260"/>
        <v>0</v>
      </c>
      <c r="AGG94" s="311">
        <f t="shared" si="1260"/>
        <v>0</v>
      </c>
      <c r="AGH94" s="311">
        <f t="shared" si="1260"/>
        <v>0</v>
      </c>
    </row>
    <row r="95" spans="3:866" x14ac:dyDescent="0.25">
      <c r="C95" s="148" t="s">
        <v>101</v>
      </c>
      <c r="D95" s="311">
        <f t="shared" ref="D95:AL95" si="1261">D$41*D71</f>
        <v>8.3615824503149536</v>
      </c>
      <c r="E95" s="311">
        <f t="shared" si="1261"/>
        <v>7.5479650344952072</v>
      </c>
      <c r="F95" s="311">
        <f t="shared" si="1261"/>
        <v>8.3620671469881493</v>
      </c>
      <c r="G95" s="311">
        <f t="shared" si="1261"/>
        <v>16.066096000017488</v>
      </c>
      <c r="H95" s="311">
        <f t="shared" si="1261"/>
        <v>11.630318178154473</v>
      </c>
      <c r="I95" s="311">
        <f t="shared" si="1261"/>
        <v>22.30905090152601</v>
      </c>
      <c r="J95" s="311">
        <f t="shared" si="1261"/>
        <v>22.980312732523011</v>
      </c>
      <c r="K95" s="311">
        <f t="shared" si="1261"/>
        <v>16.067479593195447</v>
      </c>
      <c r="L95" s="311">
        <f t="shared" si="1261"/>
        <v>21.189743485267066</v>
      </c>
      <c r="M95" s="311">
        <f t="shared" si="1261"/>
        <v>24.719331325154574</v>
      </c>
      <c r="N95" s="311">
        <f t="shared" si="1261"/>
        <v>28.157877946391178</v>
      </c>
      <c r="O95" s="311">
        <f t="shared" si="1261"/>
        <v>25.232603292745459</v>
      </c>
      <c r="P95" s="311">
        <f t="shared" si="1261"/>
        <v>24.50896852102456</v>
      </c>
      <c r="Q95" s="311">
        <f t="shared" si="1261"/>
        <v>29.428400632673544</v>
      </c>
      <c r="R95" s="311">
        <f t="shared" si="1261"/>
        <v>30.487310001619452</v>
      </c>
      <c r="S95" s="311">
        <f t="shared" si="1261"/>
        <v>31.021675714591495</v>
      </c>
      <c r="T95" s="311">
        <f t="shared" si="1261"/>
        <v>25.788356963611218</v>
      </c>
      <c r="U95" s="311">
        <f t="shared" si="1261"/>
        <v>82.794841435947106</v>
      </c>
      <c r="V95" s="311">
        <f t="shared" si="1261"/>
        <v>96.177381476993517</v>
      </c>
      <c r="W95" s="311">
        <f t="shared" si="1261"/>
        <v>106.18955406609696</v>
      </c>
      <c r="X95" s="311">
        <f t="shared" si="1261"/>
        <v>109.4757784467659</v>
      </c>
      <c r="Y95" s="311">
        <f t="shared" si="1261"/>
        <v>114.42894587385472</v>
      </c>
      <c r="Z95" s="311">
        <f t="shared" si="1261"/>
        <v>90.168903566755901</v>
      </c>
      <c r="AA95" s="311">
        <f t="shared" si="1261"/>
        <v>115.52996394841934</v>
      </c>
      <c r="AB95" s="311">
        <f t="shared" si="1261"/>
        <v>240.18971923423243</v>
      </c>
      <c r="AC95" s="311">
        <f t="shared" si="1261"/>
        <v>868.25612252038411</v>
      </c>
      <c r="AD95" s="311">
        <f t="shared" si="1261"/>
        <v>1301.971884839691</v>
      </c>
      <c r="AE95" s="311">
        <f t="shared" si="1261"/>
        <v>1401.1277195557668</v>
      </c>
      <c r="AF95" s="311">
        <f t="shared" si="1261"/>
        <v>1850.882683823404</v>
      </c>
      <c r="AG95" s="311">
        <f t="shared" si="1261"/>
        <v>1524.5968554082046</v>
      </c>
      <c r="AH95" s="311">
        <f t="shared" si="1261"/>
        <v>1777.7541837192173</v>
      </c>
      <c r="AI95" s="311">
        <f t="shared" si="1261"/>
        <v>1675.2936498137226</v>
      </c>
      <c r="AJ95" s="311">
        <f t="shared" si="1261"/>
        <v>1660.2327537043127</v>
      </c>
      <c r="AK95" s="311">
        <f t="shared" si="1261"/>
        <v>1547.8494293264414</v>
      </c>
      <c r="AL95" s="311">
        <f t="shared" si="1261"/>
        <v>1529.183740893433</v>
      </c>
      <c r="AN95" s="311">
        <f t="shared" ref="AN95:BV95" si="1262">AN$41*AN71</f>
        <v>1.4817887392918384E-3</v>
      </c>
      <c r="AO95" s="311">
        <f t="shared" si="1262"/>
        <v>1.4246739846384068E-3</v>
      </c>
      <c r="AP95" s="311">
        <f t="shared" si="1262"/>
        <v>0</v>
      </c>
      <c r="AQ95" s="311">
        <f t="shared" si="1262"/>
        <v>5.9068640688987371</v>
      </c>
      <c r="AR95" s="311">
        <f t="shared" si="1262"/>
        <v>0</v>
      </c>
      <c r="AS95" s="311">
        <f t="shared" si="1262"/>
        <v>10.289158346690011</v>
      </c>
      <c r="AT95" s="311">
        <f t="shared" si="1262"/>
        <v>12.631197793620503</v>
      </c>
      <c r="AU95" s="311">
        <f t="shared" si="1262"/>
        <v>0</v>
      </c>
      <c r="AV95" s="311">
        <f t="shared" si="1262"/>
        <v>0</v>
      </c>
      <c r="AW95" s="311">
        <f t="shared" si="1262"/>
        <v>22.002470067730588</v>
      </c>
      <c r="AX95" s="311">
        <f t="shared" si="1262"/>
        <v>5.5010113625431059E-3</v>
      </c>
      <c r="AY95" s="311">
        <f t="shared" si="1262"/>
        <v>0</v>
      </c>
      <c r="AZ95" s="311">
        <f t="shared" si="1262"/>
        <v>0</v>
      </c>
      <c r="BA95" s="311">
        <f t="shared" si="1262"/>
        <v>7.1030168089572148E-3</v>
      </c>
      <c r="BB95" s="311">
        <f t="shared" si="1262"/>
        <v>39.970059492648971</v>
      </c>
      <c r="BC95" s="311">
        <f t="shared" si="1262"/>
        <v>41.968048227668909</v>
      </c>
      <c r="BD95" s="311">
        <f t="shared" si="1262"/>
        <v>0</v>
      </c>
      <c r="BE95" s="311">
        <f t="shared" si="1262"/>
        <v>0</v>
      </c>
      <c r="BF95" s="311">
        <f t="shared" si="1262"/>
        <v>44.65018760766624</v>
      </c>
      <c r="BG95" s="311">
        <f t="shared" si="1262"/>
        <v>50.508989622603188</v>
      </c>
      <c r="BH95" s="311">
        <f t="shared" si="1262"/>
        <v>51.044177484770067</v>
      </c>
      <c r="BI95" s="311">
        <f t="shared" si="1262"/>
        <v>54.397041153062602</v>
      </c>
      <c r="BJ95" s="311">
        <f t="shared" si="1262"/>
        <v>0</v>
      </c>
      <c r="BK95" s="311">
        <f t="shared" si="1262"/>
        <v>0</v>
      </c>
      <c r="BL95" s="311">
        <f t="shared" si="1262"/>
        <v>7.2262177584127381E-3</v>
      </c>
      <c r="BM95" s="311">
        <f t="shared" si="1262"/>
        <v>3.9719691337960893E-3</v>
      </c>
      <c r="BN95" s="311">
        <f t="shared" si="1262"/>
        <v>7.9430127979904031</v>
      </c>
      <c r="BO95" s="311">
        <f t="shared" si="1262"/>
        <v>0</v>
      </c>
      <c r="BP95" s="311">
        <f t="shared" si="1262"/>
        <v>9.9554917720927634</v>
      </c>
      <c r="BQ95" s="311">
        <f t="shared" si="1262"/>
        <v>0</v>
      </c>
      <c r="BR95" s="311">
        <f t="shared" si="1262"/>
        <v>12.743756215416482</v>
      </c>
      <c r="BS95" s="311">
        <f t="shared" si="1262"/>
        <v>4.2641147971454032</v>
      </c>
      <c r="BT95" s="311">
        <f t="shared" si="1262"/>
        <v>4.7833720025398812</v>
      </c>
      <c r="BU95" s="311">
        <f t="shared" si="1262"/>
        <v>5.0092711053105869</v>
      </c>
      <c r="BV95" s="311">
        <f t="shared" si="1262"/>
        <v>4.9192632591644729</v>
      </c>
      <c r="BX95" s="311">
        <f t="shared" ref="BX95:DF95" si="1263">BX$41*BX71</f>
        <v>0.68156742969580364</v>
      </c>
      <c r="BY95" s="311">
        <f t="shared" si="1263"/>
        <v>0.71510467271021261</v>
      </c>
      <c r="BZ95" s="311">
        <f t="shared" si="1263"/>
        <v>6.9282700627714181E-4</v>
      </c>
      <c r="CA95" s="311">
        <f t="shared" si="1263"/>
        <v>0</v>
      </c>
      <c r="CB95" s="311">
        <f t="shared" si="1263"/>
        <v>2.6418889638433227E-4</v>
      </c>
      <c r="CC95" s="311">
        <f t="shared" si="1263"/>
        <v>0</v>
      </c>
      <c r="CD95" s="311">
        <f t="shared" si="1263"/>
        <v>0</v>
      </c>
      <c r="CE95" s="311">
        <f t="shared" si="1263"/>
        <v>2.3088111190566974E-4</v>
      </c>
      <c r="CF95" s="311">
        <f t="shared" si="1263"/>
        <v>5.699092615909082E-5</v>
      </c>
      <c r="CG95" s="311">
        <f t="shared" si="1263"/>
        <v>0</v>
      </c>
      <c r="CH95" s="311">
        <f t="shared" si="1263"/>
        <v>3.9676769213619387E-2</v>
      </c>
      <c r="CI95" s="311">
        <f t="shared" si="1263"/>
        <v>5.8590512178759975E-5</v>
      </c>
      <c r="CJ95" s="311">
        <f t="shared" si="1263"/>
        <v>5.958184506980905E-5</v>
      </c>
      <c r="CK95" s="311">
        <f t="shared" si="1263"/>
        <v>7.3748073574681869E-2</v>
      </c>
      <c r="CL95" s="311">
        <f t="shared" si="1263"/>
        <v>0</v>
      </c>
      <c r="CM95" s="311">
        <f t="shared" si="1263"/>
        <v>0</v>
      </c>
      <c r="CN95" s="311">
        <f t="shared" si="1263"/>
        <v>6.2408784651583822E-5</v>
      </c>
      <c r="CO95" s="311">
        <f t="shared" si="1263"/>
        <v>6.3894762557072701E-4</v>
      </c>
      <c r="CP95" s="311">
        <f t="shared" si="1263"/>
        <v>0</v>
      </c>
      <c r="CQ95" s="311">
        <f t="shared" si="1263"/>
        <v>0</v>
      </c>
      <c r="CR95" s="311">
        <f t="shared" si="1263"/>
        <v>0</v>
      </c>
      <c r="CS95" s="311">
        <f t="shared" si="1263"/>
        <v>0</v>
      </c>
      <c r="CT95" s="311">
        <f t="shared" si="1263"/>
        <v>7.7828724641072257E-4</v>
      </c>
      <c r="CU95" s="311">
        <f t="shared" si="1263"/>
        <v>7.0183234756610827E-4</v>
      </c>
      <c r="CV95" s="311">
        <f t="shared" si="1263"/>
        <v>0.51685437929967648</v>
      </c>
      <c r="CW95" s="311">
        <f t="shared" si="1263"/>
        <v>0.63905520533773164</v>
      </c>
      <c r="CX95" s="311">
        <f t="shared" si="1263"/>
        <v>0</v>
      </c>
      <c r="CY95" s="311">
        <f t="shared" si="1263"/>
        <v>7.8945015561750318E-4</v>
      </c>
      <c r="CZ95" s="311">
        <f t="shared" si="1263"/>
        <v>0</v>
      </c>
      <c r="DA95" s="311">
        <f t="shared" si="1263"/>
        <v>6.5081687957637411E-4</v>
      </c>
      <c r="DB95" s="311">
        <f t="shared" si="1263"/>
        <v>0</v>
      </c>
      <c r="DC95" s="311">
        <f t="shared" si="1263"/>
        <v>0.11514922311116538</v>
      </c>
      <c r="DD95" s="311">
        <f t="shared" si="1263"/>
        <v>5.5281418998846685E-2</v>
      </c>
      <c r="DE95" s="311">
        <f t="shared" si="1263"/>
        <v>6.1394542810254381E-2</v>
      </c>
      <c r="DF95" s="311">
        <f t="shared" si="1263"/>
        <v>0.14331781541936284</v>
      </c>
      <c r="DH95" s="311">
        <f t="shared" ref="DH95:EP95" si="1264">DH$41*DH71</f>
        <v>6.6539841528116983E-2</v>
      </c>
      <c r="DI95" s="311">
        <f t="shared" si="1264"/>
        <v>6.6532511309007461E-2</v>
      </c>
      <c r="DJ95" s="311">
        <f t="shared" si="1264"/>
        <v>0.10162223774405206</v>
      </c>
      <c r="DK95" s="311">
        <f t="shared" si="1264"/>
        <v>0.14950903149389791</v>
      </c>
      <c r="DL95" s="311">
        <f t="shared" si="1264"/>
        <v>0.10164001950273657</v>
      </c>
      <c r="DM95" s="311">
        <f t="shared" si="1264"/>
        <v>0.14959687568253444</v>
      </c>
      <c r="DN95" s="311">
        <f t="shared" si="1264"/>
        <v>0.14958984978673423</v>
      </c>
      <c r="DO95" s="311">
        <f t="shared" si="1264"/>
        <v>0.10164543892392441</v>
      </c>
      <c r="DP95" s="311">
        <f t="shared" si="1264"/>
        <v>0.10160554408811244</v>
      </c>
      <c r="DQ95" s="311">
        <f t="shared" si="1264"/>
        <v>0.14956205608621112</v>
      </c>
      <c r="DR95" s="311">
        <f t="shared" si="1264"/>
        <v>6.6501791691981255E-2</v>
      </c>
      <c r="DS95" s="311">
        <f t="shared" si="1264"/>
        <v>0.25403810599251364</v>
      </c>
      <c r="DT95" s="311">
        <f t="shared" si="1264"/>
        <v>0.24551621659039904</v>
      </c>
      <c r="DU95" s="311">
        <f t="shared" si="1264"/>
        <v>0.12965561541537249</v>
      </c>
      <c r="DV95" s="311">
        <f t="shared" si="1264"/>
        <v>0.3696770598330425</v>
      </c>
      <c r="DW95" s="311">
        <f t="shared" si="1264"/>
        <v>0.28654199367702926</v>
      </c>
      <c r="DX95" s="311">
        <f t="shared" si="1264"/>
        <v>0.19470128082795068</v>
      </c>
      <c r="DY95" s="311">
        <f t="shared" si="1264"/>
        <v>0.11724975961538461</v>
      </c>
      <c r="DZ95" s="311">
        <f t="shared" si="1264"/>
        <v>0.24778710937500004</v>
      </c>
      <c r="EA95" s="311">
        <f t="shared" si="1264"/>
        <v>0.22431445312500001</v>
      </c>
      <c r="EB95" s="311">
        <f t="shared" si="1264"/>
        <v>0.20534765625000001</v>
      </c>
      <c r="EC95" s="311">
        <f t="shared" si="1264"/>
        <v>0.20394726562500001</v>
      </c>
      <c r="ED95" s="311">
        <f t="shared" si="1264"/>
        <v>0.11973970853365383</v>
      </c>
      <c r="EE95" s="311">
        <f t="shared" si="1264"/>
        <v>0.11973970853365383</v>
      </c>
      <c r="EF95" s="311">
        <f t="shared" si="1264"/>
        <v>7.6857238525028862E-2</v>
      </c>
      <c r="EG95" s="311">
        <f t="shared" si="1264"/>
        <v>6.7593528510880213E-2</v>
      </c>
      <c r="EH95" s="311">
        <f t="shared" si="1264"/>
        <v>0.14003640140800583</v>
      </c>
      <c r="EI95" s="311">
        <f t="shared" si="1264"/>
        <v>0.1000448392491147</v>
      </c>
      <c r="EJ95" s="311">
        <f t="shared" si="1264"/>
        <v>0.15995589446925584</v>
      </c>
      <c r="EK95" s="311">
        <f t="shared" si="1264"/>
        <v>5.2290019025317962</v>
      </c>
      <c r="EL95" s="311">
        <f t="shared" si="1264"/>
        <v>0.15504668838899988</v>
      </c>
      <c r="EM95" s="311">
        <f t="shared" si="1264"/>
        <v>1.4486798591666879E-2</v>
      </c>
      <c r="EN95" s="311">
        <f t="shared" si="1264"/>
        <v>1.7610427869110386E-2</v>
      </c>
      <c r="EO95" s="311">
        <f t="shared" si="1264"/>
        <v>1.8442096376792401E-2</v>
      </c>
      <c r="EP95" s="311">
        <f t="shared" si="1264"/>
        <v>1.8112537151846922E-2</v>
      </c>
      <c r="ER95" s="311">
        <f t="shared" ref="ER95:FZ95" si="1265">ER$41*ER71</f>
        <v>0</v>
      </c>
      <c r="ES95" s="311">
        <f t="shared" si="1265"/>
        <v>0</v>
      </c>
      <c r="ET95" s="311">
        <f t="shared" si="1265"/>
        <v>0</v>
      </c>
      <c r="EU95" s="311">
        <f t="shared" si="1265"/>
        <v>0</v>
      </c>
      <c r="EV95" s="311">
        <f t="shared" si="1265"/>
        <v>0</v>
      </c>
      <c r="EW95" s="311">
        <f t="shared" si="1265"/>
        <v>0</v>
      </c>
      <c r="EX95" s="311">
        <f t="shared" si="1265"/>
        <v>0</v>
      </c>
      <c r="EY95" s="311">
        <f t="shared" si="1265"/>
        <v>0</v>
      </c>
      <c r="EZ95" s="311">
        <f t="shared" si="1265"/>
        <v>0</v>
      </c>
      <c r="FA95" s="311">
        <f t="shared" si="1265"/>
        <v>0</v>
      </c>
      <c r="FB95" s="311">
        <f t="shared" si="1265"/>
        <v>0</v>
      </c>
      <c r="FC95" s="311">
        <f t="shared" si="1265"/>
        <v>0</v>
      </c>
      <c r="FD95" s="311">
        <f t="shared" si="1265"/>
        <v>0</v>
      </c>
      <c r="FE95" s="311">
        <f t="shared" si="1265"/>
        <v>0</v>
      </c>
      <c r="FF95" s="311">
        <f t="shared" si="1265"/>
        <v>0</v>
      </c>
      <c r="FG95" s="311">
        <f t="shared" si="1265"/>
        <v>0</v>
      </c>
      <c r="FH95" s="311">
        <f t="shared" si="1265"/>
        <v>0</v>
      </c>
      <c r="FI95" s="311">
        <f t="shared" si="1265"/>
        <v>0</v>
      </c>
      <c r="FJ95" s="311">
        <f t="shared" si="1265"/>
        <v>0</v>
      </c>
      <c r="FK95" s="311">
        <f t="shared" si="1265"/>
        <v>0</v>
      </c>
      <c r="FL95" s="311">
        <f t="shared" si="1265"/>
        <v>0</v>
      </c>
      <c r="FM95" s="311">
        <f t="shared" si="1265"/>
        <v>0</v>
      </c>
      <c r="FN95" s="311">
        <f t="shared" si="1265"/>
        <v>0</v>
      </c>
      <c r="FO95" s="311">
        <f t="shared" si="1265"/>
        <v>0</v>
      </c>
      <c r="FP95" s="311">
        <f t="shared" si="1265"/>
        <v>0</v>
      </c>
      <c r="FQ95" s="311">
        <f t="shared" si="1265"/>
        <v>0</v>
      </c>
      <c r="FR95" s="311">
        <f t="shared" si="1265"/>
        <v>0</v>
      </c>
      <c r="FS95" s="311">
        <f t="shared" si="1265"/>
        <v>0</v>
      </c>
      <c r="FT95" s="311">
        <f t="shared" si="1265"/>
        <v>0</v>
      </c>
      <c r="FU95" s="311">
        <f t="shared" si="1265"/>
        <v>0</v>
      </c>
      <c r="FV95" s="311">
        <f t="shared" si="1265"/>
        <v>0</v>
      </c>
      <c r="FW95" s="311">
        <f t="shared" si="1265"/>
        <v>0</v>
      </c>
      <c r="FX95" s="311">
        <f t="shared" si="1265"/>
        <v>0</v>
      </c>
      <c r="FY95" s="311">
        <f t="shared" si="1265"/>
        <v>0</v>
      </c>
      <c r="FZ95" s="311">
        <f t="shared" si="1265"/>
        <v>0</v>
      </c>
      <c r="GB95" s="311">
        <f t="shared" ref="GB95:HJ95" si="1266">GB$41*GB71</f>
        <v>0</v>
      </c>
      <c r="GC95" s="311">
        <f t="shared" si="1266"/>
        <v>0</v>
      </c>
      <c r="GD95" s="311">
        <f t="shared" si="1266"/>
        <v>0</v>
      </c>
      <c r="GE95" s="311">
        <f t="shared" si="1266"/>
        <v>0</v>
      </c>
      <c r="GF95" s="311">
        <f t="shared" si="1266"/>
        <v>0</v>
      </c>
      <c r="GG95" s="311">
        <f t="shared" si="1266"/>
        <v>0</v>
      </c>
      <c r="GH95" s="311">
        <f t="shared" si="1266"/>
        <v>0</v>
      </c>
      <c r="GI95" s="311">
        <f t="shared" si="1266"/>
        <v>0</v>
      </c>
      <c r="GJ95" s="311">
        <f t="shared" si="1266"/>
        <v>0</v>
      </c>
      <c r="GK95" s="311">
        <f t="shared" si="1266"/>
        <v>0</v>
      </c>
      <c r="GL95" s="311">
        <f t="shared" si="1266"/>
        <v>0</v>
      </c>
      <c r="GM95" s="311">
        <f t="shared" si="1266"/>
        <v>0</v>
      </c>
      <c r="GN95" s="311">
        <f t="shared" si="1266"/>
        <v>0</v>
      </c>
      <c r="GO95" s="311">
        <f t="shared" si="1266"/>
        <v>0</v>
      </c>
      <c r="GP95" s="311">
        <f t="shared" si="1266"/>
        <v>0</v>
      </c>
      <c r="GQ95" s="311">
        <f t="shared" si="1266"/>
        <v>0</v>
      </c>
      <c r="GR95" s="311">
        <f t="shared" si="1266"/>
        <v>0</v>
      </c>
      <c r="GS95" s="311">
        <f t="shared" si="1266"/>
        <v>0</v>
      </c>
      <c r="GT95" s="311">
        <f t="shared" si="1266"/>
        <v>0</v>
      </c>
      <c r="GU95" s="311">
        <f t="shared" si="1266"/>
        <v>0</v>
      </c>
      <c r="GV95" s="311">
        <f t="shared" si="1266"/>
        <v>0</v>
      </c>
      <c r="GW95" s="311">
        <f t="shared" si="1266"/>
        <v>0</v>
      </c>
      <c r="GX95" s="311">
        <f t="shared" si="1266"/>
        <v>0</v>
      </c>
      <c r="GY95" s="311">
        <f t="shared" si="1266"/>
        <v>0</v>
      </c>
      <c r="GZ95" s="311">
        <f t="shared" si="1266"/>
        <v>0</v>
      </c>
      <c r="HA95" s="311">
        <f t="shared" si="1266"/>
        <v>0</v>
      </c>
      <c r="HB95" s="311">
        <f t="shared" si="1266"/>
        <v>0</v>
      </c>
      <c r="HC95" s="311">
        <f t="shared" si="1266"/>
        <v>0</v>
      </c>
      <c r="HD95" s="311">
        <f t="shared" si="1266"/>
        <v>0</v>
      </c>
      <c r="HE95" s="311">
        <f t="shared" si="1266"/>
        <v>0</v>
      </c>
      <c r="HF95" s="311">
        <f t="shared" si="1266"/>
        <v>0</v>
      </c>
      <c r="HG95" s="311">
        <f t="shared" si="1266"/>
        <v>0</v>
      </c>
      <c r="HH95" s="311">
        <f t="shared" si="1266"/>
        <v>0</v>
      </c>
      <c r="HI95" s="311">
        <f t="shared" si="1266"/>
        <v>0</v>
      </c>
      <c r="HJ95" s="311">
        <f t="shared" si="1266"/>
        <v>0</v>
      </c>
      <c r="HL95" s="311">
        <f t="shared" ref="HL95:IT95" si="1267">HL$41*HL71</f>
        <v>0</v>
      </c>
      <c r="HM95" s="311">
        <f t="shared" si="1267"/>
        <v>0</v>
      </c>
      <c r="HN95" s="311">
        <f t="shared" si="1267"/>
        <v>0</v>
      </c>
      <c r="HO95" s="311">
        <f t="shared" si="1267"/>
        <v>0</v>
      </c>
      <c r="HP95" s="311">
        <f t="shared" si="1267"/>
        <v>0</v>
      </c>
      <c r="HQ95" s="311">
        <f t="shared" si="1267"/>
        <v>0</v>
      </c>
      <c r="HR95" s="311">
        <f t="shared" si="1267"/>
        <v>0</v>
      </c>
      <c r="HS95" s="311">
        <f t="shared" si="1267"/>
        <v>0</v>
      </c>
      <c r="HT95" s="311">
        <f t="shared" si="1267"/>
        <v>0</v>
      </c>
      <c r="HU95" s="311">
        <f t="shared" si="1267"/>
        <v>0</v>
      </c>
      <c r="HV95" s="311">
        <f t="shared" si="1267"/>
        <v>0</v>
      </c>
      <c r="HW95" s="311">
        <f t="shared" si="1267"/>
        <v>0</v>
      </c>
      <c r="HX95" s="311">
        <f t="shared" si="1267"/>
        <v>0</v>
      </c>
      <c r="HY95" s="311">
        <f t="shared" si="1267"/>
        <v>0</v>
      </c>
      <c r="HZ95" s="311">
        <f t="shared" si="1267"/>
        <v>0</v>
      </c>
      <c r="IA95" s="311">
        <f t="shared" si="1267"/>
        <v>0</v>
      </c>
      <c r="IB95" s="311">
        <f t="shared" si="1267"/>
        <v>0</v>
      </c>
      <c r="IC95" s="311">
        <f t="shared" si="1267"/>
        <v>0</v>
      </c>
      <c r="ID95" s="311">
        <f t="shared" si="1267"/>
        <v>0</v>
      </c>
      <c r="IE95" s="311">
        <f t="shared" si="1267"/>
        <v>0</v>
      </c>
      <c r="IF95" s="311">
        <f t="shared" si="1267"/>
        <v>0</v>
      </c>
      <c r="IG95" s="311">
        <f t="shared" si="1267"/>
        <v>0</v>
      </c>
      <c r="IH95" s="311">
        <f t="shared" si="1267"/>
        <v>0</v>
      </c>
      <c r="II95" s="311">
        <f t="shared" si="1267"/>
        <v>0</v>
      </c>
      <c r="IJ95" s="311">
        <f t="shared" si="1267"/>
        <v>0</v>
      </c>
      <c r="IK95" s="311">
        <f t="shared" si="1267"/>
        <v>0</v>
      </c>
      <c r="IL95" s="311">
        <f t="shared" si="1267"/>
        <v>0</v>
      </c>
      <c r="IM95" s="311">
        <f t="shared" si="1267"/>
        <v>0</v>
      </c>
      <c r="IN95" s="311">
        <f t="shared" si="1267"/>
        <v>0</v>
      </c>
      <c r="IO95" s="311">
        <f t="shared" si="1267"/>
        <v>0</v>
      </c>
      <c r="IP95" s="311">
        <f t="shared" si="1267"/>
        <v>0</v>
      </c>
      <c r="IQ95" s="311">
        <f t="shared" si="1267"/>
        <v>0</v>
      </c>
      <c r="IR95" s="311">
        <f t="shared" si="1267"/>
        <v>0</v>
      </c>
      <c r="IS95" s="311">
        <f t="shared" si="1267"/>
        <v>0</v>
      </c>
      <c r="IT95" s="311">
        <f t="shared" si="1267"/>
        <v>0</v>
      </c>
      <c r="IV95" s="311">
        <f t="shared" ref="IV95:KD95" si="1268">IV$41*IV71</f>
        <v>0</v>
      </c>
      <c r="IW95" s="311">
        <f t="shared" si="1268"/>
        <v>0</v>
      </c>
      <c r="IX95" s="311">
        <f t="shared" si="1268"/>
        <v>0</v>
      </c>
      <c r="IY95" s="311">
        <f t="shared" si="1268"/>
        <v>0</v>
      </c>
      <c r="IZ95" s="311">
        <f t="shared" si="1268"/>
        <v>0</v>
      </c>
      <c r="JA95" s="311">
        <f t="shared" si="1268"/>
        <v>0</v>
      </c>
      <c r="JB95" s="311">
        <f t="shared" si="1268"/>
        <v>0</v>
      </c>
      <c r="JC95" s="311">
        <f t="shared" si="1268"/>
        <v>0</v>
      </c>
      <c r="JD95" s="311">
        <f t="shared" si="1268"/>
        <v>0</v>
      </c>
      <c r="JE95" s="311">
        <f t="shared" si="1268"/>
        <v>0</v>
      </c>
      <c r="JF95" s="311">
        <f t="shared" si="1268"/>
        <v>0</v>
      </c>
      <c r="JG95" s="311">
        <f t="shared" si="1268"/>
        <v>0</v>
      </c>
      <c r="JH95" s="311">
        <f t="shared" si="1268"/>
        <v>0</v>
      </c>
      <c r="JI95" s="311">
        <f t="shared" si="1268"/>
        <v>0</v>
      </c>
      <c r="JJ95" s="311">
        <f t="shared" si="1268"/>
        <v>0</v>
      </c>
      <c r="JK95" s="311">
        <f t="shared" si="1268"/>
        <v>0</v>
      </c>
      <c r="JL95" s="311">
        <f t="shared" si="1268"/>
        <v>0</v>
      </c>
      <c r="JM95" s="311">
        <f t="shared" si="1268"/>
        <v>0</v>
      </c>
      <c r="JN95" s="311">
        <f t="shared" si="1268"/>
        <v>0</v>
      </c>
      <c r="JO95" s="311">
        <f t="shared" si="1268"/>
        <v>0</v>
      </c>
      <c r="JP95" s="311">
        <f t="shared" si="1268"/>
        <v>0</v>
      </c>
      <c r="JQ95" s="311">
        <f t="shared" si="1268"/>
        <v>0</v>
      </c>
      <c r="JR95" s="311">
        <f t="shared" si="1268"/>
        <v>0</v>
      </c>
      <c r="JS95" s="311">
        <f t="shared" si="1268"/>
        <v>0</v>
      </c>
      <c r="JT95" s="311">
        <f t="shared" si="1268"/>
        <v>0</v>
      </c>
      <c r="JU95" s="311">
        <f t="shared" si="1268"/>
        <v>0</v>
      </c>
      <c r="JV95" s="311">
        <f t="shared" si="1268"/>
        <v>0</v>
      </c>
      <c r="JW95" s="311">
        <f t="shared" si="1268"/>
        <v>0</v>
      </c>
      <c r="JX95" s="311">
        <f t="shared" si="1268"/>
        <v>0</v>
      </c>
      <c r="JY95" s="311">
        <f t="shared" si="1268"/>
        <v>0</v>
      </c>
      <c r="JZ95" s="311">
        <f t="shared" si="1268"/>
        <v>0</v>
      </c>
      <c r="KA95" s="311">
        <f t="shared" si="1268"/>
        <v>0</v>
      </c>
      <c r="KB95" s="311">
        <f t="shared" si="1268"/>
        <v>0</v>
      </c>
      <c r="KC95" s="311">
        <f t="shared" si="1268"/>
        <v>0</v>
      </c>
      <c r="KD95" s="311">
        <f t="shared" si="1268"/>
        <v>0</v>
      </c>
      <c r="KF95" s="311">
        <f t="shared" ref="KF95:LN95" si="1269">KF$41*KF71</f>
        <v>0</v>
      </c>
      <c r="KG95" s="311">
        <f t="shared" si="1269"/>
        <v>0</v>
      </c>
      <c r="KH95" s="311">
        <f t="shared" si="1269"/>
        <v>0</v>
      </c>
      <c r="KI95" s="311">
        <f t="shared" si="1269"/>
        <v>0</v>
      </c>
      <c r="KJ95" s="311">
        <f t="shared" si="1269"/>
        <v>0</v>
      </c>
      <c r="KK95" s="311">
        <f t="shared" si="1269"/>
        <v>0</v>
      </c>
      <c r="KL95" s="311">
        <f t="shared" si="1269"/>
        <v>0</v>
      </c>
      <c r="KM95" s="311">
        <f t="shared" si="1269"/>
        <v>0</v>
      </c>
      <c r="KN95" s="311">
        <f t="shared" si="1269"/>
        <v>0</v>
      </c>
      <c r="KO95" s="311">
        <f t="shared" si="1269"/>
        <v>0</v>
      </c>
      <c r="KP95" s="311">
        <f t="shared" si="1269"/>
        <v>0</v>
      </c>
      <c r="KQ95" s="311">
        <f t="shared" si="1269"/>
        <v>0</v>
      </c>
      <c r="KR95" s="311">
        <f t="shared" si="1269"/>
        <v>0</v>
      </c>
      <c r="KS95" s="311">
        <f t="shared" si="1269"/>
        <v>0</v>
      </c>
      <c r="KT95" s="311">
        <f t="shared" si="1269"/>
        <v>0</v>
      </c>
      <c r="KU95" s="311">
        <f t="shared" si="1269"/>
        <v>0</v>
      </c>
      <c r="KV95" s="311">
        <f t="shared" si="1269"/>
        <v>0</v>
      </c>
      <c r="KW95" s="311">
        <f t="shared" si="1269"/>
        <v>0</v>
      </c>
      <c r="KX95" s="311">
        <f t="shared" si="1269"/>
        <v>0</v>
      </c>
      <c r="KY95" s="311">
        <f t="shared" si="1269"/>
        <v>0</v>
      </c>
      <c r="KZ95" s="311">
        <f t="shared" si="1269"/>
        <v>0</v>
      </c>
      <c r="LA95" s="311">
        <f t="shared" si="1269"/>
        <v>0</v>
      </c>
      <c r="LB95" s="311">
        <f t="shared" si="1269"/>
        <v>0</v>
      </c>
      <c r="LC95" s="311">
        <f t="shared" si="1269"/>
        <v>0</v>
      </c>
      <c r="LD95" s="311">
        <f t="shared" si="1269"/>
        <v>0</v>
      </c>
      <c r="LE95" s="311">
        <f t="shared" si="1269"/>
        <v>0</v>
      </c>
      <c r="LF95" s="311">
        <f t="shared" si="1269"/>
        <v>0</v>
      </c>
      <c r="LG95" s="311">
        <f t="shared" si="1269"/>
        <v>0</v>
      </c>
      <c r="LH95" s="311">
        <f t="shared" si="1269"/>
        <v>0</v>
      </c>
      <c r="LI95" s="311">
        <f t="shared" si="1269"/>
        <v>0</v>
      </c>
      <c r="LJ95" s="311">
        <f t="shared" si="1269"/>
        <v>0</v>
      </c>
      <c r="LK95" s="311">
        <f t="shared" si="1269"/>
        <v>0</v>
      </c>
      <c r="LL95" s="311">
        <f t="shared" si="1269"/>
        <v>0</v>
      </c>
      <c r="LM95" s="311">
        <f t="shared" si="1269"/>
        <v>0</v>
      </c>
      <c r="LN95" s="311">
        <f t="shared" si="1269"/>
        <v>0</v>
      </c>
      <c r="LP95" s="311">
        <f t="shared" ref="LP95:MX95" si="1270">LP$41*LP71</f>
        <v>0</v>
      </c>
      <c r="LQ95" s="311">
        <f t="shared" si="1270"/>
        <v>0</v>
      </c>
      <c r="LR95" s="311">
        <f t="shared" si="1270"/>
        <v>0</v>
      </c>
      <c r="LS95" s="311">
        <f t="shared" si="1270"/>
        <v>0</v>
      </c>
      <c r="LT95" s="311">
        <f t="shared" si="1270"/>
        <v>0</v>
      </c>
      <c r="LU95" s="311">
        <f t="shared" si="1270"/>
        <v>0</v>
      </c>
      <c r="LV95" s="311">
        <f t="shared" si="1270"/>
        <v>0</v>
      </c>
      <c r="LW95" s="311">
        <f t="shared" si="1270"/>
        <v>0</v>
      </c>
      <c r="LX95" s="311">
        <f t="shared" si="1270"/>
        <v>0</v>
      </c>
      <c r="LY95" s="311">
        <f t="shared" si="1270"/>
        <v>0</v>
      </c>
      <c r="LZ95" s="311">
        <f t="shared" si="1270"/>
        <v>0</v>
      </c>
      <c r="MA95" s="311">
        <f t="shared" si="1270"/>
        <v>0</v>
      </c>
      <c r="MB95" s="311">
        <f t="shared" si="1270"/>
        <v>0</v>
      </c>
      <c r="MC95" s="311">
        <f t="shared" si="1270"/>
        <v>0</v>
      </c>
      <c r="MD95" s="311">
        <f t="shared" si="1270"/>
        <v>0</v>
      </c>
      <c r="ME95" s="311">
        <f t="shared" si="1270"/>
        <v>0</v>
      </c>
      <c r="MF95" s="311">
        <f t="shared" si="1270"/>
        <v>0</v>
      </c>
      <c r="MG95" s="311">
        <f t="shared" si="1270"/>
        <v>0</v>
      </c>
      <c r="MH95" s="311">
        <f t="shared" si="1270"/>
        <v>0</v>
      </c>
      <c r="MI95" s="311">
        <f t="shared" si="1270"/>
        <v>0</v>
      </c>
      <c r="MJ95" s="311">
        <f t="shared" si="1270"/>
        <v>0</v>
      </c>
      <c r="MK95" s="311">
        <f t="shared" si="1270"/>
        <v>0</v>
      </c>
      <c r="ML95" s="311">
        <f t="shared" si="1270"/>
        <v>0</v>
      </c>
      <c r="MM95" s="311">
        <f t="shared" si="1270"/>
        <v>0</v>
      </c>
      <c r="MN95" s="311">
        <f t="shared" si="1270"/>
        <v>0</v>
      </c>
      <c r="MO95" s="311">
        <f t="shared" si="1270"/>
        <v>0</v>
      </c>
      <c r="MP95" s="311">
        <f t="shared" si="1270"/>
        <v>0</v>
      </c>
      <c r="MQ95" s="311">
        <f t="shared" si="1270"/>
        <v>0</v>
      </c>
      <c r="MR95" s="311">
        <f t="shared" si="1270"/>
        <v>0</v>
      </c>
      <c r="MS95" s="311">
        <f t="shared" si="1270"/>
        <v>0</v>
      </c>
      <c r="MT95" s="311">
        <f t="shared" si="1270"/>
        <v>0</v>
      </c>
      <c r="MU95" s="311">
        <f t="shared" si="1270"/>
        <v>556.05835489027925</v>
      </c>
      <c r="MV95" s="311">
        <f t="shared" si="1270"/>
        <v>701.80120856320423</v>
      </c>
      <c r="MW95" s="311">
        <f t="shared" si="1270"/>
        <v>639.27395084740556</v>
      </c>
      <c r="MX95" s="311">
        <f t="shared" si="1270"/>
        <v>682.15773859610317</v>
      </c>
      <c r="MZ95" s="311">
        <f t="shared" ref="MZ95:OH95" si="1271">MZ$41*MZ71</f>
        <v>0</v>
      </c>
      <c r="NA95" s="311">
        <f t="shared" si="1271"/>
        <v>0</v>
      </c>
      <c r="NB95" s="311">
        <f t="shared" si="1271"/>
        <v>0</v>
      </c>
      <c r="NC95" s="311">
        <f t="shared" si="1271"/>
        <v>0</v>
      </c>
      <c r="ND95" s="311">
        <f t="shared" si="1271"/>
        <v>0</v>
      </c>
      <c r="NE95" s="311">
        <f t="shared" si="1271"/>
        <v>0</v>
      </c>
      <c r="NF95" s="311">
        <f t="shared" si="1271"/>
        <v>0</v>
      </c>
      <c r="NG95" s="311">
        <f t="shared" si="1271"/>
        <v>0</v>
      </c>
      <c r="NH95" s="311">
        <f t="shared" si="1271"/>
        <v>0</v>
      </c>
      <c r="NI95" s="311">
        <f t="shared" si="1271"/>
        <v>0</v>
      </c>
      <c r="NJ95" s="311">
        <f t="shared" si="1271"/>
        <v>0</v>
      </c>
      <c r="NK95" s="311">
        <f t="shared" si="1271"/>
        <v>0</v>
      </c>
      <c r="NL95" s="311">
        <f t="shared" si="1271"/>
        <v>0</v>
      </c>
      <c r="NM95" s="311">
        <f t="shared" si="1271"/>
        <v>0</v>
      </c>
      <c r="NN95" s="311">
        <f t="shared" si="1271"/>
        <v>0</v>
      </c>
      <c r="NO95" s="311">
        <f t="shared" si="1271"/>
        <v>0</v>
      </c>
      <c r="NP95" s="311">
        <f t="shared" si="1271"/>
        <v>0</v>
      </c>
      <c r="NQ95" s="311">
        <f t="shared" si="1271"/>
        <v>0</v>
      </c>
      <c r="NR95" s="311">
        <f t="shared" si="1271"/>
        <v>0</v>
      </c>
      <c r="NS95" s="311">
        <f t="shared" si="1271"/>
        <v>0</v>
      </c>
      <c r="NT95" s="311">
        <f t="shared" si="1271"/>
        <v>0</v>
      </c>
      <c r="NU95" s="311">
        <f t="shared" si="1271"/>
        <v>0</v>
      </c>
      <c r="NV95" s="311">
        <f t="shared" si="1271"/>
        <v>0</v>
      </c>
      <c r="NW95" s="311">
        <f t="shared" si="1271"/>
        <v>0</v>
      </c>
      <c r="NX95" s="311">
        <f t="shared" si="1271"/>
        <v>0</v>
      </c>
      <c r="NY95" s="311">
        <f t="shared" si="1271"/>
        <v>0</v>
      </c>
      <c r="NZ95" s="311">
        <f t="shared" si="1271"/>
        <v>0</v>
      </c>
      <c r="OA95" s="311">
        <f t="shared" si="1271"/>
        <v>0</v>
      </c>
      <c r="OB95" s="311">
        <f t="shared" si="1271"/>
        <v>0</v>
      </c>
      <c r="OC95" s="311">
        <f t="shared" si="1271"/>
        <v>0</v>
      </c>
      <c r="OD95" s="311">
        <f t="shared" si="1271"/>
        <v>0</v>
      </c>
      <c r="OE95" s="311">
        <f t="shared" si="1271"/>
        <v>0</v>
      </c>
      <c r="OF95" s="311">
        <f t="shared" si="1271"/>
        <v>0</v>
      </c>
      <c r="OG95" s="311">
        <f t="shared" si="1271"/>
        <v>0</v>
      </c>
      <c r="OH95" s="311">
        <f t="shared" si="1271"/>
        <v>0</v>
      </c>
      <c r="OJ95" s="311">
        <f t="shared" ref="OJ95:PR95" si="1272">OJ$41*OJ71</f>
        <v>0.3438066191653284</v>
      </c>
      <c r="OK95" s="311">
        <f t="shared" si="1272"/>
        <v>0.34160473167177857</v>
      </c>
      <c r="OL95" s="311">
        <f t="shared" si="1272"/>
        <v>0.47111702664244814</v>
      </c>
      <c r="OM95" s="311">
        <f t="shared" si="1272"/>
        <v>0.32892252737141464</v>
      </c>
      <c r="ON95" s="311">
        <f t="shared" si="1272"/>
        <v>0.45427418508200473</v>
      </c>
      <c r="OO95" s="311">
        <f t="shared" si="1272"/>
        <v>0.32747298436299704</v>
      </c>
      <c r="OP95" s="311">
        <f t="shared" si="1272"/>
        <v>0.31380272843404955</v>
      </c>
      <c r="OQ95" s="311">
        <f t="shared" si="1272"/>
        <v>0.46808325497627334</v>
      </c>
      <c r="OR95" s="311">
        <f t="shared" si="1272"/>
        <v>0.4171413454763338</v>
      </c>
      <c r="OS95" s="311">
        <f t="shared" si="1272"/>
        <v>0.27976862525426593</v>
      </c>
      <c r="OT95" s="311">
        <f t="shared" si="1272"/>
        <v>0.2952703054765432</v>
      </c>
      <c r="OU95" s="311">
        <f t="shared" si="1272"/>
        <v>0.38346573241275922</v>
      </c>
      <c r="OV95" s="311">
        <f t="shared" si="1272"/>
        <v>0</v>
      </c>
      <c r="OW95" s="311">
        <f t="shared" si="1272"/>
        <v>9.7846287497988405E-2</v>
      </c>
      <c r="OX95" s="311">
        <f t="shared" si="1272"/>
        <v>0.2241653436372732</v>
      </c>
      <c r="OY95" s="311">
        <f t="shared" si="1272"/>
        <v>0.31684411946826485</v>
      </c>
      <c r="OZ95" s="311">
        <f t="shared" si="1272"/>
        <v>0.46806073348505706</v>
      </c>
      <c r="PA95" s="311">
        <f t="shared" si="1272"/>
        <v>1.8343349128869835</v>
      </c>
      <c r="PB95" s="311">
        <f t="shared" si="1272"/>
        <v>1.3791654277715384</v>
      </c>
      <c r="PC95" s="311">
        <f t="shared" si="1272"/>
        <v>2.0129172526661669</v>
      </c>
      <c r="PD95" s="311">
        <f t="shared" si="1272"/>
        <v>2.0180156344425226</v>
      </c>
      <c r="PE95" s="311">
        <f t="shared" si="1272"/>
        <v>2.3743217594209312</v>
      </c>
      <c r="PF95" s="311">
        <f t="shared" si="1272"/>
        <v>3.52673614153644</v>
      </c>
      <c r="PG95" s="311">
        <f t="shared" si="1272"/>
        <v>3.7979190617906537</v>
      </c>
      <c r="PH95" s="311">
        <f t="shared" si="1272"/>
        <v>2.8609143864391329</v>
      </c>
      <c r="PI95" s="311">
        <f t="shared" si="1272"/>
        <v>2.5934664260078368</v>
      </c>
      <c r="PJ95" s="311">
        <f t="shared" si="1272"/>
        <v>2.486085011031586</v>
      </c>
      <c r="PK95" s="311">
        <f t="shared" si="1272"/>
        <v>3.2933195545649161</v>
      </c>
      <c r="PL95" s="311">
        <f t="shared" si="1272"/>
        <v>2.1940110828904729</v>
      </c>
      <c r="PM95" s="311">
        <f t="shared" si="1272"/>
        <v>2.942637383338623</v>
      </c>
      <c r="PN95" s="311">
        <f t="shared" si="1272"/>
        <v>2.1245803524192555</v>
      </c>
      <c r="PO95" s="311">
        <f t="shared" si="1272"/>
        <v>1.2869637962719713</v>
      </c>
      <c r="PP95" s="311">
        <f t="shared" si="1272"/>
        <v>1.4632713099712753</v>
      </c>
      <c r="PQ95" s="311">
        <f t="shared" si="1272"/>
        <v>1.5323756313280736</v>
      </c>
      <c r="PR95" s="311">
        <f t="shared" si="1272"/>
        <v>1.5126384019866344</v>
      </c>
      <c r="PT95" s="311">
        <f t="shared" ref="PT95:RB95" si="1273">PT$41*PT71</f>
        <v>0</v>
      </c>
      <c r="PU95" s="311">
        <f t="shared" si="1273"/>
        <v>0</v>
      </c>
      <c r="PV95" s="311">
        <f t="shared" si="1273"/>
        <v>0</v>
      </c>
      <c r="PW95" s="311">
        <f t="shared" si="1273"/>
        <v>0</v>
      </c>
      <c r="PX95" s="311">
        <f t="shared" si="1273"/>
        <v>0</v>
      </c>
      <c r="PY95" s="311">
        <f t="shared" si="1273"/>
        <v>0</v>
      </c>
      <c r="PZ95" s="311">
        <f t="shared" si="1273"/>
        <v>0</v>
      </c>
      <c r="QA95" s="311">
        <f t="shared" si="1273"/>
        <v>0</v>
      </c>
      <c r="QB95" s="311">
        <f t="shared" si="1273"/>
        <v>0</v>
      </c>
      <c r="QC95" s="311">
        <f t="shared" si="1273"/>
        <v>0</v>
      </c>
      <c r="QD95" s="311">
        <f t="shared" si="1273"/>
        <v>0</v>
      </c>
      <c r="QE95" s="311">
        <f t="shared" si="1273"/>
        <v>0</v>
      </c>
      <c r="QF95" s="311">
        <f t="shared" si="1273"/>
        <v>0</v>
      </c>
      <c r="QG95" s="311">
        <f t="shared" si="1273"/>
        <v>0</v>
      </c>
      <c r="QH95" s="311">
        <f t="shared" si="1273"/>
        <v>0</v>
      </c>
      <c r="QI95" s="311">
        <f t="shared" si="1273"/>
        <v>0</v>
      </c>
      <c r="QJ95" s="311">
        <f t="shared" si="1273"/>
        <v>0</v>
      </c>
      <c r="QK95" s="311">
        <f t="shared" si="1273"/>
        <v>0</v>
      </c>
      <c r="QL95" s="311">
        <f t="shared" si="1273"/>
        <v>0</v>
      </c>
      <c r="QM95" s="311">
        <f t="shared" si="1273"/>
        <v>0</v>
      </c>
      <c r="QN95" s="311">
        <f t="shared" si="1273"/>
        <v>0</v>
      </c>
      <c r="QO95" s="311">
        <f t="shared" si="1273"/>
        <v>0</v>
      </c>
      <c r="QP95" s="311">
        <f t="shared" si="1273"/>
        <v>0</v>
      </c>
      <c r="QQ95" s="311">
        <f t="shared" si="1273"/>
        <v>0</v>
      </c>
      <c r="QR95" s="311">
        <f t="shared" si="1273"/>
        <v>0</v>
      </c>
      <c r="QS95" s="311">
        <f t="shared" si="1273"/>
        <v>0</v>
      </c>
      <c r="QT95" s="311">
        <f t="shared" si="1273"/>
        <v>0</v>
      </c>
      <c r="QU95" s="311">
        <f t="shared" si="1273"/>
        <v>0</v>
      </c>
      <c r="QV95" s="311">
        <f t="shared" si="1273"/>
        <v>0</v>
      </c>
      <c r="QW95" s="311">
        <f t="shared" si="1273"/>
        <v>0</v>
      </c>
      <c r="QX95" s="311">
        <f t="shared" si="1273"/>
        <v>0</v>
      </c>
      <c r="QY95" s="311">
        <f t="shared" si="1273"/>
        <v>0</v>
      </c>
      <c r="QZ95" s="311">
        <f t="shared" si="1273"/>
        <v>0</v>
      </c>
      <c r="RA95" s="311">
        <f t="shared" si="1273"/>
        <v>0</v>
      </c>
      <c r="RB95" s="311">
        <f t="shared" si="1273"/>
        <v>0</v>
      </c>
      <c r="RD95" s="311">
        <f t="shared" ref="RD95:SL95" si="1274">RD$41*RD71</f>
        <v>4.1451031560165994</v>
      </c>
      <c r="RE95" s="311">
        <f t="shared" si="1274"/>
        <v>4.2599383685954297</v>
      </c>
      <c r="RF95" s="311">
        <f t="shared" si="1274"/>
        <v>11.034641175915274</v>
      </c>
      <c r="RG95" s="311">
        <f t="shared" si="1274"/>
        <v>7.1678972983244922</v>
      </c>
      <c r="RH95" s="311">
        <f t="shared" si="1274"/>
        <v>12.894864747207293</v>
      </c>
      <c r="RI95" s="311">
        <f t="shared" si="1274"/>
        <v>7.4999672247519769</v>
      </c>
      <c r="RJ95" s="311">
        <f t="shared" si="1274"/>
        <v>8.2775663486943429</v>
      </c>
      <c r="RK95" s="311">
        <f t="shared" si="1274"/>
        <v>13.228498654583831</v>
      </c>
      <c r="RL95" s="311">
        <f t="shared" si="1274"/>
        <v>9.2543196771819414</v>
      </c>
      <c r="RM95" s="311">
        <f t="shared" si="1274"/>
        <v>18.365279154333205</v>
      </c>
      <c r="RN95" s="311">
        <f t="shared" si="1274"/>
        <v>4.7548345532616949</v>
      </c>
      <c r="RO95" s="311">
        <f t="shared" si="1274"/>
        <v>11.846449264286395</v>
      </c>
      <c r="RP95" s="311">
        <f t="shared" si="1274"/>
        <v>34.074085720421522</v>
      </c>
      <c r="RQ95" s="311">
        <f t="shared" si="1274"/>
        <v>14.166888298071971</v>
      </c>
      <c r="RR95" s="311">
        <f t="shared" si="1274"/>
        <v>17.177802965331416</v>
      </c>
      <c r="RS95" s="311">
        <f t="shared" si="1274"/>
        <v>17.595167282243239</v>
      </c>
      <c r="RT95" s="311">
        <f t="shared" si="1274"/>
        <v>33.393221409651552</v>
      </c>
      <c r="RU95" s="311">
        <f t="shared" si="1274"/>
        <v>6.7191519346516397</v>
      </c>
      <c r="RV95" s="311">
        <f t="shared" si="1274"/>
        <v>3.8133357106961974</v>
      </c>
      <c r="RW95" s="311">
        <f t="shared" si="1274"/>
        <v>3.6228327242229579</v>
      </c>
      <c r="RX95" s="311">
        <f t="shared" si="1274"/>
        <v>3.8003007915567286</v>
      </c>
      <c r="RY95" s="311">
        <f t="shared" si="1274"/>
        <v>3.7203976253298157</v>
      </c>
      <c r="RZ95" s="311">
        <f t="shared" si="1274"/>
        <v>6.896491723199575</v>
      </c>
      <c r="SA95" s="311">
        <f t="shared" si="1274"/>
        <v>6.513368511163101</v>
      </c>
      <c r="SB95" s="311">
        <f t="shared" si="1274"/>
        <v>2.5538462831418181</v>
      </c>
      <c r="SC95" s="311">
        <f t="shared" si="1274"/>
        <v>2.2530700366614886</v>
      </c>
      <c r="SD95" s="311">
        <f t="shared" si="1274"/>
        <v>3.0879300290237461</v>
      </c>
      <c r="SE95" s="311">
        <f t="shared" si="1274"/>
        <v>5.555413814483642</v>
      </c>
      <c r="SF95" s="311">
        <f t="shared" si="1274"/>
        <v>2.8970976253298151</v>
      </c>
      <c r="SG95" s="311">
        <f t="shared" si="1274"/>
        <v>5.3227363180948801</v>
      </c>
      <c r="SH95" s="311">
        <f t="shared" si="1274"/>
        <v>2.9079153000458913</v>
      </c>
      <c r="SI95" s="311">
        <f t="shared" si="1274"/>
        <v>0.81206041421622266</v>
      </c>
      <c r="SJ95" s="311">
        <f t="shared" si="1274"/>
        <v>0.92520898015793451</v>
      </c>
      <c r="SK95" s="311">
        <f t="shared" si="1274"/>
        <v>1.0847400732082084</v>
      </c>
      <c r="SL95" s="311">
        <f t="shared" si="1274"/>
        <v>0.32308025372790822</v>
      </c>
      <c r="SN95" s="311">
        <f t="shared" ref="SN95:TV95" si="1275">SN$41*SN71</f>
        <v>7.8624120681468268</v>
      </c>
      <c r="SO95" s="311">
        <f t="shared" si="1275"/>
        <v>8.3693216888476076</v>
      </c>
      <c r="SP95" s="311">
        <f t="shared" si="1275"/>
        <v>19.145280606994699</v>
      </c>
      <c r="SQ95" s="311">
        <f t="shared" si="1275"/>
        <v>21.707407923969935</v>
      </c>
      <c r="SR95" s="311">
        <f t="shared" si="1275"/>
        <v>22.239931505181126</v>
      </c>
      <c r="SS95" s="311">
        <f t="shared" si="1275"/>
        <v>28.959726339638319</v>
      </c>
      <c r="ST95" s="311">
        <f t="shared" si="1275"/>
        <v>27.696643189839339</v>
      </c>
      <c r="SU95" s="311">
        <f t="shared" si="1275"/>
        <v>25.17203740453067</v>
      </c>
      <c r="SV95" s="311">
        <f t="shared" si="1275"/>
        <v>27.189266400983687</v>
      </c>
      <c r="SW95" s="311">
        <f t="shared" si="1275"/>
        <v>51.108998847509106</v>
      </c>
      <c r="SX95" s="311">
        <f t="shared" si="1275"/>
        <v>21.368792056480867</v>
      </c>
      <c r="SY95" s="311">
        <f t="shared" si="1275"/>
        <v>45.403084329175663</v>
      </c>
      <c r="SZ95" s="311">
        <f t="shared" si="1275"/>
        <v>53.384652580063495</v>
      </c>
      <c r="TA95" s="311">
        <f t="shared" si="1275"/>
        <v>24.995703140276131</v>
      </c>
      <c r="TB95" s="311">
        <f t="shared" si="1275"/>
        <v>51.575065004240031</v>
      </c>
      <c r="TC95" s="311">
        <f t="shared" si="1275"/>
        <v>113.61446528546222</v>
      </c>
      <c r="TD95" s="311">
        <f t="shared" si="1275"/>
        <v>117.83172214814988</v>
      </c>
      <c r="TE95" s="311">
        <f t="shared" si="1275"/>
        <v>173.75631415796457</v>
      </c>
      <c r="TF95" s="311">
        <f t="shared" si="1275"/>
        <v>144.43160212573358</v>
      </c>
      <c r="TG95" s="311">
        <f t="shared" si="1275"/>
        <v>198.0488113361194</v>
      </c>
      <c r="TH95" s="311">
        <f t="shared" si="1275"/>
        <v>219.89871171085096</v>
      </c>
      <c r="TI95" s="311">
        <f t="shared" si="1275"/>
        <v>250.1041496197229</v>
      </c>
      <c r="TJ95" s="311">
        <f t="shared" si="1275"/>
        <v>246.86032416113213</v>
      </c>
      <c r="TK95" s="311">
        <f t="shared" si="1275"/>
        <v>250.89158688321635</v>
      </c>
      <c r="TL95" s="311">
        <f t="shared" si="1275"/>
        <v>99.639818422010194</v>
      </c>
      <c r="TM95" s="311">
        <f t="shared" si="1275"/>
        <v>92.856430057745655</v>
      </c>
      <c r="TN95" s="311">
        <f t="shared" si="1275"/>
        <v>148.20787342120326</v>
      </c>
      <c r="TO95" s="311">
        <f t="shared" si="1275"/>
        <v>199.85767133582982</v>
      </c>
      <c r="TP95" s="311">
        <f t="shared" si="1275"/>
        <v>237.91465469757605</v>
      </c>
      <c r="TQ95" s="311">
        <f t="shared" si="1275"/>
        <v>216.75292878945947</v>
      </c>
      <c r="TR95" s="311">
        <f t="shared" si="1275"/>
        <v>212.64188004436809</v>
      </c>
      <c r="TS95" s="311">
        <f t="shared" si="1275"/>
        <v>4.6728531448485215</v>
      </c>
      <c r="TT95" s="311">
        <f t="shared" si="1275"/>
        <v>74.855408740576479</v>
      </c>
      <c r="TU95" s="311">
        <f t="shared" si="1275"/>
        <v>83.222074725846042</v>
      </c>
      <c r="TV95" s="311">
        <f t="shared" si="1275"/>
        <v>16.805063952014091</v>
      </c>
      <c r="TX95" s="311">
        <f t="shared" ref="TX95:VF95" si="1276">TX$41*TX71</f>
        <v>4.6083569935660815</v>
      </c>
      <c r="TY95" s="311">
        <f t="shared" si="1276"/>
        <v>4.9782273515319879</v>
      </c>
      <c r="TZ95" s="311">
        <f t="shared" si="1276"/>
        <v>10.933430010779359</v>
      </c>
      <c r="UA95" s="311">
        <f t="shared" si="1276"/>
        <v>14.181468850907462</v>
      </c>
      <c r="UB95" s="311">
        <f t="shared" si="1276"/>
        <v>8.3694091704579865</v>
      </c>
      <c r="UC95" s="311">
        <f t="shared" si="1276"/>
        <v>11.995324672950451</v>
      </c>
      <c r="UD95" s="311">
        <f t="shared" si="1276"/>
        <v>10.599826685081377</v>
      </c>
      <c r="UE95" s="311">
        <f t="shared" si="1276"/>
        <v>7.2111222003540103</v>
      </c>
      <c r="UF95" s="311">
        <f t="shared" si="1276"/>
        <v>6.5441134991330152</v>
      </c>
      <c r="UG95" s="311">
        <f t="shared" si="1276"/>
        <v>6.715775854938328</v>
      </c>
      <c r="UH95" s="311">
        <f t="shared" si="1276"/>
        <v>2.0145177324220529</v>
      </c>
      <c r="UI95" s="311">
        <f t="shared" si="1276"/>
        <v>3.8844917791750864</v>
      </c>
      <c r="UJ95" s="311">
        <f t="shared" si="1276"/>
        <v>3.6511530908175787</v>
      </c>
      <c r="UK95" s="311">
        <f t="shared" si="1276"/>
        <v>1.3478373566992425</v>
      </c>
      <c r="UL95" s="311">
        <f t="shared" si="1276"/>
        <v>5.0220467479617623</v>
      </c>
      <c r="UM95" s="311">
        <f t="shared" si="1276"/>
        <v>4.8759607587063885</v>
      </c>
      <c r="UN95" s="311">
        <f t="shared" si="1276"/>
        <v>3.2436750097287472</v>
      </c>
      <c r="UO95" s="311">
        <f t="shared" si="1276"/>
        <v>3.1494465376525222</v>
      </c>
      <c r="UP95" s="311">
        <f t="shared" si="1276"/>
        <v>4.4628295810921887</v>
      </c>
      <c r="UQ95" s="311">
        <f t="shared" si="1276"/>
        <v>4.3334947852714309</v>
      </c>
      <c r="UR95" s="311">
        <f t="shared" si="1276"/>
        <v>4.2078608345118083</v>
      </c>
      <c r="US95" s="311">
        <f t="shared" si="1276"/>
        <v>4.0861225101323297</v>
      </c>
      <c r="UT95" s="311">
        <f t="shared" si="1276"/>
        <v>2.7191454130438122</v>
      </c>
      <c r="UU95" s="311">
        <f t="shared" si="1276"/>
        <v>2.6405327075864515</v>
      </c>
      <c r="UV95" s="311">
        <f t="shared" si="1276"/>
        <v>1.1576026567546371</v>
      </c>
      <c r="UW95" s="311">
        <f t="shared" si="1276"/>
        <v>1.1242855822680486</v>
      </c>
      <c r="UX95" s="311">
        <f t="shared" si="1276"/>
        <v>3.5302166256858771</v>
      </c>
      <c r="UY95" s="311">
        <f t="shared" si="1276"/>
        <v>2.3494388016399266</v>
      </c>
      <c r="UZ95" s="311">
        <f t="shared" si="1276"/>
        <v>3.3303709923845251</v>
      </c>
      <c r="VA95" s="311">
        <f t="shared" si="1276"/>
        <v>0.63126799683559343</v>
      </c>
      <c r="VB95" s="311">
        <f t="shared" si="1276"/>
        <v>3.142601800861617</v>
      </c>
      <c r="VC95" s="311">
        <f t="shared" si="1276"/>
        <v>4.132154359919209</v>
      </c>
      <c r="VD95" s="311">
        <f t="shared" si="1276"/>
        <v>10.77695969710514</v>
      </c>
      <c r="VE95" s="311">
        <f t="shared" si="1276"/>
        <v>11.57829256722556</v>
      </c>
      <c r="VF95" s="311">
        <f t="shared" si="1276"/>
        <v>9.1115125220486348</v>
      </c>
      <c r="VH95" s="311">
        <f t="shared" ref="VH95:WP95" si="1277">VH$41*VH71</f>
        <v>0</v>
      </c>
      <c r="VI95" s="311">
        <f t="shared" si="1277"/>
        <v>0</v>
      </c>
      <c r="VJ95" s="311">
        <f t="shared" si="1277"/>
        <v>0</v>
      </c>
      <c r="VK95" s="311">
        <f t="shared" si="1277"/>
        <v>0</v>
      </c>
      <c r="VL95" s="311">
        <f t="shared" si="1277"/>
        <v>0</v>
      </c>
      <c r="VM95" s="311">
        <f t="shared" si="1277"/>
        <v>0</v>
      </c>
      <c r="VN95" s="311">
        <f t="shared" si="1277"/>
        <v>0</v>
      </c>
      <c r="VO95" s="311">
        <f t="shared" si="1277"/>
        <v>0</v>
      </c>
      <c r="VP95" s="311">
        <f t="shared" si="1277"/>
        <v>0</v>
      </c>
      <c r="VQ95" s="311">
        <f t="shared" si="1277"/>
        <v>0</v>
      </c>
      <c r="VR95" s="311">
        <f t="shared" si="1277"/>
        <v>0</v>
      </c>
      <c r="VS95" s="311">
        <f t="shared" si="1277"/>
        <v>0</v>
      </c>
      <c r="VT95" s="311">
        <f t="shared" si="1277"/>
        <v>0</v>
      </c>
      <c r="VU95" s="311">
        <f t="shared" si="1277"/>
        <v>0</v>
      </c>
      <c r="VV95" s="311">
        <f t="shared" si="1277"/>
        <v>0</v>
      </c>
      <c r="VW95" s="311">
        <f t="shared" si="1277"/>
        <v>0</v>
      </c>
      <c r="VX95" s="311">
        <f t="shared" si="1277"/>
        <v>0</v>
      </c>
      <c r="VY95" s="311">
        <f t="shared" si="1277"/>
        <v>0</v>
      </c>
      <c r="VZ95" s="311">
        <f t="shared" si="1277"/>
        <v>0</v>
      </c>
      <c r="WA95" s="311">
        <f t="shared" si="1277"/>
        <v>0</v>
      </c>
      <c r="WB95" s="311">
        <f t="shared" si="1277"/>
        <v>0</v>
      </c>
      <c r="WC95" s="311">
        <f t="shared" si="1277"/>
        <v>0</v>
      </c>
      <c r="WD95" s="311">
        <f t="shared" si="1277"/>
        <v>0</v>
      </c>
      <c r="WE95" s="311">
        <f t="shared" si="1277"/>
        <v>0</v>
      </c>
      <c r="WF95" s="311">
        <f t="shared" si="1277"/>
        <v>0</v>
      </c>
      <c r="WG95" s="311">
        <f t="shared" si="1277"/>
        <v>0</v>
      </c>
      <c r="WH95" s="311">
        <f t="shared" si="1277"/>
        <v>0</v>
      </c>
      <c r="WI95" s="311">
        <f t="shared" si="1277"/>
        <v>0</v>
      </c>
      <c r="WJ95" s="311">
        <f t="shared" si="1277"/>
        <v>0</v>
      </c>
      <c r="WK95" s="311">
        <f t="shared" si="1277"/>
        <v>0</v>
      </c>
      <c r="WL95" s="311">
        <f t="shared" si="1277"/>
        <v>0</v>
      </c>
      <c r="WM95" s="311">
        <f t="shared" si="1277"/>
        <v>0</v>
      </c>
      <c r="WN95" s="311">
        <f t="shared" si="1277"/>
        <v>0</v>
      </c>
      <c r="WO95" s="311">
        <f t="shared" si="1277"/>
        <v>0</v>
      </c>
      <c r="WP95" s="311">
        <f t="shared" si="1277"/>
        <v>0</v>
      </c>
      <c r="WR95" s="311">
        <f t="shared" ref="WR95:XZ95" si="1278">WR$41*WR71</f>
        <v>0</v>
      </c>
      <c r="WS95" s="311">
        <f t="shared" si="1278"/>
        <v>0</v>
      </c>
      <c r="WT95" s="311">
        <f t="shared" si="1278"/>
        <v>0</v>
      </c>
      <c r="WU95" s="311">
        <f t="shared" si="1278"/>
        <v>0</v>
      </c>
      <c r="WV95" s="311">
        <f t="shared" si="1278"/>
        <v>0</v>
      </c>
      <c r="WW95" s="311">
        <f t="shared" si="1278"/>
        <v>0</v>
      </c>
      <c r="WX95" s="311">
        <f t="shared" si="1278"/>
        <v>0</v>
      </c>
      <c r="WY95" s="311">
        <f t="shared" si="1278"/>
        <v>0</v>
      </c>
      <c r="WZ95" s="311">
        <f t="shared" si="1278"/>
        <v>0</v>
      </c>
      <c r="XA95" s="311">
        <f t="shared" si="1278"/>
        <v>0</v>
      </c>
      <c r="XB95" s="311">
        <f t="shared" si="1278"/>
        <v>0</v>
      </c>
      <c r="XC95" s="311">
        <f t="shared" si="1278"/>
        <v>0</v>
      </c>
      <c r="XD95" s="311">
        <f t="shared" si="1278"/>
        <v>0</v>
      </c>
      <c r="XE95" s="311">
        <f t="shared" si="1278"/>
        <v>0</v>
      </c>
      <c r="XF95" s="311">
        <f t="shared" si="1278"/>
        <v>0</v>
      </c>
      <c r="XG95" s="311">
        <f t="shared" si="1278"/>
        <v>0</v>
      </c>
      <c r="XH95" s="311">
        <f t="shared" si="1278"/>
        <v>0</v>
      </c>
      <c r="XI95" s="311">
        <f t="shared" si="1278"/>
        <v>0</v>
      </c>
      <c r="XJ95" s="311">
        <f t="shared" si="1278"/>
        <v>0</v>
      </c>
      <c r="XK95" s="311">
        <f t="shared" si="1278"/>
        <v>0</v>
      </c>
      <c r="XL95" s="311">
        <f t="shared" si="1278"/>
        <v>0</v>
      </c>
      <c r="XM95" s="311">
        <f t="shared" si="1278"/>
        <v>0</v>
      </c>
      <c r="XN95" s="311">
        <f t="shared" si="1278"/>
        <v>0</v>
      </c>
      <c r="XO95" s="311">
        <f t="shared" si="1278"/>
        <v>0</v>
      </c>
      <c r="XP95" s="311">
        <f t="shared" si="1278"/>
        <v>0</v>
      </c>
      <c r="XQ95" s="311">
        <f t="shared" si="1278"/>
        <v>0</v>
      </c>
      <c r="XR95" s="311">
        <f t="shared" si="1278"/>
        <v>0</v>
      </c>
      <c r="XS95" s="311">
        <f t="shared" si="1278"/>
        <v>0</v>
      </c>
      <c r="XT95" s="311">
        <f t="shared" si="1278"/>
        <v>0</v>
      </c>
      <c r="XU95" s="311">
        <f t="shared" si="1278"/>
        <v>0</v>
      </c>
      <c r="XV95" s="311">
        <f t="shared" si="1278"/>
        <v>0</v>
      </c>
      <c r="XW95" s="311">
        <f t="shared" si="1278"/>
        <v>0</v>
      </c>
      <c r="XX95" s="311">
        <f t="shared" si="1278"/>
        <v>0</v>
      </c>
      <c r="XY95" s="311">
        <f t="shared" si="1278"/>
        <v>0</v>
      </c>
      <c r="XZ95" s="311">
        <f t="shared" si="1278"/>
        <v>0</v>
      </c>
      <c r="YB95" s="311">
        <f t="shared" ref="YB95:ZJ95" si="1279">YB$41*YB71</f>
        <v>0</v>
      </c>
      <c r="YC95" s="311">
        <f t="shared" si="1279"/>
        <v>0</v>
      </c>
      <c r="YD95" s="311">
        <f t="shared" si="1279"/>
        <v>0</v>
      </c>
      <c r="YE95" s="311">
        <f t="shared" si="1279"/>
        <v>0</v>
      </c>
      <c r="YF95" s="311">
        <f t="shared" si="1279"/>
        <v>0</v>
      </c>
      <c r="YG95" s="311">
        <f t="shared" si="1279"/>
        <v>0</v>
      </c>
      <c r="YH95" s="311">
        <f t="shared" si="1279"/>
        <v>0</v>
      </c>
      <c r="YI95" s="311">
        <f t="shared" si="1279"/>
        <v>0</v>
      </c>
      <c r="YJ95" s="311">
        <f t="shared" si="1279"/>
        <v>0</v>
      </c>
      <c r="YK95" s="311">
        <f t="shared" si="1279"/>
        <v>0</v>
      </c>
      <c r="YL95" s="311">
        <f t="shared" si="1279"/>
        <v>0</v>
      </c>
      <c r="YM95" s="311">
        <f t="shared" si="1279"/>
        <v>0</v>
      </c>
      <c r="YN95" s="311">
        <f t="shared" si="1279"/>
        <v>0</v>
      </c>
      <c r="YO95" s="311">
        <f t="shared" si="1279"/>
        <v>0</v>
      </c>
      <c r="YP95" s="311">
        <f t="shared" si="1279"/>
        <v>0</v>
      </c>
      <c r="YQ95" s="311">
        <f t="shared" si="1279"/>
        <v>0</v>
      </c>
      <c r="YR95" s="311">
        <f t="shared" si="1279"/>
        <v>0</v>
      </c>
      <c r="YS95" s="311">
        <f t="shared" si="1279"/>
        <v>0</v>
      </c>
      <c r="YT95" s="311">
        <f t="shared" si="1279"/>
        <v>0</v>
      </c>
      <c r="YU95" s="311">
        <f t="shared" si="1279"/>
        <v>0</v>
      </c>
      <c r="YV95" s="311">
        <f t="shared" si="1279"/>
        <v>0</v>
      </c>
      <c r="YW95" s="311">
        <f t="shared" si="1279"/>
        <v>0</v>
      </c>
      <c r="YX95" s="311">
        <f t="shared" si="1279"/>
        <v>0</v>
      </c>
      <c r="YY95" s="311">
        <f t="shared" si="1279"/>
        <v>0</v>
      </c>
      <c r="YZ95" s="311">
        <f t="shared" si="1279"/>
        <v>0</v>
      </c>
      <c r="ZA95" s="311">
        <f t="shared" si="1279"/>
        <v>0</v>
      </c>
      <c r="ZB95" s="311">
        <f t="shared" si="1279"/>
        <v>0</v>
      </c>
      <c r="ZC95" s="311">
        <f t="shared" si="1279"/>
        <v>0</v>
      </c>
      <c r="ZD95" s="311">
        <f t="shared" si="1279"/>
        <v>0</v>
      </c>
      <c r="ZE95" s="311">
        <f t="shared" si="1279"/>
        <v>0</v>
      </c>
      <c r="ZF95" s="311">
        <f t="shared" si="1279"/>
        <v>0</v>
      </c>
      <c r="ZG95" s="311">
        <f t="shared" si="1279"/>
        <v>0</v>
      </c>
      <c r="ZH95" s="311">
        <f t="shared" si="1279"/>
        <v>0</v>
      </c>
      <c r="ZI95" s="311">
        <f t="shared" si="1279"/>
        <v>0</v>
      </c>
      <c r="ZJ95" s="311">
        <f t="shared" si="1279"/>
        <v>1.0697106742203384</v>
      </c>
      <c r="ZL95" s="311">
        <f t="shared" ref="ZL95:AAT95" si="1280">ZL$41*ZL71</f>
        <v>0</v>
      </c>
      <c r="ZM95" s="311">
        <f t="shared" si="1280"/>
        <v>0</v>
      </c>
      <c r="ZN95" s="311">
        <f t="shared" si="1280"/>
        <v>0</v>
      </c>
      <c r="ZO95" s="311">
        <f t="shared" si="1280"/>
        <v>0</v>
      </c>
      <c r="ZP95" s="311">
        <f t="shared" si="1280"/>
        <v>0</v>
      </c>
      <c r="ZQ95" s="311">
        <f t="shared" si="1280"/>
        <v>0</v>
      </c>
      <c r="ZR95" s="311">
        <f t="shared" si="1280"/>
        <v>0</v>
      </c>
      <c r="ZS95" s="311">
        <f t="shared" si="1280"/>
        <v>0</v>
      </c>
      <c r="ZT95" s="311">
        <f t="shared" si="1280"/>
        <v>0</v>
      </c>
      <c r="ZU95" s="311">
        <f t="shared" si="1280"/>
        <v>0</v>
      </c>
      <c r="ZV95" s="311">
        <f t="shared" si="1280"/>
        <v>0</v>
      </c>
      <c r="ZW95" s="311">
        <f t="shared" si="1280"/>
        <v>0</v>
      </c>
      <c r="ZX95" s="311">
        <f t="shared" si="1280"/>
        <v>0</v>
      </c>
      <c r="ZY95" s="311">
        <f t="shared" si="1280"/>
        <v>0</v>
      </c>
      <c r="ZZ95" s="311">
        <f t="shared" si="1280"/>
        <v>0</v>
      </c>
      <c r="AAA95" s="311">
        <f t="shared" si="1280"/>
        <v>0</v>
      </c>
      <c r="AAB95" s="311">
        <f t="shared" si="1280"/>
        <v>0</v>
      </c>
      <c r="AAC95" s="311">
        <f t="shared" si="1280"/>
        <v>0</v>
      </c>
      <c r="AAD95" s="311">
        <f t="shared" si="1280"/>
        <v>0</v>
      </c>
      <c r="AAE95" s="311">
        <f t="shared" si="1280"/>
        <v>0</v>
      </c>
      <c r="AAF95" s="311">
        <f t="shared" si="1280"/>
        <v>0</v>
      </c>
      <c r="AAG95" s="311">
        <f t="shared" si="1280"/>
        <v>0</v>
      </c>
      <c r="AAH95" s="311">
        <f t="shared" si="1280"/>
        <v>0</v>
      </c>
      <c r="AAI95" s="311">
        <f t="shared" si="1280"/>
        <v>0</v>
      </c>
      <c r="AAJ95" s="311">
        <f t="shared" si="1280"/>
        <v>0</v>
      </c>
      <c r="AAK95" s="311">
        <f t="shared" si="1280"/>
        <v>0</v>
      </c>
      <c r="AAL95" s="311">
        <f t="shared" si="1280"/>
        <v>0</v>
      </c>
      <c r="AAM95" s="311">
        <f t="shared" si="1280"/>
        <v>0</v>
      </c>
      <c r="AAN95" s="311">
        <f t="shared" si="1280"/>
        <v>0</v>
      </c>
      <c r="AAO95" s="311">
        <f t="shared" si="1280"/>
        <v>0</v>
      </c>
      <c r="AAP95" s="311">
        <f t="shared" si="1280"/>
        <v>0</v>
      </c>
      <c r="AAQ95" s="311">
        <f t="shared" si="1280"/>
        <v>0</v>
      </c>
      <c r="AAR95" s="311">
        <f t="shared" si="1280"/>
        <v>0</v>
      </c>
      <c r="AAS95" s="311">
        <f t="shared" si="1280"/>
        <v>0</v>
      </c>
      <c r="AAT95" s="311">
        <f t="shared" si="1280"/>
        <v>0</v>
      </c>
      <c r="AAV95" s="311">
        <f t="shared" ref="AAV95:ACD95" si="1281">AAV$41*AAV71</f>
        <v>5.4094831119169788E-2</v>
      </c>
      <c r="AAW95" s="311">
        <f t="shared" si="1281"/>
        <v>2.5390648869285697E-2</v>
      </c>
      <c r="AAX95" s="311">
        <f t="shared" si="1281"/>
        <v>2.4061965468458787E-2</v>
      </c>
      <c r="AAY95" s="311">
        <f t="shared" si="1281"/>
        <v>1.9416941171075824E-2</v>
      </c>
      <c r="AAZ95" s="311">
        <f t="shared" si="1281"/>
        <v>2.1136927316430829E-2</v>
      </c>
      <c r="ABA95" s="311">
        <f t="shared" si="1281"/>
        <v>1.645361325680398E-2</v>
      </c>
      <c r="ABB95" s="311">
        <f t="shared" si="1281"/>
        <v>1.3188223007705918E-2</v>
      </c>
      <c r="ABC95" s="311">
        <f t="shared" si="1281"/>
        <v>3.8771137995290979E-2</v>
      </c>
      <c r="ABD95" s="311">
        <f t="shared" si="1281"/>
        <v>3.5066965089979175E-2</v>
      </c>
      <c r="ABE95" s="311">
        <f t="shared" si="1281"/>
        <v>4.1221184624680995E-2</v>
      </c>
      <c r="ABF95" s="311">
        <f t="shared" si="1281"/>
        <v>0.13556020608856936</v>
      </c>
      <c r="ABG95" s="311">
        <f t="shared" si="1281"/>
        <v>0.11538958781053169</v>
      </c>
      <c r="ABH95" s="311">
        <f t="shared" si="1281"/>
        <v>0.10874490642562903</v>
      </c>
      <c r="ABI95" s="311">
        <f t="shared" si="1281"/>
        <v>0.17831841722708222</v>
      </c>
      <c r="ABJ95" s="311">
        <f t="shared" si="1281"/>
        <v>6.6290670477783475E-2</v>
      </c>
      <c r="ABK95" s="311">
        <f t="shared" si="1281"/>
        <v>4.4374575612491286E-2</v>
      </c>
      <c r="ABL95" s="311">
        <f t="shared" si="1281"/>
        <v>9.8601351439510987E-2</v>
      </c>
      <c r="ABM95" s="311">
        <f t="shared" si="1281"/>
        <v>0.13823352325500818</v>
      </c>
      <c r="ABN95" s="311">
        <f t="shared" si="1281"/>
        <v>6.533339077822449E-2</v>
      </c>
      <c r="ABO95" s="311">
        <f t="shared" si="1281"/>
        <v>6.5268890250510386E-2</v>
      </c>
      <c r="ABP95" s="311">
        <f t="shared" si="1281"/>
        <v>6.6258167094325637E-2</v>
      </c>
      <c r="ABQ95" s="311">
        <f t="shared" si="1281"/>
        <v>6.6311380029689782E-2</v>
      </c>
      <c r="ABR95" s="311">
        <f t="shared" si="1281"/>
        <v>0.14229921511544966</v>
      </c>
      <c r="ABS95" s="311">
        <f t="shared" si="1281"/>
        <v>0.14235808799588193</v>
      </c>
      <c r="ABT95" s="311">
        <f t="shared" si="1281"/>
        <v>0.3342733765364001</v>
      </c>
      <c r="ABU95" s="311">
        <f t="shared" si="1281"/>
        <v>0.17852368913384914</v>
      </c>
      <c r="ABV95" s="311">
        <f t="shared" si="1281"/>
        <v>6.6311380029689782E-2</v>
      </c>
      <c r="ABW95" s="311">
        <f t="shared" si="1281"/>
        <v>0.1489137563875477</v>
      </c>
      <c r="ABX95" s="311">
        <f t="shared" si="1281"/>
        <v>6.4500527714115963E-2</v>
      </c>
      <c r="ABY95" s="311">
        <f t="shared" si="1281"/>
        <v>0.15583997761487547</v>
      </c>
      <c r="ABZ95" s="311">
        <f t="shared" si="1281"/>
        <v>8.385068602835076E-2</v>
      </c>
      <c r="ACA95" s="311">
        <f t="shared" si="1281"/>
        <v>4.2927786962353741E-2</v>
      </c>
      <c r="ACB95" s="311">
        <f t="shared" si="1281"/>
        <v>5.1727294554123046E-2</v>
      </c>
      <c r="ACC95" s="311">
        <f t="shared" si="1281"/>
        <v>5.4170163187866743E-2</v>
      </c>
      <c r="ACD95" s="311">
        <f t="shared" si="1281"/>
        <v>3.9615327138180549E-2</v>
      </c>
      <c r="ACF95" s="311">
        <f t="shared" ref="ACF95:ADN95" si="1282">ACF$41*ACF71</f>
        <v>69.445759182010278</v>
      </c>
      <c r="ACG95" s="311">
        <f t="shared" si="1282"/>
        <v>82.050712402027898</v>
      </c>
      <c r="ACH95" s="311">
        <f t="shared" si="1282"/>
        <v>87.495785415606733</v>
      </c>
      <c r="ACI95" s="311">
        <f t="shared" si="1282"/>
        <v>88.869210735844121</v>
      </c>
      <c r="ACJ95" s="311">
        <f t="shared" si="1282"/>
        <v>98.932402816639822</v>
      </c>
      <c r="ACK95" s="311">
        <f t="shared" si="1282"/>
        <v>114.09232792654656</v>
      </c>
      <c r="ACL95" s="311">
        <f t="shared" si="1282"/>
        <v>128.63575261869084</v>
      </c>
      <c r="ACM95" s="311">
        <f t="shared" si="1282"/>
        <v>136.43461918129091</v>
      </c>
      <c r="ACN95" s="311">
        <f t="shared" si="1282"/>
        <v>143.46427655664058</v>
      </c>
      <c r="ACO95" s="311">
        <f t="shared" si="1282"/>
        <v>166.27191582047439</v>
      </c>
      <c r="ACP95" s="311">
        <f t="shared" si="1282"/>
        <v>145.8924700498049</v>
      </c>
      <c r="ACQ95" s="311">
        <f t="shared" si="1282"/>
        <v>175.86619921533739</v>
      </c>
      <c r="ACR95" s="311">
        <f t="shared" si="1282"/>
        <v>184.1032250092174</v>
      </c>
      <c r="ACS95" s="311">
        <f t="shared" si="1282"/>
        <v>177.87717338389214</v>
      </c>
      <c r="ACT95" s="311">
        <f t="shared" si="1282"/>
        <v>196.23158546011737</v>
      </c>
      <c r="ACU95" s="311">
        <f t="shared" si="1282"/>
        <v>203.09734801774212</v>
      </c>
      <c r="ACV95" s="311">
        <f t="shared" si="1282"/>
        <v>215.47511941482688</v>
      </c>
      <c r="ACW95" s="311">
        <f t="shared" si="1282"/>
        <v>193.07100844745418</v>
      </c>
      <c r="ACX95" s="311">
        <f t="shared" si="1282"/>
        <v>188.48976913441098</v>
      </c>
      <c r="ACY95" s="311">
        <f t="shared" si="1282"/>
        <v>206.90289075096968</v>
      </c>
      <c r="ACZ95" s="311">
        <f t="shared" si="1282"/>
        <v>225.99823894934966</v>
      </c>
      <c r="ADA95" s="311">
        <f t="shared" si="1282"/>
        <v>236.88621567661789</v>
      </c>
      <c r="ADB95" s="311">
        <f t="shared" si="1282"/>
        <v>250.96602944536764</v>
      </c>
      <c r="ADC95" s="311">
        <f t="shared" si="1282"/>
        <v>249.50661520265791</v>
      </c>
      <c r="ADD95" s="311">
        <f t="shared" si="1282"/>
        <v>227.71009946813422</v>
      </c>
      <c r="ADE95" s="311">
        <f t="shared" si="1282"/>
        <v>245.0844071990243</v>
      </c>
      <c r="ADF95" s="311">
        <f t="shared" si="1282"/>
        <v>262.50809024406425</v>
      </c>
      <c r="ADG95" s="311">
        <f t="shared" si="1282"/>
        <v>279.35984836120525</v>
      </c>
      <c r="ADH95" s="311">
        <f t="shared" si="1282"/>
        <v>289.2763982983937</v>
      </c>
      <c r="ADI95" s="311">
        <f t="shared" si="1282"/>
        <v>304.67500617863681</v>
      </c>
      <c r="ADJ95" s="311">
        <f t="shared" si="1282"/>
        <v>310.57476127058578</v>
      </c>
      <c r="ADK95" s="311">
        <f t="shared" si="1282"/>
        <v>167.24885647767934</v>
      </c>
      <c r="ADL95" s="311">
        <f t="shared" si="1282"/>
        <v>196.5151901570768</v>
      </c>
      <c r="ADM95" s="311">
        <f t="shared" si="1282"/>
        <v>207.85375712334763</v>
      </c>
      <c r="ADN95" s="311">
        <f t="shared" si="1282"/>
        <v>209.1979376495168</v>
      </c>
      <c r="ADP95" s="311">
        <f t="shared" ref="ADP95:AEX95" si="1283">ADP$41*ADP71</f>
        <v>0</v>
      </c>
      <c r="ADQ95" s="311">
        <f t="shared" si="1283"/>
        <v>0</v>
      </c>
      <c r="ADR95" s="311">
        <f t="shared" si="1283"/>
        <v>0</v>
      </c>
      <c r="ADS95" s="311">
        <f t="shared" si="1283"/>
        <v>0</v>
      </c>
      <c r="ADT95" s="311">
        <f t="shared" si="1283"/>
        <v>0</v>
      </c>
      <c r="ADU95" s="311">
        <f t="shared" si="1283"/>
        <v>0</v>
      </c>
      <c r="ADV95" s="311">
        <f t="shared" si="1283"/>
        <v>0</v>
      </c>
      <c r="ADW95" s="311">
        <f t="shared" si="1283"/>
        <v>0</v>
      </c>
      <c r="ADX95" s="311">
        <f t="shared" si="1283"/>
        <v>0</v>
      </c>
      <c r="ADY95" s="311">
        <f t="shared" si="1283"/>
        <v>0</v>
      </c>
      <c r="ADZ95" s="311">
        <f t="shared" si="1283"/>
        <v>0</v>
      </c>
      <c r="AEA95" s="311">
        <f t="shared" si="1283"/>
        <v>0</v>
      </c>
      <c r="AEB95" s="311">
        <f t="shared" si="1283"/>
        <v>0</v>
      </c>
      <c r="AEC95" s="311">
        <f t="shared" si="1283"/>
        <v>0</v>
      </c>
      <c r="AED95" s="311">
        <f t="shared" si="1283"/>
        <v>0</v>
      </c>
      <c r="AEE95" s="311">
        <f t="shared" si="1283"/>
        <v>0</v>
      </c>
      <c r="AEF95" s="311">
        <f t="shared" si="1283"/>
        <v>0</v>
      </c>
      <c r="AEG95" s="311">
        <f t="shared" si="1283"/>
        <v>0</v>
      </c>
      <c r="AEH95" s="311">
        <f t="shared" si="1283"/>
        <v>0</v>
      </c>
      <c r="AEI95" s="311">
        <f t="shared" si="1283"/>
        <v>0</v>
      </c>
      <c r="AEJ95" s="311">
        <f t="shared" si="1283"/>
        <v>0</v>
      </c>
      <c r="AEK95" s="311">
        <f t="shared" si="1283"/>
        <v>0</v>
      </c>
      <c r="AEL95" s="311">
        <f t="shared" si="1283"/>
        <v>0</v>
      </c>
      <c r="AEM95" s="311">
        <f t="shared" si="1283"/>
        <v>0</v>
      </c>
      <c r="AEN95" s="311">
        <f t="shared" si="1283"/>
        <v>0</v>
      </c>
      <c r="AEO95" s="311">
        <f t="shared" si="1283"/>
        <v>0</v>
      </c>
      <c r="AEP95" s="311">
        <f t="shared" si="1283"/>
        <v>0</v>
      </c>
      <c r="AEQ95" s="311">
        <f t="shared" si="1283"/>
        <v>0</v>
      </c>
      <c r="AER95" s="311">
        <f t="shared" si="1283"/>
        <v>0</v>
      </c>
      <c r="AES95" s="311">
        <f t="shared" si="1283"/>
        <v>0</v>
      </c>
      <c r="AET95" s="311">
        <f t="shared" si="1283"/>
        <v>0</v>
      </c>
      <c r="AEU95" s="311">
        <f t="shared" si="1283"/>
        <v>0</v>
      </c>
      <c r="AEV95" s="311">
        <f t="shared" si="1283"/>
        <v>0</v>
      </c>
      <c r="AEW95" s="311">
        <f t="shared" si="1283"/>
        <v>0</v>
      </c>
      <c r="AEX95" s="311">
        <f t="shared" si="1283"/>
        <v>0</v>
      </c>
      <c r="AEZ95" s="311">
        <f t="shared" ref="AEZ95:AGH95" si="1284">AEZ$41*AEZ71</f>
        <v>0</v>
      </c>
      <c r="AFA95" s="311">
        <f t="shared" si="1284"/>
        <v>0</v>
      </c>
      <c r="AFB95" s="311">
        <f t="shared" si="1284"/>
        <v>0</v>
      </c>
      <c r="AFC95" s="311">
        <f t="shared" si="1284"/>
        <v>0</v>
      </c>
      <c r="AFD95" s="311">
        <f t="shared" si="1284"/>
        <v>0</v>
      </c>
      <c r="AFE95" s="311">
        <f t="shared" si="1284"/>
        <v>0</v>
      </c>
      <c r="AFF95" s="311">
        <f t="shared" si="1284"/>
        <v>0</v>
      </c>
      <c r="AFG95" s="311">
        <f t="shared" si="1284"/>
        <v>0</v>
      </c>
      <c r="AFH95" s="311">
        <f t="shared" si="1284"/>
        <v>0</v>
      </c>
      <c r="AFI95" s="311">
        <f t="shared" si="1284"/>
        <v>0</v>
      </c>
      <c r="AFJ95" s="311">
        <f t="shared" si="1284"/>
        <v>0</v>
      </c>
      <c r="AFK95" s="311">
        <f t="shared" si="1284"/>
        <v>0</v>
      </c>
      <c r="AFL95" s="311">
        <f t="shared" si="1284"/>
        <v>0</v>
      </c>
      <c r="AFM95" s="311">
        <f t="shared" si="1284"/>
        <v>0</v>
      </c>
      <c r="AFN95" s="311">
        <f t="shared" si="1284"/>
        <v>0</v>
      </c>
      <c r="AFO95" s="311">
        <f t="shared" si="1284"/>
        <v>0</v>
      </c>
      <c r="AFP95" s="311">
        <f t="shared" si="1284"/>
        <v>0</v>
      </c>
      <c r="AFQ95" s="311">
        <f t="shared" si="1284"/>
        <v>0</v>
      </c>
      <c r="AFR95" s="311">
        <f t="shared" si="1284"/>
        <v>0</v>
      </c>
      <c r="AFS95" s="311">
        <f t="shared" si="1284"/>
        <v>0</v>
      </c>
      <c r="AFT95" s="311">
        <f t="shared" si="1284"/>
        <v>0</v>
      </c>
      <c r="AFU95" s="311">
        <f t="shared" si="1284"/>
        <v>0</v>
      </c>
      <c r="AFV95" s="311">
        <f t="shared" si="1284"/>
        <v>0</v>
      </c>
      <c r="AFW95" s="311">
        <f t="shared" si="1284"/>
        <v>0</v>
      </c>
      <c r="AFX95" s="311">
        <f t="shared" si="1284"/>
        <v>0</v>
      </c>
      <c r="AFY95" s="311">
        <f t="shared" si="1284"/>
        <v>0</v>
      </c>
      <c r="AFZ95" s="311">
        <f t="shared" si="1284"/>
        <v>0</v>
      </c>
      <c r="AGA95" s="311">
        <f t="shared" si="1284"/>
        <v>0</v>
      </c>
      <c r="AGB95" s="311">
        <f t="shared" si="1284"/>
        <v>0</v>
      </c>
      <c r="AGC95" s="311">
        <f t="shared" si="1284"/>
        <v>0</v>
      </c>
      <c r="AGD95" s="311">
        <f t="shared" si="1284"/>
        <v>0</v>
      </c>
      <c r="AGE95" s="311">
        <f t="shared" si="1284"/>
        <v>0</v>
      </c>
      <c r="AGF95" s="311">
        <f t="shared" si="1284"/>
        <v>0</v>
      </c>
      <c r="AGG95" s="311">
        <f t="shared" si="1284"/>
        <v>0</v>
      </c>
      <c r="AGH95" s="311">
        <f t="shared" si="1284"/>
        <v>0</v>
      </c>
    </row>
    <row r="96" spans="3:866" ht="22.5" x14ac:dyDescent="0.25">
      <c r="C96" s="149" t="s">
        <v>102</v>
      </c>
      <c r="D96" s="311">
        <f t="shared" ref="D96:AL96" si="1285">D$41*D72</f>
        <v>20.265105896121433</v>
      </c>
      <c r="E96" s="311">
        <f t="shared" si="1285"/>
        <v>18.29322519190201</v>
      </c>
      <c r="F96" s="311">
        <f t="shared" si="1285"/>
        <v>31.863121624556634</v>
      </c>
      <c r="G96" s="311">
        <f t="shared" si="1285"/>
        <v>42.752283575517964</v>
      </c>
      <c r="H96" s="311">
        <f t="shared" si="1285"/>
        <v>44.316582984663413</v>
      </c>
      <c r="I96" s="311">
        <f t="shared" si="1285"/>
        <v>59.364942823799041</v>
      </c>
      <c r="J96" s="311">
        <f t="shared" si="1285"/>
        <v>61.151187357142668</v>
      </c>
      <c r="K96" s="311">
        <f t="shared" si="1285"/>
        <v>61.22410254292997</v>
      </c>
      <c r="L96" s="311">
        <f t="shared" si="1285"/>
        <v>80.742161237894919</v>
      </c>
      <c r="M96" s="311">
        <f t="shared" si="1285"/>
        <v>65.778759358156591</v>
      </c>
      <c r="N96" s="311">
        <f t="shared" si="1285"/>
        <v>68.243347689788806</v>
      </c>
      <c r="O96" s="311">
        <f t="shared" si="1285"/>
        <v>96.147219758994396</v>
      </c>
      <c r="P96" s="311">
        <f t="shared" si="1285"/>
        <v>93.389855779753205</v>
      </c>
      <c r="Q96" s="311">
        <f t="shared" si="1285"/>
        <v>71.32258262335894</v>
      </c>
      <c r="R96" s="311">
        <f t="shared" si="1285"/>
        <v>81.127494983382462</v>
      </c>
      <c r="S96" s="311">
        <f t="shared" si="1285"/>
        <v>82.549455520278897</v>
      </c>
      <c r="T96" s="311">
        <f t="shared" si="1285"/>
        <v>98.264883549157517</v>
      </c>
      <c r="U96" s="311">
        <f t="shared" si="1285"/>
        <v>315.48444376097319</v>
      </c>
      <c r="V96" s="311">
        <f t="shared" si="1285"/>
        <v>255.93041934087285</v>
      </c>
      <c r="W96" s="311">
        <f t="shared" si="1285"/>
        <v>282.57306119586434</v>
      </c>
      <c r="X96" s="311">
        <f t="shared" si="1285"/>
        <v>291.3177865239706</v>
      </c>
      <c r="Y96" s="311">
        <f t="shared" si="1285"/>
        <v>304.49828902063746</v>
      </c>
      <c r="Z96" s="311">
        <f t="shared" si="1285"/>
        <v>343.58283551158547</v>
      </c>
      <c r="AA96" s="311">
        <f t="shared" si="1285"/>
        <v>440.21953278562279</v>
      </c>
      <c r="AB96" s="311">
        <f t="shared" si="1285"/>
        <v>582.12307590868204</v>
      </c>
      <c r="AC96" s="311">
        <f t="shared" si="1285"/>
        <v>2104.3029082573494</v>
      </c>
      <c r="AD96" s="311">
        <f t="shared" si="1285"/>
        <v>3464.5797727062936</v>
      </c>
      <c r="AE96" s="311">
        <f t="shared" si="1285"/>
        <v>5338.9074920096846</v>
      </c>
      <c r="AF96" s="311">
        <f t="shared" si="1285"/>
        <v>4925.2451475297912</v>
      </c>
      <c r="AG96" s="311">
        <f t="shared" si="1285"/>
        <v>5809.3787311651995</v>
      </c>
      <c r="AH96" s="311">
        <f t="shared" si="1285"/>
        <v>4730.6483784140655</v>
      </c>
      <c r="AI96" s="311">
        <f t="shared" si="1285"/>
        <v>7643.9955615833715</v>
      </c>
      <c r="AJ96" s="311">
        <f t="shared" si="1285"/>
        <v>3328.6224589027447</v>
      </c>
      <c r="AK96" s="311">
        <f t="shared" si="1285"/>
        <v>4689.2263620019157</v>
      </c>
      <c r="AL96" s="311">
        <f t="shared" si="1285"/>
        <v>4865.1868969758598</v>
      </c>
      <c r="AN96" s="311">
        <f t="shared" ref="AN96:BV96" si="1286">AN$41*AN72</f>
        <v>9.9776072459199749</v>
      </c>
      <c r="AO96" s="311">
        <f t="shared" si="1286"/>
        <v>9.5930257095861471</v>
      </c>
      <c r="AP96" s="311">
        <f t="shared" si="1286"/>
        <v>0</v>
      </c>
      <c r="AQ96" s="311">
        <f t="shared" si="1286"/>
        <v>0</v>
      </c>
      <c r="AR96" s="311">
        <f t="shared" si="1286"/>
        <v>0</v>
      </c>
      <c r="AS96" s="311">
        <f t="shared" si="1286"/>
        <v>0</v>
      </c>
      <c r="AT96" s="311">
        <f t="shared" si="1286"/>
        <v>0</v>
      </c>
      <c r="AU96" s="311">
        <f t="shared" si="1286"/>
        <v>0</v>
      </c>
      <c r="AV96" s="311">
        <f t="shared" si="1286"/>
        <v>0</v>
      </c>
      <c r="AW96" s="311">
        <f t="shared" si="1286"/>
        <v>0</v>
      </c>
      <c r="AX96" s="311">
        <f t="shared" si="1286"/>
        <v>37.040996044435602</v>
      </c>
      <c r="AY96" s="311">
        <f t="shared" si="1286"/>
        <v>0</v>
      </c>
      <c r="AZ96" s="311">
        <f t="shared" si="1286"/>
        <v>0</v>
      </c>
      <c r="BA96" s="311">
        <f t="shared" si="1286"/>
        <v>47.828081089894695</v>
      </c>
      <c r="BB96" s="311">
        <f t="shared" si="1286"/>
        <v>0</v>
      </c>
      <c r="BC96" s="311">
        <f t="shared" si="1286"/>
        <v>0</v>
      </c>
      <c r="BD96" s="311">
        <f t="shared" si="1286"/>
        <v>0</v>
      </c>
      <c r="BE96" s="311">
        <f t="shared" si="1286"/>
        <v>0</v>
      </c>
      <c r="BF96" s="311">
        <f t="shared" si="1286"/>
        <v>0</v>
      </c>
      <c r="BG96" s="311">
        <f t="shared" si="1286"/>
        <v>0</v>
      </c>
      <c r="BH96" s="311">
        <f t="shared" si="1286"/>
        <v>0</v>
      </c>
      <c r="BI96" s="311">
        <f t="shared" si="1286"/>
        <v>0</v>
      </c>
      <c r="BJ96" s="311">
        <f t="shared" si="1286"/>
        <v>0</v>
      </c>
      <c r="BK96" s="311">
        <f t="shared" si="1286"/>
        <v>0</v>
      </c>
      <c r="BL96" s="311">
        <f t="shared" si="1286"/>
        <v>48.65765325048428</v>
      </c>
      <c r="BM96" s="311">
        <f t="shared" si="1286"/>
        <v>26.745207976728366</v>
      </c>
      <c r="BN96" s="311">
        <f t="shared" si="1286"/>
        <v>0</v>
      </c>
      <c r="BO96" s="311">
        <f t="shared" si="1286"/>
        <v>0</v>
      </c>
      <c r="BP96" s="311">
        <f t="shared" si="1286"/>
        <v>0</v>
      </c>
      <c r="BQ96" s="311">
        <f t="shared" si="1286"/>
        <v>0</v>
      </c>
      <c r="BR96" s="311">
        <f t="shared" si="1286"/>
        <v>0</v>
      </c>
      <c r="BS96" s="311">
        <f t="shared" si="1286"/>
        <v>19.456215683194223</v>
      </c>
      <c r="BT96" s="311">
        <f t="shared" si="1286"/>
        <v>9.5902453685578593</v>
      </c>
      <c r="BU96" s="311">
        <f t="shared" si="1286"/>
        <v>15.175640263445111</v>
      </c>
      <c r="BV96" s="311">
        <f t="shared" si="1286"/>
        <v>15.650921803078226</v>
      </c>
      <c r="BX96" s="311">
        <f t="shared" ref="BX96:DF96" si="1287">BX$41*BX72</f>
        <v>0</v>
      </c>
      <c r="BY96" s="311">
        <f t="shared" si="1287"/>
        <v>0</v>
      </c>
      <c r="BZ96" s="311">
        <f t="shared" si="1287"/>
        <v>0</v>
      </c>
      <c r="CA96" s="311">
        <f t="shared" si="1287"/>
        <v>4.6710413880799344E-3</v>
      </c>
      <c r="CB96" s="311">
        <f t="shared" si="1287"/>
        <v>0</v>
      </c>
      <c r="CC96" s="311">
        <f t="shared" si="1287"/>
        <v>4.5656920313596038E-3</v>
      </c>
      <c r="CD96" s="311">
        <f t="shared" si="1287"/>
        <v>4.4886040841885392E-3</v>
      </c>
      <c r="CE96" s="311">
        <f t="shared" si="1287"/>
        <v>0</v>
      </c>
      <c r="CF96" s="311">
        <f t="shared" si="1287"/>
        <v>0</v>
      </c>
      <c r="CG96" s="311">
        <f t="shared" si="1287"/>
        <v>1.0021225932306179E-3</v>
      </c>
      <c r="CH96" s="311">
        <f t="shared" si="1287"/>
        <v>0</v>
      </c>
      <c r="CI96" s="311">
        <f t="shared" si="1287"/>
        <v>0</v>
      </c>
      <c r="CJ96" s="311">
        <f t="shared" si="1287"/>
        <v>0</v>
      </c>
      <c r="CK96" s="311">
        <f t="shared" si="1287"/>
        <v>0</v>
      </c>
      <c r="CL96" s="311">
        <f t="shared" si="1287"/>
        <v>1.0696933340111458E-3</v>
      </c>
      <c r="CM96" s="311">
        <f t="shared" si="1287"/>
        <v>1.0864388003636073E-3</v>
      </c>
      <c r="CN96" s="311">
        <f t="shared" si="1287"/>
        <v>0</v>
      </c>
      <c r="CO96" s="311">
        <f t="shared" si="1287"/>
        <v>0</v>
      </c>
      <c r="CP96" s="311">
        <f t="shared" si="1287"/>
        <v>1.4200923902564618E-2</v>
      </c>
      <c r="CQ96" s="311">
        <f t="shared" si="1287"/>
        <v>1.4215815165327775E-2</v>
      </c>
      <c r="CR96" s="311">
        <f t="shared" si="1287"/>
        <v>1.258226984571922E-2</v>
      </c>
      <c r="CS96" s="311">
        <f t="shared" si="1287"/>
        <v>1.3309026150704258E-2</v>
      </c>
      <c r="CT96" s="311">
        <f t="shared" si="1287"/>
        <v>0</v>
      </c>
      <c r="CU96" s="311">
        <f t="shared" si="1287"/>
        <v>0</v>
      </c>
      <c r="CV96" s="311">
        <f t="shared" si="1287"/>
        <v>0</v>
      </c>
      <c r="CW96" s="311">
        <f t="shared" si="1287"/>
        <v>0</v>
      </c>
      <c r="CX96" s="311">
        <f t="shared" si="1287"/>
        <v>1.4882529900061338E-2</v>
      </c>
      <c r="CY96" s="311">
        <f t="shared" si="1287"/>
        <v>0</v>
      </c>
      <c r="CZ96" s="311">
        <f t="shared" si="1287"/>
        <v>1.19966278262947E-2</v>
      </c>
      <c r="DA96" s="311">
        <f t="shared" si="1287"/>
        <v>0</v>
      </c>
      <c r="DB96" s="311">
        <f t="shared" si="1287"/>
        <v>1.2202023573277595E-2</v>
      </c>
      <c r="DC96" s="311">
        <f t="shared" si="1287"/>
        <v>0.52540051738355942</v>
      </c>
      <c r="DD96" s="311">
        <f t="shared" si="1287"/>
        <v>0.11083444320021306</v>
      </c>
      <c r="DE96" s="311">
        <f t="shared" si="1287"/>
        <v>0.18599542253549742</v>
      </c>
      <c r="DF96" s="311">
        <f t="shared" si="1287"/>
        <v>0.45597395462373058</v>
      </c>
      <c r="DH96" s="311">
        <f t="shared" ref="DH96:EP96" si="1288">DH$41*DH72</f>
        <v>0</v>
      </c>
      <c r="DI96" s="311">
        <f t="shared" si="1288"/>
        <v>0</v>
      </c>
      <c r="DJ96" s="311">
        <f t="shared" si="1288"/>
        <v>2.2849025153143781E-2</v>
      </c>
      <c r="DK96" s="311">
        <f t="shared" si="1288"/>
        <v>0</v>
      </c>
      <c r="DL96" s="311">
        <f t="shared" si="1288"/>
        <v>2.2853023252973791E-2</v>
      </c>
      <c r="DM96" s="311">
        <f t="shared" si="1288"/>
        <v>0</v>
      </c>
      <c r="DN96" s="311">
        <f t="shared" si="1288"/>
        <v>0</v>
      </c>
      <c r="DO96" s="311">
        <f t="shared" si="1288"/>
        <v>2.2854241770630803E-2</v>
      </c>
      <c r="DP96" s="311">
        <f t="shared" si="1288"/>
        <v>2.2845271705346035E-2</v>
      </c>
      <c r="DQ96" s="311">
        <f t="shared" si="1288"/>
        <v>0</v>
      </c>
      <c r="DR96" s="311">
        <f t="shared" si="1288"/>
        <v>0</v>
      </c>
      <c r="DS96" s="311">
        <f t="shared" si="1288"/>
        <v>5.7118630749889071E-2</v>
      </c>
      <c r="DT96" s="311">
        <f t="shared" si="1288"/>
        <v>5.5202545554130601E-2</v>
      </c>
      <c r="DU96" s="311">
        <f t="shared" si="1288"/>
        <v>0</v>
      </c>
      <c r="DV96" s="311">
        <f t="shared" si="1288"/>
        <v>0</v>
      </c>
      <c r="DW96" s="311">
        <f t="shared" si="1288"/>
        <v>0</v>
      </c>
      <c r="DX96" s="311">
        <f t="shared" si="1288"/>
        <v>4.377717477735369E-2</v>
      </c>
      <c r="DY96" s="311">
        <f t="shared" si="1288"/>
        <v>2.6362760416666665E-2</v>
      </c>
      <c r="DZ96" s="311">
        <f t="shared" si="1288"/>
        <v>0</v>
      </c>
      <c r="EA96" s="311">
        <f t="shared" si="1288"/>
        <v>0</v>
      </c>
      <c r="EB96" s="311">
        <f t="shared" si="1288"/>
        <v>0</v>
      </c>
      <c r="EC96" s="311">
        <f t="shared" si="1288"/>
        <v>0</v>
      </c>
      <c r="ED96" s="311">
        <f t="shared" si="1288"/>
        <v>2.6922607421874998E-2</v>
      </c>
      <c r="EE96" s="311">
        <f t="shared" si="1288"/>
        <v>2.6922607421874998E-2</v>
      </c>
      <c r="EF96" s="311">
        <f t="shared" si="1288"/>
        <v>0</v>
      </c>
      <c r="EG96" s="311">
        <f t="shared" si="1288"/>
        <v>0</v>
      </c>
      <c r="EH96" s="311">
        <f t="shared" si="1288"/>
        <v>0</v>
      </c>
      <c r="EI96" s="311">
        <f t="shared" si="1288"/>
        <v>2.2494358510414154E-2</v>
      </c>
      <c r="EJ96" s="311">
        <f t="shared" si="1288"/>
        <v>0</v>
      </c>
      <c r="EK96" s="311">
        <f t="shared" si="1288"/>
        <v>1.1757032579591931</v>
      </c>
      <c r="EL96" s="311">
        <f t="shared" si="1288"/>
        <v>0</v>
      </c>
      <c r="EM96" s="311">
        <f t="shared" si="1288"/>
        <v>6.6100067978271643E-2</v>
      </c>
      <c r="EN96" s="311">
        <f t="shared" si="1288"/>
        <v>3.5307378188520901E-2</v>
      </c>
      <c r="EO96" s="311">
        <f t="shared" si="1288"/>
        <v>5.5870527754283583E-2</v>
      </c>
      <c r="EP96" s="311">
        <f t="shared" si="1288"/>
        <v>5.7626089047133768E-2</v>
      </c>
      <c r="ER96" s="311">
        <f t="shared" ref="ER96:FZ96" si="1289">ER$41*ER72</f>
        <v>0</v>
      </c>
      <c r="ES96" s="311">
        <f t="shared" si="1289"/>
        <v>0</v>
      </c>
      <c r="ET96" s="311">
        <f t="shared" si="1289"/>
        <v>0</v>
      </c>
      <c r="EU96" s="311">
        <f t="shared" si="1289"/>
        <v>0</v>
      </c>
      <c r="EV96" s="311">
        <f t="shared" si="1289"/>
        <v>0</v>
      </c>
      <c r="EW96" s="311">
        <f t="shared" si="1289"/>
        <v>0</v>
      </c>
      <c r="EX96" s="311">
        <f t="shared" si="1289"/>
        <v>0</v>
      </c>
      <c r="EY96" s="311">
        <f t="shared" si="1289"/>
        <v>0</v>
      </c>
      <c r="EZ96" s="311">
        <f t="shared" si="1289"/>
        <v>0</v>
      </c>
      <c r="FA96" s="311">
        <f t="shared" si="1289"/>
        <v>0</v>
      </c>
      <c r="FB96" s="311">
        <f t="shared" si="1289"/>
        <v>0</v>
      </c>
      <c r="FC96" s="311">
        <f t="shared" si="1289"/>
        <v>0</v>
      </c>
      <c r="FD96" s="311">
        <f t="shared" si="1289"/>
        <v>0</v>
      </c>
      <c r="FE96" s="311">
        <f t="shared" si="1289"/>
        <v>0</v>
      </c>
      <c r="FF96" s="311">
        <f t="shared" si="1289"/>
        <v>0</v>
      </c>
      <c r="FG96" s="311">
        <f t="shared" si="1289"/>
        <v>0</v>
      </c>
      <c r="FH96" s="311">
        <f t="shared" si="1289"/>
        <v>0</v>
      </c>
      <c r="FI96" s="311">
        <f t="shared" si="1289"/>
        <v>0</v>
      </c>
      <c r="FJ96" s="311">
        <f t="shared" si="1289"/>
        <v>0</v>
      </c>
      <c r="FK96" s="311">
        <f t="shared" si="1289"/>
        <v>0</v>
      </c>
      <c r="FL96" s="311">
        <f t="shared" si="1289"/>
        <v>0</v>
      </c>
      <c r="FM96" s="311">
        <f t="shared" si="1289"/>
        <v>0</v>
      </c>
      <c r="FN96" s="311">
        <f t="shared" si="1289"/>
        <v>0</v>
      </c>
      <c r="FO96" s="311">
        <f t="shared" si="1289"/>
        <v>0</v>
      </c>
      <c r="FP96" s="311">
        <f t="shared" si="1289"/>
        <v>0</v>
      </c>
      <c r="FQ96" s="311">
        <f t="shared" si="1289"/>
        <v>0</v>
      </c>
      <c r="FR96" s="311">
        <f t="shared" si="1289"/>
        <v>0</v>
      </c>
      <c r="FS96" s="311">
        <f t="shared" si="1289"/>
        <v>0</v>
      </c>
      <c r="FT96" s="311">
        <f t="shared" si="1289"/>
        <v>0</v>
      </c>
      <c r="FU96" s="311">
        <f t="shared" si="1289"/>
        <v>0</v>
      </c>
      <c r="FV96" s="311">
        <f t="shared" si="1289"/>
        <v>0</v>
      </c>
      <c r="FW96" s="311">
        <f t="shared" si="1289"/>
        <v>0</v>
      </c>
      <c r="FX96" s="311">
        <f t="shared" si="1289"/>
        <v>0</v>
      </c>
      <c r="FY96" s="311">
        <f t="shared" si="1289"/>
        <v>0</v>
      </c>
      <c r="FZ96" s="311">
        <f t="shared" si="1289"/>
        <v>0</v>
      </c>
      <c r="GB96" s="311">
        <f t="shared" ref="GB96:HJ96" si="1290">GB$41*GB72</f>
        <v>0</v>
      </c>
      <c r="GC96" s="311">
        <f t="shared" si="1290"/>
        <v>0</v>
      </c>
      <c r="GD96" s="311">
        <f t="shared" si="1290"/>
        <v>0</v>
      </c>
      <c r="GE96" s="311">
        <f t="shared" si="1290"/>
        <v>0</v>
      </c>
      <c r="GF96" s="311">
        <f t="shared" si="1290"/>
        <v>0</v>
      </c>
      <c r="GG96" s="311">
        <f t="shared" si="1290"/>
        <v>0</v>
      </c>
      <c r="GH96" s="311">
        <f t="shared" si="1290"/>
        <v>0</v>
      </c>
      <c r="GI96" s="311">
        <f t="shared" si="1290"/>
        <v>0</v>
      </c>
      <c r="GJ96" s="311">
        <f t="shared" si="1290"/>
        <v>0</v>
      </c>
      <c r="GK96" s="311">
        <f t="shared" si="1290"/>
        <v>0</v>
      </c>
      <c r="GL96" s="311">
        <f t="shared" si="1290"/>
        <v>0</v>
      </c>
      <c r="GM96" s="311">
        <f t="shared" si="1290"/>
        <v>0</v>
      </c>
      <c r="GN96" s="311">
        <f t="shared" si="1290"/>
        <v>0</v>
      </c>
      <c r="GO96" s="311">
        <f t="shared" si="1290"/>
        <v>0</v>
      </c>
      <c r="GP96" s="311">
        <f t="shared" si="1290"/>
        <v>0</v>
      </c>
      <c r="GQ96" s="311">
        <f t="shared" si="1290"/>
        <v>0</v>
      </c>
      <c r="GR96" s="311">
        <f t="shared" si="1290"/>
        <v>0</v>
      </c>
      <c r="GS96" s="311">
        <f t="shared" si="1290"/>
        <v>0</v>
      </c>
      <c r="GT96" s="311">
        <f t="shared" si="1290"/>
        <v>0</v>
      </c>
      <c r="GU96" s="311">
        <f t="shared" si="1290"/>
        <v>0</v>
      </c>
      <c r="GV96" s="311">
        <f t="shared" si="1290"/>
        <v>0</v>
      </c>
      <c r="GW96" s="311">
        <f t="shared" si="1290"/>
        <v>0</v>
      </c>
      <c r="GX96" s="311">
        <f t="shared" si="1290"/>
        <v>0</v>
      </c>
      <c r="GY96" s="311">
        <f t="shared" si="1290"/>
        <v>0</v>
      </c>
      <c r="GZ96" s="311">
        <f t="shared" si="1290"/>
        <v>0</v>
      </c>
      <c r="HA96" s="311">
        <f t="shared" si="1290"/>
        <v>0</v>
      </c>
      <c r="HB96" s="311">
        <f t="shared" si="1290"/>
        <v>0</v>
      </c>
      <c r="HC96" s="311">
        <f t="shared" si="1290"/>
        <v>0</v>
      </c>
      <c r="HD96" s="311">
        <f t="shared" si="1290"/>
        <v>0</v>
      </c>
      <c r="HE96" s="311">
        <f t="shared" si="1290"/>
        <v>0</v>
      </c>
      <c r="HF96" s="311">
        <f t="shared" si="1290"/>
        <v>0</v>
      </c>
      <c r="HG96" s="311">
        <f t="shared" si="1290"/>
        <v>0</v>
      </c>
      <c r="HH96" s="311">
        <f t="shared" si="1290"/>
        <v>0</v>
      </c>
      <c r="HI96" s="311">
        <f t="shared" si="1290"/>
        <v>0</v>
      </c>
      <c r="HJ96" s="311">
        <f t="shared" si="1290"/>
        <v>0</v>
      </c>
      <c r="HL96" s="311">
        <f t="shared" ref="HL96:IT96" si="1291">HL$41*HL72</f>
        <v>0</v>
      </c>
      <c r="HM96" s="311">
        <f t="shared" si="1291"/>
        <v>0</v>
      </c>
      <c r="HN96" s="311">
        <f t="shared" si="1291"/>
        <v>0</v>
      </c>
      <c r="HO96" s="311">
        <f t="shared" si="1291"/>
        <v>0</v>
      </c>
      <c r="HP96" s="311">
        <f t="shared" si="1291"/>
        <v>0</v>
      </c>
      <c r="HQ96" s="311">
        <f t="shared" si="1291"/>
        <v>0</v>
      </c>
      <c r="HR96" s="311">
        <f t="shared" si="1291"/>
        <v>0</v>
      </c>
      <c r="HS96" s="311">
        <f t="shared" si="1291"/>
        <v>0</v>
      </c>
      <c r="HT96" s="311">
        <f t="shared" si="1291"/>
        <v>0</v>
      </c>
      <c r="HU96" s="311">
        <f t="shared" si="1291"/>
        <v>0</v>
      </c>
      <c r="HV96" s="311">
        <f t="shared" si="1291"/>
        <v>0</v>
      </c>
      <c r="HW96" s="311">
        <f t="shared" si="1291"/>
        <v>0</v>
      </c>
      <c r="HX96" s="311">
        <f t="shared" si="1291"/>
        <v>0</v>
      </c>
      <c r="HY96" s="311">
        <f t="shared" si="1291"/>
        <v>0</v>
      </c>
      <c r="HZ96" s="311">
        <f t="shared" si="1291"/>
        <v>0</v>
      </c>
      <c r="IA96" s="311">
        <f t="shared" si="1291"/>
        <v>0</v>
      </c>
      <c r="IB96" s="311">
        <f t="shared" si="1291"/>
        <v>0</v>
      </c>
      <c r="IC96" s="311">
        <f t="shared" si="1291"/>
        <v>0</v>
      </c>
      <c r="ID96" s="311">
        <f t="shared" si="1291"/>
        <v>0</v>
      </c>
      <c r="IE96" s="311">
        <f t="shared" si="1291"/>
        <v>0</v>
      </c>
      <c r="IF96" s="311">
        <f t="shared" si="1291"/>
        <v>0</v>
      </c>
      <c r="IG96" s="311">
        <f t="shared" si="1291"/>
        <v>0</v>
      </c>
      <c r="IH96" s="311">
        <f t="shared" si="1291"/>
        <v>0</v>
      </c>
      <c r="II96" s="311">
        <f t="shared" si="1291"/>
        <v>0</v>
      </c>
      <c r="IJ96" s="311">
        <f t="shared" si="1291"/>
        <v>0</v>
      </c>
      <c r="IK96" s="311">
        <f t="shared" si="1291"/>
        <v>0</v>
      </c>
      <c r="IL96" s="311">
        <f t="shared" si="1291"/>
        <v>0</v>
      </c>
      <c r="IM96" s="311">
        <f t="shared" si="1291"/>
        <v>0</v>
      </c>
      <c r="IN96" s="311">
        <f t="shared" si="1291"/>
        <v>0</v>
      </c>
      <c r="IO96" s="311">
        <f t="shared" si="1291"/>
        <v>0</v>
      </c>
      <c r="IP96" s="311">
        <f t="shared" si="1291"/>
        <v>0</v>
      </c>
      <c r="IQ96" s="311">
        <f t="shared" si="1291"/>
        <v>0</v>
      </c>
      <c r="IR96" s="311">
        <f t="shared" si="1291"/>
        <v>0</v>
      </c>
      <c r="IS96" s="311">
        <f t="shared" si="1291"/>
        <v>0</v>
      </c>
      <c r="IT96" s="311">
        <f t="shared" si="1291"/>
        <v>0</v>
      </c>
      <c r="IV96" s="311">
        <f t="shared" ref="IV96:KD96" si="1292">IV$41*IV72</f>
        <v>0</v>
      </c>
      <c r="IW96" s="311">
        <f t="shared" si="1292"/>
        <v>0</v>
      </c>
      <c r="IX96" s="311">
        <f t="shared" si="1292"/>
        <v>0</v>
      </c>
      <c r="IY96" s="311">
        <f t="shared" si="1292"/>
        <v>0</v>
      </c>
      <c r="IZ96" s="311">
        <f t="shared" si="1292"/>
        <v>0</v>
      </c>
      <c r="JA96" s="311">
        <f t="shared" si="1292"/>
        <v>0</v>
      </c>
      <c r="JB96" s="311">
        <f t="shared" si="1292"/>
        <v>0</v>
      </c>
      <c r="JC96" s="311">
        <f t="shared" si="1292"/>
        <v>0</v>
      </c>
      <c r="JD96" s="311">
        <f t="shared" si="1292"/>
        <v>0</v>
      </c>
      <c r="JE96" s="311">
        <f t="shared" si="1292"/>
        <v>0</v>
      </c>
      <c r="JF96" s="311">
        <f t="shared" si="1292"/>
        <v>0</v>
      </c>
      <c r="JG96" s="311">
        <f t="shared" si="1292"/>
        <v>0</v>
      </c>
      <c r="JH96" s="311">
        <f t="shared" si="1292"/>
        <v>0</v>
      </c>
      <c r="JI96" s="311">
        <f t="shared" si="1292"/>
        <v>0</v>
      </c>
      <c r="JJ96" s="311">
        <f t="shared" si="1292"/>
        <v>0</v>
      </c>
      <c r="JK96" s="311">
        <f t="shared" si="1292"/>
        <v>0</v>
      </c>
      <c r="JL96" s="311">
        <f t="shared" si="1292"/>
        <v>0</v>
      </c>
      <c r="JM96" s="311">
        <f t="shared" si="1292"/>
        <v>0</v>
      </c>
      <c r="JN96" s="311">
        <f t="shared" si="1292"/>
        <v>0</v>
      </c>
      <c r="JO96" s="311">
        <f t="shared" si="1292"/>
        <v>0</v>
      </c>
      <c r="JP96" s="311">
        <f t="shared" si="1292"/>
        <v>0</v>
      </c>
      <c r="JQ96" s="311">
        <f t="shared" si="1292"/>
        <v>0</v>
      </c>
      <c r="JR96" s="311">
        <f t="shared" si="1292"/>
        <v>0</v>
      </c>
      <c r="JS96" s="311">
        <f t="shared" si="1292"/>
        <v>0</v>
      </c>
      <c r="JT96" s="311">
        <f t="shared" si="1292"/>
        <v>0</v>
      </c>
      <c r="JU96" s="311">
        <f t="shared" si="1292"/>
        <v>0</v>
      </c>
      <c r="JV96" s="311">
        <f t="shared" si="1292"/>
        <v>0</v>
      </c>
      <c r="JW96" s="311">
        <f t="shared" si="1292"/>
        <v>0</v>
      </c>
      <c r="JX96" s="311">
        <f t="shared" si="1292"/>
        <v>0</v>
      </c>
      <c r="JY96" s="311">
        <f t="shared" si="1292"/>
        <v>0</v>
      </c>
      <c r="JZ96" s="311">
        <f t="shared" si="1292"/>
        <v>0</v>
      </c>
      <c r="KA96" s="311">
        <f t="shared" si="1292"/>
        <v>0</v>
      </c>
      <c r="KB96" s="311">
        <f t="shared" si="1292"/>
        <v>0</v>
      </c>
      <c r="KC96" s="311">
        <f t="shared" si="1292"/>
        <v>0</v>
      </c>
      <c r="KD96" s="311">
        <f t="shared" si="1292"/>
        <v>0</v>
      </c>
      <c r="KF96" s="311">
        <f t="shared" ref="KF96:LN96" si="1293">KF$41*KF72</f>
        <v>0</v>
      </c>
      <c r="KG96" s="311">
        <f t="shared" si="1293"/>
        <v>0</v>
      </c>
      <c r="KH96" s="311">
        <f t="shared" si="1293"/>
        <v>0</v>
      </c>
      <c r="KI96" s="311">
        <f t="shared" si="1293"/>
        <v>0</v>
      </c>
      <c r="KJ96" s="311">
        <f t="shared" si="1293"/>
        <v>0</v>
      </c>
      <c r="KK96" s="311">
        <f t="shared" si="1293"/>
        <v>0</v>
      </c>
      <c r="KL96" s="311">
        <f t="shared" si="1293"/>
        <v>0</v>
      </c>
      <c r="KM96" s="311">
        <f t="shared" si="1293"/>
        <v>0</v>
      </c>
      <c r="KN96" s="311">
        <f t="shared" si="1293"/>
        <v>0</v>
      </c>
      <c r="KO96" s="311">
        <f t="shared" si="1293"/>
        <v>0</v>
      </c>
      <c r="KP96" s="311">
        <f t="shared" si="1293"/>
        <v>0</v>
      </c>
      <c r="KQ96" s="311">
        <f t="shared" si="1293"/>
        <v>0</v>
      </c>
      <c r="KR96" s="311">
        <f t="shared" si="1293"/>
        <v>0</v>
      </c>
      <c r="KS96" s="311">
        <f t="shared" si="1293"/>
        <v>0</v>
      </c>
      <c r="KT96" s="311">
        <f t="shared" si="1293"/>
        <v>0</v>
      </c>
      <c r="KU96" s="311">
        <f t="shared" si="1293"/>
        <v>0</v>
      </c>
      <c r="KV96" s="311">
        <f t="shared" si="1293"/>
        <v>0</v>
      </c>
      <c r="KW96" s="311">
        <f t="shared" si="1293"/>
        <v>0</v>
      </c>
      <c r="KX96" s="311">
        <f t="shared" si="1293"/>
        <v>0</v>
      </c>
      <c r="KY96" s="311">
        <f t="shared" si="1293"/>
        <v>0</v>
      </c>
      <c r="KZ96" s="311">
        <f t="shared" si="1293"/>
        <v>0</v>
      </c>
      <c r="LA96" s="311">
        <f t="shared" si="1293"/>
        <v>0</v>
      </c>
      <c r="LB96" s="311">
        <f t="shared" si="1293"/>
        <v>0</v>
      </c>
      <c r="LC96" s="311">
        <f t="shared" si="1293"/>
        <v>0</v>
      </c>
      <c r="LD96" s="311">
        <f t="shared" si="1293"/>
        <v>0</v>
      </c>
      <c r="LE96" s="311">
        <f t="shared" si="1293"/>
        <v>0</v>
      </c>
      <c r="LF96" s="311">
        <f t="shared" si="1293"/>
        <v>0</v>
      </c>
      <c r="LG96" s="311">
        <f t="shared" si="1293"/>
        <v>0</v>
      </c>
      <c r="LH96" s="311">
        <f t="shared" si="1293"/>
        <v>0</v>
      </c>
      <c r="LI96" s="311">
        <f t="shared" si="1293"/>
        <v>0</v>
      </c>
      <c r="LJ96" s="311">
        <f t="shared" si="1293"/>
        <v>0</v>
      </c>
      <c r="LK96" s="311">
        <f t="shared" si="1293"/>
        <v>0</v>
      </c>
      <c r="LL96" s="311">
        <f t="shared" si="1293"/>
        <v>0</v>
      </c>
      <c r="LM96" s="311">
        <f t="shared" si="1293"/>
        <v>0</v>
      </c>
      <c r="LN96" s="311">
        <f t="shared" si="1293"/>
        <v>0</v>
      </c>
      <c r="LP96" s="311">
        <f t="shared" ref="LP96:MX96" si="1294">LP$41*LP72</f>
        <v>0</v>
      </c>
      <c r="LQ96" s="311">
        <f t="shared" si="1294"/>
        <v>0</v>
      </c>
      <c r="LR96" s="311">
        <f t="shared" si="1294"/>
        <v>0</v>
      </c>
      <c r="LS96" s="311">
        <f t="shared" si="1294"/>
        <v>0</v>
      </c>
      <c r="LT96" s="311">
        <f t="shared" si="1294"/>
        <v>0</v>
      </c>
      <c r="LU96" s="311">
        <f t="shared" si="1294"/>
        <v>0</v>
      </c>
      <c r="LV96" s="311">
        <f t="shared" si="1294"/>
        <v>0</v>
      </c>
      <c r="LW96" s="311">
        <f t="shared" si="1294"/>
        <v>0</v>
      </c>
      <c r="LX96" s="311">
        <f t="shared" si="1294"/>
        <v>0</v>
      </c>
      <c r="LY96" s="311">
        <f t="shared" si="1294"/>
        <v>0</v>
      </c>
      <c r="LZ96" s="311">
        <f t="shared" si="1294"/>
        <v>0</v>
      </c>
      <c r="MA96" s="311">
        <f t="shared" si="1294"/>
        <v>0</v>
      </c>
      <c r="MB96" s="311">
        <f t="shared" si="1294"/>
        <v>0</v>
      </c>
      <c r="MC96" s="311">
        <f t="shared" si="1294"/>
        <v>0</v>
      </c>
      <c r="MD96" s="311">
        <f t="shared" si="1294"/>
        <v>0</v>
      </c>
      <c r="ME96" s="311">
        <f t="shared" si="1294"/>
        <v>0</v>
      </c>
      <c r="MF96" s="311">
        <f t="shared" si="1294"/>
        <v>0</v>
      </c>
      <c r="MG96" s="311">
        <f t="shared" si="1294"/>
        <v>0</v>
      </c>
      <c r="MH96" s="311">
        <f t="shared" si="1294"/>
        <v>0</v>
      </c>
      <c r="MI96" s="311">
        <f t="shared" si="1294"/>
        <v>0</v>
      </c>
      <c r="MJ96" s="311">
        <f t="shared" si="1294"/>
        <v>0</v>
      </c>
      <c r="MK96" s="311">
        <f t="shared" si="1294"/>
        <v>0</v>
      </c>
      <c r="ML96" s="311">
        <f t="shared" si="1294"/>
        <v>0</v>
      </c>
      <c r="MM96" s="311">
        <f t="shared" si="1294"/>
        <v>0</v>
      </c>
      <c r="MN96" s="311">
        <f t="shared" si="1294"/>
        <v>0</v>
      </c>
      <c r="MO96" s="311">
        <f t="shared" si="1294"/>
        <v>0</v>
      </c>
      <c r="MP96" s="311">
        <f t="shared" si="1294"/>
        <v>0</v>
      </c>
      <c r="MQ96" s="311">
        <f t="shared" si="1294"/>
        <v>0</v>
      </c>
      <c r="MR96" s="311">
        <f t="shared" si="1294"/>
        <v>0</v>
      </c>
      <c r="MS96" s="311">
        <f t="shared" si="1294"/>
        <v>0</v>
      </c>
      <c r="MT96" s="311">
        <f t="shared" si="1294"/>
        <v>0</v>
      </c>
      <c r="MU96" s="311">
        <f t="shared" si="1294"/>
        <v>2537.1716756851929</v>
      </c>
      <c r="MV96" s="311">
        <f t="shared" si="1294"/>
        <v>1407.0504628320432</v>
      </c>
      <c r="MW96" s="311">
        <f t="shared" si="1294"/>
        <v>1936.687255270846</v>
      </c>
      <c r="MX96" s="311">
        <f t="shared" si="1294"/>
        <v>2170.3244696738698</v>
      </c>
      <c r="MZ96" s="311">
        <f t="shared" ref="MZ96:OH96" si="1295">MZ$41*MZ72</f>
        <v>0</v>
      </c>
      <c r="NA96" s="311">
        <f t="shared" si="1295"/>
        <v>0</v>
      </c>
      <c r="NB96" s="311">
        <f t="shared" si="1295"/>
        <v>0</v>
      </c>
      <c r="NC96" s="311">
        <f t="shared" si="1295"/>
        <v>0</v>
      </c>
      <c r="ND96" s="311">
        <f t="shared" si="1295"/>
        <v>0</v>
      </c>
      <c r="NE96" s="311">
        <f t="shared" si="1295"/>
        <v>0</v>
      </c>
      <c r="NF96" s="311">
        <f t="shared" si="1295"/>
        <v>0</v>
      </c>
      <c r="NG96" s="311">
        <f t="shared" si="1295"/>
        <v>0</v>
      </c>
      <c r="NH96" s="311">
        <f t="shared" si="1295"/>
        <v>0</v>
      </c>
      <c r="NI96" s="311">
        <f t="shared" si="1295"/>
        <v>0</v>
      </c>
      <c r="NJ96" s="311">
        <f t="shared" si="1295"/>
        <v>0</v>
      </c>
      <c r="NK96" s="311">
        <f t="shared" si="1295"/>
        <v>0</v>
      </c>
      <c r="NL96" s="311">
        <f t="shared" si="1295"/>
        <v>0</v>
      </c>
      <c r="NM96" s="311">
        <f t="shared" si="1295"/>
        <v>0</v>
      </c>
      <c r="NN96" s="311">
        <f t="shared" si="1295"/>
        <v>0</v>
      </c>
      <c r="NO96" s="311">
        <f t="shared" si="1295"/>
        <v>0</v>
      </c>
      <c r="NP96" s="311">
        <f t="shared" si="1295"/>
        <v>0</v>
      </c>
      <c r="NQ96" s="311">
        <f t="shared" si="1295"/>
        <v>0</v>
      </c>
      <c r="NR96" s="311">
        <f t="shared" si="1295"/>
        <v>0</v>
      </c>
      <c r="NS96" s="311">
        <f t="shared" si="1295"/>
        <v>0</v>
      </c>
      <c r="NT96" s="311">
        <f t="shared" si="1295"/>
        <v>0</v>
      </c>
      <c r="NU96" s="311">
        <f t="shared" si="1295"/>
        <v>0</v>
      </c>
      <c r="NV96" s="311">
        <f t="shared" si="1295"/>
        <v>0</v>
      </c>
      <c r="NW96" s="311">
        <f t="shared" si="1295"/>
        <v>0</v>
      </c>
      <c r="NX96" s="311">
        <f t="shared" si="1295"/>
        <v>0</v>
      </c>
      <c r="NY96" s="311">
        <f t="shared" si="1295"/>
        <v>0</v>
      </c>
      <c r="NZ96" s="311">
        <f t="shared" si="1295"/>
        <v>0</v>
      </c>
      <c r="OA96" s="311">
        <f t="shared" si="1295"/>
        <v>0</v>
      </c>
      <c r="OB96" s="311">
        <f t="shared" si="1295"/>
        <v>0</v>
      </c>
      <c r="OC96" s="311">
        <f t="shared" si="1295"/>
        <v>0</v>
      </c>
      <c r="OD96" s="311">
        <f t="shared" si="1295"/>
        <v>0</v>
      </c>
      <c r="OE96" s="311">
        <f t="shared" si="1295"/>
        <v>0</v>
      </c>
      <c r="OF96" s="311">
        <f t="shared" si="1295"/>
        <v>0</v>
      </c>
      <c r="OG96" s="311">
        <f t="shared" si="1295"/>
        <v>0</v>
      </c>
      <c r="OH96" s="311">
        <f t="shared" si="1295"/>
        <v>0</v>
      </c>
      <c r="OJ96" s="311">
        <f t="shared" ref="OJ96:PR96" si="1296">OJ$41*OJ72</f>
        <v>0.91163235329436865</v>
      </c>
      <c r="OK96" s="311">
        <f t="shared" si="1296"/>
        <v>0.90579386221962588</v>
      </c>
      <c r="OL96" s="311">
        <f t="shared" si="1296"/>
        <v>0.68363613354760266</v>
      </c>
      <c r="OM96" s="311">
        <f t="shared" si="1296"/>
        <v>0.71611309513731258</v>
      </c>
      <c r="ON96" s="311">
        <f t="shared" si="1296"/>
        <v>0.65919554993211127</v>
      </c>
      <c r="OO96" s="311">
        <f t="shared" si="1296"/>
        <v>0.71295722515604953</v>
      </c>
      <c r="OP96" s="311">
        <f t="shared" si="1296"/>
        <v>0.68319505178704931</v>
      </c>
      <c r="OQ96" s="311">
        <f t="shared" si="1296"/>
        <v>0.67923383896973322</v>
      </c>
      <c r="OR96" s="311">
        <f t="shared" si="1296"/>
        <v>0.60531222697819431</v>
      </c>
      <c r="OS96" s="311">
        <f t="shared" si="1296"/>
        <v>0.60909776461408327</v>
      </c>
      <c r="OT96" s="311">
        <f t="shared" si="1296"/>
        <v>0.78293420904176048</v>
      </c>
      <c r="OU96" s="311">
        <f t="shared" si="1296"/>
        <v>0.55644567236924869</v>
      </c>
      <c r="OV96" s="311">
        <f t="shared" si="1296"/>
        <v>0</v>
      </c>
      <c r="OW96" s="311">
        <f t="shared" si="1296"/>
        <v>0.25944771380336473</v>
      </c>
      <c r="OX96" s="311">
        <f t="shared" si="1296"/>
        <v>0.48804117898966926</v>
      </c>
      <c r="OY96" s="311">
        <f t="shared" si="1296"/>
        <v>0.68981661086492729</v>
      </c>
      <c r="OZ96" s="311">
        <f t="shared" si="1296"/>
        <v>0.67920115811910342</v>
      </c>
      <c r="PA96" s="311">
        <f t="shared" si="1296"/>
        <v>2.6617964466590296</v>
      </c>
      <c r="PB96" s="311">
        <f t="shared" si="1296"/>
        <v>3.0026475567987618</v>
      </c>
      <c r="PC96" s="311">
        <f t="shared" si="1296"/>
        <v>4.3824192145841376</v>
      </c>
      <c r="PD96" s="311">
        <f t="shared" si="1296"/>
        <v>4.3935191473957786</v>
      </c>
      <c r="PE96" s="311">
        <f t="shared" si="1296"/>
        <v>5.16925039333307</v>
      </c>
      <c r="PF96" s="311">
        <f t="shared" si="1296"/>
        <v>5.1176334615313781</v>
      </c>
      <c r="PG96" s="311">
        <f t="shared" si="1296"/>
        <v>5.5111459703192205</v>
      </c>
      <c r="PH96" s="311">
        <f t="shared" si="1296"/>
        <v>7.585956666613936</v>
      </c>
      <c r="PI96" s="311">
        <f t="shared" si="1296"/>
        <v>6.8767957605683279</v>
      </c>
      <c r="PJ96" s="311">
        <f t="shared" si="1296"/>
        <v>5.4125755576905155</v>
      </c>
      <c r="PK96" s="311">
        <f t="shared" si="1296"/>
        <v>4.7789235359735471</v>
      </c>
      <c r="PL96" s="311">
        <f t="shared" si="1296"/>
        <v>4.7766873247940582</v>
      </c>
      <c r="PM96" s="311">
        <f t="shared" si="1296"/>
        <v>4.2700499651119914</v>
      </c>
      <c r="PN96" s="311">
        <f t="shared" si="1296"/>
        <v>4.6255263335031076</v>
      </c>
      <c r="PO96" s="311">
        <f t="shared" si="1296"/>
        <v>5.8721320573950004</v>
      </c>
      <c r="PP96" s="311">
        <f t="shared" si="1296"/>
        <v>2.9337318728178126</v>
      </c>
      <c r="PQ96" s="311">
        <f t="shared" si="1296"/>
        <v>4.6423483258573963</v>
      </c>
      <c r="PR96" s="311">
        <f t="shared" si="1296"/>
        <v>4.8125469401788097</v>
      </c>
      <c r="PT96" s="311">
        <f t="shared" ref="PT96:RB96" si="1297">PT$41*PT72</f>
        <v>0</v>
      </c>
      <c r="PU96" s="311">
        <f t="shared" si="1297"/>
        <v>0</v>
      </c>
      <c r="PV96" s="311">
        <f t="shared" si="1297"/>
        <v>0</v>
      </c>
      <c r="PW96" s="311">
        <f t="shared" si="1297"/>
        <v>0</v>
      </c>
      <c r="PX96" s="311">
        <f t="shared" si="1297"/>
        <v>0</v>
      </c>
      <c r="PY96" s="311">
        <f t="shared" si="1297"/>
        <v>0</v>
      </c>
      <c r="PZ96" s="311">
        <f t="shared" si="1297"/>
        <v>0</v>
      </c>
      <c r="QA96" s="311">
        <f t="shared" si="1297"/>
        <v>0</v>
      </c>
      <c r="QB96" s="311">
        <f t="shared" si="1297"/>
        <v>0</v>
      </c>
      <c r="QC96" s="311">
        <f t="shared" si="1297"/>
        <v>0</v>
      </c>
      <c r="QD96" s="311">
        <f t="shared" si="1297"/>
        <v>0</v>
      </c>
      <c r="QE96" s="311">
        <f t="shared" si="1297"/>
        <v>0</v>
      </c>
      <c r="QF96" s="311">
        <f t="shared" si="1297"/>
        <v>0</v>
      </c>
      <c r="QG96" s="311">
        <f t="shared" si="1297"/>
        <v>0</v>
      </c>
      <c r="QH96" s="311">
        <f t="shared" si="1297"/>
        <v>0</v>
      </c>
      <c r="QI96" s="311">
        <f t="shared" si="1297"/>
        <v>0</v>
      </c>
      <c r="QJ96" s="311">
        <f t="shared" si="1297"/>
        <v>0</v>
      </c>
      <c r="QK96" s="311">
        <f t="shared" si="1297"/>
        <v>0</v>
      </c>
      <c r="QL96" s="311">
        <f t="shared" si="1297"/>
        <v>0</v>
      </c>
      <c r="QM96" s="311">
        <f t="shared" si="1297"/>
        <v>0</v>
      </c>
      <c r="QN96" s="311">
        <f t="shared" si="1297"/>
        <v>0</v>
      </c>
      <c r="QO96" s="311">
        <f t="shared" si="1297"/>
        <v>0</v>
      </c>
      <c r="QP96" s="311">
        <f t="shared" si="1297"/>
        <v>0</v>
      </c>
      <c r="QQ96" s="311">
        <f t="shared" si="1297"/>
        <v>0</v>
      </c>
      <c r="QR96" s="311">
        <f t="shared" si="1297"/>
        <v>0</v>
      </c>
      <c r="QS96" s="311">
        <f t="shared" si="1297"/>
        <v>0</v>
      </c>
      <c r="QT96" s="311">
        <f t="shared" si="1297"/>
        <v>0</v>
      </c>
      <c r="QU96" s="311">
        <f t="shared" si="1297"/>
        <v>0</v>
      </c>
      <c r="QV96" s="311">
        <f t="shared" si="1297"/>
        <v>0</v>
      </c>
      <c r="QW96" s="311">
        <f t="shared" si="1297"/>
        <v>0</v>
      </c>
      <c r="QX96" s="311">
        <f t="shared" si="1297"/>
        <v>0</v>
      </c>
      <c r="QY96" s="311">
        <f t="shared" si="1297"/>
        <v>0</v>
      </c>
      <c r="QZ96" s="311">
        <f t="shared" si="1297"/>
        <v>0</v>
      </c>
      <c r="RA96" s="311">
        <f t="shared" si="1297"/>
        <v>0</v>
      </c>
      <c r="RB96" s="311">
        <f t="shared" si="1297"/>
        <v>0</v>
      </c>
      <c r="RD96" s="311">
        <f t="shared" ref="RD96:SL96" si="1298">RD$41*RD72</f>
        <v>3.8466097045569803</v>
      </c>
      <c r="RE96" s="311">
        <f t="shared" si="1298"/>
        <v>3.9531755067830185</v>
      </c>
      <c r="RF96" s="311">
        <f t="shared" si="1298"/>
        <v>0</v>
      </c>
      <c r="RG96" s="311">
        <f t="shared" si="1298"/>
        <v>7.1678972983244922</v>
      </c>
      <c r="RH96" s="311">
        <f t="shared" si="1298"/>
        <v>0</v>
      </c>
      <c r="RI96" s="311">
        <f t="shared" si="1298"/>
        <v>7.4999672247519769</v>
      </c>
      <c r="RJ96" s="311">
        <f t="shared" si="1298"/>
        <v>8.2775663486943429</v>
      </c>
      <c r="RK96" s="311">
        <f t="shared" si="1298"/>
        <v>0</v>
      </c>
      <c r="RL96" s="311">
        <f t="shared" si="1298"/>
        <v>0</v>
      </c>
      <c r="RM96" s="311">
        <f t="shared" si="1298"/>
        <v>18.365279154333205</v>
      </c>
      <c r="RN96" s="311">
        <f t="shared" si="1298"/>
        <v>4.4124336711841403</v>
      </c>
      <c r="RO96" s="311">
        <f t="shared" si="1298"/>
        <v>0</v>
      </c>
      <c r="RP96" s="311">
        <f t="shared" si="1298"/>
        <v>0</v>
      </c>
      <c r="RQ96" s="311">
        <f t="shared" si="1298"/>
        <v>13.146715041733001</v>
      </c>
      <c r="RR96" s="311">
        <f t="shared" si="1298"/>
        <v>17.177802965331416</v>
      </c>
      <c r="RS96" s="311">
        <f t="shared" si="1298"/>
        <v>17.595167282243239</v>
      </c>
      <c r="RT96" s="311">
        <f t="shared" si="1298"/>
        <v>0</v>
      </c>
      <c r="RU96" s="311">
        <f t="shared" si="1298"/>
        <v>0</v>
      </c>
      <c r="RV96" s="311">
        <f t="shared" si="1298"/>
        <v>3.8133357106961974</v>
      </c>
      <c r="RW96" s="311">
        <f t="shared" si="1298"/>
        <v>3.6228327242229579</v>
      </c>
      <c r="RX96" s="311">
        <f t="shared" si="1298"/>
        <v>3.8003007915567286</v>
      </c>
      <c r="RY96" s="311">
        <f t="shared" si="1298"/>
        <v>3.7203976253298157</v>
      </c>
      <c r="RZ96" s="311">
        <f t="shared" si="1298"/>
        <v>0</v>
      </c>
      <c r="SA96" s="311">
        <f t="shared" si="1298"/>
        <v>0</v>
      </c>
      <c r="SB96" s="311">
        <f t="shared" si="1298"/>
        <v>2.3699409946942107</v>
      </c>
      <c r="SC96" s="311">
        <f t="shared" si="1298"/>
        <v>2.090823977562291</v>
      </c>
      <c r="SD96" s="311">
        <f t="shared" si="1298"/>
        <v>3.0879300290237461</v>
      </c>
      <c r="SE96" s="311">
        <f t="shared" si="1298"/>
        <v>0</v>
      </c>
      <c r="SF96" s="311">
        <f t="shared" si="1298"/>
        <v>2.8970976253298151</v>
      </c>
      <c r="SG96" s="311">
        <f t="shared" si="1298"/>
        <v>0</v>
      </c>
      <c r="SH96" s="311">
        <f t="shared" si="1298"/>
        <v>2.9079153000458913</v>
      </c>
      <c r="SI96" s="311">
        <f t="shared" si="1298"/>
        <v>3.7052526300070232</v>
      </c>
      <c r="SJ96" s="311">
        <f t="shared" si="1298"/>
        <v>1.8549636390806286</v>
      </c>
      <c r="SK96" s="311">
        <f t="shared" si="1298"/>
        <v>3.2862316261739286</v>
      </c>
      <c r="SL96" s="311">
        <f t="shared" si="1298"/>
        <v>1.0278985939193264</v>
      </c>
      <c r="SN96" s="311">
        <f t="shared" ref="SN96:TV96" si="1299">SN$41*SN72</f>
        <v>20.989283049997869</v>
      </c>
      <c r="SO96" s="311">
        <f t="shared" si="1299"/>
        <v>22.342515291889704</v>
      </c>
      <c r="SP96" s="311">
        <f t="shared" si="1299"/>
        <v>11.815637888215592</v>
      </c>
      <c r="SQ96" s="311">
        <f t="shared" si="1299"/>
        <v>16.018794114614813</v>
      </c>
      <c r="SR96" s="311">
        <f t="shared" si="1299"/>
        <v>13.725522373797533</v>
      </c>
      <c r="SS96" s="311">
        <f t="shared" si="1299"/>
        <v>21.370579825793129</v>
      </c>
      <c r="ST96" s="311">
        <f t="shared" si="1299"/>
        <v>20.438498529070127</v>
      </c>
      <c r="SU96" s="311">
        <f t="shared" si="1299"/>
        <v>15.53509112694276</v>
      </c>
      <c r="SV96" s="311">
        <f t="shared" si="1299"/>
        <v>16.78003748468846</v>
      </c>
      <c r="SW96" s="311">
        <f t="shared" si="1299"/>
        <v>37.715444092166216</v>
      </c>
      <c r="SX96" s="311">
        <f t="shared" si="1299"/>
        <v>57.04555052858457</v>
      </c>
      <c r="SY96" s="311">
        <f t="shared" si="1299"/>
        <v>28.020816955049405</v>
      </c>
      <c r="SZ96" s="311">
        <f t="shared" si="1299"/>
        <v>32.946695147616289</v>
      </c>
      <c r="TA96" s="311">
        <f t="shared" si="1299"/>
        <v>66.727854467265857</v>
      </c>
      <c r="TB96" s="311">
        <f t="shared" si="1299"/>
        <v>38.059373585480735</v>
      </c>
      <c r="TC96" s="311">
        <f t="shared" si="1299"/>
        <v>83.840812971511539</v>
      </c>
      <c r="TD96" s="311">
        <f t="shared" si="1299"/>
        <v>72.72063487743884</v>
      </c>
      <c r="TE96" s="311">
        <f t="shared" si="1299"/>
        <v>107.23487062035862</v>
      </c>
      <c r="TF96" s="311">
        <f t="shared" si="1299"/>
        <v>106.58205282728962</v>
      </c>
      <c r="TG96" s="311">
        <f t="shared" si="1299"/>
        <v>146.14840908454667</v>
      </c>
      <c r="TH96" s="311">
        <f t="shared" si="1299"/>
        <v>162.27235427199489</v>
      </c>
      <c r="TI96" s="311">
        <f t="shared" si="1299"/>
        <v>184.56219618673197</v>
      </c>
      <c r="TJ96" s="311">
        <f t="shared" si="1299"/>
        <v>152.35149900021852</v>
      </c>
      <c r="TK96" s="311">
        <f t="shared" si="1299"/>
        <v>154.83941973296595</v>
      </c>
      <c r="TL96" s="311">
        <f t="shared" si="1299"/>
        <v>265.99576997277632</v>
      </c>
      <c r="TM96" s="311">
        <f t="shared" si="1299"/>
        <v>247.88701947972703</v>
      </c>
      <c r="TN96" s="311">
        <f t="shared" si="1299"/>
        <v>109.36871960090576</v>
      </c>
      <c r="TO96" s="311">
        <f t="shared" si="1299"/>
        <v>123.3434976567238</v>
      </c>
      <c r="TP96" s="311">
        <f t="shared" si="1299"/>
        <v>175.56706373227615</v>
      </c>
      <c r="TQ96" s="311">
        <f t="shared" si="1299"/>
        <v>133.77051871732553</v>
      </c>
      <c r="TR96" s="311">
        <f t="shared" si="1299"/>
        <v>156.91723804637476</v>
      </c>
      <c r="TS96" s="311">
        <f t="shared" si="1299"/>
        <v>21.321198646651979</v>
      </c>
      <c r="TT96" s="311">
        <f t="shared" si="1299"/>
        <v>150.07859238307981</v>
      </c>
      <c r="TU96" s="311">
        <f t="shared" si="1299"/>
        <v>252.12216337783556</v>
      </c>
      <c r="TV96" s="311">
        <f t="shared" si="1299"/>
        <v>53.466287114988397</v>
      </c>
      <c r="TX96" s="311">
        <f t="shared" ref="TX96:VF96" si="1300">TX$41*TX72</f>
        <v>2.1195249648604704</v>
      </c>
      <c r="TY96" s="311">
        <f t="shared" si="1300"/>
        <v>2.2896397060936522</v>
      </c>
      <c r="TZ96" s="311">
        <f t="shared" si="1300"/>
        <v>34.82569678304467</v>
      </c>
      <c r="UA96" s="311">
        <f t="shared" si="1300"/>
        <v>34.252750610134662</v>
      </c>
      <c r="UB96" s="311">
        <f t="shared" si="1300"/>
        <v>26.658652018281551</v>
      </c>
      <c r="UC96" s="311">
        <f t="shared" si="1300"/>
        <v>28.97251820878029</v>
      </c>
      <c r="UD96" s="311">
        <f t="shared" si="1300"/>
        <v>25.60194742673006</v>
      </c>
      <c r="UE96" s="311">
        <f t="shared" si="1300"/>
        <v>22.969219628919486</v>
      </c>
      <c r="UF96" s="311">
        <f t="shared" si="1300"/>
        <v>20.844630844112423</v>
      </c>
      <c r="UG96" s="311">
        <f t="shared" si="1300"/>
        <v>16.220731288920522</v>
      </c>
      <c r="UH96" s="311">
        <f t="shared" si="1300"/>
        <v>0.92653859759213975</v>
      </c>
      <c r="UI96" s="311">
        <f t="shared" si="1300"/>
        <v>12.373073475058373</v>
      </c>
      <c r="UJ96" s="311">
        <f t="shared" si="1300"/>
        <v>11.629831656115895</v>
      </c>
      <c r="UK96" s="311">
        <f t="shared" si="1300"/>
        <v>0.61991181023606756</v>
      </c>
      <c r="UL96" s="311">
        <f t="shared" si="1300"/>
        <v>12.129837650728591</v>
      </c>
      <c r="UM96" s="311">
        <f t="shared" si="1300"/>
        <v>11.776993596970438</v>
      </c>
      <c r="UN96" s="311">
        <f t="shared" si="1300"/>
        <v>10.331912514204731</v>
      </c>
      <c r="UO96" s="311">
        <f t="shared" si="1300"/>
        <v>10.031771369694647</v>
      </c>
      <c r="UP96" s="311">
        <f t="shared" si="1300"/>
        <v>10.779150612942383</v>
      </c>
      <c r="UQ96" s="311">
        <f t="shared" si="1300"/>
        <v>10.466766010681832</v>
      </c>
      <c r="UR96" s="311">
        <f t="shared" si="1300"/>
        <v>10.16332012444982</v>
      </c>
      <c r="US96" s="311">
        <f t="shared" si="1300"/>
        <v>9.8692834129846947</v>
      </c>
      <c r="UT96" s="311">
        <f t="shared" si="1300"/>
        <v>8.6611551517052625</v>
      </c>
      <c r="UU96" s="311">
        <f t="shared" si="1300"/>
        <v>8.4107541118802764</v>
      </c>
      <c r="UV96" s="311">
        <f t="shared" si="1300"/>
        <v>0.53241702711091765</v>
      </c>
      <c r="UW96" s="311">
        <f t="shared" si="1300"/>
        <v>0.51709348094706131</v>
      </c>
      <c r="UX96" s="311">
        <f t="shared" si="1300"/>
        <v>8.5265941737503379</v>
      </c>
      <c r="UY96" s="311">
        <f t="shared" si="1300"/>
        <v>7.4835475450580535</v>
      </c>
      <c r="UZ96" s="311">
        <f t="shared" si="1300"/>
        <v>8.0439035082091852</v>
      </c>
      <c r="VA96" s="311">
        <f t="shared" si="1300"/>
        <v>2.0107457426408573</v>
      </c>
      <c r="VB96" s="311">
        <f t="shared" si="1300"/>
        <v>7.5903812844453737</v>
      </c>
      <c r="VC96" s="311">
        <f t="shared" si="1300"/>
        <v>18.854109302277784</v>
      </c>
      <c r="VD96" s="311">
        <f t="shared" si="1300"/>
        <v>21.606868077042385</v>
      </c>
      <c r="VE96" s="311">
        <f t="shared" si="1300"/>
        <v>35.076560875065901</v>
      </c>
      <c r="VF96" s="311">
        <f t="shared" si="1300"/>
        <v>28.988806347105765</v>
      </c>
      <c r="VH96" s="311">
        <f t="shared" ref="VH96:WP96" si="1301">VH$41*VH72</f>
        <v>0</v>
      </c>
      <c r="VI96" s="311">
        <f t="shared" si="1301"/>
        <v>0</v>
      </c>
      <c r="VJ96" s="311">
        <f t="shared" si="1301"/>
        <v>0</v>
      </c>
      <c r="VK96" s="311">
        <f t="shared" si="1301"/>
        <v>0</v>
      </c>
      <c r="VL96" s="311">
        <f t="shared" si="1301"/>
        <v>0</v>
      </c>
      <c r="VM96" s="311">
        <f t="shared" si="1301"/>
        <v>0</v>
      </c>
      <c r="VN96" s="311">
        <f t="shared" si="1301"/>
        <v>0</v>
      </c>
      <c r="VO96" s="311">
        <f t="shared" si="1301"/>
        <v>0</v>
      </c>
      <c r="VP96" s="311">
        <f t="shared" si="1301"/>
        <v>0</v>
      </c>
      <c r="VQ96" s="311">
        <f t="shared" si="1301"/>
        <v>0</v>
      </c>
      <c r="VR96" s="311">
        <f t="shared" si="1301"/>
        <v>0</v>
      </c>
      <c r="VS96" s="311">
        <f t="shared" si="1301"/>
        <v>0</v>
      </c>
      <c r="VT96" s="311">
        <f t="shared" si="1301"/>
        <v>0</v>
      </c>
      <c r="VU96" s="311">
        <f t="shared" si="1301"/>
        <v>0</v>
      </c>
      <c r="VV96" s="311">
        <f t="shared" si="1301"/>
        <v>0</v>
      </c>
      <c r="VW96" s="311">
        <f t="shared" si="1301"/>
        <v>0</v>
      </c>
      <c r="VX96" s="311">
        <f t="shared" si="1301"/>
        <v>0</v>
      </c>
      <c r="VY96" s="311">
        <f t="shared" si="1301"/>
        <v>0</v>
      </c>
      <c r="VZ96" s="311">
        <f t="shared" si="1301"/>
        <v>0</v>
      </c>
      <c r="WA96" s="311">
        <f t="shared" si="1301"/>
        <v>0</v>
      </c>
      <c r="WB96" s="311">
        <f t="shared" si="1301"/>
        <v>0</v>
      </c>
      <c r="WC96" s="311">
        <f t="shared" si="1301"/>
        <v>0</v>
      </c>
      <c r="WD96" s="311">
        <f t="shared" si="1301"/>
        <v>0</v>
      </c>
      <c r="WE96" s="311">
        <f t="shared" si="1301"/>
        <v>0</v>
      </c>
      <c r="WF96" s="311">
        <f t="shared" si="1301"/>
        <v>0</v>
      </c>
      <c r="WG96" s="311">
        <f t="shared" si="1301"/>
        <v>0</v>
      </c>
      <c r="WH96" s="311">
        <f t="shared" si="1301"/>
        <v>0</v>
      </c>
      <c r="WI96" s="311">
        <f t="shared" si="1301"/>
        <v>0</v>
      </c>
      <c r="WJ96" s="311">
        <f t="shared" si="1301"/>
        <v>0</v>
      </c>
      <c r="WK96" s="311">
        <f t="shared" si="1301"/>
        <v>0</v>
      </c>
      <c r="WL96" s="311">
        <f t="shared" si="1301"/>
        <v>0</v>
      </c>
      <c r="WM96" s="311">
        <f t="shared" si="1301"/>
        <v>0</v>
      </c>
      <c r="WN96" s="311">
        <f t="shared" si="1301"/>
        <v>0</v>
      </c>
      <c r="WO96" s="311">
        <f t="shared" si="1301"/>
        <v>0</v>
      </c>
      <c r="WP96" s="311">
        <f t="shared" si="1301"/>
        <v>0</v>
      </c>
      <c r="WR96" s="311">
        <f t="shared" ref="WR96:XZ96" si="1302">WR$41*WR72</f>
        <v>0</v>
      </c>
      <c r="WS96" s="311">
        <f t="shared" si="1302"/>
        <v>0</v>
      </c>
      <c r="WT96" s="311">
        <f t="shared" si="1302"/>
        <v>0</v>
      </c>
      <c r="WU96" s="311">
        <f t="shared" si="1302"/>
        <v>0</v>
      </c>
      <c r="WV96" s="311">
        <f t="shared" si="1302"/>
        <v>0</v>
      </c>
      <c r="WW96" s="311">
        <f t="shared" si="1302"/>
        <v>0</v>
      </c>
      <c r="WX96" s="311">
        <f t="shared" si="1302"/>
        <v>0</v>
      </c>
      <c r="WY96" s="311">
        <f t="shared" si="1302"/>
        <v>0</v>
      </c>
      <c r="WZ96" s="311">
        <f t="shared" si="1302"/>
        <v>0</v>
      </c>
      <c r="XA96" s="311">
        <f t="shared" si="1302"/>
        <v>0</v>
      </c>
      <c r="XB96" s="311">
        <f t="shared" si="1302"/>
        <v>0</v>
      </c>
      <c r="XC96" s="311">
        <f t="shared" si="1302"/>
        <v>0</v>
      </c>
      <c r="XD96" s="311">
        <f t="shared" si="1302"/>
        <v>0</v>
      </c>
      <c r="XE96" s="311">
        <f t="shared" si="1302"/>
        <v>0</v>
      </c>
      <c r="XF96" s="311">
        <f t="shared" si="1302"/>
        <v>0</v>
      </c>
      <c r="XG96" s="311">
        <f t="shared" si="1302"/>
        <v>0</v>
      </c>
      <c r="XH96" s="311">
        <f t="shared" si="1302"/>
        <v>0</v>
      </c>
      <c r="XI96" s="311">
        <f t="shared" si="1302"/>
        <v>0</v>
      </c>
      <c r="XJ96" s="311">
        <f t="shared" si="1302"/>
        <v>0</v>
      </c>
      <c r="XK96" s="311">
        <f t="shared" si="1302"/>
        <v>0</v>
      </c>
      <c r="XL96" s="311">
        <f t="shared" si="1302"/>
        <v>0</v>
      </c>
      <c r="XM96" s="311">
        <f t="shared" si="1302"/>
        <v>0</v>
      </c>
      <c r="XN96" s="311">
        <f t="shared" si="1302"/>
        <v>0</v>
      </c>
      <c r="XO96" s="311">
        <f t="shared" si="1302"/>
        <v>0</v>
      </c>
      <c r="XP96" s="311">
        <f t="shared" si="1302"/>
        <v>0</v>
      </c>
      <c r="XQ96" s="311">
        <f t="shared" si="1302"/>
        <v>0</v>
      </c>
      <c r="XR96" s="311">
        <f t="shared" si="1302"/>
        <v>0</v>
      </c>
      <c r="XS96" s="311">
        <f t="shared" si="1302"/>
        <v>0</v>
      </c>
      <c r="XT96" s="311">
        <f t="shared" si="1302"/>
        <v>0</v>
      </c>
      <c r="XU96" s="311">
        <f t="shared" si="1302"/>
        <v>0</v>
      </c>
      <c r="XV96" s="311">
        <f t="shared" si="1302"/>
        <v>0</v>
      </c>
      <c r="XW96" s="311">
        <f t="shared" si="1302"/>
        <v>0</v>
      </c>
      <c r="XX96" s="311">
        <f t="shared" si="1302"/>
        <v>0</v>
      </c>
      <c r="XY96" s="311">
        <f t="shared" si="1302"/>
        <v>0</v>
      </c>
      <c r="XZ96" s="311">
        <f t="shared" si="1302"/>
        <v>0</v>
      </c>
      <c r="YB96" s="311">
        <f t="shared" ref="YB96:ZJ96" si="1303">YB$41*YB72</f>
        <v>0</v>
      </c>
      <c r="YC96" s="311">
        <f t="shared" si="1303"/>
        <v>0</v>
      </c>
      <c r="YD96" s="311">
        <f t="shared" si="1303"/>
        <v>0</v>
      </c>
      <c r="YE96" s="311">
        <f t="shared" si="1303"/>
        <v>0</v>
      </c>
      <c r="YF96" s="311">
        <f t="shared" si="1303"/>
        <v>0</v>
      </c>
      <c r="YG96" s="311">
        <f t="shared" si="1303"/>
        <v>0</v>
      </c>
      <c r="YH96" s="311">
        <f t="shared" si="1303"/>
        <v>0</v>
      </c>
      <c r="YI96" s="311">
        <f t="shared" si="1303"/>
        <v>0</v>
      </c>
      <c r="YJ96" s="311">
        <f t="shared" si="1303"/>
        <v>0</v>
      </c>
      <c r="YK96" s="311">
        <f t="shared" si="1303"/>
        <v>0</v>
      </c>
      <c r="YL96" s="311">
        <f t="shared" si="1303"/>
        <v>0</v>
      </c>
      <c r="YM96" s="311">
        <f t="shared" si="1303"/>
        <v>0</v>
      </c>
      <c r="YN96" s="311">
        <f t="shared" si="1303"/>
        <v>0</v>
      </c>
      <c r="YO96" s="311">
        <f t="shared" si="1303"/>
        <v>0</v>
      </c>
      <c r="YP96" s="311">
        <f t="shared" si="1303"/>
        <v>0</v>
      </c>
      <c r="YQ96" s="311">
        <f t="shared" si="1303"/>
        <v>0</v>
      </c>
      <c r="YR96" s="311">
        <f t="shared" si="1303"/>
        <v>0</v>
      </c>
      <c r="YS96" s="311">
        <f t="shared" si="1303"/>
        <v>0</v>
      </c>
      <c r="YT96" s="311">
        <f t="shared" si="1303"/>
        <v>0</v>
      </c>
      <c r="YU96" s="311">
        <f t="shared" si="1303"/>
        <v>0</v>
      </c>
      <c r="YV96" s="311">
        <f t="shared" si="1303"/>
        <v>0</v>
      </c>
      <c r="YW96" s="311">
        <f t="shared" si="1303"/>
        <v>0</v>
      </c>
      <c r="YX96" s="311">
        <f t="shared" si="1303"/>
        <v>0</v>
      </c>
      <c r="YY96" s="311">
        <f t="shared" si="1303"/>
        <v>0</v>
      </c>
      <c r="YZ96" s="311">
        <f t="shared" si="1303"/>
        <v>0</v>
      </c>
      <c r="ZA96" s="311">
        <f t="shared" si="1303"/>
        <v>0</v>
      </c>
      <c r="ZB96" s="311">
        <f t="shared" si="1303"/>
        <v>0</v>
      </c>
      <c r="ZC96" s="311">
        <f t="shared" si="1303"/>
        <v>0</v>
      </c>
      <c r="ZD96" s="311">
        <f t="shared" si="1303"/>
        <v>0</v>
      </c>
      <c r="ZE96" s="311">
        <f t="shared" si="1303"/>
        <v>0</v>
      </c>
      <c r="ZF96" s="311">
        <f t="shared" si="1303"/>
        <v>0</v>
      </c>
      <c r="ZG96" s="311">
        <f t="shared" si="1303"/>
        <v>0</v>
      </c>
      <c r="ZH96" s="311">
        <f t="shared" si="1303"/>
        <v>0</v>
      </c>
      <c r="ZI96" s="311">
        <f t="shared" si="1303"/>
        <v>0</v>
      </c>
      <c r="ZJ96" s="311">
        <f t="shared" si="1303"/>
        <v>3.4033466460553261</v>
      </c>
      <c r="ZL96" s="311">
        <f t="shared" ref="ZL96:AAT96" si="1304">ZL$41*ZL72</f>
        <v>0</v>
      </c>
      <c r="ZM96" s="311">
        <f t="shared" si="1304"/>
        <v>0</v>
      </c>
      <c r="ZN96" s="311">
        <f t="shared" si="1304"/>
        <v>0</v>
      </c>
      <c r="ZO96" s="311">
        <f t="shared" si="1304"/>
        <v>0</v>
      </c>
      <c r="ZP96" s="311">
        <f t="shared" si="1304"/>
        <v>0</v>
      </c>
      <c r="ZQ96" s="311">
        <f t="shared" si="1304"/>
        <v>0</v>
      </c>
      <c r="ZR96" s="311">
        <f t="shared" si="1304"/>
        <v>0</v>
      </c>
      <c r="ZS96" s="311">
        <f t="shared" si="1304"/>
        <v>0</v>
      </c>
      <c r="ZT96" s="311">
        <f t="shared" si="1304"/>
        <v>0</v>
      </c>
      <c r="ZU96" s="311">
        <f t="shared" si="1304"/>
        <v>0</v>
      </c>
      <c r="ZV96" s="311">
        <f t="shared" si="1304"/>
        <v>0</v>
      </c>
      <c r="ZW96" s="311">
        <f t="shared" si="1304"/>
        <v>0</v>
      </c>
      <c r="ZX96" s="311">
        <f t="shared" si="1304"/>
        <v>0</v>
      </c>
      <c r="ZY96" s="311">
        <f t="shared" si="1304"/>
        <v>0</v>
      </c>
      <c r="ZZ96" s="311">
        <f t="shared" si="1304"/>
        <v>0</v>
      </c>
      <c r="AAA96" s="311">
        <f t="shared" si="1304"/>
        <v>0</v>
      </c>
      <c r="AAB96" s="311">
        <f t="shared" si="1304"/>
        <v>0</v>
      </c>
      <c r="AAC96" s="311">
        <f t="shared" si="1304"/>
        <v>0</v>
      </c>
      <c r="AAD96" s="311">
        <f t="shared" si="1304"/>
        <v>0</v>
      </c>
      <c r="AAE96" s="311">
        <f t="shared" si="1304"/>
        <v>0</v>
      </c>
      <c r="AAF96" s="311">
        <f t="shared" si="1304"/>
        <v>0</v>
      </c>
      <c r="AAG96" s="311">
        <f t="shared" si="1304"/>
        <v>0</v>
      </c>
      <c r="AAH96" s="311">
        <f t="shared" si="1304"/>
        <v>0</v>
      </c>
      <c r="AAI96" s="311">
        <f t="shared" si="1304"/>
        <v>0</v>
      </c>
      <c r="AAJ96" s="311">
        <f t="shared" si="1304"/>
        <v>0</v>
      </c>
      <c r="AAK96" s="311">
        <f t="shared" si="1304"/>
        <v>0</v>
      </c>
      <c r="AAL96" s="311">
        <f t="shared" si="1304"/>
        <v>0</v>
      </c>
      <c r="AAM96" s="311">
        <f t="shared" si="1304"/>
        <v>0</v>
      </c>
      <c r="AAN96" s="311">
        <f t="shared" si="1304"/>
        <v>0</v>
      </c>
      <c r="AAO96" s="311">
        <f t="shared" si="1304"/>
        <v>0</v>
      </c>
      <c r="AAP96" s="311">
        <f t="shared" si="1304"/>
        <v>0</v>
      </c>
      <c r="AAQ96" s="311">
        <f t="shared" si="1304"/>
        <v>0</v>
      </c>
      <c r="AAR96" s="311">
        <f t="shared" si="1304"/>
        <v>0</v>
      </c>
      <c r="AAS96" s="311">
        <f t="shared" si="1304"/>
        <v>0</v>
      </c>
      <c r="AAT96" s="311">
        <f t="shared" si="1304"/>
        <v>0</v>
      </c>
      <c r="AAV96" s="311">
        <f t="shared" ref="AAV96:ACD96" si="1305">AAV$41*AAV72</f>
        <v>3.558802964049175E-2</v>
      </c>
      <c r="AAW96" s="311">
        <f t="shared" si="1305"/>
        <v>1.6704057409123597E-2</v>
      </c>
      <c r="AAX96" s="311">
        <f t="shared" si="1305"/>
        <v>4.1923686452670202E-2</v>
      </c>
      <c r="AAY96" s="311">
        <f t="shared" si="1305"/>
        <v>4.0742418441415892E-2</v>
      </c>
      <c r="AAZ96" s="311">
        <f t="shared" si="1305"/>
        <v>3.6827328779459205E-2</v>
      </c>
      <c r="ABA96" s="311">
        <f t="shared" si="1305"/>
        <v>3.4524490251869738E-2</v>
      </c>
      <c r="ABB96" s="311">
        <f t="shared" si="1305"/>
        <v>2.7672746986485922E-2</v>
      </c>
      <c r="ABC96" s="311">
        <f t="shared" si="1305"/>
        <v>6.7551798079772532E-2</v>
      </c>
      <c r="ABD96" s="311">
        <f t="shared" si="1305"/>
        <v>6.109793695806446E-2</v>
      </c>
      <c r="ABE96" s="311">
        <f t="shared" si="1305"/>
        <v>8.6494094916009873E-2</v>
      </c>
      <c r="ABF96" s="311">
        <f t="shared" si="1305"/>
        <v>8.9182654470688696E-2</v>
      </c>
      <c r="ABG96" s="311">
        <f t="shared" si="1305"/>
        <v>0.20104579177510723</v>
      </c>
      <c r="ABH96" s="311">
        <f t="shared" si="1305"/>
        <v>0.18946861869156545</v>
      </c>
      <c r="ABI96" s="311">
        <f t="shared" si="1305"/>
        <v>0.11731252296070338</v>
      </c>
      <c r="ABJ96" s="311">
        <f t="shared" si="1305"/>
        <v>0.13909720442430662</v>
      </c>
      <c r="ABK96" s="311">
        <f t="shared" si="1305"/>
        <v>9.3110830992140153E-2</v>
      </c>
      <c r="ABL96" s="311">
        <f t="shared" si="1305"/>
        <v>0.1717952819348125</v>
      </c>
      <c r="ABM96" s="311">
        <f t="shared" si="1305"/>
        <v>0.2408472779909635</v>
      </c>
      <c r="ABN96" s="311">
        <f t="shared" si="1305"/>
        <v>0.13708855178735041</v>
      </c>
      <c r="ABO96" s="311">
        <f t="shared" si="1305"/>
        <v>0.13695321082573</v>
      </c>
      <c r="ABP96" s="311">
        <f t="shared" si="1305"/>
        <v>0.1390290028245833</v>
      </c>
      <c r="ABQ96" s="311">
        <f t="shared" si="1305"/>
        <v>0.13914065911792015</v>
      </c>
      <c r="ABR96" s="311">
        <f t="shared" si="1305"/>
        <v>0.24793102146128607</v>
      </c>
      <c r="ABS96" s="311">
        <f t="shared" si="1305"/>
        <v>0.24803359696298577</v>
      </c>
      <c r="ABT96" s="311">
        <f t="shared" si="1305"/>
        <v>0.21991252373073758</v>
      </c>
      <c r="ABU96" s="311">
        <f t="shared" si="1305"/>
        <v>0.11744756770622237</v>
      </c>
      <c r="ABV96" s="311">
        <f t="shared" si="1305"/>
        <v>0.13914065911792015</v>
      </c>
      <c r="ABW96" s="311">
        <f t="shared" si="1305"/>
        <v>0.25945568076990266</v>
      </c>
      <c r="ABX96" s="311">
        <f t="shared" si="1305"/>
        <v>0.13534096162042664</v>
      </c>
      <c r="ABY96" s="311">
        <f t="shared" si="1305"/>
        <v>0.27152338685222371</v>
      </c>
      <c r="ABZ96" s="311">
        <f t="shared" si="1305"/>
        <v>0.17594325010655465</v>
      </c>
      <c r="ACA96" s="311">
        <f t="shared" si="1305"/>
        <v>0.19587002735031836</v>
      </c>
      <c r="ACB96" s="311">
        <f t="shared" si="1305"/>
        <v>0.10370873240933361</v>
      </c>
      <c r="ACC96" s="311">
        <f t="shared" si="1305"/>
        <v>0.16410908738392441</v>
      </c>
      <c r="ACD96" s="311">
        <f t="shared" si="1305"/>
        <v>0.12603846441597744</v>
      </c>
      <c r="ACF96" s="311">
        <f t="shared" ref="ACF96:ADN96" si="1306">ACF$41*ACF72</f>
        <v>89.857723623424022</v>
      </c>
      <c r="ACG96" s="311">
        <f t="shared" si="1306"/>
        <v>106.16760944038175</v>
      </c>
      <c r="ACH96" s="311">
        <f t="shared" si="1306"/>
        <v>112.197507822104</v>
      </c>
      <c r="ACI96" s="311">
        <f t="shared" si="1306"/>
        <v>112.59319568736043</v>
      </c>
      <c r="ACJ96" s="311">
        <f t="shared" si="1306"/>
        <v>126.86289958029882</v>
      </c>
      <c r="ACK96" s="311">
        <f t="shared" si="1306"/>
        <v>144.54972310763301</v>
      </c>
      <c r="ACL96" s="311">
        <f t="shared" si="1306"/>
        <v>162.97557215893477</v>
      </c>
      <c r="ACM96" s="311">
        <f t="shared" si="1306"/>
        <v>174.95270406554036</v>
      </c>
      <c r="ACN96" s="311">
        <f t="shared" si="1306"/>
        <v>183.96696726246029</v>
      </c>
      <c r="ACO96" s="311">
        <f t="shared" si="1306"/>
        <v>210.65885699079482</v>
      </c>
      <c r="ACP96" s="311">
        <f t="shared" si="1306"/>
        <v>188.77416572141138</v>
      </c>
      <c r="ACQ96" s="311">
        <f t="shared" si="1306"/>
        <v>225.51656823674779</v>
      </c>
      <c r="ACR96" s="311">
        <f t="shared" si="1306"/>
        <v>236.07906289348904</v>
      </c>
      <c r="ACS96" s="311">
        <f t="shared" si="1306"/>
        <v>230.16002810127202</v>
      </c>
      <c r="ACT96" s="311">
        <f t="shared" si="1306"/>
        <v>248.61637814501884</v>
      </c>
      <c r="ACU96" s="311">
        <f t="shared" si="1306"/>
        <v>257.314982991318</v>
      </c>
      <c r="ACV96" s="311">
        <f t="shared" si="1306"/>
        <v>276.30783907108707</v>
      </c>
      <c r="ACW96" s="311">
        <f t="shared" si="1306"/>
        <v>247.57862196001105</v>
      </c>
      <c r="ACX96" s="311">
        <f t="shared" si="1306"/>
        <v>238.80785353544573</v>
      </c>
      <c r="ACY96" s="311">
        <f t="shared" si="1306"/>
        <v>262.13643030823539</v>
      </c>
      <c r="ACZ96" s="311">
        <f t="shared" si="1306"/>
        <v>286.32935672916631</v>
      </c>
      <c r="ADA96" s="311">
        <f t="shared" si="1306"/>
        <v>300.12392161999963</v>
      </c>
      <c r="ADB96" s="311">
        <f t="shared" si="1306"/>
        <v>321.81850723470944</v>
      </c>
      <c r="ADC96" s="311">
        <f t="shared" si="1306"/>
        <v>319.94707262635279</v>
      </c>
      <c r="ADD96" s="311">
        <f t="shared" si="1306"/>
        <v>294.64018286044592</v>
      </c>
      <c r="ADE96" s="311">
        <f t="shared" si="1306"/>
        <v>317.12126393177311</v>
      </c>
      <c r="ADF96" s="311">
        <f t="shared" si="1306"/>
        <v>332.58565626535892</v>
      </c>
      <c r="ADG96" s="311">
        <f t="shared" si="1306"/>
        <v>358.2284406363799</v>
      </c>
      <c r="ADH96" s="311">
        <f t="shared" si="1306"/>
        <v>366.49986932098403</v>
      </c>
      <c r="ADI96" s="311">
        <f t="shared" si="1306"/>
        <v>390.69054842531631</v>
      </c>
      <c r="ADJ96" s="311">
        <f t="shared" si="1306"/>
        <v>393.48391396470714</v>
      </c>
      <c r="ADK96" s="311">
        <f t="shared" si="1306"/>
        <v>763.11965770145855</v>
      </c>
      <c r="ADL96" s="311">
        <f t="shared" si="1306"/>
        <v>393.99588642791525</v>
      </c>
      <c r="ADM96" s="311">
        <f t="shared" si="1306"/>
        <v>629.69517504559985</v>
      </c>
      <c r="ADN96" s="311">
        <f t="shared" si="1306"/>
        <v>665.57539026157508</v>
      </c>
      <c r="ADP96" s="311">
        <f t="shared" ref="ADP96:AEX96" si="1307">ADP$41*ADP72</f>
        <v>0</v>
      </c>
      <c r="ADQ96" s="311">
        <f t="shared" si="1307"/>
        <v>0</v>
      </c>
      <c r="ADR96" s="311">
        <f t="shared" si="1307"/>
        <v>0</v>
      </c>
      <c r="ADS96" s="311">
        <f t="shared" si="1307"/>
        <v>0</v>
      </c>
      <c r="ADT96" s="311">
        <f t="shared" si="1307"/>
        <v>0</v>
      </c>
      <c r="ADU96" s="311">
        <f t="shared" si="1307"/>
        <v>0</v>
      </c>
      <c r="ADV96" s="311">
        <f t="shared" si="1307"/>
        <v>0</v>
      </c>
      <c r="ADW96" s="311">
        <f t="shared" si="1307"/>
        <v>0</v>
      </c>
      <c r="ADX96" s="311">
        <f t="shared" si="1307"/>
        <v>0</v>
      </c>
      <c r="ADY96" s="311">
        <f t="shared" si="1307"/>
        <v>0</v>
      </c>
      <c r="ADZ96" s="311">
        <f t="shared" si="1307"/>
        <v>0</v>
      </c>
      <c r="AEA96" s="311">
        <f t="shared" si="1307"/>
        <v>0</v>
      </c>
      <c r="AEB96" s="311">
        <f t="shared" si="1307"/>
        <v>0</v>
      </c>
      <c r="AEC96" s="311">
        <f t="shared" si="1307"/>
        <v>0</v>
      </c>
      <c r="AED96" s="311">
        <f t="shared" si="1307"/>
        <v>0</v>
      </c>
      <c r="AEE96" s="311">
        <f t="shared" si="1307"/>
        <v>0</v>
      </c>
      <c r="AEF96" s="311">
        <f t="shared" si="1307"/>
        <v>0</v>
      </c>
      <c r="AEG96" s="311">
        <f t="shared" si="1307"/>
        <v>0</v>
      </c>
      <c r="AEH96" s="311">
        <f t="shared" si="1307"/>
        <v>0</v>
      </c>
      <c r="AEI96" s="311">
        <f t="shared" si="1307"/>
        <v>0</v>
      </c>
      <c r="AEJ96" s="311">
        <f t="shared" si="1307"/>
        <v>0</v>
      </c>
      <c r="AEK96" s="311">
        <f t="shared" si="1307"/>
        <v>0</v>
      </c>
      <c r="AEL96" s="311">
        <f t="shared" si="1307"/>
        <v>0</v>
      </c>
      <c r="AEM96" s="311">
        <f t="shared" si="1307"/>
        <v>0</v>
      </c>
      <c r="AEN96" s="311">
        <f t="shared" si="1307"/>
        <v>0</v>
      </c>
      <c r="AEO96" s="311">
        <f t="shared" si="1307"/>
        <v>0</v>
      </c>
      <c r="AEP96" s="311">
        <f t="shared" si="1307"/>
        <v>0</v>
      </c>
      <c r="AEQ96" s="311">
        <f t="shared" si="1307"/>
        <v>0</v>
      </c>
      <c r="AER96" s="311">
        <f t="shared" si="1307"/>
        <v>0</v>
      </c>
      <c r="AES96" s="311">
        <f t="shared" si="1307"/>
        <v>0</v>
      </c>
      <c r="AET96" s="311">
        <f t="shared" si="1307"/>
        <v>0</v>
      </c>
      <c r="AEU96" s="311">
        <f t="shared" si="1307"/>
        <v>0</v>
      </c>
      <c r="AEV96" s="311">
        <f t="shared" si="1307"/>
        <v>0</v>
      </c>
      <c r="AEW96" s="311">
        <f t="shared" si="1307"/>
        <v>0</v>
      </c>
      <c r="AEX96" s="311">
        <f t="shared" si="1307"/>
        <v>0</v>
      </c>
      <c r="AEZ96" s="311">
        <f t="shared" ref="AEZ96:AGH96" si="1308">AEZ$41*AEZ72</f>
        <v>0</v>
      </c>
      <c r="AFA96" s="311">
        <f t="shared" si="1308"/>
        <v>0</v>
      </c>
      <c r="AFB96" s="311">
        <f t="shared" si="1308"/>
        <v>0</v>
      </c>
      <c r="AFC96" s="311">
        <f t="shared" si="1308"/>
        <v>0</v>
      </c>
      <c r="AFD96" s="311">
        <f t="shared" si="1308"/>
        <v>0</v>
      </c>
      <c r="AFE96" s="311">
        <f t="shared" si="1308"/>
        <v>0</v>
      </c>
      <c r="AFF96" s="311">
        <f t="shared" si="1308"/>
        <v>0</v>
      </c>
      <c r="AFG96" s="311">
        <f t="shared" si="1308"/>
        <v>0</v>
      </c>
      <c r="AFH96" s="311">
        <f t="shared" si="1308"/>
        <v>0</v>
      </c>
      <c r="AFI96" s="311">
        <f t="shared" si="1308"/>
        <v>0</v>
      </c>
      <c r="AFJ96" s="311">
        <f t="shared" si="1308"/>
        <v>0</v>
      </c>
      <c r="AFK96" s="311">
        <f t="shared" si="1308"/>
        <v>0</v>
      </c>
      <c r="AFL96" s="311">
        <f t="shared" si="1308"/>
        <v>0</v>
      </c>
      <c r="AFM96" s="311">
        <f t="shared" si="1308"/>
        <v>0</v>
      </c>
      <c r="AFN96" s="311">
        <f t="shared" si="1308"/>
        <v>0</v>
      </c>
      <c r="AFO96" s="311">
        <f t="shared" si="1308"/>
        <v>0</v>
      </c>
      <c r="AFP96" s="311">
        <f t="shared" si="1308"/>
        <v>0</v>
      </c>
      <c r="AFQ96" s="311">
        <f t="shared" si="1308"/>
        <v>0</v>
      </c>
      <c r="AFR96" s="311">
        <f t="shared" si="1308"/>
        <v>0</v>
      </c>
      <c r="AFS96" s="311">
        <f t="shared" si="1308"/>
        <v>0</v>
      </c>
      <c r="AFT96" s="311">
        <f t="shared" si="1308"/>
        <v>0</v>
      </c>
      <c r="AFU96" s="311">
        <f t="shared" si="1308"/>
        <v>0</v>
      </c>
      <c r="AFV96" s="311">
        <f t="shared" si="1308"/>
        <v>0</v>
      </c>
      <c r="AFW96" s="311">
        <f t="shared" si="1308"/>
        <v>0</v>
      </c>
      <c r="AFX96" s="311">
        <f t="shared" si="1308"/>
        <v>0</v>
      </c>
      <c r="AFY96" s="311">
        <f t="shared" si="1308"/>
        <v>0</v>
      </c>
      <c r="AFZ96" s="311">
        <f t="shared" si="1308"/>
        <v>0</v>
      </c>
      <c r="AGA96" s="311">
        <f t="shared" si="1308"/>
        <v>0</v>
      </c>
      <c r="AGB96" s="311">
        <f t="shared" si="1308"/>
        <v>0</v>
      </c>
      <c r="AGC96" s="311">
        <f t="shared" si="1308"/>
        <v>0</v>
      </c>
      <c r="AGD96" s="311">
        <f t="shared" si="1308"/>
        <v>0</v>
      </c>
      <c r="AGE96" s="311">
        <f t="shared" si="1308"/>
        <v>0</v>
      </c>
      <c r="AGF96" s="311">
        <f t="shared" si="1308"/>
        <v>0</v>
      </c>
      <c r="AGG96" s="311">
        <f t="shared" si="1308"/>
        <v>0</v>
      </c>
      <c r="AGH96" s="311">
        <f t="shared" si="1308"/>
        <v>0</v>
      </c>
    </row>
    <row r="97" spans="3:866" x14ac:dyDescent="0.25">
      <c r="C97" s="148" t="s">
        <v>103</v>
      </c>
      <c r="D97" s="311">
        <f t="shared" ref="D97:AL97" si="1309">D$41*D73</f>
        <v>0.82950025789587356</v>
      </c>
      <c r="E97" s="311">
        <f t="shared" si="1309"/>
        <v>0.74878636668433241</v>
      </c>
      <c r="F97" s="311">
        <f t="shared" si="1309"/>
        <v>3.0508002045803502</v>
      </c>
      <c r="G97" s="311">
        <f t="shared" si="1309"/>
        <v>5.1522781776400217</v>
      </c>
      <c r="H97" s="311">
        <f t="shared" si="1309"/>
        <v>4.2431825113994774</v>
      </c>
      <c r="I97" s="311">
        <f t="shared" si="1309"/>
        <v>7.1543476475970138</v>
      </c>
      <c r="J97" s="311">
        <f t="shared" si="1309"/>
        <v>7.3696163527836864</v>
      </c>
      <c r="K97" s="311">
        <f t="shared" si="1309"/>
        <v>5.8620277938890775</v>
      </c>
      <c r="L97" s="311">
        <f t="shared" si="1309"/>
        <v>7.7308245226351708</v>
      </c>
      <c r="M97" s="311">
        <f t="shared" si="1309"/>
        <v>7.9273067553130936</v>
      </c>
      <c r="N97" s="311">
        <f t="shared" si="1309"/>
        <v>2.7933668246555694</v>
      </c>
      <c r="O97" s="311">
        <f t="shared" si="1309"/>
        <v>9.2058135786830189</v>
      </c>
      <c r="P97" s="311">
        <f t="shared" si="1309"/>
        <v>8.9418040854798058</v>
      </c>
      <c r="Q97" s="311">
        <f t="shared" si="1309"/>
        <v>2.9194074278782383</v>
      </c>
      <c r="R97" s="311">
        <f t="shared" si="1309"/>
        <v>9.777054862371001</v>
      </c>
      <c r="S97" s="311">
        <f t="shared" si="1309"/>
        <v>9.9484219948605563</v>
      </c>
      <c r="T97" s="311">
        <f t="shared" si="1309"/>
        <v>9.4085736597694538</v>
      </c>
      <c r="U97" s="311">
        <f t="shared" si="1309"/>
        <v>30.206707833237527</v>
      </c>
      <c r="V97" s="311">
        <f t="shared" si="1309"/>
        <v>30.84337500323252</v>
      </c>
      <c r="W97" s="311">
        <f t="shared" si="1309"/>
        <v>34.054204712052076</v>
      </c>
      <c r="X97" s="311">
        <f t="shared" si="1309"/>
        <v>35.108072569142607</v>
      </c>
      <c r="Y97" s="311">
        <f t="shared" si="1309"/>
        <v>36.696516734094651</v>
      </c>
      <c r="Z97" s="311">
        <f t="shared" si="1309"/>
        <v>32.897046222276003</v>
      </c>
      <c r="AA97" s="311">
        <f t="shared" si="1309"/>
        <v>42.149725833754744</v>
      </c>
      <c r="AB97" s="311">
        <f t="shared" si="1309"/>
        <v>23.827718644480825</v>
      </c>
      <c r="AC97" s="311">
        <f t="shared" si="1309"/>
        <v>86.13425530752275</v>
      </c>
      <c r="AD97" s="311">
        <f t="shared" si="1309"/>
        <v>417.53275532233124</v>
      </c>
      <c r="AE97" s="311">
        <f t="shared" si="1309"/>
        <v>511.18469372773995</v>
      </c>
      <c r="AF97" s="311">
        <f t="shared" si="1309"/>
        <v>593.56438933420668</v>
      </c>
      <c r="AG97" s="311">
        <f t="shared" si="1309"/>
        <v>556.23093149367912</v>
      </c>
      <c r="AH97" s="311">
        <f t="shared" si="1309"/>
        <v>570.11262013962835</v>
      </c>
      <c r="AI97" s="311">
        <f t="shared" si="1309"/>
        <v>519.87306036985649</v>
      </c>
      <c r="AJ97" s="311">
        <f t="shared" si="1309"/>
        <v>43.625034260991782</v>
      </c>
      <c r="AK97" s="311">
        <f t="shared" si="1309"/>
        <v>186.30632920449099</v>
      </c>
      <c r="AL97" s="311">
        <f t="shared" si="1309"/>
        <v>108.88036547094721</v>
      </c>
      <c r="AN97" s="311">
        <f t="shared" ref="AN97:BV97" si="1310">AN$41*AN73</f>
        <v>0</v>
      </c>
      <c r="AO97" s="311">
        <f t="shared" si="1310"/>
        <v>0</v>
      </c>
      <c r="AP97" s="311">
        <f t="shared" si="1310"/>
        <v>6.4751585556529641</v>
      </c>
      <c r="AQ97" s="311">
        <f t="shared" si="1310"/>
        <v>0</v>
      </c>
      <c r="AR97" s="311">
        <f t="shared" si="1310"/>
        <v>6.7316359607760852</v>
      </c>
      <c r="AS97" s="311">
        <f t="shared" si="1310"/>
        <v>0</v>
      </c>
      <c r="AT97" s="311">
        <f t="shared" si="1310"/>
        <v>0</v>
      </c>
      <c r="AU97" s="311">
        <f t="shared" si="1310"/>
        <v>11.671555562391832</v>
      </c>
      <c r="AV97" s="311">
        <f t="shared" si="1310"/>
        <v>18.354158648149628</v>
      </c>
      <c r="AW97" s="311">
        <f t="shared" si="1310"/>
        <v>0</v>
      </c>
      <c r="AX97" s="311">
        <f t="shared" si="1310"/>
        <v>0</v>
      </c>
      <c r="AY97" s="311">
        <f t="shared" si="1310"/>
        <v>22.350886435824531</v>
      </c>
      <c r="AZ97" s="311">
        <f t="shared" si="1310"/>
        <v>36.388738848856249</v>
      </c>
      <c r="BA97" s="311">
        <f t="shared" si="1310"/>
        <v>0</v>
      </c>
      <c r="BB97" s="311">
        <f t="shared" si="1310"/>
        <v>0</v>
      </c>
      <c r="BC97" s="311">
        <f t="shared" si="1310"/>
        <v>0</v>
      </c>
      <c r="BD97" s="311">
        <f t="shared" si="1310"/>
        <v>39.726382545623729</v>
      </c>
      <c r="BE97" s="311">
        <f t="shared" si="1310"/>
        <v>45.836766667308837</v>
      </c>
      <c r="BF97" s="311">
        <f t="shared" si="1310"/>
        <v>0</v>
      </c>
      <c r="BG97" s="311">
        <f t="shared" si="1310"/>
        <v>0</v>
      </c>
      <c r="BH97" s="311">
        <f t="shared" si="1310"/>
        <v>0</v>
      </c>
      <c r="BI97" s="311">
        <f t="shared" si="1310"/>
        <v>0</v>
      </c>
      <c r="BJ97" s="311">
        <f t="shared" si="1310"/>
        <v>59.164491055821927</v>
      </c>
      <c r="BK97" s="311">
        <f t="shared" si="1310"/>
        <v>57.180202990476985</v>
      </c>
      <c r="BL97" s="311">
        <f t="shared" si="1310"/>
        <v>0</v>
      </c>
      <c r="BM97" s="311">
        <f t="shared" si="1310"/>
        <v>0</v>
      </c>
      <c r="BN97" s="311">
        <f t="shared" si="1310"/>
        <v>0</v>
      </c>
      <c r="BO97" s="311">
        <f t="shared" si="1310"/>
        <v>8.8227830718972751</v>
      </c>
      <c r="BP97" s="311">
        <f t="shared" si="1310"/>
        <v>0</v>
      </c>
      <c r="BQ97" s="311">
        <f t="shared" si="1310"/>
        <v>23.75450931621809</v>
      </c>
      <c r="BR97" s="311">
        <f t="shared" si="1310"/>
        <v>0</v>
      </c>
      <c r="BS97" s="311">
        <f t="shared" si="1310"/>
        <v>1.3232297571275689</v>
      </c>
      <c r="BT97" s="311">
        <f t="shared" si="1310"/>
        <v>0.12569006787046927</v>
      </c>
      <c r="BU97" s="311">
        <f t="shared" si="1310"/>
        <v>0.60293908046769995</v>
      </c>
      <c r="BV97" s="311">
        <f t="shared" si="1310"/>
        <v>0.3502595320511957</v>
      </c>
      <c r="BX97" s="311">
        <f t="shared" ref="BX97:DF97" si="1311">BX$41*BX73</f>
        <v>0.15721981390680848</v>
      </c>
      <c r="BY97" s="311">
        <f t="shared" si="1311"/>
        <v>0.16495598039003684</v>
      </c>
      <c r="BZ97" s="311">
        <f t="shared" si="1311"/>
        <v>0.6447099935970495</v>
      </c>
      <c r="CA97" s="311">
        <f t="shared" si="1311"/>
        <v>7.4300383189081663E-3</v>
      </c>
      <c r="CB97" s="311">
        <f t="shared" si="1311"/>
        <v>0.24584091000087493</v>
      </c>
      <c r="CC97" s="311">
        <f t="shared" si="1311"/>
        <v>7.2624633196153136E-3</v>
      </c>
      <c r="CD97" s="311">
        <f t="shared" si="1311"/>
        <v>7.1398426117644633E-3</v>
      </c>
      <c r="CE97" s="311">
        <f t="shared" si="1311"/>
        <v>0.21484635966808877</v>
      </c>
      <c r="CF97" s="311">
        <f t="shared" si="1311"/>
        <v>5.3032891769839198E-2</v>
      </c>
      <c r="CG97" s="311">
        <f t="shared" si="1311"/>
        <v>1.5940362435982968E-3</v>
      </c>
      <c r="CH97" s="311">
        <f t="shared" si="1311"/>
        <v>9.1523949067999801E-3</v>
      </c>
      <c r="CI97" s="311">
        <f t="shared" si="1311"/>
        <v>5.4521386131570683E-2</v>
      </c>
      <c r="CJ97" s="311">
        <f t="shared" si="1311"/>
        <v>5.5443870699940889E-2</v>
      </c>
      <c r="CK97" s="311">
        <f t="shared" si="1311"/>
        <v>1.7011755401181678E-2</v>
      </c>
      <c r="CL97" s="311">
        <f t="shared" si="1311"/>
        <v>1.701518312696962E-3</v>
      </c>
      <c r="CM97" s="311">
        <f t="shared" si="1311"/>
        <v>1.7281546548591797E-3</v>
      </c>
      <c r="CN97" s="311">
        <f t="shared" si="1311"/>
        <v>5.8074478605164799E-2</v>
      </c>
      <c r="CO97" s="311">
        <f t="shared" si="1311"/>
        <v>0.594572549652853</v>
      </c>
      <c r="CP97" s="311">
        <f t="shared" si="1311"/>
        <v>2.2588840473393035E-2</v>
      </c>
      <c r="CQ97" s="311">
        <f t="shared" si="1311"/>
        <v>2.2612527408222931E-2</v>
      </c>
      <c r="CR97" s="311">
        <f t="shared" si="1311"/>
        <v>2.0014112341437625E-2</v>
      </c>
      <c r="CS97" s="311">
        <f t="shared" si="1311"/>
        <v>2.1170134467108959E-2</v>
      </c>
      <c r="CT97" s="311">
        <f t="shared" si="1311"/>
        <v>0.7242349982087829</v>
      </c>
      <c r="CU97" s="311">
        <f t="shared" si="1311"/>
        <v>0.65308991163163366</v>
      </c>
      <c r="CV97" s="311">
        <f t="shared" si="1311"/>
        <v>0.11922481296778205</v>
      </c>
      <c r="CW97" s="311">
        <f t="shared" si="1311"/>
        <v>0.1474133535169338</v>
      </c>
      <c r="CX97" s="311">
        <f t="shared" si="1311"/>
        <v>2.3673043814584151E-2</v>
      </c>
      <c r="CY97" s="311">
        <f t="shared" si="1311"/>
        <v>0.73462264051779125</v>
      </c>
      <c r="CZ97" s="311">
        <f t="shared" si="1311"/>
        <v>1.9082555053893314E-2</v>
      </c>
      <c r="DA97" s="311">
        <f t="shared" si="1311"/>
        <v>0.605617480933897</v>
      </c>
      <c r="DB97" s="311">
        <f t="shared" si="1311"/>
        <v>1.9409269836279559E-2</v>
      </c>
      <c r="DC97" s="311">
        <f t="shared" si="1311"/>
        <v>3.5732827510370595E-2</v>
      </c>
      <c r="DD97" s="311">
        <f t="shared" si="1311"/>
        <v>1.4525998191759826E-3</v>
      </c>
      <c r="DE97" s="311">
        <f t="shared" si="1311"/>
        <v>7.3897316414968644E-3</v>
      </c>
      <c r="DF97" s="311">
        <f t="shared" si="1311"/>
        <v>1.0204461180211722E-2</v>
      </c>
      <c r="DH97" s="311">
        <f t="shared" ref="DH97:EP97" si="1312">DH$41*DH73</f>
        <v>0</v>
      </c>
      <c r="DI97" s="311">
        <f t="shared" si="1312"/>
        <v>0</v>
      </c>
      <c r="DJ97" s="311">
        <f t="shared" si="1312"/>
        <v>0</v>
      </c>
      <c r="DK97" s="311">
        <f t="shared" si="1312"/>
        <v>0</v>
      </c>
      <c r="DL97" s="311">
        <f t="shared" si="1312"/>
        <v>0</v>
      </c>
      <c r="DM97" s="311">
        <f t="shared" si="1312"/>
        <v>0</v>
      </c>
      <c r="DN97" s="311">
        <f t="shared" si="1312"/>
        <v>0</v>
      </c>
      <c r="DO97" s="311">
        <f t="shared" si="1312"/>
        <v>0</v>
      </c>
      <c r="DP97" s="311">
        <f t="shared" si="1312"/>
        <v>0</v>
      </c>
      <c r="DQ97" s="311">
        <f t="shared" si="1312"/>
        <v>0</v>
      </c>
      <c r="DR97" s="311">
        <f t="shared" si="1312"/>
        <v>0</v>
      </c>
      <c r="DS97" s="311">
        <f t="shared" si="1312"/>
        <v>0</v>
      </c>
      <c r="DT97" s="311">
        <f t="shared" si="1312"/>
        <v>0</v>
      </c>
      <c r="DU97" s="311">
        <f t="shared" si="1312"/>
        <v>0</v>
      </c>
      <c r="DV97" s="311">
        <f t="shared" si="1312"/>
        <v>0</v>
      </c>
      <c r="DW97" s="311">
        <f t="shared" si="1312"/>
        <v>0</v>
      </c>
      <c r="DX97" s="311">
        <f t="shared" si="1312"/>
        <v>0</v>
      </c>
      <c r="DY97" s="311">
        <f t="shared" si="1312"/>
        <v>0</v>
      </c>
      <c r="DZ97" s="311">
        <f t="shared" si="1312"/>
        <v>0</v>
      </c>
      <c r="EA97" s="311">
        <f t="shared" si="1312"/>
        <v>0</v>
      </c>
      <c r="EB97" s="311">
        <f t="shared" si="1312"/>
        <v>0</v>
      </c>
      <c r="EC97" s="311">
        <f t="shared" si="1312"/>
        <v>0</v>
      </c>
      <c r="ED97" s="311">
        <f t="shared" si="1312"/>
        <v>0</v>
      </c>
      <c r="EE97" s="311">
        <f t="shared" si="1312"/>
        <v>0</v>
      </c>
      <c r="EF97" s="311">
        <f t="shared" si="1312"/>
        <v>0</v>
      </c>
      <c r="EG97" s="311">
        <f t="shared" si="1312"/>
        <v>0</v>
      </c>
      <c r="EH97" s="311">
        <f t="shared" si="1312"/>
        <v>0</v>
      </c>
      <c r="EI97" s="311">
        <f t="shared" si="1312"/>
        <v>0</v>
      </c>
      <c r="EJ97" s="311">
        <f t="shared" si="1312"/>
        <v>0</v>
      </c>
      <c r="EK97" s="311">
        <f t="shared" si="1312"/>
        <v>0</v>
      </c>
      <c r="EL97" s="311">
        <f t="shared" si="1312"/>
        <v>0</v>
      </c>
      <c r="EM97" s="311">
        <f t="shared" si="1312"/>
        <v>4.4955081872655569E-3</v>
      </c>
      <c r="EN97" s="311">
        <f t="shared" si="1312"/>
        <v>4.6273964745396857E-4</v>
      </c>
      <c r="EO97" s="311">
        <f t="shared" si="1312"/>
        <v>2.2197761705353893E-3</v>
      </c>
      <c r="EP97" s="311">
        <f t="shared" si="1312"/>
        <v>1.2896420567138605E-3</v>
      </c>
      <c r="ER97" s="311">
        <f t="shared" ref="ER97:FZ97" si="1313">ER$41*ER73</f>
        <v>0</v>
      </c>
      <c r="ES97" s="311">
        <f t="shared" si="1313"/>
        <v>0</v>
      </c>
      <c r="ET97" s="311">
        <f t="shared" si="1313"/>
        <v>0</v>
      </c>
      <c r="EU97" s="311">
        <f t="shared" si="1313"/>
        <v>0</v>
      </c>
      <c r="EV97" s="311">
        <f t="shared" si="1313"/>
        <v>0</v>
      </c>
      <c r="EW97" s="311">
        <f t="shared" si="1313"/>
        <v>0</v>
      </c>
      <c r="EX97" s="311">
        <f t="shared" si="1313"/>
        <v>0</v>
      </c>
      <c r="EY97" s="311">
        <f t="shared" si="1313"/>
        <v>0</v>
      </c>
      <c r="EZ97" s="311">
        <f t="shared" si="1313"/>
        <v>0</v>
      </c>
      <c r="FA97" s="311">
        <f t="shared" si="1313"/>
        <v>0</v>
      </c>
      <c r="FB97" s="311">
        <f t="shared" si="1313"/>
        <v>0</v>
      </c>
      <c r="FC97" s="311">
        <f t="shared" si="1313"/>
        <v>0</v>
      </c>
      <c r="FD97" s="311">
        <f t="shared" si="1313"/>
        <v>0</v>
      </c>
      <c r="FE97" s="311">
        <f t="shared" si="1313"/>
        <v>0</v>
      </c>
      <c r="FF97" s="311">
        <f t="shared" si="1313"/>
        <v>0</v>
      </c>
      <c r="FG97" s="311">
        <f t="shared" si="1313"/>
        <v>0</v>
      </c>
      <c r="FH97" s="311">
        <f t="shared" si="1313"/>
        <v>0</v>
      </c>
      <c r="FI97" s="311">
        <f t="shared" si="1313"/>
        <v>0</v>
      </c>
      <c r="FJ97" s="311">
        <f t="shared" si="1313"/>
        <v>0</v>
      </c>
      <c r="FK97" s="311">
        <f t="shared" si="1313"/>
        <v>0</v>
      </c>
      <c r="FL97" s="311">
        <f t="shared" si="1313"/>
        <v>0</v>
      </c>
      <c r="FM97" s="311">
        <f t="shared" si="1313"/>
        <v>0</v>
      </c>
      <c r="FN97" s="311">
        <f t="shared" si="1313"/>
        <v>0</v>
      </c>
      <c r="FO97" s="311">
        <f t="shared" si="1313"/>
        <v>0</v>
      </c>
      <c r="FP97" s="311">
        <f t="shared" si="1313"/>
        <v>0</v>
      </c>
      <c r="FQ97" s="311">
        <f t="shared" si="1313"/>
        <v>0</v>
      </c>
      <c r="FR97" s="311">
        <f t="shared" si="1313"/>
        <v>0</v>
      </c>
      <c r="FS97" s="311">
        <f t="shared" si="1313"/>
        <v>0</v>
      </c>
      <c r="FT97" s="311">
        <f t="shared" si="1313"/>
        <v>0</v>
      </c>
      <c r="FU97" s="311">
        <f t="shared" si="1313"/>
        <v>0</v>
      </c>
      <c r="FV97" s="311">
        <f t="shared" si="1313"/>
        <v>0</v>
      </c>
      <c r="FW97" s="311">
        <f t="shared" si="1313"/>
        <v>0</v>
      </c>
      <c r="FX97" s="311">
        <f t="shared" si="1313"/>
        <v>0</v>
      </c>
      <c r="FY97" s="311">
        <f t="shared" si="1313"/>
        <v>0</v>
      </c>
      <c r="FZ97" s="311">
        <f t="shared" si="1313"/>
        <v>0</v>
      </c>
      <c r="GB97" s="311">
        <f t="shared" ref="GB97:HJ97" si="1314">GB$41*GB73</f>
        <v>0</v>
      </c>
      <c r="GC97" s="311">
        <f t="shared" si="1314"/>
        <v>0</v>
      </c>
      <c r="GD97" s="311">
        <f t="shared" si="1314"/>
        <v>0</v>
      </c>
      <c r="GE97" s="311">
        <f t="shared" si="1314"/>
        <v>0</v>
      </c>
      <c r="GF97" s="311">
        <f t="shared" si="1314"/>
        <v>0</v>
      </c>
      <c r="GG97" s="311">
        <f t="shared" si="1314"/>
        <v>0</v>
      </c>
      <c r="GH97" s="311">
        <f t="shared" si="1314"/>
        <v>0</v>
      </c>
      <c r="GI97" s="311">
        <f t="shared" si="1314"/>
        <v>0</v>
      </c>
      <c r="GJ97" s="311">
        <f t="shared" si="1314"/>
        <v>0</v>
      </c>
      <c r="GK97" s="311">
        <f t="shared" si="1314"/>
        <v>0</v>
      </c>
      <c r="GL97" s="311">
        <f t="shared" si="1314"/>
        <v>0</v>
      </c>
      <c r="GM97" s="311">
        <f t="shared" si="1314"/>
        <v>0</v>
      </c>
      <c r="GN97" s="311">
        <f t="shared" si="1314"/>
        <v>0</v>
      </c>
      <c r="GO97" s="311">
        <f t="shared" si="1314"/>
        <v>0</v>
      </c>
      <c r="GP97" s="311">
        <f t="shared" si="1314"/>
        <v>0</v>
      </c>
      <c r="GQ97" s="311">
        <f t="shared" si="1314"/>
        <v>0</v>
      </c>
      <c r="GR97" s="311">
        <f t="shared" si="1314"/>
        <v>0</v>
      </c>
      <c r="GS97" s="311">
        <f t="shared" si="1314"/>
        <v>0</v>
      </c>
      <c r="GT97" s="311">
        <f t="shared" si="1314"/>
        <v>0</v>
      </c>
      <c r="GU97" s="311">
        <f t="shared" si="1314"/>
        <v>0</v>
      </c>
      <c r="GV97" s="311">
        <f t="shared" si="1314"/>
        <v>0</v>
      </c>
      <c r="GW97" s="311">
        <f t="shared" si="1314"/>
        <v>0</v>
      </c>
      <c r="GX97" s="311">
        <f t="shared" si="1314"/>
        <v>0</v>
      </c>
      <c r="GY97" s="311">
        <f t="shared" si="1314"/>
        <v>0</v>
      </c>
      <c r="GZ97" s="311">
        <f t="shared" si="1314"/>
        <v>0</v>
      </c>
      <c r="HA97" s="311">
        <f t="shared" si="1314"/>
        <v>0</v>
      </c>
      <c r="HB97" s="311">
        <f t="shared" si="1314"/>
        <v>0</v>
      </c>
      <c r="HC97" s="311">
        <f t="shared" si="1314"/>
        <v>0</v>
      </c>
      <c r="HD97" s="311">
        <f t="shared" si="1314"/>
        <v>0</v>
      </c>
      <c r="HE97" s="311">
        <f t="shared" si="1314"/>
        <v>0</v>
      </c>
      <c r="HF97" s="311">
        <f t="shared" si="1314"/>
        <v>0</v>
      </c>
      <c r="HG97" s="311">
        <f t="shared" si="1314"/>
        <v>0</v>
      </c>
      <c r="HH97" s="311">
        <f t="shared" si="1314"/>
        <v>0</v>
      </c>
      <c r="HI97" s="311">
        <f t="shared" si="1314"/>
        <v>0</v>
      </c>
      <c r="HJ97" s="311">
        <f t="shared" si="1314"/>
        <v>0</v>
      </c>
      <c r="HL97" s="311">
        <f t="shared" ref="HL97:IT97" si="1315">HL$41*HL73</f>
        <v>0</v>
      </c>
      <c r="HM97" s="311">
        <f t="shared" si="1315"/>
        <v>0</v>
      </c>
      <c r="HN97" s="311">
        <f t="shared" si="1315"/>
        <v>0</v>
      </c>
      <c r="HO97" s="311">
        <f t="shared" si="1315"/>
        <v>0</v>
      </c>
      <c r="HP97" s="311">
        <f t="shared" si="1315"/>
        <v>0</v>
      </c>
      <c r="HQ97" s="311">
        <f t="shared" si="1315"/>
        <v>0</v>
      </c>
      <c r="HR97" s="311">
        <f t="shared" si="1315"/>
        <v>0</v>
      </c>
      <c r="HS97" s="311">
        <f t="shared" si="1315"/>
        <v>0</v>
      </c>
      <c r="HT97" s="311">
        <f t="shared" si="1315"/>
        <v>0</v>
      </c>
      <c r="HU97" s="311">
        <f t="shared" si="1315"/>
        <v>0</v>
      </c>
      <c r="HV97" s="311">
        <f t="shared" si="1315"/>
        <v>0</v>
      </c>
      <c r="HW97" s="311">
        <f t="shared" si="1315"/>
        <v>0</v>
      </c>
      <c r="HX97" s="311">
        <f t="shared" si="1315"/>
        <v>0</v>
      </c>
      <c r="HY97" s="311">
        <f t="shared" si="1315"/>
        <v>0</v>
      </c>
      <c r="HZ97" s="311">
        <f t="shared" si="1315"/>
        <v>0</v>
      </c>
      <c r="IA97" s="311">
        <f t="shared" si="1315"/>
        <v>0</v>
      </c>
      <c r="IB97" s="311">
        <f t="shared" si="1315"/>
        <v>0</v>
      </c>
      <c r="IC97" s="311">
        <f t="shared" si="1315"/>
        <v>0</v>
      </c>
      <c r="ID97" s="311">
        <f t="shared" si="1315"/>
        <v>0</v>
      </c>
      <c r="IE97" s="311">
        <f t="shared" si="1315"/>
        <v>0</v>
      </c>
      <c r="IF97" s="311">
        <f t="shared" si="1315"/>
        <v>0</v>
      </c>
      <c r="IG97" s="311">
        <f t="shared" si="1315"/>
        <v>0</v>
      </c>
      <c r="IH97" s="311">
        <f t="shared" si="1315"/>
        <v>0</v>
      </c>
      <c r="II97" s="311">
        <f t="shared" si="1315"/>
        <v>0</v>
      </c>
      <c r="IJ97" s="311">
        <f t="shared" si="1315"/>
        <v>0</v>
      </c>
      <c r="IK97" s="311">
        <f t="shared" si="1315"/>
        <v>0</v>
      </c>
      <c r="IL97" s="311">
        <f t="shared" si="1315"/>
        <v>0</v>
      </c>
      <c r="IM97" s="311">
        <f t="shared" si="1315"/>
        <v>0</v>
      </c>
      <c r="IN97" s="311">
        <f t="shared" si="1315"/>
        <v>0</v>
      </c>
      <c r="IO97" s="311">
        <f t="shared" si="1315"/>
        <v>0</v>
      </c>
      <c r="IP97" s="311">
        <f t="shared" si="1315"/>
        <v>0</v>
      </c>
      <c r="IQ97" s="311">
        <f t="shared" si="1315"/>
        <v>0</v>
      </c>
      <c r="IR97" s="311">
        <f t="shared" si="1315"/>
        <v>0</v>
      </c>
      <c r="IS97" s="311">
        <f t="shared" si="1315"/>
        <v>0</v>
      </c>
      <c r="IT97" s="311">
        <f t="shared" si="1315"/>
        <v>0</v>
      </c>
      <c r="IV97" s="311">
        <f t="shared" ref="IV97:KD97" si="1316">IV$41*IV73</f>
        <v>0</v>
      </c>
      <c r="IW97" s="311">
        <f t="shared" si="1316"/>
        <v>0</v>
      </c>
      <c r="IX97" s="311">
        <f t="shared" si="1316"/>
        <v>0</v>
      </c>
      <c r="IY97" s="311">
        <f t="shared" si="1316"/>
        <v>0</v>
      </c>
      <c r="IZ97" s="311">
        <f t="shared" si="1316"/>
        <v>0</v>
      </c>
      <c r="JA97" s="311">
        <f t="shared" si="1316"/>
        <v>0</v>
      </c>
      <c r="JB97" s="311">
        <f t="shared" si="1316"/>
        <v>0</v>
      </c>
      <c r="JC97" s="311">
        <f t="shared" si="1316"/>
        <v>0</v>
      </c>
      <c r="JD97" s="311">
        <f t="shared" si="1316"/>
        <v>0</v>
      </c>
      <c r="JE97" s="311">
        <f t="shared" si="1316"/>
        <v>0</v>
      </c>
      <c r="JF97" s="311">
        <f t="shared" si="1316"/>
        <v>0</v>
      </c>
      <c r="JG97" s="311">
        <f t="shared" si="1316"/>
        <v>0</v>
      </c>
      <c r="JH97" s="311">
        <f t="shared" si="1316"/>
        <v>0</v>
      </c>
      <c r="JI97" s="311">
        <f t="shared" si="1316"/>
        <v>0</v>
      </c>
      <c r="JJ97" s="311">
        <f t="shared" si="1316"/>
        <v>0</v>
      </c>
      <c r="JK97" s="311">
        <f t="shared" si="1316"/>
        <v>0</v>
      </c>
      <c r="JL97" s="311">
        <f t="shared" si="1316"/>
        <v>0</v>
      </c>
      <c r="JM97" s="311">
        <f t="shared" si="1316"/>
        <v>0</v>
      </c>
      <c r="JN97" s="311">
        <f t="shared" si="1316"/>
        <v>0</v>
      </c>
      <c r="JO97" s="311">
        <f t="shared" si="1316"/>
        <v>0</v>
      </c>
      <c r="JP97" s="311">
        <f t="shared" si="1316"/>
        <v>0</v>
      </c>
      <c r="JQ97" s="311">
        <f t="shared" si="1316"/>
        <v>0</v>
      </c>
      <c r="JR97" s="311">
        <f t="shared" si="1316"/>
        <v>0</v>
      </c>
      <c r="JS97" s="311">
        <f t="shared" si="1316"/>
        <v>0</v>
      </c>
      <c r="JT97" s="311">
        <f t="shared" si="1316"/>
        <v>0</v>
      </c>
      <c r="JU97" s="311">
        <f t="shared" si="1316"/>
        <v>0</v>
      </c>
      <c r="JV97" s="311">
        <f t="shared" si="1316"/>
        <v>0</v>
      </c>
      <c r="JW97" s="311">
        <f t="shared" si="1316"/>
        <v>0</v>
      </c>
      <c r="JX97" s="311">
        <f t="shared" si="1316"/>
        <v>0</v>
      </c>
      <c r="JY97" s="311">
        <f t="shared" si="1316"/>
        <v>0</v>
      </c>
      <c r="JZ97" s="311">
        <f t="shared" si="1316"/>
        <v>0</v>
      </c>
      <c r="KA97" s="311">
        <f t="shared" si="1316"/>
        <v>0</v>
      </c>
      <c r="KB97" s="311">
        <f t="shared" si="1316"/>
        <v>0</v>
      </c>
      <c r="KC97" s="311">
        <f t="shared" si="1316"/>
        <v>0</v>
      </c>
      <c r="KD97" s="311">
        <f t="shared" si="1316"/>
        <v>0</v>
      </c>
      <c r="KF97" s="311">
        <f t="shared" ref="KF97:LN97" si="1317">KF$41*KF73</f>
        <v>0</v>
      </c>
      <c r="KG97" s="311">
        <f t="shared" si="1317"/>
        <v>0</v>
      </c>
      <c r="KH97" s="311">
        <f t="shared" si="1317"/>
        <v>0</v>
      </c>
      <c r="KI97" s="311">
        <f t="shared" si="1317"/>
        <v>0</v>
      </c>
      <c r="KJ97" s="311">
        <f t="shared" si="1317"/>
        <v>0</v>
      </c>
      <c r="KK97" s="311">
        <f t="shared" si="1317"/>
        <v>0</v>
      </c>
      <c r="KL97" s="311">
        <f t="shared" si="1317"/>
        <v>0</v>
      </c>
      <c r="KM97" s="311">
        <f t="shared" si="1317"/>
        <v>0</v>
      </c>
      <c r="KN97" s="311">
        <f t="shared" si="1317"/>
        <v>0</v>
      </c>
      <c r="KO97" s="311">
        <f t="shared" si="1317"/>
        <v>0</v>
      </c>
      <c r="KP97" s="311">
        <f t="shared" si="1317"/>
        <v>0</v>
      </c>
      <c r="KQ97" s="311">
        <f t="shared" si="1317"/>
        <v>0</v>
      </c>
      <c r="KR97" s="311">
        <f t="shared" si="1317"/>
        <v>0</v>
      </c>
      <c r="KS97" s="311">
        <f t="shared" si="1317"/>
        <v>0</v>
      </c>
      <c r="KT97" s="311">
        <f t="shared" si="1317"/>
        <v>0</v>
      </c>
      <c r="KU97" s="311">
        <f t="shared" si="1317"/>
        <v>0</v>
      </c>
      <c r="KV97" s="311">
        <f t="shared" si="1317"/>
        <v>0</v>
      </c>
      <c r="KW97" s="311">
        <f t="shared" si="1317"/>
        <v>0</v>
      </c>
      <c r="KX97" s="311">
        <f t="shared" si="1317"/>
        <v>0</v>
      </c>
      <c r="KY97" s="311">
        <f t="shared" si="1317"/>
        <v>0</v>
      </c>
      <c r="KZ97" s="311">
        <f t="shared" si="1317"/>
        <v>0</v>
      </c>
      <c r="LA97" s="311">
        <f t="shared" si="1317"/>
        <v>0</v>
      </c>
      <c r="LB97" s="311">
        <f t="shared" si="1317"/>
        <v>0</v>
      </c>
      <c r="LC97" s="311">
        <f t="shared" si="1317"/>
        <v>0</v>
      </c>
      <c r="LD97" s="311">
        <f t="shared" si="1317"/>
        <v>0</v>
      </c>
      <c r="LE97" s="311">
        <f t="shared" si="1317"/>
        <v>0</v>
      </c>
      <c r="LF97" s="311">
        <f t="shared" si="1317"/>
        <v>0</v>
      </c>
      <c r="LG97" s="311">
        <f t="shared" si="1317"/>
        <v>0</v>
      </c>
      <c r="LH97" s="311">
        <f t="shared" si="1317"/>
        <v>0</v>
      </c>
      <c r="LI97" s="311">
        <f t="shared" si="1317"/>
        <v>0</v>
      </c>
      <c r="LJ97" s="311">
        <f t="shared" si="1317"/>
        <v>0</v>
      </c>
      <c r="LK97" s="311">
        <f t="shared" si="1317"/>
        <v>0</v>
      </c>
      <c r="LL97" s="311">
        <f t="shared" si="1317"/>
        <v>0</v>
      </c>
      <c r="LM97" s="311">
        <f t="shared" si="1317"/>
        <v>0</v>
      </c>
      <c r="LN97" s="311">
        <f t="shared" si="1317"/>
        <v>0</v>
      </c>
      <c r="LP97" s="311">
        <f t="shared" ref="LP97:MX97" si="1318">LP$41*LP73</f>
        <v>0</v>
      </c>
      <c r="LQ97" s="311">
        <f t="shared" si="1318"/>
        <v>0</v>
      </c>
      <c r="LR97" s="311">
        <f t="shared" si="1318"/>
        <v>0</v>
      </c>
      <c r="LS97" s="311">
        <f t="shared" si="1318"/>
        <v>0</v>
      </c>
      <c r="LT97" s="311">
        <f t="shared" si="1318"/>
        <v>0</v>
      </c>
      <c r="LU97" s="311">
        <f t="shared" si="1318"/>
        <v>0</v>
      </c>
      <c r="LV97" s="311">
        <f t="shared" si="1318"/>
        <v>0</v>
      </c>
      <c r="LW97" s="311">
        <f t="shared" si="1318"/>
        <v>0</v>
      </c>
      <c r="LX97" s="311">
        <f t="shared" si="1318"/>
        <v>0</v>
      </c>
      <c r="LY97" s="311">
        <f t="shared" si="1318"/>
        <v>0</v>
      </c>
      <c r="LZ97" s="311">
        <f t="shared" si="1318"/>
        <v>0</v>
      </c>
      <c r="MA97" s="311">
        <f t="shared" si="1318"/>
        <v>0</v>
      </c>
      <c r="MB97" s="311">
        <f t="shared" si="1318"/>
        <v>0</v>
      </c>
      <c r="MC97" s="311">
        <f t="shared" si="1318"/>
        <v>0</v>
      </c>
      <c r="MD97" s="311">
        <f t="shared" si="1318"/>
        <v>0</v>
      </c>
      <c r="ME97" s="311">
        <f t="shared" si="1318"/>
        <v>0</v>
      </c>
      <c r="MF97" s="311">
        <f t="shared" si="1318"/>
        <v>0</v>
      </c>
      <c r="MG97" s="311">
        <f t="shared" si="1318"/>
        <v>0</v>
      </c>
      <c r="MH97" s="311">
        <f t="shared" si="1318"/>
        <v>0</v>
      </c>
      <c r="MI97" s="311">
        <f t="shared" si="1318"/>
        <v>0</v>
      </c>
      <c r="MJ97" s="311">
        <f t="shared" si="1318"/>
        <v>0</v>
      </c>
      <c r="MK97" s="311">
        <f t="shared" si="1318"/>
        <v>0</v>
      </c>
      <c r="ML97" s="311">
        <f t="shared" si="1318"/>
        <v>0</v>
      </c>
      <c r="MM97" s="311">
        <f t="shared" si="1318"/>
        <v>0</v>
      </c>
      <c r="MN97" s="311">
        <f t="shared" si="1318"/>
        <v>0</v>
      </c>
      <c r="MO97" s="311">
        <f t="shared" si="1318"/>
        <v>0</v>
      </c>
      <c r="MP97" s="311">
        <f t="shared" si="1318"/>
        <v>0</v>
      </c>
      <c r="MQ97" s="311">
        <f t="shared" si="1318"/>
        <v>0</v>
      </c>
      <c r="MR97" s="311">
        <f t="shared" si="1318"/>
        <v>0</v>
      </c>
      <c r="MS97" s="311">
        <f t="shared" si="1318"/>
        <v>0</v>
      </c>
      <c r="MT97" s="311">
        <f t="shared" si="1318"/>
        <v>0</v>
      </c>
      <c r="MU97" s="311">
        <f t="shared" si="1318"/>
        <v>172.55467943376985</v>
      </c>
      <c r="MV97" s="311">
        <f t="shared" si="1318"/>
        <v>18.440849151821965</v>
      </c>
      <c r="MW97" s="311">
        <f t="shared" si="1318"/>
        <v>76.945974771111906</v>
      </c>
      <c r="MX97" s="311">
        <f t="shared" si="1318"/>
        <v>48.570738689507564</v>
      </c>
      <c r="MZ97" s="311">
        <f t="shared" ref="MZ97:OH97" si="1319">MZ$41*MZ73</f>
        <v>0</v>
      </c>
      <c r="NA97" s="311">
        <f t="shared" si="1319"/>
        <v>0</v>
      </c>
      <c r="NB97" s="311">
        <f t="shared" si="1319"/>
        <v>0</v>
      </c>
      <c r="NC97" s="311">
        <f t="shared" si="1319"/>
        <v>0</v>
      </c>
      <c r="ND97" s="311">
        <f t="shared" si="1319"/>
        <v>0</v>
      </c>
      <c r="NE97" s="311">
        <f t="shared" si="1319"/>
        <v>0</v>
      </c>
      <c r="NF97" s="311">
        <f t="shared" si="1319"/>
        <v>0</v>
      </c>
      <c r="NG97" s="311">
        <f t="shared" si="1319"/>
        <v>0</v>
      </c>
      <c r="NH97" s="311">
        <f t="shared" si="1319"/>
        <v>0</v>
      </c>
      <c r="NI97" s="311">
        <f t="shared" si="1319"/>
        <v>0</v>
      </c>
      <c r="NJ97" s="311">
        <f t="shared" si="1319"/>
        <v>0</v>
      </c>
      <c r="NK97" s="311">
        <f t="shared" si="1319"/>
        <v>0</v>
      </c>
      <c r="NL97" s="311">
        <f t="shared" si="1319"/>
        <v>0</v>
      </c>
      <c r="NM97" s="311">
        <f t="shared" si="1319"/>
        <v>0</v>
      </c>
      <c r="NN97" s="311">
        <f t="shared" si="1319"/>
        <v>0</v>
      </c>
      <c r="NO97" s="311">
        <f t="shared" si="1319"/>
        <v>0</v>
      </c>
      <c r="NP97" s="311">
        <f t="shared" si="1319"/>
        <v>0</v>
      </c>
      <c r="NQ97" s="311">
        <f t="shared" si="1319"/>
        <v>0</v>
      </c>
      <c r="NR97" s="311">
        <f t="shared" si="1319"/>
        <v>0</v>
      </c>
      <c r="NS97" s="311">
        <f t="shared" si="1319"/>
        <v>0</v>
      </c>
      <c r="NT97" s="311">
        <f t="shared" si="1319"/>
        <v>0</v>
      </c>
      <c r="NU97" s="311">
        <f t="shared" si="1319"/>
        <v>0</v>
      </c>
      <c r="NV97" s="311">
        <f t="shared" si="1319"/>
        <v>0</v>
      </c>
      <c r="NW97" s="311">
        <f t="shared" si="1319"/>
        <v>0</v>
      </c>
      <c r="NX97" s="311">
        <f t="shared" si="1319"/>
        <v>0</v>
      </c>
      <c r="NY97" s="311">
        <f t="shared" si="1319"/>
        <v>0</v>
      </c>
      <c r="NZ97" s="311">
        <f t="shared" si="1319"/>
        <v>0</v>
      </c>
      <c r="OA97" s="311">
        <f t="shared" si="1319"/>
        <v>0</v>
      </c>
      <c r="OB97" s="311">
        <f t="shared" si="1319"/>
        <v>0</v>
      </c>
      <c r="OC97" s="311">
        <f t="shared" si="1319"/>
        <v>0</v>
      </c>
      <c r="OD97" s="311">
        <f t="shared" si="1319"/>
        <v>0</v>
      </c>
      <c r="OE97" s="311">
        <f t="shared" si="1319"/>
        <v>0</v>
      </c>
      <c r="OF97" s="311">
        <f t="shared" si="1319"/>
        <v>0</v>
      </c>
      <c r="OG97" s="311">
        <f t="shared" si="1319"/>
        <v>0</v>
      </c>
      <c r="OH97" s="311">
        <f t="shared" si="1319"/>
        <v>0</v>
      </c>
      <c r="OJ97" s="311">
        <f t="shared" ref="OJ97:PR97" si="1320">OJ$41*OJ73</f>
        <v>0.33898644110612031</v>
      </c>
      <c r="OK97" s="311">
        <f t="shared" si="1320"/>
        <v>0.33681542413452559</v>
      </c>
      <c r="OL97" s="311">
        <f t="shared" si="1320"/>
        <v>0.11311785422101336</v>
      </c>
      <c r="OM97" s="311">
        <f t="shared" si="1320"/>
        <v>0.33467376835695589</v>
      </c>
      <c r="ON97" s="311">
        <f t="shared" si="1320"/>
        <v>0.10907379300361264</v>
      </c>
      <c r="OO97" s="311">
        <f t="shared" si="1320"/>
        <v>0.33319887995420805</v>
      </c>
      <c r="OP97" s="311">
        <f t="shared" si="1320"/>
        <v>0.31928959832881559</v>
      </c>
      <c r="OQ97" s="311">
        <f t="shared" si="1320"/>
        <v>0.11238942853977672</v>
      </c>
      <c r="OR97" s="311">
        <f t="shared" si="1320"/>
        <v>0.1001579888619924</v>
      </c>
      <c r="OS97" s="311">
        <f t="shared" si="1320"/>
        <v>0.28466040568927997</v>
      </c>
      <c r="OT97" s="311">
        <f t="shared" si="1320"/>
        <v>0.29113060784230627</v>
      </c>
      <c r="OU97" s="311">
        <f t="shared" si="1320"/>
        <v>9.2072284304725902E-2</v>
      </c>
      <c r="OV97" s="311">
        <f t="shared" si="1320"/>
        <v>0</v>
      </c>
      <c r="OW97" s="311">
        <f t="shared" si="1320"/>
        <v>9.6474479912323594E-2</v>
      </c>
      <c r="OX97" s="311">
        <f t="shared" si="1320"/>
        <v>0.22808489552132169</v>
      </c>
      <c r="OY97" s="311">
        <f t="shared" si="1320"/>
        <v>0.32238416836815659</v>
      </c>
      <c r="OZ97" s="311">
        <f t="shared" si="1320"/>
        <v>0.11238402100276114</v>
      </c>
      <c r="PA97" s="311">
        <f t="shared" si="1320"/>
        <v>0.44043415443344419</v>
      </c>
      <c r="PB97" s="311">
        <f t="shared" si="1320"/>
        <v>1.4032802635580353</v>
      </c>
      <c r="PC97" s="311">
        <f t="shared" si="1320"/>
        <v>2.0481132980588388</v>
      </c>
      <c r="PD97" s="311">
        <f t="shared" si="1320"/>
        <v>2.0533008255147762</v>
      </c>
      <c r="PE97" s="311">
        <f t="shared" si="1320"/>
        <v>2.4158369962299462</v>
      </c>
      <c r="PF97" s="311">
        <f t="shared" si="1320"/>
        <v>0.84678923106947956</v>
      </c>
      <c r="PG97" s="311">
        <f t="shared" si="1320"/>
        <v>0.91190177913245996</v>
      </c>
      <c r="PH97" s="311">
        <f t="shared" si="1320"/>
        <v>2.820804289698513</v>
      </c>
      <c r="PI97" s="311">
        <f t="shared" si="1320"/>
        <v>2.5571059568746803</v>
      </c>
      <c r="PJ97" s="311">
        <f t="shared" si="1320"/>
        <v>2.5295544386905782</v>
      </c>
      <c r="PK97" s="311">
        <f t="shared" si="1320"/>
        <v>0.79074459255156371</v>
      </c>
      <c r="PL97" s="311">
        <f t="shared" si="1320"/>
        <v>2.2323735707489072</v>
      </c>
      <c r="PM97" s="311">
        <f t="shared" si="1320"/>
        <v>0.70654382611908573</v>
      </c>
      <c r="PN97" s="311">
        <f t="shared" si="1320"/>
        <v>2.1617288374973596</v>
      </c>
      <c r="PO97" s="311">
        <f t="shared" si="1320"/>
        <v>0.39936748248733067</v>
      </c>
      <c r="PP97" s="311">
        <f t="shared" si="1320"/>
        <v>3.8449585389876161E-2</v>
      </c>
      <c r="PQ97" s="311">
        <f t="shared" si="1320"/>
        <v>0.18444383118025992</v>
      </c>
      <c r="PR97" s="311">
        <f t="shared" si="1320"/>
        <v>0.10770231047412884</v>
      </c>
      <c r="PT97" s="311">
        <f t="shared" ref="PT97:RB97" si="1321">PT$41*PT73</f>
        <v>0</v>
      </c>
      <c r="PU97" s="311">
        <f t="shared" si="1321"/>
        <v>0</v>
      </c>
      <c r="PV97" s="311">
        <f t="shared" si="1321"/>
        <v>0</v>
      </c>
      <c r="PW97" s="311">
        <f t="shared" si="1321"/>
        <v>0</v>
      </c>
      <c r="PX97" s="311">
        <f t="shared" si="1321"/>
        <v>0</v>
      </c>
      <c r="PY97" s="311">
        <f t="shared" si="1321"/>
        <v>0</v>
      </c>
      <c r="PZ97" s="311">
        <f t="shared" si="1321"/>
        <v>0</v>
      </c>
      <c r="QA97" s="311">
        <f t="shared" si="1321"/>
        <v>0</v>
      </c>
      <c r="QB97" s="311">
        <f t="shared" si="1321"/>
        <v>0</v>
      </c>
      <c r="QC97" s="311">
        <f t="shared" si="1321"/>
        <v>0</v>
      </c>
      <c r="QD97" s="311">
        <f t="shared" si="1321"/>
        <v>0</v>
      </c>
      <c r="QE97" s="311">
        <f t="shared" si="1321"/>
        <v>0</v>
      </c>
      <c r="QF97" s="311">
        <f t="shared" si="1321"/>
        <v>0</v>
      </c>
      <c r="QG97" s="311">
        <f t="shared" si="1321"/>
        <v>0</v>
      </c>
      <c r="QH97" s="311">
        <f t="shared" si="1321"/>
        <v>0</v>
      </c>
      <c r="QI97" s="311">
        <f t="shared" si="1321"/>
        <v>0</v>
      </c>
      <c r="QJ97" s="311">
        <f t="shared" si="1321"/>
        <v>0</v>
      </c>
      <c r="QK97" s="311">
        <f t="shared" si="1321"/>
        <v>0</v>
      </c>
      <c r="QL97" s="311">
        <f t="shared" si="1321"/>
        <v>0</v>
      </c>
      <c r="QM97" s="311">
        <f t="shared" si="1321"/>
        <v>0</v>
      </c>
      <c r="QN97" s="311">
        <f t="shared" si="1321"/>
        <v>0</v>
      </c>
      <c r="QO97" s="311">
        <f t="shared" si="1321"/>
        <v>0</v>
      </c>
      <c r="QP97" s="311">
        <f t="shared" si="1321"/>
        <v>0</v>
      </c>
      <c r="QQ97" s="311">
        <f t="shared" si="1321"/>
        <v>0</v>
      </c>
      <c r="QR97" s="311">
        <f t="shared" si="1321"/>
        <v>0</v>
      </c>
      <c r="QS97" s="311">
        <f t="shared" si="1321"/>
        <v>0</v>
      </c>
      <c r="QT97" s="311">
        <f t="shared" si="1321"/>
        <v>0</v>
      </c>
      <c r="QU97" s="311">
        <f t="shared" si="1321"/>
        <v>0</v>
      </c>
      <c r="QV97" s="311">
        <f t="shared" si="1321"/>
        <v>0</v>
      </c>
      <c r="QW97" s="311">
        <f t="shared" si="1321"/>
        <v>0</v>
      </c>
      <c r="QX97" s="311">
        <f t="shared" si="1321"/>
        <v>0</v>
      </c>
      <c r="QY97" s="311">
        <f t="shared" si="1321"/>
        <v>0</v>
      </c>
      <c r="QZ97" s="311">
        <f t="shared" si="1321"/>
        <v>0</v>
      </c>
      <c r="RA97" s="311">
        <f t="shared" si="1321"/>
        <v>0</v>
      </c>
      <c r="RB97" s="311">
        <f t="shared" si="1321"/>
        <v>0</v>
      </c>
      <c r="RD97" s="311">
        <f t="shared" ref="RD97:SL97" si="1322">RD$41*RD73</f>
        <v>0</v>
      </c>
      <c r="RE97" s="311">
        <f t="shared" si="1322"/>
        <v>0</v>
      </c>
      <c r="RF97" s="311">
        <f t="shared" si="1322"/>
        <v>0</v>
      </c>
      <c r="RG97" s="311">
        <f t="shared" si="1322"/>
        <v>0</v>
      </c>
      <c r="RH97" s="311">
        <f t="shared" si="1322"/>
        <v>0</v>
      </c>
      <c r="RI97" s="311">
        <f t="shared" si="1322"/>
        <v>0</v>
      </c>
      <c r="RJ97" s="311">
        <f t="shared" si="1322"/>
        <v>0</v>
      </c>
      <c r="RK97" s="311">
        <f t="shared" si="1322"/>
        <v>0</v>
      </c>
      <c r="RL97" s="311">
        <f t="shared" si="1322"/>
        <v>0</v>
      </c>
      <c r="RM97" s="311">
        <f t="shared" si="1322"/>
        <v>0</v>
      </c>
      <c r="RN97" s="311">
        <f t="shared" si="1322"/>
        <v>0</v>
      </c>
      <c r="RO97" s="311">
        <f t="shared" si="1322"/>
        <v>0</v>
      </c>
      <c r="RP97" s="311">
        <f t="shared" si="1322"/>
        <v>0</v>
      </c>
      <c r="RQ97" s="311">
        <f t="shared" si="1322"/>
        <v>0</v>
      </c>
      <c r="RR97" s="311">
        <f t="shared" si="1322"/>
        <v>0</v>
      </c>
      <c r="RS97" s="311">
        <f t="shared" si="1322"/>
        <v>0</v>
      </c>
      <c r="RT97" s="311">
        <f t="shared" si="1322"/>
        <v>0</v>
      </c>
      <c r="RU97" s="311">
        <f t="shared" si="1322"/>
        <v>0</v>
      </c>
      <c r="RV97" s="311">
        <f t="shared" si="1322"/>
        <v>0</v>
      </c>
      <c r="RW97" s="311">
        <f t="shared" si="1322"/>
        <v>0</v>
      </c>
      <c r="RX97" s="311">
        <f t="shared" si="1322"/>
        <v>0</v>
      </c>
      <c r="RY97" s="311">
        <f t="shared" si="1322"/>
        <v>0</v>
      </c>
      <c r="RZ97" s="311">
        <f t="shared" si="1322"/>
        <v>0</v>
      </c>
      <c r="SA97" s="311">
        <f t="shared" si="1322"/>
        <v>0</v>
      </c>
      <c r="SB97" s="311">
        <f t="shared" si="1322"/>
        <v>0</v>
      </c>
      <c r="SC97" s="311">
        <f t="shared" si="1322"/>
        <v>0</v>
      </c>
      <c r="SD97" s="311">
        <f t="shared" si="1322"/>
        <v>0</v>
      </c>
      <c r="SE97" s="311">
        <f t="shared" si="1322"/>
        <v>0</v>
      </c>
      <c r="SF97" s="311">
        <f t="shared" si="1322"/>
        <v>0</v>
      </c>
      <c r="SG97" s="311">
        <f t="shared" si="1322"/>
        <v>0</v>
      </c>
      <c r="SH97" s="311">
        <f t="shared" si="1322"/>
        <v>0</v>
      </c>
      <c r="SI97" s="311">
        <f t="shared" si="1322"/>
        <v>0.25199661730392298</v>
      </c>
      <c r="SJ97" s="311">
        <f t="shared" si="1322"/>
        <v>2.4311213814997214E-2</v>
      </c>
      <c r="SK97" s="311">
        <f t="shared" si="1322"/>
        <v>0.13056434130571398</v>
      </c>
      <c r="SL97" s="311">
        <f t="shared" si="1322"/>
        <v>2.3003838689645374E-2</v>
      </c>
      <c r="SN97" s="311">
        <f t="shared" ref="SN97:TV97" si="1323">SN$41*SN73</f>
        <v>9.4683191075188606</v>
      </c>
      <c r="SO97" s="311">
        <f t="shared" si="1323"/>
        <v>10.078765622642509</v>
      </c>
      <c r="SP97" s="311">
        <f t="shared" si="1323"/>
        <v>8.3065308138438976</v>
      </c>
      <c r="SQ97" s="311">
        <f t="shared" si="1323"/>
        <v>9.1409515232010854</v>
      </c>
      <c r="SR97" s="311">
        <f t="shared" si="1323"/>
        <v>9.649201813112704</v>
      </c>
      <c r="SS97" s="311">
        <f t="shared" si="1323"/>
        <v>12.194890127968376</v>
      </c>
      <c r="ST97" s="311">
        <f t="shared" si="1323"/>
        <v>11.663008021983007</v>
      </c>
      <c r="SU97" s="311">
        <f t="shared" si="1323"/>
        <v>10.921349686124403</v>
      </c>
      <c r="SV97" s="311">
        <f t="shared" si="1323"/>
        <v>11.796561450400899</v>
      </c>
      <c r="SW97" s="311">
        <f t="shared" si="1323"/>
        <v>21.521910054886934</v>
      </c>
      <c r="SX97" s="311">
        <f t="shared" si="1323"/>
        <v>25.733393312297284</v>
      </c>
      <c r="SY97" s="311">
        <f t="shared" si="1323"/>
        <v>19.698960112711138</v>
      </c>
      <c r="SZ97" s="311">
        <f t="shared" si="1323"/>
        <v>23.161909754440373</v>
      </c>
      <c r="TA97" s="311">
        <f t="shared" si="1323"/>
        <v>30.101105309369547</v>
      </c>
      <c r="TB97" s="311">
        <f t="shared" si="1323"/>
        <v>21.71816969860873</v>
      </c>
      <c r="TC97" s="311">
        <f t="shared" si="1323"/>
        <v>47.842852686341814</v>
      </c>
      <c r="TD97" s="311">
        <f t="shared" si="1323"/>
        <v>51.123451829392693</v>
      </c>
      <c r="TE97" s="311">
        <f t="shared" si="1323"/>
        <v>75.387360847861459</v>
      </c>
      <c r="TF97" s="311">
        <f t="shared" si="1323"/>
        <v>60.819895128600237</v>
      </c>
      <c r="TG97" s="311">
        <f t="shared" si="1323"/>
        <v>83.398008181899044</v>
      </c>
      <c r="TH97" s="311">
        <f t="shared" si="1323"/>
        <v>92.598963026979746</v>
      </c>
      <c r="TI97" s="311">
        <f t="shared" si="1323"/>
        <v>105.31842011873019</v>
      </c>
      <c r="TJ97" s="311">
        <f t="shared" si="1323"/>
        <v>107.10487516232962</v>
      </c>
      <c r="TK97" s="311">
        <f t="shared" si="1323"/>
        <v>108.85391236408569</v>
      </c>
      <c r="TL97" s="311">
        <f t="shared" si="1323"/>
        <v>119.9913701365176</v>
      </c>
      <c r="TM97" s="311">
        <f t="shared" si="1323"/>
        <v>111.82246661093255</v>
      </c>
      <c r="TN97" s="311">
        <f t="shared" si="1323"/>
        <v>62.4100763686288</v>
      </c>
      <c r="TO97" s="311">
        <f t="shared" si="1323"/>
        <v>86.711912946715088</v>
      </c>
      <c r="TP97" s="311">
        <f t="shared" si="1323"/>
        <v>100.18544511932396</v>
      </c>
      <c r="TQ97" s="311">
        <f t="shared" si="1323"/>
        <v>94.042229985532856</v>
      </c>
      <c r="TR97" s="311">
        <f t="shared" si="1323"/>
        <v>89.54312390018552</v>
      </c>
      <c r="TS97" s="311">
        <f t="shared" si="1323"/>
        <v>1.450068449397766</v>
      </c>
      <c r="TT97" s="311">
        <f t="shared" si="1323"/>
        <v>1.96693491538584</v>
      </c>
      <c r="TU97" s="311">
        <f t="shared" si="1323"/>
        <v>10.016994519745538</v>
      </c>
      <c r="TV97" s="311">
        <f t="shared" si="1323"/>
        <v>1.196547841784467</v>
      </c>
      <c r="TX97" s="311">
        <f t="shared" ref="TX97:VF97" si="1324">TX$41*TX73</f>
        <v>18.001931021840321</v>
      </c>
      <c r="TY97" s="311">
        <f t="shared" si="1324"/>
        <v>19.446780168818663</v>
      </c>
      <c r="TZ97" s="311">
        <f t="shared" si="1324"/>
        <v>3.9897912912803271E-2</v>
      </c>
      <c r="UA97" s="311">
        <f t="shared" si="1324"/>
        <v>0.27991545761226272</v>
      </c>
      <c r="UB97" s="311">
        <f t="shared" si="1324"/>
        <v>3.0541372459084969E-2</v>
      </c>
      <c r="UC97" s="311">
        <f t="shared" si="1324"/>
        <v>0.23676509325913275</v>
      </c>
      <c r="UD97" s="311">
        <f t="shared" si="1324"/>
        <v>0.20922059402720952</v>
      </c>
      <c r="UE97" s="311">
        <f t="shared" si="1324"/>
        <v>2.6314589773717138E-2</v>
      </c>
      <c r="UF97" s="311">
        <f t="shared" si="1324"/>
        <v>2.3880563576342662E-2</v>
      </c>
      <c r="UG97" s="311">
        <f t="shared" si="1324"/>
        <v>0.13255675356478724</v>
      </c>
      <c r="UH97" s="311">
        <f t="shared" si="1324"/>
        <v>7.8694444271499231</v>
      </c>
      <c r="UI97" s="311">
        <f t="shared" si="1324"/>
        <v>1.4175159539433525E-2</v>
      </c>
      <c r="UJ97" s="311">
        <f t="shared" si="1324"/>
        <v>1.3323667678407567E-2</v>
      </c>
      <c r="UK97" s="311">
        <f t="shared" si="1324"/>
        <v>5.2651465929907069</v>
      </c>
      <c r="UL97" s="311">
        <f t="shared" si="1324"/>
        <v>9.9125734321655959E-2</v>
      </c>
      <c r="UM97" s="311">
        <f t="shared" si="1324"/>
        <v>9.6242272321840502E-2</v>
      </c>
      <c r="UN97" s="311">
        <f t="shared" si="1324"/>
        <v>1.1836712077362884E-2</v>
      </c>
      <c r="UO97" s="311">
        <f t="shared" si="1324"/>
        <v>1.1492856638667325E-2</v>
      </c>
      <c r="UP97" s="311">
        <f t="shared" si="1324"/>
        <v>8.8087841786362378E-2</v>
      </c>
      <c r="UQ97" s="311">
        <f t="shared" si="1324"/>
        <v>8.5535016762525756E-2</v>
      </c>
      <c r="UR97" s="311">
        <f t="shared" si="1324"/>
        <v>8.3055239442684461E-2</v>
      </c>
      <c r="US97" s="311">
        <f t="shared" si="1324"/>
        <v>8.0652354442838262E-2</v>
      </c>
      <c r="UT97" s="311">
        <f t="shared" si="1324"/>
        <v>9.9226159384485074E-3</v>
      </c>
      <c r="UU97" s="311">
        <f t="shared" si="1324"/>
        <v>9.6357450412931454E-3</v>
      </c>
      <c r="UV97" s="311">
        <f t="shared" si="1324"/>
        <v>4.5220201487624294</v>
      </c>
      <c r="UW97" s="311">
        <f t="shared" si="1324"/>
        <v>4.3918714476972891</v>
      </c>
      <c r="UX97" s="311">
        <f t="shared" si="1324"/>
        <v>6.9679820379540486E-2</v>
      </c>
      <c r="UY97" s="311">
        <f t="shared" si="1324"/>
        <v>8.5734947413002045E-3</v>
      </c>
      <c r="UZ97" s="311">
        <f t="shared" si="1324"/>
        <v>6.5735244363792938E-2</v>
      </c>
      <c r="VA97" s="311">
        <f t="shared" si="1324"/>
        <v>2.3036023953649418E-3</v>
      </c>
      <c r="VB97" s="311">
        <f t="shared" si="1324"/>
        <v>6.2029034540030142E-2</v>
      </c>
      <c r="VC97" s="311">
        <f t="shared" si="1324"/>
        <v>1.2822801144448344</v>
      </c>
      <c r="VD97" s="311">
        <f t="shared" si="1324"/>
        <v>0.28318031611323824</v>
      </c>
      <c r="VE97" s="311">
        <f t="shared" si="1324"/>
        <v>1.3936169408894761</v>
      </c>
      <c r="VF97" s="311">
        <f t="shared" si="1324"/>
        <v>0.64875448702727423</v>
      </c>
      <c r="VH97" s="311">
        <f t="shared" ref="VH97:WP97" si="1325">VH$41*VH73</f>
        <v>0</v>
      </c>
      <c r="VI97" s="311">
        <f t="shared" si="1325"/>
        <v>0</v>
      </c>
      <c r="VJ97" s="311">
        <f t="shared" si="1325"/>
        <v>0</v>
      </c>
      <c r="VK97" s="311">
        <f t="shared" si="1325"/>
        <v>0</v>
      </c>
      <c r="VL97" s="311">
        <f t="shared" si="1325"/>
        <v>0</v>
      </c>
      <c r="VM97" s="311">
        <f t="shared" si="1325"/>
        <v>0</v>
      </c>
      <c r="VN97" s="311">
        <f t="shared" si="1325"/>
        <v>0</v>
      </c>
      <c r="VO97" s="311">
        <f t="shared" si="1325"/>
        <v>0</v>
      </c>
      <c r="VP97" s="311">
        <f t="shared" si="1325"/>
        <v>0</v>
      </c>
      <c r="VQ97" s="311">
        <f t="shared" si="1325"/>
        <v>0</v>
      </c>
      <c r="VR97" s="311">
        <f t="shared" si="1325"/>
        <v>0</v>
      </c>
      <c r="VS97" s="311">
        <f t="shared" si="1325"/>
        <v>0</v>
      </c>
      <c r="VT97" s="311">
        <f t="shared" si="1325"/>
        <v>0</v>
      </c>
      <c r="VU97" s="311">
        <f t="shared" si="1325"/>
        <v>0</v>
      </c>
      <c r="VV97" s="311">
        <f t="shared" si="1325"/>
        <v>0</v>
      </c>
      <c r="VW97" s="311">
        <f t="shared" si="1325"/>
        <v>0</v>
      </c>
      <c r="VX97" s="311">
        <f t="shared" si="1325"/>
        <v>0</v>
      </c>
      <c r="VY97" s="311">
        <f t="shared" si="1325"/>
        <v>0</v>
      </c>
      <c r="VZ97" s="311">
        <f t="shared" si="1325"/>
        <v>0</v>
      </c>
      <c r="WA97" s="311">
        <f t="shared" si="1325"/>
        <v>0</v>
      </c>
      <c r="WB97" s="311">
        <f t="shared" si="1325"/>
        <v>0</v>
      </c>
      <c r="WC97" s="311">
        <f t="shared" si="1325"/>
        <v>0</v>
      </c>
      <c r="WD97" s="311">
        <f t="shared" si="1325"/>
        <v>0</v>
      </c>
      <c r="WE97" s="311">
        <f t="shared" si="1325"/>
        <v>0</v>
      </c>
      <c r="WF97" s="311">
        <f t="shared" si="1325"/>
        <v>0</v>
      </c>
      <c r="WG97" s="311">
        <f t="shared" si="1325"/>
        <v>0</v>
      </c>
      <c r="WH97" s="311">
        <f t="shared" si="1325"/>
        <v>0</v>
      </c>
      <c r="WI97" s="311">
        <f t="shared" si="1325"/>
        <v>0</v>
      </c>
      <c r="WJ97" s="311">
        <f t="shared" si="1325"/>
        <v>0</v>
      </c>
      <c r="WK97" s="311">
        <f t="shared" si="1325"/>
        <v>0</v>
      </c>
      <c r="WL97" s="311">
        <f t="shared" si="1325"/>
        <v>0</v>
      </c>
      <c r="WM97" s="311">
        <f t="shared" si="1325"/>
        <v>0</v>
      </c>
      <c r="WN97" s="311">
        <f t="shared" si="1325"/>
        <v>0</v>
      </c>
      <c r="WO97" s="311">
        <f t="shared" si="1325"/>
        <v>0</v>
      </c>
      <c r="WP97" s="311">
        <f t="shared" si="1325"/>
        <v>0</v>
      </c>
      <c r="WR97" s="311">
        <f t="shared" ref="WR97:XZ97" si="1326">WR$41*WR73</f>
        <v>0</v>
      </c>
      <c r="WS97" s="311">
        <f t="shared" si="1326"/>
        <v>0</v>
      </c>
      <c r="WT97" s="311">
        <f t="shared" si="1326"/>
        <v>0</v>
      </c>
      <c r="WU97" s="311">
        <f t="shared" si="1326"/>
        <v>0</v>
      </c>
      <c r="WV97" s="311">
        <f t="shared" si="1326"/>
        <v>0</v>
      </c>
      <c r="WW97" s="311">
        <f t="shared" si="1326"/>
        <v>0</v>
      </c>
      <c r="WX97" s="311">
        <f t="shared" si="1326"/>
        <v>0</v>
      </c>
      <c r="WY97" s="311">
        <f t="shared" si="1326"/>
        <v>0</v>
      </c>
      <c r="WZ97" s="311">
        <f t="shared" si="1326"/>
        <v>0</v>
      </c>
      <c r="XA97" s="311">
        <f t="shared" si="1326"/>
        <v>0</v>
      </c>
      <c r="XB97" s="311">
        <f t="shared" si="1326"/>
        <v>0</v>
      </c>
      <c r="XC97" s="311">
        <f t="shared" si="1326"/>
        <v>0</v>
      </c>
      <c r="XD97" s="311">
        <f t="shared" si="1326"/>
        <v>0</v>
      </c>
      <c r="XE97" s="311">
        <f t="shared" si="1326"/>
        <v>0</v>
      </c>
      <c r="XF97" s="311">
        <f t="shared" si="1326"/>
        <v>0</v>
      </c>
      <c r="XG97" s="311">
        <f t="shared" si="1326"/>
        <v>0</v>
      </c>
      <c r="XH97" s="311">
        <f t="shared" si="1326"/>
        <v>0</v>
      </c>
      <c r="XI97" s="311">
        <f t="shared" si="1326"/>
        <v>0</v>
      </c>
      <c r="XJ97" s="311">
        <f t="shared" si="1326"/>
        <v>0</v>
      </c>
      <c r="XK97" s="311">
        <f t="shared" si="1326"/>
        <v>0</v>
      </c>
      <c r="XL97" s="311">
        <f t="shared" si="1326"/>
        <v>0</v>
      </c>
      <c r="XM97" s="311">
        <f t="shared" si="1326"/>
        <v>0</v>
      </c>
      <c r="XN97" s="311">
        <f t="shared" si="1326"/>
        <v>0</v>
      </c>
      <c r="XO97" s="311">
        <f t="shared" si="1326"/>
        <v>0</v>
      </c>
      <c r="XP97" s="311">
        <f t="shared" si="1326"/>
        <v>0</v>
      </c>
      <c r="XQ97" s="311">
        <f t="shared" si="1326"/>
        <v>0</v>
      </c>
      <c r="XR97" s="311">
        <f t="shared" si="1326"/>
        <v>0</v>
      </c>
      <c r="XS97" s="311">
        <f t="shared" si="1326"/>
        <v>0</v>
      </c>
      <c r="XT97" s="311">
        <f t="shared" si="1326"/>
        <v>0</v>
      </c>
      <c r="XU97" s="311">
        <f t="shared" si="1326"/>
        <v>0</v>
      </c>
      <c r="XV97" s="311">
        <f t="shared" si="1326"/>
        <v>0</v>
      </c>
      <c r="XW97" s="311">
        <f t="shared" si="1326"/>
        <v>0</v>
      </c>
      <c r="XX97" s="311">
        <f t="shared" si="1326"/>
        <v>0</v>
      </c>
      <c r="XY97" s="311">
        <f t="shared" si="1326"/>
        <v>0</v>
      </c>
      <c r="XZ97" s="311">
        <f t="shared" si="1326"/>
        <v>0</v>
      </c>
      <c r="YB97" s="311">
        <f t="shared" ref="YB97:ZJ97" si="1327">YB$41*YB73</f>
        <v>0</v>
      </c>
      <c r="YC97" s="311">
        <f t="shared" si="1327"/>
        <v>0</v>
      </c>
      <c r="YD97" s="311">
        <f t="shared" si="1327"/>
        <v>0</v>
      </c>
      <c r="YE97" s="311">
        <f t="shared" si="1327"/>
        <v>0</v>
      </c>
      <c r="YF97" s="311">
        <f t="shared" si="1327"/>
        <v>0</v>
      </c>
      <c r="YG97" s="311">
        <f t="shared" si="1327"/>
        <v>0</v>
      </c>
      <c r="YH97" s="311">
        <f t="shared" si="1327"/>
        <v>0</v>
      </c>
      <c r="YI97" s="311">
        <f t="shared" si="1327"/>
        <v>0</v>
      </c>
      <c r="YJ97" s="311">
        <f t="shared" si="1327"/>
        <v>0</v>
      </c>
      <c r="YK97" s="311">
        <f t="shared" si="1327"/>
        <v>0</v>
      </c>
      <c r="YL97" s="311">
        <f t="shared" si="1327"/>
        <v>0</v>
      </c>
      <c r="YM97" s="311">
        <f t="shared" si="1327"/>
        <v>0</v>
      </c>
      <c r="YN97" s="311">
        <f t="shared" si="1327"/>
        <v>0</v>
      </c>
      <c r="YO97" s="311">
        <f t="shared" si="1327"/>
        <v>0</v>
      </c>
      <c r="YP97" s="311">
        <f t="shared" si="1327"/>
        <v>0</v>
      </c>
      <c r="YQ97" s="311">
        <f t="shared" si="1327"/>
        <v>0</v>
      </c>
      <c r="YR97" s="311">
        <f t="shared" si="1327"/>
        <v>0</v>
      </c>
      <c r="YS97" s="311">
        <f t="shared" si="1327"/>
        <v>0</v>
      </c>
      <c r="YT97" s="311">
        <f t="shared" si="1327"/>
        <v>0</v>
      </c>
      <c r="YU97" s="311">
        <f t="shared" si="1327"/>
        <v>0</v>
      </c>
      <c r="YV97" s="311">
        <f t="shared" si="1327"/>
        <v>0</v>
      </c>
      <c r="YW97" s="311">
        <f t="shared" si="1327"/>
        <v>0</v>
      </c>
      <c r="YX97" s="311">
        <f t="shared" si="1327"/>
        <v>0</v>
      </c>
      <c r="YY97" s="311">
        <f t="shared" si="1327"/>
        <v>0</v>
      </c>
      <c r="YZ97" s="311">
        <f t="shared" si="1327"/>
        <v>0</v>
      </c>
      <c r="ZA97" s="311">
        <f t="shared" si="1327"/>
        <v>0</v>
      </c>
      <c r="ZB97" s="311">
        <f t="shared" si="1327"/>
        <v>0</v>
      </c>
      <c r="ZC97" s="311">
        <f t="shared" si="1327"/>
        <v>0</v>
      </c>
      <c r="ZD97" s="311">
        <f t="shared" si="1327"/>
        <v>0</v>
      </c>
      <c r="ZE97" s="311">
        <f t="shared" si="1327"/>
        <v>0</v>
      </c>
      <c r="ZF97" s="311">
        <f t="shared" si="1327"/>
        <v>0</v>
      </c>
      <c r="ZG97" s="311">
        <f t="shared" si="1327"/>
        <v>0</v>
      </c>
      <c r="ZH97" s="311">
        <f t="shared" si="1327"/>
        <v>0</v>
      </c>
      <c r="ZI97" s="311">
        <f t="shared" si="1327"/>
        <v>0</v>
      </c>
      <c r="ZJ97" s="311">
        <f t="shared" si="1327"/>
        <v>7.6165137022209853E-2</v>
      </c>
      <c r="ZL97" s="311">
        <f t="shared" ref="ZL97:AAT97" si="1328">ZL$41*ZL73</f>
        <v>0</v>
      </c>
      <c r="ZM97" s="311">
        <f t="shared" si="1328"/>
        <v>0</v>
      </c>
      <c r="ZN97" s="311">
        <f t="shared" si="1328"/>
        <v>0</v>
      </c>
      <c r="ZO97" s="311">
        <f t="shared" si="1328"/>
        <v>0</v>
      </c>
      <c r="ZP97" s="311">
        <f t="shared" si="1328"/>
        <v>0</v>
      </c>
      <c r="ZQ97" s="311">
        <f t="shared" si="1328"/>
        <v>0</v>
      </c>
      <c r="ZR97" s="311">
        <f t="shared" si="1328"/>
        <v>0</v>
      </c>
      <c r="ZS97" s="311">
        <f t="shared" si="1328"/>
        <v>0</v>
      </c>
      <c r="ZT97" s="311">
        <f t="shared" si="1328"/>
        <v>0</v>
      </c>
      <c r="ZU97" s="311">
        <f t="shared" si="1328"/>
        <v>0</v>
      </c>
      <c r="ZV97" s="311">
        <f t="shared" si="1328"/>
        <v>0</v>
      </c>
      <c r="ZW97" s="311">
        <f t="shared" si="1328"/>
        <v>0</v>
      </c>
      <c r="ZX97" s="311">
        <f t="shared" si="1328"/>
        <v>0</v>
      </c>
      <c r="ZY97" s="311">
        <f t="shared" si="1328"/>
        <v>0</v>
      </c>
      <c r="ZZ97" s="311">
        <f t="shared" si="1328"/>
        <v>0</v>
      </c>
      <c r="AAA97" s="311">
        <f t="shared" si="1328"/>
        <v>0</v>
      </c>
      <c r="AAB97" s="311">
        <f t="shared" si="1328"/>
        <v>0</v>
      </c>
      <c r="AAC97" s="311">
        <f t="shared" si="1328"/>
        <v>0</v>
      </c>
      <c r="AAD97" s="311">
        <f t="shared" si="1328"/>
        <v>0</v>
      </c>
      <c r="AAE97" s="311">
        <f t="shared" si="1328"/>
        <v>0</v>
      </c>
      <c r="AAF97" s="311">
        <f t="shared" si="1328"/>
        <v>0</v>
      </c>
      <c r="AAG97" s="311">
        <f t="shared" si="1328"/>
        <v>0</v>
      </c>
      <c r="AAH97" s="311">
        <f t="shared" si="1328"/>
        <v>0</v>
      </c>
      <c r="AAI97" s="311">
        <f t="shared" si="1328"/>
        <v>0</v>
      </c>
      <c r="AAJ97" s="311">
        <f t="shared" si="1328"/>
        <v>0</v>
      </c>
      <c r="AAK97" s="311">
        <f t="shared" si="1328"/>
        <v>0</v>
      </c>
      <c r="AAL97" s="311">
        <f t="shared" si="1328"/>
        <v>0</v>
      </c>
      <c r="AAM97" s="311">
        <f t="shared" si="1328"/>
        <v>0</v>
      </c>
      <c r="AAN97" s="311">
        <f t="shared" si="1328"/>
        <v>0</v>
      </c>
      <c r="AAO97" s="311">
        <f t="shared" si="1328"/>
        <v>0</v>
      </c>
      <c r="AAP97" s="311">
        <f t="shared" si="1328"/>
        <v>0</v>
      </c>
      <c r="AAQ97" s="311">
        <f t="shared" si="1328"/>
        <v>0</v>
      </c>
      <c r="AAR97" s="311">
        <f t="shared" si="1328"/>
        <v>0</v>
      </c>
      <c r="AAS97" s="311">
        <f t="shared" si="1328"/>
        <v>0</v>
      </c>
      <c r="AAT97" s="311">
        <f t="shared" si="1328"/>
        <v>0</v>
      </c>
      <c r="AAV97" s="311">
        <f t="shared" ref="AAV97:ACD97" si="1329">AAV$41*AAV73</f>
        <v>0</v>
      </c>
      <c r="AAW97" s="311">
        <f t="shared" si="1329"/>
        <v>0</v>
      </c>
      <c r="AAX97" s="311">
        <f t="shared" si="1329"/>
        <v>1.4534730289657725E-3</v>
      </c>
      <c r="AAY97" s="311">
        <f t="shared" si="1329"/>
        <v>0</v>
      </c>
      <c r="AAZ97" s="311">
        <f t="shared" si="1329"/>
        <v>1.2767848831764571E-3</v>
      </c>
      <c r="ABA97" s="311">
        <f t="shared" si="1329"/>
        <v>0</v>
      </c>
      <c r="ABB97" s="311">
        <f t="shared" si="1329"/>
        <v>0</v>
      </c>
      <c r="ABC97" s="311">
        <f t="shared" si="1329"/>
        <v>2.3419867114485983E-3</v>
      </c>
      <c r="ABD97" s="311">
        <f t="shared" si="1329"/>
        <v>2.1182346069268834E-3</v>
      </c>
      <c r="ABE97" s="311">
        <f t="shared" si="1329"/>
        <v>0</v>
      </c>
      <c r="ABF97" s="311">
        <f t="shared" si="1329"/>
        <v>0</v>
      </c>
      <c r="ABG97" s="311">
        <f t="shared" si="1329"/>
        <v>6.9701560301020562E-3</v>
      </c>
      <c r="ABH97" s="311">
        <f t="shared" si="1329"/>
        <v>6.5687812882221051E-3</v>
      </c>
      <c r="ABI97" s="311">
        <f t="shared" si="1329"/>
        <v>0</v>
      </c>
      <c r="ABJ97" s="311">
        <f t="shared" si="1329"/>
        <v>0</v>
      </c>
      <c r="ABK97" s="311">
        <f t="shared" si="1329"/>
        <v>0</v>
      </c>
      <c r="ABL97" s="311">
        <f t="shared" si="1329"/>
        <v>5.9560556316467948E-3</v>
      </c>
      <c r="ABM97" s="311">
        <f t="shared" si="1329"/>
        <v>8.3500534490184575E-3</v>
      </c>
      <c r="ABN97" s="311">
        <f t="shared" si="1329"/>
        <v>0</v>
      </c>
      <c r="ABO97" s="311">
        <f t="shared" si="1329"/>
        <v>0</v>
      </c>
      <c r="ABP97" s="311">
        <f t="shared" si="1329"/>
        <v>0</v>
      </c>
      <c r="ABQ97" s="311">
        <f t="shared" si="1329"/>
        <v>0</v>
      </c>
      <c r="ABR97" s="311">
        <f t="shared" si="1329"/>
        <v>8.5956432563425323E-3</v>
      </c>
      <c r="ABS97" s="311">
        <f t="shared" si="1329"/>
        <v>8.5991994971640895E-3</v>
      </c>
      <c r="ABT97" s="311">
        <f t="shared" si="1329"/>
        <v>0</v>
      </c>
      <c r="ABU97" s="311">
        <f t="shared" si="1329"/>
        <v>0</v>
      </c>
      <c r="ABV97" s="311">
        <f t="shared" si="1329"/>
        <v>0</v>
      </c>
      <c r="ABW97" s="311">
        <f t="shared" si="1329"/>
        <v>8.9951973721764146E-3</v>
      </c>
      <c r="ABX97" s="311">
        <f t="shared" si="1329"/>
        <v>0</v>
      </c>
      <c r="ABY97" s="311">
        <f t="shared" si="1329"/>
        <v>9.4135786453008984E-3</v>
      </c>
      <c r="ABZ97" s="311">
        <f t="shared" si="1329"/>
        <v>0</v>
      </c>
      <c r="ACA97" s="311">
        <f t="shared" si="1329"/>
        <v>1.3321246687412389E-2</v>
      </c>
      <c r="ACB97" s="311">
        <f t="shared" si="1329"/>
        <v>1.3592100216774381E-3</v>
      </c>
      <c r="ACC97" s="311">
        <f t="shared" si="1329"/>
        <v>6.5201718363080176E-3</v>
      </c>
      <c r="ACD97" s="311">
        <f t="shared" si="1329"/>
        <v>2.8206756204039595E-3</v>
      </c>
      <c r="ACF97" s="311">
        <f t="shared" ref="ACF97:ADN97" si="1330">ACF$41*ACF73</f>
        <v>17.82793982105887</v>
      </c>
      <c r="ACG97" s="311">
        <f t="shared" si="1330"/>
        <v>21.063851561396636</v>
      </c>
      <c r="ACH97" s="311">
        <f t="shared" si="1330"/>
        <v>24.033258911411757</v>
      </c>
      <c r="ACI97" s="311">
        <f t="shared" si="1330"/>
        <v>25.28570341109646</v>
      </c>
      <c r="ACJ97" s="311">
        <f t="shared" si="1330"/>
        <v>27.174658074402277</v>
      </c>
      <c r="ACK97" s="311">
        <f t="shared" si="1330"/>
        <v>32.462365104235467</v>
      </c>
      <c r="ACL97" s="311">
        <f t="shared" si="1330"/>
        <v>36.600364308934765</v>
      </c>
      <c r="ACM97" s="311">
        <f t="shared" si="1330"/>
        <v>37.475731107374628</v>
      </c>
      <c r="ACN97" s="311">
        <f t="shared" si="1330"/>
        <v>39.406630692512358</v>
      </c>
      <c r="ACO97" s="311">
        <f t="shared" si="1330"/>
        <v>47.308874628449551</v>
      </c>
      <c r="ACP97" s="311">
        <f t="shared" si="1330"/>
        <v>37.453146268826835</v>
      </c>
      <c r="ACQ97" s="311">
        <f t="shared" si="1330"/>
        <v>48.306759913423349</v>
      </c>
      <c r="ACR97" s="311">
        <f t="shared" si="1330"/>
        <v>50.569298304546635</v>
      </c>
      <c r="ACS97" s="311">
        <f t="shared" si="1330"/>
        <v>45.664178489527828</v>
      </c>
      <c r="ACT97" s="311">
        <f t="shared" si="1330"/>
        <v>55.833214099115033</v>
      </c>
      <c r="ACU97" s="311">
        <f t="shared" si="1330"/>
        <v>57.786709964394369</v>
      </c>
      <c r="ACV97" s="311">
        <f t="shared" si="1330"/>
        <v>59.186500347023483</v>
      </c>
      <c r="ACW97" s="311">
        <f t="shared" si="1330"/>
        <v>53.032560508650135</v>
      </c>
      <c r="ACX97" s="311">
        <f t="shared" si="1330"/>
        <v>53.630457150402293</v>
      </c>
      <c r="ACY97" s="311">
        <f t="shared" si="1330"/>
        <v>58.869490199234853</v>
      </c>
      <c r="ACZ97" s="311">
        <f t="shared" si="1330"/>
        <v>64.302635234257707</v>
      </c>
      <c r="ADA97" s="311">
        <f t="shared" si="1330"/>
        <v>67.400560241051807</v>
      </c>
      <c r="ADB97" s="311">
        <f t="shared" si="1330"/>
        <v>68.935109673907277</v>
      </c>
      <c r="ADC97" s="311">
        <f t="shared" si="1330"/>
        <v>68.534239161259833</v>
      </c>
      <c r="ADD97" s="311">
        <f t="shared" si="1330"/>
        <v>58.457161355604484</v>
      </c>
      <c r="ADE97" s="311">
        <f t="shared" si="1330"/>
        <v>62.917449734727072</v>
      </c>
      <c r="ADF97" s="311">
        <f t="shared" si="1330"/>
        <v>74.690679234844723</v>
      </c>
      <c r="ADG97" s="311">
        <f t="shared" si="1330"/>
        <v>76.734296780425282</v>
      </c>
      <c r="ADH97" s="311">
        <f t="shared" si="1330"/>
        <v>82.306989683359149</v>
      </c>
      <c r="ADI97" s="311">
        <f t="shared" si="1330"/>
        <v>83.687840191912386</v>
      </c>
      <c r="ADJ97" s="311">
        <f t="shared" si="1330"/>
        <v>88.366952237291386</v>
      </c>
      <c r="ADK97" s="311">
        <f t="shared" si="1330"/>
        <v>51.900259318763545</v>
      </c>
      <c r="ADL97" s="311">
        <f t="shared" si="1330"/>
        <v>5.163722908296891</v>
      </c>
      <c r="ADM97" s="311">
        <f t="shared" si="1330"/>
        <v>25.018241288407474</v>
      </c>
      <c r="ADN97" s="311">
        <f t="shared" si="1330"/>
        <v>14.895232860467063</v>
      </c>
      <c r="ADP97" s="311">
        <f t="shared" ref="ADP97:AEX97" si="1331">ADP$41*ADP73</f>
        <v>0</v>
      </c>
      <c r="ADQ97" s="311">
        <f t="shared" si="1331"/>
        <v>0</v>
      </c>
      <c r="ADR97" s="311">
        <f t="shared" si="1331"/>
        <v>0</v>
      </c>
      <c r="ADS97" s="311">
        <f t="shared" si="1331"/>
        <v>0</v>
      </c>
      <c r="ADT97" s="311">
        <f t="shared" si="1331"/>
        <v>0</v>
      </c>
      <c r="ADU97" s="311">
        <f t="shared" si="1331"/>
        <v>0</v>
      </c>
      <c r="ADV97" s="311">
        <f t="shared" si="1331"/>
        <v>0</v>
      </c>
      <c r="ADW97" s="311">
        <f t="shared" si="1331"/>
        <v>0</v>
      </c>
      <c r="ADX97" s="311">
        <f t="shared" si="1331"/>
        <v>0</v>
      </c>
      <c r="ADY97" s="311">
        <f t="shared" si="1331"/>
        <v>0</v>
      </c>
      <c r="ADZ97" s="311">
        <f t="shared" si="1331"/>
        <v>0</v>
      </c>
      <c r="AEA97" s="311">
        <f t="shared" si="1331"/>
        <v>0</v>
      </c>
      <c r="AEB97" s="311">
        <f t="shared" si="1331"/>
        <v>0</v>
      </c>
      <c r="AEC97" s="311">
        <f t="shared" si="1331"/>
        <v>0</v>
      </c>
      <c r="AED97" s="311">
        <f t="shared" si="1331"/>
        <v>0</v>
      </c>
      <c r="AEE97" s="311">
        <f t="shared" si="1331"/>
        <v>0</v>
      </c>
      <c r="AEF97" s="311">
        <f t="shared" si="1331"/>
        <v>0</v>
      </c>
      <c r="AEG97" s="311">
        <f t="shared" si="1331"/>
        <v>0</v>
      </c>
      <c r="AEH97" s="311">
        <f t="shared" si="1331"/>
        <v>0</v>
      </c>
      <c r="AEI97" s="311">
        <f t="shared" si="1331"/>
        <v>0</v>
      </c>
      <c r="AEJ97" s="311">
        <f t="shared" si="1331"/>
        <v>0</v>
      </c>
      <c r="AEK97" s="311">
        <f t="shared" si="1331"/>
        <v>0</v>
      </c>
      <c r="AEL97" s="311">
        <f t="shared" si="1331"/>
        <v>0</v>
      </c>
      <c r="AEM97" s="311">
        <f t="shared" si="1331"/>
        <v>0</v>
      </c>
      <c r="AEN97" s="311">
        <f t="shared" si="1331"/>
        <v>0</v>
      </c>
      <c r="AEO97" s="311">
        <f t="shared" si="1331"/>
        <v>0</v>
      </c>
      <c r="AEP97" s="311">
        <f t="shared" si="1331"/>
        <v>0</v>
      </c>
      <c r="AEQ97" s="311">
        <f t="shared" si="1331"/>
        <v>0</v>
      </c>
      <c r="AER97" s="311">
        <f t="shared" si="1331"/>
        <v>0</v>
      </c>
      <c r="AES97" s="311">
        <f t="shared" si="1331"/>
        <v>0</v>
      </c>
      <c r="AET97" s="311">
        <f t="shared" si="1331"/>
        <v>0</v>
      </c>
      <c r="AEU97" s="311">
        <f t="shared" si="1331"/>
        <v>0</v>
      </c>
      <c r="AEV97" s="311">
        <f t="shared" si="1331"/>
        <v>0</v>
      </c>
      <c r="AEW97" s="311">
        <f t="shared" si="1331"/>
        <v>0</v>
      </c>
      <c r="AEX97" s="311">
        <f t="shared" si="1331"/>
        <v>0</v>
      </c>
      <c r="AEZ97" s="311">
        <f t="shared" ref="AEZ97:AGH97" si="1332">AEZ$41*AEZ73</f>
        <v>0</v>
      </c>
      <c r="AFA97" s="311">
        <f t="shared" si="1332"/>
        <v>0</v>
      </c>
      <c r="AFB97" s="311">
        <f t="shared" si="1332"/>
        <v>0</v>
      </c>
      <c r="AFC97" s="311">
        <f t="shared" si="1332"/>
        <v>0</v>
      </c>
      <c r="AFD97" s="311">
        <f t="shared" si="1332"/>
        <v>0</v>
      </c>
      <c r="AFE97" s="311">
        <f t="shared" si="1332"/>
        <v>0</v>
      </c>
      <c r="AFF97" s="311">
        <f t="shared" si="1332"/>
        <v>0</v>
      </c>
      <c r="AFG97" s="311">
        <f t="shared" si="1332"/>
        <v>0</v>
      </c>
      <c r="AFH97" s="311">
        <f t="shared" si="1332"/>
        <v>0</v>
      </c>
      <c r="AFI97" s="311">
        <f t="shared" si="1332"/>
        <v>0</v>
      </c>
      <c r="AFJ97" s="311">
        <f t="shared" si="1332"/>
        <v>0</v>
      </c>
      <c r="AFK97" s="311">
        <f t="shared" si="1332"/>
        <v>0</v>
      </c>
      <c r="AFL97" s="311">
        <f t="shared" si="1332"/>
        <v>0</v>
      </c>
      <c r="AFM97" s="311">
        <f t="shared" si="1332"/>
        <v>0</v>
      </c>
      <c r="AFN97" s="311">
        <f t="shared" si="1332"/>
        <v>0</v>
      </c>
      <c r="AFO97" s="311">
        <f t="shared" si="1332"/>
        <v>0</v>
      </c>
      <c r="AFP97" s="311">
        <f t="shared" si="1332"/>
        <v>0</v>
      </c>
      <c r="AFQ97" s="311">
        <f t="shared" si="1332"/>
        <v>0</v>
      </c>
      <c r="AFR97" s="311">
        <f t="shared" si="1332"/>
        <v>0</v>
      </c>
      <c r="AFS97" s="311">
        <f t="shared" si="1332"/>
        <v>0</v>
      </c>
      <c r="AFT97" s="311">
        <f t="shared" si="1332"/>
        <v>0</v>
      </c>
      <c r="AFU97" s="311">
        <f t="shared" si="1332"/>
        <v>0</v>
      </c>
      <c r="AFV97" s="311">
        <f t="shared" si="1332"/>
        <v>0</v>
      </c>
      <c r="AFW97" s="311">
        <f t="shared" si="1332"/>
        <v>0</v>
      </c>
      <c r="AFX97" s="311">
        <f t="shared" si="1332"/>
        <v>0</v>
      </c>
      <c r="AFY97" s="311">
        <f t="shared" si="1332"/>
        <v>0</v>
      </c>
      <c r="AFZ97" s="311">
        <f t="shared" si="1332"/>
        <v>0</v>
      </c>
      <c r="AGA97" s="311">
        <f t="shared" si="1332"/>
        <v>0</v>
      </c>
      <c r="AGB97" s="311">
        <f t="shared" si="1332"/>
        <v>0</v>
      </c>
      <c r="AGC97" s="311">
        <f t="shared" si="1332"/>
        <v>0</v>
      </c>
      <c r="AGD97" s="311">
        <f t="shared" si="1332"/>
        <v>0</v>
      </c>
      <c r="AGE97" s="311">
        <f t="shared" si="1332"/>
        <v>0</v>
      </c>
      <c r="AGF97" s="311">
        <f t="shared" si="1332"/>
        <v>0</v>
      </c>
      <c r="AGG97" s="311">
        <f t="shared" si="1332"/>
        <v>0</v>
      </c>
      <c r="AGH97" s="311">
        <f t="shared" si="1332"/>
        <v>0</v>
      </c>
    </row>
    <row r="98" spans="3:866" x14ac:dyDescent="0.25">
      <c r="C98" s="149" t="s">
        <v>104</v>
      </c>
      <c r="D98" s="311">
        <f t="shared" ref="D98:AL98" si="1333">D$41*D74</f>
        <v>10.092906711923323</v>
      </c>
      <c r="E98" s="311">
        <f t="shared" si="1333"/>
        <v>9.110824106643804</v>
      </c>
      <c r="F98" s="311">
        <f t="shared" si="1333"/>
        <v>9.636130897040319</v>
      </c>
      <c r="G98" s="311">
        <f t="shared" si="1333"/>
        <v>15.303973848105072</v>
      </c>
      <c r="H98" s="311">
        <f t="shared" si="1333"/>
        <v>13.402340159309754</v>
      </c>
      <c r="I98" s="311">
        <f t="shared" si="1333"/>
        <v>21.250783735677121</v>
      </c>
      <c r="J98" s="311">
        <f t="shared" si="1333"/>
        <v>21.890203138299768</v>
      </c>
      <c r="K98" s="311">
        <f t="shared" si="1333"/>
        <v>18.515557675391495</v>
      </c>
      <c r="L98" s="311">
        <f t="shared" si="1333"/>
        <v>24.418261454918472</v>
      </c>
      <c r="M98" s="311">
        <f t="shared" si="1333"/>
        <v>23.546728473575552</v>
      </c>
      <c r="N98" s="311">
        <f t="shared" si="1333"/>
        <v>33.98816396386124</v>
      </c>
      <c r="O98" s="311">
        <f t="shared" si="1333"/>
        <v>29.077100665182023</v>
      </c>
      <c r="P98" s="311">
        <f t="shared" si="1333"/>
        <v>28.243211238156309</v>
      </c>
      <c r="Q98" s="311">
        <f t="shared" si="1333"/>
        <v>35.521757278790176</v>
      </c>
      <c r="R98" s="311">
        <f t="shared" si="1333"/>
        <v>29.041093428257145</v>
      </c>
      <c r="S98" s="311">
        <f t="shared" si="1333"/>
        <v>29.550110609322118</v>
      </c>
      <c r="T98" s="311">
        <f t="shared" si="1333"/>
        <v>29.717530241366664</v>
      </c>
      <c r="U98" s="311">
        <f t="shared" si="1333"/>
        <v>95.409653576370019</v>
      </c>
      <c r="V98" s="311">
        <f t="shared" si="1333"/>
        <v>91.615046424565847</v>
      </c>
      <c r="W98" s="311">
        <f t="shared" si="1333"/>
        <v>101.15227485057467</v>
      </c>
      <c r="X98" s="311">
        <f t="shared" si="1333"/>
        <v>104.28261167793509</v>
      </c>
      <c r="Y98" s="311">
        <f t="shared" si="1333"/>
        <v>109.00081731851951</v>
      </c>
      <c r="Z98" s="311">
        <f t="shared" si="1333"/>
        <v>103.90724474447909</v>
      </c>
      <c r="AA98" s="311">
        <f t="shared" si="1333"/>
        <v>133.13237451558766</v>
      </c>
      <c r="AB98" s="311">
        <f t="shared" si="1333"/>
        <v>289.92268434820625</v>
      </c>
      <c r="AC98" s="311">
        <f t="shared" si="1333"/>
        <v>1048.0346392236343</v>
      </c>
      <c r="AD98" s="311">
        <f t="shared" si="1333"/>
        <v>1240.2106695075772</v>
      </c>
      <c r="AE98" s="311">
        <f t="shared" si="1333"/>
        <v>1614.6067559352146</v>
      </c>
      <c r="AF98" s="311">
        <f t="shared" si="1333"/>
        <v>1763.0829660866627</v>
      </c>
      <c r="AG98" s="311">
        <f t="shared" si="1333"/>
        <v>1756.8879328146747</v>
      </c>
      <c r="AH98" s="311">
        <f t="shared" si="1333"/>
        <v>1693.4234387724723</v>
      </c>
      <c r="AI98" s="311">
        <f t="shared" si="1333"/>
        <v>1359.2107452143794</v>
      </c>
      <c r="AJ98" s="311">
        <f t="shared" si="1333"/>
        <v>2109.1683182784436</v>
      </c>
      <c r="AK98" s="311">
        <f t="shared" si="1333"/>
        <v>1677.3551954490924</v>
      </c>
      <c r="AL98" s="311">
        <f t="shared" si="1333"/>
        <v>1779.93837957448</v>
      </c>
      <c r="AN98" s="311">
        <f t="shared" ref="AN98:BV98" si="1334">AN$41*AN74</f>
        <v>10.678045336962903</v>
      </c>
      <c r="AO98" s="311">
        <f t="shared" si="1334"/>
        <v>10.266465788929409</v>
      </c>
      <c r="AP98" s="311">
        <f t="shared" si="1334"/>
        <v>0</v>
      </c>
      <c r="AQ98" s="311">
        <f t="shared" si="1334"/>
        <v>0.32683115587447492</v>
      </c>
      <c r="AR98" s="311">
        <f t="shared" si="1334"/>
        <v>0</v>
      </c>
      <c r="AS98" s="311">
        <f t="shared" si="1334"/>
        <v>0.56930673809312049</v>
      </c>
      <c r="AT98" s="311">
        <f t="shared" si="1334"/>
        <v>0.69889351216063644</v>
      </c>
      <c r="AU98" s="311">
        <f t="shared" si="1334"/>
        <v>0</v>
      </c>
      <c r="AV98" s="311">
        <f t="shared" si="1334"/>
        <v>0</v>
      </c>
      <c r="AW98" s="311">
        <f t="shared" si="1334"/>
        <v>1.2174129352650933</v>
      </c>
      <c r="AX98" s="311">
        <f t="shared" si="1334"/>
        <v>39.641311322460041</v>
      </c>
      <c r="AY98" s="311">
        <f t="shared" si="1334"/>
        <v>0</v>
      </c>
      <c r="AZ98" s="311">
        <f t="shared" si="1334"/>
        <v>0</v>
      </c>
      <c r="BA98" s="311">
        <f t="shared" si="1334"/>
        <v>51.185660616845027</v>
      </c>
      <c r="BB98" s="311">
        <f t="shared" si="1334"/>
        <v>2.2115729415776983</v>
      </c>
      <c r="BC98" s="311">
        <f t="shared" si="1334"/>
        <v>2.3221231353986456</v>
      </c>
      <c r="BD98" s="311">
        <f t="shared" si="1334"/>
        <v>0</v>
      </c>
      <c r="BE98" s="311">
        <f t="shared" si="1334"/>
        <v>0</v>
      </c>
      <c r="BF98" s="311">
        <f t="shared" si="1334"/>
        <v>2.4705278901984982</v>
      </c>
      <c r="BG98" s="311">
        <f t="shared" si="1334"/>
        <v>2.7946997370950095</v>
      </c>
      <c r="BH98" s="311">
        <f t="shared" si="1334"/>
        <v>2.8243120771728814</v>
      </c>
      <c r="BI98" s="311">
        <f t="shared" si="1334"/>
        <v>3.0098285027103127</v>
      </c>
      <c r="BJ98" s="311">
        <f t="shared" si="1334"/>
        <v>0</v>
      </c>
      <c r="BK98" s="311">
        <f t="shared" si="1334"/>
        <v>0</v>
      </c>
      <c r="BL98" s="311">
        <f t="shared" si="1334"/>
        <v>52.073469579728403</v>
      </c>
      <c r="BM98" s="311">
        <f t="shared" si="1334"/>
        <v>28.622748549136254</v>
      </c>
      <c r="BN98" s="311">
        <f t="shared" si="1334"/>
        <v>0.43949277037907997</v>
      </c>
      <c r="BO98" s="311">
        <f t="shared" si="1334"/>
        <v>0</v>
      </c>
      <c r="BP98" s="311">
        <f t="shared" si="1334"/>
        <v>0.55084471984108607</v>
      </c>
      <c r="BQ98" s="311">
        <f t="shared" si="1334"/>
        <v>0</v>
      </c>
      <c r="BR98" s="311">
        <f t="shared" si="1334"/>
        <v>0.70512145285300543</v>
      </c>
      <c r="BS98" s="311">
        <f t="shared" si="1334"/>
        <v>3.4595908912757527</v>
      </c>
      <c r="BT98" s="311">
        <f t="shared" si="1334"/>
        <v>6.0768206504701157</v>
      </c>
      <c r="BU98" s="311">
        <f t="shared" si="1334"/>
        <v>5.4283877712589073</v>
      </c>
      <c r="BV98" s="311">
        <f t="shared" si="1334"/>
        <v>5.7259211173025948</v>
      </c>
      <c r="BX98" s="311">
        <f t="shared" ref="BX98:DF98" si="1335">BX$41*BX74</f>
        <v>1.3950996350092837E-2</v>
      </c>
      <c r="BY98" s="311">
        <f t="shared" si="1335"/>
        <v>1.4637469814787326E-2</v>
      </c>
      <c r="BZ98" s="311">
        <f t="shared" si="1335"/>
        <v>3.4988120576525152E-2</v>
      </c>
      <c r="CA98" s="311">
        <f t="shared" si="1335"/>
        <v>0</v>
      </c>
      <c r="CB98" s="311">
        <f t="shared" si="1335"/>
        <v>1.3341675307005271E-2</v>
      </c>
      <c r="CC98" s="311">
        <f t="shared" si="1335"/>
        <v>0</v>
      </c>
      <c r="CD98" s="311">
        <f t="shared" si="1335"/>
        <v>0</v>
      </c>
      <c r="CE98" s="311">
        <f t="shared" si="1335"/>
        <v>1.1659615039553472E-2</v>
      </c>
      <c r="CF98" s="311">
        <f t="shared" si="1335"/>
        <v>2.8780711175460118E-3</v>
      </c>
      <c r="CG98" s="311">
        <f t="shared" si="1335"/>
        <v>0</v>
      </c>
      <c r="CH98" s="311">
        <f t="shared" si="1335"/>
        <v>8.1214336009238428E-4</v>
      </c>
      <c r="CI98" s="311">
        <f t="shared" si="1335"/>
        <v>2.9588510352190258E-3</v>
      </c>
      <c r="CJ98" s="311">
        <f t="shared" si="1335"/>
        <v>3.0089138566870817E-3</v>
      </c>
      <c r="CK98" s="311">
        <f t="shared" si="1335"/>
        <v>1.5095485207178457E-3</v>
      </c>
      <c r="CL98" s="311">
        <f t="shared" si="1335"/>
        <v>0</v>
      </c>
      <c r="CM98" s="311">
        <f t="shared" si="1335"/>
        <v>0</v>
      </c>
      <c r="CN98" s="311">
        <f t="shared" si="1335"/>
        <v>3.1516757612513537E-3</v>
      </c>
      <c r="CO98" s="311">
        <f t="shared" si="1335"/>
        <v>3.2267184106576897E-2</v>
      </c>
      <c r="CP98" s="311">
        <f t="shared" si="1335"/>
        <v>0</v>
      </c>
      <c r="CQ98" s="311">
        <f t="shared" si="1335"/>
        <v>0</v>
      </c>
      <c r="CR98" s="311">
        <f t="shared" si="1335"/>
        <v>0</v>
      </c>
      <c r="CS98" s="311">
        <f t="shared" si="1335"/>
        <v>0</v>
      </c>
      <c r="CT98" s="311">
        <f t="shared" si="1335"/>
        <v>3.930390670957383E-2</v>
      </c>
      <c r="CU98" s="311">
        <f t="shared" si="1335"/>
        <v>3.5442894948765895E-2</v>
      </c>
      <c r="CV98" s="311">
        <f t="shared" si="1335"/>
        <v>1.0579486702229192E-2</v>
      </c>
      <c r="CW98" s="311">
        <f t="shared" si="1335"/>
        <v>1.3080814089302445E-2</v>
      </c>
      <c r="CX98" s="311">
        <f t="shared" si="1335"/>
        <v>0</v>
      </c>
      <c r="CY98" s="311">
        <f t="shared" si="1335"/>
        <v>3.9867639372667234E-2</v>
      </c>
      <c r="CZ98" s="311">
        <f t="shared" si="1335"/>
        <v>0</v>
      </c>
      <c r="DA98" s="311">
        <f t="shared" si="1335"/>
        <v>3.286658754573335E-2</v>
      </c>
      <c r="DB98" s="311">
        <f t="shared" si="1335"/>
        <v>0</v>
      </c>
      <c r="DC98" s="311">
        <f t="shared" si="1335"/>
        <v>9.3423658218478076E-2</v>
      </c>
      <c r="DD98" s="311">
        <f t="shared" si="1335"/>
        <v>7.0229801985107407E-2</v>
      </c>
      <c r="DE98" s="311">
        <f t="shared" si="1335"/>
        <v>6.6531313320194629E-2</v>
      </c>
      <c r="DF98" s="311">
        <f t="shared" si="1335"/>
        <v>0.16681898539717241</v>
      </c>
      <c r="DH98" s="311">
        <f t="shared" ref="DH98:EP98" si="1336">DH$41*DH74</f>
        <v>6.6500281574770892E-2</v>
      </c>
      <c r="DI98" s="311">
        <f t="shared" si="1336"/>
        <v>6.6492955713698898E-2</v>
      </c>
      <c r="DJ98" s="311">
        <f t="shared" si="1336"/>
        <v>7.4938411166604435E-2</v>
      </c>
      <c r="DK98" s="311">
        <f t="shared" si="1336"/>
        <v>0</v>
      </c>
      <c r="DL98" s="311">
        <f t="shared" si="1336"/>
        <v>7.4951523815697266E-2</v>
      </c>
      <c r="DM98" s="311">
        <f t="shared" si="1336"/>
        <v>0</v>
      </c>
      <c r="DN98" s="311">
        <f t="shared" si="1336"/>
        <v>0</v>
      </c>
      <c r="DO98" s="311">
        <f t="shared" si="1336"/>
        <v>7.4955520212768162E-2</v>
      </c>
      <c r="DP98" s="311">
        <f t="shared" si="1336"/>
        <v>7.4926100907743293E-2</v>
      </c>
      <c r="DQ98" s="311">
        <f t="shared" si="1336"/>
        <v>0</v>
      </c>
      <c r="DR98" s="311">
        <f t="shared" si="1336"/>
        <v>6.6462254360416459E-2</v>
      </c>
      <c r="DS98" s="311">
        <f t="shared" si="1336"/>
        <v>0.18733313162026557</v>
      </c>
      <c r="DT98" s="311">
        <f t="shared" si="1336"/>
        <v>0.1810489081460647</v>
      </c>
      <c r="DU98" s="311">
        <f t="shared" si="1336"/>
        <v>0.12957853122071411</v>
      </c>
      <c r="DV98" s="311">
        <f t="shared" si="1336"/>
        <v>0</v>
      </c>
      <c r="DW98" s="311">
        <f t="shared" si="1336"/>
        <v>0</v>
      </c>
      <c r="DX98" s="311">
        <f t="shared" si="1336"/>
        <v>0.14357688790614603</v>
      </c>
      <c r="DY98" s="311">
        <f t="shared" si="1336"/>
        <v>8.6462479967948716E-2</v>
      </c>
      <c r="DZ98" s="311">
        <f t="shared" si="1336"/>
        <v>0</v>
      </c>
      <c r="EA98" s="311">
        <f t="shared" si="1336"/>
        <v>0</v>
      </c>
      <c r="EB98" s="311">
        <f t="shared" si="1336"/>
        <v>0</v>
      </c>
      <c r="EC98" s="311">
        <f t="shared" si="1336"/>
        <v>0</v>
      </c>
      <c r="ED98" s="311">
        <f t="shared" si="1336"/>
        <v>8.8298621544471156E-2</v>
      </c>
      <c r="EE98" s="311">
        <f t="shared" si="1336"/>
        <v>8.8298621544471156E-2</v>
      </c>
      <c r="EF98" s="311">
        <f t="shared" si="1336"/>
        <v>7.6811544566333823E-2</v>
      </c>
      <c r="EG98" s="311">
        <f t="shared" si="1336"/>
        <v>6.7553342108673975E-2</v>
      </c>
      <c r="EH98" s="311">
        <f t="shared" si="1336"/>
        <v>0</v>
      </c>
      <c r="EI98" s="311">
        <f t="shared" si="1336"/>
        <v>7.3775203785903756E-2</v>
      </c>
      <c r="EJ98" s="311">
        <f t="shared" si="1336"/>
        <v>0</v>
      </c>
      <c r="EK98" s="311">
        <f t="shared" si="1336"/>
        <v>3.855977818061969</v>
      </c>
      <c r="EL98" s="311">
        <f t="shared" si="1336"/>
        <v>0</v>
      </c>
      <c r="EM98" s="311">
        <f t="shared" si="1336"/>
        <v>1.1753528888347171E-2</v>
      </c>
      <c r="EN98" s="311">
        <f t="shared" si="1336"/>
        <v>2.2372379083583974E-2</v>
      </c>
      <c r="EO98" s="311">
        <f t="shared" si="1336"/>
        <v>1.9985113271674473E-2</v>
      </c>
      <c r="EP98" s="311">
        <f t="shared" si="1336"/>
        <v>2.1082620201811109E-2</v>
      </c>
      <c r="ER98" s="311">
        <f t="shared" ref="ER98:FZ98" si="1337">ER$41*ER74</f>
        <v>0</v>
      </c>
      <c r="ES98" s="311">
        <f t="shared" si="1337"/>
        <v>0</v>
      </c>
      <c r="ET98" s="311">
        <f t="shared" si="1337"/>
        <v>0</v>
      </c>
      <c r="EU98" s="311">
        <f t="shared" si="1337"/>
        <v>0</v>
      </c>
      <c r="EV98" s="311">
        <f t="shared" si="1337"/>
        <v>0</v>
      </c>
      <c r="EW98" s="311">
        <f t="shared" si="1337"/>
        <v>0</v>
      </c>
      <c r="EX98" s="311">
        <f t="shared" si="1337"/>
        <v>0</v>
      </c>
      <c r="EY98" s="311">
        <f t="shared" si="1337"/>
        <v>0</v>
      </c>
      <c r="EZ98" s="311">
        <f t="shared" si="1337"/>
        <v>0</v>
      </c>
      <c r="FA98" s="311">
        <f t="shared" si="1337"/>
        <v>0</v>
      </c>
      <c r="FB98" s="311">
        <f t="shared" si="1337"/>
        <v>0</v>
      </c>
      <c r="FC98" s="311">
        <f t="shared" si="1337"/>
        <v>0</v>
      </c>
      <c r="FD98" s="311">
        <f t="shared" si="1337"/>
        <v>0</v>
      </c>
      <c r="FE98" s="311">
        <f t="shared" si="1337"/>
        <v>0</v>
      </c>
      <c r="FF98" s="311">
        <f t="shared" si="1337"/>
        <v>0</v>
      </c>
      <c r="FG98" s="311">
        <f t="shared" si="1337"/>
        <v>0</v>
      </c>
      <c r="FH98" s="311">
        <f t="shared" si="1337"/>
        <v>0</v>
      </c>
      <c r="FI98" s="311">
        <f t="shared" si="1337"/>
        <v>0</v>
      </c>
      <c r="FJ98" s="311">
        <f t="shared" si="1337"/>
        <v>0</v>
      </c>
      <c r="FK98" s="311">
        <f t="shared" si="1337"/>
        <v>0</v>
      </c>
      <c r="FL98" s="311">
        <f t="shared" si="1337"/>
        <v>0</v>
      </c>
      <c r="FM98" s="311">
        <f t="shared" si="1337"/>
        <v>0</v>
      </c>
      <c r="FN98" s="311">
        <f t="shared" si="1337"/>
        <v>0</v>
      </c>
      <c r="FO98" s="311">
        <f t="shared" si="1337"/>
        <v>0</v>
      </c>
      <c r="FP98" s="311">
        <f t="shared" si="1337"/>
        <v>0</v>
      </c>
      <c r="FQ98" s="311">
        <f t="shared" si="1337"/>
        <v>0</v>
      </c>
      <c r="FR98" s="311">
        <f t="shared" si="1337"/>
        <v>0</v>
      </c>
      <c r="FS98" s="311">
        <f t="shared" si="1337"/>
        <v>0</v>
      </c>
      <c r="FT98" s="311">
        <f t="shared" si="1337"/>
        <v>0</v>
      </c>
      <c r="FU98" s="311">
        <f t="shared" si="1337"/>
        <v>0</v>
      </c>
      <c r="FV98" s="311">
        <f t="shared" si="1337"/>
        <v>0</v>
      </c>
      <c r="FW98" s="311">
        <f t="shared" si="1337"/>
        <v>0</v>
      </c>
      <c r="FX98" s="311">
        <f t="shared" si="1337"/>
        <v>0</v>
      </c>
      <c r="FY98" s="311">
        <f t="shared" si="1337"/>
        <v>0</v>
      </c>
      <c r="FZ98" s="311">
        <f t="shared" si="1337"/>
        <v>0</v>
      </c>
      <c r="GB98" s="311">
        <f t="shared" ref="GB98:HJ98" si="1338">GB$41*GB74</f>
        <v>0</v>
      </c>
      <c r="GC98" s="311">
        <f t="shared" si="1338"/>
        <v>0</v>
      </c>
      <c r="GD98" s="311">
        <f t="shared" si="1338"/>
        <v>0</v>
      </c>
      <c r="GE98" s="311">
        <f t="shared" si="1338"/>
        <v>0</v>
      </c>
      <c r="GF98" s="311">
        <f t="shared" si="1338"/>
        <v>0</v>
      </c>
      <c r="GG98" s="311">
        <f t="shared" si="1338"/>
        <v>0</v>
      </c>
      <c r="GH98" s="311">
        <f t="shared" si="1338"/>
        <v>0</v>
      </c>
      <c r="GI98" s="311">
        <f t="shared" si="1338"/>
        <v>0</v>
      </c>
      <c r="GJ98" s="311">
        <f t="shared" si="1338"/>
        <v>0</v>
      </c>
      <c r="GK98" s="311">
        <f t="shared" si="1338"/>
        <v>0</v>
      </c>
      <c r="GL98" s="311">
        <f t="shared" si="1338"/>
        <v>0</v>
      </c>
      <c r="GM98" s="311">
        <f t="shared" si="1338"/>
        <v>0</v>
      </c>
      <c r="GN98" s="311">
        <f t="shared" si="1338"/>
        <v>0</v>
      </c>
      <c r="GO98" s="311">
        <f t="shared" si="1338"/>
        <v>0</v>
      </c>
      <c r="GP98" s="311">
        <f t="shared" si="1338"/>
        <v>0</v>
      </c>
      <c r="GQ98" s="311">
        <f t="shared" si="1338"/>
        <v>0</v>
      </c>
      <c r="GR98" s="311">
        <f t="shared" si="1338"/>
        <v>0</v>
      </c>
      <c r="GS98" s="311">
        <f t="shared" si="1338"/>
        <v>0</v>
      </c>
      <c r="GT98" s="311">
        <f t="shared" si="1338"/>
        <v>0</v>
      </c>
      <c r="GU98" s="311">
        <f t="shared" si="1338"/>
        <v>0</v>
      </c>
      <c r="GV98" s="311">
        <f t="shared" si="1338"/>
        <v>0</v>
      </c>
      <c r="GW98" s="311">
        <f t="shared" si="1338"/>
        <v>0</v>
      </c>
      <c r="GX98" s="311">
        <f t="shared" si="1338"/>
        <v>0</v>
      </c>
      <c r="GY98" s="311">
        <f t="shared" si="1338"/>
        <v>0</v>
      </c>
      <c r="GZ98" s="311">
        <f t="shared" si="1338"/>
        <v>0</v>
      </c>
      <c r="HA98" s="311">
        <f t="shared" si="1338"/>
        <v>0</v>
      </c>
      <c r="HB98" s="311">
        <f t="shared" si="1338"/>
        <v>0</v>
      </c>
      <c r="HC98" s="311">
        <f t="shared" si="1338"/>
        <v>0</v>
      </c>
      <c r="HD98" s="311">
        <f t="shared" si="1338"/>
        <v>0</v>
      </c>
      <c r="HE98" s="311">
        <f t="shared" si="1338"/>
        <v>0</v>
      </c>
      <c r="HF98" s="311">
        <f t="shared" si="1338"/>
        <v>0</v>
      </c>
      <c r="HG98" s="311">
        <f t="shared" si="1338"/>
        <v>0</v>
      </c>
      <c r="HH98" s="311">
        <f t="shared" si="1338"/>
        <v>0</v>
      </c>
      <c r="HI98" s="311">
        <f t="shared" si="1338"/>
        <v>0</v>
      </c>
      <c r="HJ98" s="311">
        <f t="shared" si="1338"/>
        <v>0</v>
      </c>
      <c r="HL98" s="311">
        <f t="shared" ref="HL98:IT98" si="1339">HL$41*HL74</f>
        <v>0</v>
      </c>
      <c r="HM98" s="311">
        <f t="shared" si="1339"/>
        <v>0</v>
      </c>
      <c r="HN98" s="311">
        <f t="shared" si="1339"/>
        <v>0</v>
      </c>
      <c r="HO98" s="311">
        <f t="shared" si="1339"/>
        <v>0</v>
      </c>
      <c r="HP98" s="311">
        <f t="shared" si="1339"/>
        <v>0</v>
      </c>
      <c r="HQ98" s="311">
        <f t="shared" si="1339"/>
        <v>0</v>
      </c>
      <c r="HR98" s="311">
        <f t="shared" si="1339"/>
        <v>0</v>
      </c>
      <c r="HS98" s="311">
        <f t="shared" si="1339"/>
        <v>0</v>
      </c>
      <c r="HT98" s="311">
        <f t="shared" si="1339"/>
        <v>0</v>
      </c>
      <c r="HU98" s="311">
        <f t="shared" si="1339"/>
        <v>0</v>
      </c>
      <c r="HV98" s="311">
        <f t="shared" si="1339"/>
        <v>0</v>
      </c>
      <c r="HW98" s="311">
        <f t="shared" si="1339"/>
        <v>0</v>
      </c>
      <c r="HX98" s="311">
        <f t="shared" si="1339"/>
        <v>0</v>
      </c>
      <c r="HY98" s="311">
        <f t="shared" si="1339"/>
        <v>0</v>
      </c>
      <c r="HZ98" s="311">
        <f t="shared" si="1339"/>
        <v>0</v>
      </c>
      <c r="IA98" s="311">
        <f t="shared" si="1339"/>
        <v>0</v>
      </c>
      <c r="IB98" s="311">
        <f t="shared" si="1339"/>
        <v>0</v>
      </c>
      <c r="IC98" s="311">
        <f t="shared" si="1339"/>
        <v>0</v>
      </c>
      <c r="ID98" s="311">
        <f t="shared" si="1339"/>
        <v>0</v>
      </c>
      <c r="IE98" s="311">
        <f t="shared" si="1339"/>
        <v>0</v>
      </c>
      <c r="IF98" s="311">
        <f t="shared" si="1339"/>
        <v>0</v>
      </c>
      <c r="IG98" s="311">
        <f t="shared" si="1339"/>
        <v>0</v>
      </c>
      <c r="IH98" s="311">
        <f t="shared" si="1339"/>
        <v>0</v>
      </c>
      <c r="II98" s="311">
        <f t="shared" si="1339"/>
        <v>0</v>
      </c>
      <c r="IJ98" s="311">
        <f t="shared" si="1339"/>
        <v>0</v>
      </c>
      <c r="IK98" s="311">
        <f t="shared" si="1339"/>
        <v>0</v>
      </c>
      <c r="IL98" s="311">
        <f t="shared" si="1339"/>
        <v>0</v>
      </c>
      <c r="IM98" s="311">
        <f t="shared" si="1339"/>
        <v>0</v>
      </c>
      <c r="IN98" s="311">
        <f t="shared" si="1339"/>
        <v>0</v>
      </c>
      <c r="IO98" s="311">
        <f t="shared" si="1339"/>
        <v>0</v>
      </c>
      <c r="IP98" s="311">
        <f t="shared" si="1339"/>
        <v>0</v>
      </c>
      <c r="IQ98" s="311">
        <f t="shared" si="1339"/>
        <v>0</v>
      </c>
      <c r="IR98" s="311">
        <f t="shared" si="1339"/>
        <v>0</v>
      </c>
      <c r="IS98" s="311">
        <f t="shared" si="1339"/>
        <v>0</v>
      </c>
      <c r="IT98" s="311">
        <f t="shared" si="1339"/>
        <v>0</v>
      </c>
      <c r="IV98" s="311">
        <f t="shared" ref="IV98:KD98" si="1340">IV$41*IV74</f>
        <v>0</v>
      </c>
      <c r="IW98" s="311">
        <f t="shared" si="1340"/>
        <v>0</v>
      </c>
      <c r="IX98" s="311">
        <f t="shared" si="1340"/>
        <v>0</v>
      </c>
      <c r="IY98" s="311">
        <f t="shared" si="1340"/>
        <v>0</v>
      </c>
      <c r="IZ98" s="311">
        <f t="shared" si="1340"/>
        <v>0</v>
      </c>
      <c r="JA98" s="311">
        <f t="shared" si="1340"/>
        <v>0</v>
      </c>
      <c r="JB98" s="311">
        <f t="shared" si="1340"/>
        <v>0</v>
      </c>
      <c r="JC98" s="311">
        <f t="shared" si="1340"/>
        <v>0</v>
      </c>
      <c r="JD98" s="311">
        <f t="shared" si="1340"/>
        <v>0</v>
      </c>
      <c r="JE98" s="311">
        <f t="shared" si="1340"/>
        <v>0</v>
      </c>
      <c r="JF98" s="311">
        <f t="shared" si="1340"/>
        <v>0</v>
      </c>
      <c r="JG98" s="311">
        <f t="shared" si="1340"/>
        <v>0</v>
      </c>
      <c r="JH98" s="311">
        <f t="shared" si="1340"/>
        <v>0</v>
      </c>
      <c r="JI98" s="311">
        <f t="shared" si="1340"/>
        <v>0</v>
      </c>
      <c r="JJ98" s="311">
        <f t="shared" si="1340"/>
        <v>0</v>
      </c>
      <c r="JK98" s="311">
        <f t="shared" si="1340"/>
        <v>0</v>
      </c>
      <c r="JL98" s="311">
        <f t="shared" si="1340"/>
        <v>0</v>
      </c>
      <c r="JM98" s="311">
        <f t="shared" si="1340"/>
        <v>0</v>
      </c>
      <c r="JN98" s="311">
        <f t="shared" si="1340"/>
        <v>0</v>
      </c>
      <c r="JO98" s="311">
        <f t="shared" si="1340"/>
        <v>0</v>
      </c>
      <c r="JP98" s="311">
        <f t="shared" si="1340"/>
        <v>0</v>
      </c>
      <c r="JQ98" s="311">
        <f t="shared" si="1340"/>
        <v>0</v>
      </c>
      <c r="JR98" s="311">
        <f t="shared" si="1340"/>
        <v>0</v>
      </c>
      <c r="JS98" s="311">
        <f t="shared" si="1340"/>
        <v>0</v>
      </c>
      <c r="JT98" s="311">
        <f t="shared" si="1340"/>
        <v>0</v>
      </c>
      <c r="JU98" s="311">
        <f t="shared" si="1340"/>
        <v>0</v>
      </c>
      <c r="JV98" s="311">
        <f t="shared" si="1340"/>
        <v>0</v>
      </c>
      <c r="JW98" s="311">
        <f t="shared" si="1340"/>
        <v>0</v>
      </c>
      <c r="JX98" s="311">
        <f t="shared" si="1340"/>
        <v>0</v>
      </c>
      <c r="JY98" s="311">
        <f t="shared" si="1340"/>
        <v>0</v>
      </c>
      <c r="JZ98" s="311">
        <f t="shared" si="1340"/>
        <v>0</v>
      </c>
      <c r="KA98" s="311">
        <f t="shared" si="1340"/>
        <v>0</v>
      </c>
      <c r="KB98" s="311">
        <f t="shared" si="1340"/>
        <v>0</v>
      </c>
      <c r="KC98" s="311">
        <f t="shared" si="1340"/>
        <v>0</v>
      </c>
      <c r="KD98" s="311">
        <f t="shared" si="1340"/>
        <v>0</v>
      </c>
      <c r="KF98" s="311">
        <f t="shared" ref="KF98:LN98" si="1341">KF$41*KF74</f>
        <v>0</v>
      </c>
      <c r="KG98" s="311">
        <f t="shared" si="1341"/>
        <v>0</v>
      </c>
      <c r="KH98" s="311">
        <f t="shared" si="1341"/>
        <v>0</v>
      </c>
      <c r="KI98" s="311">
        <f t="shared" si="1341"/>
        <v>0</v>
      </c>
      <c r="KJ98" s="311">
        <f t="shared" si="1341"/>
        <v>0</v>
      </c>
      <c r="KK98" s="311">
        <f t="shared" si="1341"/>
        <v>0</v>
      </c>
      <c r="KL98" s="311">
        <f t="shared" si="1341"/>
        <v>0</v>
      </c>
      <c r="KM98" s="311">
        <f t="shared" si="1341"/>
        <v>0</v>
      </c>
      <c r="KN98" s="311">
        <f t="shared" si="1341"/>
        <v>0</v>
      </c>
      <c r="KO98" s="311">
        <f t="shared" si="1341"/>
        <v>0</v>
      </c>
      <c r="KP98" s="311">
        <f t="shared" si="1341"/>
        <v>0</v>
      </c>
      <c r="KQ98" s="311">
        <f t="shared" si="1341"/>
        <v>0</v>
      </c>
      <c r="KR98" s="311">
        <f t="shared" si="1341"/>
        <v>0</v>
      </c>
      <c r="KS98" s="311">
        <f t="shared" si="1341"/>
        <v>0</v>
      </c>
      <c r="KT98" s="311">
        <f t="shared" si="1341"/>
        <v>0</v>
      </c>
      <c r="KU98" s="311">
        <f t="shared" si="1341"/>
        <v>0</v>
      </c>
      <c r="KV98" s="311">
        <f t="shared" si="1341"/>
        <v>0</v>
      </c>
      <c r="KW98" s="311">
        <f t="shared" si="1341"/>
        <v>0</v>
      </c>
      <c r="KX98" s="311">
        <f t="shared" si="1341"/>
        <v>0</v>
      </c>
      <c r="KY98" s="311">
        <f t="shared" si="1341"/>
        <v>0</v>
      </c>
      <c r="KZ98" s="311">
        <f t="shared" si="1341"/>
        <v>0</v>
      </c>
      <c r="LA98" s="311">
        <f t="shared" si="1341"/>
        <v>0</v>
      </c>
      <c r="LB98" s="311">
        <f t="shared" si="1341"/>
        <v>0</v>
      </c>
      <c r="LC98" s="311">
        <f t="shared" si="1341"/>
        <v>0</v>
      </c>
      <c r="LD98" s="311">
        <f t="shared" si="1341"/>
        <v>0</v>
      </c>
      <c r="LE98" s="311">
        <f t="shared" si="1341"/>
        <v>0</v>
      </c>
      <c r="LF98" s="311">
        <f t="shared" si="1341"/>
        <v>0</v>
      </c>
      <c r="LG98" s="311">
        <f t="shared" si="1341"/>
        <v>0</v>
      </c>
      <c r="LH98" s="311">
        <f t="shared" si="1341"/>
        <v>0</v>
      </c>
      <c r="LI98" s="311">
        <f t="shared" si="1341"/>
        <v>0</v>
      </c>
      <c r="LJ98" s="311">
        <f t="shared" si="1341"/>
        <v>0</v>
      </c>
      <c r="LK98" s="311">
        <f t="shared" si="1341"/>
        <v>0</v>
      </c>
      <c r="LL98" s="311">
        <f t="shared" si="1341"/>
        <v>0</v>
      </c>
      <c r="LM98" s="311">
        <f t="shared" si="1341"/>
        <v>0</v>
      </c>
      <c r="LN98" s="311">
        <f t="shared" si="1341"/>
        <v>0</v>
      </c>
      <c r="LP98" s="311">
        <f t="shared" ref="LP98:MX98" si="1342">LP$41*LP74</f>
        <v>0</v>
      </c>
      <c r="LQ98" s="311">
        <f t="shared" si="1342"/>
        <v>0</v>
      </c>
      <c r="LR98" s="311">
        <f t="shared" si="1342"/>
        <v>0</v>
      </c>
      <c r="LS98" s="311">
        <f t="shared" si="1342"/>
        <v>0</v>
      </c>
      <c r="LT98" s="311">
        <f t="shared" si="1342"/>
        <v>0</v>
      </c>
      <c r="LU98" s="311">
        <f t="shared" si="1342"/>
        <v>0</v>
      </c>
      <c r="LV98" s="311">
        <f t="shared" si="1342"/>
        <v>0</v>
      </c>
      <c r="LW98" s="311">
        <f t="shared" si="1342"/>
        <v>0</v>
      </c>
      <c r="LX98" s="311">
        <f t="shared" si="1342"/>
        <v>0</v>
      </c>
      <c r="LY98" s="311">
        <f t="shared" si="1342"/>
        <v>0</v>
      </c>
      <c r="LZ98" s="311">
        <f t="shared" si="1342"/>
        <v>0</v>
      </c>
      <c r="MA98" s="311">
        <f t="shared" si="1342"/>
        <v>0</v>
      </c>
      <c r="MB98" s="311">
        <f t="shared" si="1342"/>
        <v>0</v>
      </c>
      <c r="MC98" s="311">
        <f t="shared" si="1342"/>
        <v>0</v>
      </c>
      <c r="MD98" s="311">
        <f t="shared" si="1342"/>
        <v>0</v>
      </c>
      <c r="ME98" s="311">
        <f t="shared" si="1342"/>
        <v>0</v>
      </c>
      <c r="MF98" s="311">
        <f t="shared" si="1342"/>
        <v>0</v>
      </c>
      <c r="MG98" s="311">
        <f t="shared" si="1342"/>
        <v>0</v>
      </c>
      <c r="MH98" s="311">
        <f t="shared" si="1342"/>
        <v>0</v>
      </c>
      <c r="MI98" s="311">
        <f t="shared" si="1342"/>
        <v>0</v>
      </c>
      <c r="MJ98" s="311">
        <f t="shared" si="1342"/>
        <v>0</v>
      </c>
      <c r="MK98" s="311">
        <f t="shared" si="1342"/>
        <v>0</v>
      </c>
      <c r="ML98" s="311">
        <f t="shared" si="1342"/>
        <v>0</v>
      </c>
      <c r="MM98" s="311">
        <f t="shared" si="1342"/>
        <v>0</v>
      </c>
      <c r="MN98" s="311">
        <f t="shared" si="1342"/>
        <v>0</v>
      </c>
      <c r="MO98" s="311">
        <f t="shared" si="1342"/>
        <v>0</v>
      </c>
      <c r="MP98" s="311">
        <f t="shared" si="1342"/>
        <v>0</v>
      </c>
      <c r="MQ98" s="311">
        <f t="shared" si="1342"/>
        <v>0</v>
      </c>
      <c r="MR98" s="311">
        <f t="shared" si="1342"/>
        <v>0</v>
      </c>
      <c r="MS98" s="311">
        <f t="shared" si="1342"/>
        <v>0</v>
      </c>
      <c r="MT98" s="311">
        <f t="shared" si="1342"/>
        <v>0</v>
      </c>
      <c r="MU98" s="311">
        <f t="shared" si="1342"/>
        <v>451.14508194855051</v>
      </c>
      <c r="MV98" s="311">
        <f t="shared" si="1342"/>
        <v>891.57190251088082</v>
      </c>
      <c r="MW98" s="311">
        <f t="shared" si="1342"/>
        <v>692.76084769807267</v>
      </c>
      <c r="MX98" s="311">
        <f t="shared" si="1342"/>
        <v>794.01755811341422</v>
      </c>
      <c r="MZ98" s="311">
        <f t="shared" ref="MZ98:OH98" si="1343">MZ$41*MZ74</f>
        <v>0</v>
      </c>
      <c r="NA98" s="311">
        <f t="shared" si="1343"/>
        <v>0</v>
      </c>
      <c r="NB98" s="311">
        <f t="shared" si="1343"/>
        <v>0</v>
      </c>
      <c r="NC98" s="311">
        <f t="shared" si="1343"/>
        <v>0</v>
      </c>
      <c r="ND98" s="311">
        <f t="shared" si="1343"/>
        <v>0</v>
      </c>
      <c r="NE98" s="311">
        <f t="shared" si="1343"/>
        <v>0</v>
      </c>
      <c r="NF98" s="311">
        <f t="shared" si="1343"/>
        <v>0</v>
      </c>
      <c r="NG98" s="311">
        <f t="shared" si="1343"/>
        <v>0</v>
      </c>
      <c r="NH98" s="311">
        <f t="shared" si="1343"/>
        <v>0</v>
      </c>
      <c r="NI98" s="311">
        <f t="shared" si="1343"/>
        <v>0</v>
      </c>
      <c r="NJ98" s="311">
        <f t="shared" si="1343"/>
        <v>0</v>
      </c>
      <c r="NK98" s="311">
        <f t="shared" si="1343"/>
        <v>0</v>
      </c>
      <c r="NL98" s="311">
        <f t="shared" si="1343"/>
        <v>0</v>
      </c>
      <c r="NM98" s="311">
        <f t="shared" si="1343"/>
        <v>0</v>
      </c>
      <c r="NN98" s="311">
        <f t="shared" si="1343"/>
        <v>0</v>
      </c>
      <c r="NO98" s="311">
        <f t="shared" si="1343"/>
        <v>0</v>
      </c>
      <c r="NP98" s="311">
        <f t="shared" si="1343"/>
        <v>0</v>
      </c>
      <c r="NQ98" s="311">
        <f t="shared" si="1343"/>
        <v>0</v>
      </c>
      <c r="NR98" s="311">
        <f t="shared" si="1343"/>
        <v>0</v>
      </c>
      <c r="NS98" s="311">
        <f t="shared" si="1343"/>
        <v>0</v>
      </c>
      <c r="NT98" s="311">
        <f t="shared" si="1343"/>
        <v>0</v>
      </c>
      <c r="NU98" s="311">
        <f t="shared" si="1343"/>
        <v>0</v>
      </c>
      <c r="NV98" s="311">
        <f t="shared" si="1343"/>
        <v>0</v>
      </c>
      <c r="NW98" s="311">
        <f t="shared" si="1343"/>
        <v>0</v>
      </c>
      <c r="NX98" s="311">
        <f t="shared" si="1343"/>
        <v>0</v>
      </c>
      <c r="NY98" s="311">
        <f t="shared" si="1343"/>
        <v>0</v>
      </c>
      <c r="NZ98" s="311">
        <f t="shared" si="1343"/>
        <v>0</v>
      </c>
      <c r="OA98" s="311">
        <f t="shared" si="1343"/>
        <v>0</v>
      </c>
      <c r="OB98" s="311">
        <f t="shared" si="1343"/>
        <v>0</v>
      </c>
      <c r="OC98" s="311">
        <f t="shared" si="1343"/>
        <v>0</v>
      </c>
      <c r="OD98" s="311">
        <f t="shared" si="1343"/>
        <v>0</v>
      </c>
      <c r="OE98" s="311">
        <f t="shared" si="1343"/>
        <v>0</v>
      </c>
      <c r="OF98" s="311">
        <f t="shared" si="1343"/>
        <v>0</v>
      </c>
      <c r="OG98" s="311">
        <f t="shared" si="1343"/>
        <v>0</v>
      </c>
      <c r="OH98" s="311">
        <f t="shared" si="1343"/>
        <v>0</v>
      </c>
      <c r="OJ98" s="311">
        <f t="shared" ref="OJ98:PR98" si="1344">OJ$41*OJ74</f>
        <v>0.6422222982867275</v>
      </c>
      <c r="OK98" s="311">
        <f t="shared" si="1344"/>
        <v>0.63810922667074343</v>
      </c>
      <c r="OL98" s="311">
        <f t="shared" si="1344"/>
        <v>0.80592820950152755</v>
      </c>
      <c r="OM98" s="311">
        <f t="shared" si="1344"/>
        <v>0.70860986035988716</v>
      </c>
      <c r="ON98" s="311">
        <f t="shared" si="1344"/>
        <v>0.77711557829932709</v>
      </c>
      <c r="OO98" s="311">
        <f t="shared" si="1344"/>
        <v>0.70548705671068435</v>
      </c>
      <c r="OP98" s="311">
        <f t="shared" si="1344"/>
        <v>0.67603672315552132</v>
      </c>
      <c r="OQ98" s="311">
        <f t="shared" si="1344"/>
        <v>0.80073841157725856</v>
      </c>
      <c r="OR98" s="311">
        <f t="shared" si="1344"/>
        <v>0.7135933508171558</v>
      </c>
      <c r="OS98" s="311">
        <f t="shared" si="1344"/>
        <v>0.60271580684604642</v>
      </c>
      <c r="OT98" s="311">
        <f t="shared" si="1344"/>
        <v>0.55155765953354585</v>
      </c>
      <c r="OU98" s="311">
        <f t="shared" si="1344"/>
        <v>0.65598531500997026</v>
      </c>
      <c r="OV98" s="311">
        <f t="shared" si="1344"/>
        <v>0</v>
      </c>
      <c r="OW98" s="311">
        <f t="shared" si="1344"/>
        <v>0.1827744555597523</v>
      </c>
      <c r="OX98" s="311">
        <f t="shared" si="1344"/>
        <v>0.48292761861509065</v>
      </c>
      <c r="OY98" s="311">
        <f t="shared" si="1344"/>
        <v>0.68258890337035205</v>
      </c>
      <c r="OZ98" s="311">
        <f t="shared" si="1344"/>
        <v>0.80069988462097219</v>
      </c>
      <c r="PA98" s="311">
        <f t="shared" si="1344"/>
        <v>3.1379512273308845</v>
      </c>
      <c r="PB98" s="311">
        <f t="shared" si="1344"/>
        <v>2.9711866468873125</v>
      </c>
      <c r="PC98" s="311">
        <f t="shared" si="1344"/>
        <v>4.3365014391888694</v>
      </c>
      <c r="PD98" s="311">
        <f t="shared" si="1344"/>
        <v>4.3474850699771785</v>
      </c>
      <c r="PE98" s="311">
        <f t="shared" si="1344"/>
        <v>5.1150884186563745</v>
      </c>
      <c r="PF98" s="311">
        <f t="shared" si="1344"/>
        <v>6.0331000222794646</v>
      </c>
      <c r="PG98" s="311">
        <f t="shared" si="1344"/>
        <v>6.497005916162057</v>
      </c>
      <c r="PH98" s="311">
        <f t="shared" si="1344"/>
        <v>5.3441176232182093</v>
      </c>
      <c r="PI98" s="311">
        <f t="shared" si="1344"/>
        <v>4.8445314190977786</v>
      </c>
      <c r="PJ98" s="311">
        <f t="shared" si="1344"/>
        <v>5.3558640892986142</v>
      </c>
      <c r="PK98" s="311">
        <f t="shared" si="1344"/>
        <v>5.6338000577959297</v>
      </c>
      <c r="PL98" s="311">
        <f t="shared" si="1344"/>
        <v>4.7266385172807572</v>
      </c>
      <c r="PM98" s="311">
        <f t="shared" si="1344"/>
        <v>5.0338967675779536</v>
      </c>
      <c r="PN98" s="311">
        <f t="shared" si="1344"/>
        <v>4.5770613490123795</v>
      </c>
      <c r="PO98" s="311">
        <f t="shared" si="1344"/>
        <v>1.0441483024717808</v>
      </c>
      <c r="PP98" s="311">
        <f t="shared" si="1344"/>
        <v>1.8589474765818752</v>
      </c>
      <c r="PQ98" s="311">
        <f t="shared" si="1344"/>
        <v>1.6605867327200101</v>
      </c>
      <c r="PR98" s="311">
        <f t="shared" si="1344"/>
        <v>1.7606799458521389</v>
      </c>
      <c r="PT98" s="311">
        <f t="shared" ref="PT98:RB98" si="1345">PT$41*PT74</f>
        <v>0</v>
      </c>
      <c r="PU98" s="311">
        <f t="shared" si="1345"/>
        <v>0</v>
      </c>
      <c r="PV98" s="311">
        <f t="shared" si="1345"/>
        <v>0</v>
      </c>
      <c r="PW98" s="311">
        <f t="shared" si="1345"/>
        <v>0</v>
      </c>
      <c r="PX98" s="311">
        <f t="shared" si="1345"/>
        <v>0</v>
      </c>
      <c r="PY98" s="311">
        <f t="shared" si="1345"/>
        <v>0</v>
      </c>
      <c r="PZ98" s="311">
        <f t="shared" si="1345"/>
        <v>0</v>
      </c>
      <c r="QA98" s="311">
        <f t="shared" si="1345"/>
        <v>0</v>
      </c>
      <c r="QB98" s="311">
        <f t="shared" si="1345"/>
        <v>0</v>
      </c>
      <c r="QC98" s="311">
        <f t="shared" si="1345"/>
        <v>0</v>
      </c>
      <c r="QD98" s="311">
        <f t="shared" si="1345"/>
        <v>0</v>
      </c>
      <c r="QE98" s="311">
        <f t="shared" si="1345"/>
        <v>0</v>
      </c>
      <c r="QF98" s="311">
        <f t="shared" si="1345"/>
        <v>0</v>
      </c>
      <c r="QG98" s="311">
        <f t="shared" si="1345"/>
        <v>0</v>
      </c>
      <c r="QH98" s="311">
        <f t="shared" si="1345"/>
        <v>0</v>
      </c>
      <c r="QI98" s="311">
        <f t="shared" si="1345"/>
        <v>0</v>
      </c>
      <c r="QJ98" s="311">
        <f t="shared" si="1345"/>
        <v>0</v>
      </c>
      <c r="QK98" s="311">
        <f t="shared" si="1345"/>
        <v>0</v>
      </c>
      <c r="QL98" s="311">
        <f t="shared" si="1345"/>
        <v>0</v>
      </c>
      <c r="QM98" s="311">
        <f t="shared" si="1345"/>
        <v>0</v>
      </c>
      <c r="QN98" s="311">
        <f t="shared" si="1345"/>
        <v>0</v>
      </c>
      <c r="QO98" s="311">
        <f t="shared" si="1345"/>
        <v>0</v>
      </c>
      <c r="QP98" s="311">
        <f t="shared" si="1345"/>
        <v>0</v>
      </c>
      <c r="QQ98" s="311">
        <f t="shared" si="1345"/>
        <v>0</v>
      </c>
      <c r="QR98" s="311">
        <f t="shared" si="1345"/>
        <v>0</v>
      </c>
      <c r="QS98" s="311">
        <f t="shared" si="1345"/>
        <v>0</v>
      </c>
      <c r="QT98" s="311">
        <f t="shared" si="1345"/>
        <v>0</v>
      </c>
      <c r="QU98" s="311">
        <f t="shared" si="1345"/>
        <v>0</v>
      </c>
      <c r="QV98" s="311">
        <f t="shared" si="1345"/>
        <v>0</v>
      </c>
      <c r="QW98" s="311">
        <f t="shared" si="1345"/>
        <v>0</v>
      </c>
      <c r="QX98" s="311">
        <f t="shared" si="1345"/>
        <v>0</v>
      </c>
      <c r="QY98" s="311">
        <f t="shared" si="1345"/>
        <v>0</v>
      </c>
      <c r="QZ98" s="311">
        <f t="shared" si="1345"/>
        <v>0</v>
      </c>
      <c r="RA98" s="311">
        <f t="shared" si="1345"/>
        <v>0</v>
      </c>
      <c r="RB98" s="311">
        <f t="shared" si="1345"/>
        <v>0</v>
      </c>
      <c r="RD98" s="311">
        <f t="shared" ref="RD98:SL98" si="1346">RD$41*RD74</f>
        <v>0</v>
      </c>
      <c r="RE98" s="311">
        <f t="shared" si="1346"/>
        <v>0</v>
      </c>
      <c r="RF98" s="311">
        <f t="shared" si="1346"/>
        <v>0</v>
      </c>
      <c r="RG98" s="311">
        <f t="shared" si="1346"/>
        <v>0</v>
      </c>
      <c r="RH98" s="311">
        <f t="shared" si="1346"/>
        <v>0</v>
      </c>
      <c r="RI98" s="311">
        <f t="shared" si="1346"/>
        <v>0</v>
      </c>
      <c r="RJ98" s="311">
        <f t="shared" si="1346"/>
        <v>0</v>
      </c>
      <c r="RK98" s="311">
        <f t="shared" si="1346"/>
        <v>0</v>
      </c>
      <c r="RL98" s="311">
        <f t="shared" si="1346"/>
        <v>0</v>
      </c>
      <c r="RM98" s="311">
        <f t="shared" si="1346"/>
        <v>0</v>
      </c>
      <c r="RN98" s="311">
        <f t="shared" si="1346"/>
        <v>0</v>
      </c>
      <c r="RO98" s="311">
        <f t="shared" si="1346"/>
        <v>0</v>
      </c>
      <c r="RP98" s="311">
        <f t="shared" si="1346"/>
        <v>0</v>
      </c>
      <c r="RQ98" s="311">
        <f t="shared" si="1346"/>
        <v>0</v>
      </c>
      <c r="RR98" s="311">
        <f t="shared" si="1346"/>
        <v>0</v>
      </c>
      <c r="RS98" s="311">
        <f t="shared" si="1346"/>
        <v>0</v>
      </c>
      <c r="RT98" s="311">
        <f t="shared" si="1346"/>
        <v>0</v>
      </c>
      <c r="RU98" s="311">
        <f t="shared" si="1346"/>
        <v>0</v>
      </c>
      <c r="RV98" s="311">
        <f t="shared" si="1346"/>
        <v>0</v>
      </c>
      <c r="RW98" s="311">
        <f t="shared" si="1346"/>
        <v>0</v>
      </c>
      <c r="RX98" s="311">
        <f t="shared" si="1346"/>
        <v>0</v>
      </c>
      <c r="RY98" s="311">
        <f t="shared" si="1346"/>
        <v>0</v>
      </c>
      <c r="RZ98" s="311">
        <f t="shared" si="1346"/>
        <v>0</v>
      </c>
      <c r="SA98" s="311">
        <f t="shared" si="1346"/>
        <v>0</v>
      </c>
      <c r="SB98" s="311">
        <f t="shared" si="1346"/>
        <v>0</v>
      </c>
      <c r="SC98" s="311">
        <f t="shared" si="1346"/>
        <v>0</v>
      </c>
      <c r="SD98" s="311">
        <f t="shared" si="1346"/>
        <v>0</v>
      </c>
      <c r="SE98" s="311">
        <f t="shared" si="1346"/>
        <v>0</v>
      </c>
      <c r="SF98" s="311">
        <f t="shared" si="1346"/>
        <v>0</v>
      </c>
      <c r="SG98" s="311">
        <f t="shared" si="1346"/>
        <v>0</v>
      </c>
      <c r="SH98" s="311">
        <f t="shared" si="1346"/>
        <v>0</v>
      </c>
      <c r="SI98" s="311">
        <f t="shared" si="1346"/>
        <v>0.65884643022950495</v>
      </c>
      <c r="SJ98" s="311">
        <f t="shared" si="1346"/>
        <v>1.1753902965604139</v>
      </c>
      <c r="SK98" s="311">
        <f t="shared" si="1346"/>
        <v>1.1754983159436796</v>
      </c>
      <c r="SL98" s="311">
        <f t="shared" si="1346"/>
        <v>0.37605876122968812</v>
      </c>
      <c r="SN98" s="311">
        <f t="shared" ref="SN98:TV98" si="1347">SN$41*SN74</f>
        <v>14.561439989619169</v>
      </c>
      <c r="SO98" s="311">
        <f t="shared" si="1347"/>
        <v>15.500252908354273</v>
      </c>
      <c r="SP98" s="311">
        <f t="shared" si="1347"/>
        <v>9.5407281478059076</v>
      </c>
      <c r="SQ98" s="311">
        <f t="shared" si="1347"/>
        <v>11.644683632219843</v>
      </c>
      <c r="SR98" s="311">
        <f t="shared" si="1347"/>
        <v>11.082895303150348</v>
      </c>
      <c r="SS98" s="311">
        <f t="shared" si="1347"/>
        <v>15.535104535828838</v>
      </c>
      <c r="ST98" s="311">
        <f t="shared" si="1347"/>
        <v>14.857538438019635</v>
      </c>
      <c r="SU98" s="311">
        <f t="shared" si="1347"/>
        <v>12.544060895889245</v>
      </c>
      <c r="SV98" s="311">
        <f t="shared" si="1347"/>
        <v>13.549312992324865</v>
      </c>
      <c r="SW98" s="311">
        <f t="shared" si="1347"/>
        <v>27.416821226340556</v>
      </c>
      <c r="SX98" s="311">
        <f t="shared" si="1347"/>
        <v>39.575690066119556</v>
      </c>
      <c r="SY98" s="311">
        <f t="shared" si="1347"/>
        <v>22.625862401740431</v>
      </c>
      <c r="SZ98" s="311">
        <f t="shared" si="1347"/>
        <v>26.603342514884254</v>
      </c>
      <c r="TA98" s="311">
        <f t="shared" si="1347"/>
        <v>46.292846027498392</v>
      </c>
      <c r="TB98" s="311">
        <f t="shared" si="1347"/>
        <v>27.666836933689169</v>
      </c>
      <c r="TC98" s="311">
        <f t="shared" si="1347"/>
        <v>60.947143432640445</v>
      </c>
      <c r="TD98" s="311">
        <f t="shared" si="1347"/>
        <v>58.719454223751285</v>
      </c>
      <c r="TE98" s="311">
        <f t="shared" si="1347"/>
        <v>86.588532776074231</v>
      </c>
      <c r="TF98" s="311">
        <f t="shared" si="1347"/>
        <v>77.478633982441565</v>
      </c>
      <c r="TG98" s="311">
        <f t="shared" si="1347"/>
        <v>106.2409551533657</v>
      </c>
      <c r="TH98" s="311">
        <f t="shared" si="1347"/>
        <v>117.96207718462934</v>
      </c>
      <c r="TI98" s="311">
        <f t="shared" si="1347"/>
        <v>134.16542903821849</v>
      </c>
      <c r="TJ98" s="311">
        <f t="shared" si="1347"/>
        <v>123.01868495153452</v>
      </c>
      <c r="TK98" s="311">
        <f t="shared" si="1347"/>
        <v>125.02759683500609</v>
      </c>
      <c r="TL98" s="311">
        <f t="shared" si="1347"/>
        <v>184.53614793438692</v>
      </c>
      <c r="TM98" s="311">
        <f t="shared" si="1347"/>
        <v>171.97309454359706</v>
      </c>
      <c r="TN98" s="311">
        <f t="shared" si="1347"/>
        <v>79.504370297859538</v>
      </c>
      <c r="TO98" s="311">
        <f t="shared" si="1347"/>
        <v>99.595704529504346</v>
      </c>
      <c r="TP98" s="311">
        <f t="shared" si="1347"/>
        <v>127.62651787470672</v>
      </c>
      <c r="TQ98" s="311">
        <f t="shared" si="1347"/>
        <v>108.01517153347088</v>
      </c>
      <c r="TR98" s="311">
        <f t="shared" si="1347"/>
        <v>114.06923520071119</v>
      </c>
      <c r="TS98" s="311">
        <f t="shared" si="1347"/>
        <v>3.7912112936100075</v>
      </c>
      <c r="TT98" s="311">
        <f t="shared" si="1347"/>
        <v>95.09670027599401</v>
      </c>
      <c r="TU98" s="311">
        <f t="shared" si="1347"/>
        <v>90.185115407637184</v>
      </c>
      <c r="TV98" s="311">
        <f t="shared" si="1347"/>
        <v>19.56074832571608</v>
      </c>
      <c r="TX98" s="311">
        <f t="shared" ref="TX98:VF98" si="1348">TX$41*TX74</f>
        <v>0.12539404457384923</v>
      </c>
      <c r="TY98" s="311">
        <f t="shared" si="1348"/>
        <v>0.13545826924612936</v>
      </c>
      <c r="TZ98" s="311">
        <f t="shared" si="1348"/>
        <v>5.2147291706914227E-2</v>
      </c>
      <c r="UA98" s="311">
        <f t="shared" si="1348"/>
        <v>0</v>
      </c>
      <c r="UB98" s="311">
        <f t="shared" si="1348"/>
        <v>3.9918124595493251E-2</v>
      </c>
      <c r="UC98" s="311">
        <f t="shared" si="1348"/>
        <v>0</v>
      </c>
      <c r="UD98" s="311">
        <f t="shared" si="1348"/>
        <v>0</v>
      </c>
      <c r="UE98" s="311">
        <f t="shared" si="1348"/>
        <v>3.4393643398761803E-2</v>
      </c>
      <c r="UF98" s="311">
        <f t="shared" si="1348"/>
        <v>3.1212327262898798E-2</v>
      </c>
      <c r="UG98" s="311">
        <f t="shared" si="1348"/>
        <v>0</v>
      </c>
      <c r="UH98" s="311">
        <f t="shared" si="1348"/>
        <v>5.4815311983602365E-2</v>
      </c>
      <c r="UI98" s="311">
        <f t="shared" si="1348"/>
        <v>1.8527189156746074E-2</v>
      </c>
      <c r="UJ98" s="311">
        <f t="shared" si="1348"/>
        <v>1.7414273938347897E-2</v>
      </c>
      <c r="UK98" s="311">
        <f t="shared" si="1348"/>
        <v>3.6674844813500106E-2</v>
      </c>
      <c r="UL98" s="311">
        <f t="shared" si="1348"/>
        <v>0</v>
      </c>
      <c r="UM98" s="311">
        <f t="shared" si="1348"/>
        <v>0</v>
      </c>
      <c r="UN98" s="311">
        <f t="shared" si="1348"/>
        <v>1.5470796151618253E-2</v>
      </c>
      <c r="UO98" s="311">
        <f t="shared" si="1348"/>
        <v>1.5021370892060071E-2</v>
      </c>
      <c r="UP98" s="311">
        <f t="shared" si="1348"/>
        <v>0</v>
      </c>
      <c r="UQ98" s="311">
        <f t="shared" si="1348"/>
        <v>0</v>
      </c>
      <c r="UR98" s="311">
        <f t="shared" si="1348"/>
        <v>0</v>
      </c>
      <c r="US98" s="311">
        <f t="shared" si="1348"/>
        <v>0</v>
      </c>
      <c r="UT98" s="311">
        <f t="shared" si="1348"/>
        <v>1.296903797872356E-2</v>
      </c>
      <c r="UU98" s="311">
        <f t="shared" si="1348"/>
        <v>1.2594092542633233E-2</v>
      </c>
      <c r="UV98" s="311">
        <f t="shared" si="1348"/>
        <v>3.149853176361038E-2</v>
      </c>
      <c r="UW98" s="311">
        <f t="shared" si="1348"/>
        <v>3.0591969461888902E-2</v>
      </c>
      <c r="UX98" s="311">
        <f t="shared" si="1348"/>
        <v>0</v>
      </c>
      <c r="UY98" s="311">
        <f t="shared" si="1348"/>
        <v>1.1205712243629845E-2</v>
      </c>
      <c r="UZ98" s="311">
        <f t="shared" si="1348"/>
        <v>0</v>
      </c>
      <c r="VA98" s="311">
        <f t="shared" si="1348"/>
        <v>3.0108498745380053E-3</v>
      </c>
      <c r="VB98" s="311">
        <f t="shared" si="1348"/>
        <v>0</v>
      </c>
      <c r="VC98" s="311">
        <f t="shared" si="1348"/>
        <v>3.3525278434089056</v>
      </c>
      <c r="VD98" s="311">
        <f t="shared" si="1348"/>
        <v>13.691105605392783</v>
      </c>
      <c r="VE98" s="311">
        <f t="shared" si="1348"/>
        <v>12.547027394335483</v>
      </c>
      <c r="VF98" s="311">
        <f t="shared" si="1348"/>
        <v>10.605612916399716</v>
      </c>
      <c r="VH98" s="311">
        <f t="shared" ref="VH98:WP98" si="1349">VH$41*VH74</f>
        <v>0</v>
      </c>
      <c r="VI98" s="311">
        <f t="shared" si="1349"/>
        <v>0</v>
      </c>
      <c r="VJ98" s="311">
        <f t="shared" si="1349"/>
        <v>0</v>
      </c>
      <c r="VK98" s="311">
        <f t="shared" si="1349"/>
        <v>0</v>
      </c>
      <c r="VL98" s="311">
        <f t="shared" si="1349"/>
        <v>0</v>
      </c>
      <c r="VM98" s="311">
        <f t="shared" si="1349"/>
        <v>0</v>
      </c>
      <c r="VN98" s="311">
        <f t="shared" si="1349"/>
        <v>0</v>
      </c>
      <c r="VO98" s="311">
        <f t="shared" si="1349"/>
        <v>0</v>
      </c>
      <c r="VP98" s="311">
        <f t="shared" si="1349"/>
        <v>0</v>
      </c>
      <c r="VQ98" s="311">
        <f t="shared" si="1349"/>
        <v>0</v>
      </c>
      <c r="VR98" s="311">
        <f t="shared" si="1349"/>
        <v>0</v>
      </c>
      <c r="VS98" s="311">
        <f t="shared" si="1349"/>
        <v>0</v>
      </c>
      <c r="VT98" s="311">
        <f t="shared" si="1349"/>
        <v>0</v>
      </c>
      <c r="VU98" s="311">
        <f t="shared" si="1349"/>
        <v>0</v>
      </c>
      <c r="VV98" s="311">
        <f t="shared" si="1349"/>
        <v>0</v>
      </c>
      <c r="VW98" s="311">
        <f t="shared" si="1349"/>
        <v>0</v>
      </c>
      <c r="VX98" s="311">
        <f t="shared" si="1349"/>
        <v>0</v>
      </c>
      <c r="VY98" s="311">
        <f t="shared" si="1349"/>
        <v>0</v>
      </c>
      <c r="VZ98" s="311">
        <f t="shared" si="1349"/>
        <v>0</v>
      </c>
      <c r="WA98" s="311">
        <f t="shared" si="1349"/>
        <v>0</v>
      </c>
      <c r="WB98" s="311">
        <f t="shared" si="1349"/>
        <v>0</v>
      </c>
      <c r="WC98" s="311">
        <f t="shared" si="1349"/>
        <v>0</v>
      </c>
      <c r="WD98" s="311">
        <f t="shared" si="1349"/>
        <v>0</v>
      </c>
      <c r="WE98" s="311">
        <f t="shared" si="1349"/>
        <v>0</v>
      </c>
      <c r="WF98" s="311">
        <f t="shared" si="1349"/>
        <v>0</v>
      </c>
      <c r="WG98" s="311">
        <f t="shared" si="1349"/>
        <v>0</v>
      </c>
      <c r="WH98" s="311">
        <f t="shared" si="1349"/>
        <v>0</v>
      </c>
      <c r="WI98" s="311">
        <f t="shared" si="1349"/>
        <v>0</v>
      </c>
      <c r="WJ98" s="311">
        <f t="shared" si="1349"/>
        <v>0</v>
      </c>
      <c r="WK98" s="311">
        <f t="shared" si="1349"/>
        <v>0</v>
      </c>
      <c r="WL98" s="311">
        <f t="shared" si="1349"/>
        <v>0</v>
      </c>
      <c r="WM98" s="311">
        <f t="shared" si="1349"/>
        <v>0</v>
      </c>
      <c r="WN98" s="311">
        <f t="shared" si="1349"/>
        <v>0</v>
      </c>
      <c r="WO98" s="311">
        <f t="shared" si="1349"/>
        <v>0</v>
      </c>
      <c r="WP98" s="311">
        <f t="shared" si="1349"/>
        <v>0</v>
      </c>
      <c r="WR98" s="311">
        <f t="shared" ref="WR98:XZ98" si="1350">WR$41*WR74</f>
        <v>0</v>
      </c>
      <c r="WS98" s="311">
        <f t="shared" si="1350"/>
        <v>0</v>
      </c>
      <c r="WT98" s="311">
        <f t="shared" si="1350"/>
        <v>0</v>
      </c>
      <c r="WU98" s="311">
        <f t="shared" si="1350"/>
        <v>0</v>
      </c>
      <c r="WV98" s="311">
        <f t="shared" si="1350"/>
        <v>0</v>
      </c>
      <c r="WW98" s="311">
        <f t="shared" si="1350"/>
        <v>0</v>
      </c>
      <c r="WX98" s="311">
        <f t="shared" si="1350"/>
        <v>0</v>
      </c>
      <c r="WY98" s="311">
        <f t="shared" si="1350"/>
        <v>0</v>
      </c>
      <c r="WZ98" s="311">
        <f t="shared" si="1350"/>
        <v>0</v>
      </c>
      <c r="XA98" s="311">
        <f t="shared" si="1350"/>
        <v>0</v>
      </c>
      <c r="XB98" s="311">
        <f t="shared" si="1350"/>
        <v>0</v>
      </c>
      <c r="XC98" s="311">
        <f t="shared" si="1350"/>
        <v>0</v>
      </c>
      <c r="XD98" s="311">
        <f t="shared" si="1350"/>
        <v>0</v>
      </c>
      <c r="XE98" s="311">
        <f t="shared" si="1350"/>
        <v>0</v>
      </c>
      <c r="XF98" s="311">
        <f t="shared" si="1350"/>
        <v>0</v>
      </c>
      <c r="XG98" s="311">
        <f t="shared" si="1350"/>
        <v>0</v>
      </c>
      <c r="XH98" s="311">
        <f t="shared" si="1350"/>
        <v>0</v>
      </c>
      <c r="XI98" s="311">
        <f t="shared" si="1350"/>
        <v>0</v>
      </c>
      <c r="XJ98" s="311">
        <f t="shared" si="1350"/>
        <v>0</v>
      </c>
      <c r="XK98" s="311">
        <f t="shared" si="1350"/>
        <v>0</v>
      </c>
      <c r="XL98" s="311">
        <f t="shared" si="1350"/>
        <v>0</v>
      </c>
      <c r="XM98" s="311">
        <f t="shared" si="1350"/>
        <v>0</v>
      </c>
      <c r="XN98" s="311">
        <f t="shared" si="1350"/>
        <v>0</v>
      </c>
      <c r="XO98" s="311">
        <f t="shared" si="1350"/>
        <v>0</v>
      </c>
      <c r="XP98" s="311">
        <f t="shared" si="1350"/>
        <v>0</v>
      </c>
      <c r="XQ98" s="311">
        <f t="shared" si="1350"/>
        <v>0</v>
      </c>
      <c r="XR98" s="311">
        <f t="shared" si="1350"/>
        <v>0</v>
      </c>
      <c r="XS98" s="311">
        <f t="shared" si="1350"/>
        <v>0</v>
      </c>
      <c r="XT98" s="311">
        <f t="shared" si="1350"/>
        <v>0</v>
      </c>
      <c r="XU98" s="311">
        <f t="shared" si="1350"/>
        <v>0</v>
      </c>
      <c r="XV98" s="311">
        <f t="shared" si="1350"/>
        <v>0</v>
      </c>
      <c r="XW98" s="311">
        <f t="shared" si="1350"/>
        <v>0</v>
      </c>
      <c r="XX98" s="311">
        <f t="shared" si="1350"/>
        <v>0</v>
      </c>
      <c r="XY98" s="311">
        <f t="shared" si="1350"/>
        <v>0</v>
      </c>
      <c r="XZ98" s="311">
        <f t="shared" si="1350"/>
        <v>0</v>
      </c>
      <c r="YB98" s="311">
        <f t="shared" ref="YB98:ZJ98" si="1351">YB$41*YB74</f>
        <v>0</v>
      </c>
      <c r="YC98" s="311">
        <f t="shared" si="1351"/>
        <v>0</v>
      </c>
      <c r="YD98" s="311">
        <f t="shared" si="1351"/>
        <v>0</v>
      </c>
      <c r="YE98" s="311">
        <f t="shared" si="1351"/>
        <v>0</v>
      </c>
      <c r="YF98" s="311">
        <f t="shared" si="1351"/>
        <v>0</v>
      </c>
      <c r="YG98" s="311">
        <f t="shared" si="1351"/>
        <v>0</v>
      </c>
      <c r="YH98" s="311">
        <f t="shared" si="1351"/>
        <v>0</v>
      </c>
      <c r="YI98" s="311">
        <f t="shared" si="1351"/>
        <v>0</v>
      </c>
      <c r="YJ98" s="311">
        <f t="shared" si="1351"/>
        <v>0</v>
      </c>
      <c r="YK98" s="311">
        <f t="shared" si="1351"/>
        <v>0</v>
      </c>
      <c r="YL98" s="311">
        <f t="shared" si="1351"/>
        <v>0</v>
      </c>
      <c r="YM98" s="311">
        <f t="shared" si="1351"/>
        <v>0</v>
      </c>
      <c r="YN98" s="311">
        <f t="shared" si="1351"/>
        <v>0</v>
      </c>
      <c r="YO98" s="311">
        <f t="shared" si="1351"/>
        <v>0</v>
      </c>
      <c r="YP98" s="311">
        <f t="shared" si="1351"/>
        <v>0</v>
      </c>
      <c r="YQ98" s="311">
        <f t="shared" si="1351"/>
        <v>0</v>
      </c>
      <c r="YR98" s="311">
        <f t="shared" si="1351"/>
        <v>0</v>
      </c>
      <c r="YS98" s="311">
        <f t="shared" si="1351"/>
        <v>0</v>
      </c>
      <c r="YT98" s="311">
        <f t="shared" si="1351"/>
        <v>0</v>
      </c>
      <c r="YU98" s="311">
        <f t="shared" si="1351"/>
        <v>0</v>
      </c>
      <c r="YV98" s="311">
        <f t="shared" si="1351"/>
        <v>0</v>
      </c>
      <c r="YW98" s="311">
        <f t="shared" si="1351"/>
        <v>0</v>
      </c>
      <c r="YX98" s="311">
        <f t="shared" si="1351"/>
        <v>0</v>
      </c>
      <c r="YY98" s="311">
        <f t="shared" si="1351"/>
        <v>0</v>
      </c>
      <c r="YZ98" s="311">
        <f t="shared" si="1351"/>
        <v>0</v>
      </c>
      <c r="ZA98" s="311">
        <f t="shared" si="1351"/>
        <v>0</v>
      </c>
      <c r="ZB98" s="311">
        <f t="shared" si="1351"/>
        <v>0</v>
      </c>
      <c r="ZC98" s="311">
        <f t="shared" si="1351"/>
        <v>0</v>
      </c>
      <c r="ZD98" s="311">
        <f t="shared" si="1351"/>
        <v>0</v>
      </c>
      <c r="ZE98" s="311">
        <f t="shared" si="1351"/>
        <v>0</v>
      </c>
      <c r="ZF98" s="311">
        <f t="shared" si="1351"/>
        <v>0</v>
      </c>
      <c r="ZG98" s="311">
        <f t="shared" si="1351"/>
        <v>0</v>
      </c>
      <c r="ZH98" s="311">
        <f t="shared" si="1351"/>
        <v>0</v>
      </c>
      <c r="ZI98" s="311">
        <f t="shared" si="1351"/>
        <v>0</v>
      </c>
      <c r="ZJ98" s="311">
        <f t="shared" si="1351"/>
        <v>1.2451211932013095</v>
      </c>
      <c r="ZL98" s="311">
        <f t="shared" ref="ZL98:AAT98" si="1352">ZL$41*ZL74</f>
        <v>0</v>
      </c>
      <c r="ZM98" s="311">
        <f t="shared" si="1352"/>
        <v>0</v>
      </c>
      <c r="ZN98" s="311">
        <f t="shared" si="1352"/>
        <v>0</v>
      </c>
      <c r="ZO98" s="311">
        <f t="shared" si="1352"/>
        <v>0</v>
      </c>
      <c r="ZP98" s="311">
        <f t="shared" si="1352"/>
        <v>0</v>
      </c>
      <c r="ZQ98" s="311">
        <f t="shared" si="1352"/>
        <v>0</v>
      </c>
      <c r="ZR98" s="311">
        <f t="shared" si="1352"/>
        <v>0</v>
      </c>
      <c r="ZS98" s="311">
        <f t="shared" si="1352"/>
        <v>0</v>
      </c>
      <c r="ZT98" s="311">
        <f t="shared" si="1352"/>
        <v>0</v>
      </c>
      <c r="ZU98" s="311">
        <f t="shared" si="1352"/>
        <v>0</v>
      </c>
      <c r="ZV98" s="311">
        <f t="shared" si="1352"/>
        <v>0</v>
      </c>
      <c r="ZW98" s="311">
        <f t="shared" si="1352"/>
        <v>0</v>
      </c>
      <c r="ZX98" s="311">
        <f t="shared" si="1352"/>
        <v>0</v>
      </c>
      <c r="ZY98" s="311">
        <f t="shared" si="1352"/>
        <v>0</v>
      </c>
      <c r="ZZ98" s="311">
        <f t="shared" si="1352"/>
        <v>0</v>
      </c>
      <c r="AAA98" s="311">
        <f t="shared" si="1352"/>
        <v>0</v>
      </c>
      <c r="AAB98" s="311">
        <f t="shared" si="1352"/>
        <v>0</v>
      </c>
      <c r="AAC98" s="311">
        <f t="shared" si="1352"/>
        <v>0</v>
      </c>
      <c r="AAD98" s="311">
        <f t="shared" si="1352"/>
        <v>0</v>
      </c>
      <c r="AAE98" s="311">
        <f t="shared" si="1352"/>
        <v>0</v>
      </c>
      <c r="AAF98" s="311">
        <f t="shared" si="1352"/>
        <v>0</v>
      </c>
      <c r="AAG98" s="311">
        <f t="shared" si="1352"/>
        <v>0</v>
      </c>
      <c r="AAH98" s="311">
        <f t="shared" si="1352"/>
        <v>0</v>
      </c>
      <c r="AAI98" s="311">
        <f t="shared" si="1352"/>
        <v>0</v>
      </c>
      <c r="AAJ98" s="311">
        <f t="shared" si="1352"/>
        <v>0</v>
      </c>
      <c r="AAK98" s="311">
        <f t="shared" si="1352"/>
        <v>0</v>
      </c>
      <c r="AAL98" s="311">
        <f t="shared" si="1352"/>
        <v>0</v>
      </c>
      <c r="AAM98" s="311">
        <f t="shared" si="1352"/>
        <v>0</v>
      </c>
      <c r="AAN98" s="311">
        <f t="shared" si="1352"/>
        <v>0</v>
      </c>
      <c r="AAO98" s="311">
        <f t="shared" si="1352"/>
        <v>0</v>
      </c>
      <c r="AAP98" s="311">
        <f t="shared" si="1352"/>
        <v>0</v>
      </c>
      <c r="AAQ98" s="311">
        <f t="shared" si="1352"/>
        <v>0</v>
      </c>
      <c r="AAR98" s="311">
        <f t="shared" si="1352"/>
        <v>0</v>
      </c>
      <c r="AAS98" s="311">
        <f t="shared" si="1352"/>
        <v>0</v>
      </c>
      <c r="AAT98" s="311">
        <f t="shared" si="1352"/>
        <v>0</v>
      </c>
      <c r="AAV98" s="311">
        <f t="shared" ref="AAV98:ACD98" si="1353">AAV$41*AAV74</f>
        <v>9.9648887681189416E-4</v>
      </c>
      <c r="AAW98" s="311">
        <f t="shared" si="1353"/>
        <v>4.6772489440887648E-4</v>
      </c>
      <c r="AAX98" s="311">
        <f t="shared" si="1353"/>
        <v>2.6514780101647909E-4</v>
      </c>
      <c r="AAY98" s="311">
        <f t="shared" si="1353"/>
        <v>2.0928574999936594E-3</v>
      </c>
      <c r="AAZ98" s="311">
        <f t="shared" si="1353"/>
        <v>2.3291571112689138E-4</v>
      </c>
      <c r="ABA98" s="311">
        <f t="shared" si="1353"/>
        <v>1.7734548198453123E-3</v>
      </c>
      <c r="ABB98" s="311">
        <f t="shared" si="1353"/>
        <v>1.4214943121103863E-3</v>
      </c>
      <c r="ABC98" s="311">
        <f t="shared" si="1353"/>
        <v>4.2723367697594498E-4</v>
      </c>
      <c r="ABD98" s="311">
        <f t="shared" si="1353"/>
        <v>3.8641600970285023E-4</v>
      </c>
      <c r="ABE98" s="311">
        <f t="shared" si="1353"/>
        <v>4.4430306833755017E-3</v>
      </c>
      <c r="ABF98" s="311">
        <f t="shared" si="1353"/>
        <v>2.4971745860154293E-3</v>
      </c>
      <c r="ABG98" s="311">
        <f t="shared" si="1353"/>
        <v>1.2715210446239611E-3</v>
      </c>
      <c r="ABH98" s="311">
        <f t="shared" si="1353"/>
        <v>1.1983008141331674E-3</v>
      </c>
      <c r="ABI98" s="311">
        <f t="shared" si="1353"/>
        <v>3.284829911124732E-3</v>
      </c>
      <c r="ABJ98" s="311">
        <f t="shared" si="1353"/>
        <v>7.1451484385040478E-3</v>
      </c>
      <c r="ABK98" s="311">
        <f t="shared" si="1353"/>
        <v>4.7829193363360502E-3</v>
      </c>
      <c r="ABL98" s="311">
        <f t="shared" si="1353"/>
        <v>1.0865251862201243E-3</v>
      </c>
      <c r="ABM98" s="311">
        <f t="shared" si="1353"/>
        <v>1.523246917043032E-3</v>
      </c>
      <c r="ABN98" s="311">
        <f t="shared" si="1353"/>
        <v>7.0419679230375801E-3</v>
      </c>
      <c r="ABO98" s="311">
        <f t="shared" si="1353"/>
        <v>7.0350157253669648E-3</v>
      </c>
      <c r="ABP98" s="311">
        <f t="shared" si="1353"/>
        <v>7.1416450571400343E-3</v>
      </c>
      <c r="ABQ98" s="311">
        <f t="shared" si="1353"/>
        <v>7.1473806202182917E-3</v>
      </c>
      <c r="ABR98" s="311">
        <f t="shared" si="1353"/>
        <v>1.5680482969560631E-3</v>
      </c>
      <c r="ABS98" s="311">
        <f t="shared" si="1353"/>
        <v>1.5686970392546332E-3</v>
      </c>
      <c r="ABT98" s="311">
        <f t="shared" si="1353"/>
        <v>6.1576992596402607E-3</v>
      </c>
      <c r="ABU98" s="311">
        <f t="shared" si="1353"/>
        <v>3.288611255249175E-3</v>
      </c>
      <c r="ABV98" s="311">
        <f t="shared" si="1353"/>
        <v>7.1473806202182917E-3</v>
      </c>
      <c r="ABW98" s="311">
        <f t="shared" si="1353"/>
        <v>1.6409364022660186E-3</v>
      </c>
      <c r="ABX98" s="311">
        <f t="shared" si="1353"/>
        <v>6.9521976706157533E-3</v>
      </c>
      <c r="ABY98" s="311">
        <f t="shared" si="1353"/>
        <v>1.7172590256272287E-3</v>
      </c>
      <c r="ABZ98" s="311">
        <f t="shared" si="1353"/>
        <v>9.0378569718004807E-3</v>
      </c>
      <c r="ACA98" s="311">
        <f t="shared" si="1353"/>
        <v>3.482846682669196E-2</v>
      </c>
      <c r="ACB98" s="311">
        <f t="shared" si="1353"/>
        <v>6.571462382029622E-2</v>
      </c>
      <c r="ACC98" s="311">
        <f t="shared" si="1353"/>
        <v>5.8702482903025668E-2</v>
      </c>
      <c r="ACD98" s="311">
        <f t="shared" si="1353"/>
        <v>4.6111424877855779E-2</v>
      </c>
      <c r="ACF98" s="311">
        <f t="shared" ref="ACF98:ADN98" si="1354">ACF$41*ACF74</f>
        <v>60.365113384652609</v>
      </c>
      <c r="ACG98" s="311">
        <f t="shared" si="1354"/>
        <v>71.321857745965815</v>
      </c>
      <c r="ACH98" s="311">
        <f t="shared" si="1354"/>
        <v>78.526203770993988</v>
      </c>
      <c r="ACI98" s="311">
        <f t="shared" si="1354"/>
        <v>91.835373092552956</v>
      </c>
      <c r="ACJ98" s="311">
        <f t="shared" si="1354"/>
        <v>88.790402717475246</v>
      </c>
      <c r="ACK98" s="311">
        <f t="shared" si="1354"/>
        <v>117.90035508784221</v>
      </c>
      <c r="ACL98" s="311">
        <f t="shared" si="1354"/>
        <v>132.92919152723036</v>
      </c>
      <c r="ACM98" s="311">
        <f t="shared" si="1354"/>
        <v>122.4481002868625</v>
      </c>
      <c r="ACN98" s="311">
        <f t="shared" si="1354"/>
        <v>128.75711625688791</v>
      </c>
      <c r="ACO98" s="311">
        <f t="shared" si="1354"/>
        <v>171.82152623786081</v>
      </c>
      <c r="ACP98" s="311">
        <f t="shared" si="1354"/>
        <v>126.81574224628662</v>
      </c>
      <c r="ACQ98" s="311">
        <f t="shared" si="1354"/>
        <v>157.83737388510238</v>
      </c>
      <c r="ACR98" s="311">
        <f t="shared" si="1354"/>
        <v>165.22998557359384</v>
      </c>
      <c r="ACS98" s="311">
        <f t="shared" si="1354"/>
        <v>154.61816338875445</v>
      </c>
      <c r="ACT98" s="311">
        <f t="shared" si="1354"/>
        <v>202.78115124527102</v>
      </c>
      <c r="ACU98" s="311">
        <f t="shared" si="1354"/>
        <v>209.87607040595213</v>
      </c>
      <c r="ACV98" s="311">
        <f t="shared" si="1354"/>
        <v>193.3858077206292</v>
      </c>
      <c r="ACW98" s="311">
        <f t="shared" si="1354"/>
        <v>173.27844169408161</v>
      </c>
      <c r="ACX98" s="311">
        <f t="shared" si="1354"/>
        <v>194.78093851919462</v>
      </c>
      <c r="ACY98" s="311">
        <f t="shared" si="1354"/>
        <v>213.80862965602148</v>
      </c>
      <c r="ACZ98" s="311">
        <f t="shared" si="1354"/>
        <v>233.54131785714594</v>
      </c>
      <c r="ADA98" s="311">
        <f t="shared" si="1354"/>
        <v>244.79269948518618</v>
      </c>
      <c r="ADB98" s="311">
        <f t="shared" si="1354"/>
        <v>225.23838690302199</v>
      </c>
      <c r="ADC98" s="311">
        <f t="shared" si="1354"/>
        <v>223.92858369747384</v>
      </c>
      <c r="ADD98" s="311">
        <f t="shared" si="1354"/>
        <v>197.93499466537969</v>
      </c>
      <c r="ADE98" s="311">
        <f t="shared" si="1354"/>
        <v>213.03745835083271</v>
      </c>
      <c r="ADF98" s="311">
        <f t="shared" si="1354"/>
        <v>271.26974806870624</v>
      </c>
      <c r="ADG98" s="311">
        <f t="shared" si="1354"/>
        <v>250.72142930821718</v>
      </c>
      <c r="ADH98" s="311">
        <f t="shared" si="1354"/>
        <v>298.931494323354</v>
      </c>
      <c r="ADI98" s="311">
        <f t="shared" si="1354"/>
        <v>273.44141784050959</v>
      </c>
      <c r="ADJ98" s="311">
        <f t="shared" si="1354"/>
        <v>320.94072669547154</v>
      </c>
      <c r="ADK98" s="311">
        <f t="shared" si="1354"/>
        <v>135.69349043647119</v>
      </c>
      <c r="ADL98" s="311">
        <f t="shared" si="1354"/>
        <v>249.6539188345574</v>
      </c>
      <c r="ADM98" s="311">
        <f t="shared" si="1354"/>
        <v>225.24450556936691</v>
      </c>
      <c r="ADN98" s="311">
        <f t="shared" si="1354"/>
        <v>243.50209081653668</v>
      </c>
      <c r="ADP98" s="311">
        <f t="shared" ref="ADP98:AEX98" si="1355">ADP$41*ADP74</f>
        <v>0</v>
      </c>
      <c r="ADQ98" s="311">
        <f t="shared" si="1355"/>
        <v>0</v>
      </c>
      <c r="ADR98" s="311">
        <f t="shared" si="1355"/>
        <v>0</v>
      </c>
      <c r="ADS98" s="311">
        <f t="shared" si="1355"/>
        <v>0</v>
      </c>
      <c r="ADT98" s="311">
        <f t="shared" si="1355"/>
        <v>0</v>
      </c>
      <c r="ADU98" s="311">
        <f t="shared" si="1355"/>
        <v>0</v>
      </c>
      <c r="ADV98" s="311">
        <f t="shared" si="1355"/>
        <v>0</v>
      </c>
      <c r="ADW98" s="311">
        <f t="shared" si="1355"/>
        <v>0</v>
      </c>
      <c r="ADX98" s="311">
        <f t="shared" si="1355"/>
        <v>0</v>
      </c>
      <c r="ADY98" s="311">
        <f t="shared" si="1355"/>
        <v>0</v>
      </c>
      <c r="ADZ98" s="311">
        <f t="shared" si="1355"/>
        <v>0</v>
      </c>
      <c r="AEA98" s="311">
        <f t="shared" si="1355"/>
        <v>0</v>
      </c>
      <c r="AEB98" s="311">
        <f t="shared" si="1355"/>
        <v>0</v>
      </c>
      <c r="AEC98" s="311">
        <f t="shared" si="1355"/>
        <v>0</v>
      </c>
      <c r="AED98" s="311">
        <f t="shared" si="1355"/>
        <v>0</v>
      </c>
      <c r="AEE98" s="311">
        <f t="shared" si="1355"/>
        <v>0</v>
      </c>
      <c r="AEF98" s="311">
        <f t="shared" si="1355"/>
        <v>0</v>
      </c>
      <c r="AEG98" s="311">
        <f t="shared" si="1355"/>
        <v>0</v>
      </c>
      <c r="AEH98" s="311">
        <f t="shared" si="1355"/>
        <v>0</v>
      </c>
      <c r="AEI98" s="311">
        <f t="shared" si="1355"/>
        <v>0</v>
      </c>
      <c r="AEJ98" s="311">
        <f t="shared" si="1355"/>
        <v>0</v>
      </c>
      <c r="AEK98" s="311">
        <f t="shared" si="1355"/>
        <v>0</v>
      </c>
      <c r="AEL98" s="311">
        <f t="shared" si="1355"/>
        <v>0</v>
      </c>
      <c r="AEM98" s="311">
        <f t="shared" si="1355"/>
        <v>0</v>
      </c>
      <c r="AEN98" s="311">
        <f t="shared" si="1355"/>
        <v>0</v>
      </c>
      <c r="AEO98" s="311">
        <f t="shared" si="1355"/>
        <v>0</v>
      </c>
      <c r="AEP98" s="311">
        <f t="shared" si="1355"/>
        <v>0</v>
      </c>
      <c r="AEQ98" s="311">
        <f t="shared" si="1355"/>
        <v>0</v>
      </c>
      <c r="AER98" s="311">
        <f t="shared" si="1355"/>
        <v>0</v>
      </c>
      <c r="AES98" s="311">
        <f t="shared" si="1355"/>
        <v>0</v>
      </c>
      <c r="AET98" s="311">
        <f t="shared" si="1355"/>
        <v>0</v>
      </c>
      <c r="AEU98" s="311">
        <f t="shared" si="1355"/>
        <v>0</v>
      </c>
      <c r="AEV98" s="311">
        <f t="shared" si="1355"/>
        <v>0</v>
      </c>
      <c r="AEW98" s="311">
        <f t="shared" si="1355"/>
        <v>0</v>
      </c>
      <c r="AEX98" s="311">
        <f t="shared" si="1355"/>
        <v>0</v>
      </c>
      <c r="AEZ98" s="311">
        <f t="shared" ref="AEZ98:AGH98" si="1356">AEZ$41*AEZ74</f>
        <v>0</v>
      </c>
      <c r="AFA98" s="311">
        <f t="shared" si="1356"/>
        <v>0</v>
      </c>
      <c r="AFB98" s="311">
        <f t="shared" si="1356"/>
        <v>0</v>
      </c>
      <c r="AFC98" s="311">
        <f t="shared" si="1356"/>
        <v>0</v>
      </c>
      <c r="AFD98" s="311">
        <f t="shared" si="1356"/>
        <v>0</v>
      </c>
      <c r="AFE98" s="311">
        <f t="shared" si="1356"/>
        <v>0</v>
      </c>
      <c r="AFF98" s="311">
        <f t="shared" si="1356"/>
        <v>0</v>
      </c>
      <c r="AFG98" s="311">
        <f t="shared" si="1356"/>
        <v>0</v>
      </c>
      <c r="AFH98" s="311">
        <f t="shared" si="1356"/>
        <v>0</v>
      </c>
      <c r="AFI98" s="311">
        <f t="shared" si="1356"/>
        <v>0</v>
      </c>
      <c r="AFJ98" s="311">
        <f t="shared" si="1356"/>
        <v>0</v>
      </c>
      <c r="AFK98" s="311">
        <f t="shared" si="1356"/>
        <v>0</v>
      </c>
      <c r="AFL98" s="311">
        <f t="shared" si="1356"/>
        <v>0</v>
      </c>
      <c r="AFM98" s="311">
        <f t="shared" si="1356"/>
        <v>0</v>
      </c>
      <c r="AFN98" s="311">
        <f t="shared" si="1356"/>
        <v>0</v>
      </c>
      <c r="AFO98" s="311">
        <f t="shared" si="1356"/>
        <v>0</v>
      </c>
      <c r="AFP98" s="311">
        <f t="shared" si="1356"/>
        <v>0</v>
      </c>
      <c r="AFQ98" s="311">
        <f t="shared" si="1356"/>
        <v>0</v>
      </c>
      <c r="AFR98" s="311">
        <f t="shared" si="1356"/>
        <v>0</v>
      </c>
      <c r="AFS98" s="311">
        <f t="shared" si="1356"/>
        <v>0</v>
      </c>
      <c r="AFT98" s="311">
        <f t="shared" si="1356"/>
        <v>0</v>
      </c>
      <c r="AFU98" s="311">
        <f t="shared" si="1356"/>
        <v>0</v>
      </c>
      <c r="AFV98" s="311">
        <f t="shared" si="1356"/>
        <v>0</v>
      </c>
      <c r="AFW98" s="311">
        <f t="shared" si="1356"/>
        <v>0</v>
      </c>
      <c r="AFX98" s="311">
        <f t="shared" si="1356"/>
        <v>0</v>
      </c>
      <c r="AFY98" s="311">
        <f t="shared" si="1356"/>
        <v>0</v>
      </c>
      <c r="AFZ98" s="311">
        <f t="shared" si="1356"/>
        <v>0</v>
      </c>
      <c r="AGA98" s="311">
        <f t="shared" si="1356"/>
        <v>0</v>
      </c>
      <c r="AGB98" s="311">
        <f t="shared" si="1356"/>
        <v>0</v>
      </c>
      <c r="AGC98" s="311">
        <f t="shared" si="1356"/>
        <v>0</v>
      </c>
      <c r="AGD98" s="311">
        <f t="shared" si="1356"/>
        <v>0</v>
      </c>
      <c r="AGE98" s="311">
        <f t="shared" si="1356"/>
        <v>0</v>
      </c>
      <c r="AGF98" s="311">
        <f t="shared" si="1356"/>
        <v>0</v>
      </c>
      <c r="AGG98" s="311">
        <f t="shared" si="1356"/>
        <v>0</v>
      </c>
      <c r="AGH98" s="311">
        <f t="shared" si="1356"/>
        <v>0</v>
      </c>
    </row>
    <row r="99" spans="3:866" x14ac:dyDescent="0.25">
      <c r="C99" s="148" t="s">
        <v>105</v>
      </c>
      <c r="D99" s="311">
        <f t="shared" ref="D99:AL99" si="1357">D$41*D75</f>
        <v>19.388349294115759</v>
      </c>
      <c r="E99" s="311">
        <f t="shared" si="1357"/>
        <v>17.50178072370181</v>
      </c>
      <c r="F99" s="311">
        <f t="shared" si="1357"/>
        <v>20.513574061199449</v>
      </c>
      <c r="G99" s="311">
        <f t="shared" si="1357"/>
        <v>35.573918376585816</v>
      </c>
      <c r="H99" s="311">
        <f t="shared" si="1357"/>
        <v>28.531150146147489</v>
      </c>
      <c r="I99" s="311">
        <f t="shared" si="1357"/>
        <v>49.397212355081194</v>
      </c>
      <c r="J99" s="311">
        <f t="shared" si="1357"/>
        <v>50.883535702407073</v>
      </c>
      <c r="K99" s="311">
        <f t="shared" si="1357"/>
        <v>39.416262368873888</v>
      </c>
      <c r="L99" s="311">
        <f t="shared" si="1357"/>
        <v>51.982047582505558</v>
      </c>
      <c r="M99" s="311">
        <f t="shared" si="1357"/>
        <v>54.734110569479505</v>
      </c>
      <c r="N99" s="311">
        <f t="shared" si="1357"/>
        <v>65.290843718840279</v>
      </c>
      <c r="O99" s="311">
        <f t="shared" si="1357"/>
        <v>61.899870845814995</v>
      </c>
      <c r="P99" s="311">
        <f t="shared" si="1357"/>
        <v>60.124671577258241</v>
      </c>
      <c r="Q99" s="311">
        <f t="shared" si="1357"/>
        <v>68.236857559415739</v>
      </c>
      <c r="R99" s="311">
        <f t="shared" si="1357"/>
        <v>67.505701292840413</v>
      </c>
      <c r="S99" s="311">
        <f t="shared" si="1357"/>
        <v>68.688906114751887</v>
      </c>
      <c r="T99" s="311">
        <f t="shared" si="1357"/>
        <v>63.263229198084915</v>
      </c>
      <c r="U99" s="311">
        <f t="shared" si="1357"/>
        <v>203.1098389700569</v>
      </c>
      <c r="V99" s="311">
        <f t="shared" si="1357"/>
        <v>212.95816471734014</v>
      </c>
      <c r="W99" s="311">
        <f t="shared" si="1357"/>
        <v>235.12734697895911</v>
      </c>
      <c r="X99" s="311">
        <f t="shared" si="1357"/>
        <v>242.40378040030404</v>
      </c>
      <c r="Y99" s="311">
        <f t="shared" si="1357"/>
        <v>253.37119736063028</v>
      </c>
      <c r="Z99" s="311">
        <f t="shared" si="1357"/>
        <v>221.19966855324986</v>
      </c>
      <c r="AA99" s="311">
        <f t="shared" si="1357"/>
        <v>283.41466650350986</v>
      </c>
      <c r="AB99" s="311">
        <f t="shared" si="1357"/>
        <v>556.93790033649475</v>
      </c>
      <c r="AC99" s="311">
        <f t="shared" si="1357"/>
        <v>2013.2616140794848</v>
      </c>
      <c r="AD99" s="311">
        <f t="shared" si="1357"/>
        <v>2882.8560192747718</v>
      </c>
      <c r="AE99" s="311">
        <f t="shared" si="1357"/>
        <v>3437.2047890884332</v>
      </c>
      <c r="AF99" s="311">
        <f t="shared" si="1357"/>
        <v>4098.2669043492697</v>
      </c>
      <c r="AG99" s="311">
        <f t="shared" si="1357"/>
        <v>3740.0955956390048</v>
      </c>
      <c r="AH99" s="311">
        <f t="shared" si="1357"/>
        <v>3936.3441015908616</v>
      </c>
      <c r="AI99" s="311">
        <f t="shared" si="1357"/>
        <v>2560.151260115651</v>
      </c>
      <c r="AJ99" s="311">
        <f t="shared" si="1357"/>
        <v>5981.9025682243982</v>
      </c>
      <c r="AK99" s="311">
        <f t="shared" si="1357"/>
        <v>2371.6208326784304</v>
      </c>
      <c r="AL99" s="311">
        <f t="shared" si="1357"/>
        <v>2371.2342257211585</v>
      </c>
      <c r="AN99" s="311">
        <f t="shared" ref="AN99:BV99" si="1358">AN$41*AN75</f>
        <v>10.678045336962903</v>
      </c>
      <c r="AO99" s="311">
        <f t="shared" si="1358"/>
        <v>10.266465788929409</v>
      </c>
      <c r="AP99" s="311">
        <f t="shared" si="1358"/>
        <v>6.403510881454868</v>
      </c>
      <c r="AQ99" s="311">
        <f t="shared" si="1358"/>
        <v>5.5800329130242625</v>
      </c>
      <c r="AR99" s="311">
        <f t="shared" si="1358"/>
        <v>6.6571503623165986</v>
      </c>
      <c r="AS99" s="311">
        <f t="shared" si="1358"/>
        <v>9.7198516085968905</v>
      </c>
      <c r="AT99" s="311">
        <f t="shared" si="1358"/>
        <v>11.932304281459867</v>
      </c>
      <c r="AU99" s="311">
        <f t="shared" si="1358"/>
        <v>11.542409719377815</v>
      </c>
      <c r="AV99" s="311">
        <f t="shared" si="1358"/>
        <v>18.151069755777296</v>
      </c>
      <c r="AW99" s="311">
        <f t="shared" si="1358"/>
        <v>20.785057132465496</v>
      </c>
      <c r="AX99" s="311">
        <f t="shared" si="1358"/>
        <v>39.641311322460041</v>
      </c>
      <c r="AY99" s="311">
        <f t="shared" si="1358"/>
        <v>22.103573722841688</v>
      </c>
      <c r="AZ99" s="311">
        <f t="shared" si="1358"/>
        <v>35.986097201842625</v>
      </c>
      <c r="BA99" s="311">
        <f t="shared" si="1358"/>
        <v>51.185660616845027</v>
      </c>
      <c r="BB99" s="311">
        <f t="shared" si="1358"/>
        <v>37.758486551071272</v>
      </c>
      <c r="BC99" s="311">
        <f t="shared" si="1358"/>
        <v>39.645925092270268</v>
      </c>
      <c r="BD99" s="311">
        <f t="shared" si="1358"/>
        <v>39.286809848023466</v>
      </c>
      <c r="BE99" s="311">
        <f t="shared" si="1358"/>
        <v>45.329582527144979</v>
      </c>
      <c r="BF99" s="311">
        <f t="shared" si="1358"/>
        <v>42.179659717467743</v>
      </c>
      <c r="BG99" s="311">
        <f t="shared" si="1358"/>
        <v>47.71428988550818</v>
      </c>
      <c r="BH99" s="311">
        <f t="shared" si="1358"/>
        <v>48.21986540759719</v>
      </c>
      <c r="BI99" s="311">
        <f t="shared" si="1358"/>
        <v>51.387212650352289</v>
      </c>
      <c r="BJ99" s="311">
        <f t="shared" si="1358"/>
        <v>58.50983555312957</v>
      </c>
      <c r="BK99" s="311">
        <f t="shared" si="1358"/>
        <v>56.547503648950268</v>
      </c>
      <c r="BL99" s="311">
        <f t="shared" si="1358"/>
        <v>52.073469579728403</v>
      </c>
      <c r="BM99" s="311">
        <f t="shared" si="1358"/>
        <v>28.622748549136254</v>
      </c>
      <c r="BN99" s="311">
        <f t="shared" si="1358"/>
        <v>7.5035200276113239</v>
      </c>
      <c r="BO99" s="311">
        <f t="shared" si="1358"/>
        <v>8.725158916191635</v>
      </c>
      <c r="BP99" s="311">
        <f t="shared" si="1358"/>
        <v>9.4046470522516774</v>
      </c>
      <c r="BQ99" s="311">
        <f t="shared" si="1358"/>
        <v>23.491665506356757</v>
      </c>
      <c r="BR99" s="311">
        <f t="shared" si="1358"/>
        <v>12.038634762563477</v>
      </c>
      <c r="BS99" s="311">
        <f t="shared" si="1358"/>
        <v>6.5163375223223969</v>
      </c>
      <c r="BT99" s="311">
        <f t="shared" si="1358"/>
        <v>17.234731216405144</v>
      </c>
      <c r="BU99" s="311">
        <f t="shared" si="1358"/>
        <v>7.6752244015481592</v>
      </c>
      <c r="BV99" s="311">
        <f t="shared" si="1358"/>
        <v>7.6280731304717113</v>
      </c>
      <c r="BX99" s="311">
        <f t="shared" ref="BX99:DF99" si="1359">BX$41*BX75</f>
        <v>0.74265784265434021</v>
      </c>
      <c r="BY99" s="311">
        <f t="shared" si="1359"/>
        <v>0.77920110376171392</v>
      </c>
      <c r="BZ99" s="311">
        <f t="shared" si="1359"/>
        <v>0.52630535618970475</v>
      </c>
      <c r="CA99" s="311">
        <f t="shared" si="1359"/>
        <v>0.45175363900494975</v>
      </c>
      <c r="CB99" s="311">
        <f t="shared" si="1359"/>
        <v>0.20069083617289188</v>
      </c>
      <c r="CC99" s="311">
        <f t="shared" si="1359"/>
        <v>0.44156491419795268</v>
      </c>
      <c r="CD99" s="311">
        <f t="shared" si="1359"/>
        <v>0.43410945453390015</v>
      </c>
      <c r="CE99" s="311">
        <f t="shared" si="1359"/>
        <v>0.17538861034291306</v>
      </c>
      <c r="CF99" s="311">
        <f t="shared" si="1359"/>
        <v>4.3293101192627484E-2</v>
      </c>
      <c r="CG99" s="311">
        <f t="shared" si="1359"/>
        <v>9.6918971725724626E-2</v>
      </c>
      <c r="CH99" s="311">
        <f t="shared" si="1359"/>
        <v>4.323308677005306E-2</v>
      </c>
      <c r="CI99" s="311">
        <f t="shared" si="1359"/>
        <v>4.4508225144509465E-2</v>
      </c>
      <c r="CJ99" s="311">
        <f t="shared" si="1359"/>
        <v>4.5261290203462215E-2</v>
      </c>
      <c r="CK99" s="311">
        <f t="shared" si="1359"/>
        <v>8.0358278336937983E-2</v>
      </c>
      <c r="CL99" s="311">
        <f t="shared" si="1359"/>
        <v>0.10345398726118132</v>
      </c>
      <c r="CM99" s="311">
        <f t="shared" si="1359"/>
        <v>0.10507350306784152</v>
      </c>
      <c r="CN99" s="311">
        <f t="shared" si="1359"/>
        <v>4.7408772085710892E-2</v>
      </c>
      <c r="CO99" s="311">
        <f t="shared" si="1359"/>
        <v>0.48537593745017732</v>
      </c>
      <c r="CP99" s="311">
        <f t="shared" si="1359"/>
        <v>1.3734237222961114</v>
      </c>
      <c r="CQ99" s="311">
        <f t="shared" si="1359"/>
        <v>1.3748639112355205</v>
      </c>
      <c r="CR99" s="311">
        <f t="shared" si="1359"/>
        <v>1.21687771901383</v>
      </c>
      <c r="CS99" s="311">
        <f t="shared" si="1359"/>
        <v>1.2871650014782097</v>
      </c>
      <c r="CT99" s="311">
        <f t="shared" si="1359"/>
        <v>0.59122514383662272</v>
      </c>
      <c r="CU99" s="311">
        <f t="shared" si="1359"/>
        <v>0.53314625487257661</v>
      </c>
      <c r="CV99" s="311">
        <f t="shared" si="1359"/>
        <v>0.56318119319237936</v>
      </c>
      <c r="CW99" s="311">
        <f t="shared" si="1359"/>
        <v>0.69633515255411893</v>
      </c>
      <c r="CX99" s="311">
        <f t="shared" si="1359"/>
        <v>1.4393443520131848</v>
      </c>
      <c r="CY99" s="311">
        <f t="shared" si="1359"/>
        <v>0.59970503687335264</v>
      </c>
      <c r="CZ99" s="311">
        <f t="shared" si="1359"/>
        <v>1.1602381195222944</v>
      </c>
      <c r="DA99" s="311">
        <f t="shared" si="1359"/>
        <v>0.49439240462098699</v>
      </c>
      <c r="DB99" s="311">
        <f t="shared" si="1359"/>
        <v>1.1801026996933135</v>
      </c>
      <c r="DC99" s="311">
        <f t="shared" si="1359"/>
        <v>0.17596880921871058</v>
      </c>
      <c r="DD99" s="311">
        <f t="shared" si="1359"/>
        <v>0.19918174818949844</v>
      </c>
      <c r="DE99" s="311">
        <f t="shared" si="1359"/>
        <v>9.4068953984062897E-2</v>
      </c>
      <c r="DF99" s="311">
        <f t="shared" si="1359"/>
        <v>0.22223628200455983</v>
      </c>
      <c r="DH99" s="311">
        <f t="shared" ref="DH99:EP99" si="1360">DH$41*DH75</f>
        <v>6.6460721621424815E-2</v>
      </c>
      <c r="DI99" s="311">
        <f t="shared" si="1360"/>
        <v>6.6453400118390335E-2</v>
      </c>
      <c r="DJ99" s="311">
        <f t="shared" si="1360"/>
        <v>0</v>
      </c>
      <c r="DK99" s="311">
        <f t="shared" si="1360"/>
        <v>0</v>
      </c>
      <c r="DL99" s="311">
        <f t="shared" si="1360"/>
        <v>0</v>
      </c>
      <c r="DM99" s="311">
        <f t="shared" si="1360"/>
        <v>0</v>
      </c>
      <c r="DN99" s="311">
        <f t="shared" si="1360"/>
        <v>0</v>
      </c>
      <c r="DO99" s="311">
        <f t="shared" si="1360"/>
        <v>0</v>
      </c>
      <c r="DP99" s="311">
        <f t="shared" si="1360"/>
        <v>0</v>
      </c>
      <c r="DQ99" s="311">
        <f t="shared" si="1360"/>
        <v>0</v>
      </c>
      <c r="DR99" s="311">
        <f t="shared" si="1360"/>
        <v>6.6422717028851677E-2</v>
      </c>
      <c r="DS99" s="311">
        <f t="shared" si="1360"/>
        <v>0</v>
      </c>
      <c r="DT99" s="311">
        <f t="shared" si="1360"/>
        <v>0</v>
      </c>
      <c r="DU99" s="311">
        <f t="shared" si="1360"/>
        <v>0.12950144702605576</v>
      </c>
      <c r="DV99" s="311">
        <f t="shared" si="1360"/>
        <v>0</v>
      </c>
      <c r="DW99" s="311">
        <f t="shared" si="1360"/>
        <v>0</v>
      </c>
      <c r="DX99" s="311">
        <f t="shared" si="1360"/>
        <v>0</v>
      </c>
      <c r="DY99" s="311">
        <f t="shared" si="1360"/>
        <v>0</v>
      </c>
      <c r="DZ99" s="311">
        <f t="shared" si="1360"/>
        <v>0</v>
      </c>
      <c r="EA99" s="311">
        <f t="shared" si="1360"/>
        <v>0</v>
      </c>
      <c r="EB99" s="311">
        <f t="shared" si="1360"/>
        <v>0</v>
      </c>
      <c r="EC99" s="311">
        <f t="shared" si="1360"/>
        <v>0</v>
      </c>
      <c r="ED99" s="311">
        <f t="shared" si="1360"/>
        <v>0</v>
      </c>
      <c r="EE99" s="311">
        <f t="shared" si="1360"/>
        <v>0</v>
      </c>
      <c r="EF99" s="311">
        <f t="shared" si="1360"/>
        <v>7.6765850607638811E-2</v>
      </c>
      <c r="EG99" s="311">
        <f t="shared" si="1360"/>
        <v>6.7513155706467751E-2</v>
      </c>
      <c r="EH99" s="311">
        <f t="shared" si="1360"/>
        <v>0</v>
      </c>
      <c r="EI99" s="311">
        <f t="shared" si="1360"/>
        <v>0</v>
      </c>
      <c r="EJ99" s="311">
        <f t="shared" si="1360"/>
        <v>0</v>
      </c>
      <c r="EK99" s="311">
        <f t="shared" si="1360"/>
        <v>0</v>
      </c>
      <c r="EL99" s="311">
        <f t="shared" si="1360"/>
        <v>0</v>
      </c>
      <c r="EM99" s="311">
        <f t="shared" si="1360"/>
        <v>2.2138444608574438E-2</v>
      </c>
      <c r="EN99" s="311">
        <f t="shared" si="1360"/>
        <v>6.3451262157500882E-2</v>
      </c>
      <c r="EO99" s="311">
        <f t="shared" si="1360"/>
        <v>2.8257050806613043E-2</v>
      </c>
      <c r="EP99" s="311">
        <f t="shared" si="1360"/>
        <v>2.8086270381093806E-2</v>
      </c>
      <c r="ER99" s="311">
        <f t="shared" ref="ER99:FZ99" si="1361">ER$41*ER75</f>
        <v>0</v>
      </c>
      <c r="ES99" s="311">
        <f t="shared" si="1361"/>
        <v>0</v>
      </c>
      <c r="ET99" s="311">
        <f t="shared" si="1361"/>
        <v>0</v>
      </c>
      <c r="EU99" s="311">
        <f t="shared" si="1361"/>
        <v>0</v>
      </c>
      <c r="EV99" s="311">
        <f t="shared" si="1361"/>
        <v>0</v>
      </c>
      <c r="EW99" s="311">
        <f t="shared" si="1361"/>
        <v>0</v>
      </c>
      <c r="EX99" s="311">
        <f t="shared" si="1361"/>
        <v>0</v>
      </c>
      <c r="EY99" s="311">
        <f t="shared" si="1361"/>
        <v>0</v>
      </c>
      <c r="EZ99" s="311">
        <f t="shared" si="1361"/>
        <v>0</v>
      </c>
      <c r="FA99" s="311">
        <f t="shared" si="1361"/>
        <v>0</v>
      </c>
      <c r="FB99" s="311">
        <f t="shared" si="1361"/>
        <v>0</v>
      </c>
      <c r="FC99" s="311">
        <f t="shared" si="1361"/>
        <v>0</v>
      </c>
      <c r="FD99" s="311">
        <f t="shared" si="1361"/>
        <v>0</v>
      </c>
      <c r="FE99" s="311">
        <f t="shared" si="1361"/>
        <v>0</v>
      </c>
      <c r="FF99" s="311">
        <f t="shared" si="1361"/>
        <v>0</v>
      </c>
      <c r="FG99" s="311">
        <f t="shared" si="1361"/>
        <v>0</v>
      </c>
      <c r="FH99" s="311">
        <f t="shared" si="1361"/>
        <v>0</v>
      </c>
      <c r="FI99" s="311">
        <f t="shared" si="1361"/>
        <v>0</v>
      </c>
      <c r="FJ99" s="311">
        <f t="shared" si="1361"/>
        <v>0</v>
      </c>
      <c r="FK99" s="311">
        <f t="shared" si="1361"/>
        <v>0</v>
      </c>
      <c r="FL99" s="311">
        <f t="shared" si="1361"/>
        <v>0</v>
      </c>
      <c r="FM99" s="311">
        <f t="shared" si="1361"/>
        <v>0</v>
      </c>
      <c r="FN99" s="311">
        <f t="shared" si="1361"/>
        <v>0</v>
      </c>
      <c r="FO99" s="311">
        <f t="shared" si="1361"/>
        <v>0</v>
      </c>
      <c r="FP99" s="311">
        <f t="shared" si="1361"/>
        <v>0</v>
      </c>
      <c r="FQ99" s="311">
        <f t="shared" si="1361"/>
        <v>0</v>
      </c>
      <c r="FR99" s="311">
        <f t="shared" si="1361"/>
        <v>0</v>
      </c>
      <c r="FS99" s="311">
        <f t="shared" si="1361"/>
        <v>0</v>
      </c>
      <c r="FT99" s="311">
        <f t="shared" si="1361"/>
        <v>0</v>
      </c>
      <c r="FU99" s="311">
        <f t="shared" si="1361"/>
        <v>0</v>
      </c>
      <c r="FV99" s="311">
        <f t="shared" si="1361"/>
        <v>0</v>
      </c>
      <c r="FW99" s="311">
        <f t="shared" si="1361"/>
        <v>0</v>
      </c>
      <c r="FX99" s="311">
        <f t="shared" si="1361"/>
        <v>0</v>
      </c>
      <c r="FY99" s="311">
        <f t="shared" si="1361"/>
        <v>0</v>
      </c>
      <c r="FZ99" s="311">
        <f t="shared" si="1361"/>
        <v>0</v>
      </c>
      <c r="GB99" s="311">
        <f t="shared" ref="GB99:HJ99" si="1362">GB$41*GB75</f>
        <v>0</v>
      </c>
      <c r="GC99" s="311">
        <f t="shared" si="1362"/>
        <v>0</v>
      </c>
      <c r="GD99" s="311">
        <f t="shared" si="1362"/>
        <v>0</v>
      </c>
      <c r="GE99" s="311">
        <f t="shared" si="1362"/>
        <v>0</v>
      </c>
      <c r="GF99" s="311">
        <f t="shared" si="1362"/>
        <v>0</v>
      </c>
      <c r="GG99" s="311">
        <f t="shared" si="1362"/>
        <v>0</v>
      </c>
      <c r="GH99" s="311">
        <f t="shared" si="1362"/>
        <v>0</v>
      </c>
      <c r="GI99" s="311">
        <f t="shared" si="1362"/>
        <v>0</v>
      </c>
      <c r="GJ99" s="311">
        <f t="shared" si="1362"/>
        <v>0</v>
      </c>
      <c r="GK99" s="311">
        <f t="shared" si="1362"/>
        <v>0</v>
      </c>
      <c r="GL99" s="311">
        <f t="shared" si="1362"/>
        <v>0</v>
      </c>
      <c r="GM99" s="311">
        <f t="shared" si="1362"/>
        <v>0</v>
      </c>
      <c r="GN99" s="311">
        <f t="shared" si="1362"/>
        <v>0</v>
      </c>
      <c r="GO99" s="311">
        <f t="shared" si="1362"/>
        <v>0</v>
      </c>
      <c r="GP99" s="311">
        <f t="shared" si="1362"/>
        <v>0</v>
      </c>
      <c r="GQ99" s="311">
        <f t="shared" si="1362"/>
        <v>0</v>
      </c>
      <c r="GR99" s="311">
        <f t="shared" si="1362"/>
        <v>0</v>
      </c>
      <c r="GS99" s="311">
        <f t="shared" si="1362"/>
        <v>0</v>
      </c>
      <c r="GT99" s="311">
        <f t="shared" si="1362"/>
        <v>0</v>
      </c>
      <c r="GU99" s="311">
        <f t="shared" si="1362"/>
        <v>0</v>
      </c>
      <c r="GV99" s="311">
        <f t="shared" si="1362"/>
        <v>0</v>
      </c>
      <c r="GW99" s="311">
        <f t="shared" si="1362"/>
        <v>0</v>
      </c>
      <c r="GX99" s="311">
        <f t="shared" si="1362"/>
        <v>0</v>
      </c>
      <c r="GY99" s="311">
        <f t="shared" si="1362"/>
        <v>0</v>
      </c>
      <c r="GZ99" s="311">
        <f t="shared" si="1362"/>
        <v>0</v>
      </c>
      <c r="HA99" s="311">
        <f t="shared" si="1362"/>
        <v>0</v>
      </c>
      <c r="HB99" s="311">
        <f t="shared" si="1362"/>
        <v>0</v>
      </c>
      <c r="HC99" s="311">
        <f t="shared" si="1362"/>
        <v>0</v>
      </c>
      <c r="HD99" s="311">
        <f t="shared" si="1362"/>
        <v>0</v>
      </c>
      <c r="HE99" s="311">
        <f t="shared" si="1362"/>
        <v>0</v>
      </c>
      <c r="HF99" s="311">
        <f t="shared" si="1362"/>
        <v>0</v>
      </c>
      <c r="HG99" s="311">
        <f t="shared" si="1362"/>
        <v>0</v>
      </c>
      <c r="HH99" s="311">
        <f t="shared" si="1362"/>
        <v>0</v>
      </c>
      <c r="HI99" s="311">
        <f t="shared" si="1362"/>
        <v>0</v>
      </c>
      <c r="HJ99" s="311">
        <f t="shared" si="1362"/>
        <v>0</v>
      </c>
      <c r="HL99" s="311">
        <f t="shared" ref="HL99:IT99" si="1363">HL$41*HL75</f>
        <v>0</v>
      </c>
      <c r="HM99" s="311">
        <f t="shared" si="1363"/>
        <v>0</v>
      </c>
      <c r="HN99" s="311">
        <f t="shared" si="1363"/>
        <v>0</v>
      </c>
      <c r="HO99" s="311">
        <f t="shared" si="1363"/>
        <v>0</v>
      </c>
      <c r="HP99" s="311">
        <f t="shared" si="1363"/>
        <v>0</v>
      </c>
      <c r="HQ99" s="311">
        <f t="shared" si="1363"/>
        <v>0</v>
      </c>
      <c r="HR99" s="311">
        <f t="shared" si="1363"/>
        <v>0</v>
      </c>
      <c r="HS99" s="311">
        <f t="shared" si="1363"/>
        <v>0</v>
      </c>
      <c r="HT99" s="311">
        <f t="shared" si="1363"/>
        <v>0</v>
      </c>
      <c r="HU99" s="311">
        <f t="shared" si="1363"/>
        <v>0</v>
      </c>
      <c r="HV99" s="311">
        <f t="shared" si="1363"/>
        <v>0</v>
      </c>
      <c r="HW99" s="311">
        <f t="shared" si="1363"/>
        <v>0</v>
      </c>
      <c r="HX99" s="311">
        <f t="shared" si="1363"/>
        <v>0</v>
      </c>
      <c r="HY99" s="311">
        <f t="shared" si="1363"/>
        <v>0</v>
      </c>
      <c r="HZ99" s="311">
        <f t="shared" si="1363"/>
        <v>0</v>
      </c>
      <c r="IA99" s="311">
        <f t="shared" si="1363"/>
        <v>0</v>
      </c>
      <c r="IB99" s="311">
        <f t="shared" si="1363"/>
        <v>0</v>
      </c>
      <c r="IC99" s="311">
        <f t="shared" si="1363"/>
        <v>0</v>
      </c>
      <c r="ID99" s="311">
        <f t="shared" si="1363"/>
        <v>0</v>
      </c>
      <c r="IE99" s="311">
        <f t="shared" si="1363"/>
        <v>0</v>
      </c>
      <c r="IF99" s="311">
        <f t="shared" si="1363"/>
        <v>0</v>
      </c>
      <c r="IG99" s="311">
        <f t="shared" si="1363"/>
        <v>0</v>
      </c>
      <c r="IH99" s="311">
        <f t="shared" si="1363"/>
        <v>0</v>
      </c>
      <c r="II99" s="311">
        <f t="shared" si="1363"/>
        <v>0</v>
      </c>
      <c r="IJ99" s="311">
        <f t="shared" si="1363"/>
        <v>0</v>
      </c>
      <c r="IK99" s="311">
        <f t="shared" si="1363"/>
        <v>0</v>
      </c>
      <c r="IL99" s="311">
        <f t="shared" si="1363"/>
        <v>0</v>
      </c>
      <c r="IM99" s="311">
        <f t="shared" si="1363"/>
        <v>0</v>
      </c>
      <c r="IN99" s="311">
        <f t="shared" si="1363"/>
        <v>0</v>
      </c>
      <c r="IO99" s="311">
        <f t="shared" si="1363"/>
        <v>0</v>
      </c>
      <c r="IP99" s="311">
        <f t="shared" si="1363"/>
        <v>0</v>
      </c>
      <c r="IQ99" s="311">
        <f t="shared" si="1363"/>
        <v>0</v>
      </c>
      <c r="IR99" s="311">
        <f t="shared" si="1363"/>
        <v>0</v>
      </c>
      <c r="IS99" s="311">
        <f t="shared" si="1363"/>
        <v>0</v>
      </c>
      <c r="IT99" s="311">
        <f t="shared" si="1363"/>
        <v>0</v>
      </c>
      <c r="IV99" s="311">
        <f t="shared" ref="IV99:KD99" si="1364">IV$41*IV75</f>
        <v>0</v>
      </c>
      <c r="IW99" s="311">
        <f t="shared" si="1364"/>
        <v>0</v>
      </c>
      <c r="IX99" s="311">
        <f t="shared" si="1364"/>
        <v>0</v>
      </c>
      <c r="IY99" s="311">
        <f t="shared" si="1364"/>
        <v>0</v>
      </c>
      <c r="IZ99" s="311">
        <f t="shared" si="1364"/>
        <v>0</v>
      </c>
      <c r="JA99" s="311">
        <f t="shared" si="1364"/>
        <v>0</v>
      </c>
      <c r="JB99" s="311">
        <f t="shared" si="1364"/>
        <v>0</v>
      </c>
      <c r="JC99" s="311">
        <f t="shared" si="1364"/>
        <v>0</v>
      </c>
      <c r="JD99" s="311">
        <f t="shared" si="1364"/>
        <v>0</v>
      </c>
      <c r="JE99" s="311">
        <f t="shared" si="1364"/>
        <v>0</v>
      </c>
      <c r="JF99" s="311">
        <f t="shared" si="1364"/>
        <v>0</v>
      </c>
      <c r="JG99" s="311">
        <f t="shared" si="1364"/>
        <v>0</v>
      </c>
      <c r="JH99" s="311">
        <f t="shared" si="1364"/>
        <v>0</v>
      </c>
      <c r="JI99" s="311">
        <f t="shared" si="1364"/>
        <v>0</v>
      </c>
      <c r="JJ99" s="311">
        <f t="shared" si="1364"/>
        <v>0</v>
      </c>
      <c r="JK99" s="311">
        <f t="shared" si="1364"/>
        <v>0</v>
      </c>
      <c r="JL99" s="311">
        <f t="shared" si="1364"/>
        <v>0</v>
      </c>
      <c r="JM99" s="311">
        <f t="shared" si="1364"/>
        <v>0</v>
      </c>
      <c r="JN99" s="311">
        <f t="shared" si="1364"/>
        <v>0</v>
      </c>
      <c r="JO99" s="311">
        <f t="shared" si="1364"/>
        <v>0</v>
      </c>
      <c r="JP99" s="311">
        <f t="shared" si="1364"/>
        <v>0</v>
      </c>
      <c r="JQ99" s="311">
        <f t="shared" si="1364"/>
        <v>0</v>
      </c>
      <c r="JR99" s="311">
        <f t="shared" si="1364"/>
        <v>0</v>
      </c>
      <c r="JS99" s="311">
        <f t="shared" si="1364"/>
        <v>0</v>
      </c>
      <c r="JT99" s="311">
        <f t="shared" si="1364"/>
        <v>0</v>
      </c>
      <c r="JU99" s="311">
        <f t="shared" si="1364"/>
        <v>0</v>
      </c>
      <c r="JV99" s="311">
        <f t="shared" si="1364"/>
        <v>0</v>
      </c>
      <c r="JW99" s="311">
        <f t="shared" si="1364"/>
        <v>0</v>
      </c>
      <c r="JX99" s="311">
        <f t="shared" si="1364"/>
        <v>0</v>
      </c>
      <c r="JY99" s="311">
        <f t="shared" si="1364"/>
        <v>0</v>
      </c>
      <c r="JZ99" s="311">
        <f t="shared" si="1364"/>
        <v>0</v>
      </c>
      <c r="KA99" s="311">
        <f t="shared" si="1364"/>
        <v>0</v>
      </c>
      <c r="KB99" s="311">
        <f t="shared" si="1364"/>
        <v>0</v>
      </c>
      <c r="KC99" s="311">
        <f t="shared" si="1364"/>
        <v>0</v>
      </c>
      <c r="KD99" s="311">
        <f t="shared" si="1364"/>
        <v>0</v>
      </c>
      <c r="KF99" s="311">
        <f t="shared" ref="KF99:LN99" si="1365">KF$41*KF75</f>
        <v>0</v>
      </c>
      <c r="KG99" s="311">
        <f t="shared" si="1365"/>
        <v>0</v>
      </c>
      <c r="KH99" s="311">
        <f t="shared" si="1365"/>
        <v>0</v>
      </c>
      <c r="KI99" s="311">
        <f t="shared" si="1365"/>
        <v>0</v>
      </c>
      <c r="KJ99" s="311">
        <f t="shared" si="1365"/>
        <v>0</v>
      </c>
      <c r="KK99" s="311">
        <f t="shared" si="1365"/>
        <v>0</v>
      </c>
      <c r="KL99" s="311">
        <f t="shared" si="1365"/>
        <v>0</v>
      </c>
      <c r="KM99" s="311">
        <f t="shared" si="1365"/>
        <v>0</v>
      </c>
      <c r="KN99" s="311">
        <f t="shared" si="1365"/>
        <v>0</v>
      </c>
      <c r="KO99" s="311">
        <f t="shared" si="1365"/>
        <v>0</v>
      </c>
      <c r="KP99" s="311">
        <f t="shared" si="1365"/>
        <v>0</v>
      </c>
      <c r="KQ99" s="311">
        <f t="shared" si="1365"/>
        <v>0</v>
      </c>
      <c r="KR99" s="311">
        <f t="shared" si="1365"/>
        <v>0</v>
      </c>
      <c r="KS99" s="311">
        <f t="shared" si="1365"/>
        <v>0</v>
      </c>
      <c r="KT99" s="311">
        <f t="shared" si="1365"/>
        <v>0</v>
      </c>
      <c r="KU99" s="311">
        <f t="shared" si="1365"/>
        <v>0</v>
      </c>
      <c r="KV99" s="311">
        <f t="shared" si="1365"/>
        <v>0</v>
      </c>
      <c r="KW99" s="311">
        <f t="shared" si="1365"/>
        <v>0</v>
      </c>
      <c r="KX99" s="311">
        <f t="shared" si="1365"/>
        <v>0</v>
      </c>
      <c r="KY99" s="311">
        <f t="shared" si="1365"/>
        <v>0</v>
      </c>
      <c r="KZ99" s="311">
        <f t="shared" si="1365"/>
        <v>0</v>
      </c>
      <c r="LA99" s="311">
        <f t="shared" si="1365"/>
        <v>0</v>
      </c>
      <c r="LB99" s="311">
        <f t="shared" si="1365"/>
        <v>0</v>
      </c>
      <c r="LC99" s="311">
        <f t="shared" si="1365"/>
        <v>0</v>
      </c>
      <c r="LD99" s="311">
        <f t="shared" si="1365"/>
        <v>0</v>
      </c>
      <c r="LE99" s="311">
        <f t="shared" si="1365"/>
        <v>0</v>
      </c>
      <c r="LF99" s="311">
        <f t="shared" si="1365"/>
        <v>0</v>
      </c>
      <c r="LG99" s="311">
        <f t="shared" si="1365"/>
        <v>0</v>
      </c>
      <c r="LH99" s="311">
        <f t="shared" si="1365"/>
        <v>0</v>
      </c>
      <c r="LI99" s="311">
        <f t="shared" si="1365"/>
        <v>0</v>
      </c>
      <c r="LJ99" s="311">
        <f t="shared" si="1365"/>
        <v>0</v>
      </c>
      <c r="LK99" s="311">
        <f t="shared" si="1365"/>
        <v>0</v>
      </c>
      <c r="LL99" s="311">
        <f t="shared" si="1365"/>
        <v>0</v>
      </c>
      <c r="LM99" s="311">
        <f t="shared" si="1365"/>
        <v>0</v>
      </c>
      <c r="LN99" s="311">
        <f t="shared" si="1365"/>
        <v>0</v>
      </c>
      <c r="LP99" s="311">
        <f t="shared" ref="LP99:MX99" si="1366">LP$41*LP75</f>
        <v>0</v>
      </c>
      <c r="LQ99" s="311">
        <f t="shared" si="1366"/>
        <v>0</v>
      </c>
      <c r="LR99" s="311">
        <f t="shared" si="1366"/>
        <v>0</v>
      </c>
      <c r="LS99" s="311">
        <f t="shared" si="1366"/>
        <v>0</v>
      </c>
      <c r="LT99" s="311">
        <f t="shared" si="1366"/>
        <v>0</v>
      </c>
      <c r="LU99" s="311">
        <f t="shared" si="1366"/>
        <v>0</v>
      </c>
      <c r="LV99" s="311">
        <f t="shared" si="1366"/>
        <v>0</v>
      </c>
      <c r="LW99" s="311">
        <f t="shared" si="1366"/>
        <v>0</v>
      </c>
      <c r="LX99" s="311">
        <f t="shared" si="1366"/>
        <v>0</v>
      </c>
      <c r="LY99" s="311">
        <f t="shared" si="1366"/>
        <v>0</v>
      </c>
      <c r="LZ99" s="311">
        <f t="shared" si="1366"/>
        <v>0</v>
      </c>
      <c r="MA99" s="311">
        <f t="shared" si="1366"/>
        <v>0</v>
      </c>
      <c r="MB99" s="311">
        <f t="shared" si="1366"/>
        <v>0</v>
      </c>
      <c r="MC99" s="311">
        <f t="shared" si="1366"/>
        <v>0</v>
      </c>
      <c r="MD99" s="311">
        <f t="shared" si="1366"/>
        <v>0</v>
      </c>
      <c r="ME99" s="311">
        <f t="shared" si="1366"/>
        <v>0</v>
      </c>
      <c r="MF99" s="311">
        <f t="shared" si="1366"/>
        <v>0</v>
      </c>
      <c r="MG99" s="311">
        <f t="shared" si="1366"/>
        <v>0</v>
      </c>
      <c r="MH99" s="311">
        <f t="shared" si="1366"/>
        <v>0</v>
      </c>
      <c r="MI99" s="311">
        <f t="shared" si="1366"/>
        <v>0</v>
      </c>
      <c r="MJ99" s="311">
        <f t="shared" si="1366"/>
        <v>0</v>
      </c>
      <c r="MK99" s="311">
        <f t="shared" si="1366"/>
        <v>0</v>
      </c>
      <c r="ML99" s="311">
        <f t="shared" si="1366"/>
        <v>0</v>
      </c>
      <c r="MM99" s="311">
        <f t="shared" si="1366"/>
        <v>0</v>
      </c>
      <c r="MN99" s="311">
        <f t="shared" si="1366"/>
        <v>0</v>
      </c>
      <c r="MO99" s="311">
        <f t="shared" si="1366"/>
        <v>0</v>
      </c>
      <c r="MP99" s="311">
        <f t="shared" si="1366"/>
        <v>0</v>
      </c>
      <c r="MQ99" s="311">
        <f t="shared" si="1366"/>
        <v>0</v>
      </c>
      <c r="MR99" s="311">
        <f t="shared" si="1366"/>
        <v>0</v>
      </c>
      <c r="MS99" s="311">
        <f t="shared" si="1366"/>
        <v>0</v>
      </c>
      <c r="MT99" s="311">
        <f t="shared" si="1366"/>
        <v>0</v>
      </c>
      <c r="MU99" s="311">
        <f t="shared" si="1366"/>
        <v>849.75759212629669</v>
      </c>
      <c r="MV99" s="311">
        <f t="shared" si="1366"/>
        <v>2528.6252439728096</v>
      </c>
      <c r="MW99" s="311">
        <f t="shared" si="1366"/>
        <v>979.4979995425673</v>
      </c>
      <c r="MX99" s="311">
        <f t="shared" si="1366"/>
        <v>1057.7903320856408</v>
      </c>
      <c r="MZ99" s="311">
        <f t="shared" ref="MZ99:OH99" si="1367">MZ$41*MZ75</f>
        <v>0</v>
      </c>
      <c r="NA99" s="311">
        <f t="shared" si="1367"/>
        <v>0</v>
      </c>
      <c r="NB99" s="311">
        <f t="shared" si="1367"/>
        <v>0</v>
      </c>
      <c r="NC99" s="311">
        <f t="shared" si="1367"/>
        <v>0</v>
      </c>
      <c r="ND99" s="311">
        <f t="shared" si="1367"/>
        <v>0</v>
      </c>
      <c r="NE99" s="311">
        <f t="shared" si="1367"/>
        <v>0</v>
      </c>
      <c r="NF99" s="311">
        <f t="shared" si="1367"/>
        <v>0</v>
      </c>
      <c r="NG99" s="311">
        <f t="shared" si="1367"/>
        <v>0</v>
      </c>
      <c r="NH99" s="311">
        <f t="shared" si="1367"/>
        <v>0</v>
      </c>
      <c r="NI99" s="311">
        <f t="shared" si="1367"/>
        <v>0</v>
      </c>
      <c r="NJ99" s="311">
        <f t="shared" si="1367"/>
        <v>0</v>
      </c>
      <c r="NK99" s="311">
        <f t="shared" si="1367"/>
        <v>0</v>
      </c>
      <c r="NL99" s="311">
        <f t="shared" si="1367"/>
        <v>0</v>
      </c>
      <c r="NM99" s="311">
        <f t="shared" si="1367"/>
        <v>0</v>
      </c>
      <c r="NN99" s="311">
        <f t="shared" si="1367"/>
        <v>0</v>
      </c>
      <c r="NO99" s="311">
        <f t="shared" si="1367"/>
        <v>0</v>
      </c>
      <c r="NP99" s="311">
        <f t="shared" si="1367"/>
        <v>0</v>
      </c>
      <c r="NQ99" s="311">
        <f t="shared" si="1367"/>
        <v>0</v>
      </c>
      <c r="NR99" s="311">
        <f t="shared" si="1367"/>
        <v>0</v>
      </c>
      <c r="NS99" s="311">
        <f t="shared" si="1367"/>
        <v>0</v>
      </c>
      <c r="NT99" s="311">
        <f t="shared" si="1367"/>
        <v>0</v>
      </c>
      <c r="NU99" s="311">
        <f t="shared" si="1367"/>
        <v>0</v>
      </c>
      <c r="NV99" s="311">
        <f t="shared" si="1367"/>
        <v>0</v>
      </c>
      <c r="NW99" s="311">
        <f t="shared" si="1367"/>
        <v>0</v>
      </c>
      <c r="NX99" s="311">
        <f t="shared" si="1367"/>
        <v>0</v>
      </c>
      <c r="NY99" s="311">
        <f t="shared" si="1367"/>
        <v>0</v>
      </c>
      <c r="NZ99" s="311">
        <f t="shared" si="1367"/>
        <v>0</v>
      </c>
      <c r="OA99" s="311">
        <f t="shared" si="1367"/>
        <v>0</v>
      </c>
      <c r="OB99" s="311">
        <f t="shared" si="1367"/>
        <v>0</v>
      </c>
      <c r="OC99" s="311">
        <f t="shared" si="1367"/>
        <v>0</v>
      </c>
      <c r="OD99" s="311">
        <f t="shared" si="1367"/>
        <v>0</v>
      </c>
      <c r="OE99" s="311">
        <f t="shared" si="1367"/>
        <v>0</v>
      </c>
      <c r="OF99" s="311">
        <f t="shared" si="1367"/>
        <v>0</v>
      </c>
      <c r="OG99" s="311">
        <f t="shared" si="1367"/>
        <v>0</v>
      </c>
      <c r="OH99" s="311">
        <f t="shared" si="1367"/>
        <v>0</v>
      </c>
      <c r="OJ99" s="311">
        <f t="shared" ref="OJ99:PR99" si="1368">OJ$41*OJ75</f>
        <v>4.5456238893330871E-2</v>
      </c>
      <c r="OK99" s="311">
        <f t="shared" si="1368"/>
        <v>4.5165117319912573E-2</v>
      </c>
      <c r="OL99" s="311">
        <f t="shared" si="1368"/>
        <v>0.25042781488037585</v>
      </c>
      <c r="OM99" s="311">
        <f t="shared" si="1368"/>
        <v>0.18328646622654871</v>
      </c>
      <c r="ON99" s="311">
        <f t="shared" si="1368"/>
        <v>0.24147480369668242</v>
      </c>
      <c r="OO99" s="311">
        <f t="shared" si="1368"/>
        <v>0.18247873311754137</v>
      </c>
      <c r="OP99" s="311">
        <f t="shared" si="1368"/>
        <v>0.1748612162461595</v>
      </c>
      <c r="OQ99" s="311">
        <f t="shared" si="1368"/>
        <v>0.24881517775150647</v>
      </c>
      <c r="OR99" s="311">
        <f t="shared" si="1368"/>
        <v>0.22173640462198896</v>
      </c>
      <c r="OS99" s="311">
        <f t="shared" si="1368"/>
        <v>0.15589629294685495</v>
      </c>
      <c r="OT99" s="311">
        <f t="shared" si="1368"/>
        <v>3.9039031815132887E-2</v>
      </c>
      <c r="OU99" s="311">
        <f t="shared" si="1368"/>
        <v>0.20383573511239714</v>
      </c>
      <c r="OV99" s="311">
        <f t="shared" si="1368"/>
        <v>0</v>
      </c>
      <c r="OW99" s="311">
        <f t="shared" si="1368"/>
        <v>1.2936703284340463E-2</v>
      </c>
      <c r="OX99" s="311">
        <f t="shared" si="1368"/>
        <v>0.12491231298165689</v>
      </c>
      <c r="OY99" s="311">
        <f t="shared" si="1368"/>
        <v>0.17655597950706856</v>
      </c>
      <c r="OZ99" s="311">
        <f t="shared" si="1368"/>
        <v>0.2488032061870879</v>
      </c>
      <c r="PA99" s="311">
        <f t="shared" si="1368"/>
        <v>0.97506236882775044</v>
      </c>
      <c r="PB99" s="311">
        <f t="shared" si="1368"/>
        <v>0.76851640299064539</v>
      </c>
      <c r="PC99" s="311">
        <f t="shared" si="1368"/>
        <v>1.1216637941950147</v>
      </c>
      <c r="PD99" s="311">
        <f t="shared" si="1368"/>
        <v>1.1245047804501367</v>
      </c>
      <c r="PE99" s="311">
        <f t="shared" si="1368"/>
        <v>1.3230502892179956</v>
      </c>
      <c r="PF99" s="311">
        <f t="shared" si="1368"/>
        <v>1.8746782129250303</v>
      </c>
      <c r="PG99" s="311">
        <f t="shared" si="1368"/>
        <v>2.0188286942526417</v>
      </c>
      <c r="PH99" s="311">
        <f t="shared" si="1368"/>
        <v>0.37825452028545192</v>
      </c>
      <c r="PI99" s="311">
        <f t="shared" si="1368"/>
        <v>0.34289400741803383</v>
      </c>
      <c r="PJ99" s="311">
        <f t="shared" si="1368"/>
        <v>1.3853284542479463</v>
      </c>
      <c r="PK99" s="311">
        <f t="shared" si="1368"/>
        <v>1.7506028717116098</v>
      </c>
      <c r="PL99" s="311">
        <f t="shared" si="1368"/>
        <v>1.22257524122328</v>
      </c>
      <c r="PM99" s="311">
        <f t="shared" si="1368"/>
        <v>1.5641936254069599</v>
      </c>
      <c r="PN99" s="311">
        <f t="shared" si="1368"/>
        <v>1.1838861513111509</v>
      </c>
      <c r="PO99" s="311">
        <f t="shared" si="1368"/>
        <v>1.9667131103345752</v>
      </c>
      <c r="PP99" s="311">
        <f t="shared" si="1368"/>
        <v>5.2722405262733334</v>
      </c>
      <c r="PQ99" s="311">
        <f t="shared" si="1368"/>
        <v>2.3479118200327003</v>
      </c>
      <c r="PR99" s="311">
        <f t="shared" si="1368"/>
        <v>2.3455781368923336</v>
      </c>
      <c r="PT99" s="311">
        <f t="shared" ref="PT99:RB99" si="1369">PT$41*PT75</f>
        <v>0</v>
      </c>
      <c r="PU99" s="311">
        <f t="shared" si="1369"/>
        <v>0</v>
      </c>
      <c r="PV99" s="311">
        <f t="shared" si="1369"/>
        <v>0</v>
      </c>
      <c r="PW99" s="311">
        <f t="shared" si="1369"/>
        <v>0</v>
      </c>
      <c r="PX99" s="311">
        <f t="shared" si="1369"/>
        <v>0</v>
      </c>
      <c r="PY99" s="311">
        <f t="shared" si="1369"/>
        <v>0</v>
      </c>
      <c r="PZ99" s="311">
        <f t="shared" si="1369"/>
        <v>0</v>
      </c>
      <c r="QA99" s="311">
        <f t="shared" si="1369"/>
        <v>0</v>
      </c>
      <c r="QB99" s="311">
        <f t="shared" si="1369"/>
        <v>0</v>
      </c>
      <c r="QC99" s="311">
        <f t="shared" si="1369"/>
        <v>0</v>
      </c>
      <c r="QD99" s="311">
        <f t="shared" si="1369"/>
        <v>0</v>
      </c>
      <c r="QE99" s="311">
        <f t="shared" si="1369"/>
        <v>0</v>
      </c>
      <c r="QF99" s="311">
        <f t="shared" si="1369"/>
        <v>0</v>
      </c>
      <c r="QG99" s="311">
        <f t="shared" si="1369"/>
        <v>0</v>
      </c>
      <c r="QH99" s="311">
        <f t="shared" si="1369"/>
        <v>0</v>
      </c>
      <c r="QI99" s="311">
        <f t="shared" si="1369"/>
        <v>0</v>
      </c>
      <c r="QJ99" s="311">
        <f t="shared" si="1369"/>
        <v>0</v>
      </c>
      <c r="QK99" s="311">
        <f t="shared" si="1369"/>
        <v>0</v>
      </c>
      <c r="QL99" s="311">
        <f t="shared" si="1369"/>
        <v>0</v>
      </c>
      <c r="QM99" s="311">
        <f t="shared" si="1369"/>
        <v>0</v>
      </c>
      <c r="QN99" s="311">
        <f t="shared" si="1369"/>
        <v>0</v>
      </c>
      <c r="QO99" s="311">
        <f t="shared" si="1369"/>
        <v>0</v>
      </c>
      <c r="QP99" s="311">
        <f t="shared" si="1369"/>
        <v>0</v>
      </c>
      <c r="QQ99" s="311">
        <f t="shared" si="1369"/>
        <v>0</v>
      </c>
      <c r="QR99" s="311">
        <f t="shared" si="1369"/>
        <v>0</v>
      </c>
      <c r="QS99" s="311">
        <f t="shared" si="1369"/>
        <v>0</v>
      </c>
      <c r="QT99" s="311">
        <f t="shared" si="1369"/>
        <v>0</v>
      </c>
      <c r="QU99" s="311">
        <f t="shared" si="1369"/>
        <v>0</v>
      </c>
      <c r="QV99" s="311">
        <f t="shared" si="1369"/>
        <v>0</v>
      </c>
      <c r="QW99" s="311">
        <f t="shared" si="1369"/>
        <v>0</v>
      </c>
      <c r="QX99" s="311">
        <f t="shared" si="1369"/>
        <v>0</v>
      </c>
      <c r="QY99" s="311">
        <f t="shared" si="1369"/>
        <v>0</v>
      </c>
      <c r="QZ99" s="311">
        <f t="shared" si="1369"/>
        <v>0</v>
      </c>
      <c r="RA99" s="311">
        <f t="shared" si="1369"/>
        <v>0</v>
      </c>
      <c r="RB99" s="311">
        <f t="shared" si="1369"/>
        <v>0</v>
      </c>
      <c r="RD99" s="311">
        <f t="shared" ref="RD99:SL99" si="1370">RD$41*RD75</f>
        <v>0.11025458309721571</v>
      </c>
      <c r="RE99" s="311">
        <f t="shared" si="1370"/>
        <v>0.11330905677644888</v>
      </c>
      <c r="RF99" s="311">
        <f t="shared" si="1370"/>
        <v>0.99817521151308608</v>
      </c>
      <c r="RG99" s="311">
        <f t="shared" si="1370"/>
        <v>0</v>
      </c>
      <c r="RH99" s="311">
        <f t="shared" si="1370"/>
        <v>1.1664479289611931</v>
      </c>
      <c r="RI99" s="311">
        <f t="shared" si="1370"/>
        <v>0</v>
      </c>
      <c r="RJ99" s="311">
        <f t="shared" si="1370"/>
        <v>0</v>
      </c>
      <c r="RK99" s="311">
        <f t="shared" si="1370"/>
        <v>1.1966278950112348</v>
      </c>
      <c r="RL99" s="311">
        <f t="shared" si="1370"/>
        <v>0.83713030210197081</v>
      </c>
      <c r="RM99" s="311">
        <f t="shared" si="1370"/>
        <v>0</v>
      </c>
      <c r="RN99" s="311">
        <f t="shared" si="1370"/>
        <v>0.12647267911901508</v>
      </c>
      <c r="RO99" s="311">
        <f t="shared" si="1370"/>
        <v>1.0716100153639385</v>
      </c>
      <c r="RP99" s="311">
        <f t="shared" si="1370"/>
        <v>3.0822848861939223</v>
      </c>
      <c r="RQ99" s="311">
        <f t="shared" si="1370"/>
        <v>0.37682159027129747</v>
      </c>
      <c r="RR99" s="311">
        <f t="shared" si="1370"/>
        <v>0</v>
      </c>
      <c r="RS99" s="311">
        <f t="shared" si="1370"/>
        <v>0</v>
      </c>
      <c r="RT99" s="311">
        <f t="shared" si="1370"/>
        <v>3.0206950377720361</v>
      </c>
      <c r="RU99" s="311">
        <f t="shared" si="1370"/>
        <v>0.60780326216662461</v>
      </c>
      <c r="RV99" s="311">
        <f t="shared" si="1370"/>
        <v>0</v>
      </c>
      <c r="RW99" s="311">
        <f t="shared" si="1370"/>
        <v>0</v>
      </c>
      <c r="RX99" s="311">
        <f t="shared" si="1370"/>
        <v>0</v>
      </c>
      <c r="RY99" s="311">
        <f t="shared" si="1370"/>
        <v>0</v>
      </c>
      <c r="RZ99" s="311">
        <f t="shared" si="1370"/>
        <v>0.62384512325857244</v>
      </c>
      <c r="SA99" s="311">
        <f t="shared" si="1370"/>
        <v>0.58918843736245319</v>
      </c>
      <c r="SB99" s="311">
        <f t="shared" si="1370"/>
        <v>6.7929131470099283E-2</v>
      </c>
      <c r="SC99" s="311">
        <f t="shared" si="1370"/>
        <v>5.9928857794617971E-2</v>
      </c>
      <c r="SD99" s="311">
        <f t="shared" si="1370"/>
        <v>0</v>
      </c>
      <c r="SE99" s="311">
        <f t="shared" si="1370"/>
        <v>0.50253345540753158</v>
      </c>
      <c r="SF99" s="311">
        <f t="shared" si="1370"/>
        <v>0</v>
      </c>
      <c r="SG99" s="311">
        <f t="shared" si="1370"/>
        <v>0.48148583768534281</v>
      </c>
      <c r="SH99" s="311">
        <f t="shared" si="1370"/>
        <v>0</v>
      </c>
      <c r="SI99" s="311">
        <f t="shared" si="1370"/>
        <v>1.2409749735378426</v>
      </c>
      <c r="SJ99" s="311">
        <f t="shared" si="1370"/>
        <v>3.3335747425789672</v>
      </c>
      <c r="SK99" s="311">
        <f t="shared" si="1370"/>
        <v>1.6620429008919788</v>
      </c>
      <c r="SL99" s="311">
        <f t="shared" si="1370"/>
        <v>0.50098554856899991</v>
      </c>
      <c r="SN99" s="311">
        <f t="shared" ref="SN99:TV99" si="1371">SN$41*SN75</f>
        <v>12.277577846534351</v>
      </c>
      <c r="SO99" s="311">
        <f t="shared" si="1371"/>
        <v>13.069144388120865</v>
      </c>
      <c r="SP99" s="311">
        <f t="shared" si="1371"/>
        <v>9.6374502438899423</v>
      </c>
      <c r="SQ99" s="311">
        <f t="shared" si="1371"/>
        <v>13.867696010835594</v>
      </c>
      <c r="SR99" s="311">
        <f t="shared" si="1371"/>
        <v>11.195251597952346</v>
      </c>
      <c r="SS99" s="311">
        <f t="shared" si="1371"/>
        <v>18.500812388181526</v>
      </c>
      <c r="ST99" s="311">
        <f t="shared" si="1371"/>
        <v>17.693896462559689</v>
      </c>
      <c r="SU99" s="311">
        <f t="shared" si="1371"/>
        <v>12.671230210899568</v>
      </c>
      <c r="SV99" s="311">
        <f t="shared" si="1371"/>
        <v>13.686673362813742</v>
      </c>
      <c r="SW99" s="311">
        <f t="shared" si="1371"/>
        <v>32.650791928628458</v>
      </c>
      <c r="SX99" s="311">
        <f t="shared" si="1371"/>
        <v>33.368514100493634</v>
      </c>
      <c r="SY99" s="311">
        <f t="shared" si="1371"/>
        <v>22.855239112123751</v>
      </c>
      <c r="SZ99" s="311">
        <f t="shared" si="1371"/>
        <v>26.873042165793272</v>
      </c>
      <c r="TA99" s="311">
        <f t="shared" si="1371"/>
        <v>39.032130149588639</v>
      </c>
      <c r="TB99" s="311">
        <f t="shared" si="1371"/>
        <v>32.948536542131855</v>
      </c>
      <c r="TC99" s="311">
        <f t="shared" si="1371"/>
        <v>72.582174367886338</v>
      </c>
      <c r="TD99" s="311">
        <f t="shared" si="1371"/>
        <v>59.314740936195534</v>
      </c>
      <c r="TE99" s="311">
        <f t="shared" si="1371"/>
        <v>87.46635093179529</v>
      </c>
      <c r="TF99" s="311">
        <f t="shared" si="1371"/>
        <v>92.269586477247387</v>
      </c>
      <c r="TG99" s="311">
        <f t="shared" si="1371"/>
        <v>126.52273917439457</v>
      </c>
      <c r="TH99" s="311">
        <f t="shared" si="1371"/>
        <v>140.48146595214266</v>
      </c>
      <c r="TI99" s="311">
        <f t="shared" si="1371"/>
        <v>159.77809649695621</v>
      </c>
      <c r="TJ99" s="311">
        <f t="shared" si="1371"/>
        <v>124.2658250944753</v>
      </c>
      <c r="TK99" s="311">
        <f t="shared" si="1371"/>
        <v>126.29510294637269</v>
      </c>
      <c r="TL99" s="311">
        <f t="shared" si="1371"/>
        <v>155.59291686668342</v>
      </c>
      <c r="TM99" s="311">
        <f t="shared" si="1371"/>
        <v>145.00029236625284</v>
      </c>
      <c r="TN99" s="311">
        <f t="shared" si="1371"/>
        <v>94.68204320922743</v>
      </c>
      <c r="TO99" s="311">
        <f t="shared" si="1371"/>
        <v>100.6053869304514</v>
      </c>
      <c r="TP99" s="311">
        <f t="shared" si="1371"/>
        <v>151.99088345438477</v>
      </c>
      <c r="TQ99" s="311">
        <f t="shared" si="1371"/>
        <v>109.11020889725913</v>
      </c>
      <c r="TR99" s="311">
        <f t="shared" si="1371"/>
        <v>135.84546630146741</v>
      </c>
      <c r="TS99" s="311">
        <f t="shared" si="1371"/>
        <v>7.1409635370190321</v>
      </c>
      <c r="TT99" s="311">
        <f t="shared" si="1371"/>
        <v>269.70782306978305</v>
      </c>
      <c r="TU99" s="311">
        <f t="shared" si="1371"/>
        <v>127.51318210869202</v>
      </c>
      <c r="TV99" s="311">
        <f t="shared" si="1371"/>
        <v>26.058832397189146</v>
      </c>
      <c r="TX99" s="311">
        <f t="shared" ref="TX99:VF99" si="1372">TX$41*TX75</f>
        <v>0.64011552076560552</v>
      </c>
      <c r="TY99" s="311">
        <f t="shared" si="1372"/>
        <v>0.69149169607833783</v>
      </c>
      <c r="TZ99" s="311">
        <f t="shared" si="1372"/>
        <v>1.998197184507001</v>
      </c>
      <c r="UA99" s="311">
        <f t="shared" si="1372"/>
        <v>13.504993663681027</v>
      </c>
      <c r="UB99" s="311">
        <f t="shared" si="1372"/>
        <v>1.5295959112472628</v>
      </c>
      <c r="UC99" s="311">
        <f t="shared" si="1372"/>
        <v>11.423131510924305</v>
      </c>
      <c r="UD99" s="311">
        <f t="shared" si="1372"/>
        <v>10.094200658839437</v>
      </c>
      <c r="UE99" s="311">
        <f t="shared" si="1372"/>
        <v>1.3179070121340806</v>
      </c>
      <c r="UF99" s="311">
        <f t="shared" si="1372"/>
        <v>1.1960042874166377</v>
      </c>
      <c r="UG99" s="311">
        <f t="shared" si="1372"/>
        <v>6.395424290752544</v>
      </c>
      <c r="UH99" s="311">
        <f t="shared" si="1372"/>
        <v>0.27982295407696223</v>
      </c>
      <c r="UI99" s="311">
        <f t="shared" si="1372"/>
        <v>0.70993096665325051</v>
      </c>
      <c r="UJ99" s="311">
        <f t="shared" si="1372"/>
        <v>0.66728591293700201</v>
      </c>
      <c r="UK99" s="311">
        <f t="shared" si="1372"/>
        <v>0.1872189183032964</v>
      </c>
      <c r="UL99" s="311">
        <f t="shared" si="1372"/>
        <v>4.7824883460921317</v>
      </c>
      <c r="UM99" s="311">
        <f t="shared" si="1372"/>
        <v>4.6433708555142665</v>
      </c>
      <c r="UN99" s="311">
        <f t="shared" si="1372"/>
        <v>0.59281508780918113</v>
      </c>
      <c r="UO99" s="311">
        <f t="shared" si="1372"/>
        <v>0.57559386195256745</v>
      </c>
      <c r="UP99" s="311">
        <f t="shared" si="1372"/>
        <v>4.2499465921600637</v>
      </c>
      <c r="UQ99" s="311">
        <f t="shared" si="1372"/>
        <v>4.1267812405017938</v>
      </c>
      <c r="UR99" s="311">
        <f t="shared" si="1372"/>
        <v>4.0071401986048292</v>
      </c>
      <c r="US99" s="311">
        <f t="shared" si="1372"/>
        <v>3.8912089564566088</v>
      </c>
      <c r="UT99" s="311">
        <f t="shared" si="1372"/>
        <v>0.49695189005211077</v>
      </c>
      <c r="UU99" s="311">
        <f t="shared" si="1372"/>
        <v>0.48258460672414266</v>
      </c>
      <c r="UV99" s="311">
        <f t="shared" si="1372"/>
        <v>0.16079471024113001</v>
      </c>
      <c r="UW99" s="311">
        <f t="shared" si="1372"/>
        <v>0.15616686206983071</v>
      </c>
      <c r="UX99" s="311">
        <f t="shared" si="1372"/>
        <v>3.361820532310972</v>
      </c>
      <c r="UY99" s="311">
        <f t="shared" si="1372"/>
        <v>0.42938419086964641</v>
      </c>
      <c r="UZ99" s="311">
        <f t="shared" si="1372"/>
        <v>3.1715078052004522</v>
      </c>
      <c r="VA99" s="311">
        <f t="shared" si="1372"/>
        <v>0.11537074209124076</v>
      </c>
      <c r="VB99" s="311">
        <f t="shared" si="1372"/>
        <v>2.9926954573110365</v>
      </c>
      <c r="VC99" s="311">
        <f t="shared" si="1372"/>
        <v>6.3146781417788018</v>
      </c>
      <c r="VD99" s="311">
        <f t="shared" si="1372"/>
        <v>38.829930770806598</v>
      </c>
      <c r="VE99" s="311">
        <f t="shared" si="1372"/>
        <v>17.740304282198235</v>
      </c>
      <c r="VF99" s="311">
        <f t="shared" si="1372"/>
        <v>14.128799412780507</v>
      </c>
      <c r="VH99" s="311">
        <f t="shared" ref="VH99:WP99" si="1373">VH$41*VH75</f>
        <v>0</v>
      </c>
      <c r="VI99" s="311">
        <f t="shared" si="1373"/>
        <v>0</v>
      </c>
      <c r="VJ99" s="311">
        <f t="shared" si="1373"/>
        <v>0</v>
      </c>
      <c r="VK99" s="311">
        <f t="shared" si="1373"/>
        <v>0</v>
      </c>
      <c r="VL99" s="311">
        <f t="shared" si="1373"/>
        <v>0</v>
      </c>
      <c r="VM99" s="311">
        <f t="shared" si="1373"/>
        <v>0</v>
      </c>
      <c r="VN99" s="311">
        <f t="shared" si="1373"/>
        <v>0</v>
      </c>
      <c r="VO99" s="311">
        <f t="shared" si="1373"/>
        <v>0</v>
      </c>
      <c r="VP99" s="311">
        <f t="shared" si="1373"/>
        <v>0</v>
      </c>
      <c r="VQ99" s="311">
        <f t="shared" si="1373"/>
        <v>0</v>
      </c>
      <c r="VR99" s="311">
        <f t="shared" si="1373"/>
        <v>0</v>
      </c>
      <c r="VS99" s="311">
        <f t="shared" si="1373"/>
        <v>0</v>
      </c>
      <c r="VT99" s="311">
        <f t="shared" si="1373"/>
        <v>0</v>
      </c>
      <c r="VU99" s="311">
        <f t="shared" si="1373"/>
        <v>0</v>
      </c>
      <c r="VV99" s="311">
        <f t="shared" si="1373"/>
        <v>0</v>
      </c>
      <c r="VW99" s="311">
        <f t="shared" si="1373"/>
        <v>0</v>
      </c>
      <c r="VX99" s="311">
        <f t="shared" si="1373"/>
        <v>0</v>
      </c>
      <c r="VY99" s="311">
        <f t="shared" si="1373"/>
        <v>0</v>
      </c>
      <c r="VZ99" s="311">
        <f t="shared" si="1373"/>
        <v>0</v>
      </c>
      <c r="WA99" s="311">
        <f t="shared" si="1373"/>
        <v>0</v>
      </c>
      <c r="WB99" s="311">
        <f t="shared" si="1373"/>
        <v>0</v>
      </c>
      <c r="WC99" s="311">
        <f t="shared" si="1373"/>
        <v>0</v>
      </c>
      <c r="WD99" s="311">
        <f t="shared" si="1373"/>
        <v>0</v>
      </c>
      <c r="WE99" s="311">
        <f t="shared" si="1373"/>
        <v>0</v>
      </c>
      <c r="WF99" s="311">
        <f t="shared" si="1373"/>
        <v>0</v>
      </c>
      <c r="WG99" s="311">
        <f t="shared" si="1373"/>
        <v>0</v>
      </c>
      <c r="WH99" s="311">
        <f t="shared" si="1373"/>
        <v>0</v>
      </c>
      <c r="WI99" s="311">
        <f t="shared" si="1373"/>
        <v>0</v>
      </c>
      <c r="WJ99" s="311">
        <f t="shared" si="1373"/>
        <v>0</v>
      </c>
      <c r="WK99" s="311">
        <f t="shared" si="1373"/>
        <v>0</v>
      </c>
      <c r="WL99" s="311">
        <f t="shared" si="1373"/>
        <v>0</v>
      </c>
      <c r="WM99" s="311">
        <f t="shared" si="1373"/>
        <v>0</v>
      </c>
      <c r="WN99" s="311">
        <f t="shared" si="1373"/>
        <v>0</v>
      </c>
      <c r="WO99" s="311">
        <f t="shared" si="1373"/>
        <v>0</v>
      </c>
      <c r="WP99" s="311">
        <f t="shared" si="1373"/>
        <v>0</v>
      </c>
      <c r="WR99" s="311">
        <f t="shared" ref="WR99:XZ99" si="1374">WR$41*WR75</f>
        <v>0</v>
      </c>
      <c r="WS99" s="311">
        <f t="shared" si="1374"/>
        <v>0</v>
      </c>
      <c r="WT99" s="311">
        <f t="shared" si="1374"/>
        <v>0</v>
      </c>
      <c r="WU99" s="311">
        <f t="shared" si="1374"/>
        <v>0</v>
      </c>
      <c r="WV99" s="311">
        <f t="shared" si="1374"/>
        <v>0</v>
      </c>
      <c r="WW99" s="311">
        <f t="shared" si="1374"/>
        <v>0</v>
      </c>
      <c r="WX99" s="311">
        <f t="shared" si="1374"/>
        <v>0</v>
      </c>
      <c r="WY99" s="311">
        <f t="shared" si="1374"/>
        <v>0</v>
      </c>
      <c r="WZ99" s="311">
        <f t="shared" si="1374"/>
        <v>0</v>
      </c>
      <c r="XA99" s="311">
        <f t="shared" si="1374"/>
        <v>0</v>
      </c>
      <c r="XB99" s="311">
        <f t="shared" si="1374"/>
        <v>0</v>
      </c>
      <c r="XC99" s="311">
        <f t="shared" si="1374"/>
        <v>0</v>
      </c>
      <c r="XD99" s="311">
        <f t="shared" si="1374"/>
        <v>0</v>
      </c>
      <c r="XE99" s="311">
        <f t="shared" si="1374"/>
        <v>0</v>
      </c>
      <c r="XF99" s="311">
        <f t="shared" si="1374"/>
        <v>0</v>
      </c>
      <c r="XG99" s="311">
        <f t="shared" si="1374"/>
        <v>0</v>
      </c>
      <c r="XH99" s="311">
        <f t="shared" si="1374"/>
        <v>0</v>
      </c>
      <c r="XI99" s="311">
        <f t="shared" si="1374"/>
        <v>0</v>
      </c>
      <c r="XJ99" s="311">
        <f t="shared" si="1374"/>
        <v>0</v>
      </c>
      <c r="XK99" s="311">
        <f t="shared" si="1374"/>
        <v>0</v>
      </c>
      <c r="XL99" s="311">
        <f t="shared" si="1374"/>
        <v>0</v>
      </c>
      <c r="XM99" s="311">
        <f t="shared" si="1374"/>
        <v>0</v>
      </c>
      <c r="XN99" s="311">
        <f t="shared" si="1374"/>
        <v>0</v>
      </c>
      <c r="XO99" s="311">
        <f t="shared" si="1374"/>
        <v>0</v>
      </c>
      <c r="XP99" s="311">
        <f t="shared" si="1374"/>
        <v>0</v>
      </c>
      <c r="XQ99" s="311">
        <f t="shared" si="1374"/>
        <v>0</v>
      </c>
      <c r="XR99" s="311">
        <f t="shared" si="1374"/>
        <v>0</v>
      </c>
      <c r="XS99" s="311">
        <f t="shared" si="1374"/>
        <v>0</v>
      </c>
      <c r="XT99" s="311">
        <f t="shared" si="1374"/>
        <v>0</v>
      </c>
      <c r="XU99" s="311">
        <f t="shared" si="1374"/>
        <v>0</v>
      </c>
      <c r="XV99" s="311">
        <f t="shared" si="1374"/>
        <v>0</v>
      </c>
      <c r="XW99" s="311">
        <f t="shared" si="1374"/>
        <v>0</v>
      </c>
      <c r="XX99" s="311">
        <f t="shared" si="1374"/>
        <v>0</v>
      </c>
      <c r="XY99" s="311">
        <f t="shared" si="1374"/>
        <v>0</v>
      </c>
      <c r="XZ99" s="311">
        <f t="shared" si="1374"/>
        <v>0</v>
      </c>
      <c r="YB99" s="311">
        <f t="shared" ref="YB99:ZJ99" si="1375">YB$41*YB75</f>
        <v>0</v>
      </c>
      <c r="YC99" s="311">
        <f t="shared" si="1375"/>
        <v>0</v>
      </c>
      <c r="YD99" s="311">
        <f t="shared" si="1375"/>
        <v>0</v>
      </c>
      <c r="YE99" s="311">
        <f t="shared" si="1375"/>
        <v>0</v>
      </c>
      <c r="YF99" s="311">
        <f t="shared" si="1375"/>
        <v>0</v>
      </c>
      <c r="YG99" s="311">
        <f t="shared" si="1375"/>
        <v>0</v>
      </c>
      <c r="YH99" s="311">
        <f t="shared" si="1375"/>
        <v>0</v>
      </c>
      <c r="YI99" s="311">
        <f t="shared" si="1375"/>
        <v>0</v>
      </c>
      <c r="YJ99" s="311">
        <f t="shared" si="1375"/>
        <v>0</v>
      </c>
      <c r="YK99" s="311">
        <f t="shared" si="1375"/>
        <v>0</v>
      </c>
      <c r="YL99" s="311">
        <f t="shared" si="1375"/>
        <v>0</v>
      </c>
      <c r="YM99" s="311">
        <f t="shared" si="1375"/>
        <v>0</v>
      </c>
      <c r="YN99" s="311">
        <f t="shared" si="1375"/>
        <v>0</v>
      </c>
      <c r="YO99" s="311">
        <f t="shared" si="1375"/>
        <v>0</v>
      </c>
      <c r="YP99" s="311">
        <f t="shared" si="1375"/>
        <v>0</v>
      </c>
      <c r="YQ99" s="311">
        <f t="shared" si="1375"/>
        <v>0</v>
      </c>
      <c r="YR99" s="311">
        <f t="shared" si="1375"/>
        <v>0</v>
      </c>
      <c r="YS99" s="311">
        <f t="shared" si="1375"/>
        <v>0</v>
      </c>
      <c r="YT99" s="311">
        <f t="shared" si="1375"/>
        <v>0</v>
      </c>
      <c r="YU99" s="311">
        <f t="shared" si="1375"/>
        <v>0</v>
      </c>
      <c r="YV99" s="311">
        <f t="shared" si="1375"/>
        <v>0</v>
      </c>
      <c r="YW99" s="311">
        <f t="shared" si="1375"/>
        <v>0</v>
      </c>
      <c r="YX99" s="311">
        <f t="shared" si="1375"/>
        <v>0</v>
      </c>
      <c r="YY99" s="311">
        <f t="shared" si="1375"/>
        <v>0</v>
      </c>
      <c r="YZ99" s="311">
        <f t="shared" si="1375"/>
        <v>0</v>
      </c>
      <c r="ZA99" s="311">
        <f t="shared" si="1375"/>
        <v>0</v>
      </c>
      <c r="ZB99" s="311">
        <f t="shared" si="1375"/>
        <v>0</v>
      </c>
      <c r="ZC99" s="311">
        <f t="shared" si="1375"/>
        <v>0</v>
      </c>
      <c r="ZD99" s="311">
        <f t="shared" si="1375"/>
        <v>0</v>
      </c>
      <c r="ZE99" s="311">
        <f t="shared" si="1375"/>
        <v>0</v>
      </c>
      <c r="ZF99" s="311">
        <f t="shared" si="1375"/>
        <v>0</v>
      </c>
      <c r="ZG99" s="311">
        <f t="shared" si="1375"/>
        <v>0</v>
      </c>
      <c r="ZH99" s="311">
        <f t="shared" si="1375"/>
        <v>0</v>
      </c>
      <c r="ZI99" s="311">
        <f t="shared" si="1375"/>
        <v>0</v>
      </c>
      <c r="ZJ99" s="311">
        <f t="shared" si="1375"/>
        <v>1.6587506749506371</v>
      </c>
      <c r="ZL99" s="311">
        <f t="shared" ref="ZL99:AAT99" si="1376">ZL$41*ZL75</f>
        <v>0</v>
      </c>
      <c r="ZM99" s="311">
        <f t="shared" si="1376"/>
        <v>0</v>
      </c>
      <c r="ZN99" s="311">
        <f t="shared" si="1376"/>
        <v>0</v>
      </c>
      <c r="ZO99" s="311">
        <f t="shared" si="1376"/>
        <v>0</v>
      </c>
      <c r="ZP99" s="311">
        <f t="shared" si="1376"/>
        <v>0</v>
      </c>
      <c r="ZQ99" s="311">
        <f t="shared" si="1376"/>
        <v>0</v>
      </c>
      <c r="ZR99" s="311">
        <f t="shared" si="1376"/>
        <v>0</v>
      </c>
      <c r="ZS99" s="311">
        <f t="shared" si="1376"/>
        <v>0</v>
      </c>
      <c r="ZT99" s="311">
        <f t="shared" si="1376"/>
        <v>0</v>
      </c>
      <c r="ZU99" s="311">
        <f t="shared" si="1376"/>
        <v>0</v>
      </c>
      <c r="ZV99" s="311">
        <f t="shared" si="1376"/>
        <v>0</v>
      </c>
      <c r="ZW99" s="311">
        <f t="shared" si="1376"/>
        <v>0</v>
      </c>
      <c r="ZX99" s="311">
        <f t="shared" si="1376"/>
        <v>0</v>
      </c>
      <c r="ZY99" s="311">
        <f t="shared" si="1376"/>
        <v>0</v>
      </c>
      <c r="ZZ99" s="311">
        <f t="shared" si="1376"/>
        <v>0</v>
      </c>
      <c r="AAA99" s="311">
        <f t="shared" si="1376"/>
        <v>0</v>
      </c>
      <c r="AAB99" s="311">
        <f t="shared" si="1376"/>
        <v>0</v>
      </c>
      <c r="AAC99" s="311">
        <f t="shared" si="1376"/>
        <v>0</v>
      </c>
      <c r="AAD99" s="311">
        <f t="shared" si="1376"/>
        <v>0</v>
      </c>
      <c r="AAE99" s="311">
        <f t="shared" si="1376"/>
        <v>0</v>
      </c>
      <c r="AAF99" s="311">
        <f t="shared" si="1376"/>
        <v>0</v>
      </c>
      <c r="AAG99" s="311">
        <f t="shared" si="1376"/>
        <v>0</v>
      </c>
      <c r="AAH99" s="311">
        <f t="shared" si="1376"/>
        <v>0</v>
      </c>
      <c r="AAI99" s="311">
        <f t="shared" si="1376"/>
        <v>0</v>
      </c>
      <c r="AAJ99" s="311">
        <f t="shared" si="1376"/>
        <v>0</v>
      </c>
      <c r="AAK99" s="311">
        <f t="shared" si="1376"/>
        <v>0</v>
      </c>
      <c r="AAL99" s="311">
        <f t="shared" si="1376"/>
        <v>0</v>
      </c>
      <c r="AAM99" s="311">
        <f t="shared" si="1376"/>
        <v>0</v>
      </c>
      <c r="AAN99" s="311">
        <f t="shared" si="1376"/>
        <v>0</v>
      </c>
      <c r="AAO99" s="311">
        <f t="shared" si="1376"/>
        <v>0</v>
      </c>
      <c r="AAP99" s="311">
        <f t="shared" si="1376"/>
        <v>0</v>
      </c>
      <c r="AAQ99" s="311">
        <f t="shared" si="1376"/>
        <v>0</v>
      </c>
      <c r="AAR99" s="311">
        <f t="shared" si="1376"/>
        <v>0</v>
      </c>
      <c r="AAS99" s="311">
        <f t="shared" si="1376"/>
        <v>0</v>
      </c>
      <c r="AAT99" s="311">
        <f t="shared" si="1376"/>
        <v>0</v>
      </c>
      <c r="AAV99" s="311">
        <f t="shared" ref="AAV99:ACD99" si="1377">AAV$41*AAV75</f>
        <v>3.5139508400115607E-2</v>
      </c>
      <c r="AAW99" s="311">
        <f t="shared" si="1377"/>
        <v>1.6493533684597699E-2</v>
      </c>
      <c r="AAX99" s="311">
        <f t="shared" si="1377"/>
        <v>1.1047398485401854E-3</v>
      </c>
      <c r="AAY99" s="311">
        <f t="shared" si="1377"/>
        <v>2.8734974154562172E-3</v>
      </c>
      <c r="AAZ99" s="311">
        <f t="shared" si="1377"/>
        <v>9.7044465934288302E-4</v>
      </c>
      <c r="ABA99" s="311">
        <f t="shared" si="1377"/>
        <v>2.434956914777674E-3</v>
      </c>
      <c r="ABB99" s="311">
        <f t="shared" si="1377"/>
        <v>1.9517144535388976E-3</v>
      </c>
      <c r="ABC99" s="311">
        <f t="shared" si="1377"/>
        <v>1.7800715894465895E-3</v>
      </c>
      <c r="ABD99" s="311">
        <f t="shared" si="1377"/>
        <v>1.6100045423574837E-3</v>
      </c>
      <c r="ABE99" s="311">
        <f t="shared" si="1377"/>
        <v>6.1002897643584698E-3</v>
      </c>
      <c r="ABF99" s="311">
        <f t="shared" si="1377"/>
        <v>8.8058672187676379E-2</v>
      </c>
      <c r="ABG99" s="311">
        <f t="shared" si="1377"/>
        <v>5.2977997964472282E-3</v>
      </c>
      <c r="ABH99" s="311">
        <f t="shared" si="1377"/>
        <v>4.9927272820519475E-3</v>
      </c>
      <c r="ABI99" s="311">
        <f t="shared" si="1377"/>
        <v>0.11583401575360244</v>
      </c>
      <c r="ABJ99" s="311">
        <f t="shared" si="1377"/>
        <v>9.8103026943566936E-3</v>
      </c>
      <c r="ABK99" s="311">
        <f t="shared" si="1377"/>
        <v>6.5669575455275129E-3</v>
      </c>
      <c r="ABL99" s="311">
        <f t="shared" si="1377"/>
        <v>4.5270134810030567E-3</v>
      </c>
      <c r="ABM99" s="311">
        <f t="shared" si="1377"/>
        <v>6.346617101753136E-3</v>
      </c>
      <c r="ABN99" s="311">
        <f t="shared" si="1377"/>
        <v>9.6686356460654304E-3</v>
      </c>
      <c r="ABO99" s="311">
        <f t="shared" si="1377"/>
        <v>9.6590902651504298E-3</v>
      </c>
      <c r="ABP99" s="311">
        <f t="shared" si="1377"/>
        <v>9.8054925449342495E-3</v>
      </c>
      <c r="ABQ99" s="311">
        <f t="shared" si="1377"/>
        <v>9.8133674841891245E-3</v>
      </c>
      <c r="ABR99" s="311">
        <f t="shared" si="1377"/>
        <v>6.5332823106282302E-3</v>
      </c>
      <c r="ABS99" s="311">
        <f t="shared" si="1377"/>
        <v>6.5359852991724171E-3</v>
      </c>
      <c r="ABT99" s="311">
        <f t="shared" si="1377"/>
        <v>0.21714093342595345</v>
      </c>
      <c r="ABU99" s="311">
        <f t="shared" si="1377"/>
        <v>0.11596735851007123</v>
      </c>
      <c r="ABV99" s="311">
        <f t="shared" si="1377"/>
        <v>9.8133674841891245E-3</v>
      </c>
      <c r="ABW99" s="311">
        <f t="shared" si="1377"/>
        <v>6.8369710235340444E-3</v>
      </c>
      <c r="ABX99" s="311">
        <f t="shared" si="1377"/>
        <v>9.5453809150004842E-3</v>
      </c>
      <c r="ABY99" s="311">
        <f t="shared" si="1377"/>
        <v>7.1549696757914416E-3</v>
      </c>
      <c r="ABZ99" s="311">
        <f t="shared" si="1377"/>
        <v>1.2408995189500631E-2</v>
      </c>
      <c r="ACA99" s="311">
        <f t="shared" si="1377"/>
        <v>6.5601411369204554E-2</v>
      </c>
      <c r="ACB99" s="311">
        <f t="shared" si="1377"/>
        <v>0.18637605808596017</v>
      </c>
      <c r="ACC99" s="311">
        <f t="shared" si="1377"/>
        <v>8.2999731816188457E-2</v>
      </c>
      <c r="ACD99" s="311">
        <f t="shared" si="1377"/>
        <v>6.142964842034658E-2</v>
      </c>
      <c r="ACF99" s="311">
        <f t="shared" ref="ACF99:ADN99" si="1378">ACF$41*ACF75</f>
        <v>124.0283025193456</v>
      </c>
      <c r="ACG99" s="311">
        <f t="shared" si="1378"/>
        <v>146.54041801249053</v>
      </c>
      <c r="ACH99" s="311">
        <f t="shared" si="1378"/>
        <v>131.43679767303644</v>
      </c>
      <c r="ACI99" s="311">
        <f t="shared" si="1378"/>
        <v>128.7186690618579</v>
      </c>
      <c r="ACJ99" s="311">
        <f t="shared" si="1378"/>
        <v>148.61696652646546</v>
      </c>
      <c r="ACK99" s="311">
        <f t="shared" si="1378"/>
        <v>165.25197511347764</v>
      </c>
      <c r="ACL99" s="311">
        <f t="shared" si="1378"/>
        <v>186.31675395503342</v>
      </c>
      <c r="ACM99" s="311">
        <f t="shared" si="1378"/>
        <v>204.95306547337378</v>
      </c>
      <c r="ACN99" s="311">
        <f t="shared" si="1378"/>
        <v>215.51306730392821</v>
      </c>
      <c r="ACO99" s="311">
        <f t="shared" si="1378"/>
        <v>240.82918627907227</v>
      </c>
      <c r="ACP99" s="311">
        <f t="shared" si="1378"/>
        <v>260.56012093131773</v>
      </c>
      <c r="ACQ99" s="311">
        <f t="shared" si="1378"/>
        <v>264.18746839055308</v>
      </c>
      <c r="ACR99" s="311">
        <f t="shared" si="1378"/>
        <v>276.56118773663576</v>
      </c>
      <c r="ACS99" s="311">
        <f t="shared" si="1378"/>
        <v>317.68396129015906</v>
      </c>
      <c r="ACT99" s="311">
        <f t="shared" si="1378"/>
        <v>284.22294177230509</v>
      </c>
      <c r="ACU99" s="311">
        <f t="shared" si="1378"/>
        <v>294.16735121619075</v>
      </c>
      <c r="ACV99" s="311">
        <f t="shared" si="1378"/>
        <v>323.6882729787834</v>
      </c>
      <c r="ACW99" s="311">
        <f t="shared" si="1378"/>
        <v>290.03265646793864</v>
      </c>
      <c r="ACX99" s="311">
        <f t="shared" si="1378"/>
        <v>273.00965108011758</v>
      </c>
      <c r="ACY99" s="311">
        <f t="shared" si="1378"/>
        <v>299.67932090313997</v>
      </c>
      <c r="ACZ99" s="311">
        <f t="shared" si="1378"/>
        <v>327.33713157813503</v>
      </c>
      <c r="ADA99" s="311">
        <f t="shared" si="1378"/>
        <v>343.1073388468397</v>
      </c>
      <c r="ADB99" s="311">
        <f t="shared" si="1378"/>
        <v>377.00297309557391</v>
      </c>
      <c r="ADC99" s="311">
        <f t="shared" si="1378"/>
        <v>374.81063053154031</v>
      </c>
      <c r="ADD99" s="311">
        <f t="shared" si="1378"/>
        <v>406.68425885478933</v>
      </c>
      <c r="ADE99" s="311">
        <f t="shared" si="1378"/>
        <v>437.71431627936511</v>
      </c>
      <c r="ADF99" s="311">
        <f t="shared" si="1378"/>
        <v>380.21820734543155</v>
      </c>
      <c r="ADG99" s="311">
        <f t="shared" si="1378"/>
        <v>419.65637193391501</v>
      </c>
      <c r="ADH99" s="311">
        <f t="shared" si="1378"/>
        <v>418.98957661113576</v>
      </c>
      <c r="ADI99" s="311">
        <f t="shared" si="1378"/>
        <v>457.68498394426263</v>
      </c>
      <c r="ADJ99" s="311">
        <f t="shared" si="1378"/>
        <v>449.83824638413262</v>
      </c>
      <c r="ADK99" s="311">
        <f t="shared" si="1378"/>
        <v>255.58645835722137</v>
      </c>
      <c r="ADL99" s="311">
        <f t="shared" si="1378"/>
        <v>708.05416775019614</v>
      </c>
      <c r="ADM99" s="311">
        <f t="shared" si="1378"/>
        <v>318.474323926149</v>
      </c>
      <c r="ADN99" s="311">
        <f t="shared" si="1378"/>
        <v>324.39352867758799</v>
      </c>
      <c r="ADP99" s="311">
        <f t="shared" ref="ADP99:AEX99" si="1379">ADP$41*ADP75</f>
        <v>0</v>
      </c>
      <c r="ADQ99" s="311">
        <f t="shared" si="1379"/>
        <v>0</v>
      </c>
      <c r="ADR99" s="311">
        <f t="shared" si="1379"/>
        <v>0</v>
      </c>
      <c r="ADS99" s="311">
        <f t="shared" si="1379"/>
        <v>0</v>
      </c>
      <c r="ADT99" s="311">
        <f t="shared" si="1379"/>
        <v>0</v>
      </c>
      <c r="ADU99" s="311">
        <f t="shared" si="1379"/>
        <v>0</v>
      </c>
      <c r="ADV99" s="311">
        <f t="shared" si="1379"/>
        <v>0</v>
      </c>
      <c r="ADW99" s="311">
        <f t="shared" si="1379"/>
        <v>0</v>
      </c>
      <c r="ADX99" s="311">
        <f t="shared" si="1379"/>
        <v>0</v>
      </c>
      <c r="ADY99" s="311">
        <f t="shared" si="1379"/>
        <v>0</v>
      </c>
      <c r="ADZ99" s="311">
        <f t="shared" si="1379"/>
        <v>0</v>
      </c>
      <c r="AEA99" s="311">
        <f t="shared" si="1379"/>
        <v>0</v>
      </c>
      <c r="AEB99" s="311">
        <f t="shared" si="1379"/>
        <v>0</v>
      </c>
      <c r="AEC99" s="311">
        <f t="shared" si="1379"/>
        <v>0</v>
      </c>
      <c r="AED99" s="311">
        <f t="shared" si="1379"/>
        <v>0</v>
      </c>
      <c r="AEE99" s="311">
        <f t="shared" si="1379"/>
        <v>0</v>
      </c>
      <c r="AEF99" s="311">
        <f t="shared" si="1379"/>
        <v>0</v>
      </c>
      <c r="AEG99" s="311">
        <f t="shared" si="1379"/>
        <v>0</v>
      </c>
      <c r="AEH99" s="311">
        <f t="shared" si="1379"/>
        <v>0</v>
      </c>
      <c r="AEI99" s="311">
        <f t="shared" si="1379"/>
        <v>0</v>
      </c>
      <c r="AEJ99" s="311">
        <f t="shared" si="1379"/>
        <v>0</v>
      </c>
      <c r="AEK99" s="311">
        <f t="shared" si="1379"/>
        <v>0</v>
      </c>
      <c r="AEL99" s="311">
        <f t="shared" si="1379"/>
        <v>0</v>
      </c>
      <c r="AEM99" s="311">
        <f t="shared" si="1379"/>
        <v>0</v>
      </c>
      <c r="AEN99" s="311">
        <f t="shared" si="1379"/>
        <v>0</v>
      </c>
      <c r="AEO99" s="311">
        <f t="shared" si="1379"/>
        <v>0</v>
      </c>
      <c r="AEP99" s="311">
        <f t="shared" si="1379"/>
        <v>0</v>
      </c>
      <c r="AEQ99" s="311">
        <f t="shared" si="1379"/>
        <v>0</v>
      </c>
      <c r="AER99" s="311">
        <f t="shared" si="1379"/>
        <v>0</v>
      </c>
      <c r="AES99" s="311">
        <f t="shared" si="1379"/>
        <v>0</v>
      </c>
      <c r="AET99" s="311">
        <f t="shared" si="1379"/>
        <v>0</v>
      </c>
      <c r="AEU99" s="311">
        <f t="shared" si="1379"/>
        <v>0</v>
      </c>
      <c r="AEV99" s="311">
        <f t="shared" si="1379"/>
        <v>0</v>
      </c>
      <c r="AEW99" s="311">
        <f t="shared" si="1379"/>
        <v>0</v>
      </c>
      <c r="AEX99" s="311">
        <f t="shared" si="1379"/>
        <v>0</v>
      </c>
      <c r="AEZ99" s="311">
        <f t="shared" ref="AEZ99:AGH99" si="1380">AEZ$41*AEZ75</f>
        <v>0</v>
      </c>
      <c r="AFA99" s="311">
        <f t="shared" si="1380"/>
        <v>0</v>
      </c>
      <c r="AFB99" s="311">
        <f t="shared" si="1380"/>
        <v>0</v>
      </c>
      <c r="AFC99" s="311">
        <f t="shared" si="1380"/>
        <v>0</v>
      </c>
      <c r="AFD99" s="311">
        <f t="shared" si="1380"/>
        <v>0</v>
      </c>
      <c r="AFE99" s="311">
        <f t="shared" si="1380"/>
        <v>0</v>
      </c>
      <c r="AFF99" s="311">
        <f t="shared" si="1380"/>
        <v>0</v>
      </c>
      <c r="AFG99" s="311">
        <f t="shared" si="1380"/>
        <v>0</v>
      </c>
      <c r="AFH99" s="311">
        <f t="shared" si="1380"/>
        <v>0</v>
      </c>
      <c r="AFI99" s="311">
        <f t="shared" si="1380"/>
        <v>0</v>
      </c>
      <c r="AFJ99" s="311">
        <f t="shared" si="1380"/>
        <v>0</v>
      </c>
      <c r="AFK99" s="311">
        <f t="shared" si="1380"/>
        <v>0</v>
      </c>
      <c r="AFL99" s="311">
        <f t="shared" si="1380"/>
        <v>0</v>
      </c>
      <c r="AFM99" s="311">
        <f t="shared" si="1380"/>
        <v>0</v>
      </c>
      <c r="AFN99" s="311">
        <f t="shared" si="1380"/>
        <v>0</v>
      </c>
      <c r="AFO99" s="311">
        <f t="shared" si="1380"/>
        <v>0</v>
      </c>
      <c r="AFP99" s="311">
        <f t="shared" si="1380"/>
        <v>0</v>
      </c>
      <c r="AFQ99" s="311">
        <f t="shared" si="1380"/>
        <v>0</v>
      </c>
      <c r="AFR99" s="311">
        <f t="shared" si="1380"/>
        <v>0</v>
      </c>
      <c r="AFS99" s="311">
        <f t="shared" si="1380"/>
        <v>0</v>
      </c>
      <c r="AFT99" s="311">
        <f t="shared" si="1380"/>
        <v>0</v>
      </c>
      <c r="AFU99" s="311">
        <f t="shared" si="1380"/>
        <v>0</v>
      </c>
      <c r="AFV99" s="311">
        <f t="shared" si="1380"/>
        <v>0</v>
      </c>
      <c r="AFW99" s="311">
        <f t="shared" si="1380"/>
        <v>0</v>
      </c>
      <c r="AFX99" s="311">
        <f t="shared" si="1380"/>
        <v>0</v>
      </c>
      <c r="AFY99" s="311">
        <f t="shared" si="1380"/>
        <v>0</v>
      </c>
      <c r="AFZ99" s="311">
        <f t="shared" si="1380"/>
        <v>0</v>
      </c>
      <c r="AGA99" s="311">
        <f t="shared" si="1380"/>
        <v>0</v>
      </c>
      <c r="AGB99" s="311">
        <f t="shared" si="1380"/>
        <v>0</v>
      </c>
      <c r="AGC99" s="311">
        <f t="shared" si="1380"/>
        <v>0</v>
      </c>
      <c r="AGD99" s="311">
        <f t="shared" si="1380"/>
        <v>0</v>
      </c>
      <c r="AGE99" s="311">
        <f t="shared" si="1380"/>
        <v>0</v>
      </c>
      <c r="AGF99" s="311">
        <f t="shared" si="1380"/>
        <v>0</v>
      </c>
      <c r="AGG99" s="311">
        <f t="shared" si="1380"/>
        <v>0</v>
      </c>
      <c r="AGH99" s="311">
        <f t="shared" si="1380"/>
        <v>0</v>
      </c>
    </row>
    <row r="103" spans="3:866" x14ac:dyDescent="0.25">
      <c r="D103" t="s">
        <v>415</v>
      </c>
      <c r="E103" t="s">
        <v>416</v>
      </c>
      <c r="F103" t="s">
        <v>417</v>
      </c>
      <c r="K103" s="318"/>
      <c r="L103" s="318"/>
      <c r="M103" s="318"/>
      <c r="AN103" t="s">
        <v>415</v>
      </c>
      <c r="AO103" t="s">
        <v>416</v>
      </c>
      <c r="AP103" t="s">
        <v>417</v>
      </c>
      <c r="AU103" s="318"/>
      <c r="AV103" s="318"/>
      <c r="AW103" s="318"/>
      <c r="BX103" t="s">
        <v>415</v>
      </c>
      <c r="BY103" t="s">
        <v>416</v>
      </c>
      <c r="BZ103" t="s">
        <v>417</v>
      </c>
      <c r="CE103" s="318"/>
      <c r="CF103" s="318"/>
      <c r="CG103" s="318"/>
      <c r="DH103" t="s">
        <v>415</v>
      </c>
      <c r="DI103" t="s">
        <v>416</v>
      </c>
      <c r="DJ103" t="s">
        <v>417</v>
      </c>
      <c r="DO103" s="318"/>
      <c r="DP103" s="318"/>
      <c r="DQ103" s="318"/>
      <c r="ER103" t="s">
        <v>415</v>
      </c>
      <c r="ES103" t="s">
        <v>416</v>
      </c>
      <c r="ET103" t="s">
        <v>417</v>
      </c>
      <c r="EY103" s="318"/>
      <c r="EZ103" s="318"/>
      <c r="FA103" s="318"/>
      <c r="GB103" t="s">
        <v>415</v>
      </c>
      <c r="GC103" t="s">
        <v>416</v>
      </c>
      <c r="GD103" t="s">
        <v>417</v>
      </c>
      <c r="GI103" s="318"/>
      <c r="GJ103" s="318"/>
      <c r="GK103" s="318"/>
      <c r="HL103" t="s">
        <v>415</v>
      </c>
      <c r="HM103" t="s">
        <v>416</v>
      </c>
      <c r="HN103" t="s">
        <v>417</v>
      </c>
      <c r="HS103" s="318"/>
      <c r="HT103" s="318"/>
      <c r="HU103" s="318"/>
      <c r="IV103" t="s">
        <v>415</v>
      </c>
      <c r="IW103" t="s">
        <v>416</v>
      </c>
      <c r="IX103" t="s">
        <v>417</v>
      </c>
      <c r="JC103" s="318"/>
      <c r="JD103" s="318"/>
      <c r="JE103" s="318"/>
      <c r="KF103" t="s">
        <v>415</v>
      </c>
      <c r="KG103" t="s">
        <v>416</v>
      </c>
      <c r="KH103" t="s">
        <v>417</v>
      </c>
      <c r="KM103" s="318"/>
      <c r="KN103" s="318"/>
      <c r="KO103" s="318"/>
      <c r="LP103" t="s">
        <v>415</v>
      </c>
      <c r="LQ103" t="s">
        <v>416</v>
      </c>
      <c r="LR103" t="s">
        <v>417</v>
      </c>
      <c r="LW103" s="318"/>
      <c r="LX103" s="318"/>
      <c r="LY103" s="318"/>
      <c r="MZ103" t="s">
        <v>415</v>
      </c>
      <c r="NA103" t="s">
        <v>416</v>
      </c>
      <c r="NB103" t="s">
        <v>417</v>
      </c>
      <c r="NG103" s="318"/>
      <c r="NH103" s="318"/>
      <c r="NI103" s="318"/>
      <c r="OJ103" t="s">
        <v>415</v>
      </c>
      <c r="OK103" t="s">
        <v>416</v>
      </c>
      <c r="OL103" t="s">
        <v>417</v>
      </c>
      <c r="OQ103" s="318"/>
      <c r="OR103" s="318"/>
      <c r="OS103" s="318"/>
      <c r="PT103" t="s">
        <v>415</v>
      </c>
      <c r="PU103" t="s">
        <v>416</v>
      </c>
      <c r="PV103" t="s">
        <v>417</v>
      </c>
      <c r="QA103" s="318"/>
      <c r="QB103" s="318"/>
      <c r="QC103" s="318"/>
      <c r="RD103" t="s">
        <v>415</v>
      </c>
      <c r="RE103" t="s">
        <v>416</v>
      </c>
      <c r="RF103" t="s">
        <v>417</v>
      </c>
      <c r="RK103" s="318"/>
      <c r="RL103" s="318"/>
      <c r="RM103" s="318"/>
      <c r="SN103" t="s">
        <v>415</v>
      </c>
      <c r="SO103" t="s">
        <v>416</v>
      </c>
      <c r="SP103" t="s">
        <v>417</v>
      </c>
      <c r="SU103" s="318"/>
      <c r="SV103" s="318"/>
      <c r="SW103" s="318"/>
      <c r="TX103" t="s">
        <v>415</v>
      </c>
      <c r="TY103" t="s">
        <v>416</v>
      </c>
      <c r="TZ103" t="s">
        <v>417</v>
      </c>
      <c r="UE103" s="318"/>
      <c r="UF103" s="318"/>
      <c r="UG103" s="318"/>
      <c r="VH103" t="s">
        <v>415</v>
      </c>
      <c r="VI103" t="s">
        <v>416</v>
      </c>
      <c r="VJ103" t="s">
        <v>417</v>
      </c>
      <c r="VO103" s="318"/>
      <c r="VP103" s="318"/>
      <c r="VQ103" s="318"/>
      <c r="WR103" t="s">
        <v>415</v>
      </c>
      <c r="WS103" t="s">
        <v>416</v>
      </c>
      <c r="WT103" t="s">
        <v>417</v>
      </c>
      <c r="WY103" s="318"/>
      <c r="WZ103" s="318"/>
      <c r="XA103" s="318"/>
      <c r="YB103" t="s">
        <v>415</v>
      </c>
      <c r="YC103" t="s">
        <v>416</v>
      </c>
      <c r="YD103" t="s">
        <v>417</v>
      </c>
      <c r="YI103" s="318"/>
      <c r="YJ103" s="318"/>
      <c r="YK103" s="318"/>
      <c r="ZL103" t="s">
        <v>415</v>
      </c>
      <c r="ZM103" t="s">
        <v>416</v>
      </c>
      <c r="ZN103" t="s">
        <v>417</v>
      </c>
      <c r="ZS103" s="318"/>
      <c r="ZT103" s="318"/>
      <c r="ZU103" s="318"/>
      <c r="AAV103" t="s">
        <v>415</v>
      </c>
      <c r="AAW103" t="s">
        <v>416</v>
      </c>
      <c r="AAX103" t="s">
        <v>417</v>
      </c>
      <c r="ABC103" s="318"/>
      <c r="ABD103" s="318"/>
      <c r="ABE103" s="318"/>
      <c r="ACF103" t="s">
        <v>415</v>
      </c>
      <c r="ACG103" t="s">
        <v>416</v>
      </c>
      <c r="ACH103" t="s">
        <v>417</v>
      </c>
      <c r="ACM103" s="318"/>
      <c r="ACN103" s="318"/>
      <c r="ACO103" s="318"/>
      <c r="ADP103" t="s">
        <v>415</v>
      </c>
      <c r="ADQ103" t="s">
        <v>416</v>
      </c>
      <c r="ADR103" t="s">
        <v>417</v>
      </c>
      <c r="ADW103" s="318"/>
      <c r="ADX103" s="318"/>
      <c r="ADY103" s="318"/>
      <c r="AEZ103" t="s">
        <v>415</v>
      </c>
      <c r="AFA103" t="s">
        <v>416</v>
      </c>
      <c r="AFB103" t="s">
        <v>417</v>
      </c>
      <c r="AFG103" s="318"/>
      <c r="AFH103" s="318"/>
      <c r="AFI103" s="318"/>
    </row>
    <row r="104" spans="3:866" x14ac:dyDescent="0.25">
      <c r="D104" s="314"/>
      <c r="E104" s="316"/>
      <c r="F104" s="315"/>
      <c r="AN104" s="314"/>
      <c r="AO104" s="316"/>
      <c r="AP104" s="315"/>
      <c r="BX104" s="314"/>
      <c r="BY104" s="316"/>
      <c r="BZ104" s="315"/>
      <c r="DH104" s="314"/>
      <c r="DI104" s="316"/>
      <c r="DJ104" s="315"/>
      <c r="ER104" s="314"/>
      <c r="ES104" s="316"/>
      <c r="ET104" s="315"/>
      <c r="GB104" s="314"/>
      <c r="GC104" s="316"/>
      <c r="GD104" s="315"/>
      <c r="HL104" s="314"/>
      <c r="HM104" s="316"/>
      <c r="HN104" s="315"/>
      <c r="IV104" s="314"/>
      <c r="IW104" s="316"/>
      <c r="IX104" s="315"/>
      <c r="KF104" s="314"/>
      <c r="KG104" s="316"/>
      <c r="KH104" s="315"/>
      <c r="LP104" s="314"/>
      <c r="LQ104" s="316"/>
      <c r="LR104" s="315"/>
      <c r="MZ104" s="314"/>
      <c r="NA104" s="316"/>
      <c r="NB104" s="315"/>
      <c r="OJ104" s="314"/>
      <c r="OK104" s="316"/>
      <c r="OL104" s="315"/>
      <c r="PT104" s="314"/>
      <c r="PU104" s="316"/>
      <c r="PV104" s="315"/>
      <c r="RD104" s="314"/>
      <c r="RE104" s="316"/>
      <c r="RF104" s="315"/>
      <c r="SN104" s="314"/>
      <c r="SO104" s="316"/>
      <c r="SP104" s="315"/>
      <c r="TX104" s="314"/>
      <c r="TY104" s="316"/>
      <c r="TZ104" s="315"/>
      <c r="VH104" s="314"/>
      <c r="VI104" s="316"/>
      <c r="VJ104" s="315"/>
      <c r="WR104" s="314"/>
      <c r="WS104" s="316"/>
      <c r="WT104" s="315"/>
      <c r="YB104" s="314"/>
      <c r="YC104" s="316"/>
      <c r="YD104" s="315"/>
      <c r="ZL104" s="314"/>
      <c r="ZM104" s="316"/>
      <c r="ZN104" s="315"/>
      <c r="AAV104" s="314"/>
      <c r="AAW104" s="316"/>
      <c r="AAX104" s="315"/>
      <c r="ACF104" s="314"/>
      <c r="ACG104" s="316"/>
      <c r="ACH104" s="315"/>
      <c r="ADP104" s="314"/>
      <c r="ADQ104" s="316"/>
      <c r="ADR104" s="315"/>
      <c r="AEZ104" s="314"/>
      <c r="AFA104" s="316"/>
      <c r="AFB104" s="315"/>
    </row>
    <row r="105" spans="3:866" x14ac:dyDescent="0.25">
      <c r="C105" s="148" t="s">
        <v>83</v>
      </c>
      <c r="D105" s="339">
        <v>0.75602744533010136</v>
      </c>
      <c r="E105" s="318">
        <v>0.77858188618029811</v>
      </c>
      <c r="F105" s="318">
        <v>0.76181170921547803</v>
      </c>
      <c r="AN105" s="318">
        <v>0.59092093277210811</v>
      </c>
      <c r="AO105" s="318">
        <v>0.84425231902208608</v>
      </c>
      <c r="AP105" s="318">
        <v>0.90800619647415715</v>
      </c>
      <c r="BX105" s="318">
        <v>0.88793350436031815</v>
      </c>
      <c r="BY105" s="318">
        <v>0.83753138511843428</v>
      </c>
      <c r="BZ105" s="318">
        <v>0.92217003918864748</v>
      </c>
      <c r="DH105" s="318">
        <v>1</v>
      </c>
      <c r="DI105" s="318">
        <v>0.66666666666666663</v>
      </c>
      <c r="DJ105" s="318">
        <v>1</v>
      </c>
      <c r="ER105" s="318">
        <v>1</v>
      </c>
      <c r="ES105" s="318">
        <v>1</v>
      </c>
      <c r="ET105" s="318">
        <v>1</v>
      </c>
      <c r="GB105" s="318">
        <v>1</v>
      </c>
      <c r="GC105" s="318">
        <v>0.99999081914895915</v>
      </c>
      <c r="GD105" s="318">
        <v>1</v>
      </c>
      <c r="HL105" s="318">
        <v>0</v>
      </c>
      <c r="HM105" s="318">
        <v>0</v>
      </c>
      <c r="HN105" s="318">
        <v>0</v>
      </c>
      <c r="IV105" s="318">
        <v>0</v>
      </c>
      <c r="IW105" s="318">
        <v>0</v>
      </c>
      <c r="IX105" s="318">
        <v>0</v>
      </c>
      <c r="KF105" s="318">
        <v>0</v>
      </c>
      <c r="KG105" s="318">
        <v>0</v>
      </c>
      <c r="KH105" s="318">
        <v>0</v>
      </c>
      <c r="LP105" s="318">
        <v>0</v>
      </c>
      <c r="LQ105" s="318">
        <v>0</v>
      </c>
      <c r="LR105" s="318">
        <v>0</v>
      </c>
      <c r="MZ105" s="318">
        <v>0</v>
      </c>
      <c r="NA105" s="318">
        <v>0</v>
      </c>
      <c r="NB105" s="318">
        <v>0</v>
      </c>
      <c r="OJ105" s="318">
        <v>0.94995016198124937</v>
      </c>
      <c r="OK105" s="318">
        <v>0.90086156472149392</v>
      </c>
      <c r="OL105" s="318">
        <v>0.58952889698236666</v>
      </c>
      <c r="PT105" s="318">
        <v>0.72190643862138182</v>
      </c>
      <c r="PU105" s="318">
        <v>0.78656859958546654</v>
      </c>
      <c r="PV105" s="318">
        <v>0.74833200866278404</v>
      </c>
      <c r="RD105" s="318">
        <v>1</v>
      </c>
      <c r="RE105" s="318">
        <v>1</v>
      </c>
      <c r="RF105" s="318">
        <v>0.25</v>
      </c>
      <c r="SN105" s="318">
        <v>0.93044235119649277</v>
      </c>
      <c r="SO105" s="318">
        <v>0.94922771764077396</v>
      </c>
      <c r="SP105" s="318">
        <v>0.93418817165492196</v>
      </c>
      <c r="TX105" s="318">
        <v>0.9334049206144921</v>
      </c>
      <c r="TY105" s="318">
        <v>0.75497179955100568</v>
      </c>
      <c r="TZ105" s="318">
        <v>0.93702299356570706</v>
      </c>
      <c r="VH105" s="318">
        <v>1</v>
      </c>
      <c r="VI105" s="318">
        <v>1</v>
      </c>
      <c r="VJ105" s="318">
        <v>1</v>
      </c>
      <c r="WR105" s="318">
        <v>0</v>
      </c>
      <c r="WS105" s="318">
        <v>0</v>
      </c>
      <c r="WT105" s="318">
        <v>0</v>
      </c>
      <c r="YB105" s="318">
        <v>0</v>
      </c>
      <c r="YC105" s="318">
        <v>0</v>
      </c>
      <c r="YD105" s="318">
        <v>0</v>
      </c>
      <c r="ZL105" s="318">
        <v>0</v>
      </c>
      <c r="ZM105" s="318">
        <v>0</v>
      </c>
      <c r="ZN105" s="318">
        <v>0</v>
      </c>
      <c r="AAV105" s="318">
        <v>1</v>
      </c>
      <c r="AAW105" s="318">
        <v>1</v>
      </c>
      <c r="AAX105" s="318">
        <v>1</v>
      </c>
      <c r="ACF105" s="318">
        <v>0.80524603515229398</v>
      </c>
      <c r="ACG105" s="318">
        <v>0.80505097883954624</v>
      </c>
      <c r="ACH105" s="318">
        <v>0.81029948880202651</v>
      </c>
      <c r="ADP105" s="318">
        <v>0</v>
      </c>
      <c r="ADQ105" s="318">
        <v>0</v>
      </c>
      <c r="ADR105" s="318">
        <v>0</v>
      </c>
      <c r="AEZ105" s="318">
        <v>0</v>
      </c>
      <c r="AFA105" s="318">
        <v>0</v>
      </c>
      <c r="AFB105" s="318">
        <v>0</v>
      </c>
    </row>
    <row r="106" spans="3:866" x14ac:dyDescent="0.25">
      <c r="C106" s="149" t="s">
        <v>84</v>
      </c>
      <c r="D106" s="339">
        <v>0.24161403067292844</v>
      </c>
      <c r="E106" s="318">
        <v>0.21851297888348423</v>
      </c>
      <c r="F106" s="318">
        <v>0.23670767725868655</v>
      </c>
      <c r="AN106" s="318">
        <v>0.40907906722789189</v>
      </c>
      <c r="AO106" s="318">
        <v>0.15574768097791389</v>
      </c>
      <c r="AP106" s="318">
        <v>9.1993803525842799E-2</v>
      </c>
      <c r="BX106" s="318">
        <v>8.010090720437324E-2</v>
      </c>
      <c r="BY106" s="318">
        <v>0.10985296585716135</v>
      </c>
      <c r="BZ106" s="318">
        <v>5.0106248758531514E-2</v>
      </c>
      <c r="DH106" s="318">
        <v>0</v>
      </c>
      <c r="DI106" s="318">
        <v>0</v>
      </c>
      <c r="DJ106" s="318">
        <v>0</v>
      </c>
      <c r="ER106" s="318">
        <v>0</v>
      </c>
      <c r="ES106" s="318">
        <v>0</v>
      </c>
      <c r="ET106" s="318">
        <v>0</v>
      </c>
      <c r="GB106" s="318">
        <v>0</v>
      </c>
      <c r="GC106" s="318">
        <v>9.1808510408853602E-6</v>
      </c>
      <c r="GD106" s="318">
        <v>0</v>
      </c>
      <c r="HL106" s="318">
        <v>0</v>
      </c>
      <c r="HM106" s="318">
        <v>0</v>
      </c>
      <c r="HN106" s="318">
        <v>0</v>
      </c>
      <c r="IV106" s="318">
        <v>0</v>
      </c>
      <c r="IW106" s="318">
        <v>0</v>
      </c>
      <c r="IX106" s="318">
        <v>0</v>
      </c>
      <c r="KF106" s="318">
        <v>0</v>
      </c>
      <c r="KG106" s="318">
        <v>0</v>
      </c>
      <c r="KH106" s="318">
        <v>0</v>
      </c>
      <c r="LP106" s="318">
        <v>0</v>
      </c>
      <c r="LQ106" s="318">
        <v>0</v>
      </c>
      <c r="LR106" s="318">
        <v>0</v>
      </c>
      <c r="MZ106" s="318">
        <v>0</v>
      </c>
      <c r="NA106" s="318">
        <v>0</v>
      </c>
      <c r="NB106" s="318">
        <v>0</v>
      </c>
      <c r="OJ106" s="318">
        <v>4.9325600228093056E-2</v>
      </c>
      <c r="OK106" s="318">
        <v>9.8066543215832858E-2</v>
      </c>
      <c r="OL106" s="318">
        <v>0.41020873228730559</v>
      </c>
      <c r="PT106" s="318">
        <v>0.27809356137861807</v>
      </c>
      <c r="PU106" s="318">
        <v>0.21343140041453337</v>
      </c>
      <c r="PV106" s="318">
        <v>0.24065772046582667</v>
      </c>
      <c r="RD106" s="318">
        <v>0</v>
      </c>
      <c r="RE106" s="318">
        <v>0</v>
      </c>
      <c r="RF106" s="318">
        <v>0</v>
      </c>
      <c r="SN106" s="318">
        <v>6.9386338946586537E-2</v>
      </c>
      <c r="SO106" s="318">
        <v>5.0772282359226116E-2</v>
      </c>
      <c r="SP106" s="318">
        <v>6.5804827907741559E-2</v>
      </c>
      <c r="TX106" s="318">
        <v>3.2643828988932394E-2</v>
      </c>
      <c r="TY106" s="318">
        <v>0.18839724623604912</v>
      </c>
      <c r="TZ106" s="318">
        <v>5.1299183146801285E-2</v>
      </c>
      <c r="VH106" s="318">
        <v>0</v>
      </c>
      <c r="VI106" s="318">
        <v>0</v>
      </c>
      <c r="VJ106" s="318">
        <v>0</v>
      </c>
      <c r="WR106" s="318">
        <v>0</v>
      </c>
      <c r="WS106" s="318">
        <v>0</v>
      </c>
      <c r="WT106" s="318">
        <v>0</v>
      </c>
      <c r="YB106" s="318">
        <v>0</v>
      </c>
      <c r="YC106" s="318">
        <v>0</v>
      </c>
      <c r="YD106" s="318">
        <v>0</v>
      </c>
      <c r="ZL106" s="318">
        <v>0</v>
      </c>
      <c r="ZM106" s="318">
        <v>0</v>
      </c>
      <c r="ZN106" s="318">
        <v>0</v>
      </c>
      <c r="AAV106" s="318">
        <v>0</v>
      </c>
      <c r="AAW106" s="318">
        <v>0</v>
      </c>
      <c r="AAX106" s="318">
        <v>0</v>
      </c>
      <c r="ACF106" s="318">
        <v>0.19074342259938087</v>
      </c>
      <c r="ACG106" s="318">
        <v>0.18730179261206156</v>
      </c>
      <c r="ACH106" s="318">
        <v>0.18632583213932713</v>
      </c>
      <c r="ADP106" s="318">
        <v>0</v>
      </c>
      <c r="ADQ106" s="318">
        <v>0</v>
      </c>
      <c r="ADR106" s="318">
        <v>0</v>
      </c>
      <c r="AEZ106" s="318">
        <v>0</v>
      </c>
      <c r="AFA106" s="318">
        <v>0</v>
      </c>
      <c r="AFB106" s="318">
        <v>0</v>
      </c>
    </row>
    <row r="107" spans="3:866" x14ac:dyDescent="0.25">
      <c r="C107" s="148" t="s">
        <v>85</v>
      </c>
      <c r="D107" s="339">
        <v>2.3585239969701544E-3</v>
      </c>
      <c r="E107" s="318">
        <v>2.9051349362175685E-3</v>
      </c>
      <c r="F107" s="318">
        <v>1.480613525835478E-3</v>
      </c>
      <c r="AN107" s="318">
        <v>0</v>
      </c>
      <c r="AO107" s="318">
        <v>0</v>
      </c>
      <c r="AP107" s="318">
        <v>0</v>
      </c>
      <c r="BX107" s="318">
        <v>3.1965588435308598E-2</v>
      </c>
      <c r="BY107" s="318">
        <v>5.2615649024404375E-2</v>
      </c>
      <c r="BZ107" s="318">
        <v>2.772371205282096E-2</v>
      </c>
      <c r="DH107" s="318">
        <v>0</v>
      </c>
      <c r="DI107" s="318">
        <v>0</v>
      </c>
      <c r="DJ107" s="318">
        <v>0</v>
      </c>
      <c r="ER107" s="318">
        <v>0</v>
      </c>
      <c r="ES107" s="318">
        <v>0</v>
      </c>
      <c r="ET107" s="318">
        <v>0</v>
      </c>
      <c r="GB107" s="318">
        <v>0</v>
      </c>
      <c r="GC107" s="318">
        <v>0</v>
      </c>
      <c r="GD107" s="318">
        <v>0</v>
      </c>
      <c r="HL107" s="318">
        <v>0</v>
      </c>
      <c r="HM107" s="318">
        <v>0</v>
      </c>
      <c r="HN107" s="318">
        <v>0</v>
      </c>
      <c r="IV107" s="318">
        <v>0</v>
      </c>
      <c r="IW107" s="318">
        <v>0</v>
      </c>
      <c r="IX107" s="318">
        <v>0</v>
      </c>
      <c r="KF107" s="318">
        <v>0</v>
      </c>
      <c r="KG107" s="318">
        <v>0</v>
      </c>
      <c r="KH107" s="318">
        <v>0</v>
      </c>
      <c r="LP107" s="318">
        <v>0</v>
      </c>
      <c r="LQ107" s="318">
        <v>0</v>
      </c>
      <c r="LR107" s="318">
        <v>0</v>
      </c>
      <c r="MZ107" s="318">
        <v>0</v>
      </c>
      <c r="NA107" s="318">
        <v>0</v>
      </c>
      <c r="NB107" s="318">
        <v>0</v>
      </c>
      <c r="OJ107" s="318">
        <v>7.2423779065747089E-4</v>
      </c>
      <c r="OK107" s="318">
        <v>1.071892062673238E-3</v>
      </c>
      <c r="OL107" s="318">
        <v>2.6237073032778555E-4</v>
      </c>
      <c r="PT107" s="318">
        <v>0</v>
      </c>
      <c r="PU107" s="318">
        <v>0</v>
      </c>
      <c r="PV107" s="318">
        <v>1.1010270871389153E-2</v>
      </c>
      <c r="RD107" s="318">
        <v>0</v>
      </c>
      <c r="RE107" s="318">
        <v>0</v>
      </c>
      <c r="RF107" s="318">
        <v>0</v>
      </c>
      <c r="SN107" s="318">
        <v>1.7130985692062633E-4</v>
      </c>
      <c r="SO107" s="318">
        <v>0</v>
      </c>
      <c r="SP107" s="318">
        <v>7.00043733641251E-6</v>
      </c>
      <c r="TX107" s="318">
        <v>3.3951250396575518E-2</v>
      </c>
      <c r="TY107" s="318">
        <v>5.6630954212945152E-2</v>
      </c>
      <c r="TZ107" s="318">
        <v>1.1677823287491642E-2</v>
      </c>
      <c r="VH107" s="318">
        <v>0</v>
      </c>
      <c r="VI107" s="318">
        <v>0</v>
      </c>
      <c r="VJ107" s="318">
        <v>0</v>
      </c>
      <c r="WR107" s="318">
        <v>0</v>
      </c>
      <c r="WS107" s="318">
        <v>0</v>
      </c>
      <c r="WT107" s="318">
        <v>0</v>
      </c>
      <c r="YB107" s="318">
        <v>0</v>
      </c>
      <c r="YC107" s="318">
        <v>0</v>
      </c>
      <c r="YD107" s="318">
        <v>0</v>
      </c>
      <c r="ZL107" s="318">
        <v>0</v>
      </c>
      <c r="ZM107" s="318">
        <v>0</v>
      </c>
      <c r="ZN107" s="318">
        <v>0</v>
      </c>
      <c r="AAV107" s="318">
        <v>0</v>
      </c>
      <c r="AAW107" s="318">
        <v>0</v>
      </c>
      <c r="AAX107" s="318">
        <v>0</v>
      </c>
      <c r="ACF107" s="318">
        <v>4.0105422483250417E-3</v>
      </c>
      <c r="ACG107" s="318">
        <v>7.6472285483921544E-3</v>
      </c>
      <c r="ACH107" s="318">
        <v>3.374679058646358E-3</v>
      </c>
      <c r="ADP107" s="318">
        <v>0</v>
      </c>
      <c r="ADQ107" s="318">
        <v>0</v>
      </c>
      <c r="ADR107" s="318">
        <v>0</v>
      </c>
      <c r="AEZ107" s="318">
        <v>0</v>
      </c>
      <c r="AFA107" s="318">
        <v>0</v>
      </c>
      <c r="AFB107" s="318">
        <v>0</v>
      </c>
    </row>
    <row r="108" spans="3:866" x14ac:dyDescent="0.25">
      <c r="C108" s="149" t="s">
        <v>86</v>
      </c>
      <c r="D108" s="314">
        <v>0.71143568555908476</v>
      </c>
      <c r="E108" s="318">
        <v>0.62013402437245679</v>
      </c>
      <c r="F108" s="318">
        <v>0.74399253094262652</v>
      </c>
      <c r="AN108" s="318">
        <v>0.81976279900222371</v>
      </c>
      <c r="AO108" s="318">
        <v>0.68490165727228536</v>
      </c>
      <c r="AP108" s="318">
        <v>0.875467790732263</v>
      </c>
      <c r="BX108" s="318">
        <v>0.88710047537965797</v>
      </c>
      <c r="BY108" s="318">
        <v>0.85405023557545812</v>
      </c>
      <c r="BZ108" s="318">
        <v>0.91194655965109483</v>
      </c>
      <c r="DH108" s="318">
        <v>0</v>
      </c>
      <c r="DI108" s="318">
        <v>0</v>
      </c>
      <c r="DJ108" s="318">
        <v>0</v>
      </c>
      <c r="ER108" s="318">
        <v>0</v>
      </c>
      <c r="ES108" s="318">
        <v>0</v>
      </c>
      <c r="ET108" s="318">
        <v>0</v>
      </c>
      <c r="GB108" s="318">
        <v>0</v>
      </c>
      <c r="GC108" s="318">
        <v>1.4687329258685131E-3</v>
      </c>
      <c r="GD108" s="318">
        <v>0</v>
      </c>
      <c r="HL108" s="318">
        <v>0</v>
      </c>
      <c r="HM108" s="318">
        <v>0</v>
      </c>
      <c r="HN108" s="318">
        <v>0</v>
      </c>
      <c r="IV108" s="318">
        <v>0</v>
      </c>
      <c r="IW108" s="318">
        <v>0</v>
      </c>
      <c r="IX108" s="318">
        <v>0</v>
      </c>
      <c r="KF108" s="318">
        <v>0</v>
      </c>
      <c r="KG108" s="318">
        <v>0</v>
      </c>
      <c r="KH108" s="318">
        <v>0</v>
      </c>
      <c r="LP108" s="318">
        <v>0</v>
      </c>
      <c r="LQ108" s="318">
        <v>0</v>
      </c>
      <c r="LR108" s="318">
        <v>0</v>
      </c>
      <c r="MZ108" s="318">
        <v>0</v>
      </c>
      <c r="NA108" s="318">
        <v>0</v>
      </c>
      <c r="NB108" s="318">
        <v>0</v>
      </c>
      <c r="OJ108" s="318">
        <v>0.77536148435293228</v>
      </c>
      <c r="OK108" s="318">
        <v>0.91492601926617445</v>
      </c>
      <c r="OL108" s="318">
        <v>0.79662657057473152</v>
      </c>
      <c r="PT108" s="318">
        <v>0.56412781045685245</v>
      </c>
      <c r="PU108" s="318">
        <v>0.74864849565040714</v>
      </c>
      <c r="PV108" s="318">
        <v>0.67410641354315015</v>
      </c>
      <c r="RD108" s="318">
        <v>1</v>
      </c>
      <c r="RE108" s="318">
        <v>0.33333333333333331</v>
      </c>
      <c r="RF108" s="318">
        <v>0.30400664697193502</v>
      </c>
      <c r="SN108" s="318">
        <v>0.62716393835737205</v>
      </c>
      <c r="SO108" s="318">
        <v>0.79642971028186815</v>
      </c>
      <c r="SP108" s="318">
        <v>0.52367998140829497</v>
      </c>
      <c r="TX108" s="318">
        <v>0.86541371723021188</v>
      </c>
      <c r="TY108" s="318">
        <v>0.9142119741720256</v>
      </c>
      <c r="TZ108" s="318">
        <v>0.90905127974759026</v>
      </c>
      <c r="VH108" s="318">
        <v>0.52709108652212644</v>
      </c>
      <c r="VI108" s="318">
        <v>0.36943111720356409</v>
      </c>
      <c r="VJ108" s="318">
        <v>9.4896700585877278E-2</v>
      </c>
      <c r="WR108" s="318">
        <v>0</v>
      </c>
      <c r="WS108" s="318">
        <v>0</v>
      </c>
      <c r="WT108" s="318">
        <v>0</v>
      </c>
      <c r="YB108" s="318">
        <v>0</v>
      </c>
      <c r="YC108" s="318">
        <v>0</v>
      </c>
      <c r="YD108" s="318">
        <v>0</v>
      </c>
      <c r="ZL108" s="318">
        <v>0</v>
      </c>
      <c r="ZM108" s="318">
        <v>0</v>
      </c>
      <c r="ZN108" s="318">
        <v>0</v>
      </c>
      <c r="AAV108" s="318">
        <v>0.2467793880837359</v>
      </c>
      <c r="AAW108" s="318">
        <v>0.61283290683347547</v>
      </c>
      <c r="AAX108" s="318">
        <v>0.5</v>
      </c>
      <c r="ACF108" s="318">
        <v>0.67280711665822834</v>
      </c>
      <c r="ACG108" s="318">
        <v>0.62104750793314134</v>
      </c>
      <c r="ACH108" s="318">
        <v>0.63392288386192619</v>
      </c>
      <c r="ADP108" s="318">
        <v>0</v>
      </c>
      <c r="ADQ108" s="318">
        <v>0</v>
      </c>
      <c r="ADR108" s="318">
        <v>0</v>
      </c>
      <c r="AEZ108" s="318">
        <v>0</v>
      </c>
      <c r="AFA108" s="318">
        <v>0</v>
      </c>
      <c r="AFB108" s="318">
        <v>0</v>
      </c>
    </row>
    <row r="109" spans="3:866" x14ac:dyDescent="0.25">
      <c r="C109" s="148" t="s">
        <v>87</v>
      </c>
      <c r="D109" s="314">
        <v>0.24430728315062475</v>
      </c>
      <c r="E109" s="318">
        <v>0.34145121987213534</v>
      </c>
      <c r="F109" s="318">
        <v>0.17273631373543941</v>
      </c>
      <c r="AN109" s="318">
        <v>0.14640495122773126</v>
      </c>
      <c r="AO109" s="318">
        <v>0.26690137751352083</v>
      </c>
      <c r="AP109" s="318">
        <v>0.1231120713434795</v>
      </c>
      <c r="BX109" s="318">
        <v>9.6758550805221499E-2</v>
      </c>
      <c r="BY109" s="318">
        <v>0.12459078653768008</v>
      </c>
      <c r="BZ109" s="318">
        <v>7.4197834501811763E-2</v>
      </c>
      <c r="DH109" s="318">
        <v>0</v>
      </c>
      <c r="DI109" s="318">
        <v>0</v>
      </c>
      <c r="DJ109" s="318">
        <v>0</v>
      </c>
      <c r="ER109" s="318">
        <v>0</v>
      </c>
      <c r="ES109" s="318">
        <v>0</v>
      </c>
      <c r="ET109" s="318">
        <v>0</v>
      </c>
      <c r="GB109" s="318">
        <v>0</v>
      </c>
      <c r="GC109" s="318">
        <v>0</v>
      </c>
      <c r="GD109" s="318">
        <v>0</v>
      </c>
      <c r="HL109" s="318">
        <v>0</v>
      </c>
      <c r="HM109" s="318">
        <v>0</v>
      </c>
      <c r="HN109" s="318">
        <v>0</v>
      </c>
      <c r="IV109" s="318">
        <v>0</v>
      </c>
      <c r="IW109" s="318">
        <v>0</v>
      </c>
      <c r="IX109" s="318">
        <v>0</v>
      </c>
      <c r="KF109" s="318">
        <v>0</v>
      </c>
      <c r="KG109" s="318">
        <v>0</v>
      </c>
      <c r="KH109" s="318">
        <v>0</v>
      </c>
      <c r="LP109" s="318">
        <v>0</v>
      </c>
      <c r="LQ109" s="318">
        <v>0</v>
      </c>
      <c r="LR109" s="318">
        <v>0</v>
      </c>
      <c r="MZ109" s="318">
        <v>0</v>
      </c>
      <c r="NA109" s="318">
        <v>0</v>
      </c>
      <c r="NB109" s="318">
        <v>0</v>
      </c>
      <c r="OJ109" s="318">
        <v>0.17725729156896458</v>
      </c>
      <c r="OK109" s="318">
        <v>4.9616808020933489E-2</v>
      </c>
      <c r="OL109" s="318">
        <v>0.1042508976496658</v>
      </c>
      <c r="PT109" s="318">
        <v>0.29057875107709125</v>
      </c>
      <c r="PU109" s="318">
        <v>0.22823049662013276</v>
      </c>
      <c r="PV109" s="318">
        <v>0.26668038715857378</v>
      </c>
      <c r="RD109" s="318">
        <v>0</v>
      </c>
      <c r="RE109" s="318">
        <v>0.33333333333333331</v>
      </c>
      <c r="RF109" s="318">
        <v>0.18463810930576072</v>
      </c>
      <c r="SN109" s="318">
        <v>0.2397437861203173</v>
      </c>
      <c r="SO109" s="318">
        <v>0.1466959319244043</v>
      </c>
      <c r="SP109" s="318">
        <v>0.31116484210294937</v>
      </c>
      <c r="TX109" s="318">
        <v>0.10607619585870474</v>
      </c>
      <c r="TY109" s="318">
        <v>4.7795287539552922E-2</v>
      </c>
      <c r="TZ109" s="318">
        <v>6.6653287812414558E-2</v>
      </c>
      <c r="VH109" s="318">
        <v>0.47290891347787356</v>
      </c>
      <c r="VI109" s="318">
        <v>0.63056888279643586</v>
      </c>
      <c r="VJ109" s="318">
        <v>0.90510329941412271</v>
      </c>
      <c r="WR109" s="318">
        <v>0</v>
      </c>
      <c r="WS109" s="318">
        <v>0</v>
      </c>
      <c r="WT109" s="318">
        <v>0</v>
      </c>
      <c r="YB109" s="318">
        <v>0</v>
      </c>
      <c r="YC109" s="318">
        <v>0</v>
      </c>
      <c r="YD109" s="318">
        <v>0</v>
      </c>
      <c r="ZL109" s="318">
        <v>0</v>
      </c>
      <c r="ZM109" s="318">
        <v>0</v>
      </c>
      <c r="ZN109" s="318">
        <v>0</v>
      </c>
      <c r="AAV109" s="318">
        <v>0</v>
      </c>
      <c r="AAW109" s="318">
        <v>0</v>
      </c>
      <c r="AAX109" s="318">
        <v>0</v>
      </c>
      <c r="ACF109" s="318">
        <v>0.22989288966826676</v>
      </c>
      <c r="ACG109" s="318">
        <v>0.29903755018540418</v>
      </c>
      <c r="ACH109" s="318">
        <v>0.27183699007935991</v>
      </c>
      <c r="ADP109" s="318">
        <v>0</v>
      </c>
      <c r="ADQ109" s="318">
        <v>0</v>
      </c>
      <c r="ADR109" s="318">
        <v>0</v>
      </c>
      <c r="AEZ109" s="318">
        <v>0</v>
      </c>
      <c r="AFA109" s="318">
        <v>0</v>
      </c>
      <c r="AFB109" s="318">
        <v>0</v>
      </c>
    </row>
    <row r="110" spans="3:866" x14ac:dyDescent="0.25">
      <c r="C110" s="149" t="s">
        <v>88</v>
      </c>
      <c r="D110" s="314">
        <v>4.4257031290290474E-2</v>
      </c>
      <c r="E110" s="318">
        <v>3.8414755755407842E-2</v>
      </c>
      <c r="F110" s="318">
        <v>8.3271155321934021E-2</v>
      </c>
      <c r="AN110" s="318">
        <v>3.3832249770045016E-2</v>
      </c>
      <c r="AO110" s="318">
        <v>4.8196965214193858E-2</v>
      </c>
      <c r="AP110" s="318">
        <v>1.4201379242576248E-3</v>
      </c>
      <c r="BX110" s="318">
        <v>1.6140973815120533E-2</v>
      </c>
      <c r="BY110" s="318">
        <v>2.1358977886861863E-2</v>
      </c>
      <c r="BZ110" s="318">
        <v>1.3855605847093461E-2</v>
      </c>
      <c r="DH110" s="318">
        <v>0</v>
      </c>
      <c r="DI110" s="318">
        <v>0</v>
      </c>
      <c r="DJ110" s="318">
        <v>0</v>
      </c>
      <c r="ER110" s="318">
        <v>0</v>
      </c>
      <c r="ES110" s="318">
        <v>0</v>
      </c>
      <c r="ET110" s="318">
        <v>0</v>
      </c>
      <c r="GB110" s="318">
        <v>0.75</v>
      </c>
      <c r="GC110" s="318">
        <v>0.66519793374079816</v>
      </c>
      <c r="GD110" s="318">
        <v>1</v>
      </c>
      <c r="HL110" s="318">
        <v>0</v>
      </c>
      <c r="HM110" s="318">
        <v>0</v>
      </c>
      <c r="HN110" s="318">
        <v>0</v>
      </c>
      <c r="IV110" s="318">
        <v>0</v>
      </c>
      <c r="IW110" s="318">
        <v>0</v>
      </c>
      <c r="IX110" s="318">
        <v>0</v>
      </c>
      <c r="KF110" s="318">
        <v>0</v>
      </c>
      <c r="KG110" s="318">
        <v>0</v>
      </c>
      <c r="KH110" s="318">
        <v>0</v>
      </c>
      <c r="LP110" s="318">
        <v>0</v>
      </c>
      <c r="LQ110" s="318">
        <v>0</v>
      </c>
      <c r="LR110" s="318">
        <v>0</v>
      </c>
      <c r="MZ110" s="318">
        <v>0</v>
      </c>
      <c r="NA110" s="318">
        <v>0</v>
      </c>
      <c r="NB110" s="318">
        <v>0</v>
      </c>
      <c r="OJ110" s="318">
        <v>4.7381224078103093E-2</v>
      </c>
      <c r="OK110" s="318">
        <v>3.5457172712892004E-2</v>
      </c>
      <c r="OL110" s="318">
        <v>9.9122531775602651E-2</v>
      </c>
      <c r="PT110" s="318">
        <v>0.14529343846605633</v>
      </c>
      <c r="PU110" s="318">
        <v>2.3121007729460089E-2</v>
      </c>
      <c r="PV110" s="318">
        <v>5.9213199298276023E-2</v>
      </c>
      <c r="RD110" s="318">
        <v>0</v>
      </c>
      <c r="RE110" s="318">
        <v>0</v>
      </c>
      <c r="RF110" s="318">
        <v>1.1355243722304283E-2</v>
      </c>
      <c r="SN110" s="318">
        <v>0.13309227552231051</v>
      </c>
      <c r="SO110" s="318">
        <v>5.6874357793727508E-2</v>
      </c>
      <c r="SP110" s="318">
        <v>0.16515517648875555</v>
      </c>
      <c r="TX110" s="318">
        <v>2.8510086911083397E-2</v>
      </c>
      <c r="TY110" s="318">
        <v>3.7992738288421389E-2</v>
      </c>
      <c r="TZ110" s="318">
        <v>2.4295432439995279E-2</v>
      </c>
      <c r="VH110" s="318">
        <v>0</v>
      </c>
      <c r="VI110" s="318">
        <v>0</v>
      </c>
      <c r="VJ110" s="318">
        <v>0</v>
      </c>
      <c r="WR110" s="318">
        <v>0</v>
      </c>
      <c r="WS110" s="318">
        <v>0</v>
      </c>
      <c r="WT110" s="318">
        <v>0</v>
      </c>
      <c r="YB110" s="318">
        <v>0</v>
      </c>
      <c r="YC110" s="318">
        <v>0</v>
      </c>
      <c r="YD110" s="318">
        <v>0</v>
      </c>
      <c r="ZL110" s="318">
        <v>0</v>
      </c>
      <c r="ZM110" s="318">
        <v>0</v>
      </c>
      <c r="ZN110" s="318">
        <v>0</v>
      </c>
      <c r="AAV110" s="318">
        <v>0.2532206119162641</v>
      </c>
      <c r="AAW110" s="318">
        <v>0.38716709316652453</v>
      </c>
      <c r="AAX110" s="318">
        <v>0.25</v>
      </c>
      <c r="ACF110" s="318">
        <v>9.7299993673504975E-2</v>
      </c>
      <c r="ACG110" s="318">
        <v>7.9914941881454357E-2</v>
      </c>
      <c r="ACH110" s="318">
        <v>9.4240126058713944E-2</v>
      </c>
      <c r="ADP110" s="318">
        <v>0</v>
      </c>
      <c r="ADQ110" s="318">
        <v>0</v>
      </c>
      <c r="ADR110" s="318">
        <v>0</v>
      </c>
      <c r="AEZ110" s="318">
        <v>0</v>
      </c>
      <c r="AFA110" s="318">
        <v>0</v>
      </c>
      <c r="AFB110" s="318">
        <v>0</v>
      </c>
    </row>
    <row r="111" spans="3:866" x14ac:dyDescent="0.25">
      <c r="C111" s="148" t="s">
        <v>89</v>
      </c>
      <c r="D111" s="339">
        <v>0.1432533310072816</v>
      </c>
      <c r="E111" s="318">
        <v>0.1081131941982042</v>
      </c>
      <c r="F111" s="318">
        <v>0.13029756665308112</v>
      </c>
      <c r="AN111" s="318">
        <v>2.3290130723869689E-2</v>
      </c>
      <c r="AO111" s="318">
        <v>5.4808392131801054E-2</v>
      </c>
      <c r="AP111" s="318">
        <v>3.1103470153457892E-3</v>
      </c>
      <c r="BX111" s="318">
        <v>1.7033295329806693E-2</v>
      </c>
      <c r="BY111" s="318">
        <v>2.0805248521518643E-2</v>
      </c>
      <c r="BZ111" s="318">
        <v>1.0173268971871764E-3</v>
      </c>
      <c r="DH111" s="318">
        <v>1</v>
      </c>
      <c r="DI111" s="318">
        <v>0.58604091456077023</v>
      </c>
      <c r="DJ111" s="318">
        <v>0.9514827586344714</v>
      </c>
      <c r="ER111" s="318">
        <v>0</v>
      </c>
      <c r="ES111" s="318">
        <v>0.33333333333333331</v>
      </c>
      <c r="ET111" s="318">
        <v>0</v>
      </c>
      <c r="GB111" s="318">
        <v>0.25</v>
      </c>
      <c r="GC111" s="318">
        <v>0.91348375535884818</v>
      </c>
      <c r="GD111" s="318">
        <v>0.55262039452884459</v>
      </c>
      <c r="HL111" s="318">
        <v>0</v>
      </c>
      <c r="HM111" s="318">
        <v>0</v>
      </c>
      <c r="HN111" s="318">
        <v>0</v>
      </c>
      <c r="IV111" s="318">
        <v>0</v>
      </c>
      <c r="IW111" s="318">
        <v>0</v>
      </c>
      <c r="IX111" s="318">
        <v>0</v>
      </c>
      <c r="KF111" s="318">
        <v>0</v>
      </c>
      <c r="KG111" s="318">
        <v>0</v>
      </c>
      <c r="KH111" s="318">
        <v>0</v>
      </c>
      <c r="LP111" s="318">
        <v>0</v>
      </c>
      <c r="LQ111" s="318">
        <v>0</v>
      </c>
      <c r="LR111" s="318">
        <v>0</v>
      </c>
      <c r="MZ111" s="318">
        <v>0</v>
      </c>
      <c r="NA111" s="318">
        <v>0</v>
      </c>
      <c r="NB111" s="318">
        <v>0</v>
      </c>
      <c r="OJ111" s="318">
        <v>0.37617870644907858</v>
      </c>
      <c r="OK111" s="318">
        <v>0.10267841938209314</v>
      </c>
      <c r="OL111" s="318">
        <v>0.3518314561304306</v>
      </c>
      <c r="PT111" s="318">
        <v>0.31880996156988922</v>
      </c>
      <c r="PU111" s="318">
        <v>0.24126389391497086</v>
      </c>
      <c r="PV111" s="318">
        <v>0.40011210317045043</v>
      </c>
      <c r="RD111" s="318">
        <v>0.26186532852128341</v>
      </c>
      <c r="RE111" s="318">
        <v>7.9314924211201177E-2</v>
      </c>
      <c r="RF111" s="318">
        <v>0</v>
      </c>
      <c r="SN111" s="318">
        <v>0.35682811116509772</v>
      </c>
      <c r="SO111" s="318">
        <v>0.30887476787876078</v>
      </c>
      <c r="SP111" s="318">
        <v>0.30531437439179793</v>
      </c>
      <c r="TX111" s="318">
        <v>0.53566263091718702</v>
      </c>
      <c r="TY111" s="318">
        <v>0.20238469505192727</v>
      </c>
      <c r="TZ111" s="318">
        <v>0.73339198903605185</v>
      </c>
      <c r="VH111" s="318">
        <v>0.5</v>
      </c>
      <c r="VI111" s="318">
        <v>0.33333333333333331</v>
      </c>
      <c r="VJ111" s="318">
        <v>0.25</v>
      </c>
      <c r="WR111" s="318">
        <v>0</v>
      </c>
      <c r="WS111" s="318">
        <v>0</v>
      </c>
      <c r="WT111" s="318">
        <v>0</v>
      </c>
      <c r="YB111" s="318">
        <v>0</v>
      </c>
      <c r="YC111" s="318">
        <v>0</v>
      </c>
      <c r="YD111" s="318">
        <v>0</v>
      </c>
      <c r="ZL111" s="318">
        <v>0</v>
      </c>
      <c r="ZM111" s="318">
        <v>0</v>
      </c>
      <c r="ZN111" s="318">
        <v>0</v>
      </c>
      <c r="AAV111" s="318">
        <v>0.25</v>
      </c>
      <c r="AAW111" s="318">
        <v>7.9736842105263148E-2</v>
      </c>
      <c r="AAX111" s="318">
        <v>0.57296456586421418</v>
      </c>
      <c r="ACF111" s="318">
        <v>7.0191176607227498E-2</v>
      </c>
      <c r="ACG111" s="318">
        <v>5.0553324766751728E-2</v>
      </c>
      <c r="ACH111" s="318">
        <v>4.9372540092970658E-2</v>
      </c>
      <c r="ADP111" s="318">
        <v>0</v>
      </c>
      <c r="ADQ111" s="318">
        <v>0</v>
      </c>
      <c r="ADR111" s="318">
        <v>0</v>
      </c>
      <c r="AEZ111" s="318">
        <v>0</v>
      </c>
      <c r="AFA111" s="318">
        <v>0</v>
      </c>
      <c r="AFB111" s="318">
        <v>0</v>
      </c>
    </row>
    <row r="112" spans="3:866" x14ac:dyDescent="0.25">
      <c r="C112" s="149" t="s">
        <v>90</v>
      </c>
      <c r="D112" s="339">
        <v>0.83018970706584216</v>
      </c>
      <c r="E112" s="318">
        <v>0.87170173118213068</v>
      </c>
      <c r="F112" s="318">
        <v>0.8417330742262229</v>
      </c>
      <c r="AN112" s="318">
        <v>0.97670938718485689</v>
      </c>
      <c r="AO112" s="318">
        <v>0.94518533651794046</v>
      </c>
      <c r="AP112" s="318">
        <v>0.99688965298465415</v>
      </c>
      <c r="BX112" s="318">
        <v>0.98296670467019331</v>
      </c>
      <c r="BY112" s="318">
        <v>0.97884440668278072</v>
      </c>
      <c r="BZ112" s="318">
        <v>0.99860410986579407</v>
      </c>
      <c r="DH112" s="318">
        <v>0</v>
      </c>
      <c r="DI112" s="318">
        <v>8.0625752105896495E-2</v>
      </c>
      <c r="DJ112" s="318">
        <v>4.8517241365528582E-2</v>
      </c>
      <c r="ER112" s="318">
        <v>0</v>
      </c>
      <c r="ES112" s="318">
        <v>0.33333333333333331</v>
      </c>
      <c r="ET112" s="318">
        <v>0.25</v>
      </c>
      <c r="GB112" s="318">
        <v>0</v>
      </c>
      <c r="GC112" s="318">
        <v>8.6516244641151777E-2</v>
      </c>
      <c r="GD112" s="318">
        <v>0.19737960547115538</v>
      </c>
      <c r="HL112" s="318">
        <v>0</v>
      </c>
      <c r="HM112" s="318">
        <v>0</v>
      </c>
      <c r="HN112" s="318">
        <v>0</v>
      </c>
      <c r="IV112" s="318">
        <v>0</v>
      </c>
      <c r="IW112" s="318">
        <v>0</v>
      </c>
      <c r="IX112" s="318">
        <v>0</v>
      </c>
      <c r="KF112" s="318">
        <v>0</v>
      </c>
      <c r="KG112" s="318">
        <v>0</v>
      </c>
      <c r="KH112" s="318">
        <v>0</v>
      </c>
      <c r="LP112" s="318">
        <v>0</v>
      </c>
      <c r="LQ112" s="318">
        <v>0</v>
      </c>
      <c r="LR112" s="318">
        <v>0</v>
      </c>
      <c r="MZ112" s="318">
        <v>0</v>
      </c>
      <c r="NA112" s="318">
        <v>0</v>
      </c>
      <c r="NB112" s="318">
        <v>0</v>
      </c>
      <c r="OJ112" s="318">
        <v>0.57786803400222875</v>
      </c>
      <c r="OK112" s="318">
        <v>0.87289494947585433</v>
      </c>
      <c r="OL112" s="318">
        <v>0.60314984320917686</v>
      </c>
      <c r="PT112" s="318">
        <v>0.43258580579663874</v>
      </c>
      <c r="PU112" s="318">
        <v>0.56505408043839223</v>
      </c>
      <c r="PV112" s="318">
        <v>0.26181357668548461</v>
      </c>
      <c r="RD112" s="318">
        <v>0.73813467147871659</v>
      </c>
      <c r="RE112" s="318">
        <v>0.58735174245546551</v>
      </c>
      <c r="RF112" s="318">
        <v>1</v>
      </c>
      <c r="SN112" s="318">
        <v>0.5950733643573094</v>
      </c>
      <c r="SO112" s="318">
        <v>0.67894530669132791</v>
      </c>
      <c r="SP112" s="318">
        <v>0.64691205791871487</v>
      </c>
      <c r="TX112" s="318">
        <v>0.46316701571230406</v>
      </c>
      <c r="TY112" s="318">
        <v>0.79758733352375388</v>
      </c>
      <c r="TZ112" s="318">
        <v>0.26660801096394809</v>
      </c>
      <c r="VH112" s="318">
        <v>0.25</v>
      </c>
      <c r="VI112" s="318">
        <v>0</v>
      </c>
      <c r="VJ112" s="318">
        <v>0</v>
      </c>
      <c r="WR112" s="318">
        <v>0</v>
      </c>
      <c r="WS112" s="318">
        <v>0</v>
      </c>
      <c r="WT112" s="318">
        <v>0</v>
      </c>
      <c r="YB112" s="318">
        <v>0</v>
      </c>
      <c r="YC112" s="318">
        <v>0</v>
      </c>
      <c r="YD112" s="318">
        <v>0</v>
      </c>
      <c r="ZL112" s="318">
        <v>0</v>
      </c>
      <c r="ZM112" s="318">
        <v>0</v>
      </c>
      <c r="ZN112" s="318">
        <v>0</v>
      </c>
      <c r="AAV112" s="318">
        <v>0.25</v>
      </c>
      <c r="AAW112" s="318">
        <v>0.58692982456140352</v>
      </c>
      <c r="AAX112" s="318">
        <v>0.17703543413578576</v>
      </c>
      <c r="ACF112" s="318">
        <v>0.82735320718499705</v>
      </c>
      <c r="ACG112" s="318">
        <v>0.85363127664504557</v>
      </c>
      <c r="ACH112" s="318">
        <v>0.83702853575927127</v>
      </c>
      <c r="ADP112" s="318">
        <v>0</v>
      </c>
      <c r="ADQ112" s="318">
        <v>0</v>
      </c>
      <c r="ADR112" s="318">
        <v>0</v>
      </c>
      <c r="AEZ112" s="318">
        <v>0</v>
      </c>
      <c r="AFA112" s="318">
        <v>0</v>
      </c>
      <c r="AFB112" s="318">
        <v>0</v>
      </c>
    </row>
    <row r="113" spans="3:834" x14ac:dyDescent="0.25">
      <c r="C113" s="148" t="s">
        <v>91</v>
      </c>
      <c r="D113" s="339">
        <v>2.6556961926876378E-2</v>
      </c>
      <c r="E113" s="318">
        <v>2.018507461966507E-2</v>
      </c>
      <c r="F113" s="318">
        <v>2.7969359120696029E-2</v>
      </c>
      <c r="AN113" s="318">
        <v>4.8209127337660579E-7</v>
      </c>
      <c r="AO113" s="318">
        <v>6.2713502586009728E-6</v>
      </c>
      <c r="AP113" s="318">
        <v>0</v>
      </c>
      <c r="BX113" s="318">
        <v>0</v>
      </c>
      <c r="BY113" s="318">
        <v>3.5034479570078439E-4</v>
      </c>
      <c r="BZ113" s="318">
        <v>3.785632370187165E-4</v>
      </c>
      <c r="DH113" s="318">
        <v>0</v>
      </c>
      <c r="DI113" s="318">
        <v>0</v>
      </c>
      <c r="DJ113" s="318">
        <v>0</v>
      </c>
      <c r="ER113" s="318">
        <v>0</v>
      </c>
      <c r="ES113" s="318">
        <v>0</v>
      </c>
      <c r="ET113" s="318">
        <v>0</v>
      </c>
      <c r="GB113" s="318">
        <v>0</v>
      </c>
      <c r="GC113" s="318">
        <v>0</v>
      </c>
      <c r="GD113" s="318">
        <v>0</v>
      </c>
      <c r="HL113" s="318">
        <v>0</v>
      </c>
      <c r="HM113" s="318">
        <v>0</v>
      </c>
      <c r="HN113" s="318">
        <v>0</v>
      </c>
      <c r="IV113" s="318">
        <v>0</v>
      </c>
      <c r="IW113" s="318">
        <v>0</v>
      </c>
      <c r="IX113" s="318">
        <v>0</v>
      </c>
      <c r="KF113" s="318">
        <v>0</v>
      </c>
      <c r="KG113" s="318">
        <v>0</v>
      </c>
      <c r="KH113" s="318">
        <v>0</v>
      </c>
      <c r="LP113" s="318">
        <v>0</v>
      </c>
      <c r="LQ113" s="318">
        <v>0</v>
      </c>
      <c r="LR113" s="318">
        <v>0</v>
      </c>
      <c r="MZ113" s="318">
        <v>0</v>
      </c>
      <c r="NA113" s="318">
        <v>0</v>
      </c>
      <c r="NB113" s="318">
        <v>0</v>
      </c>
      <c r="OJ113" s="318">
        <v>4.5953259548692664E-2</v>
      </c>
      <c r="OK113" s="318">
        <v>2.4426631142052502E-2</v>
      </c>
      <c r="OL113" s="318">
        <v>4.5018700660392645E-2</v>
      </c>
      <c r="PT113" s="318">
        <v>0.24860423263347189</v>
      </c>
      <c r="PU113" s="318">
        <v>0.19368202564663692</v>
      </c>
      <c r="PV113" s="318">
        <v>0.33807432014406513</v>
      </c>
      <c r="RD113" s="318">
        <v>0</v>
      </c>
      <c r="RE113" s="318">
        <v>0.33333333333333331</v>
      </c>
      <c r="RF113" s="318">
        <v>0</v>
      </c>
      <c r="SN113" s="318">
        <v>4.8098524477592913E-2</v>
      </c>
      <c r="SO113" s="318">
        <v>1.217992542991147E-2</v>
      </c>
      <c r="SP113" s="318">
        <v>4.7773567689487199E-2</v>
      </c>
      <c r="TX113" s="318">
        <v>1.170353370508837E-3</v>
      </c>
      <c r="TY113" s="318">
        <v>2.7971424318819403E-5</v>
      </c>
      <c r="TZ113" s="318">
        <v>0</v>
      </c>
      <c r="VH113" s="318">
        <v>0</v>
      </c>
      <c r="VI113" s="318">
        <v>0</v>
      </c>
      <c r="VJ113" s="318">
        <v>0</v>
      </c>
      <c r="WR113" s="318">
        <v>0</v>
      </c>
      <c r="WS113" s="318">
        <v>0</v>
      </c>
      <c r="WT113" s="318">
        <v>0</v>
      </c>
      <c r="YB113" s="318">
        <v>0</v>
      </c>
      <c r="YC113" s="318">
        <v>0</v>
      </c>
      <c r="YD113" s="318">
        <v>0</v>
      </c>
      <c r="ZL113" s="318">
        <v>0</v>
      </c>
      <c r="ZM113" s="318">
        <v>0</v>
      </c>
      <c r="ZN113" s="318">
        <v>0</v>
      </c>
      <c r="AAV113" s="318">
        <v>0</v>
      </c>
      <c r="AAW113" s="318">
        <v>0</v>
      </c>
      <c r="AAX113" s="318">
        <v>0</v>
      </c>
      <c r="ACF113" s="318">
        <v>0.1024556162077755</v>
      </c>
      <c r="ACG113" s="318">
        <v>9.5815398588202524E-2</v>
      </c>
      <c r="ACH113" s="318">
        <v>0.11359892414775807</v>
      </c>
      <c r="ADP113" s="318">
        <v>0</v>
      </c>
      <c r="ADQ113" s="318">
        <v>0</v>
      </c>
      <c r="ADR113" s="318">
        <v>0</v>
      </c>
      <c r="AEZ113" s="318">
        <v>0</v>
      </c>
      <c r="AFA113" s="318">
        <v>0</v>
      </c>
      <c r="AFB113" s="318">
        <v>0</v>
      </c>
    </row>
    <row r="114" spans="3:834" x14ac:dyDescent="0.25">
      <c r="C114" s="149" t="s">
        <v>92</v>
      </c>
      <c r="D114" s="314">
        <v>0.79777754790350897</v>
      </c>
      <c r="E114" s="318">
        <v>0.69589179351704356</v>
      </c>
      <c r="F114" s="318">
        <v>0.79928190272709565</v>
      </c>
      <c r="AN114" s="318">
        <v>8.060203573809592E-2</v>
      </c>
      <c r="AO114" s="318">
        <v>5.6330765171737206E-2</v>
      </c>
      <c r="AP114" s="318">
        <v>4.8131103999997912E-2</v>
      </c>
      <c r="BX114" s="318">
        <v>0</v>
      </c>
      <c r="BY114" s="318">
        <v>0</v>
      </c>
      <c r="BZ114" s="318">
        <v>0</v>
      </c>
      <c r="DH114" s="318">
        <v>0.32806122957385037</v>
      </c>
      <c r="DI114" s="318">
        <v>0</v>
      </c>
      <c r="DJ114" s="318">
        <v>0.24555160142348753</v>
      </c>
      <c r="ER114" s="318">
        <v>0</v>
      </c>
      <c r="ES114" s="318">
        <v>0</v>
      </c>
      <c r="ET114" s="318">
        <v>0</v>
      </c>
      <c r="GB114" s="318">
        <v>0</v>
      </c>
      <c r="GC114" s="318">
        <v>0</v>
      </c>
      <c r="GD114" s="318">
        <v>0</v>
      </c>
      <c r="HL114" s="318">
        <v>0</v>
      </c>
      <c r="HM114" s="318">
        <v>0</v>
      </c>
      <c r="HN114" s="318">
        <v>0</v>
      </c>
      <c r="IV114" s="318">
        <v>0</v>
      </c>
      <c r="IW114" s="318">
        <v>0</v>
      </c>
      <c r="IX114" s="318">
        <v>0</v>
      </c>
      <c r="KF114" s="318">
        <v>0</v>
      </c>
      <c r="KG114" s="318">
        <v>0</v>
      </c>
      <c r="KH114" s="318">
        <v>0</v>
      </c>
      <c r="LP114" s="318">
        <v>0</v>
      </c>
      <c r="LQ114" s="318">
        <v>0</v>
      </c>
      <c r="LR114" s="318">
        <v>0</v>
      </c>
      <c r="MZ114" s="318">
        <v>0</v>
      </c>
      <c r="NA114" s="318">
        <v>0</v>
      </c>
      <c r="NB114" s="318">
        <v>0</v>
      </c>
      <c r="OJ114" s="318">
        <v>0.98112900944009507</v>
      </c>
      <c r="OK114" s="318">
        <v>0.96644247538556183</v>
      </c>
      <c r="OL114" s="318">
        <v>0.95196752637289372</v>
      </c>
      <c r="PT114" s="318">
        <v>5.9050941452088987E-2</v>
      </c>
      <c r="PU114" s="318">
        <v>1.7878567361560616E-2</v>
      </c>
      <c r="PV114" s="318">
        <v>3.2129408952774954E-2</v>
      </c>
      <c r="RD114" s="318">
        <v>0.11778180815376151</v>
      </c>
      <c r="RE114" s="318">
        <v>0.26779118443733069</v>
      </c>
      <c r="RF114" s="318">
        <v>2.1204108797248031E-2</v>
      </c>
      <c r="SN114" s="318">
        <v>6.5491501579245201E-2</v>
      </c>
      <c r="SO114" s="318">
        <v>0.10305727723220991</v>
      </c>
      <c r="SP114" s="318">
        <v>5.1463064146178378E-2</v>
      </c>
      <c r="TX114" s="318">
        <v>0.86993899283401932</v>
      </c>
      <c r="TY114" s="318">
        <v>0.96887869748259581</v>
      </c>
      <c r="TZ114" s="318">
        <v>0.83713185962523018</v>
      </c>
      <c r="VH114" s="318">
        <v>0</v>
      </c>
      <c r="VI114" s="318">
        <v>0</v>
      </c>
      <c r="VJ114" s="318">
        <v>0</v>
      </c>
      <c r="WR114" s="318">
        <v>0</v>
      </c>
      <c r="WS114" s="318">
        <v>0</v>
      </c>
      <c r="WT114" s="318">
        <v>0</v>
      </c>
      <c r="YB114" s="318">
        <v>0</v>
      </c>
      <c r="YC114" s="318">
        <v>0</v>
      </c>
      <c r="YD114" s="318">
        <v>0</v>
      </c>
      <c r="ZL114" s="318">
        <v>0</v>
      </c>
      <c r="ZM114" s="318">
        <v>0</v>
      </c>
      <c r="ZN114" s="318">
        <v>0</v>
      </c>
      <c r="AAV114" s="318">
        <v>0</v>
      </c>
      <c r="AAW114" s="318">
        <v>0</v>
      </c>
      <c r="AAX114" s="318">
        <v>0</v>
      </c>
      <c r="ACF114" s="318">
        <v>4.5500131767226087E-2</v>
      </c>
      <c r="ACG114" s="318">
        <v>5.4609896832893551E-2</v>
      </c>
      <c r="ACH114" s="318">
        <v>6.7083418985558016E-2</v>
      </c>
      <c r="ADP114" s="318">
        <v>0</v>
      </c>
      <c r="ADQ114" s="318">
        <v>0</v>
      </c>
      <c r="ADR114" s="318">
        <v>0</v>
      </c>
      <c r="AEZ114" s="318">
        <v>0</v>
      </c>
      <c r="AFA114" s="318">
        <v>0</v>
      </c>
      <c r="AFB114" s="318">
        <v>0</v>
      </c>
    </row>
    <row r="115" spans="3:834" x14ac:dyDescent="0.25">
      <c r="C115" s="148" t="s">
        <v>93</v>
      </c>
      <c r="D115" s="314">
        <v>0.15755033200151389</v>
      </c>
      <c r="E115" s="318">
        <v>0.26736934143055613</v>
      </c>
      <c r="F115" s="318">
        <v>0.13898399459607896</v>
      </c>
      <c r="AN115" s="318">
        <v>0.90935145918669735</v>
      </c>
      <c r="AO115" s="318">
        <v>0.90936277726497161</v>
      </c>
      <c r="AP115" s="318">
        <v>0.95183026945535298</v>
      </c>
      <c r="BX115" s="318">
        <v>0.92769214430564595</v>
      </c>
      <c r="BY115" s="318">
        <v>1.0005931945176176</v>
      </c>
      <c r="BZ115" s="318">
        <v>0.98316245108217326</v>
      </c>
      <c r="DH115" s="318">
        <v>0.18137254901960784</v>
      </c>
      <c r="DI115" s="318">
        <v>4.1666666666666664E-2</v>
      </c>
      <c r="DJ115" s="318">
        <v>0</v>
      </c>
      <c r="ER115" s="318">
        <v>0</v>
      </c>
      <c r="ES115" s="318">
        <v>0</v>
      </c>
      <c r="ET115" s="318">
        <v>0</v>
      </c>
      <c r="GB115" s="318">
        <v>0</v>
      </c>
      <c r="GC115" s="318">
        <v>0.33333333333333331</v>
      </c>
      <c r="GD115" s="318">
        <v>0.5</v>
      </c>
      <c r="HL115" s="318">
        <v>0</v>
      </c>
      <c r="HM115" s="318">
        <v>0</v>
      </c>
      <c r="HN115" s="318">
        <v>0</v>
      </c>
      <c r="IV115" s="318">
        <v>0</v>
      </c>
      <c r="IW115" s="318">
        <v>0</v>
      </c>
      <c r="IX115" s="318">
        <v>0</v>
      </c>
      <c r="KF115" s="318">
        <v>0</v>
      </c>
      <c r="KG115" s="318">
        <v>0</v>
      </c>
      <c r="KH115" s="318">
        <v>0</v>
      </c>
      <c r="LP115" s="318">
        <v>0</v>
      </c>
      <c r="LQ115" s="318">
        <v>0</v>
      </c>
      <c r="LR115" s="318">
        <v>0</v>
      </c>
      <c r="MZ115" s="318">
        <v>0</v>
      </c>
      <c r="NA115" s="318">
        <v>0</v>
      </c>
      <c r="NB115" s="318">
        <v>0</v>
      </c>
      <c r="OJ115" s="318">
        <v>1.14165870609676E-2</v>
      </c>
      <c r="OK115" s="318">
        <v>2.4639361080733072E-2</v>
      </c>
      <c r="OL115" s="318">
        <v>2.902762940227311E-2</v>
      </c>
      <c r="PT115" s="318">
        <v>0.63914547283518841</v>
      </c>
      <c r="PU115" s="318">
        <v>0.45950268468208338</v>
      </c>
      <c r="PV115" s="318">
        <v>0.59929970475400118</v>
      </c>
      <c r="RD115" s="318">
        <v>0.63221819184623851</v>
      </c>
      <c r="RE115" s="318">
        <v>0.39887548222933594</v>
      </c>
      <c r="RF115" s="318">
        <v>0.97708510762627421</v>
      </c>
      <c r="SN115" s="318">
        <v>0.74218561939305627</v>
      </c>
      <c r="SO115" s="318">
        <v>0.75198036812689895</v>
      </c>
      <c r="SP115" s="318">
        <v>0.75251130800964205</v>
      </c>
      <c r="TX115" s="318">
        <v>3.4869026144990142E-2</v>
      </c>
      <c r="TY115" s="318">
        <v>2.9848004039332767E-2</v>
      </c>
      <c r="TZ115" s="318">
        <v>0.10157761453515493</v>
      </c>
      <c r="VH115" s="318">
        <v>1</v>
      </c>
      <c r="VI115" s="318">
        <v>0.47896440129449841</v>
      </c>
      <c r="VJ115" s="318">
        <v>0.90428294834945533</v>
      </c>
      <c r="WR115" s="318">
        <v>0</v>
      </c>
      <c r="WS115" s="318">
        <v>0</v>
      </c>
      <c r="WT115" s="318">
        <v>0</v>
      </c>
      <c r="YB115" s="318">
        <v>0</v>
      </c>
      <c r="YC115" s="318">
        <v>0</v>
      </c>
      <c r="YD115" s="318">
        <v>0</v>
      </c>
      <c r="ZL115" s="318">
        <v>0</v>
      </c>
      <c r="ZM115" s="318">
        <v>0</v>
      </c>
      <c r="ZN115" s="318">
        <v>0</v>
      </c>
      <c r="AAV115" s="318">
        <v>0.99628622284326451</v>
      </c>
      <c r="AAW115" s="318">
        <v>1</v>
      </c>
      <c r="AAX115" s="318">
        <v>0.75731063195221715</v>
      </c>
      <c r="ACF115" s="318">
        <v>0.45745938318709201</v>
      </c>
      <c r="ACG115" s="318">
        <v>0.51160652097496739</v>
      </c>
      <c r="ACH115" s="318">
        <v>0.46015926165510168</v>
      </c>
      <c r="ADP115" s="318">
        <v>0</v>
      </c>
      <c r="ADQ115" s="318">
        <v>0</v>
      </c>
      <c r="ADR115" s="318">
        <v>0</v>
      </c>
      <c r="AEZ115" s="318">
        <v>0</v>
      </c>
      <c r="AFA115" s="318">
        <v>0</v>
      </c>
      <c r="AFB115" s="318">
        <v>0</v>
      </c>
    </row>
    <row r="116" spans="3:834" x14ac:dyDescent="0.25">
      <c r="C116" s="149" t="s">
        <v>94</v>
      </c>
      <c r="D116" s="314">
        <v>5.0209853167653331E-3</v>
      </c>
      <c r="E116" s="318">
        <v>0</v>
      </c>
      <c r="F116" s="318">
        <v>9.1761092985158457E-3</v>
      </c>
      <c r="AN116" s="318">
        <v>0</v>
      </c>
      <c r="AO116" s="318">
        <v>0</v>
      </c>
      <c r="AP116" s="318">
        <v>0</v>
      </c>
      <c r="BX116" s="318">
        <v>0</v>
      </c>
      <c r="BY116" s="318">
        <v>0</v>
      </c>
      <c r="BZ116" s="318">
        <v>7.2628963687897336E-4</v>
      </c>
      <c r="DH116" s="318">
        <v>0</v>
      </c>
      <c r="DI116" s="318">
        <v>0</v>
      </c>
      <c r="DJ116" s="318">
        <v>0</v>
      </c>
      <c r="ER116" s="318">
        <v>0</v>
      </c>
      <c r="ES116" s="318">
        <v>0</v>
      </c>
      <c r="ET116" s="318">
        <v>0</v>
      </c>
      <c r="GB116" s="318">
        <v>0</v>
      </c>
      <c r="GC116" s="318">
        <v>0</v>
      </c>
      <c r="GD116" s="318">
        <v>0</v>
      </c>
      <c r="HL116" s="318">
        <v>0</v>
      </c>
      <c r="HM116" s="318">
        <v>0</v>
      </c>
      <c r="HN116" s="318">
        <v>0</v>
      </c>
      <c r="IV116" s="318">
        <v>0</v>
      </c>
      <c r="IW116" s="318">
        <v>0</v>
      </c>
      <c r="IX116" s="318">
        <v>0</v>
      </c>
      <c r="KF116" s="318">
        <v>0</v>
      </c>
      <c r="KG116" s="318">
        <v>0</v>
      </c>
      <c r="KH116" s="318">
        <v>0</v>
      </c>
      <c r="LP116" s="318">
        <v>0</v>
      </c>
      <c r="LQ116" s="318">
        <v>0</v>
      </c>
      <c r="LR116" s="318">
        <v>0</v>
      </c>
      <c r="MZ116" s="318">
        <v>0</v>
      </c>
      <c r="NA116" s="318">
        <v>0</v>
      </c>
      <c r="NB116" s="318">
        <v>0</v>
      </c>
      <c r="OJ116" s="318">
        <v>7.7821667762607578E-4</v>
      </c>
      <c r="OK116" s="318">
        <v>0</v>
      </c>
      <c r="OL116" s="318">
        <v>3.4136773952737052E-3</v>
      </c>
      <c r="PT116" s="318">
        <v>2.1386419951224003E-2</v>
      </c>
      <c r="PU116" s="318">
        <v>0</v>
      </c>
      <c r="PV116" s="318">
        <v>6.1977185581124215E-2</v>
      </c>
      <c r="RD116" s="318">
        <v>0</v>
      </c>
      <c r="RE116" s="318">
        <v>0</v>
      </c>
      <c r="RF116" s="318">
        <v>0</v>
      </c>
      <c r="SN116" s="318">
        <v>1.7277206483390449E-2</v>
      </c>
      <c r="SO116" s="318">
        <v>0</v>
      </c>
      <c r="SP116" s="318">
        <v>4.1380020480768206E-2</v>
      </c>
      <c r="TX116" s="318">
        <v>0</v>
      </c>
      <c r="TY116" s="318">
        <v>0</v>
      </c>
      <c r="TZ116" s="318">
        <v>0</v>
      </c>
      <c r="VH116" s="318">
        <v>0</v>
      </c>
      <c r="VI116" s="318">
        <v>0</v>
      </c>
      <c r="VJ116" s="318">
        <v>0</v>
      </c>
      <c r="WR116" s="318">
        <v>0</v>
      </c>
      <c r="WS116" s="318">
        <v>0</v>
      </c>
      <c r="WT116" s="318">
        <v>0</v>
      </c>
      <c r="YB116" s="318">
        <v>0</v>
      </c>
      <c r="YC116" s="318">
        <v>0</v>
      </c>
      <c r="YD116" s="318">
        <v>0</v>
      </c>
      <c r="ZL116" s="318">
        <v>0</v>
      </c>
      <c r="ZM116" s="318">
        <v>0</v>
      </c>
      <c r="ZN116" s="318">
        <v>0</v>
      </c>
      <c r="AAV116" s="318">
        <v>0</v>
      </c>
      <c r="AAW116" s="318">
        <v>0</v>
      </c>
      <c r="AAX116" s="318">
        <v>3.7726358148893357E-2</v>
      </c>
      <c r="ACF116" s="318">
        <v>3.3795590836574664E-2</v>
      </c>
      <c r="ACG116" s="318">
        <v>0</v>
      </c>
      <c r="ACH116" s="318">
        <v>3.0264143067054834E-2</v>
      </c>
      <c r="ADP116" s="318">
        <v>0</v>
      </c>
      <c r="ADQ116" s="318">
        <v>0</v>
      </c>
      <c r="ADR116" s="318">
        <v>0</v>
      </c>
      <c r="AEZ116" s="318">
        <v>0</v>
      </c>
      <c r="AFA116" s="318">
        <v>0</v>
      </c>
      <c r="AFB116" s="318">
        <v>0</v>
      </c>
    </row>
    <row r="117" spans="3:834" x14ac:dyDescent="0.25">
      <c r="C117" s="148" t="s">
        <v>95</v>
      </c>
      <c r="D117" s="314">
        <v>3.9651134778211888E-2</v>
      </c>
      <c r="E117" s="318">
        <v>3.6738865052400371E-2</v>
      </c>
      <c r="F117" s="318">
        <v>5.2557993378309478E-2</v>
      </c>
      <c r="AN117" s="318">
        <v>1.0046505075206651E-2</v>
      </c>
      <c r="AO117" s="318">
        <v>3.4306457563291363E-2</v>
      </c>
      <c r="AP117" s="318">
        <v>3.862654464905839E-5</v>
      </c>
      <c r="BX117" s="318">
        <v>7.2307855694353967E-2</v>
      </c>
      <c r="BY117" s="318">
        <v>-5.9319451761789474E-4</v>
      </c>
      <c r="BZ117" s="318">
        <v>1.6111259280947803E-2</v>
      </c>
      <c r="DH117" s="318">
        <v>0.49056622140654171</v>
      </c>
      <c r="DI117" s="318">
        <v>0.625</v>
      </c>
      <c r="DJ117" s="318">
        <v>0.50444839857651247</v>
      </c>
      <c r="ER117" s="318">
        <v>0</v>
      </c>
      <c r="ES117" s="318">
        <v>0</v>
      </c>
      <c r="ET117" s="318">
        <v>0</v>
      </c>
      <c r="GB117" s="318">
        <v>0.5</v>
      </c>
      <c r="GC117" s="318">
        <v>0</v>
      </c>
      <c r="GD117" s="318">
        <v>0</v>
      </c>
      <c r="HL117" s="318">
        <v>0</v>
      </c>
      <c r="HM117" s="318">
        <v>0</v>
      </c>
      <c r="HN117" s="318">
        <v>0</v>
      </c>
      <c r="IV117" s="318">
        <v>0</v>
      </c>
      <c r="IW117" s="318">
        <v>0</v>
      </c>
      <c r="IX117" s="318">
        <v>0</v>
      </c>
      <c r="KF117" s="318">
        <v>0</v>
      </c>
      <c r="KG117" s="318">
        <v>0</v>
      </c>
      <c r="KH117" s="318">
        <v>0</v>
      </c>
      <c r="LP117" s="318">
        <v>0</v>
      </c>
      <c r="LQ117" s="318">
        <v>0</v>
      </c>
      <c r="LR117" s="318">
        <v>0</v>
      </c>
      <c r="MZ117" s="318">
        <v>0</v>
      </c>
      <c r="NA117" s="318">
        <v>0</v>
      </c>
      <c r="NB117" s="318">
        <v>0</v>
      </c>
      <c r="OJ117" s="318">
        <v>6.6761868213113277E-3</v>
      </c>
      <c r="OK117" s="318">
        <v>8.9181635337051198E-3</v>
      </c>
      <c r="OL117" s="318">
        <v>1.559116682955947E-2</v>
      </c>
      <c r="PT117" s="318">
        <v>0.2804171657614985</v>
      </c>
      <c r="PU117" s="318">
        <v>0.52261874795635599</v>
      </c>
      <c r="PV117" s="318">
        <v>0.30659370071209968</v>
      </c>
      <c r="RD117" s="318">
        <v>0.25</v>
      </c>
      <c r="RE117" s="318">
        <v>0.33333333333333331</v>
      </c>
      <c r="RF117" s="318">
        <v>1.7107835764776657E-3</v>
      </c>
      <c r="SN117" s="318">
        <v>0.1750456725443082</v>
      </c>
      <c r="SO117" s="318">
        <v>0.14496235464089099</v>
      </c>
      <c r="SP117" s="318">
        <v>0.1546456073634114</v>
      </c>
      <c r="TX117" s="318">
        <v>9.5191981020990551E-2</v>
      </c>
      <c r="TY117" s="318">
        <v>1.2732984780713756E-3</v>
      </c>
      <c r="TZ117" s="318">
        <v>6.1290525839614918E-2</v>
      </c>
      <c r="VH117" s="318">
        <v>0</v>
      </c>
      <c r="VI117" s="318">
        <v>0.18770226537216828</v>
      </c>
      <c r="VJ117" s="318">
        <v>9.5717051650544671E-2</v>
      </c>
      <c r="WR117" s="318">
        <v>0</v>
      </c>
      <c r="WS117" s="318">
        <v>0</v>
      </c>
      <c r="WT117" s="318">
        <v>0</v>
      </c>
      <c r="YB117" s="318">
        <v>0</v>
      </c>
      <c r="YC117" s="318">
        <v>0</v>
      </c>
      <c r="YD117" s="318">
        <v>0</v>
      </c>
      <c r="ZL117" s="318">
        <v>0</v>
      </c>
      <c r="ZM117" s="318">
        <v>0</v>
      </c>
      <c r="ZN117" s="318">
        <v>0</v>
      </c>
      <c r="AAV117" s="318">
        <v>3.7137771567355361E-3</v>
      </c>
      <c r="AAW117" s="318">
        <v>0</v>
      </c>
      <c r="AAX117" s="318">
        <v>0.20496300989888958</v>
      </c>
      <c r="ACF117" s="318">
        <v>0.46324489420910725</v>
      </c>
      <c r="ACG117" s="318">
        <v>0.43378358219213914</v>
      </c>
      <c r="ACH117" s="318">
        <v>0.44249317629228546</v>
      </c>
      <c r="ADP117" s="318">
        <v>0</v>
      </c>
      <c r="ADQ117" s="318">
        <v>0</v>
      </c>
      <c r="ADR117" s="318">
        <v>0</v>
      </c>
      <c r="AEZ117" s="318">
        <v>0</v>
      </c>
      <c r="AFA117" s="318">
        <v>0</v>
      </c>
      <c r="AFB117" s="318">
        <v>0</v>
      </c>
    </row>
    <row r="118" spans="3:834" x14ac:dyDescent="0.25">
      <c r="C118" s="149" t="s">
        <v>96</v>
      </c>
      <c r="D118" s="339">
        <v>9.227310567183776E-2</v>
      </c>
      <c r="E118" s="318">
        <v>9.3108522908208924E-2</v>
      </c>
      <c r="F118" s="318">
        <v>0.10729847324996382</v>
      </c>
      <c r="AN118" s="318">
        <v>0.1202877840444002</v>
      </c>
      <c r="AO118" s="318">
        <v>8.4128521337154857E-2</v>
      </c>
      <c r="AP118" s="318">
        <v>7.6710158855441996E-2</v>
      </c>
      <c r="BX118" s="318">
        <v>0.54499499127485496</v>
      </c>
      <c r="BY118" s="318">
        <v>0.47599781814779246</v>
      </c>
      <c r="BZ118" s="318">
        <v>0.47193039049722263</v>
      </c>
      <c r="DH118" s="318">
        <v>0.7844690040531983</v>
      </c>
      <c r="DI118" s="318">
        <v>0.85286025503048057</v>
      </c>
      <c r="DJ118" s="318">
        <v>0.89220328493087309</v>
      </c>
      <c r="ER118" s="318">
        <v>0</v>
      </c>
      <c r="ES118" s="318">
        <v>0</v>
      </c>
      <c r="ET118" s="318">
        <v>0</v>
      </c>
      <c r="GB118" s="318">
        <v>0.26545496496974308</v>
      </c>
      <c r="GC118" s="318">
        <v>0.26584379659934759</v>
      </c>
      <c r="GD118" s="318">
        <v>0.26455821374872435</v>
      </c>
      <c r="HL118" s="318">
        <v>0</v>
      </c>
      <c r="HM118" s="318">
        <v>0</v>
      </c>
      <c r="HN118" s="318">
        <v>0</v>
      </c>
      <c r="IV118" s="318">
        <v>0</v>
      </c>
      <c r="IW118" s="318">
        <v>0</v>
      </c>
      <c r="IX118" s="318">
        <v>0</v>
      </c>
      <c r="KF118" s="318">
        <v>0</v>
      </c>
      <c r="KG118" s="318">
        <v>0</v>
      </c>
      <c r="KH118" s="318">
        <v>0</v>
      </c>
      <c r="LP118" s="318">
        <v>0</v>
      </c>
      <c r="LQ118" s="318">
        <v>0</v>
      </c>
      <c r="LR118" s="318">
        <v>0</v>
      </c>
      <c r="MZ118" s="318">
        <v>0</v>
      </c>
      <c r="NA118" s="318">
        <v>0</v>
      </c>
      <c r="NB118" s="318">
        <v>0</v>
      </c>
      <c r="OJ118" s="318">
        <v>4.3558540052107186E-2</v>
      </c>
      <c r="OK118" s="318">
        <v>5.8075751765427376E-2</v>
      </c>
      <c r="OL118" s="318">
        <v>4.6203157823036023E-2</v>
      </c>
      <c r="PT118" s="318">
        <v>0.1781077376071584</v>
      </c>
      <c r="PU118" s="318">
        <v>0.10664423273517509</v>
      </c>
      <c r="PV118" s="318">
        <v>0.10846195986443691</v>
      </c>
      <c r="RD118" s="318">
        <v>0.14983313454668978</v>
      </c>
      <c r="RE118" s="318">
        <v>0.24416182174746534</v>
      </c>
      <c r="RF118" s="318">
        <v>1.1151412079209508E-2</v>
      </c>
      <c r="SN118" s="318">
        <v>0.40143149575032649</v>
      </c>
      <c r="SO118" s="318">
        <v>0.36875660185644782</v>
      </c>
      <c r="SP118" s="318">
        <v>0.3397542114782135</v>
      </c>
      <c r="TX118" s="318">
        <v>0.23359946691719949</v>
      </c>
      <c r="TY118" s="318">
        <v>5.5273836007841554E-2</v>
      </c>
      <c r="TZ118" s="318">
        <v>0.14470379366023661</v>
      </c>
      <c r="VH118" s="318">
        <v>0.27377215615755851</v>
      </c>
      <c r="VI118" s="318">
        <v>0.49406235460436215</v>
      </c>
      <c r="VJ118" s="318">
        <v>0.62365481858097827</v>
      </c>
      <c r="WR118" s="318">
        <v>0</v>
      </c>
      <c r="WS118" s="318">
        <v>0</v>
      </c>
      <c r="WT118" s="318">
        <v>0</v>
      </c>
      <c r="YB118" s="318">
        <v>0</v>
      </c>
      <c r="YC118" s="318">
        <v>0</v>
      </c>
      <c r="YD118" s="318">
        <v>0</v>
      </c>
      <c r="ZL118" s="318">
        <v>0</v>
      </c>
      <c r="ZM118" s="318">
        <v>0</v>
      </c>
      <c r="ZN118" s="318">
        <v>0</v>
      </c>
      <c r="AAV118" s="318">
        <v>0.65869989269657303</v>
      </c>
      <c r="AAW118" s="318">
        <v>0.6802532200398228</v>
      </c>
      <c r="AAX118" s="318">
        <v>0.91259973396518501</v>
      </c>
      <c r="ACF118" s="318">
        <v>0.12178522710944928</v>
      </c>
      <c r="ACG118" s="318">
        <v>0.11718292727528805</v>
      </c>
      <c r="ACH118" s="318">
        <v>0.11907336381761609</v>
      </c>
      <c r="ADP118" s="318">
        <v>0</v>
      </c>
      <c r="ADQ118" s="318">
        <v>0</v>
      </c>
      <c r="ADR118" s="318">
        <v>0</v>
      </c>
      <c r="AEZ118" s="318">
        <v>0</v>
      </c>
      <c r="AFA118" s="318">
        <v>0</v>
      </c>
      <c r="AFB118" s="318">
        <v>0</v>
      </c>
    </row>
    <row r="119" spans="3:834" x14ac:dyDescent="0.25">
      <c r="C119" s="148" t="s">
        <v>97</v>
      </c>
      <c r="D119" s="314">
        <v>0.92981054852410505</v>
      </c>
      <c r="E119" s="318">
        <v>0.91903146606321562</v>
      </c>
      <c r="F119" s="318">
        <v>0.90936211021394819</v>
      </c>
      <c r="AN119" s="318">
        <v>0.95609474596959609</v>
      </c>
      <c r="AO119" s="318">
        <v>0.85193924795755793</v>
      </c>
      <c r="AP119" s="318">
        <v>0.99948381625972904</v>
      </c>
      <c r="BX119" s="318">
        <v>0.50119708255290218</v>
      </c>
      <c r="BY119" s="318">
        <v>0.8708565949512761</v>
      </c>
      <c r="BZ119" s="318">
        <v>0.85242566576248335</v>
      </c>
      <c r="DH119" s="318">
        <v>1</v>
      </c>
      <c r="DI119" s="318">
        <v>0.88595438175270103</v>
      </c>
      <c r="DJ119" s="318">
        <v>0.93939393939393945</v>
      </c>
      <c r="ER119" s="318">
        <v>0</v>
      </c>
      <c r="ES119" s="318">
        <v>0</v>
      </c>
      <c r="ET119" s="318">
        <v>0</v>
      </c>
      <c r="GB119" s="318">
        <v>0.5</v>
      </c>
      <c r="GC119" s="318">
        <v>0</v>
      </c>
      <c r="GD119" s="318">
        <v>0.25</v>
      </c>
      <c r="HL119" s="318">
        <v>0</v>
      </c>
      <c r="HM119" s="318">
        <v>0</v>
      </c>
      <c r="HN119" s="318">
        <v>0</v>
      </c>
      <c r="IV119" s="318">
        <v>0</v>
      </c>
      <c r="IW119" s="318">
        <v>0</v>
      </c>
      <c r="IX119" s="318">
        <v>0</v>
      </c>
      <c r="KF119" s="318">
        <v>0</v>
      </c>
      <c r="KG119" s="318">
        <v>0</v>
      </c>
      <c r="KH119" s="318">
        <v>0</v>
      </c>
      <c r="LP119" s="318">
        <v>0</v>
      </c>
      <c r="LQ119" s="318">
        <v>0</v>
      </c>
      <c r="LR119" s="318">
        <v>0</v>
      </c>
      <c r="MZ119" s="318">
        <v>0</v>
      </c>
      <c r="NA119" s="318">
        <v>0</v>
      </c>
      <c r="NB119" s="318">
        <v>0</v>
      </c>
      <c r="OJ119" s="318">
        <v>0.38100163596659764</v>
      </c>
      <c r="OK119" s="318">
        <v>0.47734246917427842</v>
      </c>
      <c r="OL119" s="318">
        <v>0.38671953673032899</v>
      </c>
      <c r="PT119" s="318">
        <v>0.3391271271361973</v>
      </c>
      <c r="PU119" s="318">
        <v>0.73612228943402747</v>
      </c>
      <c r="PV119" s="318">
        <v>0.47812015644057593</v>
      </c>
      <c r="RD119" s="318">
        <v>3.9947823251263656E-3</v>
      </c>
      <c r="RE119" s="318">
        <v>2.0429466149716673E-2</v>
      </c>
      <c r="RF119" s="318">
        <v>0</v>
      </c>
      <c r="SN119" s="318">
        <v>0.82719847109624911</v>
      </c>
      <c r="SO119" s="318">
        <v>0.81082236652223594</v>
      </c>
      <c r="SP119" s="318">
        <v>0.90399272441564771</v>
      </c>
      <c r="TX119" s="318">
        <v>0.78633152780438809</v>
      </c>
      <c r="TY119" s="318">
        <v>0.79500629821205282</v>
      </c>
      <c r="TZ119" s="318">
        <v>0.59216343231421842</v>
      </c>
      <c r="VH119" s="318">
        <v>0.98890429958391124</v>
      </c>
      <c r="VI119" s="318">
        <v>1</v>
      </c>
      <c r="VJ119" s="318">
        <v>0.75</v>
      </c>
      <c r="WR119" s="318">
        <v>0</v>
      </c>
      <c r="WS119" s="318">
        <v>0</v>
      </c>
      <c r="WT119" s="318">
        <v>0</v>
      </c>
      <c r="YB119" s="318">
        <v>0</v>
      </c>
      <c r="YC119" s="318">
        <v>0</v>
      </c>
      <c r="YD119" s="318">
        <v>0</v>
      </c>
      <c r="ZL119" s="318">
        <v>0</v>
      </c>
      <c r="ZM119" s="318">
        <v>0</v>
      </c>
      <c r="ZN119" s="318">
        <v>0</v>
      </c>
      <c r="AAV119" s="318">
        <v>0.92062513829569093</v>
      </c>
      <c r="AAW119" s="318">
        <v>0.80185757912212319</v>
      </c>
      <c r="AAX119" s="318">
        <v>0.95408734479606627</v>
      </c>
      <c r="ACF119" s="318">
        <v>0.91163656488284373</v>
      </c>
      <c r="ACG119" s="318">
        <v>0.91241436708794221</v>
      </c>
      <c r="ACH119" s="318">
        <v>0.91439327872111731</v>
      </c>
      <c r="ADP119" s="318">
        <v>0</v>
      </c>
      <c r="ADQ119" s="318">
        <v>0</v>
      </c>
      <c r="ADR119" s="318">
        <v>0</v>
      </c>
      <c r="AEZ119" s="318">
        <v>0</v>
      </c>
      <c r="AFA119" s="318">
        <v>0</v>
      </c>
      <c r="AFB119" s="318">
        <v>0</v>
      </c>
    </row>
    <row r="120" spans="3:834" ht="22.5" x14ac:dyDescent="0.25">
      <c r="C120" s="149" t="s">
        <v>98</v>
      </c>
      <c r="D120" s="314">
        <v>7.018945147589481E-2</v>
      </c>
      <c r="E120" s="318">
        <v>8.0968533936784257E-2</v>
      </c>
      <c r="F120" s="318">
        <v>9.0637889786051834E-2</v>
      </c>
      <c r="AN120" s="318">
        <v>4.3905254030403872E-2</v>
      </c>
      <c r="AO120" s="318">
        <v>0.14806075204244193</v>
      </c>
      <c r="AP120" s="318">
        <v>5.1618374027090537E-4</v>
      </c>
      <c r="BX120" s="318">
        <v>0.49880291744709782</v>
      </c>
      <c r="BY120" s="318">
        <v>0.1291434050487239</v>
      </c>
      <c r="BZ120" s="318">
        <v>0.14757433423751676</v>
      </c>
      <c r="DH120" s="318">
        <v>0</v>
      </c>
      <c r="DI120" s="318">
        <v>0.1140456182472989</v>
      </c>
      <c r="DJ120" s="318">
        <v>6.0606060606060608E-2</v>
      </c>
      <c r="ER120" s="318">
        <v>0</v>
      </c>
      <c r="ES120" s="318">
        <v>0</v>
      </c>
      <c r="ET120" s="318">
        <v>0</v>
      </c>
      <c r="GB120" s="318">
        <v>0</v>
      </c>
      <c r="GC120" s="318">
        <v>0</v>
      </c>
      <c r="GD120" s="318">
        <v>0.25</v>
      </c>
      <c r="HL120" s="318">
        <v>0</v>
      </c>
      <c r="HM120" s="318">
        <v>0</v>
      </c>
      <c r="HN120" s="318">
        <v>0</v>
      </c>
      <c r="IV120" s="318">
        <v>0</v>
      </c>
      <c r="IW120" s="318">
        <v>0</v>
      </c>
      <c r="IX120" s="318">
        <v>0</v>
      </c>
      <c r="KF120" s="318">
        <v>0</v>
      </c>
      <c r="KG120" s="318">
        <v>0</v>
      </c>
      <c r="KH120" s="318">
        <v>0</v>
      </c>
      <c r="LP120" s="318">
        <v>0</v>
      </c>
      <c r="LQ120" s="318">
        <v>0</v>
      </c>
      <c r="LR120" s="318">
        <v>0</v>
      </c>
      <c r="MZ120" s="318">
        <v>0</v>
      </c>
      <c r="NA120" s="318">
        <v>0</v>
      </c>
      <c r="NB120" s="318">
        <v>0</v>
      </c>
      <c r="OJ120" s="318">
        <v>0.61899836403340236</v>
      </c>
      <c r="OK120" s="318">
        <v>0.52265753082572164</v>
      </c>
      <c r="OL120" s="318">
        <v>0.61328046326967112</v>
      </c>
      <c r="PT120" s="318">
        <v>0.6608728728638027</v>
      </c>
      <c r="PU120" s="318">
        <v>0.26387771056597253</v>
      </c>
      <c r="PV120" s="318">
        <v>0.52187984355942407</v>
      </c>
      <c r="RD120" s="318">
        <v>0.99600521767487371</v>
      </c>
      <c r="RE120" s="318">
        <v>0.64623720051694999</v>
      </c>
      <c r="RF120" s="318">
        <v>1</v>
      </c>
      <c r="SN120" s="318">
        <v>0.17280152890375083</v>
      </c>
      <c r="SO120" s="318">
        <v>0.1891776334777642</v>
      </c>
      <c r="SP120" s="318">
        <v>9.6007275584352264E-2</v>
      </c>
      <c r="TX120" s="318">
        <v>0.2136684721956118</v>
      </c>
      <c r="TY120" s="318">
        <v>0.20499370178794726</v>
      </c>
      <c r="TZ120" s="318">
        <v>0.40783656768578164</v>
      </c>
      <c r="VH120" s="318">
        <v>1.1095700416088764E-2</v>
      </c>
      <c r="VI120" s="318">
        <v>0</v>
      </c>
      <c r="VJ120" s="318">
        <v>0</v>
      </c>
      <c r="WR120" s="318">
        <v>0</v>
      </c>
      <c r="WS120" s="318">
        <v>0</v>
      </c>
      <c r="WT120" s="318">
        <v>0</v>
      </c>
      <c r="YB120" s="318">
        <v>0</v>
      </c>
      <c r="YC120" s="318">
        <v>0</v>
      </c>
      <c r="YD120" s="318">
        <v>0</v>
      </c>
      <c r="ZL120" s="318">
        <v>0</v>
      </c>
      <c r="ZM120" s="318">
        <v>0</v>
      </c>
      <c r="ZN120" s="318">
        <v>0</v>
      </c>
      <c r="AAV120" s="318">
        <v>7.9374861704309074E-2</v>
      </c>
      <c r="AAW120" s="318">
        <v>0.19814242087787673</v>
      </c>
      <c r="AAX120" s="318">
        <v>4.5912655203933755E-2</v>
      </c>
      <c r="ACF120" s="318">
        <v>8.8363435117156289E-2</v>
      </c>
      <c r="ACG120" s="318">
        <v>8.7585632912057745E-2</v>
      </c>
      <c r="ACH120" s="318">
        <v>8.5606721278882705E-2</v>
      </c>
      <c r="ADP120" s="318">
        <v>0</v>
      </c>
      <c r="ADQ120" s="318">
        <v>0</v>
      </c>
      <c r="ADR120" s="318">
        <v>0</v>
      </c>
      <c r="AEZ120" s="318">
        <v>0</v>
      </c>
      <c r="AFA120" s="318">
        <v>0</v>
      </c>
      <c r="AFB120" s="318">
        <v>0</v>
      </c>
    </row>
    <row r="121" spans="3:834" ht="22.5" x14ac:dyDescent="0.25">
      <c r="C121" s="148" t="s">
        <v>99</v>
      </c>
      <c r="D121" s="339">
        <v>6.5153939405986497E-3</v>
      </c>
      <c r="E121" s="318">
        <v>5.6702228667594792E-3</v>
      </c>
      <c r="F121" s="318">
        <v>2.8692424401679704E-3</v>
      </c>
      <c r="AN121" s="318">
        <v>0.25276625172890732</v>
      </c>
      <c r="AO121" s="318">
        <v>2.1593204804657498E-2</v>
      </c>
      <c r="AP121" s="318">
        <v>0</v>
      </c>
      <c r="BX121" s="318">
        <v>0</v>
      </c>
      <c r="BY121" s="318">
        <v>0</v>
      </c>
      <c r="BZ121" s="318">
        <v>0</v>
      </c>
      <c r="DH121" s="318">
        <v>0</v>
      </c>
      <c r="DI121" s="318">
        <v>0</v>
      </c>
      <c r="DJ121" s="318">
        <v>0</v>
      </c>
      <c r="ER121" s="318">
        <v>0</v>
      </c>
      <c r="ES121" s="318">
        <v>0</v>
      </c>
      <c r="ET121" s="318">
        <v>0</v>
      </c>
      <c r="GB121" s="318">
        <v>0</v>
      </c>
      <c r="GC121" s="318">
        <v>0</v>
      </c>
      <c r="GD121" s="318">
        <v>0</v>
      </c>
      <c r="HL121" s="318">
        <v>0</v>
      </c>
      <c r="HM121" s="318">
        <v>0</v>
      </c>
      <c r="HN121" s="318">
        <v>0</v>
      </c>
      <c r="IV121" s="318">
        <v>0</v>
      </c>
      <c r="IW121" s="318">
        <v>0</v>
      </c>
      <c r="IX121" s="318">
        <v>0</v>
      </c>
      <c r="KF121" s="318">
        <v>0</v>
      </c>
      <c r="KG121" s="318">
        <v>0</v>
      </c>
      <c r="KH121" s="318">
        <v>0</v>
      </c>
      <c r="LP121" s="318">
        <v>0</v>
      </c>
      <c r="LQ121" s="318">
        <v>0</v>
      </c>
      <c r="LR121" s="318">
        <v>0</v>
      </c>
      <c r="MZ121" s="318">
        <v>0</v>
      </c>
      <c r="NA121" s="318">
        <v>0</v>
      </c>
      <c r="NB121" s="318">
        <v>0</v>
      </c>
      <c r="OJ121" s="318">
        <v>5.2906396256824105E-2</v>
      </c>
      <c r="OK121" s="318">
        <v>9.4237914754877153E-2</v>
      </c>
      <c r="OL121" s="318">
        <v>3.1704711981118315E-2</v>
      </c>
      <c r="PT121" s="318">
        <v>2.0048008760543162E-2</v>
      </c>
      <c r="PU121" s="318">
        <v>4.8108014455640388E-3</v>
      </c>
      <c r="PV121" s="318">
        <v>9.1713585005904746E-3</v>
      </c>
      <c r="RD121" s="318">
        <v>0</v>
      </c>
      <c r="RE121" s="318">
        <v>0</v>
      </c>
      <c r="RF121" s="318">
        <v>0</v>
      </c>
      <c r="SN121" s="318">
        <v>1.9870282920845115E-2</v>
      </c>
      <c r="SO121" s="318">
        <v>9.410223195009008E-4</v>
      </c>
      <c r="SP121" s="318">
        <v>1.0076779966148425E-3</v>
      </c>
      <c r="TX121" s="318">
        <v>5.6729363118350048E-3</v>
      </c>
      <c r="TY121" s="318">
        <v>1.6479724788596029E-3</v>
      </c>
      <c r="TZ121" s="318">
        <v>3.8446159997539446E-3</v>
      </c>
      <c r="VH121" s="318">
        <v>0</v>
      </c>
      <c r="VI121" s="318">
        <v>0</v>
      </c>
      <c r="VJ121" s="318">
        <v>0</v>
      </c>
      <c r="WR121" s="318">
        <v>0</v>
      </c>
      <c r="WS121" s="318">
        <v>0</v>
      </c>
      <c r="WT121" s="318">
        <v>0</v>
      </c>
      <c r="YB121" s="318">
        <v>0</v>
      </c>
      <c r="YC121" s="318">
        <v>0</v>
      </c>
      <c r="YD121" s="318">
        <v>0</v>
      </c>
      <c r="ZL121" s="318">
        <v>0</v>
      </c>
      <c r="ZM121" s="318">
        <v>0</v>
      </c>
      <c r="ZN121" s="318">
        <v>0</v>
      </c>
      <c r="AAV121" s="318">
        <v>0</v>
      </c>
      <c r="AAW121" s="318">
        <v>0</v>
      </c>
      <c r="AAX121" s="318">
        <v>0</v>
      </c>
      <c r="ACF121" s="318">
        <v>1.8816369893499822E-2</v>
      </c>
      <c r="ACG121" s="318">
        <v>3.2636657914407265E-2</v>
      </c>
      <c r="ACH121" s="318">
        <v>1.6697015186695644E-2</v>
      </c>
      <c r="ADP121" s="318">
        <v>0</v>
      </c>
      <c r="ADQ121" s="318">
        <v>0</v>
      </c>
      <c r="ADR121" s="318">
        <v>0</v>
      </c>
      <c r="AEZ121" s="318">
        <v>0</v>
      </c>
      <c r="AFA121" s="318">
        <v>0</v>
      </c>
      <c r="AFB121" s="318">
        <v>0</v>
      </c>
    </row>
    <row r="122" spans="3:834" x14ac:dyDescent="0.25">
      <c r="C122" s="149" t="s">
        <v>100</v>
      </c>
      <c r="D122" s="339">
        <v>0.37331846755450987</v>
      </c>
      <c r="E122" s="318">
        <v>0.40903836266477644</v>
      </c>
      <c r="F122" s="318">
        <v>0.3889990221893791</v>
      </c>
      <c r="AN122" s="318">
        <v>0</v>
      </c>
      <c r="AO122" s="318">
        <v>2.2590410048214387E-4</v>
      </c>
      <c r="AP122" s="318">
        <v>0.25</v>
      </c>
      <c r="BX122" s="318">
        <v>3.6045314109165814E-3</v>
      </c>
      <c r="BY122" s="318">
        <v>6.0997067448680352E-2</v>
      </c>
      <c r="BZ122" s="318">
        <v>0</v>
      </c>
      <c r="DH122" s="318">
        <v>0</v>
      </c>
      <c r="DI122" s="318">
        <v>0</v>
      </c>
      <c r="DJ122" s="318">
        <v>0</v>
      </c>
      <c r="ER122" s="318">
        <v>0</v>
      </c>
      <c r="ES122" s="318">
        <v>0</v>
      </c>
      <c r="ET122" s="318">
        <v>0</v>
      </c>
      <c r="GB122" s="318">
        <v>0</v>
      </c>
      <c r="GC122" s="318">
        <v>0</v>
      </c>
      <c r="GD122" s="318">
        <v>0</v>
      </c>
      <c r="HL122" s="318">
        <v>0</v>
      </c>
      <c r="HM122" s="318">
        <v>0</v>
      </c>
      <c r="HN122" s="318">
        <v>0</v>
      </c>
      <c r="IV122" s="318">
        <v>0</v>
      </c>
      <c r="IW122" s="318">
        <v>0</v>
      </c>
      <c r="IX122" s="318">
        <v>0</v>
      </c>
      <c r="KF122" s="318">
        <v>0</v>
      </c>
      <c r="KG122" s="318">
        <v>0</v>
      </c>
      <c r="KH122" s="318">
        <v>0</v>
      </c>
      <c r="LP122" s="318">
        <v>0</v>
      </c>
      <c r="LQ122" s="318">
        <v>0</v>
      </c>
      <c r="LR122" s="318">
        <v>0</v>
      </c>
      <c r="MZ122" s="318">
        <v>0</v>
      </c>
      <c r="NA122" s="318">
        <v>0</v>
      </c>
      <c r="NB122" s="318">
        <v>0</v>
      </c>
      <c r="OJ122" s="318">
        <v>9.4400179471242712E-2</v>
      </c>
      <c r="OK122" s="318">
        <v>5.4131850308521239E-2</v>
      </c>
      <c r="OL122" s="318">
        <v>0.12618557956450591</v>
      </c>
      <c r="PT122" s="318">
        <v>0.1239470239632969</v>
      </c>
      <c r="PU122" s="318">
        <v>7.5541544619232168E-2</v>
      </c>
      <c r="PV122" s="318">
        <v>5.9452633386772605E-2</v>
      </c>
      <c r="RD122" s="318">
        <v>0</v>
      </c>
      <c r="RE122" s="318">
        <v>0.64346481051817472</v>
      </c>
      <c r="RF122" s="318">
        <v>0</v>
      </c>
      <c r="SN122" s="318">
        <v>0.22708557558046516</v>
      </c>
      <c r="SO122" s="318">
        <v>8.4475820301211077E-2</v>
      </c>
      <c r="SP122" s="318">
        <v>0.15590401573292118</v>
      </c>
      <c r="TX122" s="318">
        <v>0.41021357481964504</v>
      </c>
      <c r="TY122" s="318">
        <v>0.66503605611317085</v>
      </c>
      <c r="TZ122" s="318">
        <v>0.14158072321196929</v>
      </c>
      <c r="VH122" s="318">
        <v>0.25522445820433437</v>
      </c>
      <c r="VI122" s="318">
        <v>0.35440894223231423</v>
      </c>
      <c r="VJ122" s="318">
        <v>6.8924488813616958E-2</v>
      </c>
      <c r="WR122" s="318">
        <v>0</v>
      </c>
      <c r="WS122" s="318">
        <v>0</v>
      </c>
      <c r="WT122" s="318">
        <v>0</v>
      </c>
      <c r="YB122" s="318">
        <v>0</v>
      </c>
      <c r="YC122" s="318">
        <v>0</v>
      </c>
      <c r="YD122" s="318">
        <v>0</v>
      </c>
      <c r="ZL122" s="318">
        <v>0</v>
      </c>
      <c r="ZM122" s="318">
        <v>0</v>
      </c>
      <c r="ZN122" s="318">
        <v>0</v>
      </c>
      <c r="AAV122" s="318">
        <v>0.10820649062590262</v>
      </c>
      <c r="AAW122" s="318">
        <v>9.0746984514370424E-2</v>
      </c>
      <c r="AAX122" s="318">
        <v>0.51296667334474222</v>
      </c>
      <c r="ACF122" s="318">
        <v>0.2893390905447189</v>
      </c>
      <c r="ACG122" s="318">
        <v>0.26343295617629847</v>
      </c>
      <c r="ACH122" s="318">
        <v>0.28621973929193484</v>
      </c>
      <c r="ADP122" s="318">
        <v>0</v>
      </c>
      <c r="ADQ122" s="318">
        <v>0</v>
      </c>
      <c r="ADR122" s="318">
        <v>0</v>
      </c>
      <c r="AEZ122" s="318">
        <v>0</v>
      </c>
      <c r="AFA122" s="318">
        <v>0</v>
      </c>
      <c r="AFB122" s="318">
        <v>0</v>
      </c>
    </row>
    <row r="123" spans="3:834" x14ac:dyDescent="0.25">
      <c r="C123" s="148" t="s">
        <v>101</v>
      </c>
      <c r="D123" s="339">
        <v>7.0627468595692064E-2</v>
      </c>
      <c r="E123" s="318">
        <v>8.3036555994121339E-2</v>
      </c>
      <c r="F123" s="318">
        <v>8.5071190215304099E-2</v>
      </c>
      <c r="AN123" s="318">
        <v>0</v>
      </c>
      <c r="AO123" s="318">
        <v>4.6256553908248511E-5</v>
      </c>
      <c r="AP123" s="318">
        <v>0.25</v>
      </c>
      <c r="BX123" s="318">
        <v>5.7208237986270023E-4</v>
      </c>
      <c r="BY123" s="318">
        <v>0.40115042414420859</v>
      </c>
      <c r="BZ123" s="318">
        <v>0</v>
      </c>
      <c r="DH123" s="318">
        <v>0.50961538461538458</v>
      </c>
      <c r="DI123" s="318">
        <v>0.33353162799920683</v>
      </c>
      <c r="DJ123" s="318">
        <v>0.75</v>
      </c>
      <c r="ER123" s="318">
        <v>0</v>
      </c>
      <c r="ES123" s="318">
        <v>0</v>
      </c>
      <c r="ET123" s="318">
        <v>0</v>
      </c>
      <c r="GB123" s="318">
        <v>0</v>
      </c>
      <c r="GC123" s="318">
        <v>0</v>
      </c>
      <c r="GD123" s="318">
        <v>0.25</v>
      </c>
      <c r="HL123" s="318">
        <v>0</v>
      </c>
      <c r="HM123" s="318">
        <v>0</v>
      </c>
      <c r="HN123" s="318">
        <v>0</v>
      </c>
      <c r="IV123" s="318">
        <v>0</v>
      </c>
      <c r="IW123" s="318">
        <v>0</v>
      </c>
      <c r="IX123" s="318">
        <v>0</v>
      </c>
      <c r="KF123" s="318">
        <v>0</v>
      </c>
      <c r="KG123" s="318">
        <v>0</v>
      </c>
      <c r="KH123" s="318">
        <v>0</v>
      </c>
      <c r="LP123" s="318">
        <v>0</v>
      </c>
      <c r="LQ123" s="318">
        <v>0</v>
      </c>
      <c r="LR123" s="318">
        <v>0</v>
      </c>
      <c r="MZ123" s="318">
        <v>0</v>
      </c>
      <c r="NA123" s="318">
        <v>0</v>
      </c>
      <c r="NB123" s="318">
        <v>0</v>
      </c>
      <c r="OJ123" s="318">
        <v>0.17283956514385257</v>
      </c>
      <c r="OK123" s="318">
        <v>0.12830095305554803</v>
      </c>
      <c r="OL123" s="318">
        <v>0.12193526873998847</v>
      </c>
      <c r="PT123" s="318">
        <v>0.24666959968295291</v>
      </c>
      <c r="PU123" s="318">
        <v>0.23022391275583587</v>
      </c>
      <c r="PV123" s="318">
        <v>0.18743544934074793</v>
      </c>
      <c r="RD123" s="318">
        <v>0.45852279385913519</v>
      </c>
      <c r="RE123" s="318">
        <v>0.18240941467946734</v>
      </c>
      <c r="RF123" s="318">
        <v>0.25</v>
      </c>
      <c r="SN123" s="318">
        <v>0.2466778434182309</v>
      </c>
      <c r="SO123" s="318">
        <v>0.11035814109517043</v>
      </c>
      <c r="SP123" s="318">
        <v>0.25285133752310163</v>
      </c>
      <c r="TX123" s="318">
        <v>0.13346809075952545</v>
      </c>
      <c r="TY123" s="318">
        <v>6.0247874297628672E-2</v>
      </c>
      <c r="TZ123" s="318">
        <v>0.19478131900716605</v>
      </c>
      <c r="VH123" s="318">
        <v>1.1609907120743036E-3</v>
      </c>
      <c r="VI123" s="318">
        <v>1.4124293785310734E-3</v>
      </c>
      <c r="VJ123" s="318">
        <v>0</v>
      </c>
      <c r="WR123" s="318">
        <v>0</v>
      </c>
      <c r="WS123" s="318">
        <v>0</v>
      </c>
      <c r="WT123" s="318">
        <v>0</v>
      </c>
      <c r="YB123" s="318">
        <v>0</v>
      </c>
      <c r="YC123" s="318">
        <v>0</v>
      </c>
      <c r="YD123" s="318">
        <v>0</v>
      </c>
      <c r="ZL123" s="318">
        <v>0</v>
      </c>
      <c r="ZM123" s="318">
        <v>0</v>
      </c>
      <c r="ZN123" s="318">
        <v>0</v>
      </c>
      <c r="AAV123" s="318">
        <v>0.3118531107604342</v>
      </c>
      <c r="AAW123" s="318">
        <v>0.3909262020402966</v>
      </c>
      <c r="AAX123" s="318">
        <v>0.14520681301640359</v>
      </c>
      <c r="ACF123" s="318">
        <v>0.1395779097581025</v>
      </c>
      <c r="ACG123" s="318">
        <v>0.1352188697724386</v>
      </c>
      <c r="ACH123" s="318">
        <v>0.13849528237509598</v>
      </c>
      <c r="ADP123" s="318">
        <v>0</v>
      </c>
      <c r="ADQ123" s="318">
        <v>0</v>
      </c>
      <c r="ADR123" s="318">
        <v>0</v>
      </c>
      <c r="AEZ123" s="318">
        <v>0</v>
      </c>
      <c r="AFA123" s="318">
        <v>0</v>
      </c>
      <c r="AFB123" s="318">
        <v>0</v>
      </c>
    </row>
    <row r="124" spans="3:834" ht="22.5" x14ac:dyDescent="0.25">
      <c r="C124" s="149" t="s">
        <v>102</v>
      </c>
      <c r="D124" s="339">
        <v>0.26912144836216056</v>
      </c>
      <c r="E124" s="318">
        <v>0.2012471455575616</v>
      </c>
      <c r="F124" s="318">
        <v>0.22637656641585802</v>
      </c>
      <c r="AN124" s="318">
        <v>0</v>
      </c>
      <c r="AO124" s="318">
        <v>0.31146796787428543</v>
      </c>
      <c r="AP124" s="318">
        <v>0</v>
      </c>
      <c r="BX124" s="318">
        <v>0</v>
      </c>
      <c r="BY124" s="318">
        <v>0</v>
      </c>
      <c r="BZ124" s="318">
        <v>1.0070052539404553E-2</v>
      </c>
      <c r="DH124" s="318">
        <v>0.11458333333333333</v>
      </c>
      <c r="DI124" s="318">
        <v>0</v>
      </c>
      <c r="DJ124" s="318">
        <v>0</v>
      </c>
      <c r="ER124" s="318">
        <v>0</v>
      </c>
      <c r="ES124" s="318">
        <v>0</v>
      </c>
      <c r="ET124" s="318">
        <v>0</v>
      </c>
      <c r="GB124" s="318">
        <v>0.25</v>
      </c>
      <c r="GC124" s="318">
        <v>0.66666666666666663</v>
      </c>
      <c r="GD124" s="318">
        <v>0.75</v>
      </c>
      <c r="HL124" s="318">
        <v>0</v>
      </c>
      <c r="HM124" s="318">
        <v>0</v>
      </c>
      <c r="HN124" s="318">
        <v>0</v>
      </c>
      <c r="IV124" s="318">
        <v>0</v>
      </c>
      <c r="IW124" s="318">
        <v>0</v>
      </c>
      <c r="IX124" s="318">
        <v>0</v>
      </c>
      <c r="KF124" s="318">
        <v>0</v>
      </c>
      <c r="KG124" s="318">
        <v>0</v>
      </c>
      <c r="KH124" s="318">
        <v>0</v>
      </c>
      <c r="LP124" s="318">
        <v>0</v>
      </c>
      <c r="LQ124" s="318">
        <v>0</v>
      </c>
      <c r="LR124" s="318">
        <v>0</v>
      </c>
      <c r="MZ124" s="318">
        <v>0</v>
      </c>
      <c r="NA124" s="318">
        <v>0</v>
      </c>
      <c r="NB124" s="318">
        <v>0</v>
      </c>
      <c r="OJ124" s="318">
        <v>0.25080683854941377</v>
      </c>
      <c r="OK124" s="318">
        <v>0.34020083745884694</v>
      </c>
      <c r="OL124" s="318">
        <v>0.26547115334910842</v>
      </c>
      <c r="PT124" s="318">
        <v>0.29871901570061382</v>
      </c>
      <c r="PU124" s="318">
        <v>0.38064109753448716</v>
      </c>
      <c r="PV124" s="318">
        <v>0.51431916507503617</v>
      </c>
      <c r="RD124" s="318">
        <v>0</v>
      </c>
      <c r="RE124" s="318">
        <v>0.16927391148037998</v>
      </c>
      <c r="RF124" s="318">
        <v>0.25</v>
      </c>
      <c r="SN124" s="318">
        <v>0.15223887979008766</v>
      </c>
      <c r="SO124" s="318">
        <v>0.29460911489266367</v>
      </c>
      <c r="SP124" s="318">
        <v>0.1865894597629506</v>
      </c>
      <c r="TX124" s="318">
        <v>0.42512909987263836</v>
      </c>
      <c r="TY124" s="318">
        <v>2.7709848397570402E-2</v>
      </c>
      <c r="TZ124" s="318">
        <v>0.47045873834420315</v>
      </c>
      <c r="VH124" s="318">
        <v>0.24361455108359134</v>
      </c>
      <c r="VI124" s="318">
        <v>0.31084529505582142</v>
      </c>
      <c r="VJ124" s="318">
        <v>0.6810755111863831</v>
      </c>
      <c r="WR124" s="318">
        <v>0</v>
      </c>
      <c r="WS124" s="318">
        <v>0</v>
      </c>
      <c r="WT124" s="318">
        <v>0</v>
      </c>
      <c r="YB124" s="318">
        <v>0</v>
      </c>
      <c r="YC124" s="318">
        <v>0</v>
      </c>
      <c r="YD124" s="318">
        <v>0</v>
      </c>
      <c r="ZL124" s="318">
        <v>0</v>
      </c>
      <c r="ZM124" s="318">
        <v>0</v>
      </c>
      <c r="ZN124" s="318">
        <v>0</v>
      </c>
      <c r="AAV124" s="318">
        <v>0.54334846635650547</v>
      </c>
      <c r="AAW124" s="318">
        <v>0.25718341249289511</v>
      </c>
      <c r="AAX124" s="318">
        <v>0.30468633984798554</v>
      </c>
      <c r="ACF124" s="318">
        <v>0.17898340528621948</v>
      </c>
      <c r="ACG124" s="318">
        <v>0.17496330908901769</v>
      </c>
      <c r="ACH124" s="318">
        <v>0.17546714211951425</v>
      </c>
      <c r="ADP124" s="318">
        <v>0</v>
      </c>
      <c r="ADQ124" s="318">
        <v>0</v>
      </c>
      <c r="ADR124" s="318">
        <v>0</v>
      </c>
      <c r="AEZ124" s="318">
        <v>0</v>
      </c>
      <c r="AFA124" s="318">
        <v>0</v>
      </c>
      <c r="AFB124" s="318">
        <v>0</v>
      </c>
    </row>
    <row r="125" spans="3:834" x14ac:dyDescent="0.25">
      <c r="C125" s="148" t="s">
        <v>103</v>
      </c>
      <c r="D125" s="339">
        <v>2.5767587350495953E-2</v>
      </c>
      <c r="E125" s="318">
        <v>8.2375369759481783E-3</v>
      </c>
      <c r="F125" s="318">
        <v>2.7281701596436218E-2</v>
      </c>
      <c r="AN125" s="318">
        <v>0.25</v>
      </c>
      <c r="AO125" s="318">
        <v>0</v>
      </c>
      <c r="AP125" s="318">
        <v>0</v>
      </c>
      <c r="BX125" s="318">
        <v>0.53235111235073529</v>
      </c>
      <c r="BY125" s="318">
        <v>9.253493093227555E-2</v>
      </c>
      <c r="BZ125" s="318">
        <v>1.6018028962905419E-2</v>
      </c>
      <c r="DH125" s="318">
        <v>0</v>
      </c>
      <c r="DI125" s="318">
        <v>0</v>
      </c>
      <c r="DJ125" s="318">
        <v>0</v>
      </c>
      <c r="ER125" s="318">
        <v>0</v>
      </c>
      <c r="ES125" s="318">
        <v>0</v>
      </c>
      <c r="ET125" s="318">
        <v>0</v>
      </c>
      <c r="GB125" s="318">
        <v>0</v>
      </c>
      <c r="GC125" s="318">
        <v>0</v>
      </c>
      <c r="GD125" s="318">
        <v>0</v>
      </c>
      <c r="HL125" s="318">
        <v>0</v>
      </c>
      <c r="HM125" s="318">
        <v>0</v>
      </c>
      <c r="HN125" s="318">
        <v>0</v>
      </c>
      <c r="IV125" s="318">
        <v>0</v>
      </c>
      <c r="IW125" s="318">
        <v>0</v>
      </c>
      <c r="IX125" s="318">
        <v>0</v>
      </c>
      <c r="KF125" s="318">
        <v>0</v>
      </c>
      <c r="KG125" s="318">
        <v>0</v>
      </c>
      <c r="KH125" s="318">
        <v>0</v>
      </c>
      <c r="LP125" s="318">
        <v>0</v>
      </c>
      <c r="LQ125" s="318">
        <v>0</v>
      </c>
      <c r="LR125" s="318">
        <v>0</v>
      </c>
      <c r="MZ125" s="318">
        <v>0</v>
      </c>
      <c r="NA125" s="318">
        <v>0</v>
      </c>
      <c r="NB125" s="318">
        <v>0</v>
      </c>
      <c r="OJ125" s="318">
        <v>4.1499754048167678E-2</v>
      </c>
      <c r="OK125" s="318">
        <v>0.12650217023863999</v>
      </c>
      <c r="OL125" s="318">
        <v>0.12406731825561357</v>
      </c>
      <c r="PT125" s="318">
        <v>6.8774490852132997E-2</v>
      </c>
      <c r="PU125" s="318">
        <v>7.3556675851749229E-2</v>
      </c>
      <c r="PV125" s="318">
        <v>4.5236823241150512E-2</v>
      </c>
      <c r="RD125" s="318">
        <v>0</v>
      </c>
      <c r="RE125" s="318">
        <v>0</v>
      </c>
      <c r="RF125" s="318">
        <v>0</v>
      </c>
      <c r="SN125" s="318">
        <v>0.10702570254820307</v>
      </c>
      <c r="SO125" s="318">
        <v>0.1328989229952621</v>
      </c>
      <c r="SP125" s="318">
        <v>0.10647525614161525</v>
      </c>
      <c r="TX125" s="318">
        <v>4.8704736359144488E-4</v>
      </c>
      <c r="TY125" s="318">
        <v>0.23535027317385396</v>
      </c>
      <c r="TZ125" s="318">
        <v>3.8446159997539446E-3</v>
      </c>
      <c r="VH125" s="318">
        <v>0</v>
      </c>
      <c r="VI125" s="318">
        <v>0</v>
      </c>
      <c r="VJ125" s="318">
        <v>0</v>
      </c>
      <c r="WR125" s="318">
        <v>0</v>
      </c>
      <c r="WS125" s="318">
        <v>0</v>
      </c>
      <c r="WT125" s="318">
        <v>0</v>
      </c>
      <c r="YB125" s="318">
        <v>0</v>
      </c>
      <c r="YC125" s="318">
        <v>0</v>
      </c>
      <c r="YD125" s="318">
        <v>0</v>
      </c>
      <c r="ZL125" s="318">
        <v>0</v>
      </c>
      <c r="ZM125" s="318">
        <v>0</v>
      </c>
      <c r="ZN125" s="318">
        <v>0</v>
      </c>
      <c r="AAV125" s="318">
        <v>1.883761682242991E-2</v>
      </c>
      <c r="AAW125" s="318">
        <v>0</v>
      </c>
      <c r="AAX125" s="318">
        <v>0</v>
      </c>
      <c r="ACF125" s="318">
        <v>3.8339127165910258E-2</v>
      </c>
      <c r="ACG125" s="318">
        <v>3.4713046575767147E-2</v>
      </c>
      <c r="ACH125" s="318">
        <v>3.9405668228358309E-2</v>
      </c>
      <c r="ADP125" s="318">
        <v>0</v>
      </c>
      <c r="ADQ125" s="318">
        <v>0</v>
      </c>
      <c r="ADR125" s="318">
        <v>0</v>
      </c>
      <c r="AEZ125" s="318">
        <v>0</v>
      </c>
      <c r="AFA125" s="318">
        <v>0</v>
      </c>
      <c r="AFB125" s="318">
        <v>0</v>
      </c>
    </row>
    <row r="126" spans="3:834" x14ac:dyDescent="0.25">
      <c r="C126" s="149" t="s">
        <v>104</v>
      </c>
      <c r="D126" s="339">
        <v>8.1388431873549716E-2</v>
      </c>
      <c r="E126" s="318">
        <v>0.10022985700469848</v>
      </c>
      <c r="F126" s="318">
        <v>8.1035695932650267E-2</v>
      </c>
      <c r="AN126" s="318">
        <v>0</v>
      </c>
      <c r="AO126" s="318">
        <v>0.33333333333333331</v>
      </c>
      <c r="AP126" s="318">
        <v>1.3832684824902726E-2</v>
      </c>
      <c r="BX126" s="318">
        <v>2.8890454767196053E-2</v>
      </c>
      <c r="BY126" s="318">
        <v>8.2111436950146627E-3</v>
      </c>
      <c r="BZ126" s="318">
        <v>0</v>
      </c>
      <c r="DH126" s="318">
        <v>0.37580128205128205</v>
      </c>
      <c r="DI126" s="318">
        <v>0.33333333333333331</v>
      </c>
      <c r="DJ126" s="318">
        <v>0</v>
      </c>
      <c r="ER126" s="318">
        <v>0</v>
      </c>
      <c r="ES126" s="318">
        <v>0</v>
      </c>
      <c r="ET126" s="318">
        <v>0</v>
      </c>
      <c r="GB126" s="318">
        <v>0</v>
      </c>
      <c r="GC126" s="318">
        <v>0</v>
      </c>
      <c r="GD126" s="318">
        <v>0</v>
      </c>
      <c r="HL126" s="318">
        <v>0</v>
      </c>
      <c r="HM126" s="318">
        <v>0</v>
      </c>
      <c r="HN126" s="318">
        <v>0</v>
      </c>
      <c r="IV126" s="318">
        <v>0</v>
      </c>
      <c r="IW126" s="318">
        <v>0</v>
      </c>
      <c r="IX126" s="318">
        <v>0</v>
      </c>
      <c r="KF126" s="318">
        <v>0</v>
      </c>
      <c r="KG126" s="318">
        <v>0</v>
      </c>
      <c r="KH126" s="318">
        <v>0</v>
      </c>
      <c r="LP126" s="318">
        <v>0</v>
      </c>
      <c r="LQ126" s="318">
        <v>0</v>
      </c>
      <c r="LR126" s="318">
        <v>0</v>
      </c>
      <c r="MZ126" s="318">
        <v>0</v>
      </c>
      <c r="NA126" s="318">
        <v>0</v>
      </c>
      <c r="NB126" s="318">
        <v>0</v>
      </c>
      <c r="OJ126" s="318">
        <v>0.29567235610256543</v>
      </c>
      <c r="OK126" s="318">
        <v>0.23966302086839256</v>
      </c>
      <c r="OL126" s="318">
        <v>0.26268962009166907</v>
      </c>
      <c r="PT126" s="318">
        <v>0.19590505767931501</v>
      </c>
      <c r="PU126" s="318">
        <v>0.16600288881380321</v>
      </c>
      <c r="PV126" s="318">
        <v>0.13598759761715901</v>
      </c>
      <c r="RD126" s="318">
        <v>0</v>
      </c>
      <c r="RE126" s="318">
        <v>0</v>
      </c>
      <c r="RF126" s="318">
        <v>0</v>
      </c>
      <c r="SN126" s="318">
        <v>0.12292774874663009</v>
      </c>
      <c r="SO126" s="318">
        <v>0.20438682620485107</v>
      </c>
      <c r="SP126" s="318">
        <v>0.13563912567326361</v>
      </c>
      <c r="TX126" s="318">
        <v>6.3657968775946393E-4</v>
      </c>
      <c r="TY126" s="318">
        <v>1.6393531676699481E-3</v>
      </c>
      <c r="TZ126" s="318">
        <v>0</v>
      </c>
      <c r="VH126" s="318">
        <v>0</v>
      </c>
      <c r="VI126" s="318">
        <v>0</v>
      </c>
      <c r="VJ126" s="318">
        <v>0</v>
      </c>
      <c r="WR126" s="318">
        <v>0</v>
      </c>
      <c r="WS126" s="318">
        <v>0</v>
      </c>
      <c r="WT126" s="318">
        <v>0</v>
      </c>
      <c r="YB126" s="318">
        <v>0</v>
      </c>
      <c r="YC126" s="318">
        <v>0</v>
      </c>
      <c r="YD126" s="318">
        <v>0</v>
      </c>
      <c r="ZL126" s="318">
        <v>0</v>
      </c>
      <c r="ZM126" s="318">
        <v>0</v>
      </c>
      <c r="ZN126" s="318">
        <v>0</v>
      </c>
      <c r="AAV126" s="318">
        <v>3.4364261168384879E-3</v>
      </c>
      <c r="AAW126" s="318">
        <v>7.2013093289689037E-3</v>
      </c>
      <c r="AAX126" s="318">
        <v>1.5651135005973718E-2</v>
      </c>
      <c r="ACF126" s="318">
        <v>0.12526915818323661</v>
      </c>
      <c r="ACG126" s="318">
        <v>0.1175378093882557</v>
      </c>
      <c r="ACH126" s="318">
        <v>0.14311780000253205</v>
      </c>
      <c r="ADP126" s="318">
        <v>0</v>
      </c>
      <c r="ADQ126" s="318">
        <v>0</v>
      </c>
      <c r="ADR126" s="318">
        <v>0</v>
      </c>
      <c r="AEZ126" s="318">
        <v>0</v>
      </c>
      <c r="AFA126" s="318">
        <v>0</v>
      </c>
      <c r="AFB126" s="318">
        <v>0</v>
      </c>
    </row>
    <row r="127" spans="3:834" x14ac:dyDescent="0.25">
      <c r="C127" s="148" t="s">
        <v>105</v>
      </c>
      <c r="D127" s="339">
        <v>0.17326120232299311</v>
      </c>
      <c r="E127" s="318">
        <v>0.19254031893613452</v>
      </c>
      <c r="F127" s="318">
        <v>0.18836658121020436</v>
      </c>
      <c r="AN127" s="318">
        <v>0.24723374827109268</v>
      </c>
      <c r="AO127" s="318">
        <v>0.33333333333333331</v>
      </c>
      <c r="AP127" s="318">
        <v>0.23616731517509729</v>
      </c>
      <c r="BX127" s="318">
        <v>0.43458181909128935</v>
      </c>
      <c r="BY127" s="318">
        <v>0.43710643377982089</v>
      </c>
      <c r="BZ127" s="318">
        <v>0.97391191849768999</v>
      </c>
      <c r="DH127" s="318">
        <v>0</v>
      </c>
      <c r="DI127" s="318">
        <v>0.33313503866745986</v>
      </c>
      <c r="DJ127" s="318">
        <v>0</v>
      </c>
      <c r="ER127" s="318">
        <v>0</v>
      </c>
      <c r="ES127" s="318">
        <v>0</v>
      </c>
      <c r="ET127" s="318">
        <v>0</v>
      </c>
      <c r="GB127" s="318">
        <v>0</v>
      </c>
      <c r="GC127" s="318">
        <v>0</v>
      </c>
      <c r="GD127" s="318">
        <v>0</v>
      </c>
      <c r="HL127" s="318">
        <v>0</v>
      </c>
      <c r="HM127" s="318">
        <v>0</v>
      </c>
      <c r="HN127" s="318">
        <v>0</v>
      </c>
      <c r="IV127" s="318">
        <v>0</v>
      </c>
      <c r="IW127" s="318">
        <v>0</v>
      </c>
      <c r="IX127" s="318">
        <v>0</v>
      </c>
      <c r="KF127" s="318">
        <v>0</v>
      </c>
      <c r="KG127" s="318">
        <v>0</v>
      </c>
      <c r="KH127" s="318">
        <v>0</v>
      </c>
      <c r="LP127" s="318">
        <v>0</v>
      </c>
      <c r="LQ127" s="318">
        <v>0</v>
      </c>
      <c r="LR127" s="318">
        <v>0</v>
      </c>
      <c r="MZ127" s="318">
        <v>0</v>
      </c>
      <c r="NA127" s="318">
        <v>0</v>
      </c>
      <c r="NB127" s="318">
        <v>0</v>
      </c>
      <c r="OJ127" s="318">
        <v>9.1874910427933693E-2</v>
      </c>
      <c r="OK127" s="318">
        <v>1.6963253315173999E-2</v>
      </c>
      <c r="OL127" s="318">
        <v>6.7946348017996247E-2</v>
      </c>
      <c r="PT127" s="318">
        <v>4.5936803361145112E-2</v>
      </c>
      <c r="PU127" s="318">
        <v>6.9223078979328292E-2</v>
      </c>
      <c r="PV127" s="318">
        <v>4.8396972838543259E-2</v>
      </c>
      <c r="RD127" s="318">
        <v>4.1477206140864878E-2</v>
      </c>
      <c r="RE127" s="318">
        <v>4.8518633219779084E-3</v>
      </c>
      <c r="RF127" s="318">
        <v>0</v>
      </c>
      <c r="SN127" s="318">
        <v>0.12417396699553805</v>
      </c>
      <c r="SO127" s="318">
        <v>0.17233015219134074</v>
      </c>
      <c r="SP127" s="318">
        <v>0.16153312716953286</v>
      </c>
      <c r="TX127" s="318">
        <v>2.4392671185005189E-2</v>
      </c>
      <c r="TY127" s="318">
        <v>8.3686223712464876E-3</v>
      </c>
      <c r="TZ127" s="318">
        <v>0.18548998743715361</v>
      </c>
      <c r="VH127" s="318">
        <v>0</v>
      </c>
      <c r="VI127" s="318">
        <v>0</v>
      </c>
      <c r="VJ127" s="318">
        <v>0</v>
      </c>
      <c r="WR127" s="318">
        <v>0</v>
      </c>
      <c r="WS127" s="318">
        <v>0</v>
      </c>
      <c r="WT127" s="318">
        <v>0</v>
      </c>
      <c r="YB127" s="318">
        <v>0</v>
      </c>
      <c r="YC127" s="318">
        <v>0</v>
      </c>
      <c r="YD127" s="318">
        <v>0</v>
      </c>
      <c r="ZL127" s="318">
        <v>0</v>
      </c>
      <c r="ZM127" s="318">
        <v>0</v>
      </c>
      <c r="ZN127" s="318">
        <v>0</v>
      </c>
      <c r="AAV127" s="318">
        <v>1.4317889317889319E-2</v>
      </c>
      <c r="AAW127" s="318">
        <v>0.25394209162346898</v>
      </c>
      <c r="AAX127" s="318">
        <v>2.1489038784894846E-2</v>
      </c>
      <c r="ACF127" s="318">
        <v>0.2096749391683124</v>
      </c>
      <c r="ACG127" s="318">
        <v>0.24149735108381509</v>
      </c>
      <c r="ACH127" s="318">
        <v>0.20059735279586885</v>
      </c>
      <c r="ADP127" s="318">
        <v>0</v>
      </c>
      <c r="ADQ127" s="318">
        <v>0</v>
      </c>
      <c r="ADR127" s="318">
        <v>0</v>
      </c>
      <c r="AEZ127" s="318">
        <v>0</v>
      </c>
      <c r="AFA127" s="318">
        <v>0</v>
      </c>
      <c r="AFB127" s="318">
        <v>0</v>
      </c>
    </row>
    <row r="128" spans="3:834" x14ac:dyDescent="0.25">
      <c r="HL128" s="318"/>
      <c r="HM128" s="318"/>
      <c r="HN128" s="318"/>
    </row>
    <row r="130" spans="3:542" x14ac:dyDescent="0.25">
      <c r="C130" s="150" t="s">
        <v>137</v>
      </c>
      <c r="D130" s="326">
        <f>+$D148*D$43</f>
        <v>0</v>
      </c>
      <c r="E130" s="326">
        <f t="shared" ref="E130:AL135" si="1381">+$D148*E$43</f>
        <v>0</v>
      </c>
      <c r="F130" s="326">
        <f t="shared" si="1381"/>
        <v>0</v>
      </c>
      <c r="G130" s="326">
        <f t="shared" si="1381"/>
        <v>0</v>
      </c>
      <c r="H130" s="326">
        <f t="shared" si="1381"/>
        <v>0</v>
      </c>
      <c r="I130" s="326">
        <f t="shared" si="1381"/>
        <v>0</v>
      </c>
      <c r="J130" s="326">
        <f t="shared" si="1381"/>
        <v>0</v>
      </c>
      <c r="K130" s="326">
        <f t="shared" si="1381"/>
        <v>0</v>
      </c>
      <c r="L130" s="326">
        <f t="shared" si="1381"/>
        <v>0</v>
      </c>
      <c r="M130" s="326">
        <f t="shared" si="1381"/>
        <v>0</v>
      </c>
      <c r="N130" s="326">
        <f t="shared" si="1381"/>
        <v>0</v>
      </c>
      <c r="O130" s="326">
        <f t="shared" si="1381"/>
        <v>0</v>
      </c>
      <c r="P130" s="326">
        <f t="shared" si="1381"/>
        <v>0</v>
      </c>
      <c r="Q130" s="326">
        <f t="shared" si="1381"/>
        <v>0</v>
      </c>
      <c r="R130" s="326">
        <f t="shared" si="1381"/>
        <v>0</v>
      </c>
      <c r="S130" s="326">
        <f t="shared" si="1381"/>
        <v>0</v>
      </c>
      <c r="T130" s="326">
        <f t="shared" si="1381"/>
        <v>0</v>
      </c>
      <c r="U130" s="326">
        <f t="shared" si="1381"/>
        <v>0</v>
      </c>
      <c r="V130" s="326">
        <f t="shared" si="1381"/>
        <v>0</v>
      </c>
      <c r="W130" s="326">
        <f t="shared" si="1381"/>
        <v>0</v>
      </c>
      <c r="X130" s="326">
        <f t="shared" si="1381"/>
        <v>0</v>
      </c>
      <c r="Y130" s="326">
        <f t="shared" si="1381"/>
        <v>0</v>
      </c>
      <c r="Z130" s="326">
        <f t="shared" si="1381"/>
        <v>0</v>
      </c>
      <c r="AA130" s="326">
        <f t="shared" si="1381"/>
        <v>0</v>
      </c>
      <c r="AB130" s="326">
        <f t="shared" si="1381"/>
        <v>0</v>
      </c>
      <c r="AC130" s="326">
        <f t="shared" si="1381"/>
        <v>0</v>
      </c>
      <c r="AD130" s="326">
        <f t="shared" si="1381"/>
        <v>0</v>
      </c>
      <c r="AE130" s="326">
        <f t="shared" si="1381"/>
        <v>0</v>
      </c>
      <c r="AF130" s="326">
        <f t="shared" si="1381"/>
        <v>0</v>
      </c>
      <c r="AG130" s="326">
        <f t="shared" si="1381"/>
        <v>0</v>
      </c>
      <c r="AH130" s="326">
        <f t="shared" si="1381"/>
        <v>0</v>
      </c>
      <c r="AI130" s="326">
        <f t="shared" si="1381"/>
        <v>0</v>
      </c>
      <c r="AJ130" s="326">
        <f t="shared" si="1381"/>
        <v>0</v>
      </c>
      <c r="AK130" s="326">
        <f t="shared" si="1381"/>
        <v>0</v>
      </c>
      <c r="AL130" s="326">
        <f t="shared" si="1381"/>
        <v>0</v>
      </c>
      <c r="PT130" s="326">
        <f>+PT148*PT$43</f>
        <v>547.30286512851171</v>
      </c>
      <c r="PU130" s="326">
        <f t="shared" ref="PU130:RB135" si="1382">+PU148*PU$43</f>
        <v>557.17703063192027</v>
      </c>
      <c r="PV130" s="326">
        <f t="shared" si="1382"/>
        <v>574.01705261025438</v>
      </c>
      <c r="PW130" s="326">
        <f t="shared" si="1382"/>
        <v>618.12134346732046</v>
      </c>
      <c r="PX130" s="326">
        <f t="shared" si="1382"/>
        <v>615.81652014915312</v>
      </c>
      <c r="PY130" s="326">
        <f t="shared" si="1382"/>
        <v>655.63963604006494</v>
      </c>
      <c r="PZ130" s="326">
        <f t="shared" si="1382"/>
        <v>650.74596563285013</v>
      </c>
      <c r="QA130" s="326">
        <f t="shared" si="1382"/>
        <v>643.70724763790815</v>
      </c>
      <c r="QB130" s="326">
        <f t="shared" si="1382"/>
        <v>684.57835923037146</v>
      </c>
      <c r="QC130" s="326">
        <f t="shared" si="1382"/>
        <v>699.89943813446985</v>
      </c>
      <c r="QD130" s="326">
        <f t="shared" si="1382"/>
        <v>761.62064927194217</v>
      </c>
      <c r="QE130" s="326">
        <f t="shared" si="1382"/>
        <v>849.69706387323072</v>
      </c>
      <c r="QF130" s="326">
        <f t="shared" si="1382"/>
        <v>1009.567775774163</v>
      </c>
      <c r="QG130" s="326">
        <f t="shared" si="1382"/>
        <v>1067.9274699265038</v>
      </c>
      <c r="QH130" s="326">
        <f t="shared" si="1382"/>
        <v>1148.1461290395034</v>
      </c>
      <c r="QI130" s="326">
        <f t="shared" si="1382"/>
        <v>1411.1752883914503</v>
      </c>
      <c r="QJ130" s="326">
        <f t="shared" si="1382"/>
        <v>1508.8437137323667</v>
      </c>
      <c r="QK130" s="326">
        <f t="shared" si="1382"/>
        <v>1764.2381392879506</v>
      </c>
      <c r="QL130" s="326">
        <f t="shared" si="1382"/>
        <v>2119.5861735735921</v>
      </c>
      <c r="QM130" s="326">
        <f t="shared" si="1382"/>
        <v>2312.8520321511151</v>
      </c>
      <c r="QN130" s="326">
        <f t="shared" si="1382"/>
        <v>2464.7661672448626</v>
      </c>
      <c r="QO130" s="326">
        <f t="shared" si="1382"/>
        <v>2544.7617485913734</v>
      </c>
      <c r="QP130" s="326">
        <f t="shared" si="1382"/>
        <v>2665.238596511806</v>
      </c>
      <c r="QQ130" s="326">
        <f t="shared" si="1382"/>
        <v>2960.2394702511765</v>
      </c>
      <c r="QR130" s="326">
        <f t="shared" si="1382"/>
        <v>2883.5203916060677</v>
      </c>
      <c r="QS130" s="326">
        <f t="shared" si="1382"/>
        <v>3038.8149014050209</v>
      </c>
      <c r="QT130" s="326">
        <f t="shared" si="1382"/>
        <v>3168.044100921923</v>
      </c>
      <c r="QU130" s="326">
        <f t="shared" si="1382"/>
        <v>3522.7012801831006</v>
      </c>
      <c r="QV130" s="326">
        <f t="shared" si="1382"/>
        <v>3575.7963785584807</v>
      </c>
      <c r="QW130" s="326">
        <f t="shared" si="1382"/>
        <v>2672.4344869864003</v>
      </c>
      <c r="QX130" s="326">
        <f t="shared" si="1382"/>
        <v>2500.5575864629</v>
      </c>
      <c r="QY130" s="326">
        <f t="shared" si="1382"/>
        <v>2299.6225793228605</v>
      </c>
      <c r="QZ130" s="326">
        <f t="shared" si="1382"/>
        <v>2266.5027106852895</v>
      </c>
      <c r="RA130" s="326">
        <f t="shared" si="1382"/>
        <v>2232.3575537228762</v>
      </c>
      <c r="RB130" s="326">
        <f t="shared" si="1382"/>
        <v>2179.1823683676353</v>
      </c>
      <c r="SN130" s="326">
        <f>+SN148*SN$43</f>
        <v>0</v>
      </c>
      <c r="SO130" s="326">
        <f>+SO148*SO$43</f>
        <v>0</v>
      </c>
      <c r="SP130" s="326">
        <f t="shared" ref="SP130:TR130" si="1383">+SP148*SP$43</f>
        <v>0</v>
      </c>
      <c r="SQ130" s="326">
        <f t="shared" si="1383"/>
        <v>0</v>
      </c>
      <c r="SR130" s="326">
        <f t="shared" si="1383"/>
        <v>0</v>
      </c>
      <c r="SS130" s="326">
        <f t="shared" si="1383"/>
        <v>0</v>
      </c>
      <c r="ST130" s="326">
        <f t="shared" si="1383"/>
        <v>0</v>
      </c>
      <c r="SU130" s="326">
        <f t="shared" si="1383"/>
        <v>0</v>
      </c>
      <c r="SV130" s="326">
        <f t="shared" si="1383"/>
        <v>0</v>
      </c>
      <c r="SW130" s="326">
        <f t="shared" si="1383"/>
        <v>0</v>
      </c>
      <c r="SX130" s="326">
        <f t="shared" si="1383"/>
        <v>0</v>
      </c>
      <c r="SY130" s="326">
        <f t="shared" si="1383"/>
        <v>0</v>
      </c>
      <c r="SZ130" s="326">
        <f t="shared" si="1383"/>
        <v>0</v>
      </c>
      <c r="TA130" s="326">
        <f t="shared" si="1383"/>
        <v>0</v>
      </c>
      <c r="TB130" s="326">
        <f t="shared" si="1383"/>
        <v>0</v>
      </c>
      <c r="TC130" s="326">
        <f t="shared" si="1383"/>
        <v>0</v>
      </c>
      <c r="TD130" s="326">
        <f t="shared" si="1383"/>
        <v>0</v>
      </c>
      <c r="TE130" s="326">
        <f t="shared" si="1383"/>
        <v>0</v>
      </c>
      <c r="TF130" s="326">
        <f t="shared" si="1383"/>
        <v>0</v>
      </c>
      <c r="TG130" s="326">
        <f t="shared" si="1383"/>
        <v>0</v>
      </c>
      <c r="TH130" s="326">
        <f t="shared" si="1383"/>
        <v>0</v>
      </c>
      <c r="TI130" s="326">
        <f t="shared" si="1383"/>
        <v>0</v>
      </c>
      <c r="TJ130" s="326">
        <f t="shared" si="1383"/>
        <v>0</v>
      </c>
      <c r="TK130" s="326">
        <f t="shared" si="1383"/>
        <v>0</v>
      </c>
      <c r="TL130" s="326">
        <f t="shared" si="1383"/>
        <v>0</v>
      </c>
      <c r="TM130" s="326">
        <f t="shared" si="1383"/>
        <v>0</v>
      </c>
      <c r="TN130" s="326">
        <f t="shared" si="1383"/>
        <v>0</v>
      </c>
      <c r="TO130" s="326">
        <f t="shared" si="1383"/>
        <v>0</v>
      </c>
      <c r="TP130" s="326">
        <f t="shared" si="1383"/>
        <v>0</v>
      </c>
      <c r="TQ130" s="326">
        <f t="shared" si="1383"/>
        <v>0</v>
      </c>
      <c r="TR130" s="326">
        <f t="shared" si="1383"/>
        <v>0</v>
      </c>
      <c r="TS130" s="326">
        <f>+$TR148*TS$43</f>
        <v>0</v>
      </c>
      <c r="TT130" s="326">
        <f t="shared" ref="TT130:TV130" si="1384">+$TR148*TT$43</f>
        <v>0</v>
      </c>
      <c r="TU130" s="326">
        <f t="shared" si="1384"/>
        <v>0</v>
      </c>
      <c r="TV130" s="326">
        <f t="shared" si="1384"/>
        <v>0</v>
      </c>
    </row>
    <row r="131" spans="3:542" x14ac:dyDescent="0.25">
      <c r="C131" s="151" t="s">
        <v>138</v>
      </c>
      <c r="D131" s="326">
        <f t="shared" ref="D131:S135" si="1385">+$D149*D$43</f>
        <v>0</v>
      </c>
      <c r="E131" s="326">
        <f t="shared" si="1385"/>
        <v>0</v>
      </c>
      <c r="F131" s="326">
        <f t="shared" si="1385"/>
        <v>0</v>
      </c>
      <c r="G131" s="326">
        <f t="shared" si="1385"/>
        <v>0</v>
      </c>
      <c r="H131" s="326">
        <f t="shared" si="1385"/>
        <v>0</v>
      </c>
      <c r="I131" s="326">
        <f t="shared" si="1385"/>
        <v>0</v>
      </c>
      <c r="J131" s="326">
        <f t="shared" si="1385"/>
        <v>0</v>
      </c>
      <c r="K131" s="326">
        <f t="shared" si="1385"/>
        <v>0</v>
      </c>
      <c r="L131" s="326">
        <f t="shared" si="1385"/>
        <v>0</v>
      </c>
      <c r="M131" s="326">
        <f t="shared" si="1385"/>
        <v>0</v>
      </c>
      <c r="N131" s="326">
        <f t="shared" si="1385"/>
        <v>0</v>
      </c>
      <c r="O131" s="326">
        <f t="shared" si="1385"/>
        <v>0</v>
      </c>
      <c r="P131" s="326">
        <f t="shared" si="1385"/>
        <v>18.357945657929317</v>
      </c>
      <c r="Q131" s="326">
        <f t="shared" si="1385"/>
        <v>20.037823424983671</v>
      </c>
      <c r="R131" s="326">
        <f t="shared" si="1385"/>
        <v>48.151988610962142</v>
      </c>
      <c r="S131" s="326">
        <f t="shared" si="1385"/>
        <v>102.56373574134936</v>
      </c>
      <c r="T131" s="326">
        <f t="shared" si="1381"/>
        <v>157.63757271513731</v>
      </c>
      <c r="U131" s="326">
        <f t="shared" si="1381"/>
        <v>217.82079741194599</v>
      </c>
      <c r="V131" s="326">
        <f t="shared" si="1381"/>
        <v>254.90458970928086</v>
      </c>
      <c r="W131" s="326">
        <f t="shared" si="1381"/>
        <v>267.18334680507616</v>
      </c>
      <c r="X131" s="326">
        <f t="shared" si="1381"/>
        <v>295.41245012825277</v>
      </c>
      <c r="Y131" s="326">
        <f t="shared" si="1381"/>
        <v>338.16844774151656</v>
      </c>
      <c r="Z131" s="326">
        <f t="shared" si="1381"/>
        <v>355.84319583501025</v>
      </c>
      <c r="AA131" s="326">
        <f t="shared" si="1381"/>
        <v>363.12618411241823</v>
      </c>
      <c r="AB131" s="326">
        <f t="shared" si="1381"/>
        <v>379.17448335772724</v>
      </c>
      <c r="AC131" s="326">
        <f t="shared" si="1381"/>
        <v>430.65126783983391</v>
      </c>
      <c r="AD131" s="326">
        <f t="shared" si="1381"/>
        <v>515.72056955276071</v>
      </c>
      <c r="AE131" s="326">
        <f t="shared" si="1381"/>
        <v>627.93181006454108</v>
      </c>
      <c r="AF131" s="326">
        <f t="shared" si="1381"/>
        <v>788.90699666225748</v>
      </c>
      <c r="AG131" s="326">
        <f t="shared" si="1381"/>
        <v>1379.423914628396</v>
      </c>
      <c r="AH131" s="326">
        <f t="shared" si="1381"/>
        <v>2006.1767435272754</v>
      </c>
      <c r="AI131" s="326">
        <f t="shared" si="1381"/>
        <v>2996.6139628235746</v>
      </c>
      <c r="AJ131" s="326">
        <f t="shared" si="1381"/>
        <v>4465.501683830722</v>
      </c>
      <c r="AK131" s="326">
        <f t="shared" si="1381"/>
        <v>4725.5370222330048</v>
      </c>
      <c r="AL131" s="326">
        <f t="shared" si="1381"/>
        <v>4596.7092127739734</v>
      </c>
      <c r="PT131" s="326">
        <f t="shared" ref="PT131:QI135" si="1386">+PT149*PT$43</f>
        <v>9478.07415976222</v>
      </c>
      <c r="PU131" s="326">
        <f t="shared" si="1386"/>
        <v>9829.6085732540905</v>
      </c>
      <c r="PV131" s="326">
        <f t="shared" si="1386"/>
        <v>10314.052824895709</v>
      </c>
      <c r="PW131" s="326">
        <f t="shared" si="1386"/>
        <v>11512.299828299678</v>
      </c>
      <c r="PX131" s="326">
        <f t="shared" si="1386"/>
        <v>12136.718861417849</v>
      </c>
      <c r="PY131" s="326">
        <f t="shared" si="1386"/>
        <v>13269.83020804459</v>
      </c>
      <c r="PZ131" s="326">
        <f t="shared" si="1386"/>
        <v>13629.676868018041</v>
      </c>
      <c r="QA131" s="326">
        <f t="shared" si="1386"/>
        <v>14130.154119541095</v>
      </c>
      <c r="QB131" s="326">
        <f t="shared" si="1386"/>
        <v>15350.590858392376</v>
      </c>
      <c r="QC131" s="326">
        <f t="shared" si="1386"/>
        <v>15852.247371729496</v>
      </c>
      <c r="QD131" s="326">
        <f t="shared" si="1386"/>
        <v>16944.239701892413</v>
      </c>
      <c r="QE131" s="326">
        <f t="shared" si="1386"/>
        <v>18003.936340731918</v>
      </c>
      <c r="QF131" s="326">
        <f t="shared" si="1386"/>
        <v>19879.748731003634</v>
      </c>
      <c r="QG131" s="326">
        <f t="shared" si="1386"/>
        <v>19668.961987359708</v>
      </c>
      <c r="QH131" s="326">
        <f t="shared" si="1386"/>
        <v>20207.140791552498</v>
      </c>
      <c r="QI131" s="326">
        <f t="shared" si="1386"/>
        <v>24003.307673152667</v>
      </c>
      <c r="QJ131" s="326">
        <f t="shared" si="1382"/>
        <v>24694.467670264308</v>
      </c>
      <c r="QK131" s="326">
        <f t="shared" si="1382"/>
        <v>27161.606015932895</v>
      </c>
      <c r="QL131" s="326">
        <f t="shared" si="1382"/>
        <v>27853.288866464314</v>
      </c>
      <c r="QM131" s="326">
        <f t="shared" si="1382"/>
        <v>29078.851985210295</v>
      </c>
      <c r="QN131" s="326">
        <f t="shared" si="1382"/>
        <v>30298.006891646412</v>
      </c>
      <c r="QO131" s="326">
        <f t="shared" si="1382"/>
        <v>30924.237587558113</v>
      </c>
      <c r="QP131" s="326">
        <f t="shared" si="1382"/>
        <v>31803.993375212769</v>
      </c>
      <c r="QQ131" s="326">
        <f t="shared" si="1382"/>
        <v>30320.456192002384</v>
      </c>
      <c r="QR131" s="326">
        <f t="shared" si="1382"/>
        <v>28717.180136518262</v>
      </c>
      <c r="QS131" s="326">
        <f t="shared" si="1382"/>
        <v>24487.008282208561</v>
      </c>
      <c r="QT131" s="326">
        <f t="shared" si="1382"/>
        <v>20211.153351089975</v>
      </c>
      <c r="QU131" s="326">
        <f t="shared" si="1382"/>
        <v>18671.848969204108</v>
      </c>
      <c r="QV131" s="326">
        <f t="shared" si="1382"/>
        <v>17981.890535281022</v>
      </c>
      <c r="QW131" s="326">
        <f t="shared" si="1382"/>
        <v>16958.692490954072</v>
      </c>
      <c r="QX131" s="326">
        <f t="shared" si="1382"/>
        <v>16658.213260629011</v>
      </c>
      <c r="QY131" s="326">
        <f t="shared" si="1382"/>
        <v>15898.557171388433</v>
      </c>
      <c r="QZ131" s="326">
        <f t="shared" si="1382"/>
        <v>16034.6846796963</v>
      </c>
      <c r="RA131" s="326">
        <f t="shared" si="1382"/>
        <v>16155.948025407857</v>
      </c>
      <c r="RB131" s="326">
        <f t="shared" si="1382"/>
        <v>15866.921501471101</v>
      </c>
      <c r="SN131" s="326">
        <f t="shared" ref="SN131:SO135" si="1387">+SN149*SN$43</f>
        <v>0</v>
      </c>
      <c r="SO131" s="326">
        <f t="shared" si="1387"/>
        <v>0</v>
      </c>
      <c r="SP131" s="326">
        <f t="shared" ref="SP131:TR131" si="1388">+SP149*SP$43</f>
        <v>0</v>
      </c>
      <c r="SQ131" s="326">
        <f t="shared" si="1388"/>
        <v>0</v>
      </c>
      <c r="SR131" s="326">
        <f t="shared" si="1388"/>
        <v>0</v>
      </c>
      <c r="SS131" s="326">
        <f t="shared" si="1388"/>
        <v>0</v>
      </c>
      <c r="ST131" s="326">
        <f t="shared" si="1388"/>
        <v>0</v>
      </c>
      <c r="SU131" s="326">
        <f t="shared" si="1388"/>
        <v>0</v>
      </c>
      <c r="SV131" s="326">
        <f t="shared" si="1388"/>
        <v>0</v>
      </c>
      <c r="SW131" s="326">
        <f t="shared" si="1388"/>
        <v>0</v>
      </c>
      <c r="SX131" s="326">
        <f t="shared" si="1388"/>
        <v>0</v>
      </c>
      <c r="SY131" s="326">
        <f t="shared" si="1388"/>
        <v>0</v>
      </c>
      <c r="SZ131" s="326">
        <f t="shared" si="1388"/>
        <v>0</v>
      </c>
      <c r="TA131" s="326">
        <f t="shared" si="1388"/>
        <v>0</v>
      </c>
      <c r="TB131" s="326">
        <f t="shared" si="1388"/>
        <v>0</v>
      </c>
      <c r="TC131" s="326">
        <f t="shared" si="1388"/>
        <v>0</v>
      </c>
      <c r="TD131" s="326">
        <f t="shared" si="1388"/>
        <v>0</v>
      </c>
      <c r="TE131" s="326">
        <f t="shared" si="1388"/>
        <v>0</v>
      </c>
      <c r="TF131" s="326">
        <f t="shared" si="1388"/>
        <v>0</v>
      </c>
      <c r="TG131" s="326">
        <f t="shared" si="1388"/>
        <v>0</v>
      </c>
      <c r="TH131" s="326">
        <f t="shared" si="1388"/>
        <v>45.341821559081644</v>
      </c>
      <c r="TI131" s="326">
        <f t="shared" si="1388"/>
        <v>71.741273512681985</v>
      </c>
      <c r="TJ131" s="326">
        <f t="shared" si="1388"/>
        <v>97.39001442683913</v>
      </c>
      <c r="TK131" s="326">
        <f t="shared" si="1388"/>
        <v>118.35872435651687</v>
      </c>
      <c r="TL131" s="326">
        <f t="shared" si="1388"/>
        <v>125.4623517449957</v>
      </c>
      <c r="TM131" s="326">
        <f t="shared" si="1388"/>
        <v>181.12364630238835</v>
      </c>
      <c r="TN131" s="326">
        <f t="shared" si="1388"/>
        <v>197.15327200263457</v>
      </c>
      <c r="TO131" s="326">
        <f t="shared" si="1388"/>
        <v>224.11482116437264</v>
      </c>
      <c r="TP131" s="326">
        <f t="shared" si="1388"/>
        <v>299.23286519141368</v>
      </c>
      <c r="TQ131" s="326">
        <f t="shared" si="1388"/>
        <v>405.47788008496406</v>
      </c>
      <c r="TR131" s="326">
        <f t="shared" si="1388"/>
        <v>532.15588871927298</v>
      </c>
      <c r="TS131" s="326">
        <f t="shared" ref="TS131:TV135" si="1389">+$TR149*TS$43</f>
        <v>535.10266978969264</v>
      </c>
      <c r="TT131" s="326">
        <f t="shared" si="1389"/>
        <v>604.75272038673643</v>
      </c>
      <c r="TU131" s="326">
        <f t="shared" si="1389"/>
        <v>611.4849280753034</v>
      </c>
      <c r="TV131" s="326">
        <f t="shared" si="1389"/>
        <v>638.06085933098313</v>
      </c>
    </row>
    <row r="132" spans="3:542" x14ac:dyDescent="0.25">
      <c r="C132" s="150" t="s">
        <v>139</v>
      </c>
      <c r="D132" s="326">
        <f t="shared" si="1385"/>
        <v>0</v>
      </c>
      <c r="E132" s="326">
        <f t="shared" si="1381"/>
        <v>0</v>
      </c>
      <c r="F132" s="326">
        <f t="shared" si="1381"/>
        <v>0</v>
      </c>
      <c r="G132" s="326">
        <f t="shared" si="1381"/>
        <v>0</v>
      </c>
      <c r="H132" s="326">
        <f t="shared" si="1381"/>
        <v>0</v>
      </c>
      <c r="I132" s="326">
        <f t="shared" si="1381"/>
        <v>0</v>
      </c>
      <c r="J132" s="326">
        <f t="shared" si="1381"/>
        <v>0</v>
      </c>
      <c r="K132" s="326">
        <f t="shared" si="1381"/>
        <v>0</v>
      </c>
      <c r="L132" s="326">
        <f t="shared" si="1381"/>
        <v>0</v>
      </c>
      <c r="M132" s="326">
        <f t="shared" si="1381"/>
        <v>0</v>
      </c>
      <c r="N132" s="326">
        <f t="shared" si="1381"/>
        <v>0</v>
      </c>
      <c r="O132" s="326">
        <f t="shared" si="1381"/>
        <v>0</v>
      </c>
      <c r="P132" s="326">
        <f t="shared" si="1381"/>
        <v>18.147282141673262</v>
      </c>
      <c r="Q132" s="326">
        <f t="shared" si="1381"/>
        <v>19.807882754089391</v>
      </c>
      <c r="R132" s="326">
        <f t="shared" si="1381"/>
        <v>47.599428568323312</v>
      </c>
      <c r="S132" s="326">
        <f t="shared" si="1381"/>
        <v>101.38678285052866</v>
      </c>
      <c r="T132" s="326">
        <f t="shared" si="1381"/>
        <v>155.82862927554845</v>
      </c>
      <c r="U132" s="326">
        <f t="shared" si="1381"/>
        <v>215.32123150454402</v>
      </c>
      <c r="V132" s="326">
        <f t="shared" si="1381"/>
        <v>251.97947498356154</v>
      </c>
      <c r="W132" s="326">
        <f t="shared" si="1381"/>
        <v>264.11732926848396</v>
      </c>
      <c r="X132" s="326">
        <f t="shared" si="1381"/>
        <v>292.02249426666356</v>
      </c>
      <c r="Y132" s="326">
        <f t="shared" si="1381"/>
        <v>334.28785262398452</v>
      </c>
      <c r="Z132" s="326">
        <f t="shared" si="1381"/>
        <v>351.7597771199093</v>
      </c>
      <c r="AA132" s="326">
        <f t="shared" si="1381"/>
        <v>358.95919069086818</v>
      </c>
      <c r="AB132" s="326">
        <f t="shared" si="1381"/>
        <v>374.82333037867869</v>
      </c>
      <c r="AC132" s="326">
        <f t="shared" si="1381"/>
        <v>425.70940168259966</v>
      </c>
      <c r="AD132" s="326">
        <f t="shared" si="1381"/>
        <v>509.80250493856283</v>
      </c>
      <c r="AE132" s="326">
        <f t="shared" si="1381"/>
        <v>620.72608424194129</v>
      </c>
      <c r="AF132" s="326">
        <f t="shared" si="1381"/>
        <v>779.85402717358875</v>
      </c>
      <c r="AG132" s="326">
        <f t="shared" si="1381"/>
        <v>1363.594567615497</v>
      </c>
      <c r="AH132" s="326">
        <f t="shared" si="1381"/>
        <v>1983.1551998917528</v>
      </c>
      <c r="AI132" s="326">
        <f t="shared" si="1381"/>
        <v>2962.2268235415859</v>
      </c>
      <c r="AJ132" s="326">
        <f t="shared" si="1381"/>
        <v>4414.2585706800528</v>
      </c>
      <c r="AK132" s="326">
        <f t="shared" si="1381"/>
        <v>4671.3099173133551</v>
      </c>
      <c r="AL132" s="326">
        <f t="shared" si="1381"/>
        <v>4543.9604497035643</v>
      </c>
      <c r="PT132" s="326">
        <f t="shared" si="1386"/>
        <v>2022.2738010690057</v>
      </c>
      <c r="PU132" s="326">
        <f t="shared" si="1382"/>
        <v>2160.4845734546284</v>
      </c>
      <c r="PV132" s="326">
        <f t="shared" si="1382"/>
        <v>2208.9316303808541</v>
      </c>
      <c r="PW132" s="326">
        <f t="shared" si="1382"/>
        <v>2315.4871238296564</v>
      </c>
      <c r="PX132" s="326">
        <f t="shared" si="1382"/>
        <v>2293.4294802111208</v>
      </c>
      <c r="PY132" s="326">
        <f t="shared" si="1382"/>
        <v>2300.6545908540838</v>
      </c>
      <c r="PZ132" s="326">
        <f t="shared" si="1382"/>
        <v>2255.7489799972182</v>
      </c>
      <c r="QA132" s="326">
        <f t="shared" si="1382"/>
        <v>2193.2060775253644</v>
      </c>
      <c r="QB132" s="326">
        <f t="shared" si="1382"/>
        <v>2327.2908696965751</v>
      </c>
      <c r="QC132" s="326">
        <f t="shared" si="1382"/>
        <v>2352.8110606893092</v>
      </c>
      <c r="QD132" s="326">
        <f t="shared" si="1382"/>
        <v>2415.6464105288101</v>
      </c>
      <c r="QE132" s="326">
        <f t="shared" si="1382"/>
        <v>2525.6771906214935</v>
      </c>
      <c r="QF132" s="326">
        <f t="shared" si="1382"/>
        <v>2697.851880143653</v>
      </c>
      <c r="QG132" s="326">
        <f t="shared" si="1382"/>
        <v>2600.4461446690216</v>
      </c>
      <c r="QH132" s="326">
        <f t="shared" si="1382"/>
        <v>2623.3928786113747</v>
      </c>
      <c r="QI132" s="326">
        <f t="shared" si="1382"/>
        <v>3089.9146713247337</v>
      </c>
      <c r="QJ132" s="326">
        <f t="shared" si="1382"/>
        <v>3111.4168259833464</v>
      </c>
      <c r="QK132" s="326">
        <f t="shared" si="1382"/>
        <v>3040.9665820026244</v>
      </c>
      <c r="QL132" s="326">
        <f t="shared" si="1382"/>
        <v>3018.8118538006192</v>
      </c>
      <c r="QM132" s="326">
        <f t="shared" si="1382"/>
        <v>2890.1253567665508</v>
      </c>
      <c r="QN132" s="326">
        <f t="shared" si="1382"/>
        <v>2700.7746161034638</v>
      </c>
      <c r="QO132" s="326">
        <f t="shared" si="1382"/>
        <v>2451.8813455834752</v>
      </c>
      <c r="QP132" s="326">
        <f t="shared" si="1382"/>
        <v>2219.6557127395517</v>
      </c>
      <c r="QQ132" s="326">
        <f t="shared" si="1382"/>
        <v>2278.0464747322344</v>
      </c>
      <c r="QR132" s="326">
        <f t="shared" si="1382"/>
        <v>1756.6610157792447</v>
      </c>
      <c r="QS132" s="326">
        <f t="shared" si="1382"/>
        <v>1761.7693838420578</v>
      </c>
      <c r="QT132" s="326">
        <f t="shared" si="1382"/>
        <v>1781.1443840031104</v>
      </c>
      <c r="QU132" s="326">
        <f t="shared" si="1382"/>
        <v>1849.7846229559386</v>
      </c>
      <c r="QV132" s="326">
        <f t="shared" si="1382"/>
        <v>1867.0433134846837</v>
      </c>
      <c r="QW132" s="326">
        <f t="shared" si="1382"/>
        <v>1638.7212252006932</v>
      </c>
      <c r="QX132" s="326">
        <f t="shared" si="1382"/>
        <v>1592.8738971436628</v>
      </c>
      <c r="QY132" s="326">
        <f t="shared" si="1382"/>
        <v>1353.6962573070471</v>
      </c>
      <c r="QZ132" s="326">
        <f t="shared" si="1382"/>
        <v>1140.8025109716129</v>
      </c>
      <c r="RA132" s="326">
        <f t="shared" si="1382"/>
        <v>947.85327797649586</v>
      </c>
      <c r="RB132" s="326">
        <f t="shared" si="1382"/>
        <v>768.11434780298305</v>
      </c>
      <c r="SN132" s="326">
        <f t="shared" si="1387"/>
        <v>73.329187977380826</v>
      </c>
      <c r="SO132" s="326">
        <f t="shared" si="1387"/>
        <v>94.167180971056609</v>
      </c>
      <c r="SP132" s="326">
        <f t="shared" ref="SP132:TR132" si="1390">+SP150*SP$43</f>
        <v>113.64803277103198</v>
      </c>
      <c r="SQ132" s="326">
        <f t="shared" si="1390"/>
        <v>130.77817567673102</v>
      </c>
      <c r="SR132" s="326">
        <f t="shared" si="1390"/>
        <v>147.00241589632336</v>
      </c>
      <c r="SS132" s="326">
        <f t="shared" si="1390"/>
        <v>161.37489989810447</v>
      </c>
      <c r="ST132" s="326">
        <f t="shared" si="1390"/>
        <v>181.79974582996047</v>
      </c>
      <c r="SU132" s="326">
        <f t="shared" si="1390"/>
        <v>214.88942278200912</v>
      </c>
      <c r="SV132" s="326">
        <f t="shared" si="1390"/>
        <v>250.04144754868625</v>
      </c>
      <c r="SW132" s="326">
        <f t="shared" si="1390"/>
        <v>295.94027132452663</v>
      </c>
      <c r="SX132" s="326">
        <f t="shared" si="1390"/>
        <v>349.60096229207744</v>
      </c>
      <c r="SY132" s="326">
        <f t="shared" si="1390"/>
        <v>397.00370147851697</v>
      </c>
      <c r="SZ132" s="326">
        <f t="shared" si="1390"/>
        <v>352.94658395607559</v>
      </c>
      <c r="TA132" s="326">
        <f t="shared" si="1390"/>
        <v>450.08010132254935</v>
      </c>
      <c r="TB132" s="326">
        <f t="shared" si="1390"/>
        <v>506.57963230295547</v>
      </c>
      <c r="TC132" s="326">
        <f t="shared" si="1390"/>
        <v>657.79738243257077</v>
      </c>
      <c r="TD132" s="326">
        <f t="shared" si="1390"/>
        <v>846.52062062694949</v>
      </c>
      <c r="TE132" s="326">
        <f t="shared" si="1390"/>
        <v>1058.6779270512266</v>
      </c>
      <c r="TF132" s="326">
        <f t="shared" si="1390"/>
        <v>1432.1822199787459</v>
      </c>
      <c r="TG132" s="326">
        <f t="shared" si="1390"/>
        <v>1451.8614342172791</v>
      </c>
      <c r="TH132" s="326">
        <f t="shared" si="1390"/>
        <v>1354.7726009492685</v>
      </c>
      <c r="TI132" s="326">
        <f t="shared" si="1390"/>
        <v>1621.9576520406576</v>
      </c>
      <c r="TJ132" s="326">
        <f t="shared" si="1390"/>
        <v>1811.3927890168625</v>
      </c>
      <c r="TK132" s="326">
        <f t="shared" si="1390"/>
        <v>1819.3179630207374</v>
      </c>
      <c r="TL132" s="326">
        <f t="shared" si="1390"/>
        <v>1706.0229470430238</v>
      </c>
      <c r="TM132" s="326">
        <f t="shared" si="1390"/>
        <v>2423.9717334816928</v>
      </c>
      <c r="TN132" s="326">
        <f t="shared" si="1390"/>
        <v>2208.5713966895173</v>
      </c>
      <c r="TO132" s="326">
        <f t="shared" si="1390"/>
        <v>2231.5410824235219</v>
      </c>
      <c r="TP132" s="326">
        <f t="shared" si="1390"/>
        <v>2919.3243761014087</v>
      </c>
      <c r="TQ132" s="326">
        <f t="shared" si="1390"/>
        <v>3192.8837306562323</v>
      </c>
      <c r="TR132" s="326">
        <f t="shared" si="1390"/>
        <v>4510.3157606351779</v>
      </c>
      <c r="TS132" s="326">
        <f t="shared" si="1389"/>
        <v>4535.2913615573843</v>
      </c>
      <c r="TT132" s="326">
        <f t="shared" si="1389"/>
        <v>5125.6140989284331</v>
      </c>
      <c r="TU132" s="326">
        <f t="shared" si="1389"/>
        <v>5182.6732860675438</v>
      </c>
      <c r="TV132" s="326">
        <f t="shared" si="1389"/>
        <v>5407.9190160068065</v>
      </c>
    </row>
    <row r="133" spans="3:542" x14ac:dyDescent="0.25">
      <c r="C133" s="151" t="s">
        <v>140</v>
      </c>
      <c r="D133" s="326">
        <f t="shared" si="1385"/>
        <v>0</v>
      </c>
      <c r="E133" s="326">
        <f t="shared" si="1381"/>
        <v>0</v>
      </c>
      <c r="F133" s="326">
        <f t="shared" si="1381"/>
        <v>0</v>
      </c>
      <c r="G133" s="326">
        <f t="shared" si="1381"/>
        <v>0</v>
      </c>
      <c r="H133" s="326">
        <f t="shared" si="1381"/>
        <v>0</v>
      </c>
      <c r="I133" s="326">
        <f t="shared" si="1381"/>
        <v>0</v>
      </c>
      <c r="J133" s="326">
        <f t="shared" si="1381"/>
        <v>0</v>
      </c>
      <c r="K133" s="326">
        <f t="shared" si="1381"/>
        <v>0</v>
      </c>
      <c r="L133" s="326">
        <f t="shared" si="1381"/>
        <v>0</v>
      </c>
      <c r="M133" s="326">
        <f t="shared" si="1381"/>
        <v>0</v>
      </c>
      <c r="N133" s="326">
        <f t="shared" si="1381"/>
        <v>0</v>
      </c>
      <c r="O133" s="326">
        <f t="shared" si="1381"/>
        <v>0</v>
      </c>
      <c r="P133" s="326">
        <f t="shared" si="1381"/>
        <v>55.556031794153199</v>
      </c>
      <c r="Q133" s="326">
        <f t="shared" si="1381"/>
        <v>60.639789224083927</v>
      </c>
      <c r="R133" s="326">
        <f t="shared" si="1381"/>
        <v>145.7207391322051</v>
      </c>
      <c r="S133" s="326">
        <f t="shared" si="1381"/>
        <v>310.3851743515969</v>
      </c>
      <c r="T133" s="326">
        <f t="shared" si="1381"/>
        <v>477.05326973405647</v>
      </c>
      <c r="U133" s="326">
        <f t="shared" si="1381"/>
        <v>659.18373286059909</v>
      </c>
      <c r="V133" s="326">
        <f t="shared" si="1381"/>
        <v>771.40916278111081</v>
      </c>
      <c r="W133" s="326">
        <f t="shared" si="1381"/>
        <v>808.56795125982308</v>
      </c>
      <c r="X133" s="326">
        <f t="shared" si="1381"/>
        <v>893.99673457607832</v>
      </c>
      <c r="Y133" s="326">
        <f t="shared" si="1381"/>
        <v>1023.3877681401874</v>
      </c>
      <c r="Z133" s="326">
        <f t="shared" si="1381"/>
        <v>1076.8762621869957</v>
      </c>
      <c r="AA133" s="326">
        <f t="shared" si="1381"/>
        <v>1098.9165239807419</v>
      </c>
      <c r="AB133" s="326">
        <f t="shared" si="1381"/>
        <v>1147.4829507328209</v>
      </c>
      <c r="AC133" s="326">
        <f t="shared" si="1381"/>
        <v>1303.2654074759282</v>
      </c>
      <c r="AD133" s="326">
        <f t="shared" si="1381"/>
        <v>1560.7077661544674</v>
      </c>
      <c r="AE133" s="326">
        <f t="shared" si="1381"/>
        <v>1900.2888588156279</v>
      </c>
      <c r="AF133" s="326">
        <f t="shared" si="1381"/>
        <v>2387.4426368762838</v>
      </c>
      <c r="AG133" s="326">
        <f t="shared" si="1381"/>
        <v>4174.5040696102878</v>
      </c>
      <c r="AH133" s="326">
        <f t="shared" si="1381"/>
        <v>6071.2250174872579</v>
      </c>
      <c r="AI133" s="326">
        <f t="shared" si="1381"/>
        <v>9068.5517701988902</v>
      </c>
      <c r="AJ133" s="326">
        <f t="shared" si="1381"/>
        <v>13513.797139746357</v>
      </c>
      <c r="AK133" s="326">
        <f t="shared" si="1381"/>
        <v>14300.733314254572</v>
      </c>
      <c r="AL133" s="326">
        <f t="shared" si="1381"/>
        <v>13910.86605940813</v>
      </c>
      <c r="PT133" s="326">
        <f t="shared" si="1386"/>
        <v>1675.7294291530191</v>
      </c>
      <c r="PU133" s="326">
        <f t="shared" si="1382"/>
        <v>1739.2951201403719</v>
      </c>
      <c r="PV133" s="326">
        <f t="shared" si="1382"/>
        <v>1765.0101989041445</v>
      </c>
      <c r="PW133" s="326">
        <f t="shared" si="1382"/>
        <v>1862.0139676823128</v>
      </c>
      <c r="PX133" s="326">
        <f t="shared" si="1382"/>
        <v>1862.2909831769982</v>
      </c>
      <c r="PY133" s="326">
        <f t="shared" si="1382"/>
        <v>1927.1790564521878</v>
      </c>
      <c r="PZ133" s="326">
        <f t="shared" si="1382"/>
        <v>1918.9843476752985</v>
      </c>
      <c r="QA133" s="326">
        <f t="shared" si="1382"/>
        <v>1903.933737543168</v>
      </c>
      <c r="QB133" s="326">
        <f t="shared" si="1382"/>
        <v>2026.9328592286636</v>
      </c>
      <c r="QC133" s="326">
        <f t="shared" si="1382"/>
        <v>2074.3307158686966</v>
      </c>
      <c r="QD133" s="326">
        <f t="shared" si="1382"/>
        <v>2175.3368928922132</v>
      </c>
      <c r="QE133" s="326">
        <f t="shared" si="1382"/>
        <v>2304.3734525723653</v>
      </c>
      <c r="QF133" s="326">
        <f t="shared" si="1382"/>
        <v>2547.210706511813</v>
      </c>
      <c r="QG133" s="326">
        <f t="shared" si="1382"/>
        <v>2525.3485203448226</v>
      </c>
      <c r="QH133" s="326">
        <f t="shared" si="1382"/>
        <v>2608.0964743300151</v>
      </c>
      <c r="QI133" s="326">
        <f t="shared" si="1382"/>
        <v>3121.3845877546387</v>
      </c>
      <c r="QJ133" s="326">
        <f t="shared" si="1382"/>
        <v>3254.7803288552609</v>
      </c>
      <c r="QK133" s="326">
        <f t="shared" si="1382"/>
        <v>3505.1887044289938</v>
      </c>
      <c r="QL133" s="326">
        <f t="shared" si="1382"/>
        <v>4014.8865515071097</v>
      </c>
      <c r="QM133" s="326">
        <f t="shared" si="1382"/>
        <v>4290.7976328794484</v>
      </c>
      <c r="QN133" s="326">
        <f t="shared" si="1382"/>
        <v>4399.5071890564268</v>
      </c>
      <c r="QO133" s="326">
        <f t="shared" si="1382"/>
        <v>4336.3750852712374</v>
      </c>
      <c r="QP133" s="326">
        <f t="shared" si="1382"/>
        <v>4332.4764352859092</v>
      </c>
      <c r="QQ133" s="326">
        <f t="shared" si="1382"/>
        <v>4731.2947872084633</v>
      </c>
      <c r="QR133" s="326">
        <f t="shared" si="1382"/>
        <v>4519.7039401725378</v>
      </c>
      <c r="QS133" s="326">
        <f t="shared" si="1382"/>
        <v>4340.7948044670939</v>
      </c>
      <c r="QT133" s="326">
        <f t="shared" si="1382"/>
        <v>4502.9913308413825</v>
      </c>
      <c r="QU133" s="326">
        <f t="shared" si="1382"/>
        <v>4909.7309713376553</v>
      </c>
      <c r="QV133" s="326">
        <f t="shared" si="1382"/>
        <v>4862.2390892190215</v>
      </c>
      <c r="QW133" s="326">
        <f t="shared" si="1382"/>
        <v>4348.2824848829177</v>
      </c>
      <c r="QX133" s="326">
        <f t="shared" si="1382"/>
        <v>4094.8341187982146</v>
      </c>
      <c r="QY133" s="326">
        <f t="shared" si="1382"/>
        <v>3695.8115919336178</v>
      </c>
      <c r="QZ133" s="326">
        <f t="shared" si="1382"/>
        <v>3439.8654955365423</v>
      </c>
      <c r="RA133" s="326">
        <f t="shared" si="1382"/>
        <v>3203.4563369888601</v>
      </c>
      <c r="RB133" s="326">
        <f t="shared" si="1382"/>
        <v>2969.6722857903696</v>
      </c>
      <c r="SN133" s="326">
        <f t="shared" si="1387"/>
        <v>42.111754281799577</v>
      </c>
      <c r="SO133" s="326">
        <f t="shared" si="1387"/>
        <v>52.465859668958856</v>
      </c>
      <c r="SP133" s="326">
        <f t="shared" ref="SP133:TR133" si="1391">+SP151*SP$43</f>
        <v>61.945494901410058</v>
      </c>
      <c r="SQ133" s="326">
        <f t="shared" si="1391"/>
        <v>70.58940706265065</v>
      </c>
      <c r="SR133" s="326">
        <f t="shared" si="1391"/>
        <v>79.674496519095854</v>
      </c>
      <c r="SS133" s="326">
        <f t="shared" si="1391"/>
        <v>88.577700513472124</v>
      </c>
      <c r="ST133" s="326">
        <f t="shared" si="1391"/>
        <v>100.76968928270421</v>
      </c>
      <c r="SU133" s="326">
        <f t="shared" si="1391"/>
        <v>120.86627968712065</v>
      </c>
      <c r="SV133" s="326">
        <f t="shared" si="1391"/>
        <v>139.99018374462224</v>
      </c>
      <c r="SW133" s="326">
        <f t="shared" si="1391"/>
        <v>166.46215481087359</v>
      </c>
      <c r="SX133" s="326">
        <f t="shared" si="1391"/>
        <v>196.03833162645347</v>
      </c>
      <c r="SY133" s="326">
        <f t="shared" si="1391"/>
        <v>218.10402020973493</v>
      </c>
      <c r="SZ133" s="326">
        <f t="shared" si="1391"/>
        <v>191.69411256492137</v>
      </c>
      <c r="TA133" s="326">
        <f t="shared" si="1391"/>
        <v>239.93452443701079</v>
      </c>
      <c r="TB133" s="326">
        <f t="shared" si="1391"/>
        <v>266.85072880734884</v>
      </c>
      <c r="TC133" s="326">
        <f t="shared" si="1391"/>
        <v>341.94048522059944</v>
      </c>
      <c r="TD133" s="326">
        <f t="shared" si="1391"/>
        <v>443.11428826662302</v>
      </c>
      <c r="TE133" s="326">
        <f t="shared" si="1391"/>
        <v>570.23034785648701</v>
      </c>
      <c r="TF133" s="326">
        <f t="shared" si="1391"/>
        <v>857.814824435079</v>
      </c>
      <c r="TG133" s="326">
        <f t="shared" si="1391"/>
        <v>953.1205193044043</v>
      </c>
      <c r="TH133" s="326">
        <f t="shared" si="1391"/>
        <v>936.46601002780949</v>
      </c>
      <c r="TI133" s="326">
        <f t="shared" si="1391"/>
        <v>1148.7824768568207</v>
      </c>
      <c r="TJ133" s="326">
        <f t="shared" si="1391"/>
        <v>1329.2730023673387</v>
      </c>
      <c r="TK133" s="326">
        <f t="shared" si="1391"/>
        <v>1409.023708330418</v>
      </c>
      <c r="TL133" s="326">
        <f t="shared" si="1391"/>
        <v>1745.0501750368853</v>
      </c>
      <c r="TM133" s="326">
        <f t="shared" si="1391"/>
        <v>1989.8776203030702</v>
      </c>
      <c r="TN133" s="326">
        <f t="shared" si="1391"/>
        <v>1843.5623684462703</v>
      </c>
      <c r="TO133" s="326">
        <f t="shared" si="1391"/>
        <v>1911.8033858052272</v>
      </c>
      <c r="TP133" s="326">
        <f t="shared" si="1391"/>
        <v>2243.9288599931824</v>
      </c>
      <c r="TQ133" s="326">
        <f t="shared" si="1391"/>
        <v>3164.1519598539317</v>
      </c>
      <c r="TR133" s="326">
        <f t="shared" si="1391"/>
        <v>2569.7542539789943</v>
      </c>
      <c r="TS133" s="326">
        <f t="shared" si="1389"/>
        <v>2583.9841128451249</v>
      </c>
      <c r="TT133" s="326">
        <f t="shared" si="1389"/>
        <v>2920.3207345113083</v>
      </c>
      <c r="TU133" s="326">
        <f t="shared" si="1389"/>
        <v>2952.8302297796981</v>
      </c>
      <c r="TV133" s="326">
        <f t="shared" si="1389"/>
        <v>3081.1640767697163</v>
      </c>
    </row>
    <row r="134" spans="3:542" x14ac:dyDescent="0.25">
      <c r="C134" s="150" t="s">
        <v>141</v>
      </c>
      <c r="D134" s="326">
        <f t="shared" si="1385"/>
        <v>0</v>
      </c>
      <c r="E134" s="326">
        <f t="shared" si="1381"/>
        <v>0</v>
      </c>
      <c r="F134" s="326">
        <f t="shared" si="1381"/>
        <v>0</v>
      </c>
      <c r="G134" s="326">
        <f t="shared" si="1381"/>
        <v>0</v>
      </c>
      <c r="H134" s="326">
        <f t="shared" si="1381"/>
        <v>0</v>
      </c>
      <c r="I134" s="326">
        <f t="shared" si="1381"/>
        <v>0</v>
      </c>
      <c r="J134" s="326">
        <f t="shared" si="1381"/>
        <v>0</v>
      </c>
      <c r="K134" s="326">
        <f t="shared" si="1381"/>
        <v>0</v>
      </c>
      <c r="L134" s="326">
        <f t="shared" si="1381"/>
        <v>0</v>
      </c>
      <c r="M134" s="326">
        <f t="shared" si="1381"/>
        <v>0</v>
      </c>
      <c r="N134" s="326">
        <f t="shared" si="1381"/>
        <v>0</v>
      </c>
      <c r="O134" s="326">
        <f t="shared" si="1381"/>
        <v>0</v>
      </c>
      <c r="P134" s="326">
        <f t="shared" si="1381"/>
        <v>17.347267943756219</v>
      </c>
      <c r="Q134" s="326">
        <f t="shared" si="1381"/>
        <v>18.934661777513636</v>
      </c>
      <c r="R134" s="326">
        <f t="shared" si="1381"/>
        <v>45.501030672147458</v>
      </c>
      <c r="S134" s="326">
        <f t="shared" si="1381"/>
        <v>96.917195331674094</v>
      </c>
      <c r="T134" s="326">
        <f t="shared" si="1381"/>
        <v>148.95899916294272</v>
      </c>
      <c r="U134" s="326">
        <f t="shared" si="1381"/>
        <v>205.82889865977927</v>
      </c>
      <c r="V134" s="326">
        <f t="shared" si="1381"/>
        <v>240.8710811206806</v>
      </c>
      <c r="W134" s="326">
        <f t="shared" si="1381"/>
        <v>252.47384394207819</v>
      </c>
      <c r="X134" s="326">
        <f t="shared" si="1381"/>
        <v>279.14882317362463</v>
      </c>
      <c r="Y134" s="326">
        <f t="shared" si="1381"/>
        <v>319.55093355243645</v>
      </c>
      <c r="Z134" s="326">
        <f t="shared" si="1381"/>
        <v>336.25261666716972</v>
      </c>
      <c r="AA134" s="326">
        <f t="shared" si="1381"/>
        <v>343.13464755633203</v>
      </c>
      <c r="AB134" s="326">
        <f t="shared" si="1381"/>
        <v>358.29942428230021</v>
      </c>
      <c r="AC134" s="326">
        <f t="shared" si="1381"/>
        <v>406.94220762709091</v>
      </c>
      <c r="AD134" s="326">
        <f t="shared" si="1381"/>
        <v>487.32810690471382</v>
      </c>
      <c r="AE134" s="326">
        <f t="shared" si="1381"/>
        <v>593.36167360820571</v>
      </c>
      <c r="AF134" s="326">
        <f t="shared" si="1381"/>
        <v>745.47453777286182</v>
      </c>
      <c r="AG134" s="326">
        <f t="shared" si="1381"/>
        <v>1303.4811574762548</v>
      </c>
      <c r="AH134" s="326">
        <f t="shared" si="1381"/>
        <v>1895.728757507685</v>
      </c>
      <c r="AI134" s="326">
        <f t="shared" si="1381"/>
        <v>2831.6384799106718</v>
      </c>
      <c r="AJ134" s="326">
        <f t="shared" si="1381"/>
        <v>4219.658106420371</v>
      </c>
      <c r="AK134" s="326">
        <f t="shared" si="1381"/>
        <v>4465.3774681704881</v>
      </c>
      <c r="AL134" s="326">
        <f t="shared" si="1381"/>
        <v>4343.6421405398769</v>
      </c>
      <c r="PT134" s="326">
        <f t="shared" si="1386"/>
        <v>4485.6863100199798</v>
      </c>
      <c r="PU134" s="326">
        <f t="shared" si="1382"/>
        <v>4483.0277783980173</v>
      </c>
      <c r="PV134" s="326">
        <f t="shared" si="1382"/>
        <v>4482.1460708195336</v>
      </c>
      <c r="PW134" s="326">
        <f t="shared" si="1382"/>
        <v>4769.6425635839068</v>
      </c>
      <c r="PX134" s="326">
        <f t="shared" si="1382"/>
        <v>4859.9896960817387</v>
      </c>
      <c r="PY134" s="326">
        <f t="shared" si="1382"/>
        <v>4965.7398386183695</v>
      </c>
      <c r="PZ134" s="326">
        <f t="shared" si="1382"/>
        <v>4829.3893084925994</v>
      </c>
      <c r="QA134" s="326">
        <f t="shared" si="1382"/>
        <v>4596.0026545151495</v>
      </c>
      <c r="QB134" s="326">
        <f t="shared" si="1382"/>
        <v>4740.5007606885474</v>
      </c>
      <c r="QC134" s="326">
        <f t="shared" si="1382"/>
        <v>4666.9476436075265</v>
      </c>
      <c r="QD134" s="326">
        <f t="shared" si="1382"/>
        <v>4706.1092219191587</v>
      </c>
      <c r="QE134" s="326">
        <f t="shared" si="1382"/>
        <v>4765.2835109872785</v>
      </c>
      <c r="QF134" s="326">
        <f t="shared" si="1382"/>
        <v>5008.2687131598468</v>
      </c>
      <c r="QG134" s="326">
        <f t="shared" si="1382"/>
        <v>4687.9689242137556</v>
      </c>
      <c r="QH134" s="326">
        <f t="shared" si="1382"/>
        <v>4592.7998714765008</v>
      </c>
      <c r="QI134" s="326">
        <f t="shared" si="1382"/>
        <v>5201.1274577412087</v>
      </c>
      <c r="QJ134" s="326">
        <f t="shared" si="1382"/>
        <v>5077.5070328971096</v>
      </c>
      <c r="QK134" s="326">
        <f t="shared" si="1382"/>
        <v>4098.5180841065157</v>
      </c>
      <c r="QL134" s="326">
        <f t="shared" si="1382"/>
        <v>3858.7293715094365</v>
      </c>
      <c r="QM134" s="326">
        <f t="shared" si="1382"/>
        <v>3746.5465724984988</v>
      </c>
      <c r="QN134" s="326">
        <f t="shared" si="1382"/>
        <v>3643.2999964613682</v>
      </c>
      <c r="QO134" s="326">
        <f t="shared" si="1382"/>
        <v>3503.0422872785148</v>
      </c>
      <c r="QP134" s="326">
        <f t="shared" si="1382"/>
        <v>3367.7762214733548</v>
      </c>
      <c r="QQ134" s="326">
        <f t="shared" si="1382"/>
        <v>3445.490580242918</v>
      </c>
      <c r="QR134" s="326">
        <f t="shared" si="1382"/>
        <v>2228.8531002650643</v>
      </c>
      <c r="QS134" s="326">
        <f t="shared" si="1382"/>
        <v>2203.1029271916195</v>
      </c>
      <c r="QT134" s="326">
        <f t="shared" si="1382"/>
        <v>2204.3489990932371</v>
      </c>
      <c r="QU134" s="326">
        <f t="shared" si="1382"/>
        <v>2244.1325904379196</v>
      </c>
      <c r="QV134" s="326">
        <f t="shared" si="1382"/>
        <v>2036.2933709756705</v>
      </c>
      <c r="QW134" s="326">
        <f t="shared" si="1382"/>
        <v>2946.8406935515868</v>
      </c>
      <c r="QX134" s="326">
        <f t="shared" si="1382"/>
        <v>2964.0751698776403</v>
      </c>
      <c r="QY134" s="326">
        <f t="shared" si="1382"/>
        <v>2667.1699686323127</v>
      </c>
      <c r="QZ134" s="326">
        <f t="shared" si="1382"/>
        <v>2433.781680220482</v>
      </c>
      <c r="RA134" s="326">
        <f t="shared" si="1382"/>
        <v>2158.8569155605774</v>
      </c>
      <c r="RB134" s="326">
        <f t="shared" si="1382"/>
        <v>1985.0109114784721</v>
      </c>
      <c r="SN134" s="326">
        <f t="shared" si="1387"/>
        <v>1279.3261108305978</v>
      </c>
      <c r="SO134" s="326">
        <f t="shared" si="1387"/>
        <v>1343.4709647125121</v>
      </c>
      <c r="SP134" s="326">
        <f t="shared" ref="SP134:TR134" si="1392">+SP152*SP$43</f>
        <v>1391.5646506063429</v>
      </c>
      <c r="SQ134" s="326">
        <f t="shared" si="1392"/>
        <v>1415.9639927066639</v>
      </c>
      <c r="SR134" s="326">
        <f t="shared" si="1392"/>
        <v>1447.6158528074357</v>
      </c>
      <c r="SS134" s="326">
        <f t="shared" si="1392"/>
        <v>1523.3863779627734</v>
      </c>
      <c r="ST134" s="326">
        <f t="shared" si="1392"/>
        <v>1557.0148970639671</v>
      </c>
      <c r="SU134" s="326">
        <f t="shared" si="1392"/>
        <v>1637.019026475393</v>
      </c>
      <c r="SV134" s="326">
        <f t="shared" si="1392"/>
        <v>1655.1128376048357</v>
      </c>
      <c r="SW134" s="326">
        <f t="shared" si="1392"/>
        <v>1704.3526986044956</v>
      </c>
      <c r="SX134" s="326">
        <f t="shared" si="1392"/>
        <v>1767.060380578384</v>
      </c>
      <c r="SY134" s="326">
        <f t="shared" si="1392"/>
        <v>1734.7778556916305</v>
      </c>
      <c r="SZ134" s="326">
        <f t="shared" si="1392"/>
        <v>1358.7992946978284</v>
      </c>
      <c r="TA134" s="326">
        <f t="shared" si="1392"/>
        <v>1519.7432507407952</v>
      </c>
      <c r="TB134" s="326">
        <f t="shared" si="1392"/>
        <v>1488.1394986276698</v>
      </c>
      <c r="TC134" s="326">
        <f t="shared" si="1392"/>
        <v>1645.2233941992974</v>
      </c>
      <c r="TD134" s="326">
        <f t="shared" si="1392"/>
        <v>1821.4654318518633</v>
      </c>
      <c r="TE134" s="326">
        <f t="shared" si="1392"/>
        <v>2188.3223132080884</v>
      </c>
      <c r="TF134" s="326">
        <f t="shared" si="1392"/>
        <v>2595.08179928862</v>
      </c>
      <c r="TG134" s="326">
        <f t="shared" si="1392"/>
        <v>2536.9508329338851</v>
      </c>
      <c r="TH134" s="326">
        <f t="shared" si="1392"/>
        <v>2462.9929032778896</v>
      </c>
      <c r="TI134" s="326">
        <f t="shared" si="1392"/>
        <v>2717.4970237911753</v>
      </c>
      <c r="TJ134" s="326">
        <f t="shared" si="1392"/>
        <v>2778.4237930841946</v>
      </c>
      <c r="TK134" s="326">
        <f t="shared" si="1392"/>
        <v>2574.4313464357183</v>
      </c>
      <c r="TL134" s="326">
        <f t="shared" si="1392"/>
        <v>2106.3097863711355</v>
      </c>
      <c r="TM134" s="326">
        <f t="shared" si="1392"/>
        <v>1994.5436857978723</v>
      </c>
      <c r="TN134" s="326">
        <f t="shared" si="1392"/>
        <v>2127.8088342634064</v>
      </c>
      <c r="TO134" s="326">
        <f t="shared" si="1392"/>
        <v>2109.6289786623297</v>
      </c>
      <c r="TP134" s="326">
        <f t="shared" si="1392"/>
        <v>2646.7980589985391</v>
      </c>
      <c r="TQ134" s="326">
        <f t="shared" si="1392"/>
        <v>3254.6653651928518</v>
      </c>
      <c r="TR134" s="326">
        <f t="shared" si="1392"/>
        <v>4761.0123065313992</v>
      </c>
      <c r="TS134" s="326">
        <f t="shared" si="1389"/>
        <v>4787.3761244244724</v>
      </c>
      <c r="TT134" s="326">
        <f t="shared" si="1389"/>
        <v>5410.5107266575242</v>
      </c>
      <c r="TU134" s="326">
        <f t="shared" si="1389"/>
        <v>5470.7414303570204</v>
      </c>
      <c r="TV134" s="326">
        <f t="shared" si="1389"/>
        <v>5708.5069769721986</v>
      </c>
    </row>
    <row r="135" spans="3:542" x14ac:dyDescent="0.25">
      <c r="C135" s="151" t="s">
        <v>142</v>
      </c>
      <c r="D135" s="326">
        <f t="shared" si="1385"/>
        <v>0</v>
      </c>
      <c r="E135" s="326">
        <f t="shared" si="1381"/>
        <v>0</v>
      </c>
      <c r="F135" s="326">
        <f t="shared" si="1381"/>
        <v>0</v>
      </c>
      <c r="G135" s="326">
        <f t="shared" si="1381"/>
        <v>0</v>
      </c>
      <c r="H135" s="326">
        <f t="shared" si="1381"/>
        <v>0</v>
      </c>
      <c r="I135" s="326">
        <f t="shared" si="1381"/>
        <v>0</v>
      </c>
      <c r="J135" s="326">
        <f t="shared" si="1381"/>
        <v>0</v>
      </c>
      <c r="K135" s="326">
        <f t="shared" si="1381"/>
        <v>0</v>
      </c>
      <c r="L135" s="326">
        <f t="shared" si="1381"/>
        <v>0</v>
      </c>
      <c r="M135" s="326">
        <f t="shared" si="1381"/>
        <v>0</v>
      </c>
      <c r="N135" s="326">
        <f t="shared" si="1381"/>
        <v>0</v>
      </c>
      <c r="O135" s="326">
        <f t="shared" si="1381"/>
        <v>0</v>
      </c>
      <c r="P135" s="326">
        <f t="shared" si="1381"/>
        <v>1.9164724624880103</v>
      </c>
      <c r="Q135" s="326">
        <f t="shared" si="1381"/>
        <v>2.0918428193293788</v>
      </c>
      <c r="R135" s="326">
        <f t="shared" si="1381"/>
        <v>5.0268130163619942</v>
      </c>
      <c r="S135" s="326">
        <f t="shared" si="1381"/>
        <v>10.707111724851048</v>
      </c>
      <c r="T135" s="326">
        <f t="shared" si="1381"/>
        <v>16.456529112315078</v>
      </c>
      <c r="U135" s="326">
        <f t="shared" si="1381"/>
        <v>22.739339563131711</v>
      </c>
      <c r="V135" s="326">
        <f t="shared" si="1381"/>
        <v>26.610691405366307</v>
      </c>
      <c r="W135" s="326">
        <f t="shared" si="1381"/>
        <v>27.892528724538611</v>
      </c>
      <c r="X135" s="326">
        <f t="shared" si="1381"/>
        <v>30.839497855380834</v>
      </c>
      <c r="Y135" s="326">
        <f t="shared" si="1381"/>
        <v>35.302997941875027</v>
      </c>
      <c r="Z135" s="326">
        <f t="shared" si="1381"/>
        <v>37.148148190915137</v>
      </c>
      <c r="AA135" s="326">
        <f t="shared" si="1381"/>
        <v>37.908453659639889</v>
      </c>
      <c r="AB135" s="326">
        <f t="shared" si="1381"/>
        <v>39.583811248473218</v>
      </c>
      <c r="AC135" s="326">
        <f t="shared" si="1381"/>
        <v>44.957715374547163</v>
      </c>
      <c r="AD135" s="326">
        <f t="shared" si="1381"/>
        <v>53.838500685374669</v>
      </c>
      <c r="AE135" s="326">
        <f t="shared" si="1381"/>
        <v>65.552760898883903</v>
      </c>
      <c r="AF135" s="326">
        <f t="shared" si="1381"/>
        <v>82.357719253531869</v>
      </c>
      <c r="AG135" s="326">
        <f t="shared" si="1381"/>
        <v>144.00456324157793</v>
      </c>
      <c r="AH135" s="326">
        <f t="shared" si="1381"/>
        <v>209.43424474040887</v>
      </c>
      <c r="AI135" s="326">
        <f t="shared" si="1381"/>
        <v>312.8306536836227</v>
      </c>
      <c r="AJ135" s="326">
        <f t="shared" si="1381"/>
        <v>466.17476528801973</v>
      </c>
      <c r="AK135" s="326">
        <f t="shared" si="1381"/>
        <v>493.32107972906255</v>
      </c>
      <c r="AL135" s="326">
        <f t="shared" si="1381"/>
        <v>479.87213757445681</v>
      </c>
      <c r="PT135" s="326">
        <f t="shared" si="1386"/>
        <v>2197.0821064046622</v>
      </c>
      <c r="PU135" s="326">
        <f t="shared" si="1382"/>
        <v>2212.9202975800704</v>
      </c>
      <c r="PV135" s="326">
        <f t="shared" si="1382"/>
        <v>2231.2239565144641</v>
      </c>
      <c r="PW135" s="326">
        <f t="shared" si="1382"/>
        <v>2396.1752718020889</v>
      </c>
      <c r="PX135" s="326">
        <f t="shared" si="1382"/>
        <v>2465.9619516839521</v>
      </c>
      <c r="PY135" s="326">
        <f t="shared" si="1382"/>
        <v>2547.0018296538501</v>
      </c>
      <c r="PZ135" s="326">
        <f t="shared" si="1382"/>
        <v>2506.3684941871261</v>
      </c>
      <c r="QA135" s="326">
        <f t="shared" si="1382"/>
        <v>2415.9890262393255</v>
      </c>
      <c r="QB135" s="326">
        <f t="shared" si="1382"/>
        <v>2526.9785608523175</v>
      </c>
      <c r="QC135" s="326">
        <f t="shared" si="1382"/>
        <v>2525.9487103608226</v>
      </c>
      <c r="QD135" s="326">
        <f t="shared" si="1382"/>
        <v>2589.851237350646</v>
      </c>
      <c r="QE135" s="326">
        <f t="shared" si="1382"/>
        <v>2670.4693774534303</v>
      </c>
      <c r="QF135" s="326">
        <f t="shared" si="1382"/>
        <v>2862.8107934068935</v>
      </c>
      <c r="QG135" s="326">
        <f t="shared" si="1382"/>
        <v>2738.1460359164157</v>
      </c>
      <c r="QH135" s="326">
        <f t="shared" si="1382"/>
        <v>2745.8409359537327</v>
      </c>
      <c r="QI135" s="326">
        <f t="shared" si="1382"/>
        <v>3187.69220271226</v>
      </c>
      <c r="QJ135" s="326">
        <f t="shared" si="1382"/>
        <v>3192.474169287043</v>
      </c>
      <c r="QK135" s="326">
        <f t="shared" si="1382"/>
        <v>3394.7040554307787</v>
      </c>
      <c r="QL135" s="326">
        <f t="shared" si="1382"/>
        <v>3255.3123636124933</v>
      </c>
      <c r="QM135" s="326">
        <f t="shared" si="1382"/>
        <v>3165.1621534567535</v>
      </c>
      <c r="QN135" s="326">
        <f t="shared" si="1382"/>
        <v>2949.338092373489</v>
      </c>
      <c r="QO135" s="326">
        <f t="shared" si="1382"/>
        <v>2848.7505974455466</v>
      </c>
      <c r="QP135" s="326">
        <f t="shared" si="1382"/>
        <v>2746.9427565119254</v>
      </c>
      <c r="QQ135" s="326">
        <f t="shared" si="1382"/>
        <v>2813.0471143850336</v>
      </c>
      <c r="QR135" s="326">
        <f t="shared" si="1382"/>
        <v>1282.5757879354412</v>
      </c>
      <c r="QS135" s="326">
        <f t="shared" si="1382"/>
        <v>1274.1070814951509</v>
      </c>
      <c r="QT135" s="326">
        <f t="shared" si="1382"/>
        <v>1277.9317443905834</v>
      </c>
      <c r="QU135" s="326">
        <f t="shared" si="1382"/>
        <v>1284.7764042914309</v>
      </c>
      <c r="QV135" s="326">
        <f t="shared" si="1382"/>
        <v>1485.672586909142</v>
      </c>
      <c r="QW135" s="326">
        <f t="shared" si="1382"/>
        <v>1705.3192992726295</v>
      </c>
      <c r="QX135" s="326">
        <f t="shared" si="1382"/>
        <v>1817.1387362018647</v>
      </c>
      <c r="QY135" s="326">
        <f t="shared" si="1382"/>
        <v>1532.0415950769102</v>
      </c>
      <c r="QZ135" s="326">
        <f t="shared" si="1382"/>
        <v>1268.0485516013857</v>
      </c>
      <c r="RA135" s="326">
        <f t="shared" si="1382"/>
        <v>965.92008300246209</v>
      </c>
      <c r="RB135" s="326">
        <f t="shared" si="1382"/>
        <v>885.08068137418638</v>
      </c>
      <c r="SN135" s="326">
        <f t="shared" si="1387"/>
        <v>1528.3052008060206</v>
      </c>
      <c r="SO135" s="326">
        <f t="shared" si="1387"/>
        <v>1659.7042013487865</v>
      </c>
      <c r="SP135" s="326">
        <f t="shared" ref="SP135:TR135" si="1393">+SP153*SP$43</f>
        <v>1759.7840566657908</v>
      </c>
      <c r="SQ135" s="326">
        <f t="shared" si="1393"/>
        <v>1840.0971010912751</v>
      </c>
      <c r="SR135" s="326">
        <f t="shared" si="1393"/>
        <v>1941.6982856098648</v>
      </c>
      <c r="SS135" s="326">
        <f t="shared" si="1393"/>
        <v>2090.5166687198853</v>
      </c>
      <c r="ST135" s="326">
        <f t="shared" si="1393"/>
        <v>2168.6688921528516</v>
      </c>
      <c r="SU135" s="326">
        <f t="shared" si="1393"/>
        <v>2326.0571479551727</v>
      </c>
      <c r="SV135" s="326">
        <f t="shared" si="1393"/>
        <v>2414.7924891995794</v>
      </c>
      <c r="SW135" s="326">
        <f t="shared" si="1393"/>
        <v>2557.1272034247449</v>
      </c>
      <c r="SX135" s="326">
        <f t="shared" si="1393"/>
        <v>2743.0451488304352</v>
      </c>
      <c r="SY135" s="326">
        <f t="shared" si="1393"/>
        <v>2811.9496184512514</v>
      </c>
      <c r="SZ135" s="326">
        <f t="shared" si="1393"/>
        <v>2298.0337792280079</v>
      </c>
      <c r="TA135" s="326">
        <f t="shared" si="1393"/>
        <v>2682.4108219319346</v>
      </c>
      <c r="TB135" s="326">
        <f t="shared" si="1393"/>
        <v>2841.216678385515</v>
      </c>
      <c r="TC135" s="326">
        <f t="shared" si="1393"/>
        <v>3267.5040003560484</v>
      </c>
      <c r="TD135" s="326">
        <f t="shared" si="1393"/>
        <v>3746.7475235328607</v>
      </c>
      <c r="TE135" s="326">
        <f t="shared" si="1393"/>
        <v>4059.7055102375602</v>
      </c>
      <c r="TF135" s="326">
        <f t="shared" si="1393"/>
        <v>5097.93714322708</v>
      </c>
      <c r="TG135" s="326">
        <f t="shared" si="1393"/>
        <v>4833.5211885642484</v>
      </c>
      <c r="TH135" s="326">
        <f t="shared" si="1393"/>
        <v>4268.7909760022794</v>
      </c>
      <c r="TI135" s="326">
        <f t="shared" si="1393"/>
        <v>4688.7749327532338</v>
      </c>
      <c r="TJ135" s="326">
        <f t="shared" si="1393"/>
        <v>4804.6331151979994</v>
      </c>
      <c r="TK135" s="326">
        <f t="shared" si="1393"/>
        <v>4838.7522902672326</v>
      </c>
      <c r="TL135" s="326">
        <f t="shared" si="1393"/>
        <v>3968.1048740343954</v>
      </c>
      <c r="TM135" s="326">
        <f t="shared" si="1393"/>
        <v>5485.3930676075306</v>
      </c>
      <c r="TN135" s="326">
        <f t="shared" si="1393"/>
        <v>5220.1554228707919</v>
      </c>
      <c r="TO135" s="326">
        <f t="shared" si="1393"/>
        <v>5318.4286353325824</v>
      </c>
      <c r="TP135" s="326">
        <f t="shared" si="1393"/>
        <v>6139.8998964494394</v>
      </c>
      <c r="TQ135" s="326">
        <f t="shared" si="1393"/>
        <v>7612.2941113843644</v>
      </c>
      <c r="TR135" s="326">
        <f t="shared" si="1393"/>
        <v>7509.8646203243752</v>
      </c>
      <c r="TS135" s="326">
        <f t="shared" si="1389"/>
        <v>7551.4500417651589</v>
      </c>
      <c r="TT135" s="326">
        <f t="shared" si="1389"/>
        <v>8534.3621204821375</v>
      </c>
      <c r="TU135" s="326">
        <f t="shared" si="1389"/>
        <v>8629.368056541065</v>
      </c>
      <c r="TV135" s="326">
        <f t="shared" si="1389"/>
        <v>9004.411629524031</v>
      </c>
    </row>
    <row r="146" spans="3:578" x14ac:dyDescent="0.25">
      <c r="PT146" t="s">
        <v>415</v>
      </c>
      <c r="SN146" t="s">
        <v>415</v>
      </c>
    </row>
    <row r="147" spans="3:578" x14ac:dyDescent="0.25">
      <c r="D147" s="314"/>
      <c r="PT147" s="314"/>
      <c r="SN147" s="314"/>
    </row>
    <row r="148" spans="3:578" x14ac:dyDescent="0.25">
      <c r="C148" s="150" t="s">
        <v>137</v>
      </c>
      <c r="D148" s="318">
        <v>0</v>
      </c>
      <c r="PS148">
        <v>0</v>
      </c>
      <c r="PT148">
        <v>2.6820487978306884E-2</v>
      </c>
      <c r="PU148">
        <v>2.6554351269314411E-2</v>
      </c>
      <c r="PV148">
        <v>2.660518639641743E-2</v>
      </c>
      <c r="PW148">
        <v>2.6332460906069045E-2</v>
      </c>
      <c r="PX148">
        <v>2.5411044299019265E-2</v>
      </c>
      <c r="PY148">
        <v>2.5545019965540726E-2</v>
      </c>
      <c r="PZ148">
        <v>2.5231597706894319E-2</v>
      </c>
      <c r="QA148">
        <v>2.4869892405605238E-2</v>
      </c>
      <c r="QB148">
        <v>2.4752558879199589E-2</v>
      </c>
      <c r="QC148">
        <v>2.4843633520630046E-2</v>
      </c>
      <c r="QD148">
        <v>2.5736684037838634E-2</v>
      </c>
      <c r="QE148">
        <v>2.7304384253936408E-2</v>
      </c>
      <c r="QF148">
        <v>2.9688403489849212E-2</v>
      </c>
      <c r="QG148">
        <v>3.2080684775743509E-2</v>
      </c>
      <c r="QH148">
        <v>3.3843242849437398E-2</v>
      </c>
      <c r="QI148">
        <v>3.5266508275790191E-2</v>
      </c>
      <c r="QJ148">
        <v>3.6945704348917828E-2</v>
      </c>
      <c r="QK148">
        <v>4.1062004904458278E-2</v>
      </c>
      <c r="QL148">
        <v>4.8040721211701137E-2</v>
      </c>
      <c r="QM148">
        <v>5.0849418703832652E-2</v>
      </c>
      <c r="QN148">
        <v>5.305627815614665E-2</v>
      </c>
      <c r="QO148">
        <v>5.4598019530634936E-2</v>
      </c>
      <c r="QP148">
        <v>5.6543489007890413E-2</v>
      </c>
      <c r="QQ148">
        <v>6.3594631940763771E-2</v>
      </c>
      <c r="QR148">
        <v>6.9669613145858844E-2</v>
      </c>
      <c r="QS148">
        <v>8.189640151146127E-2</v>
      </c>
      <c r="QT148">
        <v>9.5579587377430053E-2</v>
      </c>
      <c r="QU148">
        <v>0.1084476190283413</v>
      </c>
      <c r="QV148">
        <v>0.1124148402865012</v>
      </c>
      <c r="QW148">
        <v>8.8285722630249544E-2</v>
      </c>
      <c r="QX148">
        <v>8.4399335646875531E-2</v>
      </c>
      <c r="QY148">
        <v>8.3784421898102354E-2</v>
      </c>
      <c r="QZ148">
        <v>8.5259160160898143E-2</v>
      </c>
      <c r="RA148">
        <v>8.6982677671260222E-2</v>
      </c>
      <c r="RB148">
        <v>8.8390685117599274E-2</v>
      </c>
      <c r="SN148" s="318"/>
      <c r="SO148" s="318"/>
      <c r="SP148" s="318"/>
      <c r="SQ148" s="318"/>
      <c r="SR148" s="318"/>
      <c r="SS148" s="318"/>
      <c r="ST148" s="318"/>
      <c r="SU148" s="318"/>
      <c r="SV148" s="318"/>
      <c r="SW148" s="318"/>
      <c r="SX148" s="318"/>
      <c r="SY148" s="318"/>
      <c r="SZ148" s="318"/>
      <c r="TA148" s="318"/>
      <c r="TB148" s="318"/>
      <c r="TC148" s="318"/>
      <c r="TD148" s="318"/>
      <c r="TE148" s="318"/>
      <c r="TF148" s="318"/>
      <c r="TG148" s="318"/>
      <c r="TH148" s="318"/>
      <c r="TI148" s="318"/>
      <c r="TJ148" s="318"/>
      <c r="TK148" s="318"/>
      <c r="TL148" s="318"/>
      <c r="TM148" s="318"/>
      <c r="TN148" s="318"/>
      <c r="TO148" s="318"/>
      <c r="TP148" s="318"/>
      <c r="TQ148" s="318"/>
      <c r="TR148" s="318">
        <v>0</v>
      </c>
    </row>
    <row r="149" spans="3:578" x14ac:dyDescent="0.25">
      <c r="C149" s="151" t="s">
        <v>138</v>
      </c>
      <c r="D149" s="318">
        <v>0.16490407058548678</v>
      </c>
      <c r="PS149">
        <v>0.65208432996304377</v>
      </c>
      <c r="PT149">
        <v>0.46447148417487943</v>
      </c>
      <c r="PU149">
        <v>0.46846668929984425</v>
      </c>
      <c r="PV149">
        <v>0.47804729260397583</v>
      </c>
      <c r="PW149">
        <v>0.49043312995334831</v>
      </c>
      <c r="PX149">
        <v>0.50080939783417033</v>
      </c>
      <c r="PY149">
        <v>0.51701889112622246</v>
      </c>
      <c r="PZ149">
        <v>0.5284681608042755</v>
      </c>
      <c r="QA149">
        <v>0.54592427523090648</v>
      </c>
      <c r="QB149">
        <v>0.55503712457407017</v>
      </c>
      <c r="QC149">
        <v>0.56269144211822242</v>
      </c>
      <c r="QD149">
        <v>0.57257972704111593</v>
      </c>
      <c r="QE149">
        <v>0.57854312652314344</v>
      </c>
      <c r="QF149">
        <v>0.58460463553353259</v>
      </c>
      <c r="QG149">
        <v>0.59085826252413398</v>
      </c>
      <c r="QH149">
        <v>0.59563426275136988</v>
      </c>
      <c r="QI149">
        <v>0.59986371336369371</v>
      </c>
      <c r="QJ149">
        <v>0.6046713077676148</v>
      </c>
      <c r="QK149">
        <v>0.6321765608634563</v>
      </c>
      <c r="QL149">
        <v>0.63129874215342108</v>
      </c>
      <c r="QM149">
        <v>0.63931574500574162</v>
      </c>
      <c r="QN149">
        <v>0.65219147462451477</v>
      </c>
      <c r="QO149">
        <v>0.66348141577893904</v>
      </c>
      <c r="QP149">
        <v>0.67472711530290075</v>
      </c>
      <c r="QQ149">
        <v>0.65137238766795924</v>
      </c>
      <c r="QR149">
        <v>0.69384452302652444</v>
      </c>
      <c r="QS149">
        <v>0.6599276122961677</v>
      </c>
      <c r="QT149">
        <v>0.60976856261470058</v>
      </c>
      <c r="QU149">
        <v>0.57481954968992555</v>
      </c>
      <c r="QV149">
        <v>0.56530941322443762</v>
      </c>
      <c r="QW149">
        <v>0.56024214203148248</v>
      </c>
      <c r="QX149">
        <v>0.56225145138520893</v>
      </c>
      <c r="QY149">
        <v>0.57924784423143938</v>
      </c>
      <c r="QZ149">
        <v>0.60317763697815097</v>
      </c>
      <c r="RA149">
        <v>0.62950830489681331</v>
      </c>
      <c r="RB149">
        <v>0.64358453086822753</v>
      </c>
      <c r="SN149" s="318"/>
      <c r="SO149" s="318"/>
      <c r="SP149" s="318"/>
      <c r="SQ149" s="318"/>
      <c r="SR149" s="318"/>
      <c r="SS149" s="318"/>
      <c r="ST149" s="318"/>
      <c r="SU149" s="318"/>
      <c r="SV149" s="318"/>
      <c r="SW149" s="318"/>
      <c r="SX149" s="318"/>
      <c r="SY149" s="318"/>
      <c r="SZ149" s="318"/>
      <c r="TA149" s="318"/>
      <c r="TB149" s="318"/>
      <c r="TC149" s="318"/>
      <c r="TD149" s="318"/>
      <c r="TE149" s="318"/>
      <c r="TF149" s="318"/>
      <c r="TG149" s="318"/>
      <c r="TH149" s="318">
        <v>5.0000000000000001E-3</v>
      </c>
      <c r="TI149" s="318">
        <v>7.0000000000000001E-3</v>
      </c>
      <c r="TJ149" s="318">
        <v>9.0000000000000011E-3</v>
      </c>
      <c r="TK149" s="318">
        <v>1.1000000000000001E-2</v>
      </c>
      <c r="TL149" s="318">
        <v>1.3000000000000001E-2</v>
      </c>
      <c r="TM149" s="318">
        <v>1.5000000000000001E-2</v>
      </c>
      <c r="TN149" s="318">
        <v>1.7000000000000001E-2</v>
      </c>
      <c r="TO149" s="318">
        <v>1.9000000000000003E-2</v>
      </c>
      <c r="TP149" s="318">
        <v>2.1000000000000005E-2</v>
      </c>
      <c r="TQ149" s="318">
        <v>2.3000000000000007E-2</v>
      </c>
      <c r="TR149" s="318">
        <v>2.6764227558652556E-2</v>
      </c>
    </row>
    <row r="150" spans="3:578" x14ac:dyDescent="0.25">
      <c r="C150" s="150" t="s">
        <v>139</v>
      </c>
      <c r="D150" s="318">
        <v>0.16301174167234012</v>
      </c>
      <c r="PS150">
        <v>5.1435531244016855E-2</v>
      </c>
      <c r="PT150">
        <v>9.9101199036625842E-2</v>
      </c>
      <c r="PU150">
        <v>0.10296595717591381</v>
      </c>
      <c r="PV150">
        <v>0.10238204160657197</v>
      </c>
      <c r="PW150">
        <v>9.8641593290936483E-2</v>
      </c>
      <c r="PX150">
        <v>9.4636042086377048E-2</v>
      </c>
      <c r="PY150">
        <v>8.9638063696303366E-2</v>
      </c>
      <c r="PZ150">
        <v>8.7462932998249296E-2</v>
      </c>
      <c r="QA150">
        <v>8.4735412521030548E-2</v>
      </c>
      <c r="QB150">
        <v>8.4148736962634002E-2</v>
      </c>
      <c r="QC150">
        <v>8.3515391712344469E-2</v>
      </c>
      <c r="QD150">
        <v>8.1629520515692472E-2</v>
      </c>
      <c r="QE150">
        <v>8.1160761224450387E-2</v>
      </c>
      <c r="QF150">
        <v>7.9335847573120288E-2</v>
      </c>
      <c r="QG150">
        <v>7.811775180683922E-2</v>
      </c>
      <c r="QH150">
        <v>7.7328242490006832E-2</v>
      </c>
      <c r="QI150">
        <v>7.7219677969255635E-2</v>
      </c>
      <c r="QJ150">
        <v>7.6186476513643131E-2</v>
      </c>
      <c r="QK150">
        <v>7.077739786017917E-2</v>
      </c>
      <c r="QL150">
        <v>6.8421798777118209E-2</v>
      </c>
      <c r="QM150">
        <v>6.3541113884445874E-2</v>
      </c>
      <c r="QN150">
        <v>5.8136569372509606E-2</v>
      </c>
      <c r="QO150">
        <v>5.2605264782476097E-2</v>
      </c>
      <c r="QP150">
        <v>4.7090372531318717E-2</v>
      </c>
      <c r="QQ150">
        <v>4.893912420276543E-2</v>
      </c>
      <c r="QR150">
        <v>4.2443221055074531E-2</v>
      </c>
      <c r="QS150">
        <v>4.7479881964188952E-2</v>
      </c>
      <c r="QT150">
        <v>5.3736955629217022E-2</v>
      </c>
      <c r="QU150">
        <v>5.6946281310682884E-2</v>
      </c>
      <c r="QV150">
        <v>5.8695561400498843E-2</v>
      </c>
      <c r="QW150">
        <v>5.413628968675531E-2</v>
      </c>
      <c r="QX150">
        <v>5.3763008464979931E-2</v>
      </c>
      <c r="QY150">
        <v>4.9320553452511601E-2</v>
      </c>
      <c r="QZ150">
        <v>4.2913632327170367E-2</v>
      </c>
      <c r="RA150">
        <v>3.6932621308975067E-2</v>
      </c>
      <c r="RB150">
        <v>3.1155792390988011E-2</v>
      </c>
      <c r="SN150" s="318">
        <v>2.5086341221859803E-2</v>
      </c>
      <c r="SO150" s="318">
        <v>2.9896163445987924E-2</v>
      </c>
      <c r="SP150" s="318">
        <v>3.4159905626652776E-2</v>
      </c>
      <c r="SQ150" s="318">
        <v>3.7825270717574959E-2</v>
      </c>
      <c r="SR150" s="318">
        <v>4.0653423592536396E-2</v>
      </c>
      <c r="SS150" s="318">
        <v>4.1765250733283597E-2</v>
      </c>
      <c r="ST150" s="318">
        <v>4.5356352419668455E-2</v>
      </c>
      <c r="SU150" s="318">
        <v>4.9987863897805351E-2</v>
      </c>
      <c r="SV150" s="318">
        <v>5.606389729224677E-2</v>
      </c>
      <c r="SW150" s="318">
        <v>6.2647680607977305E-2</v>
      </c>
      <c r="SX150" s="318">
        <v>6.9149249914475255E-2</v>
      </c>
      <c r="SY150" s="318">
        <v>7.6911347692609433E-2</v>
      </c>
      <c r="SZ150" s="318">
        <v>8.4005423629846712E-2</v>
      </c>
      <c r="TA150" s="318">
        <v>9.2000118774885828E-2</v>
      </c>
      <c r="TB150" s="318">
        <v>9.9275097736940862E-2</v>
      </c>
      <c r="TC150" s="318">
        <v>0.11125602489998564</v>
      </c>
      <c r="TD150" s="318">
        <v>0.12343823271968066</v>
      </c>
      <c r="TE150" s="318">
        <v>0.13440224902580311</v>
      </c>
      <c r="TF150" s="318">
        <v>0.14346187783870734</v>
      </c>
      <c r="TG150" s="318">
        <v>0.14852112627478622</v>
      </c>
      <c r="TH150" s="318">
        <v>0.14939547578431123</v>
      </c>
      <c r="TI150" s="318">
        <v>0.15825901894921848</v>
      </c>
      <c r="TJ150" s="318">
        <v>0.1673943185766594</v>
      </c>
      <c r="TK150" s="318">
        <v>0.1690834173993547</v>
      </c>
      <c r="TL150" s="318">
        <v>0.17677253776206164</v>
      </c>
      <c r="TM150" s="318">
        <v>0.20074450103286126</v>
      </c>
      <c r="TN150" s="318">
        <v>0.1904392119001711</v>
      </c>
      <c r="TO150" s="318">
        <v>0.18918552706940339</v>
      </c>
      <c r="TP150" s="318">
        <v>0.20487659956373244</v>
      </c>
      <c r="TQ150" s="318">
        <v>0.18111055969244358</v>
      </c>
      <c r="TR150" s="318">
        <v>0.22684164534858237</v>
      </c>
    </row>
    <row r="151" spans="3:578" x14ac:dyDescent="0.25">
      <c r="C151" s="151" t="s">
        <v>140</v>
      </c>
      <c r="D151" s="318">
        <v>0.49904362716508599</v>
      </c>
      <c r="PS151">
        <v>0.12965808874770557</v>
      </c>
      <c r="PT151">
        <v>8.2118848398391564E-2</v>
      </c>
      <c r="PU151">
        <v>8.2892601528871943E-2</v>
      </c>
      <c r="PV151">
        <v>8.1806673024584095E-2</v>
      </c>
      <c r="PW151">
        <v>7.9323276131365722E-2</v>
      </c>
      <c r="PX151">
        <v>7.6845549157585263E-2</v>
      </c>
      <c r="PY151">
        <v>7.5086716495027045E-2</v>
      </c>
      <c r="PZ151">
        <v>7.4405441790611274E-2</v>
      </c>
      <c r="QA151">
        <v>7.3559257525613E-2</v>
      </c>
      <c r="QB151">
        <v>7.328857867877514E-2</v>
      </c>
      <c r="QC151">
        <v>7.3630452173226335E-2</v>
      </c>
      <c r="QD151">
        <v>7.3508981593053316E-2</v>
      </c>
      <c r="QE151">
        <v>7.404932991858984E-2</v>
      </c>
      <c r="QF151">
        <v>7.4905936028511977E-2</v>
      </c>
      <c r="QG151">
        <v>7.5861809075524672E-2</v>
      </c>
      <c r="QH151">
        <v>7.6877359181929755E-2</v>
      </c>
      <c r="QI151">
        <v>7.8006138784820753E-2</v>
      </c>
      <c r="QJ151">
        <v>7.9696890178971552E-2</v>
      </c>
      <c r="QK151">
        <v>8.1581999939308369E-2</v>
      </c>
      <c r="QL151">
        <v>9.0997973058284123E-2</v>
      </c>
      <c r="QM151">
        <v>9.4335721600302347E-2</v>
      </c>
      <c r="QN151">
        <v>9.4703294890429807E-2</v>
      </c>
      <c r="QO151">
        <v>9.3037193650388858E-2</v>
      </c>
      <c r="QP151">
        <v>9.1914222620124025E-2</v>
      </c>
      <c r="QQ151">
        <v>0.10164209808683024</v>
      </c>
      <c r="QR151">
        <v>0.10920194147482651</v>
      </c>
      <c r="QS151">
        <v>0.11698490553706838</v>
      </c>
      <c r="QT151">
        <v>0.13585481756416087</v>
      </c>
      <c r="QU151">
        <v>0.15114782422981912</v>
      </c>
      <c r="QV151">
        <v>0.15285764981665054</v>
      </c>
      <c r="QW151">
        <v>0.14364852094512695</v>
      </c>
      <c r="QX151">
        <v>0.13820968614427703</v>
      </c>
      <c r="QY151">
        <v>0.13465315589553939</v>
      </c>
      <c r="QZ151">
        <v>0.12939761414502016</v>
      </c>
      <c r="RA151">
        <v>0.12482104828125076</v>
      </c>
      <c r="RB151">
        <v>0.12045406191147867</v>
      </c>
      <c r="SN151" s="318">
        <v>1.4406675793139928E-2</v>
      </c>
      <c r="SO151" s="318">
        <v>1.665684264754156E-2</v>
      </c>
      <c r="SP151" s="318">
        <v>1.861934789572384E-2</v>
      </c>
      <c r="SQ151" s="318">
        <v>2.0416735576262782E-2</v>
      </c>
      <c r="SR151" s="318">
        <v>2.2033930781091886E-2</v>
      </c>
      <c r="SS151" s="318">
        <v>2.2924691966710993E-2</v>
      </c>
      <c r="ST151" s="318">
        <v>2.5140549671624442E-2</v>
      </c>
      <c r="SU151" s="318">
        <v>2.811607505206485E-2</v>
      </c>
      <c r="SV151" s="318">
        <v>3.1388377248348281E-2</v>
      </c>
      <c r="SW151" s="318">
        <v>3.5238421122049571E-2</v>
      </c>
      <c r="SX151" s="318">
        <v>3.8775361193454039E-2</v>
      </c>
      <c r="SY151" s="318">
        <v>4.2253193280150217E-2</v>
      </c>
      <c r="SZ151" s="318">
        <v>4.5625445507549697E-2</v>
      </c>
      <c r="TA151" s="318">
        <v>4.9044613795492888E-2</v>
      </c>
      <c r="TB151" s="318">
        <v>5.2295099317535079E-2</v>
      </c>
      <c r="TC151" s="318">
        <v>5.7833825664266571E-2</v>
      </c>
      <c r="TD151" s="318">
        <v>6.4614190491852685E-2</v>
      </c>
      <c r="TE151" s="318">
        <v>7.2392404957517822E-2</v>
      </c>
      <c r="TF151" s="318">
        <v>8.5927421688815397E-2</v>
      </c>
      <c r="TG151" s="318">
        <v>9.7501407273770338E-2</v>
      </c>
      <c r="TH151" s="318">
        <v>0.10326735647437195</v>
      </c>
      <c r="TI151" s="318">
        <v>0.11208997198211461</v>
      </c>
      <c r="TJ151" s="318">
        <v>0.12284069462062953</v>
      </c>
      <c r="TK151" s="318">
        <v>0.13095157011787451</v>
      </c>
      <c r="TL151" s="318">
        <v>0.18081641193517936</v>
      </c>
      <c r="TM151" s="318">
        <v>0.1647944093103898</v>
      </c>
      <c r="TN151" s="318">
        <v>0.15896545842347365</v>
      </c>
      <c r="TO151" s="318">
        <v>0.16207881362588689</v>
      </c>
      <c r="TP151" s="318">
        <v>0.15747770897328892</v>
      </c>
      <c r="TQ151" s="318">
        <v>0.17948080191548557</v>
      </c>
      <c r="TR151" s="318">
        <v>0.12924312044884892</v>
      </c>
    </row>
    <row r="152" spans="3:578" x14ac:dyDescent="0.25">
      <c r="C152" s="150" t="s">
        <v>141</v>
      </c>
      <c r="D152" s="318">
        <v>0.1558254475073543</v>
      </c>
      <c r="PS152">
        <v>0.13657183251813521</v>
      </c>
      <c r="PT152">
        <v>0.21982032877554392</v>
      </c>
      <c r="PU152">
        <v>0.21365542338071972</v>
      </c>
      <c r="PV152">
        <v>0.20774353501844625</v>
      </c>
      <c r="PW152">
        <v>0.20319056714167053</v>
      </c>
      <c r="PX152">
        <v>0.20054254703982069</v>
      </c>
      <c r="PY152">
        <v>0.19347506823616695</v>
      </c>
      <c r="PZ152">
        <v>0.18725157686280794</v>
      </c>
      <c r="QA152">
        <v>0.17756843958663007</v>
      </c>
      <c r="QB152">
        <v>0.17140408050256101</v>
      </c>
      <c r="QC152">
        <v>0.16565799399238457</v>
      </c>
      <c r="QD152">
        <v>0.15902883700418863</v>
      </c>
      <c r="QE152">
        <v>0.15312884743868654</v>
      </c>
      <c r="QF152">
        <v>0.14727837586521611</v>
      </c>
      <c r="QG152">
        <v>0.14082721676457408</v>
      </c>
      <c r="QH152">
        <v>0.135379319302566</v>
      </c>
      <c r="QI152">
        <v>0.12998073736179891</v>
      </c>
      <c r="QJ152">
        <v>0.12432836612542762</v>
      </c>
      <c r="QK152">
        <v>9.5391526757559034E-2</v>
      </c>
      <c r="QL152">
        <v>8.7458648428313759E-2</v>
      </c>
      <c r="QM152">
        <v>8.2370040413349679E-2</v>
      </c>
      <c r="QN152">
        <v>7.8425264265378505E-2</v>
      </c>
      <c r="QO152">
        <v>7.5157987313878002E-2</v>
      </c>
      <c r="QP152">
        <v>7.1447943913590939E-2</v>
      </c>
      <c r="QQ152">
        <v>7.401924996538374E-2</v>
      </c>
      <c r="QR152">
        <v>5.3851997615985372E-2</v>
      </c>
      <c r="QS152">
        <v>5.9373870324559402E-2</v>
      </c>
      <c r="QT152">
        <v>6.6504998370404647E-2</v>
      </c>
      <c r="QU152">
        <v>6.9086424553218548E-2</v>
      </c>
      <c r="QV152">
        <v>6.4016395186062586E-2</v>
      </c>
      <c r="QW152">
        <v>9.7350921556099312E-2</v>
      </c>
      <c r="QX152">
        <v>0.10004407676886916</v>
      </c>
      <c r="QY152">
        <v>9.7175639139723338E-2</v>
      </c>
      <c r="QZ152">
        <v>9.1551702582274186E-2</v>
      </c>
      <c r="RA152">
        <v>8.411876265583576E-2</v>
      </c>
      <c r="RB152">
        <v>8.051481921768755E-2</v>
      </c>
      <c r="SN152" s="318">
        <v>0.43766489491511662</v>
      </c>
      <c r="SO152" s="318">
        <v>0.42652468866334026</v>
      </c>
      <c r="SP152" s="318">
        <v>0.41827135920486613</v>
      </c>
      <c r="SQ152" s="318">
        <v>0.40954250258743691</v>
      </c>
      <c r="SR152" s="318">
        <v>0.40033723326667719</v>
      </c>
      <c r="SS152" s="318">
        <v>0.39426586215983955</v>
      </c>
      <c r="ST152" s="318">
        <v>0.38845222842038146</v>
      </c>
      <c r="SU152" s="318">
        <v>0.38080554749584811</v>
      </c>
      <c r="SV152" s="318">
        <v>0.37110677867311903</v>
      </c>
      <c r="SW152" s="318">
        <v>0.36079490982297263</v>
      </c>
      <c r="SX152" s="318">
        <v>0.3495153419185868</v>
      </c>
      <c r="SY152" s="318">
        <v>0.33607773008574426</v>
      </c>
      <c r="SZ152" s="318">
        <v>0.32341015770599896</v>
      </c>
      <c r="TA152" s="318">
        <v>0.31064816943614421</v>
      </c>
      <c r="TB152" s="318">
        <v>0.29163271626387138</v>
      </c>
      <c r="TC152" s="318">
        <v>0.27826351973943741</v>
      </c>
      <c r="TD152" s="318">
        <v>0.26560306788659704</v>
      </c>
      <c r="TE152" s="318">
        <v>0.27781389691171254</v>
      </c>
      <c r="TF152" s="318">
        <v>0.25994967880310776</v>
      </c>
      <c r="TG152" s="318">
        <v>0.25952255919948131</v>
      </c>
      <c r="TH152" s="318">
        <v>0.27160277406020639</v>
      </c>
      <c r="TI152" s="318">
        <v>0.26515390980863407</v>
      </c>
      <c r="TJ152" s="318">
        <v>0.2567595280165248</v>
      </c>
      <c r="TK152" s="318">
        <v>0.23926199749747187</v>
      </c>
      <c r="TL152" s="318">
        <v>0.21824895549924958</v>
      </c>
      <c r="TM152" s="318">
        <v>0.16518083584193821</v>
      </c>
      <c r="TN152" s="318">
        <v>0.18347527187879761</v>
      </c>
      <c r="TO152" s="318">
        <v>0.17885006616847626</v>
      </c>
      <c r="TP152" s="318">
        <v>0.18575085060731572</v>
      </c>
      <c r="TQ152" s="318">
        <v>0.1846150112646095</v>
      </c>
      <c r="TR152" s="318">
        <v>0.23945016767214949</v>
      </c>
    </row>
    <row r="153" spans="3:578" x14ac:dyDescent="0.25">
      <c r="C153" s="151" t="s">
        <v>142</v>
      </c>
      <c r="D153" s="318">
        <v>1.7215113069732856E-2</v>
      </c>
      <c r="PS153">
        <v>3.0250217527098489E-2</v>
      </c>
      <c r="PT153">
        <v>0.10766765163625235</v>
      </c>
      <c r="PU153">
        <v>0.10546497734533584</v>
      </c>
      <c r="PV153">
        <v>0.10341527135000456</v>
      </c>
      <c r="PW153">
        <v>0.1020789725766099</v>
      </c>
      <c r="PX153">
        <v>0.10175541958302738</v>
      </c>
      <c r="PY153">
        <v>9.9236240480739424E-2</v>
      </c>
      <c r="PZ153">
        <v>9.7180289837161732E-2</v>
      </c>
      <c r="QA153">
        <v>9.3342722730214822E-2</v>
      </c>
      <c r="QB153">
        <v>9.1368920402760262E-2</v>
      </c>
      <c r="QC153">
        <v>8.9661086483192251E-2</v>
      </c>
      <c r="QD153">
        <v>8.7516249808111041E-2</v>
      </c>
      <c r="QE153">
        <v>8.5813550641193365E-2</v>
      </c>
      <c r="QF153">
        <v>8.418680150976976E-2</v>
      </c>
      <c r="QG153">
        <v>8.2254275053184625E-2</v>
      </c>
      <c r="QH153">
        <v>8.0937573424690212E-2</v>
      </c>
      <c r="QI153">
        <v>7.9663224244640812E-2</v>
      </c>
      <c r="QJ153">
        <v>7.8171255065425133E-2</v>
      </c>
      <c r="QK153">
        <v>7.9010509675038781E-2</v>
      </c>
      <c r="QL153">
        <v>7.3782116371161499E-2</v>
      </c>
      <c r="QM153">
        <v>6.958796039232798E-2</v>
      </c>
      <c r="QN153">
        <v>6.3487118691020708E-2</v>
      </c>
      <c r="QO153">
        <v>6.1120118943683174E-2</v>
      </c>
      <c r="QP153">
        <v>5.8276856624175116E-2</v>
      </c>
      <c r="QQ153">
        <v>6.0432508136297705E-2</v>
      </c>
      <c r="QR153">
        <v>3.0988703681730276E-2</v>
      </c>
      <c r="QS153">
        <v>3.4337328366554447E-2</v>
      </c>
      <c r="QT153">
        <v>3.8555078444086857E-2</v>
      </c>
      <c r="QU153">
        <v>3.9552301188012527E-2</v>
      </c>
      <c r="QV153">
        <v>4.6706140085849092E-2</v>
      </c>
      <c r="QW153">
        <v>5.6336403150286478E-2</v>
      </c>
      <c r="QX153">
        <v>6.1332441589789323E-2</v>
      </c>
      <c r="QY153">
        <v>5.5818385382684126E-2</v>
      </c>
      <c r="QZ153">
        <v>4.7700253806486285E-2</v>
      </c>
      <c r="RA153">
        <v>3.7636585185864928E-2</v>
      </c>
      <c r="RB153">
        <v>3.5900110494018908E-2</v>
      </c>
      <c r="SN153" s="318">
        <v>0.52284208806988364</v>
      </c>
      <c r="SO153" s="318">
        <v>0.52692230524313022</v>
      </c>
      <c r="SP153" s="318">
        <v>0.5289493872727572</v>
      </c>
      <c r="SQ153" s="318">
        <v>0.53221549111872557</v>
      </c>
      <c r="SR153" s="318">
        <v>0.53697541235969459</v>
      </c>
      <c r="SS153" s="318">
        <v>0.54104419514016588</v>
      </c>
      <c r="ST153" s="318">
        <v>0.54105086948832559</v>
      </c>
      <c r="SU153" s="318">
        <v>0.54109051355428162</v>
      </c>
      <c r="SV153" s="318">
        <v>0.54144094678628596</v>
      </c>
      <c r="SW153" s="318">
        <v>0.54131898844700044</v>
      </c>
      <c r="SX153" s="318">
        <v>0.54256004697348392</v>
      </c>
      <c r="SY153" s="318">
        <v>0.54475772894149621</v>
      </c>
      <c r="SZ153" s="318">
        <v>0.54695897315660458</v>
      </c>
      <c r="TA153" s="318">
        <v>0.54830709799347699</v>
      </c>
      <c r="TB153" s="318">
        <v>0.55679708668165273</v>
      </c>
      <c r="TC153" s="318">
        <v>0.5526466296963104</v>
      </c>
      <c r="TD153" s="318">
        <v>0.54634450890186947</v>
      </c>
      <c r="TE153" s="318">
        <v>0.51539144910496648</v>
      </c>
      <c r="TF153" s="318">
        <v>0.51066102166936944</v>
      </c>
      <c r="TG153" s="318">
        <v>0.49445490725196217</v>
      </c>
      <c r="TH153" s="318">
        <v>0.47073439368111036</v>
      </c>
      <c r="TI153" s="318">
        <v>0.45749709926003285</v>
      </c>
      <c r="TJ153" s="318">
        <v>0.44400545878618625</v>
      </c>
      <c r="TK153" s="318">
        <v>0.44970301498529885</v>
      </c>
      <c r="TL153" s="318">
        <v>0.41116209480350924</v>
      </c>
      <c r="TM153" s="318">
        <v>0.45428025381481063</v>
      </c>
      <c r="TN153" s="318">
        <v>0.45012005779755759</v>
      </c>
      <c r="TO153" s="318">
        <v>0.45088559313623361</v>
      </c>
      <c r="TP153" s="318">
        <v>0.43089484085566299</v>
      </c>
      <c r="TQ153" s="318">
        <v>0.43179362712746128</v>
      </c>
      <c r="TR153" s="318">
        <v>0.37770083897176654</v>
      </c>
    </row>
    <row r="156" spans="3:578" x14ac:dyDescent="0.25">
      <c r="C156" t="s">
        <v>144</v>
      </c>
      <c r="PT156">
        <f>+PT$45*$PT160</f>
        <v>306.00895885387371</v>
      </c>
      <c r="PU156">
        <f t="shared" ref="PU156:RB156" si="1394">+PU$45*$PT160</f>
        <v>321.17430828232767</v>
      </c>
      <c r="PV156">
        <f t="shared" si="1394"/>
        <v>337.07551197263399</v>
      </c>
      <c r="PW156">
        <f t="shared" si="1394"/>
        <v>359.54667794826889</v>
      </c>
      <c r="PX156">
        <f t="shared" si="1394"/>
        <v>367.90807336574778</v>
      </c>
      <c r="PY156">
        <f t="shared" si="1394"/>
        <v>383.54089282008727</v>
      </c>
      <c r="PZ156">
        <f t="shared" si="1394"/>
        <v>379.4770338637681</v>
      </c>
      <c r="QA156">
        <f t="shared" si="1394"/>
        <v>399.92504235500371</v>
      </c>
      <c r="QB156">
        <f t="shared" si="1394"/>
        <v>438.99797250934671</v>
      </c>
      <c r="QC156">
        <f t="shared" si="1394"/>
        <v>434.91927869011579</v>
      </c>
      <c r="QD156">
        <f t="shared" si="1394"/>
        <v>457.48058927444788</v>
      </c>
      <c r="QE156">
        <f t="shared" si="1394"/>
        <v>481.03766964460908</v>
      </c>
      <c r="QF156">
        <f t="shared" si="1394"/>
        <v>498.9402886558629</v>
      </c>
      <c r="QG156">
        <f t="shared" si="1394"/>
        <v>535.92722414269485</v>
      </c>
      <c r="QH156">
        <f t="shared" si="1394"/>
        <v>645.24314295046486</v>
      </c>
      <c r="QI156">
        <f t="shared" si="1394"/>
        <v>551.35502445224211</v>
      </c>
      <c r="QJ156">
        <f t="shared" si="1394"/>
        <v>588.61667357695092</v>
      </c>
      <c r="QK156">
        <f t="shared" si="1394"/>
        <v>628.21457998022538</v>
      </c>
      <c r="QL156">
        <f t="shared" si="1394"/>
        <v>638.12683408039811</v>
      </c>
      <c r="QM156">
        <f t="shared" si="1394"/>
        <v>569.01948766911369</v>
      </c>
      <c r="QN156">
        <f t="shared" si="1394"/>
        <v>691.90044867906443</v>
      </c>
      <c r="QO156">
        <f t="shared" si="1394"/>
        <v>693.72239110962755</v>
      </c>
      <c r="QP156">
        <f t="shared" si="1394"/>
        <v>716.92287963955755</v>
      </c>
      <c r="QQ156">
        <f t="shared" si="1394"/>
        <v>694.40006015493077</v>
      </c>
      <c r="QR156">
        <f t="shared" si="1394"/>
        <v>617.67423905621968</v>
      </c>
      <c r="QS156">
        <f t="shared" si="1394"/>
        <v>553.72921258370525</v>
      </c>
      <c r="QT156">
        <f t="shared" si="1394"/>
        <v>494.81388374949489</v>
      </c>
      <c r="QU156">
        <f t="shared" si="1394"/>
        <v>496.43566609672388</v>
      </c>
      <c r="QV156">
        <f t="shared" si="1394"/>
        <v>483.31738814699287</v>
      </c>
      <c r="QW156">
        <f t="shared" si="1394"/>
        <v>512.98602852779663</v>
      </c>
      <c r="QX156">
        <f t="shared" si="1394"/>
        <v>452.61716000043316</v>
      </c>
      <c r="QY156">
        <f t="shared" si="1394"/>
        <v>422.74636904181688</v>
      </c>
      <c r="QZ156">
        <f t="shared" si="1394"/>
        <v>369.90493983602465</v>
      </c>
      <c r="RA156">
        <f t="shared" si="1394"/>
        <v>406.37717559649514</v>
      </c>
      <c r="RB156">
        <f t="shared" si="1394"/>
        <v>311.97652937592716</v>
      </c>
      <c r="SN156">
        <f>+SN$45*$SN160</f>
        <v>10.936332024068729</v>
      </c>
      <c r="SO156">
        <f t="shared" ref="SO156:TV156" si="1395">+SO$45*$SN160</f>
        <v>10.205610626974195</v>
      </c>
      <c r="SP156">
        <f t="shared" si="1395"/>
        <v>9.6045412680554598</v>
      </c>
      <c r="SQ156">
        <f t="shared" si="1395"/>
        <v>8.670979605197136</v>
      </c>
      <c r="SR156">
        <f t="shared" si="1395"/>
        <v>14.216153248038779</v>
      </c>
      <c r="SS156">
        <f t="shared" si="1395"/>
        <v>12.246870094023636</v>
      </c>
      <c r="ST156">
        <f t="shared" si="1395"/>
        <v>10.413805275356358</v>
      </c>
      <c r="SU156">
        <f t="shared" si="1395"/>
        <v>9.7711868428666797</v>
      </c>
      <c r="SV156">
        <f t="shared" si="1395"/>
        <v>11.896818739880191</v>
      </c>
      <c r="SW156">
        <f t="shared" si="1395"/>
        <v>11.917517930520443</v>
      </c>
      <c r="SX156">
        <f t="shared" si="1395"/>
        <v>12.94763596342532</v>
      </c>
      <c r="SY156">
        <f t="shared" si="1395"/>
        <v>13.246110116469753</v>
      </c>
      <c r="SZ156">
        <f t="shared" si="1395"/>
        <v>13.419424355388147</v>
      </c>
      <c r="TA156">
        <f t="shared" si="1395"/>
        <v>15.62605313969819</v>
      </c>
      <c r="TB156">
        <f t="shared" si="1395"/>
        <v>12.506084203104923</v>
      </c>
      <c r="TC156">
        <f t="shared" si="1395"/>
        <v>21.711219613600964</v>
      </c>
      <c r="TD156">
        <f t="shared" si="1395"/>
        <v>22.565986842647249</v>
      </c>
      <c r="TE156">
        <f t="shared" si="1395"/>
        <v>27.032760230312533</v>
      </c>
      <c r="TF156">
        <f t="shared" si="1395"/>
        <v>28.166156834349444</v>
      </c>
      <c r="TG156">
        <f t="shared" si="1395"/>
        <v>31.079890644093062</v>
      </c>
      <c r="TH156">
        <f t="shared" si="1395"/>
        <v>34.500635632705617</v>
      </c>
      <c r="TI156">
        <f t="shared" si="1395"/>
        <v>38.890680776506223</v>
      </c>
      <c r="TJ156">
        <f t="shared" si="1395"/>
        <v>39.478809666898968</v>
      </c>
      <c r="TK156">
        <f t="shared" si="1395"/>
        <v>40.042736080819402</v>
      </c>
      <c r="TL156">
        <f t="shared" si="1395"/>
        <v>35.744022526477025</v>
      </c>
      <c r="TM156">
        <f t="shared" si="1395"/>
        <v>43.946469277452053</v>
      </c>
      <c r="TN156">
        <f t="shared" si="1395"/>
        <v>62.940412094888636</v>
      </c>
      <c r="TO156">
        <f t="shared" si="1395"/>
        <v>44.024027361718183</v>
      </c>
      <c r="TP156">
        <f t="shared" si="1395"/>
        <v>49.422441654449322</v>
      </c>
      <c r="TQ156">
        <f t="shared" si="1395"/>
        <v>64.282639158069742</v>
      </c>
      <c r="TR156">
        <f t="shared" si="1395"/>
        <v>71.353729465457405</v>
      </c>
      <c r="TS156">
        <f t="shared" si="1395"/>
        <v>82.483522147036055</v>
      </c>
      <c r="TT156">
        <f t="shared" si="1395"/>
        <v>83.056534789724935</v>
      </c>
      <c r="TU156">
        <f t="shared" si="1395"/>
        <v>87.545517475497846</v>
      </c>
      <c r="TV156">
        <f t="shared" si="1395"/>
        <v>93.965482351917899</v>
      </c>
      <c r="TX156">
        <f>+TX$45*$TX160</f>
        <v>0</v>
      </c>
      <c r="TY156">
        <f t="shared" ref="TY156:VF156" si="1396">+TY$45*$TX160</f>
        <v>0</v>
      </c>
      <c r="TZ156">
        <f t="shared" si="1396"/>
        <v>0</v>
      </c>
      <c r="UA156">
        <f t="shared" si="1396"/>
        <v>0</v>
      </c>
      <c r="UB156">
        <f t="shared" si="1396"/>
        <v>0</v>
      </c>
      <c r="UC156">
        <f t="shared" si="1396"/>
        <v>0</v>
      </c>
      <c r="UD156">
        <f t="shared" si="1396"/>
        <v>0</v>
      </c>
      <c r="UE156">
        <f t="shared" si="1396"/>
        <v>0</v>
      </c>
      <c r="UF156">
        <f t="shared" si="1396"/>
        <v>0</v>
      </c>
      <c r="UG156">
        <f t="shared" si="1396"/>
        <v>0</v>
      </c>
      <c r="UH156">
        <f t="shared" si="1396"/>
        <v>0</v>
      </c>
      <c r="UI156">
        <f t="shared" si="1396"/>
        <v>0</v>
      </c>
      <c r="UJ156">
        <f t="shared" si="1396"/>
        <v>0</v>
      </c>
      <c r="UK156">
        <f t="shared" si="1396"/>
        <v>0</v>
      </c>
      <c r="UL156">
        <f t="shared" si="1396"/>
        <v>0</v>
      </c>
      <c r="UM156">
        <f t="shared" si="1396"/>
        <v>0</v>
      </c>
      <c r="UN156">
        <f t="shared" si="1396"/>
        <v>0</v>
      </c>
      <c r="UO156">
        <f t="shared" si="1396"/>
        <v>0</v>
      </c>
      <c r="UP156">
        <f t="shared" si="1396"/>
        <v>0</v>
      </c>
      <c r="UQ156">
        <f t="shared" si="1396"/>
        <v>0</v>
      </c>
      <c r="UR156">
        <f t="shared" si="1396"/>
        <v>0</v>
      </c>
      <c r="US156">
        <f t="shared" si="1396"/>
        <v>0</v>
      </c>
      <c r="UT156">
        <f t="shared" si="1396"/>
        <v>0</v>
      </c>
      <c r="UU156">
        <f t="shared" si="1396"/>
        <v>0</v>
      </c>
      <c r="UV156">
        <f t="shared" si="1396"/>
        <v>0</v>
      </c>
      <c r="UW156">
        <f t="shared" si="1396"/>
        <v>0</v>
      </c>
      <c r="UX156">
        <f t="shared" si="1396"/>
        <v>0</v>
      </c>
      <c r="UY156">
        <f t="shared" si="1396"/>
        <v>0</v>
      </c>
      <c r="UZ156">
        <f t="shared" si="1396"/>
        <v>0</v>
      </c>
      <c r="VA156">
        <f t="shared" si="1396"/>
        <v>0</v>
      </c>
      <c r="VB156">
        <f t="shared" si="1396"/>
        <v>0</v>
      </c>
      <c r="VC156">
        <f t="shared" si="1396"/>
        <v>0</v>
      </c>
      <c r="VD156">
        <f t="shared" si="1396"/>
        <v>0</v>
      </c>
      <c r="VE156">
        <f t="shared" si="1396"/>
        <v>0</v>
      </c>
      <c r="VF156">
        <f t="shared" si="1396"/>
        <v>0</v>
      </c>
    </row>
    <row r="157" spans="3:578" x14ac:dyDescent="0.25">
      <c r="C157" t="s">
        <v>145</v>
      </c>
      <c r="PT157">
        <f>+PT$45*$PT161</f>
        <v>0</v>
      </c>
      <c r="PU157">
        <f t="shared" ref="PU157:RB157" si="1397">+PU$45*$PT161</f>
        <v>0</v>
      </c>
      <c r="PV157">
        <f t="shared" si="1397"/>
        <v>0</v>
      </c>
      <c r="PW157">
        <f t="shared" si="1397"/>
        <v>0</v>
      </c>
      <c r="PX157">
        <f t="shared" si="1397"/>
        <v>0</v>
      </c>
      <c r="PY157">
        <f t="shared" si="1397"/>
        <v>0</v>
      </c>
      <c r="PZ157">
        <f t="shared" si="1397"/>
        <v>0</v>
      </c>
      <c r="QA157">
        <f t="shared" si="1397"/>
        <v>0</v>
      </c>
      <c r="QB157">
        <f t="shared" si="1397"/>
        <v>0</v>
      </c>
      <c r="QC157">
        <f t="shared" si="1397"/>
        <v>0</v>
      </c>
      <c r="QD157">
        <f t="shared" si="1397"/>
        <v>0</v>
      </c>
      <c r="QE157">
        <f t="shared" si="1397"/>
        <v>0</v>
      </c>
      <c r="QF157">
        <f t="shared" si="1397"/>
        <v>0</v>
      </c>
      <c r="QG157">
        <f t="shared" si="1397"/>
        <v>0</v>
      </c>
      <c r="QH157">
        <f t="shared" si="1397"/>
        <v>0</v>
      </c>
      <c r="QI157">
        <f t="shared" si="1397"/>
        <v>0</v>
      </c>
      <c r="QJ157">
        <f t="shared" si="1397"/>
        <v>0</v>
      </c>
      <c r="QK157">
        <f t="shared" si="1397"/>
        <v>0</v>
      </c>
      <c r="QL157">
        <f t="shared" si="1397"/>
        <v>0</v>
      </c>
      <c r="QM157">
        <f t="shared" si="1397"/>
        <v>0</v>
      </c>
      <c r="QN157">
        <f t="shared" si="1397"/>
        <v>0</v>
      </c>
      <c r="QO157">
        <f t="shared" si="1397"/>
        <v>0</v>
      </c>
      <c r="QP157">
        <f t="shared" si="1397"/>
        <v>0</v>
      </c>
      <c r="QQ157">
        <f t="shared" si="1397"/>
        <v>0</v>
      </c>
      <c r="QR157">
        <f t="shared" si="1397"/>
        <v>0</v>
      </c>
      <c r="QS157">
        <f t="shared" si="1397"/>
        <v>0</v>
      </c>
      <c r="QT157">
        <f t="shared" si="1397"/>
        <v>0</v>
      </c>
      <c r="QU157">
        <f t="shared" si="1397"/>
        <v>0</v>
      </c>
      <c r="QV157">
        <f t="shared" si="1397"/>
        <v>0</v>
      </c>
      <c r="QW157">
        <f t="shared" si="1397"/>
        <v>0</v>
      </c>
      <c r="QX157">
        <f t="shared" si="1397"/>
        <v>0</v>
      </c>
      <c r="QY157">
        <f t="shared" si="1397"/>
        <v>0</v>
      </c>
      <c r="QZ157">
        <f t="shared" si="1397"/>
        <v>0</v>
      </c>
      <c r="RA157">
        <f t="shared" si="1397"/>
        <v>0</v>
      </c>
      <c r="RB157">
        <f t="shared" si="1397"/>
        <v>0</v>
      </c>
      <c r="SN157">
        <f>+SN$45*$SN161</f>
        <v>512.7316797955832</v>
      </c>
      <c r="SO157">
        <f t="shared" ref="SO157:TV157" si="1398">+SO$45*$SN161</f>
        <v>478.4730262936327</v>
      </c>
      <c r="SP157">
        <f t="shared" si="1398"/>
        <v>450.29289227851706</v>
      </c>
      <c r="SQ157">
        <f t="shared" si="1398"/>
        <v>406.52441135304269</v>
      </c>
      <c r="SR157">
        <f t="shared" si="1398"/>
        <v>666.50062553482621</v>
      </c>
      <c r="SS157">
        <f t="shared" si="1398"/>
        <v>574.17407058668221</v>
      </c>
      <c r="ST157">
        <f t="shared" si="1398"/>
        <v>488.23388501248883</v>
      </c>
      <c r="SU157">
        <f t="shared" si="1398"/>
        <v>458.10579200718399</v>
      </c>
      <c r="SV157">
        <f t="shared" si="1398"/>
        <v>557.76249690460293</v>
      </c>
      <c r="SW157">
        <f t="shared" si="1398"/>
        <v>558.73294392139326</v>
      </c>
      <c r="SX157">
        <f t="shared" si="1398"/>
        <v>607.02830915323057</v>
      </c>
      <c r="SY157">
        <f t="shared" si="1398"/>
        <v>621.02177181779052</v>
      </c>
      <c r="SZ157">
        <f t="shared" si="1398"/>
        <v>629.14732073652749</v>
      </c>
      <c r="TA157">
        <f t="shared" si="1398"/>
        <v>732.60142955240519</v>
      </c>
      <c r="TB157">
        <f t="shared" si="1398"/>
        <v>586.32689159499284</v>
      </c>
      <c r="TC157">
        <f t="shared" si="1398"/>
        <v>1017.8943066462333</v>
      </c>
      <c r="TD157">
        <f t="shared" si="1398"/>
        <v>1057.9686420100993</v>
      </c>
      <c r="TE157">
        <f t="shared" si="1398"/>
        <v>1267.3858595272177</v>
      </c>
      <c r="TF157">
        <f t="shared" si="1398"/>
        <v>1320.5232682473904</v>
      </c>
      <c r="TG157">
        <f t="shared" si="1398"/>
        <v>1457.1288163835579</v>
      </c>
      <c r="TH157">
        <f t="shared" si="1398"/>
        <v>1617.5047376982723</v>
      </c>
      <c r="TI157">
        <f t="shared" si="1398"/>
        <v>1823.3246795220489</v>
      </c>
      <c r="TJ157">
        <f t="shared" si="1398"/>
        <v>1850.8981212613564</v>
      </c>
      <c r="TK157">
        <f t="shared" si="1398"/>
        <v>1877.3368702728326</v>
      </c>
      <c r="TL157">
        <f t="shared" si="1398"/>
        <v>1675.7988576350265</v>
      </c>
      <c r="TM157">
        <f t="shared" si="1398"/>
        <v>2060.3568878599162</v>
      </c>
      <c r="TN157">
        <f t="shared" si="1398"/>
        <v>2950.8562056652208</v>
      </c>
      <c r="TO157">
        <f t="shared" si="1398"/>
        <v>2063.9930692359003</v>
      </c>
      <c r="TP157">
        <f t="shared" si="1398"/>
        <v>2317.0887161541568</v>
      </c>
      <c r="TQ157">
        <f t="shared" si="1398"/>
        <v>3013.7842820309838</v>
      </c>
      <c r="TR157">
        <f t="shared" si="1398"/>
        <v>3345.3005530543919</v>
      </c>
      <c r="TS157">
        <f t="shared" si="1398"/>
        <v>3867.1023129902919</v>
      </c>
      <c r="TT157">
        <f t="shared" si="1398"/>
        <v>3893.9670546773018</v>
      </c>
      <c r="TU157">
        <f t="shared" si="1398"/>
        <v>4104.4255180802202</v>
      </c>
      <c r="TV157">
        <f t="shared" si="1398"/>
        <v>4405.4148596685218</v>
      </c>
      <c r="TX157">
        <f>+TX$45*$TX161</f>
        <v>747.30005884555715</v>
      </c>
      <c r="TY157">
        <f t="shared" ref="TY157:VF157" si="1399">+TY$45*$TX161</f>
        <v>566.55419763555642</v>
      </c>
      <c r="TZ157">
        <f t="shared" si="1399"/>
        <v>461.45267681474581</v>
      </c>
      <c r="UA157">
        <f t="shared" si="1399"/>
        <v>383.03703910822799</v>
      </c>
      <c r="UB157">
        <f t="shared" si="1399"/>
        <v>670.93134784955907</v>
      </c>
      <c r="UC157">
        <f t="shared" si="1399"/>
        <v>360.74742713294995</v>
      </c>
      <c r="UD157">
        <f t="shared" si="1399"/>
        <v>269.50608584240877</v>
      </c>
      <c r="UE157">
        <f t="shared" si="1399"/>
        <v>334.05705040871936</v>
      </c>
      <c r="UF157">
        <f t="shared" si="1399"/>
        <v>248.78311425682506</v>
      </c>
      <c r="UG157">
        <f t="shared" si="1399"/>
        <v>150.50897269180751</v>
      </c>
      <c r="UH157">
        <f t="shared" si="1399"/>
        <v>190.41140572390572</v>
      </c>
      <c r="UI157">
        <f t="shared" si="1399"/>
        <v>117.50740242261105</v>
      </c>
      <c r="UJ157">
        <f t="shared" si="1399"/>
        <v>329.44937978169952</v>
      </c>
      <c r="UK157">
        <f t="shared" si="1399"/>
        <v>204.76987800000001</v>
      </c>
      <c r="UL157">
        <f t="shared" si="1399"/>
        <v>80.090376698229733</v>
      </c>
      <c r="UM157">
        <f t="shared" si="1399"/>
        <v>67.992391984971832</v>
      </c>
      <c r="UN157">
        <f t="shared" si="1399"/>
        <v>124.36486114033245</v>
      </c>
      <c r="UO157">
        <f t="shared" si="1399"/>
        <v>255.56883846364036</v>
      </c>
      <c r="UP157">
        <f t="shared" si="1399"/>
        <v>58.659195394313876</v>
      </c>
      <c r="UQ157">
        <f t="shared" si="1399"/>
        <v>74.116614907869746</v>
      </c>
      <c r="UR157">
        <f t="shared" si="1399"/>
        <v>206.2028685350235</v>
      </c>
      <c r="US157">
        <f t="shared" si="1399"/>
        <v>111.34456930021679</v>
      </c>
      <c r="UT157">
        <f t="shared" si="1399"/>
        <v>206.20286853502353</v>
      </c>
      <c r="UU157">
        <f t="shared" si="1399"/>
        <v>158.48541092575422</v>
      </c>
      <c r="UV157">
        <f t="shared" si="1399"/>
        <v>96.421569178894316</v>
      </c>
      <c r="UW157">
        <f t="shared" si="1399"/>
        <v>227.48170723137821</v>
      </c>
      <c r="UX157">
        <f t="shared" si="1399"/>
        <v>227.48170723137821</v>
      </c>
      <c r="UY157">
        <f t="shared" si="1399"/>
        <v>236.32656752473011</v>
      </c>
      <c r="UZ157">
        <f t="shared" si="1399"/>
        <v>166.74802299999999</v>
      </c>
      <c r="VA157">
        <f t="shared" si="1399"/>
        <v>97.16947860022961</v>
      </c>
      <c r="VB157">
        <f t="shared" si="1399"/>
        <v>122.50390680306138</v>
      </c>
      <c r="VC157">
        <f t="shared" si="1399"/>
        <v>124.29228500456593</v>
      </c>
      <c r="VD157">
        <f t="shared" si="1399"/>
        <v>126.97485230682275</v>
      </c>
      <c r="VE157">
        <f t="shared" si="1399"/>
        <v>129.65741960907957</v>
      </c>
      <c r="VF157">
        <f t="shared" si="1399"/>
        <v>17.541671475805128</v>
      </c>
    </row>
    <row r="160" spans="3:578" x14ac:dyDescent="0.25">
      <c r="C160" t="s">
        <v>144</v>
      </c>
      <c r="PT160">
        <v>1</v>
      </c>
      <c r="SN160">
        <v>2.0884094077213054E-2</v>
      </c>
      <c r="TX160">
        <v>0</v>
      </c>
    </row>
    <row r="161" spans="3:544" x14ac:dyDescent="0.25">
      <c r="C161" t="s">
        <v>145</v>
      </c>
      <c r="PT161">
        <v>0</v>
      </c>
      <c r="SN161">
        <v>0.97911590592278697</v>
      </c>
      <c r="TX161">
        <v>1</v>
      </c>
    </row>
  </sheetData>
  <mergeCells count="3">
    <mergeCell ref="B6:B13"/>
    <mergeCell ref="B14:B23"/>
    <mergeCell ref="B24:B50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CO232"/>
  <sheetViews>
    <sheetView workbookViewId="0">
      <selection activeCell="CM51" sqref="CM51"/>
    </sheetView>
  </sheetViews>
  <sheetFormatPr baseColWidth="10" defaultColWidth="9.140625" defaultRowHeight="15" x14ac:dyDescent="0.25"/>
  <cols>
    <col min="1" max="1" width="2.85546875" customWidth="1"/>
    <col min="2" max="2" width="3.28515625" style="247" bestFit="1" customWidth="1"/>
  </cols>
  <sheetData>
    <row r="2" spans="2:93" ht="189" x14ac:dyDescent="0.25">
      <c r="B2" s="386" t="e">
        <f>CONCATENATE("Balance energético Colombiano ","
",VLOOKUP($H$4,'Bases de Cálculo'!$B$41:$C$46,2,FALSE),"/""año")</f>
        <v>#REF!</v>
      </c>
      <c r="C2" s="387"/>
      <c r="D2" s="387"/>
      <c r="E2" s="387"/>
      <c r="F2" s="387"/>
      <c r="G2" s="387"/>
      <c r="H2" s="388"/>
      <c r="I2" s="248" t="s">
        <v>374</v>
      </c>
      <c r="J2" s="249" t="s">
        <v>371</v>
      </c>
      <c r="K2" s="250" t="s">
        <v>1</v>
      </c>
      <c r="L2" s="249" t="s">
        <v>114</v>
      </c>
      <c r="M2" s="250" t="s">
        <v>2</v>
      </c>
      <c r="N2" s="249" t="s">
        <v>45</v>
      </c>
      <c r="O2" s="250" t="s">
        <v>46</v>
      </c>
      <c r="P2" s="249" t="s">
        <v>44</v>
      </c>
      <c r="Q2" s="250" t="s">
        <v>133</v>
      </c>
      <c r="R2" s="249" t="s">
        <v>111</v>
      </c>
      <c r="S2" s="250" t="s">
        <v>112</v>
      </c>
      <c r="T2" s="249" t="s">
        <v>12</v>
      </c>
      <c r="U2" s="251" t="s">
        <v>110</v>
      </c>
      <c r="V2" s="249" t="s">
        <v>116</v>
      </c>
      <c r="W2" s="251" t="s">
        <v>115</v>
      </c>
      <c r="X2" s="249" t="s">
        <v>109</v>
      </c>
      <c r="Y2" s="252" t="s">
        <v>372</v>
      </c>
      <c r="Z2" s="249" t="s">
        <v>3</v>
      </c>
      <c r="AA2" s="253" t="s">
        <v>4</v>
      </c>
      <c r="AB2" s="249" t="s">
        <v>20</v>
      </c>
      <c r="AC2" s="253" t="s">
        <v>19</v>
      </c>
      <c r="AD2" s="249" t="s">
        <v>117</v>
      </c>
      <c r="AE2" s="253" t="s">
        <v>5</v>
      </c>
      <c r="AF2" s="249" t="s">
        <v>6</v>
      </c>
      <c r="AG2" s="253" t="s">
        <v>7</v>
      </c>
      <c r="AH2" s="249" t="s">
        <v>8</v>
      </c>
      <c r="AI2" s="253" t="s">
        <v>9</v>
      </c>
      <c r="AJ2" s="249" t="s">
        <v>10</v>
      </c>
      <c r="AK2" s="252" t="s">
        <v>373</v>
      </c>
      <c r="AL2" s="248" t="s">
        <v>376</v>
      </c>
      <c r="AM2" s="254" t="s">
        <v>147</v>
      </c>
      <c r="AN2" s="255" t="s">
        <v>11</v>
      </c>
      <c r="AO2" s="256" t="s">
        <v>302</v>
      </c>
      <c r="AP2" s="257" t="s">
        <v>13</v>
      </c>
      <c r="AQ2" s="258" t="s">
        <v>134</v>
      </c>
      <c r="AR2" s="259" t="s">
        <v>135</v>
      </c>
      <c r="AS2" s="249" t="s">
        <v>14</v>
      </c>
      <c r="AT2" s="257" t="s">
        <v>15</v>
      </c>
      <c r="AU2" s="258" t="s">
        <v>83</v>
      </c>
      <c r="AV2" s="259" t="s">
        <v>84</v>
      </c>
      <c r="AW2" s="258" t="s">
        <v>85</v>
      </c>
      <c r="AX2" s="259" t="s">
        <v>86</v>
      </c>
      <c r="AY2" s="258" t="s">
        <v>87</v>
      </c>
      <c r="AZ2" s="259" t="s">
        <v>88</v>
      </c>
      <c r="BA2" s="258" t="s">
        <v>89</v>
      </c>
      <c r="BB2" s="259" t="s">
        <v>90</v>
      </c>
      <c r="BC2" s="258" t="s">
        <v>91</v>
      </c>
      <c r="BD2" s="259" t="s">
        <v>92</v>
      </c>
      <c r="BE2" s="258" t="s">
        <v>93</v>
      </c>
      <c r="BF2" s="259" t="s">
        <v>94</v>
      </c>
      <c r="BG2" s="258" t="s">
        <v>95</v>
      </c>
      <c r="BH2" s="259" t="s">
        <v>96</v>
      </c>
      <c r="BI2" s="258" t="s">
        <v>97</v>
      </c>
      <c r="BJ2" s="259" t="s">
        <v>98</v>
      </c>
      <c r="BK2" s="258" t="s">
        <v>99</v>
      </c>
      <c r="BL2" s="259" t="s">
        <v>100</v>
      </c>
      <c r="BM2" s="258" t="s">
        <v>101</v>
      </c>
      <c r="BN2" s="259" t="s">
        <v>102</v>
      </c>
      <c r="BO2" s="258" t="s">
        <v>103</v>
      </c>
      <c r="BP2" s="259" t="s">
        <v>104</v>
      </c>
      <c r="BQ2" s="258" t="s">
        <v>105</v>
      </c>
      <c r="BR2" s="257" t="s">
        <v>16</v>
      </c>
      <c r="BS2" s="258" t="s">
        <v>136</v>
      </c>
      <c r="BT2" s="260" t="s">
        <v>137</v>
      </c>
      <c r="BU2" s="261" t="s">
        <v>138</v>
      </c>
      <c r="BV2" s="260" t="s">
        <v>139</v>
      </c>
      <c r="BW2" s="261" t="s">
        <v>140</v>
      </c>
      <c r="BX2" s="260" t="s">
        <v>141</v>
      </c>
      <c r="BY2" s="261" t="s">
        <v>142</v>
      </c>
      <c r="BZ2" s="259" t="s">
        <v>143</v>
      </c>
      <c r="CA2" s="258" t="s">
        <v>144</v>
      </c>
      <c r="CB2" s="259" t="s">
        <v>145</v>
      </c>
      <c r="CC2" s="258" t="s">
        <v>146</v>
      </c>
      <c r="CD2" s="257" t="s">
        <v>108</v>
      </c>
      <c r="CE2" s="249" t="s">
        <v>107</v>
      </c>
      <c r="CF2" s="257" t="s">
        <v>17</v>
      </c>
      <c r="CG2" s="249" t="s">
        <v>18</v>
      </c>
      <c r="CH2" s="257" t="s">
        <v>375</v>
      </c>
      <c r="CI2" s="262" t="s">
        <v>395</v>
      </c>
      <c r="CJ2" s="262" t="s">
        <v>404</v>
      </c>
      <c r="CK2" s="263"/>
      <c r="CL2" s="8"/>
      <c r="CM2" s="8"/>
      <c r="CN2" s="8"/>
      <c r="CO2" s="8"/>
    </row>
    <row r="3" spans="2:93" ht="15.75" x14ac:dyDescent="0.25">
      <c r="B3" s="245"/>
      <c r="C3" s="159"/>
      <c r="D3" s="159"/>
      <c r="E3" s="159"/>
      <c r="F3" s="159"/>
      <c r="G3" s="159"/>
      <c r="H3" s="159"/>
      <c r="I3" s="160">
        <f t="shared" ref="I3:AN3" si="0">I1</f>
        <v>0</v>
      </c>
      <c r="J3" s="160">
        <f t="shared" si="0"/>
        <v>0</v>
      </c>
      <c r="K3" s="160">
        <f t="shared" si="0"/>
        <v>0</v>
      </c>
      <c r="L3" s="160">
        <f t="shared" si="0"/>
        <v>0</v>
      </c>
      <c r="M3" s="160">
        <f t="shared" si="0"/>
        <v>0</v>
      </c>
      <c r="N3" s="160">
        <f t="shared" si="0"/>
        <v>0</v>
      </c>
      <c r="O3" s="160">
        <f t="shared" si="0"/>
        <v>0</v>
      </c>
      <c r="P3" s="160">
        <f t="shared" si="0"/>
        <v>0</v>
      </c>
      <c r="Q3" s="160">
        <f t="shared" si="0"/>
        <v>0</v>
      </c>
      <c r="R3" s="160">
        <f t="shared" si="0"/>
        <v>0</v>
      </c>
      <c r="S3" s="160">
        <f t="shared" si="0"/>
        <v>0</v>
      </c>
      <c r="T3" s="160">
        <f t="shared" si="0"/>
        <v>0</v>
      </c>
      <c r="U3" s="160">
        <f t="shared" si="0"/>
        <v>0</v>
      </c>
      <c r="V3" s="160">
        <f t="shared" si="0"/>
        <v>0</v>
      </c>
      <c r="W3" s="160">
        <f t="shared" si="0"/>
        <v>0</v>
      </c>
      <c r="X3" s="160">
        <f t="shared" si="0"/>
        <v>0</v>
      </c>
      <c r="Y3" s="160">
        <f t="shared" si="0"/>
        <v>0</v>
      </c>
      <c r="Z3" s="160">
        <f t="shared" si="0"/>
        <v>0</v>
      </c>
      <c r="AA3" s="160">
        <f t="shared" si="0"/>
        <v>0</v>
      </c>
      <c r="AB3" s="160">
        <f t="shared" si="0"/>
        <v>0</v>
      </c>
      <c r="AC3" s="160">
        <f t="shared" si="0"/>
        <v>0</v>
      </c>
      <c r="AD3" s="160">
        <f t="shared" si="0"/>
        <v>0</v>
      </c>
      <c r="AE3" s="160">
        <f t="shared" si="0"/>
        <v>0</v>
      </c>
      <c r="AF3" s="160">
        <f t="shared" si="0"/>
        <v>0</v>
      </c>
      <c r="AG3" s="160">
        <f t="shared" si="0"/>
        <v>0</v>
      </c>
      <c r="AH3" s="160">
        <f t="shared" si="0"/>
        <v>0</v>
      </c>
      <c r="AI3" s="160">
        <f t="shared" si="0"/>
        <v>0</v>
      </c>
      <c r="AJ3" s="160">
        <f t="shared" si="0"/>
        <v>0</v>
      </c>
      <c r="AK3" s="160">
        <f t="shared" si="0"/>
        <v>0</v>
      </c>
      <c r="AL3" s="160">
        <f t="shared" si="0"/>
        <v>0</v>
      </c>
      <c r="AM3" s="160">
        <f t="shared" si="0"/>
        <v>0</v>
      </c>
      <c r="AN3" s="160">
        <f t="shared" si="0"/>
        <v>0</v>
      </c>
      <c r="AO3" s="160">
        <f t="shared" ref="AO3:BT3" si="1">AO1</f>
        <v>0</v>
      </c>
      <c r="AP3" s="160">
        <f t="shared" si="1"/>
        <v>0</v>
      </c>
      <c r="AQ3" s="160">
        <f t="shared" si="1"/>
        <v>0</v>
      </c>
      <c r="AR3" s="160">
        <f t="shared" si="1"/>
        <v>0</v>
      </c>
      <c r="AS3" s="160">
        <f t="shared" si="1"/>
        <v>0</v>
      </c>
      <c r="AT3" s="160">
        <f t="shared" si="1"/>
        <v>0</v>
      </c>
      <c r="AU3" s="160">
        <f t="shared" si="1"/>
        <v>0</v>
      </c>
      <c r="AV3" s="160">
        <f t="shared" si="1"/>
        <v>0</v>
      </c>
      <c r="AW3" s="160">
        <f t="shared" si="1"/>
        <v>0</v>
      </c>
      <c r="AX3" s="160">
        <f t="shared" si="1"/>
        <v>0</v>
      </c>
      <c r="AY3" s="160">
        <f t="shared" si="1"/>
        <v>0</v>
      </c>
      <c r="AZ3" s="160">
        <f t="shared" si="1"/>
        <v>0</v>
      </c>
      <c r="BA3" s="160">
        <f t="shared" si="1"/>
        <v>0</v>
      </c>
      <c r="BB3" s="160">
        <f t="shared" si="1"/>
        <v>0</v>
      </c>
      <c r="BC3" s="160">
        <f t="shared" si="1"/>
        <v>0</v>
      </c>
      <c r="BD3" s="160">
        <f t="shared" si="1"/>
        <v>0</v>
      </c>
      <c r="BE3" s="160">
        <f t="shared" si="1"/>
        <v>0</v>
      </c>
      <c r="BF3" s="160">
        <f t="shared" si="1"/>
        <v>0</v>
      </c>
      <c r="BG3" s="160">
        <f t="shared" si="1"/>
        <v>0</v>
      </c>
      <c r="BH3" s="160">
        <f t="shared" si="1"/>
        <v>0</v>
      </c>
      <c r="BI3" s="160">
        <f t="shared" si="1"/>
        <v>0</v>
      </c>
      <c r="BJ3" s="160">
        <f t="shared" si="1"/>
        <v>0</v>
      </c>
      <c r="BK3" s="160">
        <f t="shared" si="1"/>
        <v>0</v>
      </c>
      <c r="BL3" s="160">
        <f t="shared" si="1"/>
        <v>0</v>
      </c>
      <c r="BM3" s="160">
        <f t="shared" si="1"/>
        <v>0</v>
      </c>
      <c r="BN3" s="160">
        <f t="shared" si="1"/>
        <v>0</v>
      </c>
      <c r="BO3" s="160">
        <f t="shared" si="1"/>
        <v>0</v>
      </c>
      <c r="BP3" s="160">
        <f t="shared" si="1"/>
        <v>0</v>
      </c>
      <c r="BQ3" s="160">
        <f t="shared" si="1"/>
        <v>0</v>
      </c>
      <c r="BR3" s="160">
        <f t="shared" si="1"/>
        <v>0</v>
      </c>
      <c r="BS3" s="160">
        <f t="shared" si="1"/>
        <v>0</v>
      </c>
      <c r="BT3" s="160">
        <f t="shared" si="1"/>
        <v>0</v>
      </c>
      <c r="BU3" s="160">
        <f t="shared" ref="BU3:CJ3" si="2">BU1</f>
        <v>0</v>
      </c>
      <c r="BV3" s="160">
        <f t="shared" si="2"/>
        <v>0</v>
      </c>
      <c r="BW3" s="160">
        <f t="shared" si="2"/>
        <v>0</v>
      </c>
      <c r="BX3" s="160">
        <f t="shared" si="2"/>
        <v>0</v>
      </c>
      <c r="BY3" s="160">
        <f t="shared" si="2"/>
        <v>0</v>
      </c>
      <c r="BZ3" s="160">
        <f t="shared" si="2"/>
        <v>0</v>
      </c>
      <c r="CA3" s="160">
        <f t="shared" si="2"/>
        <v>0</v>
      </c>
      <c r="CB3" s="160">
        <f t="shared" si="2"/>
        <v>0</v>
      </c>
      <c r="CC3" s="160">
        <f t="shared" si="2"/>
        <v>0</v>
      </c>
      <c r="CD3" s="160">
        <f t="shared" si="2"/>
        <v>0</v>
      </c>
      <c r="CE3" s="160">
        <f t="shared" si="2"/>
        <v>0</v>
      </c>
      <c r="CF3" s="160">
        <f t="shared" si="2"/>
        <v>0</v>
      </c>
      <c r="CG3" s="160">
        <f t="shared" si="2"/>
        <v>0</v>
      </c>
      <c r="CH3" s="160">
        <f t="shared" si="2"/>
        <v>0</v>
      </c>
      <c r="CI3" s="186">
        <f t="shared" si="2"/>
        <v>0</v>
      </c>
      <c r="CJ3" s="186">
        <f t="shared" si="2"/>
        <v>0</v>
      </c>
      <c r="CK3" s="159"/>
      <c r="CL3" s="159"/>
      <c r="CM3" s="159"/>
      <c r="CN3" s="159"/>
      <c r="CO3" s="159"/>
    </row>
    <row r="4" spans="2:93" x14ac:dyDescent="0.25">
      <c r="B4" s="411" t="s">
        <v>41</v>
      </c>
      <c r="C4" s="237" t="str">
        <f t="shared" ref="C4:C25" si="3">CONCATENATE(D4,E4)</f>
        <v>2006TOTALP</v>
      </c>
      <c r="D4" s="237">
        <v>2006</v>
      </c>
      <c r="E4" s="237" t="s">
        <v>259</v>
      </c>
      <c r="F4" s="26" t="e">
        <f>VLOOKUP(E4,'Bases de Cálculo'!$B$9:$M$38,12,FALSE)</f>
        <v>#N/A</v>
      </c>
      <c r="G4" s="26" t="e">
        <f>VLOOKUP(E4,'Bases de Cálculo'!$B$9:$N$38,13,FALSE)</f>
        <v>#N/A</v>
      </c>
      <c r="H4" s="237" t="e">
        <f t="array" ref="H4:CO232">TRANSPOSE(#REF!)</f>
        <v>#REF!</v>
      </c>
      <c r="I4" s="156" t="e">
        <v>#REF!</v>
      </c>
      <c r="J4" s="22" t="e">
        <v>#REF!</v>
      </c>
      <c r="K4" s="23" t="e">
        <v>#REF!</v>
      </c>
      <c r="L4" s="22" t="e">
        <v>#REF!</v>
      </c>
      <c r="M4" s="23" t="e">
        <v>#REF!</v>
      </c>
      <c r="N4" s="22" t="e">
        <v>#REF!</v>
      </c>
      <c r="O4" s="23" t="e">
        <v>#REF!</v>
      </c>
      <c r="P4" s="22" t="e">
        <v>#REF!</v>
      </c>
      <c r="Q4" s="23" t="e">
        <v>#REF!</v>
      </c>
      <c r="R4" s="22" t="e">
        <v>#REF!</v>
      </c>
      <c r="S4" s="23" t="e">
        <v>#REF!</v>
      </c>
      <c r="T4" s="22" t="e">
        <v>#REF!</v>
      </c>
      <c r="U4" s="23" t="e">
        <v>#REF!</v>
      </c>
      <c r="V4" s="22" t="e">
        <v>#REF!</v>
      </c>
      <c r="W4" s="23" t="e">
        <v>#REF!</v>
      </c>
      <c r="X4" s="22" t="e">
        <v>#REF!</v>
      </c>
      <c r="Y4" s="156" t="e">
        <v>#REF!</v>
      </c>
      <c r="Z4" s="22" t="e">
        <v>#REF!</v>
      </c>
      <c r="AA4" s="23" t="e">
        <v>#REF!</v>
      </c>
      <c r="AB4" s="22" t="e">
        <v>#REF!</v>
      </c>
      <c r="AC4" s="23" t="e">
        <v>#REF!</v>
      </c>
      <c r="AD4" s="22" t="e">
        <v>#REF!</v>
      </c>
      <c r="AE4" s="23" t="e">
        <v>#REF!</v>
      </c>
      <c r="AF4" s="22" t="e">
        <v>#REF!</v>
      </c>
      <c r="AG4" s="23" t="e">
        <v>#REF!</v>
      </c>
      <c r="AH4" s="22" t="e">
        <v>#REF!</v>
      </c>
      <c r="AI4" s="23" t="e">
        <v>#REF!</v>
      </c>
      <c r="AJ4" s="22" t="e">
        <v>#REF!</v>
      </c>
      <c r="AK4" s="23" t="e">
        <v>#REF!</v>
      </c>
      <c r="AL4" s="156" t="e">
        <v>#REF!</v>
      </c>
      <c r="AM4" s="22" t="e">
        <v>#REF!</v>
      </c>
      <c r="AN4" s="156" t="e">
        <v>#REF!</v>
      </c>
      <c r="AO4" s="22" t="e">
        <v>#REF!</v>
      </c>
      <c r="AP4" s="23" t="e">
        <v>#REF!</v>
      </c>
      <c r="AQ4" s="22" t="e">
        <v>#REF!</v>
      </c>
      <c r="AR4" s="23" t="e">
        <v>#REF!</v>
      </c>
      <c r="AS4" s="22" t="e">
        <v>#REF!</v>
      </c>
      <c r="AT4" s="156" t="e">
        <v>#REF!</v>
      </c>
      <c r="AU4" s="22" t="e">
        <v>#REF!</v>
      </c>
      <c r="AV4" s="23" t="e">
        <v>#REF!</v>
      </c>
      <c r="AW4" s="22" t="e">
        <v>#REF!</v>
      </c>
      <c r="AX4" s="23" t="e">
        <v>#REF!</v>
      </c>
      <c r="AY4" s="22" t="e">
        <v>#REF!</v>
      </c>
      <c r="AZ4" s="23" t="e">
        <v>#REF!</v>
      </c>
      <c r="BA4" s="22" t="e">
        <v>#REF!</v>
      </c>
      <c r="BB4" s="23" t="e">
        <v>#REF!</v>
      </c>
      <c r="BC4" s="22" t="e">
        <v>#REF!</v>
      </c>
      <c r="BD4" s="23" t="e">
        <v>#REF!</v>
      </c>
      <c r="BE4" s="22" t="e">
        <v>#REF!</v>
      </c>
      <c r="BF4" s="23" t="e">
        <v>#REF!</v>
      </c>
      <c r="BG4" s="22" t="e">
        <v>#REF!</v>
      </c>
      <c r="BH4" s="23" t="e">
        <v>#REF!</v>
      </c>
      <c r="BI4" s="22" t="e">
        <v>#REF!</v>
      </c>
      <c r="BJ4" s="23" t="e">
        <v>#REF!</v>
      </c>
      <c r="BK4" s="22" t="e">
        <v>#REF!</v>
      </c>
      <c r="BL4" s="23" t="e">
        <v>#REF!</v>
      </c>
      <c r="BM4" s="22" t="e">
        <v>#REF!</v>
      </c>
      <c r="BN4" s="23" t="e">
        <v>#REF!</v>
      </c>
      <c r="BO4" s="22" t="e">
        <v>#REF!</v>
      </c>
      <c r="BP4" s="23" t="e">
        <v>#REF!</v>
      </c>
      <c r="BQ4" s="22" t="e">
        <v>#REF!</v>
      </c>
      <c r="BR4" s="156" t="e">
        <v>#REF!</v>
      </c>
      <c r="BS4" s="22" t="e">
        <v>#REF!</v>
      </c>
      <c r="BT4" s="23" t="e">
        <v>#REF!</v>
      </c>
      <c r="BU4" s="22" t="e">
        <v>#REF!</v>
      </c>
      <c r="BV4" s="23" t="e">
        <v>#REF!</v>
      </c>
      <c r="BW4" s="22" t="e">
        <v>#REF!</v>
      </c>
      <c r="BX4" s="23" t="e">
        <v>#REF!</v>
      </c>
      <c r="BY4" s="22" t="e">
        <v>#REF!</v>
      </c>
      <c r="BZ4" s="23" t="e">
        <v>#REF!</v>
      </c>
      <c r="CA4" s="22" t="e">
        <v>#REF!</v>
      </c>
      <c r="CB4" s="23" t="e">
        <v>#REF!</v>
      </c>
      <c r="CC4" s="22" t="e">
        <v>#REF!</v>
      </c>
      <c r="CD4" s="156" t="e">
        <v>#REF!</v>
      </c>
      <c r="CE4" s="22" t="e">
        <v>#REF!</v>
      </c>
      <c r="CF4" s="156" t="e">
        <v>#REF!</v>
      </c>
      <c r="CG4" s="22" t="e">
        <v>#REF!</v>
      </c>
      <c r="CH4" s="156" t="e">
        <v>#REF!</v>
      </c>
      <c r="CI4" s="187" t="e">
        <v>#REF!</v>
      </c>
      <c r="CJ4" s="187" t="e">
        <v>#REF!</v>
      </c>
      <c r="CK4" s="8" t="e">
        <v>#REF!</v>
      </c>
      <c r="CL4" s="8" t="e">
        <v>#REF!</v>
      </c>
      <c r="CM4" s="8" t="e">
        <v>#REF!</v>
      </c>
      <c r="CN4" s="8" t="e">
        <v>#REF!</v>
      </c>
      <c r="CO4" s="8" t="e">
        <v>#REF!</v>
      </c>
    </row>
    <row r="5" spans="2:93" x14ac:dyDescent="0.25">
      <c r="B5" s="411"/>
      <c r="C5" s="237" t="str">
        <f t="shared" si="3"/>
        <v>2006BZ</v>
      </c>
      <c r="D5" s="237">
        <f t="shared" ref="D5:D25" si="4">D4</f>
        <v>2006</v>
      </c>
      <c r="E5" s="237" t="s">
        <v>21</v>
      </c>
      <c r="F5" s="26" t="str">
        <f>VLOOKUP(E5,'Bases de Cálculo'!$B$9:$M$38,12,FALSE)</f>
        <v>Primario</v>
      </c>
      <c r="G5" s="26" t="str">
        <f>VLOOKUP(E5,'Bases de Cálculo'!$B$9:$N$38,13,FALSE)</f>
        <v>Renovable</v>
      </c>
      <c r="H5" s="237" t="e">
        <v>#REF!</v>
      </c>
      <c r="I5" s="96" t="e">
        <v>#REF!</v>
      </c>
      <c r="J5" s="22" t="e">
        <v>#REF!</v>
      </c>
      <c r="K5" s="97" t="e">
        <v>#REF!</v>
      </c>
      <c r="L5" s="22" t="e">
        <v>#REF!</v>
      </c>
      <c r="M5" s="97" t="e">
        <v>#REF!</v>
      </c>
      <c r="N5" s="22" t="e">
        <v>#REF!</v>
      </c>
      <c r="O5" s="97" t="e">
        <v>#REF!</v>
      </c>
      <c r="P5" s="22" t="e">
        <v>#REF!</v>
      </c>
      <c r="Q5" s="97" t="e">
        <v>#REF!</v>
      </c>
      <c r="R5" s="22" t="e">
        <v>#REF!</v>
      </c>
      <c r="S5" s="97" t="e">
        <v>#REF!</v>
      </c>
      <c r="T5" s="22" t="e">
        <v>#REF!</v>
      </c>
      <c r="U5" s="98" t="e">
        <v>#REF!</v>
      </c>
      <c r="V5" s="22" t="e">
        <v>#REF!</v>
      </c>
      <c r="W5" s="98" t="e">
        <v>#REF!</v>
      </c>
      <c r="X5" s="22" t="e">
        <v>#REF!</v>
      </c>
      <c r="Y5" s="99" t="e">
        <v>#REF!</v>
      </c>
      <c r="Z5" s="22" t="e">
        <v>#REF!</v>
      </c>
      <c r="AA5" s="113" t="e">
        <v>#REF!</v>
      </c>
      <c r="AB5" s="22" t="e">
        <v>#REF!</v>
      </c>
      <c r="AC5" s="113" t="e">
        <v>#REF!</v>
      </c>
      <c r="AD5" s="22" t="e">
        <v>#REF!</v>
      </c>
      <c r="AE5" s="113" t="e">
        <v>#REF!</v>
      </c>
      <c r="AF5" s="22" t="e">
        <v>#REF!</v>
      </c>
      <c r="AG5" s="113" t="e">
        <v>#REF!</v>
      </c>
      <c r="AH5" s="22" t="e">
        <v>#REF!</v>
      </c>
      <c r="AI5" s="113" t="e">
        <v>#REF!</v>
      </c>
      <c r="AJ5" s="22" t="e">
        <v>#REF!</v>
      </c>
      <c r="AK5" s="99" t="e">
        <v>#REF!</v>
      </c>
      <c r="AL5" s="96" t="e">
        <v>#REF!</v>
      </c>
      <c r="AM5" s="115" t="e">
        <v>#REF!</v>
      </c>
      <c r="AN5" s="117" t="e">
        <v>#REF!</v>
      </c>
      <c r="AO5" s="100" t="e">
        <v>#REF!</v>
      </c>
      <c r="AP5" s="101" t="e">
        <v>#REF!</v>
      </c>
      <c r="AQ5" s="103" t="e">
        <v>#REF!</v>
      </c>
      <c r="AR5" s="104" t="e">
        <v>#REF!</v>
      </c>
      <c r="AS5" s="22" t="e">
        <v>#REF!</v>
      </c>
      <c r="AT5" s="101" t="e">
        <v>#REF!</v>
      </c>
      <c r="AU5" s="103" t="e">
        <v>#REF!</v>
      </c>
      <c r="AV5" s="104" t="e">
        <v>#REF!</v>
      </c>
      <c r="AW5" s="103" t="e">
        <v>#REF!</v>
      </c>
      <c r="AX5" s="104" t="e">
        <v>#REF!</v>
      </c>
      <c r="AY5" s="103" t="e">
        <v>#REF!</v>
      </c>
      <c r="AZ5" s="104" t="e">
        <v>#REF!</v>
      </c>
      <c r="BA5" s="103" t="e">
        <v>#REF!</v>
      </c>
      <c r="BB5" s="104" t="e">
        <v>#REF!</v>
      </c>
      <c r="BC5" s="103" t="e">
        <v>#REF!</v>
      </c>
      <c r="BD5" s="104" t="e">
        <v>#REF!</v>
      </c>
      <c r="BE5" s="103" t="e">
        <v>#REF!</v>
      </c>
      <c r="BF5" s="104" t="e">
        <v>#REF!</v>
      </c>
      <c r="BG5" s="103" t="e">
        <v>#REF!</v>
      </c>
      <c r="BH5" s="104" t="e">
        <v>#REF!</v>
      </c>
      <c r="BI5" s="103" t="e">
        <v>#REF!</v>
      </c>
      <c r="BJ5" s="104" t="e">
        <v>#REF!</v>
      </c>
      <c r="BK5" s="103" t="e">
        <v>#REF!</v>
      </c>
      <c r="BL5" s="104" t="e">
        <v>#REF!</v>
      </c>
      <c r="BM5" s="103" t="e">
        <v>#REF!</v>
      </c>
      <c r="BN5" s="104" t="e">
        <v>#REF!</v>
      </c>
      <c r="BO5" s="103" t="e">
        <v>#REF!</v>
      </c>
      <c r="BP5" s="104" t="e">
        <v>#REF!</v>
      </c>
      <c r="BQ5" s="103" t="e">
        <v>#REF!</v>
      </c>
      <c r="BR5" s="101" t="e">
        <v>#REF!</v>
      </c>
      <c r="BS5" s="103" t="e">
        <v>#REF!</v>
      </c>
      <c r="BT5" s="102" t="e">
        <v>#REF!</v>
      </c>
      <c r="BU5" s="103" t="e">
        <v>#REF!</v>
      </c>
      <c r="BV5" s="102" t="e">
        <v>#REF!</v>
      </c>
      <c r="BW5" s="103" t="e">
        <v>#REF!</v>
      </c>
      <c r="BX5" s="102" t="e">
        <v>#REF!</v>
      </c>
      <c r="BY5" s="103" t="e">
        <v>#REF!</v>
      </c>
      <c r="BZ5" s="102" t="e">
        <v>#REF!</v>
      </c>
      <c r="CA5" s="103" t="e">
        <v>#REF!</v>
      </c>
      <c r="CB5" s="102" t="e">
        <v>#REF!</v>
      </c>
      <c r="CC5" s="103" t="e">
        <v>#REF!</v>
      </c>
      <c r="CD5" s="101" t="e">
        <v>#REF!</v>
      </c>
      <c r="CE5" s="22" t="e">
        <v>#REF!</v>
      </c>
      <c r="CF5" s="101" t="e">
        <v>#REF!</v>
      </c>
      <c r="CG5" s="22" t="e">
        <v>#REF!</v>
      </c>
      <c r="CH5" s="101" t="e">
        <v>#REF!</v>
      </c>
      <c r="CI5" s="187" t="e">
        <v>#REF!</v>
      </c>
      <c r="CJ5" s="187" t="e">
        <v>#REF!</v>
      </c>
      <c r="CK5" s="8" t="e">
        <v>#REF!</v>
      </c>
      <c r="CL5" s="8" t="e">
        <v>#REF!</v>
      </c>
      <c r="CM5" s="8" t="e">
        <v>#REF!</v>
      </c>
      <c r="CN5" s="8" t="e">
        <v>#REF!</v>
      </c>
      <c r="CO5" s="8" t="e">
        <v>#REF!</v>
      </c>
    </row>
    <row r="6" spans="2:93" x14ac:dyDescent="0.25">
      <c r="B6" s="411"/>
      <c r="C6" s="237" t="str">
        <f t="shared" si="3"/>
        <v>2006CM</v>
      </c>
      <c r="D6" s="237">
        <f t="shared" si="4"/>
        <v>2006</v>
      </c>
      <c r="E6" s="237" t="s">
        <v>22</v>
      </c>
      <c r="F6" s="26" t="str">
        <f>VLOOKUP(E6,'Bases de Cálculo'!$B$9:$M$38,12,FALSE)</f>
        <v>Primario</v>
      </c>
      <c r="G6" s="26" t="str">
        <f>VLOOKUP(E6,'Bases de Cálculo'!$B$9:$N$38,13,FALSE)</f>
        <v>No Renovable</v>
      </c>
      <c r="H6" s="237" t="e">
        <v>#REF!</v>
      </c>
      <c r="I6" s="96" t="e">
        <v>#REF!</v>
      </c>
      <c r="J6" s="22" t="e">
        <v>#REF!</v>
      </c>
      <c r="K6" s="97" t="e">
        <v>#REF!</v>
      </c>
      <c r="L6" s="22" t="e">
        <v>#REF!</v>
      </c>
      <c r="M6" s="97" t="e">
        <v>#REF!</v>
      </c>
      <c r="N6" s="22" t="e">
        <v>#REF!</v>
      </c>
      <c r="O6" s="97" t="e">
        <v>#REF!</v>
      </c>
      <c r="P6" s="22" t="e">
        <v>#REF!</v>
      </c>
      <c r="Q6" s="97" t="e">
        <v>#REF!</v>
      </c>
      <c r="R6" s="22" t="e">
        <v>#REF!</v>
      </c>
      <c r="S6" s="97" t="e">
        <v>#REF!</v>
      </c>
      <c r="T6" s="22" t="e">
        <v>#REF!</v>
      </c>
      <c r="U6" s="98" t="e">
        <v>#REF!</v>
      </c>
      <c r="V6" s="22" t="e">
        <v>#REF!</v>
      </c>
      <c r="W6" s="98" t="e">
        <v>#REF!</v>
      </c>
      <c r="X6" s="22" t="e">
        <v>#REF!</v>
      </c>
      <c r="Y6" s="99" t="e">
        <v>#REF!</v>
      </c>
      <c r="Z6" s="22" t="e">
        <v>#REF!</v>
      </c>
      <c r="AA6" s="113" t="e">
        <v>#REF!</v>
      </c>
      <c r="AB6" s="22" t="e">
        <v>#REF!</v>
      </c>
      <c r="AC6" s="113" t="e">
        <v>#REF!</v>
      </c>
      <c r="AD6" s="22" t="e">
        <v>#REF!</v>
      </c>
      <c r="AE6" s="113" t="e">
        <v>#REF!</v>
      </c>
      <c r="AF6" s="22" t="e">
        <v>#REF!</v>
      </c>
      <c r="AG6" s="113" t="e">
        <v>#REF!</v>
      </c>
      <c r="AH6" s="22" t="e">
        <v>#REF!</v>
      </c>
      <c r="AI6" s="113" t="e">
        <v>#REF!</v>
      </c>
      <c r="AJ6" s="22" t="e">
        <v>#REF!</v>
      </c>
      <c r="AK6" s="99" t="e">
        <v>#REF!</v>
      </c>
      <c r="AL6" s="96" t="e">
        <v>#REF!</v>
      </c>
      <c r="AM6" s="115" t="e">
        <v>#REF!</v>
      </c>
      <c r="AN6" s="117" t="e">
        <v>#REF!</v>
      </c>
      <c r="AO6" s="100" t="e">
        <v>#REF!</v>
      </c>
      <c r="AP6" s="101" t="e">
        <v>#REF!</v>
      </c>
      <c r="AQ6" s="103" t="e">
        <v>#REF!</v>
      </c>
      <c r="AR6" s="104" t="e">
        <v>#REF!</v>
      </c>
      <c r="AS6" s="22" t="e">
        <v>#REF!</v>
      </c>
      <c r="AT6" s="101" t="e">
        <v>#REF!</v>
      </c>
      <c r="AU6" s="103" t="e">
        <v>#REF!</v>
      </c>
      <c r="AV6" s="104" t="e">
        <v>#REF!</v>
      </c>
      <c r="AW6" s="103" t="e">
        <v>#REF!</v>
      </c>
      <c r="AX6" s="104" t="e">
        <v>#REF!</v>
      </c>
      <c r="AY6" s="103" t="e">
        <v>#REF!</v>
      </c>
      <c r="AZ6" s="104" t="e">
        <v>#REF!</v>
      </c>
      <c r="BA6" s="103" t="e">
        <v>#REF!</v>
      </c>
      <c r="BB6" s="104" t="e">
        <v>#REF!</v>
      </c>
      <c r="BC6" s="103" t="e">
        <v>#REF!</v>
      </c>
      <c r="BD6" s="104" t="e">
        <v>#REF!</v>
      </c>
      <c r="BE6" s="103" t="e">
        <v>#REF!</v>
      </c>
      <c r="BF6" s="104" t="e">
        <v>#REF!</v>
      </c>
      <c r="BG6" s="103" t="e">
        <v>#REF!</v>
      </c>
      <c r="BH6" s="104" t="e">
        <v>#REF!</v>
      </c>
      <c r="BI6" s="103" t="e">
        <v>#REF!</v>
      </c>
      <c r="BJ6" s="104" t="e">
        <v>#REF!</v>
      </c>
      <c r="BK6" s="103" t="e">
        <v>#REF!</v>
      </c>
      <c r="BL6" s="104" t="e">
        <v>#REF!</v>
      </c>
      <c r="BM6" s="103" t="e">
        <v>#REF!</v>
      </c>
      <c r="BN6" s="104" t="e">
        <v>#REF!</v>
      </c>
      <c r="BO6" s="103" t="e">
        <v>#REF!</v>
      </c>
      <c r="BP6" s="104" t="e">
        <v>#REF!</v>
      </c>
      <c r="BQ6" s="103" t="e">
        <v>#REF!</v>
      </c>
      <c r="BR6" s="101" t="e">
        <v>#REF!</v>
      </c>
      <c r="BS6" s="103" t="e">
        <v>#REF!</v>
      </c>
      <c r="BT6" s="102" t="e">
        <v>#REF!</v>
      </c>
      <c r="BU6" s="103" t="e">
        <v>#REF!</v>
      </c>
      <c r="BV6" s="102" t="e">
        <v>#REF!</v>
      </c>
      <c r="BW6" s="103" t="e">
        <v>#REF!</v>
      </c>
      <c r="BX6" s="102" t="e">
        <v>#REF!</v>
      </c>
      <c r="BY6" s="103" t="e">
        <v>#REF!</v>
      </c>
      <c r="BZ6" s="102" t="e">
        <v>#REF!</v>
      </c>
      <c r="CA6" s="103" t="e">
        <v>#REF!</v>
      </c>
      <c r="CB6" s="102" t="e">
        <v>#REF!</v>
      </c>
      <c r="CC6" s="103" t="e">
        <v>#REF!</v>
      </c>
      <c r="CD6" s="101" t="e">
        <v>#REF!</v>
      </c>
      <c r="CE6" s="22" t="e">
        <v>#REF!</v>
      </c>
      <c r="CF6" s="101" t="e">
        <v>#REF!</v>
      </c>
      <c r="CG6" s="22" t="e">
        <v>#REF!</v>
      </c>
      <c r="CH6" s="101" t="e">
        <v>#REF!</v>
      </c>
      <c r="CI6" s="187" t="e">
        <v>#REF!</v>
      </c>
      <c r="CJ6" s="187" t="e">
        <v>#REF!</v>
      </c>
      <c r="CK6" s="8" t="e">
        <v>#REF!</v>
      </c>
      <c r="CL6" s="8" t="e">
        <v>#REF!</v>
      </c>
      <c r="CM6" s="8" t="e">
        <v>#REF!</v>
      </c>
      <c r="CN6" s="8" t="e">
        <v>#REF!</v>
      </c>
      <c r="CO6" s="8" t="e">
        <v>#REF!</v>
      </c>
    </row>
    <row r="7" spans="2:93" x14ac:dyDescent="0.25">
      <c r="B7" s="411"/>
      <c r="C7" s="237" t="str">
        <f t="shared" si="3"/>
        <v>2006GN</v>
      </c>
      <c r="D7" s="237">
        <f t="shared" si="4"/>
        <v>2006</v>
      </c>
      <c r="E7" s="237" t="s">
        <v>23</v>
      </c>
      <c r="F7" s="26" t="str">
        <f>VLOOKUP(E7,'Bases de Cálculo'!$B$9:$M$38,12,FALSE)</f>
        <v>Primario</v>
      </c>
      <c r="G7" s="26" t="str">
        <f>VLOOKUP(E7,'Bases de Cálculo'!$B$9:$N$38,13,FALSE)</f>
        <v>No Renovable</v>
      </c>
      <c r="H7" s="237" t="e">
        <v>#REF!</v>
      </c>
      <c r="I7" s="96" t="e">
        <v>#REF!</v>
      </c>
      <c r="J7" s="22" t="e">
        <v>#REF!</v>
      </c>
      <c r="K7" s="97" t="e">
        <v>#REF!</v>
      </c>
      <c r="L7" s="22" t="e">
        <v>#REF!</v>
      </c>
      <c r="M7" s="97" t="e">
        <v>#REF!</v>
      </c>
      <c r="N7" s="22" t="e">
        <v>#REF!</v>
      </c>
      <c r="O7" s="97" t="e">
        <v>#REF!</v>
      </c>
      <c r="P7" s="22" t="e">
        <v>#REF!</v>
      </c>
      <c r="Q7" s="97" t="e">
        <v>#REF!</v>
      </c>
      <c r="R7" s="22" t="e">
        <v>#REF!</v>
      </c>
      <c r="S7" s="97" t="e">
        <v>#REF!</v>
      </c>
      <c r="T7" s="22" t="e">
        <v>#REF!</v>
      </c>
      <c r="U7" s="98" t="e">
        <v>#REF!</v>
      </c>
      <c r="V7" s="22" t="e">
        <v>#REF!</v>
      </c>
      <c r="W7" s="98" t="e">
        <v>#REF!</v>
      </c>
      <c r="X7" s="22" t="e">
        <v>#REF!</v>
      </c>
      <c r="Y7" s="99" t="e">
        <v>#REF!</v>
      </c>
      <c r="Z7" s="22" t="e">
        <v>#REF!</v>
      </c>
      <c r="AA7" s="113" t="e">
        <v>#REF!</v>
      </c>
      <c r="AB7" s="22" t="e">
        <v>#REF!</v>
      </c>
      <c r="AC7" s="113" t="e">
        <v>#REF!</v>
      </c>
      <c r="AD7" s="22" t="e">
        <v>#REF!</v>
      </c>
      <c r="AE7" s="113" t="e">
        <v>#REF!</v>
      </c>
      <c r="AF7" s="22" t="e">
        <v>#REF!</v>
      </c>
      <c r="AG7" s="113" t="e">
        <v>#REF!</v>
      </c>
      <c r="AH7" s="22" t="e">
        <v>#REF!</v>
      </c>
      <c r="AI7" s="113" t="e">
        <v>#REF!</v>
      </c>
      <c r="AJ7" s="22" t="e">
        <v>#REF!</v>
      </c>
      <c r="AK7" s="99" t="e">
        <v>#REF!</v>
      </c>
      <c r="AL7" s="96" t="e">
        <v>#REF!</v>
      </c>
      <c r="AM7" s="115" t="e">
        <v>#REF!</v>
      </c>
      <c r="AN7" s="117" t="e">
        <v>#REF!</v>
      </c>
      <c r="AO7" s="100" t="e">
        <v>#REF!</v>
      </c>
      <c r="AP7" s="101" t="e">
        <v>#REF!</v>
      </c>
      <c r="AQ7" s="103" t="e">
        <v>#REF!</v>
      </c>
      <c r="AR7" s="104" t="e">
        <v>#REF!</v>
      </c>
      <c r="AS7" s="22" t="e">
        <v>#REF!</v>
      </c>
      <c r="AT7" s="101" t="e">
        <v>#REF!</v>
      </c>
      <c r="AU7" s="103" t="e">
        <v>#REF!</v>
      </c>
      <c r="AV7" s="104" t="e">
        <v>#REF!</v>
      </c>
      <c r="AW7" s="103" t="e">
        <v>#REF!</v>
      </c>
      <c r="AX7" s="104" t="e">
        <v>#REF!</v>
      </c>
      <c r="AY7" s="103" t="e">
        <v>#REF!</v>
      </c>
      <c r="AZ7" s="104" t="e">
        <v>#REF!</v>
      </c>
      <c r="BA7" s="103" t="e">
        <v>#REF!</v>
      </c>
      <c r="BB7" s="104" t="e">
        <v>#REF!</v>
      </c>
      <c r="BC7" s="103" t="e">
        <v>#REF!</v>
      </c>
      <c r="BD7" s="104" t="e">
        <v>#REF!</v>
      </c>
      <c r="BE7" s="103" t="e">
        <v>#REF!</v>
      </c>
      <c r="BF7" s="104" t="e">
        <v>#REF!</v>
      </c>
      <c r="BG7" s="103" t="e">
        <v>#REF!</v>
      </c>
      <c r="BH7" s="104" t="e">
        <v>#REF!</v>
      </c>
      <c r="BI7" s="103" t="e">
        <v>#REF!</v>
      </c>
      <c r="BJ7" s="104" t="e">
        <v>#REF!</v>
      </c>
      <c r="BK7" s="103" t="e">
        <v>#REF!</v>
      </c>
      <c r="BL7" s="104" t="e">
        <v>#REF!</v>
      </c>
      <c r="BM7" s="103" t="e">
        <v>#REF!</v>
      </c>
      <c r="BN7" s="104" t="e">
        <v>#REF!</v>
      </c>
      <c r="BO7" s="103" t="e">
        <v>#REF!</v>
      </c>
      <c r="BP7" s="104" t="e">
        <v>#REF!</v>
      </c>
      <c r="BQ7" s="103" t="e">
        <v>#REF!</v>
      </c>
      <c r="BR7" s="101" t="e">
        <v>#REF!</v>
      </c>
      <c r="BS7" s="103" t="e">
        <v>#REF!</v>
      </c>
      <c r="BT7" s="102" t="e">
        <v>#REF!</v>
      </c>
      <c r="BU7" s="103" t="e">
        <v>#REF!</v>
      </c>
      <c r="BV7" s="102" t="e">
        <v>#REF!</v>
      </c>
      <c r="BW7" s="103" t="e">
        <v>#REF!</v>
      </c>
      <c r="BX7" s="102" t="e">
        <v>#REF!</v>
      </c>
      <c r="BY7" s="103" t="e">
        <v>#REF!</v>
      </c>
      <c r="BZ7" s="102" t="e">
        <v>#REF!</v>
      </c>
      <c r="CA7" s="103" t="e">
        <v>#REF!</v>
      </c>
      <c r="CB7" s="102" t="e">
        <v>#REF!</v>
      </c>
      <c r="CC7" s="103" t="e">
        <v>#REF!</v>
      </c>
      <c r="CD7" s="101" t="e">
        <v>#REF!</v>
      </c>
      <c r="CE7" s="22" t="e">
        <v>#REF!</v>
      </c>
      <c r="CF7" s="101" t="e">
        <v>#REF!</v>
      </c>
      <c r="CG7" s="22" t="e">
        <v>#REF!</v>
      </c>
      <c r="CH7" s="101" t="e">
        <v>#REF!</v>
      </c>
      <c r="CI7" s="187" t="e">
        <v>#REF!</v>
      </c>
      <c r="CJ7" s="187" t="e">
        <v>#REF!</v>
      </c>
      <c r="CK7" s="8" t="e">
        <v>#REF!</v>
      </c>
      <c r="CL7" s="8" t="e">
        <v>#REF!</v>
      </c>
      <c r="CM7" s="8" t="e">
        <v>#REF!</v>
      </c>
      <c r="CN7" s="8" t="e">
        <v>#REF!</v>
      </c>
      <c r="CO7" s="8" t="e">
        <v>#REF!</v>
      </c>
    </row>
    <row r="8" spans="2:93" x14ac:dyDescent="0.25">
      <c r="B8" s="411"/>
      <c r="C8" s="237" t="str">
        <f t="shared" si="3"/>
        <v>2006HE</v>
      </c>
      <c r="D8" s="237">
        <f t="shared" si="4"/>
        <v>2006</v>
      </c>
      <c r="E8" s="237" t="s">
        <v>24</v>
      </c>
      <c r="F8" s="26" t="str">
        <f>VLOOKUP(E8,'Bases de Cálculo'!$B$9:$M$38,12,FALSE)</f>
        <v>Primario</v>
      </c>
      <c r="G8" s="26" t="str">
        <f>VLOOKUP(E8,'Bases de Cálculo'!$B$9:$N$38,13,FALSE)</f>
        <v>Renovable</v>
      </c>
      <c r="H8" s="237" t="e">
        <v>#REF!</v>
      </c>
      <c r="I8" s="96" t="e">
        <v>#REF!</v>
      </c>
      <c r="J8" s="22" t="e">
        <v>#REF!</v>
      </c>
      <c r="K8" s="97" t="e">
        <v>#REF!</v>
      </c>
      <c r="L8" s="22" t="e">
        <v>#REF!</v>
      </c>
      <c r="M8" s="97" t="e">
        <v>#REF!</v>
      </c>
      <c r="N8" s="22" t="e">
        <v>#REF!</v>
      </c>
      <c r="O8" s="97" t="e">
        <v>#REF!</v>
      </c>
      <c r="P8" s="22" t="e">
        <v>#REF!</v>
      </c>
      <c r="Q8" s="97" t="e">
        <v>#REF!</v>
      </c>
      <c r="R8" s="22" t="e">
        <v>#REF!</v>
      </c>
      <c r="S8" s="97" t="e">
        <v>#REF!</v>
      </c>
      <c r="T8" s="22" t="e">
        <v>#REF!</v>
      </c>
      <c r="U8" s="98" t="e">
        <v>#REF!</v>
      </c>
      <c r="V8" s="22" t="e">
        <v>#REF!</v>
      </c>
      <c r="W8" s="98" t="e">
        <v>#REF!</v>
      </c>
      <c r="X8" s="22" t="e">
        <v>#REF!</v>
      </c>
      <c r="Y8" s="99" t="e">
        <v>#REF!</v>
      </c>
      <c r="Z8" s="22" t="e">
        <v>#REF!</v>
      </c>
      <c r="AA8" s="113" t="e">
        <v>#REF!</v>
      </c>
      <c r="AB8" s="22" t="e">
        <v>#REF!</v>
      </c>
      <c r="AC8" s="113" t="e">
        <v>#REF!</v>
      </c>
      <c r="AD8" s="22" t="e">
        <v>#REF!</v>
      </c>
      <c r="AE8" s="113" t="e">
        <v>#REF!</v>
      </c>
      <c r="AF8" s="22" t="e">
        <v>#REF!</v>
      </c>
      <c r="AG8" s="113" t="e">
        <v>#REF!</v>
      </c>
      <c r="AH8" s="22" t="e">
        <v>#REF!</v>
      </c>
      <c r="AI8" s="113" t="e">
        <v>#REF!</v>
      </c>
      <c r="AJ8" s="22" t="e">
        <v>#REF!</v>
      </c>
      <c r="AK8" s="99" t="e">
        <v>#REF!</v>
      </c>
      <c r="AL8" s="96" t="e">
        <v>#REF!</v>
      </c>
      <c r="AM8" s="115" t="e">
        <v>#REF!</v>
      </c>
      <c r="AN8" s="117" t="e">
        <v>#REF!</v>
      </c>
      <c r="AO8" s="100" t="e">
        <v>#REF!</v>
      </c>
      <c r="AP8" s="101" t="e">
        <v>#REF!</v>
      </c>
      <c r="AQ8" s="103" t="e">
        <v>#REF!</v>
      </c>
      <c r="AR8" s="104" t="e">
        <v>#REF!</v>
      </c>
      <c r="AS8" s="22" t="e">
        <v>#REF!</v>
      </c>
      <c r="AT8" s="101" t="e">
        <v>#REF!</v>
      </c>
      <c r="AU8" s="103" t="e">
        <v>#REF!</v>
      </c>
      <c r="AV8" s="104" t="e">
        <v>#REF!</v>
      </c>
      <c r="AW8" s="103" t="e">
        <v>#REF!</v>
      </c>
      <c r="AX8" s="104" t="e">
        <v>#REF!</v>
      </c>
      <c r="AY8" s="103" t="e">
        <v>#REF!</v>
      </c>
      <c r="AZ8" s="104" t="e">
        <v>#REF!</v>
      </c>
      <c r="BA8" s="103" t="e">
        <v>#REF!</v>
      </c>
      <c r="BB8" s="104" t="e">
        <v>#REF!</v>
      </c>
      <c r="BC8" s="103" t="e">
        <v>#REF!</v>
      </c>
      <c r="BD8" s="104" t="e">
        <v>#REF!</v>
      </c>
      <c r="BE8" s="103" t="e">
        <v>#REF!</v>
      </c>
      <c r="BF8" s="104" t="e">
        <v>#REF!</v>
      </c>
      <c r="BG8" s="103" t="e">
        <v>#REF!</v>
      </c>
      <c r="BH8" s="104" t="e">
        <v>#REF!</v>
      </c>
      <c r="BI8" s="103" t="e">
        <v>#REF!</v>
      </c>
      <c r="BJ8" s="104" t="e">
        <v>#REF!</v>
      </c>
      <c r="BK8" s="103" t="e">
        <v>#REF!</v>
      </c>
      <c r="BL8" s="104" t="e">
        <v>#REF!</v>
      </c>
      <c r="BM8" s="103" t="e">
        <v>#REF!</v>
      </c>
      <c r="BN8" s="104" t="e">
        <v>#REF!</v>
      </c>
      <c r="BO8" s="103" t="e">
        <v>#REF!</v>
      </c>
      <c r="BP8" s="104" t="e">
        <v>#REF!</v>
      </c>
      <c r="BQ8" s="103" t="e">
        <v>#REF!</v>
      </c>
      <c r="BR8" s="101" t="e">
        <v>#REF!</v>
      </c>
      <c r="BS8" s="103" t="e">
        <v>#REF!</v>
      </c>
      <c r="BT8" s="102" t="e">
        <v>#REF!</v>
      </c>
      <c r="BU8" s="103" t="e">
        <v>#REF!</v>
      </c>
      <c r="BV8" s="102" t="e">
        <v>#REF!</v>
      </c>
      <c r="BW8" s="103" t="e">
        <v>#REF!</v>
      </c>
      <c r="BX8" s="102" t="e">
        <v>#REF!</v>
      </c>
      <c r="BY8" s="103" t="e">
        <v>#REF!</v>
      </c>
      <c r="BZ8" s="102" t="e">
        <v>#REF!</v>
      </c>
      <c r="CA8" s="103" t="e">
        <v>#REF!</v>
      </c>
      <c r="CB8" s="102" t="e">
        <v>#REF!</v>
      </c>
      <c r="CC8" s="103" t="e">
        <v>#REF!</v>
      </c>
      <c r="CD8" s="101" t="e">
        <v>#REF!</v>
      </c>
      <c r="CE8" s="22" t="e">
        <v>#REF!</v>
      </c>
      <c r="CF8" s="101" t="e">
        <v>#REF!</v>
      </c>
      <c r="CG8" s="22" t="e">
        <v>#REF!</v>
      </c>
      <c r="CH8" s="101" t="e">
        <v>#REF!</v>
      </c>
      <c r="CI8" s="187" t="e">
        <v>#REF!</v>
      </c>
      <c r="CJ8" s="187" t="e">
        <v>#REF!</v>
      </c>
      <c r="CK8" s="8" t="e">
        <v>#REF!</v>
      </c>
      <c r="CL8" s="8" t="e">
        <v>#REF!</v>
      </c>
      <c r="CM8" s="8" t="e">
        <v>#REF!</v>
      </c>
      <c r="CN8" s="8" t="e">
        <v>#REF!</v>
      </c>
      <c r="CO8" s="8" t="e">
        <v>#REF!</v>
      </c>
    </row>
    <row r="9" spans="2:93" x14ac:dyDescent="0.25">
      <c r="B9" s="411"/>
      <c r="C9" s="237" t="str">
        <f t="shared" si="3"/>
        <v>2006LE</v>
      </c>
      <c r="D9" s="237">
        <f t="shared" si="4"/>
        <v>2006</v>
      </c>
      <c r="E9" s="237" t="s">
        <v>25</v>
      </c>
      <c r="F9" s="26" t="str">
        <f>VLOOKUP(E9,'Bases de Cálculo'!$B$9:$M$38,12,FALSE)</f>
        <v>Primario</v>
      </c>
      <c r="G9" s="26" t="str">
        <f>VLOOKUP(E9,'Bases de Cálculo'!$B$9:$N$38,13,FALSE)</f>
        <v>Renovable</v>
      </c>
      <c r="H9" s="237" t="e">
        <v>#REF!</v>
      </c>
      <c r="I9" s="96" t="e">
        <v>#REF!</v>
      </c>
      <c r="J9" s="22" t="e">
        <v>#REF!</v>
      </c>
      <c r="K9" s="97" t="e">
        <v>#REF!</v>
      </c>
      <c r="L9" s="22" t="e">
        <v>#REF!</v>
      </c>
      <c r="M9" s="97" t="e">
        <v>#REF!</v>
      </c>
      <c r="N9" s="22" t="e">
        <v>#REF!</v>
      </c>
      <c r="O9" s="97" t="e">
        <v>#REF!</v>
      </c>
      <c r="P9" s="22" t="e">
        <v>#REF!</v>
      </c>
      <c r="Q9" s="97" t="e">
        <v>#REF!</v>
      </c>
      <c r="R9" s="22" t="e">
        <v>#REF!</v>
      </c>
      <c r="S9" s="97" t="e">
        <v>#REF!</v>
      </c>
      <c r="T9" s="22" t="e">
        <v>#REF!</v>
      </c>
      <c r="U9" s="98" t="e">
        <v>#REF!</v>
      </c>
      <c r="V9" s="22" t="e">
        <v>#REF!</v>
      </c>
      <c r="W9" s="98" t="e">
        <v>#REF!</v>
      </c>
      <c r="X9" s="22" t="e">
        <v>#REF!</v>
      </c>
      <c r="Y9" s="99" t="e">
        <v>#REF!</v>
      </c>
      <c r="Z9" s="22" t="e">
        <v>#REF!</v>
      </c>
      <c r="AA9" s="113" t="e">
        <v>#REF!</v>
      </c>
      <c r="AB9" s="22" t="e">
        <v>#REF!</v>
      </c>
      <c r="AC9" s="113" t="e">
        <v>#REF!</v>
      </c>
      <c r="AD9" s="22" t="e">
        <v>#REF!</v>
      </c>
      <c r="AE9" s="113" t="e">
        <v>#REF!</v>
      </c>
      <c r="AF9" s="22" t="e">
        <v>#REF!</v>
      </c>
      <c r="AG9" s="113" t="e">
        <v>#REF!</v>
      </c>
      <c r="AH9" s="22" t="e">
        <v>#REF!</v>
      </c>
      <c r="AI9" s="113" t="e">
        <v>#REF!</v>
      </c>
      <c r="AJ9" s="22" t="e">
        <v>#REF!</v>
      </c>
      <c r="AK9" s="99" t="e">
        <v>#REF!</v>
      </c>
      <c r="AL9" s="96" t="e">
        <v>#REF!</v>
      </c>
      <c r="AM9" s="115" t="e">
        <v>#REF!</v>
      </c>
      <c r="AN9" s="117" t="e">
        <v>#REF!</v>
      </c>
      <c r="AO9" s="100" t="e">
        <v>#REF!</v>
      </c>
      <c r="AP9" s="101" t="e">
        <v>#REF!</v>
      </c>
      <c r="AQ9" s="103" t="e">
        <v>#REF!</v>
      </c>
      <c r="AR9" s="104" t="e">
        <v>#REF!</v>
      </c>
      <c r="AS9" s="22" t="e">
        <v>#REF!</v>
      </c>
      <c r="AT9" s="101" t="e">
        <v>#REF!</v>
      </c>
      <c r="AU9" s="103" t="e">
        <v>#REF!</v>
      </c>
      <c r="AV9" s="104" t="e">
        <v>#REF!</v>
      </c>
      <c r="AW9" s="103" t="e">
        <v>#REF!</v>
      </c>
      <c r="AX9" s="104" t="e">
        <v>#REF!</v>
      </c>
      <c r="AY9" s="103" t="e">
        <v>#REF!</v>
      </c>
      <c r="AZ9" s="104" t="e">
        <v>#REF!</v>
      </c>
      <c r="BA9" s="103" t="e">
        <v>#REF!</v>
      </c>
      <c r="BB9" s="104" t="e">
        <v>#REF!</v>
      </c>
      <c r="BC9" s="103" t="e">
        <v>#REF!</v>
      </c>
      <c r="BD9" s="104" t="e">
        <v>#REF!</v>
      </c>
      <c r="BE9" s="103" t="e">
        <v>#REF!</v>
      </c>
      <c r="BF9" s="104" t="e">
        <v>#REF!</v>
      </c>
      <c r="BG9" s="103" t="e">
        <v>#REF!</v>
      </c>
      <c r="BH9" s="104" t="e">
        <v>#REF!</v>
      </c>
      <c r="BI9" s="103" t="e">
        <v>#REF!</v>
      </c>
      <c r="BJ9" s="104" t="e">
        <v>#REF!</v>
      </c>
      <c r="BK9" s="103" t="e">
        <v>#REF!</v>
      </c>
      <c r="BL9" s="104" t="e">
        <v>#REF!</v>
      </c>
      <c r="BM9" s="103" t="e">
        <v>#REF!</v>
      </c>
      <c r="BN9" s="104" t="e">
        <v>#REF!</v>
      </c>
      <c r="BO9" s="103" t="e">
        <v>#REF!</v>
      </c>
      <c r="BP9" s="104" t="e">
        <v>#REF!</v>
      </c>
      <c r="BQ9" s="103" t="e">
        <v>#REF!</v>
      </c>
      <c r="BR9" s="101" t="e">
        <v>#REF!</v>
      </c>
      <c r="BS9" s="103" t="e">
        <v>#REF!</v>
      </c>
      <c r="BT9" s="102" t="e">
        <v>#REF!</v>
      </c>
      <c r="BU9" s="103" t="e">
        <v>#REF!</v>
      </c>
      <c r="BV9" s="102" t="e">
        <v>#REF!</v>
      </c>
      <c r="BW9" s="103" t="e">
        <v>#REF!</v>
      </c>
      <c r="BX9" s="102" t="e">
        <v>#REF!</v>
      </c>
      <c r="BY9" s="103" t="e">
        <v>#REF!</v>
      </c>
      <c r="BZ9" s="102" t="e">
        <v>#REF!</v>
      </c>
      <c r="CA9" s="103" t="e">
        <v>#REF!</v>
      </c>
      <c r="CB9" s="102" t="e">
        <v>#REF!</v>
      </c>
      <c r="CC9" s="103" t="e">
        <v>#REF!</v>
      </c>
      <c r="CD9" s="101" t="e">
        <v>#REF!</v>
      </c>
      <c r="CE9" s="22" t="e">
        <v>#REF!</v>
      </c>
      <c r="CF9" s="101" t="e">
        <v>#REF!</v>
      </c>
      <c r="CG9" s="22" t="e">
        <v>#REF!</v>
      </c>
      <c r="CH9" s="101" t="e">
        <v>#REF!</v>
      </c>
      <c r="CI9" s="187" t="e">
        <v>#REF!</v>
      </c>
      <c r="CJ9" s="187" t="e">
        <v>#REF!</v>
      </c>
      <c r="CK9" s="8" t="e">
        <v>#REF!</v>
      </c>
      <c r="CL9" s="8" t="e">
        <v>#REF!</v>
      </c>
      <c r="CM9" s="8" t="e">
        <v>#REF!</v>
      </c>
      <c r="CN9" s="8" t="e">
        <v>#REF!</v>
      </c>
      <c r="CO9" s="8" t="e">
        <v>#REF!</v>
      </c>
    </row>
    <row r="10" spans="2:93" x14ac:dyDescent="0.25">
      <c r="B10" s="411"/>
      <c r="C10" s="237" t="str">
        <f t="shared" si="3"/>
        <v>2006PT</v>
      </c>
      <c r="D10" s="237">
        <f t="shared" si="4"/>
        <v>2006</v>
      </c>
      <c r="E10" s="237" t="s">
        <v>26</v>
      </c>
      <c r="F10" s="26" t="str">
        <f>VLOOKUP(E10,'Bases de Cálculo'!$B$9:$M$38,12,FALSE)</f>
        <v>Primario</v>
      </c>
      <c r="G10" s="26" t="str">
        <f>VLOOKUP(E10,'Bases de Cálculo'!$B$9:$N$38,13,FALSE)</f>
        <v>No Renovable</v>
      </c>
      <c r="H10" s="237" t="e">
        <v>#REF!</v>
      </c>
      <c r="I10" s="96" t="e">
        <v>#REF!</v>
      </c>
      <c r="J10" s="22" t="e">
        <v>#REF!</v>
      </c>
      <c r="K10" s="97" t="e">
        <v>#REF!</v>
      </c>
      <c r="L10" s="22" t="e">
        <v>#REF!</v>
      </c>
      <c r="M10" s="97" t="e">
        <v>#REF!</v>
      </c>
      <c r="N10" s="22" t="e">
        <v>#REF!</v>
      </c>
      <c r="O10" s="97" t="e">
        <v>#REF!</v>
      </c>
      <c r="P10" s="22" t="e">
        <v>#REF!</v>
      </c>
      <c r="Q10" s="97" t="e">
        <v>#REF!</v>
      </c>
      <c r="R10" s="22" t="e">
        <v>#REF!</v>
      </c>
      <c r="S10" s="97" t="e">
        <v>#REF!</v>
      </c>
      <c r="T10" s="22" t="e">
        <v>#REF!</v>
      </c>
      <c r="U10" s="98" t="e">
        <v>#REF!</v>
      </c>
      <c r="V10" s="22" t="e">
        <v>#REF!</v>
      </c>
      <c r="W10" s="98" t="e">
        <v>#REF!</v>
      </c>
      <c r="X10" s="22" t="e">
        <v>#REF!</v>
      </c>
      <c r="Y10" s="99" t="e">
        <v>#REF!</v>
      </c>
      <c r="Z10" s="22" t="e">
        <v>#REF!</v>
      </c>
      <c r="AA10" s="113" t="e">
        <v>#REF!</v>
      </c>
      <c r="AB10" s="22" t="e">
        <v>#REF!</v>
      </c>
      <c r="AC10" s="113" t="e">
        <v>#REF!</v>
      </c>
      <c r="AD10" s="22" t="e">
        <v>#REF!</v>
      </c>
      <c r="AE10" s="113" t="e">
        <v>#REF!</v>
      </c>
      <c r="AF10" s="22" t="e">
        <v>#REF!</v>
      </c>
      <c r="AG10" s="113" t="e">
        <v>#REF!</v>
      </c>
      <c r="AH10" s="22" t="e">
        <v>#REF!</v>
      </c>
      <c r="AI10" s="113" t="e">
        <v>#REF!</v>
      </c>
      <c r="AJ10" s="22" t="e">
        <v>#REF!</v>
      </c>
      <c r="AK10" s="99" t="e">
        <v>#REF!</v>
      </c>
      <c r="AL10" s="96" t="e">
        <v>#REF!</v>
      </c>
      <c r="AM10" s="115" t="e">
        <v>#REF!</v>
      </c>
      <c r="AN10" s="117" t="e">
        <v>#REF!</v>
      </c>
      <c r="AO10" s="100" t="e">
        <v>#REF!</v>
      </c>
      <c r="AP10" s="101" t="e">
        <v>#REF!</v>
      </c>
      <c r="AQ10" s="103" t="e">
        <v>#REF!</v>
      </c>
      <c r="AR10" s="104" t="e">
        <v>#REF!</v>
      </c>
      <c r="AS10" s="22" t="e">
        <v>#REF!</v>
      </c>
      <c r="AT10" s="101" t="e">
        <v>#REF!</v>
      </c>
      <c r="AU10" s="103" t="e">
        <v>#REF!</v>
      </c>
      <c r="AV10" s="104" t="e">
        <v>#REF!</v>
      </c>
      <c r="AW10" s="103" t="e">
        <v>#REF!</v>
      </c>
      <c r="AX10" s="104" t="e">
        <v>#REF!</v>
      </c>
      <c r="AY10" s="103" t="e">
        <v>#REF!</v>
      </c>
      <c r="AZ10" s="104" t="e">
        <v>#REF!</v>
      </c>
      <c r="BA10" s="103" t="e">
        <v>#REF!</v>
      </c>
      <c r="BB10" s="104" t="e">
        <v>#REF!</v>
      </c>
      <c r="BC10" s="103" t="e">
        <v>#REF!</v>
      </c>
      <c r="BD10" s="104" t="e">
        <v>#REF!</v>
      </c>
      <c r="BE10" s="103" t="e">
        <v>#REF!</v>
      </c>
      <c r="BF10" s="104" t="e">
        <v>#REF!</v>
      </c>
      <c r="BG10" s="103" t="e">
        <v>#REF!</v>
      </c>
      <c r="BH10" s="104" t="e">
        <v>#REF!</v>
      </c>
      <c r="BI10" s="103" t="e">
        <v>#REF!</v>
      </c>
      <c r="BJ10" s="104" t="e">
        <v>#REF!</v>
      </c>
      <c r="BK10" s="103" t="e">
        <v>#REF!</v>
      </c>
      <c r="BL10" s="104" t="e">
        <v>#REF!</v>
      </c>
      <c r="BM10" s="103" t="e">
        <v>#REF!</v>
      </c>
      <c r="BN10" s="104" t="e">
        <v>#REF!</v>
      </c>
      <c r="BO10" s="103" t="e">
        <v>#REF!</v>
      </c>
      <c r="BP10" s="104" t="e">
        <v>#REF!</v>
      </c>
      <c r="BQ10" s="103" t="e">
        <v>#REF!</v>
      </c>
      <c r="BR10" s="101" t="e">
        <v>#REF!</v>
      </c>
      <c r="BS10" s="103" t="e">
        <v>#REF!</v>
      </c>
      <c r="BT10" s="102" t="e">
        <v>#REF!</v>
      </c>
      <c r="BU10" s="103" t="e">
        <v>#REF!</v>
      </c>
      <c r="BV10" s="102" t="e">
        <v>#REF!</v>
      </c>
      <c r="BW10" s="103" t="e">
        <v>#REF!</v>
      </c>
      <c r="BX10" s="102" t="e">
        <v>#REF!</v>
      </c>
      <c r="BY10" s="103" t="e">
        <v>#REF!</v>
      </c>
      <c r="BZ10" s="102" t="e">
        <v>#REF!</v>
      </c>
      <c r="CA10" s="103" t="e">
        <v>#REF!</v>
      </c>
      <c r="CB10" s="102" t="e">
        <v>#REF!</v>
      </c>
      <c r="CC10" s="103" t="e">
        <v>#REF!</v>
      </c>
      <c r="CD10" s="101" t="e">
        <v>#REF!</v>
      </c>
      <c r="CE10" s="22" t="e">
        <v>#REF!</v>
      </c>
      <c r="CF10" s="101" t="e">
        <v>#REF!</v>
      </c>
      <c r="CG10" s="22" t="e">
        <v>#REF!</v>
      </c>
      <c r="CH10" s="101" t="e">
        <v>#REF!</v>
      </c>
      <c r="CI10" s="187" t="e">
        <v>#REF!</v>
      </c>
      <c r="CJ10" s="187" t="e">
        <v>#REF!</v>
      </c>
      <c r="CK10" s="8" t="e">
        <v>#REF!</v>
      </c>
      <c r="CL10" s="8" t="e">
        <v>#REF!</v>
      </c>
      <c r="CM10" s="8" t="e">
        <v>#REF!</v>
      </c>
      <c r="CN10" s="8" t="e">
        <v>#REF!</v>
      </c>
      <c r="CO10" s="8" t="e">
        <v>#REF!</v>
      </c>
    </row>
    <row r="11" spans="2:93" x14ac:dyDescent="0.25">
      <c r="B11" s="411"/>
      <c r="C11" s="237" t="str">
        <f t="shared" si="3"/>
        <v>2006RC</v>
      </c>
      <c r="D11" s="237">
        <f t="shared" si="4"/>
        <v>2006</v>
      </c>
      <c r="E11" s="237" t="s">
        <v>27</v>
      </c>
      <c r="F11" s="26" t="str">
        <f>VLOOKUP(E11,'Bases de Cálculo'!$B$9:$M$38,12,FALSE)</f>
        <v>Primario</v>
      </c>
      <c r="G11" s="26" t="str">
        <f>VLOOKUP(E11,'Bases de Cálculo'!$B$9:$N$38,13,FALSE)</f>
        <v>Renovable</v>
      </c>
      <c r="H11" s="237" t="e">
        <v>#REF!</v>
      </c>
      <c r="I11" s="96" t="e">
        <v>#REF!</v>
      </c>
      <c r="J11" s="22" t="e">
        <v>#REF!</v>
      </c>
      <c r="K11" s="97" t="e">
        <v>#REF!</v>
      </c>
      <c r="L11" s="22" t="e">
        <v>#REF!</v>
      </c>
      <c r="M11" s="97" t="e">
        <v>#REF!</v>
      </c>
      <c r="N11" s="22" t="e">
        <v>#REF!</v>
      </c>
      <c r="O11" s="97" t="e">
        <v>#REF!</v>
      </c>
      <c r="P11" s="22" t="e">
        <v>#REF!</v>
      </c>
      <c r="Q11" s="97" t="e">
        <v>#REF!</v>
      </c>
      <c r="R11" s="22" t="e">
        <v>#REF!</v>
      </c>
      <c r="S11" s="97" t="e">
        <v>#REF!</v>
      </c>
      <c r="T11" s="22" t="e">
        <v>#REF!</v>
      </c>
      <c r="U11" s="98" t="e">
        <v>#REF!</v>
      </c>
      <c r="V11" s="22" t="e">
        <v>#REF!</v>
      </c>
      <c r="W11" s="98" t="e">
        <v>#REF!</v>
      </c>
      <c r="X11" s="22" t="e">
        <v>#REF!</v>
      </c>
      <c r="Y11" s="99" t="e">
        <v>#REF!</v>
      </c>
      <c r="Z11" s="22" t="e">
        <v>#REF!</v>
      </c>
      <c r="AA11" s="113" t="e">
        <v>#REF!</v>
      </c>
      <c r="AB11" s="22" t="e">
        <v>#REF!</v>
      </c>
      <c r="AC11" s="113" t="e">
        <v>#REF!</v>
      </c>
      <c r="AD11" s="22" t="e">
        <v>#REF!</v>
      </c>
      <c r="AE11" s="113" t="e">
        <v>#REF!</v>
      </c>
      <c r="AF11" s="22" t="e">
        <v>#REF!</v>
      </c>
      <c r="AG11" s="113" t="e">
        <v>#REF!</v>
      </c>
      <c r="AH11" s="22" t="e">
        <v>#REF!</v>
      </c>
      <c r="AI11" s="113" t="e">
        <v>#REF!</v>
      </c>
      <c r="AJ11" s="22" t="e">
        <v>#REF!</v>
      </c>
      <c r="AK11" s="99" t="e">
        <v>#REF!</v>
      </c>
      <c r="AL11" s="96" t="e">
        <v>#REF!</v>
      </c>
      <c r="AM11" s="115" t="e">
        <v>#REF!</v>
      </c>
      <c r="AN11" s="117" t="e">
        <v>#REF!</v>
      </c>
      <c r="AO11" s="100" t="e">
        <v>#REF!</v>
      </c>
      <c r="AP11" s="101" t="e">
        <v>#REF!</v>
      </c>
      <c r="AQ11" s="103" t="e">
        <v>#REF!</v>
      </c>
      <c r="AR11" s="104" t="e">
        <v>#REF!</v>
      </c>
      <c r="AS11" s="22" t="e">
        <v>#REF!</v>
      </c>
      <c r="AT11" s="101" t="e">
        <v>#REF!</v>
      </c>
      <c r="AU11" s="103" t="e">
        <v>#REF!</v>
      </c>
      <c r="AV11" s="104" t="e">
        <v>#REF!</v>
      </c>
      <c r="AW11" s="103" t="e">
        <v>#REF!</v>
      </c>
      <c r="AX11" s="104" t="e">
        <v>#REF!</v>
      </c>
      <c r="AY11" s="103" t="e">
        <v>#REF!</v>
      </c>
      <c r="AZ11" s="104" t="e">
        <v>#REF!</v>
      </c>
      <c r="BA11" s="103" t="e">
        <v>#REF!</v>
      </c>
      <c r="BB11" s="104" t="e">
        <v>#REF!</v>
      </c>
      <c r="BC11" s="103" t="e">
        <v>#REF!</v>
      </c>
      <c r="BD11" s="104" t="e">
        <v>#REF!</v>
      </c>
      <c r="BE11" s="103" t="e">
        <v>#REF!</v>
      </c>
      <c r="BF11" s="104" t="e">
        <v>#REF!</v>
      </c>
      <c r="BG11" s="103" t="e">
        <v>#REF!</v>
      </c>
      <c r="BH11" s="104" t="e">
        <v>#REF!</v>
      </c>
      <c r="BI11" s="103" t="e">
        <v>#REF!</v>
      </c>
      <c r="BJ11" s="104" t="e">
        <v>#REF!</v>
      </c>
      <c r="BK11" s="103" t="e">
        <v>#REF!</v>
      </c>
      <c r="BL11" s="104" t="e">
        <v>#REF!</v>
      </c>
      <c r="BM11" s="103" t="e">
        <v>#REF!</v>
      </c>
      <c r="BN11" s="104" t="e">
        <v>#REF!</v>
      </c>
      <c r="BO11" s="103" t="e">
        <v>#REF!</v>
      </c>
      <c r="BP11" s="104" t="e">
        <v>#REF!</v>
      </c>
      <c r="BQ11" s="103" t="e">
        <v>#REF!</v>
      </c>
      <c r="BR11" s="101" t="e">
        <v>#REF!</v>
      </c>
      <c r="BS11" s="103" t="e">
        <v>#REF!</v>
      </c>
      <c r="BT11" s="102" t="e">
        <v>#REF!</v>
      </c>
      <c r="BU11" s="103" t="e">
        <v>#REF!</v>
      </c>
      <c r="BV11" s="102" t="e">
        <v>#REF!</v>
      </c>
      <c r="BW11" s="103" t="e">
        <v>#REF!</v>
      </c>
      <c r="BX11" s="102" t="e">
        <v>#REF!</v>
      </c>
      <c r="BY11" s="103" t="e">
        <v>#REF!</v>
      </c>
      <c r="BZ11" s="102" t="e">
        <v>#REF!</v>
      </c>
      <c r="CA11" s="103" t="e">
        <v>#REF!</v>
      </c>
      <c r="CB11" s="102" t="e">
        <v>#REF!</v>
      </c>
      <c r="CC11" s="103" t="e">
        <v>#REF!</v>
      </c>
      <c r="CD11" s="101" t="e">
        <v>#REF!</v>
      </c>
      <c r="CE11" s="22" t="e">
        <v>#REF!</v>
      </c>
      <c r="CF11" s="101" t="e">
        <v>#REF!</v>
      </c>
      <c r="CG11" s="22" t="e">
        <v>#REF!</v>
      </c>
      <c r="CH11" s="101" t="e">
        <v>#REF!</v>
      </c>
      <c r="CI11" s="187" t="e">
        <v>#REF!</v>
      </c>
      <c r="CJ11" s="187" t="e">
        <v>#REF!</v>
      </c>
      <c r="CK11" s="8" t="e">
        <v>#REF!</v>
      </c>
      <c r="CL11" s="8" t="e">
        <v>#REF!</v>
      </c>
      <c r="CM11" s="8" t="e">
        <v>#REF!</v>
      </c>
      <c r="CN11" s="8" t="e">
        <v>#REF!</v>
      </c>
      <c r="CO11" s="8" t="e">
        <v>#REF!</v>
      </c>
    </row>
    <row r="12" spans="2:93" x14ac:dyDescent="0.25">
      <c r="B12" s="411"/>
      <c r="C12" s="237" t="str">
        <f t="shared" si="3"/>
        <v>2006OR</v>
      </c>
      <c r="D12" s="237">
        <f t="shared" si="4"/>
        <v>2006</v>
      </c>
      <c r="E12" s="237" t="s">
        <v>113</v>
      </c>
      <c r="F12" s="26" t="str">
        <f>VLOOKUP(E12,'Bases de Cálculo'!$B$9:$M$38,12,FALSE)</f>
        <v>Primario</v>
      </c>
      <c r="G12" s="26" t="str">
        <f>VLOOKUP(E12,'Bases de Cálculo'!$B$9:$N$38,13,FALSE)</f>
        <v>Renovable</v>
      </c>
      <c r="H12" s="237" t="e">
        <v>#REF!</v>
      </c>
      <c r="I12" s="96" t="e">
        <v>#REF!</v>
      </c>
      <c r="J12" s="22" t="e">
        <v>#REF!</v>
      </c>
      <c r="K12" s="97" t="e">
        <v>#REF!</v>
      </c>
      <c r="L12" s="22" t="e">
        <v>#REF!</v>
      </c>
      <c r="M12" s="97" t="e">
        <v>#REF!</v>
      </c>
      <c r="N12" s="22" t="e">
        <v>#REF!</v>
      </c>
      <c r="O12" s="97" t="e">
        <v>#REF!</v>
      </c>
      <c r="P12" s="22" t="e">
        <v>#REF!</v>
      </c>
      <c r="Q12" s="97" t="e">
        <v>#REF!</v>
      </c>
      <c r="R12" s="22" t="e">
        <v>#REF!</v>
      </c>
      <c r="S12" s="97" t="e">
        <v>#REF!</v>
      </c>
      <c r="T12" s="22" t="e">
        <v>#REF!</v>
      </c>
      <c r="U12" s="98" t="e">
        <v>#REF!</v>
      </c>
      <c r="V12" s="22" t="e">
        <v>#REF!</v>
      </c>
      <c r="W12" s="98" t="e">
        <v>#REF!</v>
      </c>
      <c r="X12" s="22" t="e">
        <v>#REF!</v>
      </c>
      <c r="Y12" s="99" t="e">
        <v>#REF!</v>
      </c>
      <c r="Z12" s="22" t="e">
        <v>#REF!</v>
      </c>
      <c r="AA12" s="113" t="e">
        <v>#REF!</v>
      </c>
      <c r="AB12" s="22" t="e">
        <v>#REF!</v>
      </c>
      <c r="AC12" s="113" t="e">
        <v>#REF!</v>
      </c>
      <c r="AD12" s="22" t="e">
        <v>#REF!</v>
      </c>
      <c r="AE12" s="113" t="e">
        <v>#REF!</v>
      </c>
      <c r="AF12" s="22" t="e">
        <v>#REF!</v>
      </c>
      <c r="AG12" s="113" t="e">
        <v>#REF!</v>
      </c>
      <c r="AH12" s="22" t="e">
        <v>#REF!</v>
      </c>
      <c r="AI12" s="113" t="e">
        <v>#REF!</v>
      </c>
      <c r="AJ12" s="22" t="e">
        <v>#REF!</v>
      </c>
      <c r="AK12" s="99" t="e">
        <v>#REF!</v>
      </c>
      <c r="AL12" s="96" t="e">
        <v>#REF!</v>
      </c>
      <c r="AM12" s="115" t="e">
        <v>#REF!</v>
      </c>
      <c r="AN12" s="117" t="e">
        <v>#REF!</v>
      </c>
      <c r="AO12" s="100" t="e">
        <v>#REF!</v>
      </c>
      <c r="AP12" s="101" t="e">
        <v>#REF!</v>
      </c>
      <c r="AQ12" s="103" t="e">
        <v>#REF!</v>
      </c>
      <c r="AR12" s="104" t="e">
        <v>#REF!</v>
      </c>
      <c r="AS12" s="22" t="e">
        <v>#REF!</v>
      </c>
      <c r="AT12" s="101" t="e">
        <v>#REF!</v>
      </c>
      <c r="AU12" s="103" t="e">
        <v>#REF!</v>
      </c>
      <c r="AV12" s="104" t="e">
        <v>#REF!</v>
      </c>
      <c r="AW12" s="103" t="e">
        <v>#REF!</v>
      </c>
      <c r="AX12" s="104" t="e">
        <v>#REF!</v>
      </c>
      <c r="AY12" s="103" t="e">
        <v>#REF!</v>
      </c>
      <c r="AZ12" s="104" t="e">
        <v>#REF!</v>
      </c>
      <c r="BA12" s="103" t="e">
        <v>#REF!</v>
      </c>
      <c r="BB12" s="104" t="e">
        <v>#REF!</v>
      </c>
      <c r="BC12" s="103" t="e">
        <v>#REF!</v>
      </c>
      <c r="BD12" s="104" t="e">
        <v>#REF!</v>
      </c>
      <c r="BE12" s="103" t="e">
        <v>#REF!</v>
      </c>
      <c r="BF12" s="104" t="e">
        <v>#REF!</v>
      </c>
      <c r="BG12" s="103" t="e">
        <v>#REF!</v>
      </c>
      <c r="BH12" s="104" t="e">
        <v>#REF!</v>
      </c>
      <c r="BI12" s="103" t="e">
        <v>#REF!</v>
      </c>
      <c r="BJ12" s="104" t="e">
        <v>#REF!</v>
      </c>
      <c r="BK12" s="103" t="e">
        <v>#REF!</v>
      </c>
      <c r="BL12" s="104" t="e">
        <v>#REF!</v>
      </c>
      <c r="BM12" s="103" t="e">
        <v>#REF!</v>
      </c>
      <c r="BN12" s="104" t="e">
        <v>#REF!</v>
      </c>
      <c r="BO12" s="103" t="e">
        <v>#REF!</v>
      </c>
      <c r="BP12" s="104" t="e">
        <v>#REF!</v>
      </c>
      <c r="BQ12" s="103" t="e">
        <v>#REF!</v>
      </c>
      <c r="BR12" s="101" t="e">
        <v>#REF!</v>
      </c>
      <c r="BS12" s="103" t="e">
        <v>#REF!</v>
      </c>
      <c r="BT12" s="102" t="e">
        <v>#REF!</v>
      </c>
      <c r="BU12" s="103" t="e">
        <v>#REF!</v>
      </c>
      <c r="BV12" s="102" t="e">
        <v>#REF!</v>
      </c>
      <c r="BW12" s="103" t="e">
        <v>#REF!</v>
      </c>
      <c r="BX12" s="102" t="e">
        <v>#REF!</v>
      </c>
      <c r="BY12" s="103" t="e">
        <v>#REF!</v>
      </c>
      <c r="BZ12" s="102" t="e">
        <v>#REF!</v>
      </c>
      <c r="CA12" s="103" t="e">
        <v>#REF!</v>
      </c>
      <c r="CB12" s="102" t="e">
        <v>#REF!</v>
      </c>
      <c r="CC12" s="103" t="e">
        <v>#REF!</v>
      </c>
      <c r="CD12" s="101" t="e">
        <v>#REF!</v>
      </c>
      <c r="CE12" s="22" t="e">
        <v>#REF!</v>
      </c>
      <c r="CF12" s="101" t="e">
        <v>#REF!</v>
      </c>
      <c r="CG12" s="22" t="e">
        <v>#REF!</v>
      </c>
      <c r="CH12" s="101" t="e">
        <v>#REF!</v>
      </c>
      <c r="CI12" s="187" t="e">
        <v>#REF!</v>
      </c>
      <c r="CJ12" s="187" t="e">
        <v>#REF!</v>
      </c>
      <c r="CK12" s="8" t="e">
        <v>#REF!</v>
      </c>
      <c r="CL12" s="8" t="e">
        <v>#REF!</v>
      </c>
      <c r="CM12" s="8" t="e">
        <v>#REF!</v>
      </c>
      <c r="CN12" s="8" t="e">
        <v>#REF!</v>
      </c>
      <c r="CO12" s="8" t="e">
        <v>#REF!</v>
      </c>
    </row>
    <row r="13" spans="2:93" x14ac:dyDescent="0.25">
      <c r="B13" s="410" t="s">
        <v>42</v>
      </c>
      <c r="C13" s="15" t="str">
        <f t="shared" si="3"/>
        <v>2006TOTALS</v>
      </c>
      <c r="D13" s="238">
        <f t="shared" si="4"/>
        <v>2006</v>
      </c>
      <c r="E13" s="15" t="s">
        <v>258</v>
      </c>
      <c r="F13" s="87" t="e">
        <f>VLOOKUP(E13,'Bases de Cálculo'!$B$9:$M$38,12,FALSE)</f>
        <v>#N/A</v>
      </c>
      <c r="G13" s="87" t="e">
        <f>VLOOKUP(E13,'Bases de Cálculo'!$B$9:$N$38,13,FALSE)</f>
        <v>#N/A</v>
      </c>
      <c r="H13" s="238" t="e">
        <v>#REF!</v>
      </c>
      <c r="I13" s="156" t="e">
        <v>#REF!</v>
      </c>
      <c r="J13" s="22" t="e">
        <v>#REF!</v>
      </c>
      <c r="K13" s="23" t="e">
        <v>#REF!</v>
      </c>
      <c r="L13" s="22" t="e">
        <v>#REF!</v>
      </c>
      <c r="M13" s="23" t="e">
        <v>#REF!</v>
      </c>
      <c r="N13" s="22" t="e">
        <v>#REF!</v>
      </c>
      <c r="O13" s="23" t="e">
        <v>#REF!</v>
      </c>
      <c r="P13" s="22" t="e">
        <v>#REF!</v>
      </c>
      <c r="Q13" s="23" t="e">
        <v>#REF!</v>
      </c>
      <c r="R13" s="22" t="e">
        <v>#REF!</v>
      </c>
      <c r="S13" s="23" t="e">
        <v>#REF!</v>
      </c>
      <c r="T13" s="22" t="e">
        <v>#REF!</v>
      </c>
      <c r="U13" s="23" t="e">
        <v>#REF!</v>
      </c>
      <c r="V13" s="22" t="e">
        <v>#REF!</v>
      </c>
      <c r="W13" s="23" t="e">
        <v>#REF!</v>
      </c>
      <c r="X13" s="22" t="e">
        <v>#REF!</v>
      </c>
      <c r="Y13" s="156" t="e">
        <v>#REF!</v>
      </c>
      <c r="Z13" s="22" t="e">
        <v>#REF!</v>
      </c>
      <c r="AA13" s="23" t="e">
        <v>#REF!</v>
      </c>
      <c r="AB13" s="22" t="e">
        <v>#REF!</v>
      </c>
      <c r="AC13" s="23" t="e">
        <v>#REF!</v>
      </c>
      <c r="AD13" s="22" t="e">
        <v>#REF!</v>
      </c>
      <c r="AE13" s="23" t="e">
        <v>#REF!</v>
      </c>
      <c r="AF13" s="22" t="e">
        <v>#REF!</v>
      </c>
      <c r="AG13" s="23" t="e">
        <v>#REF!</v>
      </c>
      <c r="AH13" s="22" t="e">
        <v>#REF!</v>
      </c>
      <c r="AI13" s="23" t="e">
        <v>#REF!</v>
      </c>
      <c r="AJ13" s="22" t="e">
        <v>#REF!</v>
      </c>
      <c r="AK13" s="23" t="e">
        <v>#REF!</v>
      </c>
      <c r="AL13" s="156" t="e">
        <v>#REF!</v>
      </c>
      <c r="AM13" s="22" t="e">
        <v>#REF!</v>
      </c>
      <c r="AN13" s="156" t="e">
        <v>#REF!</v>
      </c>
      <c r="AO13" s="22" t="e">
        <v>#REF!</v>
      </c>
      <c r="AP13" s="23" t="e">
        <v>#REF!</v>
      </c>
      <c r="AQ13" s="22" t="e">
        <v>#REF!</v>
      </c>
      <c r="AR13" s="23" t="e">
        <v>#REF!</v>
      </c>
      <c r="AS13" s="22" t="e">
        <v>#REF!</v>
      </c>
      <c r="AT13" s="156" t="e">
        <v>#REF!</v>
      </c>
      <c r="AU13" s="22" t="e">
        <v>#REF!</v>
      </c>
      <c r="AV13" s="23" t="e">
        <v>#REF!</v>
      </c>
      <c r="AW13" s="22" t="e">
        <v>#REF!</v>
      </c>
      <c r="AX13" s="23" t="e">
        <v>#REF!</v>
      </c>
      <c r="AY13" s="22" t="e">
        <v>#REF!</v>
      </c>
      <c r="AZ13" s="23" t="e">
        <v>#REF!</v>
      </c>
      <c r="BA13" s="22" t="e">
        <v>#REF!</v>
      </c>
      <c r="BB13" s="23" t="e">
        <v>#REF!</v>
      </c>
      <c r="BC13" s="22" t="e">
        <v>#REF!</v>
      </c>
      <c r="BD13" s="23" t="e">
        <v>#REF!</v>
      </c>
      <c r="BE13" s="22" t="e">
        <v>#REF!</v>
      </c>
      <c r="BF13" s="23" t="e">
        <v>#REF!</v>
      </c>
      <c r="BG13" s="22" t="e">
        <v>#REF!</v>
      </c>
      <c r="BH13" s="23" t="e">
        <v>#REF!</v>
      </c>
      <c r="BI13" s="22" t="e">
        <v>#REF!</v>
      </c>
      <c r="BJ13" s="23" t="e">
        <v>#REF!</v>
      </c>
      <c r="BK13" s="22" t="e">
        <v>#REF!</v>
      </c>
      <c r="BL13" s="23" t="e">
        <v>#REF!</v>
      </c>
      <c r="BM13" s="22" t="e">
        <v>#REF!</v>
      </c>
      <c r="BN13" s="23" t="e">
        <v>#REF!</v>
      </c>
      <c r="BO13" s="22" t="e">
        <v>#REF!</v>
      </c>
      <c r="BP13" s="23" t="e">
        <v>#REF!</v>
      </c>
      <c r="BQ13" s="22" t="e">
        <v>#REF!</v>
      </c>
      <c r="BR13" s="156" t="e">
        <v>#REF!</v>
      </c>
      <c r="BS13" s="22" t="e">
        <v>#REF!</v>
      </c>
      <c r="BT13" s="23" t="e">
        <v>#REF!</v>
      </c>
      <c r="BU13" s="22" t="e">
        <v>#REF!</v>
      </c>
      <c r="BV13" s="23" t="e">
        <v>#REF!</v>
      </c>
      <c r="BW13" s="22" t="e">
        <v>#REF!</v>
      </c>
      <c r="BX13" s="23" t="e">
        <v>#REF!</v>
      </c>
      <c r="BY13" s="22" t="e">
        <v>#REF!</v>
      </c>
      <c r="BZ13" s="23" t="e">
        <v>#REF!</v>
      </c>
      <c r="CA13" s="22" t="e">
        <v>#REF!</v>
      </c>
      <c r="CB13" s="23" t="e">
        <v>#REF!</v>
      </c>
      <c r="CC13" s="22" t="e">
        <v>#REF!</v>
      </c>
      <c r="CD13" s="156" t="e">
        <v>#REF!</v>
      </c>
      <c r="CE13" s="22" t="e">
        <v>#REF!</v>
      </c>
      <c r="CF13" s="156" t="e">
        <v>#REF!</v>
      </c>
      <c r="CG13" s="22" t="e">
        <v>#REF!</v>
      </c>
      <c r="CH13" s="156" t="e">
        <v>#REF!</v>
      </c>
      <c r="CI13" s="187" t="e">
        <v>#REF!</v>
      </c>
      <c r="CJ13" s="187" t="e">
        <v>#REF!</v>
      </c>
      <c r="CK13" s="8" t="e">
        <v>#REF!</v>
      </c>
      <c r="CL13" s="8" t="e">
        <v>#REF!</v>
      </c>
      <c r="CM13" s="8" t="e">
        <v>#REF!</v>
      </c>
      <c r="CN13" s="8" t="e">
        <v>#REF!</v>
      </c>
      <c r="CO13" s="8" t="e">
        <v>#REF!</v>
      </c>
    </row>
    <row r="14" spans="2:93" x14ac:dyDescent="0.25">
      <c r="B14" s="410"/>
      <c r="C14" s="15" t="str">
        <f t="shared" si="3"/>
        <v>2006AC</v>
      </c>
      <c r="D14" s="238">
        <f t="shared" si="4"/>
        <v>2006</v>
      </c>
      <c r="E14" s="15" t="s">
        <v>28</v>
      </c>
      <c r="F14" s="87" t="str">
        <f>VLOOKUP(E14,'Bases de Cálculo'!$B$9:$M$38,12,FALSE)</f>
        <v>Secundario</v>
      </c>
      <c r="G14" s="87" t="str">
        <f>VLOOKUP(E14,'Bases de Cálculo'!$B$9:$N$38,13,FALSE)</f>
        <v>Renovable</v>
      </c>
      <c r="H14" s="238" t="e">
        <v>#REF!</v>
      </c>
      <c r="I14" s="96" t="e">
        <v>#REF!</v>
      </c>
      <c r="J14" s="22" t="e">
        <v>#REF!</v>
      </c>
      <c r="K14" s="97" t="e">
        <v>#REF!</v>
      </c>
      <c r="L14" s="22" t="e">
        <v>#REF!</v>
      </c>
      <c r="M14" s="97" t="e">
        <v>#REF!</v>
      </c>
      <c r="N14" s="22" t="e">
        <v>#REF!</v>
      </c>
      <c r="O14" s="97" t="e">
        <v>#REF!</v>
      </c>
      <c r="P14" s="22" t="e">
        <v>#REF!</v>
      </c>
      <c r="Q14" s="97" t="e">
        <v>#REF!</v>
      </c>
      <c r="R14" s="22" t="e">
        <v>#REF!</v>
      </c>
      <c r="S14" s="97" t="e">
        <v>#REF!</v>
      </c>
      <c r="T14" s="22" t="e">
        <v>#REF!</v>
      </c>
      <c r="U14" s="98" t="e">
        <v>#REF!</v>
      </c>
      <c r="V14" s="22" t="e">
        <v>#REF!</v>
      </c>
      <c r="W14" s="98" t="e">
        <v>#REF!</v>
      </c>
      <c r="X14" s="22" t="e">
        <v>#REF!</v>
      </c>
      <c r="Y14" s="99" t="e">
        <v>#REF!</v>
      </c>
      <c r="Z14" s="22" t="e">
        <v>#REF!</v>
      </c>
      <c r="AA14" s="113" t="e">
        <v>#REF!</v>
      </c>
      <c r="AB14" s="22" t="e">
        <v>#REF!</v>
      </c>
      <c r="AC14" s="113" t="e">
        <v>#REF!</v>
      </c>
      <c r="AD14" s="22" t="e">
        <v>#REF!</v>
      </c>
      <c r="AE14" s="113" t="e">
        <v>#REF!</v>
      </c>
      <c r="AF14" s="22" t="e">
        <v>#REF!</v>
      </c>
      <c r="AG14" s="113" t="e">
        <v>#REF!</v>
      </c>
      <c r="AH14" s="22" t="e">
        <v>#REF!</v>
      </c>
      <c r="AI14" s="113" t="e">
        <v>#REF!</v>
      </c>
      <c r="AJ14" s="22" t="e">
        <v>#REF!</v>
      </c>
      <c r="AK14" s="99" t="e">
        <v>#REF!</v>
      </c>
      <c r="AL14" s="96" t="e">
        <v>#REF!</v>
      </c>
      <c r="AM14" s="115" t="e">
        <v>#REF!</v>
      </c>
      <c r="AN14" s="117" t="e">
        <v>#REF!</v>
      </c>
      <c r="AO14" s="100" t="e">
        <v>#REF!</v>
      </c>
      <c r="AP14" s="101" t="e">
        <v>#REF!</v>
      </c>
      <c r="AQ14" s="103" t="e">
        <v>#REF!</v>
      </c>
      <c r="AR14" s="104" t="e">
        <v>#REF!</v>
      </c>
      <c r="AS14" s="22" t="e">
        <v>#REF!</v>
      </c>
      <c r="AT14" s="101" t="e">
        <v>#REF!</v>
      </c>
      <c r="AU14" s="103" t="e">
        <v>#REF!</v>
      </c>
      <c r="AV14" s="104" t="e">
        <v>#REF!</v>
      </c>
      <c r="AW14" s="103" t="e">
        <v>#REF!</v>
      </c>
      <c r="AX14" s="104" t="e">
        <v>#REF!</v>
      </c>
      <c r="AY14" s="103" t="e">
        <v>#REF!</v>
      </c>
      <c r="AZ14" s="104" t="e">
        <v>#REF!</v>
      </c>
      <c r="BA14" s="103" t="e">
        <v>#REF!</v>
      </c>
      <c r="BB14" s="104" t="e">
        <v>#REF!</v>
      </c>
      <c r="BC14" s="103" t="e">
        <v>#REF!</v>
      </c>
      <c r="BD14" s="104" t="e">
        <v>#REF!</v>
      </c>
      <c r="BE14" s="103" t="e">
        <v>#REF!</v>
      </c>
      <c r="BF14" s="104" t="e">
        <v>#REF!</v>
      </c>
      <c r="BG14" s="103" t="e">
        <v>#REF!</v>
      </c>
      <c r="BH14" s="104" t="e">
        <v>#REF!</v>
      </c>
      <c r="BI14" s="103" t="e">
        <v>#REF!</v>
      </c>
      <c r="BJ14" s="104" t="e">
        <v>#REF!</v>
      </c>
      <c r="BK14" s="103" t="e">
        <v>#REF!</v>
      </c>
      <c r="BL14" s="104" t="e">
        <v>#REF!</v>
      </c>
      <c r="BM14" s="103" t="e">
        <v>#REF!</v>
      </c>
      <c r="BN14" s="104" t="e">
        <v>#REF!</v>
      </c>
      <c r="BO14" s="103" t="e">
        <v>#REF!</v>
      </c>
      <c r="BP14" s="104" t="e">
        <v>#REF!</v>
      </c>
      <c r="BQ14" s="103" t="e">
        <v>#REF!</v>
      </c>
      <c r="BR14" s="101" t="e">
        <v>#REF!</v>
      </c>
      <c r="BS14" s="103" t="e">
        <v>#REF!</v>
      </c>
      <c r="BT14" s="102" t="e">
        <v>#REF!</v>
      </c>
      <c r="BU14" s="103" t="e">
        <v>#REF!</v>
      </c>
      <c r="BV14" s="102" t="e">
        <v>#REF!</v>
      </c>
      <c r="BW14" s="103" t="e">
        <v>#REF!</v>
      </c>
      <c r="BX14" s="102" t="e">
        <v>#REF!</v>
      </c>
      <c r="BY14" s="103" t="e">
        <v>#REF!</v>
      </c>
      <c r="BZ14" s="102" t="e">
        <v>#REF!</v>
      </c>
      <c r="CA14" s="103" t="e">
        <v>#REF!</v>
      </c>
      <c r="CB14" s="102" t="e">
        <v>#REF!</v>
      </c>
      <c r="CC14" s="103" t="e">
        <v>#REF!</v>
      </c>
      <c r="CD14" s="101" t="e">
        <v>#REF!</v>
      </c>
      <c r="CE14" s="22" t="e">
        <v>#REF!</v>
      </c>
      <c r="CF14" s="101" t="e">
        <v>#REF!</v>
      </c>
      <c r="CG14" s="22" t="e">
        <v>#REF!</v>
      </c>
      <c r="CH14" s="101" t="e">
        <v>#REF!</v>
      </c>
      <c r="CI14" s="187" t="e">
        <v>#REF!</v>
      </c>
      <c r="CJ14" s="187" t="e">
        <v>#REF!</v>
      </c>
      <c r="CK14" s="8" t="e">
        <v>#REF!</v>
      </c>
      <c r="CL14" s="8" t="e">
        <v>#REF!</v>
      </c>
      <c r="CM14" s="8" t="e">
        <v>#REF!</v>
      </c>
      <c r="CN14" s="8" t="e">
        <v>#REF!</v>
      </c>
      <c r="CO14" s="8" t="e">
        <v>#REF!</v>
      </c>
    </row>
    <row r="15" spans="2:93" x14ac:dyDescent="0.25">
      <c r="B15" s="410"/>
      <c r="C15" s="15" t="str">
        <f t="shared" si="3"/>
        <v>2006BI</v>
      </c>
      <c r="D15" s="238">
        <f t="shared" si="4"/>
        <v>2006</v>
      </c>
      <c r="E15" s="15" t="s">
        <v>29</v>
      </c>
      <c r="F15" s="87" t="str">
        <f>VLOOKUP(E15,'Bases de Cálculo'!$B$9:$M$38,12,FALSE)</f>
        <v>Secundario</v>
      </c>
      <c r="G15" s="87" t="str">
        <f>VLOOKUP(E15,'Bases de Cálculo'!$B$9:$N$38,13,FALSE)</f>
        <v>Renovable</v>
      </c>
      <c r="H15" s="238" t="e">
        <v>#REF!</v>
      </c>
      <c r="I15" s="96" t="e">
        <v>#REF!</v>
      </c>
      <c r="J15" s="22" t="e">
        <v>#REF!</v>
      </c>
      <c r="K15" s="97" t="e">
        <v>#REF!</v>
      </c>
      <c r="L15" s="22" t="e">
        <v>#REF!</v>
      </c>
      <c r="M15" s="97" t="e">
        <v>#REF!</v>
      </c>
      <c r="N15" s="22" t="e">
        <v>#REF!</v>
      </c>
      <c r="O15" s="97" t="e">
        <v>#REF!</v>
      </c>
      <c r="P15" s="22" t="e">
        <v>#REF!</v>
      </c>
      <c r="Q15" s="97" t="e">
        <v>#REF!</v>
      </c>
      <c r="R15" s="22" t="e">
        <v>#REF!</v>
      </c>
      <c r="S15" s="97" t="e">
        <v>#REF!</v>
      </c>
      <c r="T15" s="22" t="e">
        <v>#REF!</v>
      </c>
      <c r="U15" s="98" t="e">
        <v>#REF!</v>
      </c>
      <c r="V15" s="22" t="e">
        <v>#REF!</v>
      </c>
      <c r="W15" s="98" t="e">
        <v>#REF!</v>
      </c>
      <c r="X15" s="22" t="e">
        <v>#REF!</v>
      </c>
      <c r="Y15" s="99" t="e">
        <v>#REF!</v>
      </c>
      <c r="Z15" s="22" t="e">
        <v>#REF!</v>
      </c>
      <c r="AA15" s="113" t="e">
        <v>#REF!</v>
      </c>
      <c r="AB15" s="22" t="e">
        <v>#REF!</v>
      </c>
      <c r="AC15" s="113" t="e">
        <v>#REF!</v>
      </c>
      <c r="AD15" s="22" t="e">
        <v>#REF!</v>
      </c>
      <c r="AE15" s="113" t="e">
        <v>#REF!</v>
      </c>
      <c r="AF15" s="22" t="e">
        <v>#REF!</v>
      </c>
      <c r="AG15" s="113" t="e">
        <v>#REF!</v>
      </c>
      <c r="AH15" s="22" t="e">
        <v>#REF!</v>
      </c>
      <c r="AI15" s="113" t="e">
        <v>#REF!</v>
      </c>
      <c r="AJ15" s="22" t="e">
        <v>#REF!</v>
      </c>
      <c r="AK15" s="99" t="e">
        <v>#REF!</v>
      </c>
      <c r="AL15" s="96" t="e">
        <v>#REF!</v>
      </c>
      <c r="AM15" s="115" t="e">
        <v>#REF!</v>
      </c>
      <c r="AN15" s="117" t="e">
        <v>#REF!</v>
      </c>
      <c r="AO15" s="100" t="e">
        <v>#REF!</v>
      </c>
      <c r="AP15" s="101" t="e">
        <v>#REF!</v>
      </c>
      <c r="AQ15" s="103" t="e">
        <v>#REF!</v>
      </c>
      <c r="AR15" s="104" t="e">
        <v>#REF!</v>
      </c>
      <c r="AS15" s="22" t="e">
        <v>#REF!</v>
      </c>
      <c r="AT15" s="101" t="e">
        <v>#REF!</v>
      </c>
      <c r="AU15" s="103" t="e">
        <v>#REF!</v>
      </c>
      <c r="AV15" s="104" t="e">
        <v>#REF!</v>
      </c>
      <c r="AW15" s="103" t="e">
        <v>#REF!</v>
      </c>
      <c r="AX15" s="104" t="e">
        <v>#REF!</v>
      </c>
      <c r="AY15" s="103" t="e">
        <v>#REF!</v>
      </c>
      <c r="AZ15" s="104" t="e">
        <v>#REF!</v>
      </c>
      <c r="BA15" s="103" t="e">
        <v>#REF!</v>
      </c>
      <c r="BB15" s="104" t="e">
        <v>#REF!</v>
      </c>
      <c r="BC15" s="103" t="e">
        <v>#REF!</v>
      </c>
      <c r="BD15" s="104" t="e">
        <v>#REF!</v>
      </c>
      <c r="BE15" s="103" t="e">
        <v>#REF!</v>
      </c>
      <c r="BF15" s="104" t="e">
        <v>#REF!</v>
      </c>
      <c r="BG15" s="103" t="e">
        <v>#REF!</v>
      </c>
      <c r="BH15" s="104" t="e">
        <v>#REF!</v>
      </c>
      <c r="BI15" s="103" t="e">
        <v>#REF!</v>
      </c>
      <c r="BJ15" s="104" t="e">
        <v>#REF!</v>
      </c>
      <c r="BK15" s="103" t="e">
        <v>#REF!</v>
      </c>
      <c r="BL15" s="104" t="e">
        <v>#REF!</v>
      </c>
      <c r="BM15" s="103" t="e">
        <v>#REF!</v>
      </c>
      <c r="BN15" s="104" t="e">
        <v>#REF!</v>
      </c>
      <c r="BO15" s="103" t="e">
        <v>#REF!</v>
      </c>
      <c r="BP15" s="104" t="e">
        <v>#REF!</v>
      </c>
      <c r="BQ15" s="103" t="e">
        <v>#REF!</v>
      </c>
      <c r="BR15" s="101" t="e">
        <v>#REF!</v>
      </c>
      <c r="BS15" s="103" t="e">
        <v>#REF!</v>
      </c>
      <c r="BT15" s="102" t="e">
        <v>#REF!</v>
      </c>
      <c r="BU15" s="103" t="e">
        <v>#REF!</v>
      </c>
      <c r="BV15" s="102" t="e">
        <v>#REF!</v>
      </c>
      <c r="BW15" s="103" t="e">
        <v>#REF!</v>
      </c>
      <c r="BX15" s="102" t="e">
        <v>#REF!</v>
      </c>
      <c r="BY15" s="103" t="e">
        <v>#REF!</v>
      </c>
      <c r="BZ15" s="102" t="e">
        <v>#REF!</v>
      </c>
      <c r="CA15" s="103" t="e">
        <v>#REF!</v>
      </c>
      <c r="CB15" s="102" t="e">
        <v>#REF!</v>
      </c>
      <c r="CC15" s="103" t="e">
        <v>#REF!</v>
      </c>
      <c r="CD15" s="101" t="e">
        <v>#REF!</v>
      </c>
      <c r="CE15" s="22" t="e">
        <v>#REF!</v>
      </c>
      <c r="CF15" s="101" t="e">
        <v>#REF!</v>
      </c>
      <c r="CG15" s="22" t="e">
        <v>#REF!</v>
      </c>
      <c r="CH15" s="101" t="e">
        <v>#REF!</v>
      </c>
      <c r="CI15" s="187" t="e">
        <v>#REF!</v>
      </c>
      <c r="CJ15" s="187" t="e">
        <v>#REF!</v>
      </c>
      <c r="CK15" s="8" t="e">
        <v>#REF!</v>
      </c>
      <c r="CL15" s="8" t="e">
        <v>#REF!</v>
      </c>
      <c r="CM15" s="8" t="e">
        <v>#REF!</v>
      </c>
      <c r="CN15" s="8" t="e">
        <v>#REF!</v>
      </c>
      <c r="CO15" s="8" t="e">
        <v>#REF!</v>
      </c>
    </row>
    <row r="16" spans="2:93" x14ac:dyDescent="0.25">
      <c r="B16" s="410"/>
      <c r="C16" s="15" t="str">
        <f t="shared" si="3"/>
        <v>2006CL</v>
      </c>
      <c r="D16" s="238">
        <f t="shared" si="4"/>
        <v>2006</v>
      </c>
      <c r="E16" s="15" t="s">
        <v>30</v>
      </c>
      <c r="F16" s="87" t="str">
        <f>VLOOKUP(E16,'Bases de Cálculo'!$B$9:$M$38,12,FALSE)</f>
        <v>Secundario</v>
      </c>
      <c r="G16" s="87" t="str">
        <f>VLOOKUP(E16,'Bases de Cálculo'!$B$9:$N$38,13,FALSE)</f>
        <v>Renovable</v>
      </c>
      <c r="H16" s="238" t="e">
        <v>#REF!</v>
      </c>
      <c r="I16" s="96" t="e">
        <v>#REF!</v>
      </c>
      <c r="J16" s="22" t="e">
        <v>#REF!</v>
      </c>
      <c r="K16" s="97" t="e">
        <v>#REF!</v>
      </c>
      <c r="L16" s="22" t="e">
        <v>#REF!</v>
      </c>
      <c r="M16" s="97" t="e">
        <v>#REF!</v>
      </c>
      <c r="N16" s="22" t="e">
        <v>#REF!</v>
      </c>
      <c r="O16" s="97" t="e">
        <v>#REF!</v>
      </c>
      <c r="P16" s="22" t="e">
        <v>#REF!</v>
      </c>
      <c r="Q16" s="97" t="e">
        <v>#REF!</v>
      </c>
      <c r="R16" s="22" t="e">
        <v>#REF!</v>
      </c>
      <c r="S16" s="97" t="e">
        <v>#REF!</v>
      </c>
      <c r="T16" s="22" t="e">
        <v>#REF!</v>
      </c>
      <c r="U16" s="98" t="e">
        <v>#REF!</v>
      </c>
      <c r="V16" s="22" t="e">
        <v>#REF!</v>
      </c>
      <c r="W16" s="98" t="e">
        <v>#REF!</v>
      </c>
      <c r="X16" s="22" t="e">
        <v>#REF!</v>
      </c>
      <c r="Y16" s="99" t="e">
        <v>#REF!</v>
      </c>
      <c r="Z16" s="22" t="e">
        <v>#REF!</v>
      </c>
      <c r="AA16" s="113" t="e">
        <v>#REF!</v>
      </c>
      <c r="AB16" s="22" t="e">
        <v>#REF!</v>
      </c>
      <c r="AC16" s="113" t="e">
        <v>#REF!</v>
      </c>
      <c r="AD16" s="22" t="e">
        <v>#REF!</v>
      </c>
      <c r="AE16" s="113" t="e">
        <v>#REF!</v>
      </c>
      <c r="AF16" s="22" t="e">
        <v>#REF!</v>
      </c>
      <c r="AG16" s="113" t="e">
        <v>#REF!</v>
      </c>
      <c r="AH16" s="22" t="e">
        <v>#REF!</v>
      </c>
      <c r="AI16" s="113" t="e">
        <v>#REF!</v>
      </c>
      <c r="AJ16" s="22" t="e">
        <v>#REF!</v>
      </c>
      <c r="AK16" s="99" t="e">
        <v>#REF!</v>
      </c>
      <c r="AL16" s="96" t="e">
        <v>#REF!</v>
      </c>
      <c r="AM16" s="115" t="e">
        <v>#REF!</v>
      </c>
      <c r="AN16" s="117" t="e">
        <v>#REF!</v>
      </c>
      <c r="AO16" s="100" t="e">
        <v>#REF!</v>
      </c>
      <c r="AP16" s="101" t="e">
        <v>#REF!</v>
      </c>
      <c r="AQ16" s="103" t="e">
        <v>#REF!</v>
      </c>
      <c r="AR16" s="104" t="e">
        <v>#REF!</v>
      </c>
      <c r="AS16" s="22" t="e">
        <v>#REF!</v>
      </c>
      <c r="AT16" s="101" t="e">
        <v>#REF!</v>
      </c>
      <c r="AU16" s="103" t="e">
        <v>#REF!</v>
      </c>
      <c r="AV16" s="104" t="e">
        <v>#REF!</v>
      </c>
      <c r="AW16" s="103" t="e">
        <v>#REF!</v>
      </c>
      <c r="AX16" s="104" t="e">
        <v>#REF!</v>
      </c>
      <c r="AY16" s="103" t="e">
        <v>#REF!</v>
      </c>
      <c r="AZ16" s="104" t="e">
        <v>#REF!</v>
      </c>
      <c r="BA16" s="103" t="e">
        <v>#REF!</v>
      </c>
      <c r="BB16" s="104" t="e">
        <v>#REF!</v>
      </c>
      <c r="BC16" s="103" t="e">
        <v>#REF!</v>
      </c>
      <c r="BD16" s="104" t="e">
        <v>#REF!</v>
      </c>
      <c r="BE16" s="103" t="e">
        <v>#REF!</v>
      </c>
      <c r="BF16" s="104" t="e">
        <v>#REF!</v>
      </c>
      <c r="BG16" s="103" t="e">
        <v>#REF!</v>
      </c>
      <c r="BH16" s="104" t="e">
        <v>#REF!</v>
      </c>
      <c r="BI16" s="103" t="e">
        <v>#REF!</v>
      </c>
      <c r="BJ16" s="104" t="e">
        <v>#REF!</v>
      </c>
      <c r="BK16" s="103" t="e">
        <v>#REF!</v>
      </c>
      <c r="BL16" s="104" t="e">
        <v>#REF!</v>
      </c>
      <c r="BM16" s="103" t="e">
        <v>#REF!</v>
      </c>
      <c r="BN16" s="104" t="e">
        <v>#REF!</v>
      </c>
      <c r="BO16" s="103" t="e">
        <v>#REF!</v>
      </c>
      <c r="BP16" s="104" t="e">
        <v>#REF!</v>
      </c>
      <c r="BQ16" s="103" t="e">
        <v>#REF!</v>
      </c>
      <c r="BR16" s="101" t="e">
        <v>#REF!</v>
      </c>
      <c r="BS16" s="103" t="e">
        <v>#REF!</v>
      </c>
      <c r="BT16" s="102" t="e">
        <v>#REF!</v>
      </c>
      <c r="BU16" s="103" t="e">
        <v>#REF!</v>
      </c>
      <c r="BV16" s="102" t="e">
        <v>#REF!</v>
      </c>
      <c r="BW16" s="103" t="e">
        <v>#REF!</v>
      </c>
      <c r="BX16" s="102" t="e">
        <v>#REF!</v>
      </c>
      <c r="BY16" s="103" t="e">
        <v>#REF!</v>
      </c>
      <c r="BZ16" s="102" t="e">
        <v>#REF!</v>
      </c>
      <c r="CA16" s="103" t="e">
        <v>#REF!</v>
      </c>
      <c r="CB16" s="102" t="e">
        <v>#REF!</v>
      </c>
      <c r="CC16" s="103" t="e">
        <v>#REF!</v>
      </c>
      <c r="CD16" s="101" t="e">
        <v>#REF!</v>
      </c>
      <c r="CE16" s="22" t="e">
        <v>#REF!</v>
      </c>
      <c r="CF16" s="101" t="e">
        <v>#REF!</v>
      </c>
      <c r="CG16" s="22" t="e">
        <v>#REF!</v>
      </c>
      <c r="CH16" s="101" t="e">
        <v>#REF!</v>
      </c>
      <c r="CI16" s="187" t="e">
        <v>#REF!</v>
      </c>
      <c r="CJ16" s="187" t="e">
        <v>#REF!</v>
      </c>
      <c r="CK16" s="8" t="e">
        <v>#REF!</v>
      </c>
      <c r="CL16" s="8" t="e">
        <v>#REF!</v>
      </c>
      <c r="CM16" s="8" t="e">
        <v>#REF!</v>
      </c>
      <c r="CN16" s="8" t="e">
        <v>#REF!</v>
      </c>
      <c r="CO16" s="8" t="e">
        <v>#REF!</v>
      </c>
    </row>
    <row r="17" spans="2:93" x14ac:dyDescent="0.25">
      <c r="B17" s="410"/>
      <c r="C17" s="15" t="str">
        <f t="shared" si="3"/>
        <v>2006CQ</v>
      </c>
      <c r="D17" s="238">
        <f t="shared" si="4"/>
        <v>2006</v>
      </c>
      <c r="E17" s="15" t="s">
        <v>31</v>
      </c>
      <c r="F17" s="87" t="str">
        <f>VLOOKUP(E17,'Bases de Cálculo'!$B$9:$M$38,12,FALSE)</f>
        <v>Secundario</v>
      </c>
      <c r="G17" s="87" t="str">
        <f>VLOOKUP(E17,'Bases de Cálculo'!$B$9:$N$38,13,FALSE)</f>
        <v>No Renovable</v>
      </c>
      <c r="H17" s="238" t="e">
        <v>#REF!</v>
      </c>
      <c r="I17" s="96" t="e">
        <v>#REF!</v>
      </c>
      <c r="J17" s="22" t="e">
        <v>#REF!</v>
      </c>
      <c r="K17" s="97" t="e">
        <v>#REF!</v>
      </c>
      <c r="L17" s="22" t="e">
        <v>#REF!</v>
      </c>
      <c r="M17" s="97" t="e">
        <v>#REF!</v>
      </c>
      <c r="N17" s="22" t="e">
        <v>#REF!</v>
      </c>
      <c r="O17" s="97" t="e">
        <v>#REF!</v>
      </c>
      <c r="P17" s="22" t="e">
        <v>#REF!</v>
      </c>
      <c r="Q17" s="97" t="e">
        <v>#REF!</v>
      </c>
      <c r="R17" s="22" t="e">
        <v>#REF!</v>
      </c>
      <c r="S17" s="97" t="e">
        <v>#REF!</v>
      </c>
      <c r="T17" s="22" t="e">
        <v>#REF!</v>
      </c>
      <c r="U17" s="98" t="e">
        <v>#REF!</v>
      </c>
      <c r="V17" s="22" t="e">
        <v>#REF!</v>
      </c>
      <c r="W17" s="98" t="e">
        <v>#REF!</v>
      </c>
      <c r="X17" s="22" t="e">
        <v>#REF!</v>
      </c>
      <c r="Y17" s="99" t="e">
        <v>#REF!</v>
      </c>
      <c r="Z17" s="22" t="e">
        <v>#REF!</v>
      </c>
      <c r="AA17" s="113" t="e">
        <v>#REF!</v>
      </c>
      <c r="AB17" s="22" t="e">
        <v>#REF!</v>
      </c>
      <c r="AC17" s="113" t="e">
        <v>#REF!</v>
      </c>
      <c r="AD17" s="22" t="e">
        <v>#REF!</v>
      </c>
      <c r="AE17" s="113" t="e">
        <v>#REF!</v>
      </c>
      <c r="AF17" s="22" t="e">
        <v>#REF!</v>
      </c>
      <c r="AG17" s="113" t="e">
        <v>#REF!</v>
      </c>
      <c r="AH17" s="22" t="e">
        <v>#REF!</v>
      </c>
      <c r="AI17" s="113" t="e">
        <v>#REF!</v>
      </c>
      <c r="AJ17" s="22" t="e">
        <v>#REF!</v>
      </c>
      <c r="AK17" s="99" t="e">
        <v>#REF!</v>
      </c>
      <c r="AL17" s="96" t="e">
        <v>#REF!</v>
      </c>
      <c r="AM17" s="115" t="e">
        <v>#REF!</v>
      </c>
      <c r="AN17" s="117" t="e">
        <v>#REF!</v>
      </c>
      <c r="AO17" s="100" t="e">
        <v>#REF!</v>
      </c>
      <c r="AP17" s="101" t="e">
        <v>#REF!</v>
      </c>
      <c r="AQ17" s="103" t="e">
        <v>#REF!</v>
      </c>
      <c r="AR17" s="104" t="e">
        <v>#REF!</v>
      </c>
      <c r="AS17" s="22" t="e">
        <v>#REF!</v>
      </c>
      <c r="AT17" s="101" t="e">
        <v>#REF!</v>
      </c>
      <c r="AU17" s="103" t="e">
        <v>#REF!</v>
      </c>
      <c r="AV17" s="104" t="e">
        <v>#REF!</v>
      </c>
      <c r="AW17" s="103" t="e">
        <v>#REF!</v>
      </c>
      <c r="AX17" s="104" t="e">
        <v>#REF!</v>
      </c>
      <c r="AY17" s="103" t="e">
        <v>#REF!</v>
      </c>
      <c r="AZ17" s="104" t="e">
        <v>#REF!</v>
      </c>
      <c r="BA17" s="103" t="e">
        <v>#REF!</v>
      </c>
      <c r="BB17" s="104" t="e">
        <v>#REF!</v>
      </c>
      <c r="BC17" s="103" t="e">
        <v>#REF!</v>
      </c>
      <c r="BD17" s="104" t="e">
        <v>#REF!</v>
      </c>
      <c r="BE17" s="103" t="e">
        <v>#REF!</v>
      </c>
      <c r="BF17" s="104" t="e">
        <v>#REF!</v>
      </c>
      <c r="BG17" s="103" t="e">
        <v>#REF!</v>
      </c>
      <c r="BH17" s="104" t="e">
        <v>#REF!</v>
      </c>
      <c r="BI17" s="103" t="e">
        <v>#REF!</v>
      </c>
      <c r="BJ17" s="104" t="e">
        <v>#REF!</v>
      </c>
      <c r="BK17" s="103" t="e">
        <v>#REF!</v>
      </c>
      <c r="BL17" s="104" t="e">
        <v>#REF!</v>
      </c>
      <c r="BM17" s="103" t="e">
        <v>#REF!</v>
      </c>
      <c r="BN17" s="104" t="e">
        <v>#REF!</v>
      </c>
      <c r="BO17" s="103" t="e">
        <v>#REF!</v>
      </c>
      <c r="BP17" s="104" t="e">
        <v>#REF!</v>
      </c>
      <c r="BQ17" s="103" t="e">
        <v>#REF!</v>
      </c>
      <c r="BR17" s="101" t="e">
        <v>#REF!</v>
      </c>
      <c r="BS17" s="103" t="e">
        <v>#REF!</v>
      </c>
      <c r="BT17" s="102" t="e">
        <v>#REF!</v>
      </c>
      <c r="BU17" s="103" t="e">
        <v>#REF!</v>
      </c>
      <c r="BV17" s="102" t="e">
        <v>#REF!</v>
      </c>
      <c r="BW17" s="103" t="e">
        <v>#REF!</v>
      </c>
      <c r="BX17" s="102" t="e">
        <v>#REF!</v>
      </c>
      <c r="BY17" s="103" t="e">
        <v>#REF!</v>
      </c>
      <c r="BZ17" s="102" t="e">
        <v>#REF!</v>
      </c>
      <c r="CA17" s="103" t="e">
        <v>#REF!</v>
      </c>
      <c r="CB17" s="102" t="e">
        <v>#REF!</v>
      </c>
      <c r="CC17" s="103" t="e">
        <v>#REF!</v>
      </c>
      <c r="CD17" s="101" t="e">
        <v>#REF!</v>
      </c>
      <c r="CE17" s="22" t="e">
        <v>#REF!</v>
      </c>
      <c r="CF17" s="101" t="e">
        <v>#REF!</v>
      </c>
      <c r="CG17" s="22" t="e">
        <v>#REF!</v>
      </c>
      <c r="CH17" s="101" t="e">
        <v>#REF!</v>
      </c>
      <c r="CI17" s="187" t="e">
        <v>#REF!</v>
      </c>
      <c r="CJ17" s="187" t="e">
        <v>#REF!</v>
      </c>
      <c r="CK17" s="8" t="e">
        <v>#REF!</v>
      </c>
      <c r="CL17" s="8" t="e">
        <v>#REF!</v>
      </c>
      <c r="CM17" s="8" t="e">
        <v>#REF!</v>
      </c>
      <c r="CN17" s="8" t="e">
        <v>#REF!</v>
      </c>
      <c r="CO17" s="8" t="e">
        <v>#REF!</v>
      </c>
    </row>
    <row r="18" spans="2:93" x14ac:dyDescent="0.25">
      <c r="B18" s="410"/>
      <c r="C18" s="15" t="str">
        <f t="shared" si="3"/>
        <v>2006DO</v>
      </c>
      <c r="D18" s="238">
        <f t="shared" si="4"/>
        <v>2006</v>
      </c>
      <c r="E18" s="15" t="s">
        <v>32</v>
      </c>
      <c r="F18" s="87" t="str">
        <f>VLOOKUP(E18,'Bases de Cálculo'!$B$9:$M$38,12,FALSE)</f>
        <v>Secundario</v>
      </c>
      <c r="G18" s="87" t="str">
        <f>VLOOKUP(E18,'Bases de Cálculo'!$B$9:$N$38,13,FALSE)</f>
        <v>No Renovable</v>
      </c>
      <c r="H18" s="238" t="e">
        <v>#REF!</v>
      </c>
      <c r="I18" s="96" t="e">
        <v>#REF!</v>
      </c>
      <c r="J18" s="22" t="e">
        <v>#REF!</v>
      </c>
      <c r="K18" s="97" t="e">
        <v>#REF!</v>
      </c>
      <c r="L18" s="22" t="e">
        <v>#REF!</v>
      </c>
      <c r="M18" s="97" t="e">
        <v>#REF!</v>
      </c>
      <c r="N18" s="22" t="e">
        <v>#REF!</v>
      </c>
      <c r="O18" s="97" t="e">
        <v>#REF!</v>
      </c>
      <c r="P18" s="22" t="e">
        <v>#REF!</v>
      </c>
      <c r="Q18" s="97" t="e">
        <v>#REF!</v>
      </c>
      <c r="R18" s="22" t="e">
        <v>#REF!</v>
      </c>
      <c r="S18" s="97" t="e">
        <v>#REF!</v>
      </c>
      <c r="T18" s="22" t="e">
        <v>#REF!</v>
      </c>
      <c r="U18" s="98" t="e">
        <v>#REF!</v>
      </c>
      <c r="V18" s="22" t="e">
        <v>#REF!</v>
      </c>
      <c r="W18" s="98" t="e">
        <v>#REF!</v>
      </c>
      <c r="X18" s="22" t="e">
        <v>#REF!</v>
      </c>
      <c r="Y18" s="99" t="e">
        <v>#REF!</v>
      </c>
      <c r="Z18" s="22" t="e">
        <v>#REF!</v>
      </c>
      <c r="AA18" s="113" t="e">
        <v>#REF!</v>
      </c>
      <c r="AB18" s="22" t="e">
        <v>#REF!</v>
      </c>
      <c r="AC18" s="113" t="e">
        <v>#REF!</v>
      </c>
      <c r="AD18" s="22" t="e">
        <v>#REF!</v>
      </c>
      <c r="AE18" s="113" t="e">
        <v>#REF!</v>
      </c>
      <c r="AF18" s="22" t="e">
        <v>#REF!</v>
      </c>
      <c r="AG18" s="113" t="e">
        <v>#REF!</v>
      </c>
      <c r="AH18" s="22" t="e">
        <v>#REF!</v>
      </c>
      <c r="AI18" s="113" t="e">
        <v>#REF!</v>
      </c>
      <c r="AJ18" s="22" t="e">
        <v>#REF!</v>
      </c>
      <c r="AK18" s="99" t="e">
        <v>#REF!</v>
      </c>
      <c r="AL18" s="96" t="e">
        <v>#REF!</v>
      </c>
      <c r="AM18" s="115" t="e">
        <v>#REF!</v>
      </c>
      <c r="AN18" s="117" t="e">
        <v>#REF!</v>
      </c>
      <c r="AO18" s="100" t="e">
        <v>#REF!</v>
      </c>
      <c r="AP18" s="101" t="e">
        <v>#REF!</v>
      </c>
      <c r="AQ18" s="103" t="e">
        <v>#REF!</v>
      </c>
      <c r="AR18" s="104" t="e">
        <v>#REF!</v>
      </c>
      <c r="AS18" s="22" t="e">
        <v>#REF!</v>
      </c>
      <c r="AT18" s="101" t="e">
        <v>#REF!</v>
      </c>
      <c r="AU18" s="103" t="e">
        <v>#REF!</v>
      </c>
      <c r="AV18" s="104" t="e">
        <v>#REF!</v>
      </c>
      <c r="AW18" s="103" t="e">
        <v>#REF!</v>
      </c>
      <c r="AX18" s="104" t="e">
        <v>#REF!</v>
      </c>
      <c r="AY18" s="103" t="e">
        <v>#REF!</v>
      </c>
      <c r="AZ18" s="104" t="e">
        <v>#REF!</v>
      </c>
      <c r="BA18" s="103" t="e">
        <v>#REF!</v>
      </c>
      <c r="BB18" s="104" t="e">
        <v>#REF!</v>
      </c>
      <c r="BC18" s="103" t="e">
        <v>#REF!</v>
      </c>
      <c r="BD18" s="104" t="e">
        <v>#REF!</v>
      </c>
      <c r="BE18" s="103" t="e">
        <v>#REF!</v>
      </c>
      <c r="BF18" s="104" t="e">
        <v>#REF!</v>
      </c>
      <c r="BG18" s="103" t="e">
        <v>#REF!</v>
      </c>
      <c r="BH18" s="104" t="e">
        <v>#REF!</v>
      </c>
      <c r="BI18" s="103" t="e">
        <v>#REF!</v>
      </c>
      <c r="BJ18" s="104" t="e">
        <v>#REF!</v>
      </c>
      <c r="BK18" s="103" t="e">
        <v>#REF!</v>
      </c>
      <c r="BL18" s="104" t="e">
        <v>#REF!</v>
      </c>
      <c r="BM18" s="103" t="e">
        <v>#REF!</v>
      </c>
      <c r="BN18" s="104" t="e">
        <v>#REF!</v>
      </c>
      <c r="BO18" s="103" t="e">
        <v>#REF!</v>
      </c>
      <c r="BP18" s="104" t="e">
        <v>#REF!</v>
      </c>
      <c r="BQ18" s="103" t="e">
        <v>#REF!</v>
      </c>
      <c r="BR18" s="101" t="e">
        <v>#REF!</v>
      </c>
      <c r="BS18" s="103" t="e">
        <v>#REF!</v>
      </c>
      <c r="BT18" s="102" t="e">
        <v>#REF!</v>
      </c>
      <c r="BU18" s="103" t="e">
        <v>#REF!</v>
      </c>
      <c r="BV18" s="102" t="e">
        <v>#REF!</v>
      </c>
      <c r="BW18" s="103" t="e">
        <v>#REF!</v>
      </c>
      <c r="BX18" s="102" t="e">
        <v>#REF!</v>
      </c>
      <c r="BY18" s="103" t="e">
        <v>#REF!</v>
      </c>
      <c r="BZ18" s="102" t="e">
        <v>#REF!</v>
      </c>
      <c r="CA18" s="103" t="e">
        <v>#REF!</v>
      </c>
      <c r="CB18" s="102" t="e">
        <v>#REF!</v>
      </c>
      <c r="CC18" s="103" t="e">
        <v>#REF!</v>
      </c>
      <c r="CD18" s="101" t="e">
        <v>#REF!</v>
      </c>
      <c r="CE18" s="22" t="e">
        <v>#REF!</v>
      </c>
      <c r="CF18" s="101" t="e">
        <v>#REF!</v>
      </c>
      <c r="CG18" s="22" t="e">
        <v>#REF!</v>
      </c>
      <c r="CH18" s="101" t="e">
        <v>#REF!</v>
      </c>
      <c r="CI18" s="187" t="e">
        <v>#REF!</v>
      </c>
      <c r="CJ18" s="187" t="e">
        <v>#REF!</v>
      </c>
      <c r="CK18" s="8" t="e">
        <v>#REF!</v>
      </c>
      <c r="CL18" s="8" t="e">
        <v>#REF!</v>
      </c>
      <c r="CM18" s="8" t="e">
        <v>#REF!</v>
      </c>
      <c r="CN18" s="8" t="e">
        <v>#REF!</v>
      </c>
      <c r="CO18" s="8" t="e">
        <v>#REF!</v>
      </c>
    </row>
    <row r="19" spans="2:93" x14ac:dyDescent="0.25">
      <c r="B19" s="410"/>
      <c r="C19" s="15" t="str">
        <f t="shared" si="3"/>
        <v>2006EE SIN</v>
      </c>
      <c r="D19" s="238">
        <f t="shared" si="4"/>
        <v>2006</v>
      </c>
      <c r="E19" s="15" t="s">
        <v>33</v>
      </c>
      <c r="F19" s="87" t="str">
        <f>VLOOKUP(E19,'Bases de Cálculo'!$B$9:$M$38,12,FALSE)</f>
        <v>Secundario</v>
      </c>
      <c r="G19" s="87">
        <f>VLOOKUP(E19,'Bases de Cálculo'!$B$9:$N$38,13,FALSE)</f>
        <v>0</v>
      </c>
      <c r="H19" s="238" t="e">
        <v>#REF!</v>
      </c>
      <c r="I19" s="96" t="e">
        <v>#REF!</v>
      </c>
      <c r="J19" s="22" t="e">
        <v>#REF!</v>
      </c>
      <c r="K19" s="97" t="e">
        <v>#REF!</v>
      </c>
      <c r="L19" s="22" t="e">
        <v>#REF!</v>
      </c>
      <c r="M19" s="97" t="e">
        <v>#REF!</v>
      </c>
      <c r="N19" s="22" t="e">
        <v>#REF!</v>
      </c>
      <c r="O19" s="97" t="e">
        <v>#REF!</v>
      </c>
      <c r="P19" s="22" t="e">
        <v>#REF!</v>
      </c>
      <c r="Q19" s="97" t="e">
        <v>#REF!</v>
      </c>
      <c r="R19" s="22" t="e">
        <v>#REF!</v>
      </c>
      <c r="S19" s="97" t="e">
        <v>#REF!</v>
      </c>
      <c r="T19" s="22" t="e">
        <v>#REF!</v>
      </c>
      <c r="U19" s="98" t="e">
        <v>#REF!</v>
      </c>
      <c r="V19" s="22" t="e">
        <v>#REF!</v>
      </c>
      <c r="W19" s="98" t="e">
        <v>#REF!</v>
      </c>
      <c r="X19" s="22" t="e">
        <v>#REF!</v>
      </c>
      <c r="Y19" s="99" t="e">
        <v>#REF!</v>
      </c>
      <c r="Z19" s="22" t="e">
        <v>#REF!</v>
      </c>
      <c r="AA19" s="113" t="e">
        <v>#REF!</v>
      </c>
      <c r="AB19" s="22" t="e">
        <v>#REF!</v>
      </c>
      <c r="AC19" s="113" t="e">
        <v>#REF!</v>
      </c>
      <c r="AD19" s="22" t="e">
        <v>#REF!</v>
      </c>
      <c r="AE19" s="113" t="e">
        <v>#REF!</v>
      </c>
      <c r="AF19" s="22" t="e">
        <v>#REF!</v>
      </c>
      <c r="AG19" s="113" t="e">
        <v>#REF!</v>
      </c>
      <c r="AH19" s="22" t="e">
        <v>#REF!</v>
      </c>
      <c r="AI19" s="113" t="e">
        <v>#REF!</v>
      </c>
      <c r="AJ19" s="22" t="e">
        <v>#REF!</v>
      </c>
      <c r="AK19" s="99" t="e">
        <v>#REF!</v>
      </c>
      <c r="AL19" s="96" t="e">
        <v>#REF!</v>
      </c>
      <c r="AM19" s="115" t="e">
        <v>#REF!</v>
      </c>
      <c r="AN19" s="117" t="e">
        <v>#REF!</v>
      </c>
      <c r="AO19" s="100" t="e">
        <v>#REF!</v>
      </c>
      <c r="AP19" s="101" t="e">
        <v>#REF!</v>
      </c>
      <c r="AQ19" s="103" t="e">
        <v>#REF!</v>
      </c>
      <c r="AR19" s="104" t="e">
        <v>#REF!</v>
      </c>
      <c r="AS19" s="22" t="e">
        <v>#REF!</v>
      </c>
      <c r="AT19" s="101" t="e">
        <v>#REF!</v>
      </c>
      <c r="AU19" s="103" t="e">
        <v>#REF!</v>
      </c>
      <c r="AV19" s="104" t="e">
        <v>#REF!</v>
      </c>
      <c r="AW19" s="103" t="e">
        <v>#REF!</v>
      </c>
      <c r="AX19" s="104" t="e">
        <v>#REF!</v>
      </c>
      <c r="AY19" s="103" t="e">
        <v>#REF!</v>
      </c>
      <c r="AZ19" s="104" t="e">
        <v>#REF!</v>
      </c>
      <c r="BA19" s="103" t="e">
        <v>#REF!</v>
      </c>
      <c r="BB19" s="104" t="e">
        <v>#REF!</v>
      </c>
      <c r="BC19" s="103" t="e">
        <v>#REF!</v>
      </c>
      <c r="BD19" s="104" t="e">
        <v>#REF!</v>
      </c>
      <c r="BE19" s="103" t="e">
        <v>#REF!</v>
      </c>
      <c r="BF19" s="104" t="e">
        <v>#REF!</v>
      </c>
      <c r="BG19" s="103" t="e">
        <v>#REF!</v>
      </c>
      <c r="BH19" s="104" t="e">
        <v>#REF!</v>
      </c>
      <c r="BI19" s="103" t="e">
        <v>#REF!</v>
      </c>
      <c r="BJ19" s="104" t="e">
        <v>#REF!</v>
      </c>
      <c r="BK19" s="103" t="e">
        <v>#REF!</v>
      </c>
      <c r="BL19" s="104" t="e">
        <v>#REF!</v>
      </c>
      <c r="BM19" s="103" t="e">
        <v>#REF!</v>
      </c>
      <c r="BN19" s="104" t="e">
        <v>#REF!</v>
      </c>
      <c r="BO19" s="103" t="e">
        <v>#REF!</v>
      </c>
      <c r="BP19" s="104" t="e">
        <v>#REF!</v>
      </c>
      <c r="BQ19" s="103" t="e">
        <v>#REF!</v>
      </c>
      <c r="BR19" s="101" t="e">
        <v>#REF!</v>
      </c>
      <c r="BS19" s="103" t="e">
        <v>#REF!</v>
      </c>
      <c r="BT19" s="102" t="e">
        <v>#REF!</v>
      </c>
      <c r="BU19" s="103" t="e">
        <v>#REF!</v>
      </c>
      <c r="BV19" s="102" t="e">
        <v>#REF!</v>
      </c>
      <c r="BW19" s="103" t="e">
        <v>#REF!</v>
      </c>
      <c r="BX19" s="102" t="e">
        <v>#REF!</v>
      </c>
      <c r="BY19" s="103" t="e">
        <v>#REF!</v>
      </c>
      <c r="BZ19" s="102" t="e">
        <v>#REF!</v>
      </c>
      <c r="CA19" s="103" t="e">
        <v>#REF!</v>
      </c>
      <c r="CB19" s="102" t="e">
        <v>#REF!</v>
      </c>
      <c r="CC19" s="103" t="e">
        <v>#REF!</v>
      </c>
      <c r="CD19" s="101" t="e">
        <v>#REF!</v>
      </c>
      <c r="CE19" s="22" t="e">
        <v>#REF!</v>
      </c>
      <c r="CF19" s="101" t="e">
        <v>#REF!</v>
      </c>
      <c r="CG19" s="22" t="e">
        <v>#REF!</v>
      </c>
      <c r="CH19" s="101" t="e">
        <v>#REF!</v>
      </c>
      <c r="CI19" s="187" t="e">
        <v>#REF!</v>
      </c>
      <c r="CJ19" s="187" t="e">
        <v>#REF!</v>
      </c>
      <c r="CK19" s="8" t="e">
        <v>#REF!</v>
      </c>
      <c r="CL19" s="8" t="e">
        <v>#REF!</v>
      </c>
      <c r="CM19" s="8" t="e">
        <v>#REF!</v>
      </c>
      <c r="CN19" s="8" t="e">
        <v>#REF!</v>
      </c>
      <c r="CO19" s="8" t="e">
        <v>#REF!</v>
      </c>
    </row>
    <row r="20" spans="2:93" x14ac:dyDescent="0.25">
      <c r="B20" s="410"/>
      <c r="C20" s="15" t="str">
        <f t="shared" si="3"/>
        <v>2006AUT COG</v>
      </c>
      <c r="D20" s="238">
        <f t="shared" si="4"/>
        <v>2006</v>
      </c>
      <c r="E20" s="15" t="s">
        <v>118</v>
      </c>
      <c r="F20" s="87" t="str">
        <f>VLOOKUP(E20,'Bases de Cálculo'!$B$9:$M$38,12,FALSE)</f>
        <v>Secundario</v>
      </c>
      <c r="G20" s="87">
        <f>VLOOKUP(E20,'Bases de Cálculo'!$B$9:$N$38,13,FALSE)</f>
        <v>0</v>
      </c>
      <c r="H20" s="238" t="e">
        <v>#REF!</v>
      </c>
      <c r="I20" s="96" t="e">
        <v>#REF!</v>
      </c>
      <c r="J20" s="22" t="e">
        <v>#REF!</v>
      </c>
      <c r="K20" s="97" t="e">
        <v>#REF!</v>
      </c>
      <c r="L20" s="22" t="e">
        <v>#REF!</v>
      </c>
      <c r="M20" s="97" t="e">
        <v>#REF!</v>
      </c>
      <c r="N20" s="22" t="e">
        <v>#REF!</v>
      </c>
      <c r="O20" s="97" t="e">
        <v>#REF!</v>
      </c>
      <c r="P20" s="22" t="e">
        <v>#REF!</v>
      </c>
      <c r="Q20" s="97" t="e">
        <v>#REF!</v>
      </c>
      <c r="R20" s="22" t="e">
        <v>#REF!</v>
      </c>
      <c r="S20" s="97" t="e">
        <v>#REF!</v>
      </c>
      <c r="T20" s="22" t="e">
        <v>#REF!</v>
      </c>
      <c r="U20" s="98" t="e">
        <v>#REF!</v>
      </c>
      <c r="V20" s="22" t="e">
        <v>#REF!</v>
      </c>
      <c r="W20" s="98" t="e">
        <v>#REF!</v>
      </c>
      <c r="X20" s="22" t="e">
        <v>#REF!</v>
      </c>
      <c r="Y20" s="99" t="e">
        <v>#REF!</v>
      </c>
      <c r="Z20" s="22" t="e">
        <v>#REF!</v>
      </c>
      <c r="AA20" s="113" t="e">
        <v>#REF!</v>
      </c>
      <c r="AB20" s="22" t="e">
        <v>#REF!</v>
      </c>
      <c r="AC20" s="113" t="e">
        <v>#REF!</v>
      </c>
      <c r="AD20" s="22" t="e">
        <v>#REF!</v>
      </c>
      <c r="AE20" s="113" t="e">
        <v>#REF!</v>
      </c>
      <c r="AF20" s="22" t="e">
        <v>#REF!</v>
      </c>
      <c r="AG20" s="113" t="e">
        <v>#REF!</v>
      </c>
      <c r="AH20" s="22" t="e">
        <v>#REF!</v>
      </c>
      <c r="AI20" s="113" t="e">
        <v>#REF!</v>
      </c>
      <c r="AJ20" s="22" t="e">
        <v>#REF!</v>
      </c>
      <c r="AK20" s="99" t="e">
        <v>#REF!</v>
      </c>
      <c r="AL20" s="96" t="e">
        <v>#REF!</v>
      </c>
      <c r="AM20" s="115" t="e">
        <v>#REF!</v>
      </c>
      <c r="AN20" s="117" t="e">
        <v>#REF!</v>
      </c>
      <c r="AO20" s="100" t="e">
        <v>#REF!</v>
      </c>
      <c r="AP20" s="101" t="e">
        <v>#REF!</v>
      </c>
      <c r="AQ20" s="103" t="e">
        <v>#REF!</v>
      </c>
      <c r="AR20" s="104" t="e">
        <v>#REF!</v>
      </c>
      <c r="AS20" s="22" t="e">
        <v>#REF!</v>
      </c>
      <c r="AT20" s="101" t="e">
        <v>#REF!</v>
      </c>
      <c r="AU20" s="103" t="e">
        <v>#REF!</v>
      </c>
      <c r="AV20" s="104" t="e">
        <v>#REF!</v>
      </c>
      <c r="AW20" s="103" t="e">
        <v>#REF!</v>
      </c>
      <c r="AX20" s="104" t="e">
        <v>#REF!</v>
      </c>
      <c r="AY20" s="103" t="e">
        <v>#REF!</v>
      </c>
      <c r="AZ20" s="104" t="e">
        <v>#REF!</v>
      </c>
      <c r="BA20" s="103" t="e">
        <v>#REF!</v>
      </c>
      <c r="BB20" s="104" t="e">
        <v>#REF!</v>
      </c>
      <c r="BC20" s="103" t="e">
        <v>#REF!</v>
      </c>
      <c r="BD20" s="104" t="e">
        <v>#REF!</v>
      </c>
      <c r="BE20" s="103" t="e">
        <v>#REF!</v>
      </c>
      <c r="BF20" s="104" t="e">
        <v>#REF!</v>
      </c>
      <c r="BG20" s="103" t="e">
        <v>#REF!</v>
      </c>
      <c r="BH20" s="104" t="e">
        <v>#REF!</v>
      </c>
      <c r="BI20" s="103" t="e">
        <v>#REF!</v>
      </c>
      <c r="BJ20" s="104" t="e">
        <v>#REF!</v>
      </c>
      <c r="BK20" s="103" t="e">
        <v>#REF!</v>
      </c>
      <c r="BL20" s="104" t="e">
        <v>#REF!</v>
      </c>
      <c r="BM20" s="103" t="e">
        <v>#REF!</v>
      </c>
      <c r="BN20" s="104" t="e">
        <v>#REF!</v>
      </c>
      <c r="BO20" s="103" t="e">
        <v>#REF!</v>
      </c>
      <c r="BP20" s="104" t="e">
        <v>#REF!</v>
      </c>
      <c r="BQ20" s="103" t="e">
        <v>#REF!</v>
      </c>
      <c r="BR20" s="101" t="e">
        <v>#REF!</v>
      </c>
      <c r="BS20" s="103" t="e">
        <v>#REF!</v>
      </c>
      <c r="BT20" s="102" t="e">
        <v>#REF!</v>
      </c>
      <c r="BU20" s="103" t="e">
        <v>#REF!</v>
      </c>
      <c r="BV20" s="102" t="e">
        <v>#REF!</v>
      </c>
      <c r="BW20" s="103" t="e">
        <v>#REF!</v>
      </c>
      <c r="BX20" s="102" t="e">
        <v>#REF!</v>
      </c>
      <c r="BY20" s="103" t="e">
        <v>#REF!</v>
      </c>
      <c r="BZ20" s="102" t="e">
        <v>#REF!</v>
      </c>
      <c r="CA20" s="103" t="e">
        <v>#REF!</v>
      </c>
      <c r="CB20" s="102" t="e">
        <v>#REF!</v>
      </c>
      <c r="CC20" s="103" t="e">
        <v>#REF!</v>
      </c>
      <c r="CD20" s="101" t="e">
        <v>#REF!</v>
      </c>
      <c r="CE20" s="22" t="e">
        <v>#REF!</v>
      </c>
      <c r="CF20" s="101" t="e">
        <v>#REF!</v>
      </c>
      <c r="CG20" s="22" t="e">
        <v>#REF!</v>
      </c>
      <c r="CH20" s="101" t="e">
        <v>#REF!</v>
      </c>
      <c r="CI20" s="187" t="e">
        <v>#REF!</v>
      </c>
      <c r="CJ20" s="187" t="e">
        <v>#REF!</v>
      </c>
      <c r="CK20" s="8" t="e">
        <v>#REF!</v>
      </c>
      <c r="CL20" s="8" t="e">
        <v>#REF!</v>
      </c>
      <c r="CM20" s="8" t="e">
        <v>#REF!</v>
      </c>
      <c r="CN20" s="8" t="e">
        <v>#REF!</v>
      </c>
      <c r="CO20" s="8" t="e">
        <v>#REF!</v>
      </c>
    </row>
    <row r="21" spans="2:93" x14ac:dyDescent="0.25">
      <c r="B21" s="410"/>
      <c r="C21" s="15" t="str">
        <f t="shared" si="3"/>
        <v>2006FO</v>
      </c>
      <c r="D21" s="238">
        <f t="shared" si="4"/>
        <v>2006</v>
      </c>
      <c r="E21" s="15" t="s">
        <v>34</v>
      </c>
      <c r="F21" s="87" t="str">
        <f>VLOOKUP(E21,'Bases de Cálculo'!$B$9:$M$38,12,FALSE)</f>
        <v>Secundario</v>
      </c>
      <c r="G21" s="87" t="str">
        <f>VLOOKUP(E21,'Bases de Cálculo'!$B$9:$N$38,13,FALSE)</f>
        <v>No Renovable</v>
      </c>
      <c r="H21" s="238" t="e">
        <v>#REF!</v>
      </c>
      <c r="I21" s="96" t="e">
        <v>#REF!</v>
      </c>
      <c r="J21" s="22" t="e">
        <v>#REF!</v>
      </c>
      <c r="K21" s="97" t="e">
        <v>#REF!</v>
      </c>
      <c r="L21" s="22" t="e">
        <v>#REF!</v>
      </c>
      <c r="M21" s="97" t="e">
        <v>#REF!</v>
      </c>
      <c r="N21" s="22" t="e">
        <v>#REF!</v>
      </c>
      <c r="O21" s="97" t="e">
        <v>#REF!</v>
      </c>
      <c r="P21" s="22" t="e">
        <v>#REF!</v>
      </c>
      <c r="Q21" s="97" t="e">
        <v>#REF!</v>
      </c>
      <c r="R21" s="22" t="e">
        <v>#REF!</v>
      </c>
      <c r="S21" s="97" t="e">
        <v>#REF!</v>
      </c>
      <c r="T21" s="22" t="e">
        <v>#REF!</v>
      </c>
      <c r="U21" s="98" t="e">
        <v>#REF!</v>
      </c>
      <c r="V21" s="22" t="e">
        <v>#REF!</v>
      </c>
      <c r="W21" s="98" t="e">
        <v>#REF!</v>
      </c>
      <c r="X21" s="22" t="e">
        <v>#REF!</v>
      </c>
      <c r="Y21" s="99" t="e">
        <v>#REF!</v>
      </c>
      <c r="Z21" s="22" t="e">
        <v>#REF!</v>
      </c>
      <c r="AA21" s="113" t="e">
        <v>#REF!</v>
      </c>
      <c r="AB21" s="22" t="e">
        <v>#REF!</v>
      </c>
      <c r="AC21" s="113" t="e">
        <v>#REF!</v>
      </c>
      <c r="AD21" s="22" t="e">
        <v>#REF!</v>
      </c>
      <c r="AE21" s="113" t="e">
        <v>#REF!</v>
      </c>
      <c r="AF21" s="22" t="e">
        <v>#REF!</v>
      </c>
      <c r="AG21" s="113" t="e">
        <v>#REF!</v>
      </c>
      <c r="AH21" s="22" t="e">
        <v>#REF!</v>
      </c>
      <c r="AI21" s="113" t="e">
        <v>#REF!</v>
      </c>
      <c r="AJ21" s="22" t="e">
        <v>#REF!</v>
      </c>
      <c r="AK21" s="99" t="e">
        <v>#REF!</v>
      </c>
      <c r="AL21" s="96" t="e">
        <v>#REF!</v>
      </c>
      <c r="AM21" s="115" t="e">
        <v>#REF!</v>
      </c>
      <c r="AN21" s="117" t="e">
        <v>#REF!</v>
      </c>
      <c r="AO21" s="100" t="e">
        <v>#REF!</v>
      </c>
      <c r="AP21" s="101" t="e">
        <v>#REF!</v>
      </c>
      <c r="AQ21" s="103" t="e">
        <v>#REF!</v>
      </c>
      <c r="AR21" s="104" t="e">
        <v>#REF!</v>
      </c>
      <c r="AS21" s="22" t="e">
        <v>#REF!</v>
      </c>
      <c r="AT21" s="101" t="e">
        <v>#REF!</v>
      </c>
      <c r="AU21" s="103" t="e">
        <v>#REF!</v>
      </c>
      <c r="AV21" s="104" t="e">
        <v>#REF!</v>
      </c>
      <c r="AW21" s="103" t="e">
        <v>#REF!</v>
      </c>
      <c r="AX21" s="104" t="e">
        <v>#REF!</v>
      </c>
      <c r="AY21" s="103" t="e">
        <v>#REF!</v>
      </c>
      <c r="AZ21" s="104" t="e">
        <v>#REF!</v>
      </c>
      <c r="BA21" s="103" t="e">
        <v>#REF!</v>
      </c>
      <c r="BB21" s="104" t="e">
        <v>#REF!</v>
      </c>
      <c r="BC21" s="103" t="e">
        <v>#REF!</v>
      </c>
      <c r="BD21" s="104" t="e">
        <v>#REF!</v>
      </c>
      <c r="BE21" s="103" t="e">
        <v>#REF!</v>
      </c>
      <c r="BF21" s="104" t="e">
        <v>#REF!</v>
      </c>
      <c r="BG21" s="103" t="e">
        <v>#REF!</v>
      </c>
      <c r="BH21" s="104" t="e">
        <v>#REF!</v>
      </c>
      <c r="BI21" s="103" t="e">
        <v>#REF!</v>
      </c>
      <c r="BJ21" s="104" t="e">
        <v>#REF!</v>
      </c>
      <c r="BK21" s="103" t="e">
        <v>#REF!</v>
      </c>
      <c r="BL21" s="104" t="e">
        <v>#REF!</v>
      </c>
      <c r="BM21" s="103" t="e">
        <v>#REF!</v>
      </c>
      <c r="BN21" s="104" t="e">
        <v>#REF!</v>
      </c>
      <c r="BO21" s="103" t="e">
        <v>#REF!</v>
      </c>
      <c r="BP21" s="104" t="e">
        <v>#REF!</v>
      </c>
      <c r="BQ21" s="103" t="e">
        <v>#REF!</v>
      </c>
      <c r="BR21" s="101" t="e">
        <v>#REF!</v>
      </c>
      <c r="BS21" s="103" t="e">
        <v>#REF!</v>
      </c>
      <c r="BT21" s="102" t="e">
        <v>#REF!</v>
      </c>
      <c r="BU21" s="103" t="e">
        <v>#REF!</v>
      </c>
      <c r="BV21" s="102" t="e">
        <v>#REF!</v>
      </c>
      <c r="BW21" s="103" t="e">
        <v>#REF!</v>
      </c>
      <c r="BX21" s="102" t="e">
        <v>#REF!</v>
      </c>
      <c r="BY21" s="103" t="e">
        <v>#REF!</v>
      </c>
      <c r="BZ21" s="102" t="e">
        <v>#REF!</v>
      </c>
      <c r="CA21" s="103" t="e">
        <v>#REF!</v>
      </c>
      <c r="CB21" s="102" t="e">
        <v>#REF!</v>
      </c>
      <c r="CC21" s="103" t="e">
        <v>#REF!</v>
      </c>
      <c r="CD21" s="101" t="e">
        <v>#REF!</v>
      </c>
      <c r="CE21" s="22" t="e">
        <v>#REF!</v>
      </c>
      <c r="CF21" s="101" t="e">
        <v>#REF!</v>
      </c>
      <c r="CG21" s="22" t="e">
        <v>#REF!</v>
      </c>
      <c r="CH21" s="101" t="e">
        <v>#REF!</v>
      </c>
      <c r="CI21" s="187" t="e">
        <v>#REF!</v>
      </c>
      <c r="CJ21" s="187" t="e">
        <v>#REF!</v>
      </c>
      <c r="CK21" s="8" t="e">
        <v>#REF!</v>
      </c>
      <c r="CL21" s="8" t="e">
        <v>#REF!</v>
      </c>
      <c r="CM21" s="8" t="e">
        <v>#REF!</v>
      </c>
      <c r="CN21" s="8" t="e">
        <v>#REF!</v>
      </c>
      <c r="CO21" s="8" t="e">
        <v>#REF!</v>
      </c>
    </row>
    <row r="22" spans="2:93" x14ac:dyDescent="0.25">
      <c r="B22" s="410"/>
      <c r="C22" s="15" t="str">
        <f t="shared" si="3"/>
        <v>2006GI</v>
      </c>
      <c r="D22" s="238">
        <f t="shared" si="4"/>
        <v>2006</v>
      </c>
      <c r="E22" s="15" t="s">
        <v>35</v>
      </c>
      <c r="F22" s="87" t="str">
        <f>VLOOKUP(E22,'Bases de Cálculo'!$B$9:$M$38,12,FALSE)</f>
        <v>Secundario</v>
      </c>
      <c r="G22" s="87" t="str">
        <f>VLOOKUP(E22,'Bases de Cálculo'!$B$9:$N$38,13,FALSE)</f>
        <v>No Renovable</v>
      </c>
      <c r="H22" s="238" t="e">
        <v>#REF!</v>
      </c>
      <c r="I22" s="96" t="e">
        <v>#REF!</v>
      </c>
      <c r="J22" s="22" t="e">
        <v>#REF!</v>
      </c>
      <c r="K22" s="97" t="e">
        <v>#REF!</v>
      </c>
      <c r="L22" s="22" t="e">
        <v>#REF!</v>
      </c>
      <c r="M22" s="97" t="e">
        <v>#REF!</v>
      </c>
      <c r="N22" s="22" t="e">
        <v>#REF!</v>
      </c>
      <c r="O22" s="97" t="e">
        <v>#REF!</v>
      </c>
      <c r="P22" s="22" t="e">
        <v>#REF!</v>
      </c>
      <c r="Q22" s="97" t="e">
        <v>#REF!</v>
      </c>
      <c r="R22" s="22" t="e">
        <v>#REF!</v>
      </c>
      <c r="S22" s="97" t="e">
        <v>#REF!</v>
      </c>
      <c r="T22" s="22" t="e">
        <v>#REF!</v>
      </c>
      <c r="U22" s="98" t="e">
        <v>#REF!</v>
      </c>
      <c r="V22" s="22" t="e">
        <v>#REF!</v>
      </c>
      <c r="W22" s="98" t="e">
        <v>#REF!</v>
      </c>
      <c r="X22" s="22" t="e">
        <v>#REF!</v>
      </c>
      <c r="Y22" s="99" t="e">
        <v>#REF!</v>
      </c>
      <c r="Z22" s="22" t="e">
        <v>#REF!</v>
      </c>
      <c r="AA22" s="113" t="e">
        <v>#REF!</v>
      </c>
      <c r="AB22" s="22" t="e">
        <v>#REF!</v>
      </c>
      <c r="AC22" s="113" t="e">
        <v>#REF!</v>
      </c>
      <c r="AD22" s="22" t="e">
        <v>#REF!</v>
      </c>
      <c r="AE22" s="113" t="e">
        <v>#REF!</v>
      </c>
      <c r="AF22" s="22" t="e">
        <v>#REF!</v>
      </c>
      <c r="AG22" s="113" t="e">
        <v>#REF!</v>
      </c>
      <c r="AH22" s="22" t="e">
        <v>#REF!</v>
      </c>
      <c r="AI22" s="113" t="e">
        <v>#REF!</v>
      </c>
      <c r="AJ22" s="22" t="e">
        <v>#REF!</v>
      </c>
      <c r="AK22" s="99" t="e">
        <v>#REF!</v>
      </c>
      <c r="AL22" s="96" t="e">
        <v>#REF!</v>
      </c>
      <c r="AM22" s="115" t="e">
        <v>#REF!</v>
      </c>
      <c r="AN22" s="117" t="e">
        <v>#REF!</v>
      </c>
      <c r="AO22" s="100" t="e">
        <v>#REF!</v>
      </c>
      <c r="AP22" s="101" t="e">
        <v>#REF!</v>
      </c>
      <c r="AQ22" s="103" t="e">
        <v>#REF!</v>
      </c>
      <c r="AR22" s="104" t="e">
        <v>#REF!</v>
      </c>
      <c r="AS22" s="22" t="e">
        <v>#REF!</v>
      </c>
      <c r="AT22" s="101" t="e">
        <v>#REF!</v>
      </c>
      <c r="AU22" s="103" t="e">
        <v>#REF!</v>
      </c>
      <c r="AV22" s="104" t="e">
        <v>#REF!</v>
      </c>
      <c r="AW22" s="103" t="e">
        <v>#REF!</v>
      </c>
      <c r="AX22" s="104" t="e">
        <v>#REF!</v>
      </c>
      <c r="AY22" s="103" t="e">
        <v>#REF!</v>
      </c>
      <c r="AZ22" s="104" t="e">
        <v>#REF!</v>
      </c>
      <c r="BA22" s="103" t="e">
        <v>#REF!</v>
      </c>
      <c r="BB22" s="104" t="e">
        <v>#REF!</v>
      </c>
      <c r="BC22" s="103" t="e">
        <v>#REF!</v>
      </c>
      <c r="BD22" s="104" t="e">
        <v>#REF!</v>
      </c>
      <c r="BE22" s="103" t="e">
        <v>#REF!</v>
      </c>
      <c r="BF22" s="104" t="e">
        <v>#REF!</v>
      </c>
      <c r="BG22" s="103" t="e">
        <v>#REF!</v>
      </c>
      <c r="BH22" s="104" t="e">
        <v>#REF!</v>
      </c>
      <c r="BI22" s="103" t="e">
        <v>#REF!</v>
      </c>
      <c r="BJ22" s="104" t="e">
        <v>#REF!</v>
      </c>
      <c r="BK22" s="103" t="e">
        <v>#REF!</v>
      </c>
      <c r="BL22" s="104" t="e">
        <v>#REF!</v>
      </c>
      <c r="BM22" s="103" t="e">
        <v>#REF!</v>
      </c>
      <c r="BN22" s="104" t="e">
        <v>#REF!</v>
      </c>
      <c r="BO22" s="103" t="e">
        <v>#REF!</v>
      </c>
      <c r="BP22" s="104" t="e">
        <v>#REF!</v>
      </c>
      <c r="BQ22" s="103" t="e">
        <v>#REF!</v>
      </c>
      <c r="BR22" s="101" t="e">
        <v>#REF!</v>
      </c>
      <c r="BS22" s="103" t="e">
        <v>#REF!</v>
      </c>
      <c r="BT22" s="102" t="e">
        <v>#REF!</v>
      </c>
      <c r="BU22" s="103" t="e">
        <v>#REF!</v>
      </c>
      <c r="BV22" s="102" t="e">
        <v>#REF!</v>
      </c>
      <c r="BW22" s="103" t="e">
        <v>#REF!</v>
      </c>
      <c r="BX22" s="102" t="e">
        <v>#REF!</v>
      </c>
      <c r="BY22" s="103" t="e">
        <v>#REF!</v>
      </c>
      <c r="BZ22" s="102" t="e">
        <v>#REF!</v>
      </c>
      <c r="CA22" s="103" t="e">
        <v>#REF!</v>
      </c>
      <c r="CB22" s="102" t="e">
        <v>#REF!</v>
      </c>
      <c r="CC22" s="103" t="e">
        <v>#REF!</v>
      </c>
      <c r="CD22" s="101" t="e">
        <v>#REF!</v>
      </c>
      <c r="CE22" s="22" t="e">
        <v>#REF!</v>
      </c>
      <c r="CF22" s="101" t="e">
        <v>#REF!</v>
      </c>
      <c r="CG22" s="22" t="e">
        <v>#REF!</v>
      </c>
      <c r="CH22" s="101" t="e">
        <v>#REF!</v>
      </c>
      <c r="CI22" s="187" t="e">
        <v>#REF!</v>
      </c>
      <c r="CJ22" s="187" t="e">
        <v>#REF!</v>
      </c>
      <c r="CK22" s="8" t="e">
        <v>#REF!</v>
      </c>
      <c r="CL22" s="8" t="e">
        <v>#REF!</v>
      </c>
      <c r="CM22" s="8" t="e">
        <v>#REF!</v>
      </c>
      <c r="CN22" s="8" t="e">
        <v>#REF!</v>
      </c>
      <c r="CO22" s="8" t="e">
        <v>#REF!</v>
      </c>
    </row>
    <row r="23" spans="2:93" x14ac:dyDescent="0.25">
      <c r="B23" s="410"/>
      <c r="C23" s="15" t="str">
        <f t="shared" si="3"/>
        <v>2006GL</v>
      </c>
      <c r="D23" s="238">
        <f t="shared" si="4"/>
        <v>2006</v>
      </c>
      <c r="E23" s="15" t="s">
        <v>36</v>
      </c>
      <c r="F23" s="87" t="str">
        <f>VLOOKUP(E23,'Bases de Cálculo'!$B$9:$M$38,12,FALSE)</f>
        <v>Secundario</v>
      </c>
      <c r="G23" s="87" t="str">
        <f>VLOOKUP(E23,'Bases de Cálculo'!$B$9:$N$38,13,FALSE)</f>
        <v>No Renovable</v>
      </c>
      <c r="H23" s="238" t="e">
        <v>#REF!</v>
      </c>
      <c r="I23" s="96" t="e">
        <v>#REF!</v>
      </c>
      <c r="J23" s="22" t="e">
        <v>#REF!</v>
      </c>
      <c r="K23" s="97" t="e">
        <v>#REF!</v>
      </c>
      <c r="L23" s="22" t="e">
        <v>#REF!</v>
      </c>
      <c r="M23" s="97" t="e">
        <v>#REF!</v>
      </c>
      <c r="N23" s="22" t="e">
        <v>#REF!</v>
      </c>
      <c r="O23" s="97" t="e">
        <v>#REF!</v>
      </c>
      <c r="P23" s="22" t="e">
        <v>#REF!</v>
      </c>
      <c r="Q23" s="97" t="e">
        <v>#REF!</v>
      </c>
      <c r="R23" s="22" t="e">
        <v>#REF!</v>
      </c>
      <c r="S23" s="97" t="e">
        <v>#REF!</v>
      </c>
      <c r="T23" s="22" t="e">
        <v>#REF!</v>
      </c>
      <c r="U23" s="98" t="e">
        <v>#REF!</v>
      </c>
      <c r="V23" s="22" t="e">
        <v>#REF!</v>
      </c>
      <c r="W23" s="98" t="e">
        <v>#REF!</v>
      </c>
      <c r="X23" s="22" t="e">
        <v>#REF!</v>
      </c>
      <c r="Y23" s="99" t="e">
        <v>#REF!</v>
      </c>
      <c r="Z23" s="22" t="e">
        <v>#REF!</v>
      </c>
      <c r="AA23" s="113" t="e">
        <v>#REF!</v>
      </c>
      <c r="AB23" s="22" t="e">
        <v>#REF!</v>
      </c>
      <c r="AC23" s="113" t="e">
        <v>#REF!</v>
      </c>
      <c r="AD23" s="22" t="e">
        <v>#REF!</v>
      </c>
      <c r="AE23" s="113" t="e">
        <v>#REF!</v>
      </c>
      <c r="AF23" s="22" t="e">
        <v>#REF!</v>
      </c>
      <c r="AG23" s="113" t="e">
        <v>#REF!</v>
      </c>
      <c r="AH23" s="22" t="e">
        <v>#REF!</v>
      </c>
      <c r="AI23" s="113" t="e">
        <v>#REF!</v>
      </c>
      <c r="AJ23" s="22" t="e">
        <v>#REF!</v>
      </c>
      <c r="AK23" s="99" t="e">
        <v>#REF!</v>
      </c>
      <c r="AL23" s="96" t="e">
        <v>#REF!</v>
      </c>
      <c r="AM23" s="115" t="e">
        <v>#REF!</v>
      </c>
      <c r="AN23" s="117" t="e">
        <v>#REF!</v>
      </c>
      <c r="AO23" s="100" t="e">
        <v>#REF!</v>
      </c>
      <c r="AP23" s="101" t="e">
        <v>#REF!</v>
      </c>
      <c r="AQ23" s="103" t="e">
        <v>#REF!</v>
      </c>
      <c r="AR23" s="104" t="e">
        <v>#REF!</v>
      </c>
      <c r="AS23" s="22" t="e">
        <v>#REF!</v>
      </c>
      <c r="AT23" s="101" t="e">
        <v>#REF!</v>
      </c>
      <c r="AU23" s="103" t="e">
        <v>#REF!</v>
      </c>
      <c r="AV23" s="104" t="e">
        <v>#REF!</v>
      </c>
      <c r="AW23" s="103" t="e">
        <v>#REF!</v>
      </c>
      <c r="AX23" s="104" t="e">
        <v>#REF!</v>
      </c>
      <c r="AY23" s="103" t="e">
        <v>#REF!</v>
      </c>
      <c r="AZ23" s="104" t="e">
        <v>#REF!</v>
      </c>
      <c r="BA23" s="103" t="e">
        <v>#REF!</v>
      </c>
      <c r="BB23" s="104" t="e">
        <v>#REF!</v>
      </c>
      <c r="BC23" s="103" t="e">
        <v>#REF!</v>
      </c>
      <c r="BD23" s="104" t="e">
        <v>#REF!</v>
      </c>
      <c r="BE23" s="103" t="e">
        <v>#REF!</v>
      </c>
      <c r="BF23" s="104" t="e">
        <v>#REF!</v>
      </c>
      <c r="BG23" s="103" t="e">
        <v>#REF!</v>
      </c>
      <c r="BH23" s="104" t="e">
        <v>#REF!</v>
      </c>
      <c r="BI23" s="103" t="e">
        <v>#REF!</v>
      </c>
      <c r="BJ23" s="104" t="e">
        <v>#REF!</v>
      </c>
      <c r="BK23" s="103" t="e">
        <v>#REF!</v>
      </c>
      <c r="BL23" s="104" t="e">
        <v>#REF!</v>
      </c>
      <c r="BM23" s="103" t="e">
        <v>#REF!</v>
      </c>
      <c r="BN23" s="104" t="e">
        <v>#REF!</v>
      </c>
      <c r="BO23" s="103" t="e">
        <v>#REF!</v>
      </c>
      <c r="BP23" s="104" t="e">
        <v>#REF!</v>
      </c>
      <c r="BQ23" s="103" t="e">
        <v>#REF!</v>
      </c>
      <c r="BR23" s="101" t="e">
        <v>#REF!</v>
      </c>
      <c r="BS23" s="103" t="e">
        <v>#REF!</v>
      </c>
      <c r="BT23" s="102" t="e">
        <v>#REF!</v>
      </c>
      <c r="BU23" s="103" t="e">
        <v>#REF!</v>
      </c>
      <c r="BV23" s="102" t="e">
        <v>#REF!</v>
      </c>
      <c r="BW23" s="103" t="e">
        <v>#REF!</v>
      </c>
      <c r="BX23" s="102" t="e">
        <v>#REF!</v>
      </c>
      <c r="BY23" s="103" t="e">
        <v>#REF!</v>
      </c>
      <c r="BZ23" s="102" t="e">
        <v>#REF!</v>
      </c>
      <c r="CA23" s="103" t="e">
        <v>#REF!</v>
      </c>
      <c r="CB23" s="102" t="e">
        <v>#REF!</v>
      </c>
      <c r="CC23" s="103" t="e">
        <v>#REF!</v>
      </c>
      <c r="CD23" s="101" t="e">
        <v>#REF!</v>
      </c>
      <c r="CE23" s="22" t="e">
        <v>#REF!</v>
      </c>
      <c r="CF23" s="101" t="e">
        <v>#REF!</v>
      </c>
      <c r="CG23" s="22" t="e">
        <v>#REF!</v>
      </c>
      <c r="CH23" s="101" t="e">
        <v>#REF!</v>
      </c>
      <c r="CI23" s="187" t="e">
        <v>#REF!</v>
      </c>
      <c r="CJ23" s="187" t="e">
        <v>#REF!</v>
      </c>
      <c r="CK23" s="8" t="e">
        <v>#REF!</v>
      </c>
      <c r="CL23" s="8" t="e">
        <v>#REF!</v>
      </c>
      <c r="CM23" s="8" t="e">
        <v>#REF!</v>
      </c>
      <c r="CN23" s="8" t="e">
        <v>#REF!</v>
      </c>
      <c r="CO23" s="8" t="e">
        <v>#REF!</v>
      </c>
    </row>
    <row r="24" spans="2:93" x14ac:dyDescent="0.25">
      <c r="B24" s="410"/>
      <c r="C24" s="15" t="str">
        <f t="shared" si="3"/>
        <v>2006GM</v>
      </c>
      <c r="D24" s="238">
        <f t="shared" si="4"/>
        <v>2006</v>
      </c>
      <c r="E24" s="15" t="s">
        <v>37</v>
      </c>
      <c r="F24" s="87" t="str">
        <f>VLOOKUP(E24,'Bases de Cálculo'!$B$9:$M$38,12,FALSE)</f>
        <v>Secundario</v>
      </c>
      <c r="G24" s="87" t="str">
        <f>VLOOKUP(E24,'Bases de Cálculo'!$B$9:$N$38,13,FALSE)</f>
        <v>No Renovable</v>
      </c>
      <c r="H24" s="238" t="e">
        <v>#REF!</v>
      </c>
      <c r="I24" s="96" t="e">
        <v>#REF!</v>
      </c>
      <c r="J24" s="22" t="e">
        <v>#REF!</v>
      </c>
      <c r="K24" s="97" t="e">
        <v>#REF!</v>
      </c>
      <c r="L24" s="22" t="e">
        <v>#REF!</v>
      </c>
      <c r="M24" s="97" t="e">
        <v>#REF!</v>
      </c>
      <c r="N24" s="22" t="e">
        <v>#REF!</v>
      </c>
      <c r="O24" s="97" t="e">
        <v>#REF!</v>
      </c>
      <c r="P24" s="22" t="e">
        <v>#REF!</v>
      </c>
      <c r="Q24" s="97" t="e">
        <v>#REF!</v>
      </c>
      <c r="R24" s="22" t="e">
        <v>#REF!</v>
      </c>
      <c r="S24" s="97" t="e">
        <v>#REF!</v>
      </c>
      <c r="T24" s="22" t="e">
        <v>#REF!</v>
      </c>
      <c r="U24" s="98" t="e">
        <v>#REF!</v>
      </c>
      <c r="V24" s="22" t="e">
        <v>#REF!</v>
      </c>
      <c r="W24" s="98" t="e">
        <v>#REF!</v>
      </c>
      <c r="X24" s="22" t="e">
        <v>#REF!</v>
      </c>
      <c r="Y24" s="99" t="e">
        <v>#REF!</v>
      </c>
      <c r="Z24" s="22" t="e">
        <v>#REF!</v>
      </c>
      <c r="AA24" s="113" t="e">
        <v>#REF!</v>
      </c>
      <c r="AB24" s="22" t="e">
        <v>#REF!</v>
      </c>
      <c r="AC24" s="113" t="e">
        <v>#REF!</v>
      </c>
      <c r="AD24" s="22" t="e">
        <v>#REF!</v>
      </c>
      <c r="AE24" s="113" t="e">
        <v>#REF!</v>
      </c>
      <c r="AF24" s="22" t="e">
        <v>#REF!</v>
      </c>
      <c r="AG24" s="113" t="e">
        <v>#REF!</v>
      </c>
      <c r="AH24" s="22" t="e">
        <v>#REF!</v>
      </c>
      <c r="AI24" s="113" t="e">
        <v>#REF!</v>
      </c>
      <c r="AJ24" s="22" t="e">
        <v>#REF!</v>
      </c>
      <c r="AK24" s="99" t="e">
        <v>#REF!</v>
      </c>
      <c r="AL24" s="96" t="e">
        <v>#REF!</v>
      </c>
      <c r="AM24" s="115" t="e">
        <v>#REF!</v>
      </c>
      <c r="AN24" s="117" t="e">
        <v>#REF!</v>
      </c>
      <c r="AO24" s="100" t="e">
        <v>#REF!</v>
      </c>
      <c r="AP24" s="101" t="e">
        <v>#REF!</v>
      </c>
      <c r="AQ24" s="103" t="e">
        <v>#REF!</v>
      </c>
      <c r="AR24" s="104" t="e">
        <v>#REF!</v>
      </c>
      <c r="AS24" s="22" t="e">
        <v>#REF!</v>
      </c>
      <c r="AT24" s="101" t="e">
        <v>#REF!</v>
      </c>
      <c r="AU24" s="103" t="e">
        <v>#REF!</v>
      </c>
      <c r="AV24" s="104" t="e">
        <v>#REF!</v>
      </c>
      <c r="AW24" s="103" t="e">
        <v>#REF!</v>
      </c>
      <c r="AX24" s="104" t="e">
        <v>#REF!</v>
      </c>
      <c r="AY24" s="103" t="e">
        <v>#REF!</v>
      </c>
      <c r="AZ24" s="104" t="e">
        <v>#REF!</v>
      </c>
      <c r="BA24" s="103" t="e">
        <v>#REF!</v>
      </c>
      <c r="BB24" s="104" t="e">
        <v>#REF!</v>
      </c>
      <c r="BC24" s="103" t="e">
        <v>#REF!</v>
      </c>
      <c r="BD24" s="104" t="e">
        <v>#REF!</v>
      </c>
      <c r="BE24" s="103" t="e">
        <v>#REF!</v>
      </c>
      <c r="BF24" s="104" t="e">
        <v>#REF!</v>
      </c>
      <c r="BG24" s="103" t="e">
        <v>#REF!</v>
      </c>
      <c r="BH24" s="104" t="e">
        <v>#REF!</v>
      </c>
      <c r="BI24" s="103" t="e">
        <v>#REF!</v>
      </c>
      <c r="BJ24" s="104" t="e">
        <v>#REF!</v>
      </c>
      <c r="BK24" s="103" t="e">
        <v>#REF!</v>
      </c>
      <c r="BL24" s="104" t="e">
        <v>#REF!</v>
      </c>
      <c r="BM24" s="103" t="e">
        <v>#REF!</v>
      </c>
      <c r="BN24" s="104" t="e">
        <v>#REF!</v>
      </c>
      <c r="BO24" s="103" t="e">
        <v>#REF!</v>
      </c>
      <c r="BP24" s="104" t="e">
        <v>#REF!</v>
      </c>
      <c r="BQ24" s="103" t="e">
        <v>#REF!</v>
      </c>
      <c r="BR24" s="101" t="e">
        <v>#REF!</v>
      </c>
      <c r="BS24" s="103" t="e">
        <v>#REF!</v>
      </c>
      <c r="BT24" s="102" t="e">
        <v>#REF!</v>
      </c>
      <c r="BU24" s="103" t="e">
        <v>#REF!</v>
      </c>
      <c r="BV24" s="102" t="e">
        <v>#REF!</v>
      </c>
      <c r="BW24" s="103" t="e">
        <v>#REF!</v>
      </c>
      <c r="BX24" s="102" t="e">
        <v>#REF!</v>
      </c>
      <c r="BY24" s="103" t="e">
        <v>#REF!</v>
      </c>
      <c r="BZ24" s="102" t="e">
        <v>#REF!</v>
      </c>
      <c r="CA24" s="103" t="e">
        <v>#REF!</v>
      </c>
      <c r="CB24" s="102" t="e">
        <v>#REF!</v>
      </c>
      <c r="CC24" s="103" t="e">
        <v>#REF!</v>
      </c>
      <c r="CD24" s="101" t="e">
        <v>#REF!</v>
      </c>
      <c r="CE24" s="22" t="e">
        <v>#REF!</v>
      </c>
      <c r="CF24" s="101" t="e">
        <v>#REF!</v>
      </c>
      <c r="CG24" s="22" t="e">
        <v>#REF!</v>
      </c>
      <c r="CH24" s="101" t="e">
        <v>#REF!</v>
      </c>
      <c r="CI24" s="187" t="e">
        <v>#REF!</v>
      </c>
      <c r="CJ24" s="187" t="e">
        <v>#REF!</v>
      </c>
      <c r="CK24" s="8" t="e">
        <v>#REF!</v>
      </c>
      <c r="CL24" s="8" t="e">
        <v>#REF!</v>
      </c>
      <c r="CM24" s="8" t="e">
        <v>#REF!</v>
      </c>
      <c r="CN24" s="8" t="e">
        <v>#REF!</v>
      </c>
      <c r="CO24" s="8" t="e">
        <v>#REF!</v>
      </c>
    </row>
    <row r="25" spans="2:93" x14ac:dyDescent="0.25">
      <c r="B25" s="410"/>
      <c r="C25" s="15" t="str">
        <f t="shared" si="3"/>
        <v>2006KJ</v>
      </c>
      <c r="D25" s="238">
        <f t="shared" si="4"/>
        <v>2006</v>
      </c>
      <c r="E25" s="15" t="s">
        <v>39</v>
      </c>
      <c r="F25" s="87" t="str">
        <f>VLOOKUP(E25,'Bases de Cálculo'!$B$9:$M$38,12,FALSE)</f>
        <v>Secundario</v>
      </c>
      <c r="G25" s="87" t="str">
        <f>VLOOKUP(E25,'Bases de Cálculo'!$B$9:$N$38,13,FALSE)</f>
        <v>No Renovable</v>
      </c>
      <c r="H25" s="238" t="e">
        <v>#REF!</v>
      </c>
      <c r="I25" s="96" t="e">
        <v>#REF!</v>
      </c>
      <c r="J25" s="22" t="e">
        <v>#REF!</v>
      </c>
      <c r="K25" s="97" t="e">
        <v>#REF!</v>
      </c>
      <c r="L25" s="22" t="e">
        <v>#REF!</v>
      </c>
      <c r="M25" s="97" t="e">
        <v>#REF!</v>
      </c>
      <c r="N25" s="22" t="e">
        <v>#REF!</v>
      </c>
      <c r="O25" s="97" t="e">
        <v>#REF!</v>
      </c>
      <c r="P25" s="22" t="e">
        <v>#REF!</v>
      </c>
      <c r="Q25" s="97" t="e">
        <v>#REF!</v>
      </c>
      <c r="R25" s="22" t="e">
        <v>#REF!</v>
      </c>
      <c r="S25" s="97" t="e">
        <v>#REF!</v>
      </c>
      <c r="T25" s="22" t="e">
        <v>#REF!</v>
      </c>
      <c r="U25" s="98" t="e">
        <v>#REF!</v>
      </c>
      <c r="V25" s="22" t="e">
        <v>#REF!</v>
      </c>
      <c r="W25" s="98" t="e">
        <v>#REF!</v>
      </c>
      <c r="X25" s="22" t="e">
        <v>#REF!</v>
      </c>
      <c r="Y25" s="99" t="e">
        <v>#REF!</v>
      </c>
      <c r="Z25" s="22" t="e">
        <v>#REF!</v>
      </c>
      <c r="AA25" s="113" t="e">
        <v>#REF!</v>
      </c>
      <c r="AB25" s="22" t="e">
        <v>#REF!</v>
      </c>
      <c r="AC25" s="113" t="e">
        <v>#REF!</v>
      </c>
      <c r="AD25" s="22" t="e">
        <v>#REF!</v>
      </c>
      <c r="AE25" s="113" t="e">
        <v>#REF!</v>
      </c>
      <c r="AF25" s="22" t="e">
        <v>#REF!</v>
      </c>
      <c r="AG25" s="113" t="e">
        <v>#REF!</v>
      </c>
      <c r="AH25" s="22" t="e">
        <v>#REF!</v>
      </c>
      <c r="AI25" s="113" t="e">
        <v>#REF!</v>
      </c>
      <c r="AJ25" s="22" t="e">
        <v>#REF!</v>
      </c>
      <c r="AK25" s="99" t="e">
        <v>#REF!</v>
      </c>
      <c r="AL25" s="96" t="e">
        <v>#REF!</v>
      </c>
      <c r="AM25" s="115" t="e">
        <v>#REF!</v>
      </c>
      <c r="AN25" s="117" t="e">
        <v>#REF!</v>
      </c>
      <c r="AO25" s="100" t="e">
        <v>#REF!</v>
      </c>
      <c r="AP25" s="101" t="e">
        <v>#REF!</v>
      </c>
      <c r="AQ25" s="103" t="e">
        <v>#REF!</v>
      </c>
      <c r="AR25" s="104" t="e">
        <v>#REF!</v>
      </c>
      <c r="AS25" s="22" t="e">
        <v>#REF!</v>
      </c>
      <c r="AT25" s="101" t="e">
        <v>#REF!</v>
      </c>
      <c r="AU25" s="103" t="e">
        <v>#REF!</v>
      </c>
      <c r="AV25" s="104" t="e">
        <v>#REF!</v>
      </c>
      <c r="AW25" s="103" t="e">
        <v>#REF!</v>
      </c>
      <c r="AX25" s="104" t="e">
        <v>#REF!</v>
      </c>
      <c r="AY25" s="103" t="e">
        <v>#REF!</v>
      </c>
      <c r="AZ25" s="104" t="e">
        <v>#REF!</v>
      </c>
      <c r="BA25" s="103" t="e">
        <v>#REF!</v>
      </c>
      <c r="BB25" s="104" t="e">
        <v>#REF!</v>
      </c>
      <c r="BC25" s="103" t="e">
        <v>#REF!</v>
      </c>
      <c r="BD25" s="104" t="e">
        <v>#REF!</v>
      </c>
      <c r="BE25" s="103" t="e">
        <v>#REF!</v>
      </c>
      <c r="BF25" s="104" t="e">
        <v>#REF!</v>
      </c>
      <c r="BG25" s="103" t="e">
        <v>#REF!</v>
      </c>
      <c r="BH25" s="104" t="e">
        <v>#REF!</v>
      </c>
      <c r="BI25" s="103" t="e">
        <v>#REF!</v>
      </c>
      <c r="BJ25" s="104" t="e">
        <v>#REF!</v>
      </c>
      <c r="BK25" s="103" t="e">
        <v>#REF!</v>
      </c>
      <c r="BL25" s="104" t="e">
        <v>#REF!</v>
      </c>
      <c r="BM25" s="103" t="e">
        <v>#REF!</v>
      </c>
      <c r="BN25" s="104" t="e">
        <v>#REF!</v>
      </c>
      <c r="BO25" s="103" t="e">
        <v>#REF!</v>
      </c>
      <c r="BP25" s="104" t="e">
        <v>#REF!</v>
      </c>
      <c r="BQ25" s="103" t="e">
        <v>#REF!</v>
      </c>
      <c r="BR25" s="101" t="e">
        <v>#REF!</v>
      </c>
      <c r="BS25" s="103" t="e">
        <v>#REF!</v>
      </c>
      <c r="BT25" s="102" t="e">
        <v>#REF!</v>
      </c>
      <c r="BU25" s="103" t="e">
        <v>#REF!</v>
      </c>
      <c r="BV25" s="102" t="e">
        <v>#REF!</v>
      </c>
      <c r="BW25" s="103" t="e">
        <v>#REF!</v>
      </c>
      <c r="BX25" s="102" t="e">
        <v>#REF!</v>
      </c>
      <c r="BY25" s="103" t="e">
        <v>#REF!</v>
      </c>
      <c r="BZ25" s="102" t="e">
        <v>#REF!</v>
      </c>
      <c r="CA25" s="103" t="e">
        <v>#REF!</v>
      </c>
      <c r="CB25" s="102" t="e">
        <v>#REF!</v>
      </c>
      <c r="CC25" s="103" t="e">
        <v>#REF!</v>
      </c>
      <c r="CD25" s="101" t="e">
        <v>#REF!</v>
      </c>
      <c r="CE25" s="22" t="e">
        <v>#REF!</v>
      </c>
      <c r="CF25" s="101" t="e">
        <v>#REF!</v>
      </c>
      <c r="CG25" s="22" t="e">
        <v>#REF!</v>
      </c>
      <c r="CH25" s="101" t="e">
        <v>#REF!</v>
      </c>
      <c r="CI25" s="187" t="e">
        <v>#REF!</v>
      </c>
      <c r="CJ25" s="187" t="e">
        <v>#REF!</v>
      </c>
      <c r="CK25" s="8" t="e">
        <v>#REF!</v>
      </c>
      <c r="CL25" s="8" t="e">
        <v>#REF!</v>
      </c>
      <c r="CM25" s="8" t="e">
        <v>#REF!</v>
      </c>
      <c r="CN25" s="8" t="e">
        <v>#REF!</v>
      </c>
      <c r="CO25" s="8" t="e">
        <v>#REF!</v>
      </c>
    </row>
    <row r="26" spans="2:93" ht="15.75" x14ac:dyDescent="0.25">
      <c r="B26" s="246"/>
      <c r="C26" s="13"/>
      <c r="D26" s="13"/>
      <c r="E26" s="13"/>
      <c r="F26" s="13"/>
      <c r="G26" s="13"/>
      <c r="H26" s="13" t="e">
        <v>#REF!</v>
      </c>
      <c r="I26" s="13" t="e">
        <v>#REF!</v>
      </c>
      <c r="J26" s="13" t="e">
        <v>#REF!</v>
      </c>
      <c r="K26" s="13" t="e">
        <v>#REF!</v>
      </c>
      <c r="L26" s="13" t="e">
        <v>#REF!</v>
      </c>
      <c r="M26" s="13" t="e">
        <v>#REF!</v>
      </c>
      <c r="N26" s="13" t="e">
        <v>#REF!</v>
      </c>
      <c r="O26" s="13" t="e">
        <v>#REF!</v>
      </c>
      <c r="P26" s="13" t="e">
        <v>#REF!</v>
      </c>
      <c r="Q26" s="13" t="e">
        <v>#REF!</v>
      </c>
      <c r="R26" s="13" t="e">
        <v>#REF!</v>
      </c>
      <c r="S26" s="13" t="e">
        <v>#REF!</v>
      </c>
      <c r="T26" s="13" t="e">
        <v>#REF!</v>
      </c>
      <c r="U26" s="13" t="e">
        <v>#REF!</v>
      </c>
      <c r="V26" s="13" t="e">
        <v>#REF!</v>
      </c>
      <c r="W26" s="13" t="e">
        <v>#REF!</v>
      </c>
      <c r="X26" s="13" t="e">
        <v>#REF!</v>
      </c>
      <c r="Y26" s="13" t="e">
        <v>#REF!</v>
      </c>
      <c r="Z26" s="13" t="e">
        <v>#REF!</v>
      </c>
      <c r="AA26" s="13" t="e">
        <v>#REF!</v>
      </c>
      <c r="AB26" s="13" t="e">
        <v>#REF!</v>
      </c>
      <c r="AC26" s="13" t="e">
        <v>#REF!</v>
      </c>
      <c r="AD26" s="13" t="e">
        <v>#REF!</v>
      </c>
      <c r="AE26" s="13" t="e">
        <v>#REF!</v>
      </c>
      <c r="AF26" s="13" t="e">
        <v>#REF!</v>
      </c>
      <c r="AG26" s="13" t="e">
        <v>#REF!</v>
      </c>
      <c r="AH26" s="13" t="e">
        <v>#REF!</v>
      </c>
      <c r="AI26" s="13" t="e">
        <v>#REF!</v>
      </c>
      <c r="AJ26" s="13" t="e">
        <v>#REF!</v>
      </c>
      <c r="AK26" s="13" t="e">
        <v>#REF!</v>
      </c>
      <c r="AL26" s="13" t="e">
        <v>#REF!</v>
      </c>
      <c r="AM26" s="13" t="e">
        <v>#REF!</v>
      </c>
      <c r="AN26" s="13" t="e">
        <v>#REF!</v>
      </c>
      <c r="AO26" s="13" t="e">
        <v>#REF!</v>
      </c>
      <c r="AP26" s="13" t="e">
        <v>#REF!</v>
      </c>
      <c r="AQ26" s="13" t="e">
        <v>#REF!</v>
      </c>
      <c r="AR26" s="13" t="e">
        <v>#REF!</v>
      </c>
      <c r="AS26" s="13" t="e">
        <v>#REF!</v>
      </c>
      <c r="AT26" s="13" t="e">
        <v>#REF!</v>
      </c>
      <c r="AU26" s="13" t="e">
        <v>#REF!</v>
      </c>
      <c r="AV26" s="13" t="e">
        <v>#REF!</v>
      </c>
      <c r="AW26" s="13" t="e">
        <v>#REF!</v>
      </c>
      <c r="AX26" s="13" t="e">
        <v>#REF!</v>
      </c>
      <c r="AY26" s="13" t="e">
        <v>#REF!</v>
      </c>
      <c r="AZ26" s="13" t="e">
        <v>#REF!</v>
      </c>
      <c r="BA26" s="13" t="e">
        <v>#REF!</v>
      </c>
      <c r="BB26" s="13" t="e">
        <v>#REF!</v>
      </c>
      <c r="BC26" s="13" t="e">
        <v>#REF!</v>
      </c>
      <c r="BD26" s="13" t="e">
        <v>#REF!</v>
      </c>
      <c r="BE26" s="13" t="e">
        <v>#REF!</v>
      </c>
      <c r="BF26" s="13" t="e">
        <v>#REF!</v>
      </c>
      <c r="BG26" s="13" t="e">
        <v>#REF!</v>
      </c>
      <c r="BH26" s="13" t="e">
        <v>#REF!</v>
      </c>
      <c r="BI26" s="13" t="e">
        <v>#REF!</v>
      </c>
      <c r="BJ26" s="13" t="e">
        <v>#REF!</v>
      </c>
      <c r="BK26" s="13" t="e">
        <v>#REF!</v>
      </c>
      <c r="BL26" s="13" t="e">
        <v>#REF!</v>
      </c>
      <c r="BM26" s="13" t="e">
        <v>#REF!</v>
      </c>
      <c r="BN26" s="13" t="e">
        <v>#REF!</v>
      </c>
      <c r="BO26" s="13" t="e">
        <v>#REF!</v>
      </c>
      <c r="BP26" s="13" t="e">
        <v>#REF!</v>
      </c>
      <c r="BQ26" s="13" t="e">
        <v>#REF!</v>
      </c>
      <c r="BR26" s="13" t="e">
        <v>#REF!</v>
      </c>
      <c r="BS26" s="13" t="e">
        <v>#REF!</v>
      </c>
      <c r="BT26" s="13" t="e">
        <v>#REF!</v>
      </c>
      <c r="BU26" s="13" t="e">
        <v>#REF!</v>
      </c>
      <c r="BV26" s="13" t="e">
        <v>#REF!</v>
      </c>
      <c r="BW26" s="13" t="e">
        <v>#REF!</v>
      </c>
      <c r="BX26" s="13" t="e">
        <v>#REF!</v>
      </c>
      <c r="BY26" s="13" t="e">
        <v>#REF!</v>
      </c>
      <c r="BZ26" s="13" t="e">
        <v>#REF!</v>
      </c>
      <c r="CA26" s="13" t="e">
        <v>#REF!</v>
      </c>
      <c r="CB26" s="13" t="e">
        <v>#REF!</v>
      </c>
      <c r="CC26" s="13" t="e">
        <v>#REF!</v>
      </c>
      <c r="CD26" s="13" t="e">
        <v>#REF!</v>
      </c>
      <c r="CE26" s="13" t="e">
        <v>#REF!</v>
      </c>
      <c r="CF26" s="13" t="e">
        <v>#REF!</v>
      </c>
      <c r="CG26" s="13" t="e">
        <v>#REF!</v>
      </c>
      <c r="CH26" s="13" t="e">
        <v>#REF!</v>
      </c>
      <c r="CI26" s="188" t="e">
        <v>#REF!</v>
      </c>
      <c r="CJ26" s="188" t="e">
        <v>#REF!</v>
      </c>
      <c r="CK26" s="13" t="e">
        <v>#REF!</v>
      </c>
      <c r="CL26" s="13" t="e">
        <v>#REF!</v>
      </c>
      <c r="CM26" s="13" t="e">
        <v>#REF!</v>
      </c>
      <c r="CN26" s="13" t="e">
        <v>#REF!</v>
      </c>
      <c r="CO26" s="13" t="e">
        <v>#REF!</v>
      </c>
    </row>
    <row r="27" spans="2:93" x14ac:dyDescent="0.25">
      <c r="B27" s="411" t="s">
        <v>41</v>
      </c>
      <c r="C27" s="237" t="str">
        <f t="shared" ref="C27:C48" si="5">CONCATENATE(D27,E27)</f>
        <v>2007TOTALP</v>
      </c>
      <c r="D27" s="237">
        <f>D25+1</f>
        <v>2007</v>
      </c>
      <c r="E27" s="237" t="s">
        <v>259</v>
      </c>
      <c r="F27" s="26" t="e">
        <f>VLOOKUP(E27,'Bases de Cálculo'!$B$9:$M$38,12,FALSE)</f>
        <v>#N/A</v>
      </c>
      <c r="G27" s="26" t="e">
        <f>VLOOKUP(E27,'Bases de Cálculo'!$B$9:$N$38,13,FALSE)</f>
        <v>#N/A</v>
      </c>
      <c r="H27" s="237" t="e">
        <v>#REF!</v>
      </c>
      <c r="I27" s="156" t="e">
        <v>#REF!</v>
      </c>
      <c r="J27" s="22" t="e">
        <v>#REF!</v>
      </c>
      <c r="K27" s="23" t="e">
        <v>#REF!</v>
      </c>
      <c r="L27" s="22" t="e">
        <v>#REF!</v>
      </c>
      <c r="M27" s="23" t="e">
        <v>#REF!</v>
      </c>
      <c r="N27" s="22" t="e">
        <v>#REF!</v>
      </c>
      <c r="O27" s="23" t="e">
        <v>#REF!</v>
      </c>
      <c r="P27" s="22" t="e">
        <v>#REF!</v>
      </c>
      <c r="Q27" s="23" t="e">
        <v>#REF!</v>
      </c>
      <c r="R27" s="22" t="e">
        <v>#REF!</v>
      </c>
      <c r="S27" s="23" t="e">
        <v>#REF!</v>
      </c>
      <c r="T27" s="22" t="e">
        <v>#REF!</v>
      </c>
      <c r="U27" s="23" t="e">
        <v>#REF!</v>
      </c>
      <c r="V27" s="22" t="e">
        <v>#REF!</v>
      </c>
      <c r="W27" s="23" t="e">
        <v>#REF!</v>
      </c>
      <c r="X27" s="22" t="e">
        <v>#REF!</v>
      </c>
      <c r="Y27" s="156" t="e">
        <v>#REF!</v>
      </c>
      <c r="Z27" s="22" t="e">
        <v>#REF!</v>
      </c>
      <c r="AA27" s="23" t="e">
        <v>#REF!</v>
      </c>
      <c r="AB27" s="22" t="e">
        <v>#REF!</v>
      </c>
      <c r="AC27" s="23" t="e">
        <v>#REF!</v>
      </c>
      <c r="AD27" s="22" t="e">
        <v>#REF!</v>
      </c>
      <c r="AE27" s="23" t="e">
        <v>#REF!</v>
      </c>
      <c r="AF27" s="22" t="e">
        <v>#REF!</v>
      </c>
      <c r="AG27" s="23" t="e">
        <v>#REF!</v>
      </c>
      <c r="AH27" s="22" t="e">
        <v>#REF!</v>
      </c>
      <c r="AI27" s="23" t="e">
        <v>#REF!</v>
      </c>
      <c r="AJ27" s="22" t="e">
        <v>#REF!</v>
      </c>
      <c r="AK27" s="23" t="e">
        <v>#REF!</v>
      </c>
      <c r="AL27" s="156" t="e">
        <v>#REF!</v>
      </c>
      <c r="AM27" s="22" t="e">
        <v>#REF!</v>
      </c>
      <c r="AN27" s="156" t="e">
        <v>#REF!</v>
      </c>
      <c r="AO27" s="22" t="e">
        <v>#REF!</v>
      </c>
      <c r="AP27" s="23" t="e">
        <v>#REF!</v>
      </c>
      <c r="AQ27" s="22" t="e">
        <v>#REF!</v>
      </c>
      <c r="AR27" s="23" t="e">
        <v>#REF!</v>
      </c>
      <c r="AS27" s="22" t="e">
        <v>#REF!</v>
      </c>
      <c r="AT27" s="156" t="e">
        <v>#REF!</v>
      </c>
      <c r="AU27" s="22" t="e">
        <v>#REF!</v>
      </c>
      <c r="AV27" s="23" t="e">
        <v>#REF!</v>
      </c>
      <c r="AW27" s="22" t="e">
        <v>#REF!</v>
      </c>
      <c r="AX27" s="23" t="e">
        <v>#REF!</v>
      </c>
      <c r="AY27" s="22" t="e">
        <v>#REF!</v>
      </c>
      <c r="AZ27" s="23" t="e">
        <v>#REF!</v>
      </c>
      <c r="BA27" s="22" t="e">
        <v>#REF!</v>
      </c>
      <c r="BB27" s="23" t="e">
        <v>#REF!</v>
      </c>
      <c r="BC27" s="22" t="e">
        <v>#REF!</v>
      </c>
      <c r="BD27" s="23" t="e">
        <v>#REF!</v>
      </c>
      <c r="BE27" s="22" t="e">
        <v>#REF!</v>
      </c>
      <c r="BF27" s="23" t="e">
        <v>#REF!</v>
      </c>
      <c r="BG27" s="22" t="e">
        <v>#REF!</v>
      </c>
      <c r="BH27" s="23" t="e">
        <v>#REF!</v>
      </c>
      <c r="BI27" s="22" t="e">
        <v>#REF!</v>
      </c>
      <c r="BJ27" s="23" t="e">
        <v>#REF!</v>
      </c>
      <c r="BK27" s="22" t="e">
        <v>#REF!</v>
      </c>
      <c r="BL27" s="23" t="e">
        <v>#REF!</v>
      </c>
      <c r="BM27" s="22" t="e">
        <v>#REF!</v>
      </c>
      <c r="BN27" s="23" t="e">
        <v>#REF!</v>
      </c>
      <c r="BO27" s="22" t="e">
        <v>#REF!</v>
      </c>
      <c r="BP27" s="23" t="e">
        <v>#REF!</v>
      </c>
      <c r="BQ27" s="22" t="e">
        <v>#REF!</v>
      </c>
      <c r="BR27" s="156" t="e">
        <v>#REF!</v>
      </c>
      <c r="BS27" s="22" t="e">
        <v>#REF!</v>
      </c>
      <c r="BT27" s="23" t="e">
        <v>#REF!</v>
      </c>
      <c r="BU27" s="22" t="e">
        <v>#REF!</v>
      </c>
      <c r="BV27" s="23" t="e">
        <v>#REF!</v>
      </c>
      <c r="BW27" s="22" t="e">
        <v>#REF!</v>
      </c>
      <c r="BX27" s="23" t="e">
        <v>#REF!</v>
      </c>
      <c r="BY27" s="22" t="e">
        <v>#REF!</v>
      </c>
      <c r="BZ27" s="23" t="e">
        <v>#REF!</v>
      </c>
      <c r="CA27" s="22" t="e">
        <v>#REF!</v>
      </c>
      <c r="CB27" s="23" t="e">
        <v>#REF!</v>
      </c>
      <c r="CC27" s="22" t="e">
        <v>#REF!</v>
      </c>
      <c r="CD27" s="156" t="e">
        <v>#REF!</v>
      </c>
      <c r="CE27" s="22" t="e">
        <v>#REF!</v>
      </c>
      <c r="CF27" s="156" t="e">
        <v>#REF!</v>
      </c>
      <c r="CG27" s="22" t="e">
        <v>#REF!</v>
      </c>
      <c r="CH27" s="156" t="e">
        <v>#REF!</v>
      </c>
      <c r="CI27" s="187" t="e">
        <v>#REF!</v>
      </c>
      <c r="CJ27" s="187" t="e">
        <v>#REF!</v>
      </c>
      <c r="CK27" s="8" t="e">
        <v>#REF!</v>
      </c>
      <c r="CL27" s="8" t="e">
        <v>#REF!</v>
      </c>
      <c r="CM27" s="8" t="e">
        <v>#REF!</v>
      </c>
      <c r="CN27" s="8" t="e">
        <v>#REF!</v>
      </c>
      <c r="CO27" s="8" t="e">
        <v>#REF!</v>
      </c>
    </row>
    <row r="28" spans="2:93" x14ac:dyDescent="0.25">
      <c r="B28" s="411"/>
      <c r="C28" s="237" t="str">
        <f t="shared" si="5"/>
        <v>2007BZ</v>
      </c>
      <c r="D28" s="237">
        <f t="shared" ref="D28:D48" si="6">D27</f>
        <v>2007</v>
      </c>
      <c r="E28" s="237" t="s">
        <v>21</v>
      </c>
      <c r="F28" s="26" t="str">
        <f>VLOOKUP(E28,'Bases de Cálculo'!$B$9:$M$38,12,FALSE)</f>
        <v>Primario</v>
      </c>
      <c r="G28" s="26" t="str">
        <f>VLOOKUP(E28,'Bases de Cálculo'!$B$9:$N$38,13,FALSE)</f>
        <v>Renovable</v>
      </c>
      <c r="H28" s="237" t="e">
        <v>#REF!</v>
      </c>
      <c r="I28" s="96" t="e">
        <v>#REF!</v>
      </c>
      <c r="J28" s="22" t="e">
        <v>#REF!</v>
      </c>
      <c r="K28" s="97" t="e">
        <v>#REF!</v>
      </c>
      <c r="L28" s="22" t="e">
        <v>#REF!</v>
      </c>
      <c r="M28" s="97" t="e">
        <v>#REF!</v>
      </c>
      <c r="N28" s="22" t="e">
        <v>#REF!</v>
      </c>
      <c r="O28" s="97" t="e">
        <v>#REF!</v>
      </c>
      <c r="P28" s="22" t="e">
        <v>#REF!</v>
      </c>
      <c r="Q28" s="97" t="e">
        <v>#REF!</v>
      </c>
      <c r="R28" s="22" t="e">
        <v>#REF!</v>
      </c>
      <c r="S28" s="97" t="e">
        <v>#REF!</v>
      </c>
      <c r="T28" s="22" t="e">
        <v>#REF!</v>
      </c>
      <c r="U28" s="98" t="e">
        <v>#REF!</v>
      </c>
      <c r="V28" s="22" t="e">
        <v>#REF!</v>
      </c>
      <c r="W28" s="98" t="e">
        <v>#REF!</v>
      </c>
      <c r="X28" s="22" t="e">
        <v>#REF!</v>
      </c>
      <c r="Y28" s="99" t="e">
        <v>#REF!</v>
      </c>
      <c r="Z28" s="22" t="e">
        <v>#REF!</v>
      </c>
      <c r="AA28" s="113" t="e">
        <v>#REF!</v>
      </c>
      <c r="AB28" s="22" t="e">
        <v>#REF!</v>
      </c>
      <c r="AC28" s="113" t="e">
        <v>#REF!</v>
      </c>
      <c r="AD28" s="22" t="e">
        <v>#REF!</v>
      </c>
      <c r="AE28" s="113" t="e">
        <v>#REF!</v>
      </c>
      <c r="AF28" s="22" t="e">
        <v>#REF!</v>
      </c>
      <c r="AG28" s="113" t="e">
        <v>#REF!</v>
      </c>
      <c r="AH28" s="22" t="e">
        <v>#REF!</v>
      </c>
      <c r="AI28" s="113" t="e">
        <v>#REF!</v>
      </c>
      <c r="AJ28" s="22" t="e">
        <v>#REF!</v>
      </c>
      <c r="AK28" s="99" t="e">
        <v>#REF!</v>
      </c>
      <c r="AL28" s="96" t="e">
        <v>#REF!</v>
      </c>
      <c r="AM28" s="115" t="e">
        <v>#REF!</v>
      </c>
      <c r="AN28" s="117" t="e">
        <v>#REF!</v>
      </c>
      <c r="AO28" s="100" t="e">
        <v>#REF!</v>
      </c>
      <c r="AP28" s="101" t="e">
        <v>#REF!</v>
      </c>
      <c r="AQ28" s="103" t="e">
        <v>#REF!</v>
      </c>
      <c r="AR28" s="104" t="e">
        <v>#REF!</v>
      </c>
      <c r="AS28" s="22" t="e">
        <v>#REF!</v>
      </c>
      <c r="AT28" s="101" t="e">
        <v>#REF!</v>
      </c>
      <c r="AU28" s="103" t="e">
        <v>#REF!</v>
      </c>
      <c r="AV28" s="104" t="e">
        <v>#REF!</v>
      </c>
      <c r="AW28" s="103" t="e">
        <v>#REF!</v>
      </c>
      <c r="AX28" s="104" t="e">
        <v>#REF!</v>
      </c>
      <c r="AY28" s="103" t="e">
        <v>#REF!</v>
      </c>
      <c r="AZ28" s="104" t="e">
        <v>#REF!</v>
      </c>
      <c r="BA28" s="103" t="e">
        <v>#REF!</v>
      </c>
      <c r="BB28" s="104" t="e">
        <v>#REF!</v>
      </c>
      <c r="BC28" s="103" t="e">
        <v>#REF!</v>
      </c>
      <c r="BD28" s="104" t="e">
        <v>#REF!</v>
      </c>
      <c r="BE28" s="103" t="e">
        <v>#REF!</v>
      </c>
      <c r="BF28" s="104" t="e">
        <v>#REF!</v>
      </c>
      <c r="BG28" s="103" t="e">
        <v>#REF!</v>
      </c>
      <c r="BH28" s="104" t="e">
        <v>#REF!</v>
      </c>
      <c r="BI28" s="103" t="e">
        <v>#REF!</v>
      </c>
      <c r="BJ28" s="104" t="e">
        <v>#REF!</v>
      </c>
      <c r="BK28" s="103" t="e">
        <v>#REF!</v>
      </c>
      <c r="BL28" s="104" t="e">
        <v>#REF!</v>
      </c>
      <c r="BM28" s="103" t="e">
        <v>#REF!</v>
      </c>
      <c r="BN28" s="104" t="e">
        <v>#REF!</v>
      </c>
      <c r="BO28" s="103" t="e">
        <v>#REF!</v>
      </c>
      <c r="BP28" s="104" t="e">
        <v>#REF!</v>
      </c>
      <c r="BQ28" s="103" t="e">
        <v>#REF!</v>
      </c>
      <c r="BR28" s="101" t="e">
        <v>#REF!</v>
      </c>
      <c r="BS28" s="103" t="e">
        <v>#REF!</v>
      </c>
      <c r="BT28" s="102" t="e">
        <v>#REF!</v>
      </c>
      <c r="BU28" s="103" t="e">
        <v>#REF!</v>
      </c>
      <c r="BV28" s="102" t="e">
        <v>#REF!</v>
      </c>
      <c r="BW28" s="103" t="e">
        <v>#REF!</v>
      </c>
      <c r="BX28" s="102" t="e">
        <v>#REF!</v>
      </c>
      <c r="BY28" s="103" t="e">
        <v>#REF!</v>
      </c>
      <c r="BZ28" s="102" t="e">
        <v>#REF!</v>
      </c>
      <c r="CA28" s="103" t="e">
        <v>#REF!</v>
      </c>
      <c r="CB28" s="102" t="e">
        <v>#REF!</v>
      </c>
      <c r="CC28" s="103" t="e">
        <v>#REF!</v>
      </c>
      <c r="CD28" s="101" t="e">
        <v>#REF!</v>
      </c>
      <c r="CE28" s="22" t="e">
        <v>#REF!</v>
      </c>
      <c r="CF28" s="101" t="e">
        <v>#REF!</v>
      </c>
      <c r="CG28" s="22" t="e">
        <v>#REF!</v>
      </c>
      <c r="CH28" s="101" t="e">
        <v>#REF!</v>
      </c>
      <c r="CI28" s="187" t="e">
        <v>#REF!</v>
      </c>
      <c r="CJ28" s="187" t="e">
        <v>#REF!</v>
      </c>
      <c r="CK28" s="8" t="e">
        <v>#REF!</v>
      </c>
      <c r="CL28" s="8" t="e">
        <v>#REF!</v>
      </c>
      <c r="CM28" s="8" t="e">
        <v>#REF!</v>
      </c>
      <c r="CN28" s="8" t="e">
        <v>#REF!</v>
      </c>
      <c r="CO28" s="8" t="e">
        <v>#REF!</v>
      </c>
    </row>
    <row r="29" spans="2:93" x14ac:dyDescent="0.25">
      <c r="B29" s="411"/>
      <c r="C29" s="237" t="str">
        <f t="shared" si="5"/>
        <v>2007CM</v>
      </c>
      <c r="D29" s="237">
        <f t="shared" si="6"/>
        <v>2007</v>
      </c>
      <c r="E29" s="237" t="s">
        <v>22</v>
      </c>
      <c r="F29" s="26" t="str">
        <f>VLOOKUP(E29,'Bases de Cálculo'!$B$9:$M$38,12,FALSE)</f>
        <v>Primario</v>
      </c>
      <c r="G29" s="26" t="str">
        <f>VLOOKUP(E29,'Bases de Cálculo'!$B$9:$N$38,13,FALSE)</f>
        <v>No Renovable</v>
      </c>
      <c r="H29" s="237" t="e">
        <v>#REF!</v>
      </c>
      <c r="I29" s="96" t="e">
        <v>#REF!</v>
      </c>
      <c r="J29" s="22" t="e">
        <v>#REF!</v>
      </c>
      <c r="K29" s="97" t="e">
        <v>#REF!</v>
      </c>
      <c r="L29" s="22" t="e">
        <v>#REF!</v>
      </c>
      <c r="M29" s="97" t="e">
        <v>#REF!</v>
      </c>
      <c r="N29" s="22" t="e">
        <v>#REF!</v>
      </c>
      <c r="O29" s="97" t="e">
        <v>#REF!</v>
      </c>
      <c r="P29" s="22" t="e">
        <v>#REF!</v>
      </c>
      <c r="Q29" s="97" t="e">
        <v>#REF!</v>
      </c>
      <c r="R29" s="22" t="e">
        <v>#REF!</v>
      </c>
      <c r="S29" s="97" t="e">
        <v>#REF!</v>
      </c>
      <c r="T29" s="22" t="e">
        <v>#REF!</v>
      </c>
      <c r="U29" s="98" t="e">
        <v>#REF!</v>
      </c>
      <c r="V29" s="22" t="e">
        <v>#REF!</v>
      </c>
      <c r="W29" s="98" t="e">
        <v>#REF!</v>
      </c>
      <c r="X29" s="22" t="e">
        <v>#REF!</v>
      </c>
      <c r="Y29" s="99" t="e">
        <v>#REF!</v>
      </c>
      <c r="Z29" s="22" t="e">
        <v>#REF!</v>
      </c>
      <c r="AA29" s="113" t="e">
        <v>#REF!</v>
      </c>
      <c r="AB29" s="22" t="e">
        <v>#REF!</v>
      </c>
      <c r="AC29" s="113" t="e">
        <v>#REF!</v>
      </c>
      <c r="AD29" s="22" t="e">
        <v>#REF!</v>
      </c>
      <c r="AE29" s="113" t="e">
        <v>#REF!</v>
      </c>
      <c r="AF29" s="22" t="e">
        <v>#REF!</v>
      </c>
      <c r="AG29" s="113" t="e">
        <v>#REF!</v>
      </c>
      <c r="AH29" s="22" t="e">
        <v>#REF!</v>
      </c>
      <c r="AI29" s="113" t="e">
        <v>#REF!</v>
      </c>
      <c r="AJ29" s="22" t="e">
        <v>#REF!</v>
      </c>
      <c r="AK29" s="99" t="e">
        <v>#REF!</v>
      </c>
      <c r="AL29" s="96" t="e">
        <v>#REF!</v>
      </c>
      <c r="AM29" s="115" t="e">
        <v>#REF!</v>
      </c>
      <c r="AN29" s="117" t="e">
        <v>#REF!</v>
      </c>
      <c r="AO29" s="100" t="e">
        <v>#REF!</v>
      </c>
      <c r="AP29" s="101" t="e">
        <v>#REF!</v>
      </c>
      <c r="AQ29" s="103" t="e">
        <v>#REF!</v>
      </c>
      <c r="AR29" s="104" t="e">
        <v>#REF!</v>
      </c>
      <c r="AS29" s="22" t="e">
        <v>#REF!</v>
      </c>
      <c r="AT29" s="101" t="e">
        <v>#REF!</v>
      </c>
      <c r="AU29" s="103" t="e">
        <v>#REF!</v>
      </c>
      <c r="AV29" s="104" t="e">
        <v>#REF!</v>
      </c>
      <c r="AW29" s="103" t="e">
        <v>#REF!</v>
      </c>
      <c r="AX29" s="104" t="e">
        <v>#REF!</v>
      </c>
      <c r="AY29" s="103" t="e">
        <v>#REF!</v>
      </c>
      <c r="AZ29" s="104" t="e">
        <v>#REF!</v>
      </c>
      <c r="BA29" s="103" t="e">
        <v>#REF!</v>
      </c>
      <c r="BB29" s="104" t="e">
        <v>#REF!</v>
      </c>
      <c r="BC29" s="103" t="e">
        <v>#REF!</v>
      </c>
      <c r="BD29" s="104" t="e">
        <v>#REF!</v>
      </c>
      <c r="BE29" s="103" t="e">
        <v>#REF!</v>
      </c>
      <c r="BF29" s="104" t="e">
        <v>#REF!</v>
      </c>
      <c r="BG29" s="103" t="e">
        <v>#REF!</v>
      </c>
      <c r="BH29" s="104" t="e">
        <v>#REF!</v>
      </c>
      <c r="BI29" s="103" t="e">
        <v>#REF!</v>
      </c>
      <c r="BJ29" s="104" t="e">
        <v>#REF!</v>
      </c>
      <c r="BK29" s="103" t="e">
        <v>#REF!</v>
      </c>
      <c r="BL29" s="104" t="e">
        <v>#REF!</v>
      </c>
      <c r="BM29" s="103" t="e">
        <v>#REF!</v>
      </c>
      <c r="BN29" s="104" t="e">
        <v>#REF!</v>
      </c>
      <c r="BO29" s="103" t="e">
        <v>#REF!</v>
      </c>
      <c r="BP29" s="104" t="e">
        <v>#REF!</v>
      </c>
      <c r="BQ29" s="103" t="e">
        <v>#REF!</v>
      </c>
      <c r="BR29" s="101" t="e">
        <v>#REF!</v>
      </c>
      <c r="BS29" s="103" t="e">
        <v>#REF!</v>
      </c>
      <c r="BT29" s="102" t="e">
        <v>#REF!</v>
      </c>
      <c r="BU29" s="103" t="e">
        <v>#REF!</v>
      </c>
      <c r="BV29" s="102" t="e">
        <v>#REF!</v>
      </c>
      <c r="BW29" s="103" t="e">
        <v>#REF!</v>
      </c>
      <c r="BX29" s="102" t="e">
        <v>#REF!</v>
      </c>
      <c r="BY29" s="103" t="e">
        <v>#REF!</v>
      </c>
      <c r="BZ29" s="102" t="e">
        <v>#REF!</v>
      </c>
      <c r="CA29" s="103" t="e">
        <v>#REF!</v>
      </c>
      <c r="CB29" s="102" t="e">
        <v>#REF!</v>
      </c>
      <c r="CC29" s="103" t="e">
        <v>#REF!</v>
      </c>
      <c r="CD29" s="101" t="e">
        <v>#REF!</v>
      </c>
      <c r="CE29" s="22" t="e">
        <v>#REF!</v>
      </c>
      <c r="CF29" s="101" t="e">
        <v>#REF!</v>
      </c>
      <c r="CG29" s="22" t="e">
        <v>#REF!</v>
      </c>
      <c r="CH29" s="101" t="e">
        <v>#REF!</v>
      </c>
      <c r="CI29" s="187" t="e">
        <v>#REF!</v>
      </c>
      <c r="CJ29" s="187" t="e">
        <v>#REF!</v>
      </c>
      <c r="CK29" s="8" t="e">
        <v>#REF!</v>
      </c>
      <c r="CL29" s="8" t="e">
        <v>#REF!</v>
      </c>
      <c r="CM29" s="8" t="e">
        <v>#REF!</v>
      </c>
      <c r="CN29" s="8" t="e">
        <v>#REF!</v>
      </c>
      <c r="CO29" s="8" t="e">
        <v>#REF!</v>
      </c>
    </row>
    <row r="30" spans="2:93" x14ac:dyDescent="0.25">
      <c r="B30" s="411"/>
      <c r="C30" s="237" t="str">
        <f t="shared" si="5"/>
        <v>2007GN</v>
      </c>
      <c r="D30" s="237">
        <f t="shared" si="6"/>
        <v>2007</v>
      </c>
      <c r="E30" s="237" t="s">
        <v>23</v>
      </c>
      <c r="F30" s="26" t="str">
        <f>VLOOKUP(E30,'Bases de Cálculo'!$B$9:$M$38,12,FALSE)</f>
        <v>Primario</v>
      </c>
      <c r="G30" s="26" t="str">
        <f>VLOOKUP(E30,'Bases de Cálculo'!$B$9:$N$38,13,FALSE)</f>
        <v>No Renovable</v>
      </c>
      <c r="H30" s="237" t="e">
        <v>#REF!</v>
      </c>
      <c r="I30" s="96" t="e">
        <v>#REF!</v>
      </c>
      <c r="J30" s="22" t="e">
        <v>#REF!</v>
      </c>
      <c r="K30" s="97" t="e">
        <v>#REF!</v>
      </c>
      <c r="L30" s="22" t="e">
        <v>#REF!</v>
      </c>
      <c r="M30" s="97" t="e">
        <v>#REF!</v>
      </c>
      <c r="N30" s="22" t="e">
        <v>#REF!</v>
      </c>
      <c r="O30" s="97" t="e">
        <v>#REF!</v>
      </c>
      <c r="P30" s="22" t="e">
        <v>#REF!</v>
      </c>
      <c r="Q30" s="97" t="e">
        <v>#REF!</v>
      </c>
      <c r="R30" s="22" t="e">
        <v>#REF!</v>
      </c>
      <c r="S30" s="97" t="e">
        <v>#REF!</v>
      </c>
      <c r="T30" s="22" t="e">
        <v>#REF!</v>
      </c>
      <c r="U30" s="98" t="e">
        <v>#REF!</v>
      </c>
      <c r="V30" s="22" t="e">
        <v>#REF!</v>
      </c>
      <c r="W30" s="98" t="e">
        <v>#REF!</v>
      </c>
      <c r="X30" s="22" t="e">
        <v>#REF!</v>
      </c>
      <c r="Y30" s="99" t="e">
        <v>#REF!</v>
      </c>
      <c r="Z30" s="22" t="e">
        <v>#REF!</v>
      </c>
      <c r="AA30" s="113" t="e">
        <v>#REF!</v>
      </c>
      <c r="AB30" s="22" t="e">
        <v>#REF!</v>
      </c>
      <c r="AC30" s="113" t="e">
        <v>#REF!</v>
      </c>
      <c r="AD30" s="22" t="e">
        <v>#REF!</v>
      </c>
      <c r="AE30" s="113" t="e">
        <v>#REF!</v>
      </c>
      <c r="AF30" s="22" t="e">
        <v>#REF!</v>
      </c>
      <c r="AG30" s="113" t="e">
        <v>#REF!</v>
      </c>
      <c r="AH30" s="22" t="e">
        <v>#REF!</v>
      </c>
      <c r="AI30" s="113" t="e">
        <v>#REF!</v>
      </c>
      <c r="AJ30" s="22" t="e">
        <v>#REF!</v>
      </c>
      <c r="AK30" s="99" t="e">
        <v>#REF!</v>
      </c>
      <c r="AL30" s="96" t="e">
        <v>#REF!</v>
      </c>
      <c r="AM30" s="115" t="e">
        <v>#REF!</v>
      </c>
      <c r="AN30" s="117" t="e">
        <v>#REF!</v>
      </c>
      <c r="AO30" s="100" t="e">
        <v>#REF!</v>
      </c>
      <c r="AP30" s="101" t="e">
        <v>#REF!</v>
      </c>
      <c r="AQ30" s="103" t="e">
        <v>#REF!</v>
      </c>
      <c r="AR30" s="104" t="e">
        <v>#REF!</v>
      </c>
      <c r="AS30" s="22" t="e">
        <v>#REF!</v>
      </c>
      <c r="AT30" s="101" t="e">
        <v>#REF!</v>
      </c>
      <c r="AU30" s="103" t="e">
        <v>#REF!</v>
      </c>
      <c r="AV30" s="104" t="e">
        <v>#REF!</v>
      </c>
      <c r="AW30" s="103" t="e">
        <v>#REF!</v>
      </c>
      <c r="AX30" s="104" t="e">
        <v>#REF!</v>
      </c>
      <c r="AY30" s="103" t="e">
        <v>#REF!</v>
      </c>
      <c r="AZ30" s="104" t="e">
        <v>#REF!</v>
      </c>
      <c r="BA30" s="103" t="e">
        <v>#REF!</v>
      </c>
      <c r="BB30" s="104" t="e">
        <v>#REF!</v>
      </c>
      <c r="BC30" s="103" t="e">
        <v>#REF!</v>
      </c>
      <c r="BD30" s="104" t="e">
        <v>#REF!</v>
      </c>
      <c r="BE30" s="103" t="e">
        <v>#REF!</v>
      </c>
      <c r="BF30" s="104" t="e">
        <v>#REF!</v>
      </c>
      <c r="BG30" s="103" t="e">
        <v>#REF!</v>
      </c>
      <c r="BH30" s="104" t="e">
        <v>#REF!</v>
      </c>
      <c r="BI30" s="103" t="e">
        <v>#REF!</v>
      </c>
      <c r="BJ30" s="104" t="e">
        <v>#REF!</v>
      </c>
      <c r="BK30" s="103" t="e">
        <v>#REF!</v>
      </c>
      <c r="BL30" s="104" t="e">
        <v>#REF!</v>
      </c>
      <c r="BM30" s="103" t="e">
        <v>#REF!</v>
      </c>
      <c r="BN30" s="104" t="e">
        <v>#REF!</v>
      </c>
      <c r="BO30" s="103" t="e">
        <v>#REF!</v>
      </c>
      <c r="BP30" s="104" t="e">
        <v>#REF!</v>
      </c>
      <c r="BQ30" s="103" t="e">
        <v>#REF!</v>
      </c>
      <c r="BR30" s="101" t="e">
        <v>#REF!</v>
      </c>
      <c r="BS30" s="103" t="e">
        <v>#REF!</v>
      </c>
      <c r="BT30" s="102" t="e">
        <v>#REF!</v>
      </c>
      <c r="BU30" s="103" t="e">
        <v>#REF!</v>
      </c>
      <c r="BV30" s="102" t="e">
        <v>#REF!</v>
      </c>
      <c r="BW30" s="103" t="e">
        <v>#REF!</v>
      </c>
      <c r="BX30" s="102" t="e">
        <v>#REF!</v>
      </c>
      <c r="BY30" s="103" t="e">
        <v>#REF!</v>
      </c>
      <c r="BZ30" s="102" t="e">
        <v>#REF!</v>
      </c>
      <c r="CA30" s="103" t="e">
        <v>#REF!</v>
      </c>
      <c r="CB30" s="102" t="e">
        <v>#REF!</v>
      </c>
      <c r="CC30" s="103" t="e">
        <v>#REF!</v>
      </c>
      <c r="CD30" s="101" t="e">
        <v>#REF!</v>
      </c>
      <c r="CE30" s="22" t="e">
        <v>#REF!</v>
      </c>
      <c r="CF30" s="101" t="e">
        <v>#REF!</v>
      </c>
      <c r="CG30" s="22" t="e">
        <v>#REF!</v>
      </c>
      <c r="CH30" s="101" t="e">
        <v>#REF!</v>
      </c>
      <c r="CI30" s="187" t="e">
        <v>#REF!</v>
      </c>
      <c r="CJ30" s="187" t="e">
        <v>#REF!</v>
      </c>
      <c r="CK30" s="8" t="e">
        <v>#REF!</v>
      </c>
      <c r="CL30" s="8" t="e">
        <v>#REF!</v>
      </c>
      <c r="CM30" s="8" t="e">
        <v>#REF!</v>
      </c>
      <c r="CN30" s="8" t="e">
        <v>#REF!</v>
      </c>
      <c r="CO30" s="8" t="e">
        <v>#REF!</v>
      </c>
    </row>
    <row r="31" spans="2:93" x14ac:dyDescent="0.25">
      <c r="B31" s="411"/>
      <c r="C31" s="237" t="str">
        <f t="shared" si="5"/>
        <v>2007HE</v>
      </c>
      <c r="D31" s="237">
        <f t="shared" si="6"/>
        <v>2007</v>
      </c>
      <c r="E31" s="237" t="s">
        <v>24</v>
      </c>
      <c r="F31" s="26" t="str">
        <f>VLOOKUP(E31,'Bases de Cálculo'!$B$9:$M$38,12,FALSE)</f>
        <v>Primario</v>
      </c>
      <c r="G31" s="26" t="str">
        <f>VLOOKUP(E31,'Bases de Cálculo'!$B$9:$N$38,13,FALSE)</f>
        <v>Renovable</v>
      </c>
      <c r="H31" s="237" t="e">
        <v>#REF!</v>
      </c>
      <c r="I31" s="96" t="e">
        <v>#REF!</v>
      </c>
      <c r="J31" s="22" t="e">
        <v>#REF!</v>
      </c>
      <c r="K31" s="97" t="e">
        <v>#REF!</v>
      </c>
      <c r="L31" s="22" t="e">
        <v>#REF!</v>
      </c>
      <c r="M31" s="97" t="e">
        <v>#REF!</v>
      </c>
      <c r="N31" s="22" t="e">
        <v>#REF!</v>
      </c>
      <c r="O31" s="97" t="e">
        <v>#REF!</v>
      </c>
      <c r="P31" s="22" t="e">
        <v>#REF!</v>
      </c>
      <c r="Q31" s="97" t="e">
        <v>#REF!</v>
      </c>
      <c r="R31" s="22" t="e">
        <v>#REF!</v>
      </c>
      <c r="S31" s="97" t="e">
        <v>#REF!</v>
      </c>
      <c r="T31" s="22" t="e">
        <v>#REF!</v>
      </c>
      <c r="U31" s="98" t="e">
        <v>#REF!</v>
      </c>
      <c r="V31" s="22" t="e">
        <v>#REF!</v>
      </c>
      <c r="W31" s="98" t="e">
        <v>#REF!</v>
      </c>
      <c r="X31" s="22" t="e">
        <v>#REF!</v>
      </c>
      <c r="Y31" s="99" t="e">
        <v>#REF!</v>
      </c>
      <c r="Z31" s="22" t="e">
        <v>#REF!</v>
      </c>
      <c r="AA31" s="113" t="e">
        <v>#REF!</v>
      </c>
      <c r="AB31" s="22" t="e">
        <v>#REF!</v>
      </c>
      <c r="AC31" s="113" t="e">
        <v>#REF!</v>
      </c>
      <c r="AD31" s="22" t="e">
        <v>#REF!</v>
      </c>
      <c r="AE31" s="113" t="e">
        <v>#REF!</v>
      </c>
      <c r="AF31" s="22" t="e">
        <v>#REF!</v>
      </c>
      <c r="AG31" s="113" t="e">
        <v>#REF!</v>
      </c>
      <c r="AH31" s="22" t="e">
        <v>#REF!</v>
      </c>
      <c r="AI31" s="113" t="e">
        <v>#REF!</v>
      </c>
      <c r="AJ31" s="22" t="e">
        <v>#REF!</v>
      </c>
      <c r="AK31" s="99" t="e">
        <v>#REF!</v>
      </c>
      <c r="AL31" s="96" t="e">
        <v>#REF!</v>
      </c>
      <c r="AM31" s="115" t="e">
        <v>#REF!</v>
      </c>
      <c r="AN31" s="117" t="e">
        <v>#REF!</v>
      </c>
      <c r="AO31" s="100" t="e">
        <v>#REF!</v>
      </c>
      <c r="AP31" s="101" t="e">
        <v>#REF!</v>
      </c>
      <c r="AQ31" s="103" t="e">
        <v>#REF!</v>
      </c>
      <c r="AR31" s="104" t="e">
        <v>#REF!</v>
      </c>
      <c r="AS31" s="22" t="e">
        <v>#REF!</v>
      </c>
      <c r="AT31" s="101" t="e">
        <v>#REF!</v>
      </c>
      <c r="AU31" s="103" t="e">
        <v>#REF!</v>
      </c>
      <c r="AV31" s="104" t="e">
        <v>#REF!</v>
      </c>
      <c r="AW31" s="103" t="e">
        <v>#REF!</v>
      </c>
      <c r="AX31" s="104" t="e">
        <v>#REF!</v>
      </c>
      <c r="AY31" s="103" t="e">
        <v>#REF!</v>
      </c>
      <c r="AZ31" s="104" t="e">
        <v>#REF!</v>
      </c>
      <c r="BA31" s="103" t="e">
        <v>#REF!</v>
      </c>
      <c r="BB31" s="104" t="e">
        <v>#REF!</v>
      </c>
      <c r="BC31" s="103" t="e">
        <v>#REF!</v>
      </c>
      <c r="BD31" s="104" t="e">
        <v>#REF!</v>
      </c>
      <c r="BE31" s="103" t="e">
        <v>#REF!</v>
      </c>
      <c r="BF31" s="104" t="e">
        <v>#REF!</v>
      </c>
      <c r="BG31" s="103" t="e">
        <v>#REF!</v>
      </c>
      <c r="BH31" s="104" t="e">
        <v>#REF!</v>
      </c>
      <c r="BI31" s="103" t="e">
        <v>#REF!</v>
      </c>
      <c r="BJ31" s="104" t="e">
        <v>#REF!</v>
      </c>
      <c r="BK31" s="103" t="e">
        <v>#REF!</v>
      </c>
      <c r="BL31" s="104" t="e">
        <v>#REF!</v>
      </c>
      <c r="BM31" s="103" t="e">
        <v>#REF!</v>
      </c>
      <c r="BN31" s="104" t="e">
        <v>#REF!</v>
      </c>
      <c r="BO31" s="103" t="e">
        <v>#REF!</v>
      </c>
      <c r="BP31" s="104" t="e">
        <v>#REF!</v>
      </c>
      <c r="BQ31" s="103" t="e">
        <v>#REF!</v>
      </c>
      <c r="BR31" s="101" t="e">
        <v>#REF!</v>
      </c>
      <c r="BS31" s="103" t="e">
        <v>#REF!</v>
      </c>
      <c r="BT31" s="102" t="e">
        <v>#REF!</v>
      </c>
      <c r="BU31" s="103" t="e">
        <v>#REF!</v>
      </c>
      <c r="BV31" s="102" t="e">
        <v>#REF!</v>
      </c>
      <c r="BW31" s="103" t="e">
        <v>#REF!</v>
      </c>
      <c r="BX31" s="102" t="e">
        <v>#REF!</v>
      </c>
      <c r="BY31" s="103" t="e">
        <v>#REF!</v>
      </c>
      <c r="BZ31" s="102" t="e">
        <v>#REF!</v>
      </c>
      <c r="CA31" s="103" t="e">
        <v>#REF!</v>
      </c>
      <c r="CB31" s="102" t="e">
        <v>#REF!</v>
      </c>
      <c r="CC31" s="103" t="e">
        <v>#REF!</v>
      </c>
      <c r="CD31" s="101" t="e">
        <v>#REF!</v>
      </c>
      <c r="CE31" s="22" t="e">
        <v>#REF!</v>
      </c>
      <c r="CF31" s="101" t="e">
        <v>#REF!</v>
      </c>
      <c r="CG31" s="22" t="e">
        <v>#REF!</v>
      </c>
      <c r="CH31" s="101" t="e">
        <v>#REF!</v>
      </c>
      <c r="CI31" s="187" t="e">
        <v>#REF!</v>
      </c>
      <c r="CJ31" s="187" t="e">
        <v>#REF!</v>
      </c>
      <c r="CK31" s="8" t="e">
        <v>#REF!</v>
      </c>
      <c r="CL31" s="8" t="e">
        <v>#REF!</v>
      </c>
      <c r="CM31" s="8" t="e">
        <v>#REF!</v>
      </c>
      <c r="CN31" s="8" t="e">
        <v>#REF!</v>
      </c>
      <c r="CO31" s="8" t="e">
        <v>#REF!</v>
      </c>
    </row>
    <row r="32" spans="2:93" x14ac:dyDescent="0.25">
      <c r="B32" s="411"/>
      <c r="C32" s="237" t="str">
        <f t="shared" si="5"/>
        <v>2007LE</v>
      </c>
      <c r="D32" s="237">
        <f t="shared" si="6"/>
        <v>2007</v>
      </c>
      <c r="E32" s="237" t="s">
        <v>25</v>
      </c>
      <c r="F32" s="26" t="str">
        <f>VLOOKUP(E32,'Bases de Cálculo'!$B$9:$M$38,12,FALSE)</f>
        <v>Primario</v>
      </c>
      <c r="G32" s="26" t="str">
        <f>VLOOKUP(E32,'Bases de Cálculo'!$B$9:$N$38,13,FALSE)</f>
        <v>Renovable</v>
      </c>
      <c r="H32" s="237" t="e">
        <v>#REF!</v>
      </c>
      <c r="I32" s="96" t="e">
        <v>#REF!</v>
      </c>
      <c r="J32" s="22" t="e">
        <v>#REF!</v>
      </c>
      <c r="K32" s="97" t="e">
        <v>#REF!</v>
      </c>
      <c r="L32" s="22" t="e">
        <v>#REF!</v>
      </c>
      <c r="M32" s="97" t="e">
        <v>#REF!</v>
      </c>
      <c r="N32" s="22" t="e">
        <v>#REF!</v>
      </c>
      <c r="O32" s="97" t="e">
        <v>#REF!</v>
      </c>
      <c r="P32" s="22" t="e">
        <v>#REF!</v>
      </c>
      <c r="Q32" s="97" t="e">
        <v>#REF!</v>
      </c>
      <c r="R32" s="22" t="e">
        <v>#REF!</v>
      </c>
      <c r="S32" s="97" t="e">
        <v>#REF!</v>
      </c>
      <c r="T32" s="22" t="e">
        <v>#REF!</v>
      </c>
      <c r="U32" s="98" t="e">
        <v>#REF!</v>
      </c>
      <c r="V32" s="22" t="e">
        <v>#REF!</v>
      </c>
      <c r="W32" s="98" t="e">
        <v>#REF!</v>
      </c>
      <c r="X32" s="22" t="e">
        <v>#REF!</v>
      </c>
      <c r="Y32" s="99" t="e">
        <v>#REF!</v>
      </c>
      <c r="Z32" s="22" t="e">
        <v>#REF!</v>
      </c>
      <c r="AA32" s="113" t="e">
        <v>#REF!</v>
      </c>
      <c r="AB32" s="22" t="e">
        <v>#REF!</v>
      </c>
      <c r="AC32" s="113" t="e">
        <v>#REF!</v>
      </c>
      <c r="AD32" s="22" t="e">
        <v>#REF!</v>
      </c>
      <c r="AE32" s="113" t="e">
        <v>#REF!</v>
      </c>
      <c r="AF32" s="22" t="e">
        <v>#REF!</v>
      </c>
      <c r="AG32" s="113" t="e">
        <v>#REF!</v>
      </c>
      <c r="AH32" s="22" t="e">
        <v>#REF!</v>
      </c>
      <c r="AI32" s="113" t="e">
        <v>#REF!</v>
      </c>
      <c r="AJ32" s="22" t="e">
        <v>#REF!</v>
      </c>
      <c r="AK32" s="99" t="e">
        <v>#REF!</v>
      </c>
      <c r="AL32" s="96" t="e">
        <v>#REF!</v>
      </c>
      <c r="AM32" s="115" t="e">
        <v>#REF!</v>
      </c>
      <c r="AN32" s="117" t="e">
        <v>#REF!</v>
      </c>
      <c r="AO32" s="100" t="e">
        <v>#REF!</v>
      </c>
      <c r="AP32" s="101" t="e">
        <v>#REF!</v>
      </c>
      <c r="AQ32" s="103" t="e">
        <v>#REF!</v>
      </c>
      <c r="AR32" s="104" t="e">
        <v>#REF!</v>
      </c>
      <c r="AS32" s="22" t="e">
        <v>#REF!</v>
      </c>
      <c r="AT32" s="101" t="e">
        <v>#REF!</v>
      </c>
      <c r="AU32" s="103" t="e">
        <v>#REF!</v>
      </c>
      <c r="AV32" s="104" t="e">
        <v>#REF!</v>
      </c>
      <c r="AW32" s="103" t="e">
        <v>#REF!</v>
      </c>
      <c r="AX32" s="104" t="e">
        <v>#REF!</v>
      </c>
      <c r="AY32" s="103" t="e">
        <v>#REF!</v>
      </c>
      <c r="AZ32" s="104" t="e">
        <v>#REF!</v>
      </c>
      <c r="BA32" s="103" t="e">
        <v>#REF!</v>
      </c>
      <c r="BB32" s="104" t="e">
        <v>#REF!</v>
      </c>
      <c r="BC32" s="103" t="e">
        <v>#REF!</v>
      </c>
      <c r="BD32" s="104" t="e">
        <v>#REF!</v>
      </c>
      <c r="BE32" s="103" t="e">
        <v>#REF!</v>
      </c>
      <c r="BF32" s="104" t="e">
        <v>#REF!</v>
      </c>
      <c r="BG32" s="103" t="e">
        <v>#REF!</v>
      </c>
      <c r="BH32" s="104" t="e">
        <v>#REF!</v>
      </c>
      <c r="BI32" s="103" t="e">
        <v>#REF!</v>
      </c>
      <c r="BJ32" s="104" t="e">
        <v>#REF!</v>
      </c>
      <c r="BK32" s="103" t="e">
        <v>#REF!</v>
      </c>
      <c r="BL32" s="104" t="e">
        <v>#REF!</v>
      </c>
      <c r="BM32" s="103" t="e">
        <v>#REF!</v>
      </c>
      <c r="BN32" s="104" t="e">
        <v>#REF!</v>
      </c>
      <c r="BO32" s="103" t="e">
        <v>#REF!</v>
      </c>
      <c r="BP32" s="104" t="e">
        <v>#REF!</v>
      </c>
      <c r="BQ32" s="103" t="e">
        <v>#REF!</v>
      </c>
      <c r="BR32" s="101" t="e">
        <v>#REF!</v>
      </c>
      <c r="BS32" s="103" t="e">
        <v>#REF!</v>
      </c>
      <c r="BT32" s="102" t="e">
        <v>#REF!</v>
      </c>
      <c r="BU32" s="103" t="e">
        <v>#REF!</v>
      </c>
      <c r="BV32" s="102" t="e">
        <v>#REF!</v>
      </c>
      <c r="BW32" s="103" t="e">
        <v>#REF!</v>
      </c>
      <c r="BX32" s="102" t="e">
        <v>#REF!</v>
      </c>
      <c r="BY32" s="103" t="e">
        <v>#REF!</v>
      </c>
      <c r="BZ32" s="102" t="e">
        <v>#REF!</v>
      </c>
      <c r="CA32" s="103" t="e">
        <v>#REF!</v>
      </c>
      <c r="CB32" s="102" t="e">
        <v>#REF!</v>
      </c>
      <c r="CC32" s="103" t="e">
        <v>#REF!</v>
      </c>
      <c r="CD32" s="101" t="e">
        <v>#REF!</v>
      </c>
      <c r="CE32" s="22" t="e">
        <v>#REF!</v>
      </c>
      <c r="CF32" s="101" t="e">
        <v>#REF!</v>
      </c>
      <c r="CG32" s="22" t="e">
        <v>#REF!</v>
      </c>
      <c r="CH32" s="101" t="e">
        <v>#REF!</v>
      </c>
      <c r="CI32" s="187" t="e">
        <v>#REF!</v>
      </c>
      <c r="CJ32" s="187" t="e">
        <v>#REF!</v>
      </c>
      <c r="CK32" s="8" t="e">
        <v>#REF!</v>
      </c>
      <c r="CL32" s="8" t="e">
        <v>#REF!</v>
      </c>
      <c r="CM32" s="8" t="e">
        <v>#REF!</v>
      </c>
      <c r="CN32" s="8" t="e">
        <v>#REF!</v>
      </c>
      <c r="CO32" s="8" t="e">
        <v>#REF!</v>
      </c>
    </row>
    <row r="33" spans="2:93" x14ac:dyDescent="0.25">
      <c r="B33" s="411"/>
      <c r="C33" s="237" t="str">
        <f t="shared" si="5"/>
        <v>2007PT</v>
      </c>
      <c r="D33" s="237">
        <f t="shared" si="6"/>
        <v>2007</v>
      </c>
      <c r="E33" s="237" t="s">
        <v>26</v>
      </c>
      <c r="F33" s="26" t="str">
        <f>VLOOKUP(E33,'Bases de Cálculo'!$B$9:$M$38,12,FALSE)</f>
        <v>Primario</v>
      </c>
      <c r="G33" s="26" t="str">
        <f>VLOOKUP(E33,'Bases de Cálculo'!$B$9:$N$38,13,FALSE)</f>
        <v>No Renovable</v>
      </c>
      <c r="H33" s="237" t="e">
        <v>#REF!</v>
      </c>
      <c r="I33" s="96" t="e">
        <v>#REF!</v>
      </c>
      <c r="J33" s="22" t="e">
        <v>#REF!</v>
      </c>
      <c r="K33" s="97" t="e">
        <v>#REF!</v>
      </c>
      <c r="L33" s="22" t="e">
        <v>#REF!</v>
      </c>
      <c r="M33" s="97" t="e">
        <v>#REF!</v>
      </c>
      <c r="N33" s="22" t="e">
        <v>#REF!</v>
      </c>
      <c r="O33" s="97" t="e">
        <v>#REF!</v>
      </c>
      <c r="P33" s="22" t="e">
        <v>#REF!</v>
      </c>
      <c r="Q33" s="97" t="e">
        <v>#REF!</v>
      </c>
      <c r="R33" s="22" t="e">
        <v>#REF!</v>
      </c>
      <c r="S33" s="97" t="e">
        <v>#REF!</v>
      </c>
      <c r="T33" s="22" t="e">
        <v>#REF!</v>
      </c>
      <c r="U33" s="98" t="e">
        <v>#REF!</v>
      </c>
      <c r="V33" s="22" t="e">
        <v>#REF!</v>
      </c>
      <c r="W33" s="98" t="e">
        <v>#REF!</v>
      </c>
      <c r="X33" s="22" t="e">
        <v>#REF!</v>
      </c>
      <c r="Y33" s="99" t="e">
        <v>#REF!</v>
      </c>
      <c r="Z33" s="22" t="e">
        <v>#REF!</v>
      </c>
      <c r="AA33" s="113" t="e">
        <v>#REF!</v>
      </c>
      <c r="AB33" s="22" t="e">
        <v>#REF!</v>
      </c>
      <c r="AC33" s="113" t="e">
        <v>#REF!</v>
      </c>
      <c r="AD33" s="22" t="e">
        <v>#REF!</v>
      </c>
      <c r="AE33" s="113" t="e">
        <v>#REF!</v>
      </c>
      <c r="AF33" s="22" t="e">
        <v>#REF!</v>
      </c>
      <c r="AG33" s="113" t="e">
        <v>#REF!</v>
      </c>
      <c r="AH33" s="22" t="e">
        <v>#REF!</v>
      </c>
      <c r="AI33" s="113" t="e">
        <v>#REF!</v>
      </c>
      <c r="AJ33" s="22" t="e">
        <v>#REF!</v>
      </c>
      <c r="AK33" s="99" t="e">
        <v>#REF!</v>
      </c>
      <c r="AL33" s="96" t="e">
        <v>#REF!</v>
      </c>
      <c r="AM33" s="115" t="e">
        <v>#REF!</v>
      </c>
      <c r="AN33" s="117" t="e">
        <v>#REF!</v>
      </c>
      <c r="AO33" s="100" t="e">
        <v>#REF!</v>
      </c>
      <c r="AP33" s="101" t="e">
        <v>#REF!</v>
      </c>
      <c r="AQ33" s="103" t="e">
        <v>#REF!</v>
      </c>
      <c r="AR33" s="104" t="e">
        <v>#REF!</v>
      </c>
      <c r="AS33" s="22" t="e">
        <v>#REF!</v>
      </c>
      <c r="AT33" s="101" t="e">
        <v>#REF!</v>
      </c>
      <c r="AU33" s="103" t="e">
        <v>#REF!</v>
      </c>
      <c r="AV33" s="104" t="e">
        <v>#REF!</v>
      </c>
      <c r="AW33" s="103" t="e">
        <v>#REF!</v>
      </c>
      <c r="AX33" s="104" t="e">
        <v>#REF!</v>
      </c>
      <c r="AY33" s="103" t="e">
        <v>#REF!</v>
      </c>
      <c r="AZ33" s="104" t="e">
        <v>#REF!</v>
      </c>
      <c r="BA33" s="103" t="e">
        <v>#REF!</v>
      </c>
      <c r="BB33" s="104" t="e">
        <v>#REF!</v>
      </c>
      <c r="BC33" s="103" t="e">
        <v>#REF!</v>
      </c>
      <c r="BD33" s="104" t="e">
        <v>#REF!</v>
      </c>
      <c r="BE33" s="103" t="e">
        <v>#REF!</v>
      </c>
      <c r="BF33" s="104" t="e">
        <v>#REF!</v>
      </c>
      <c r="BG33" s="103" t="e">
        <v>#REF!</v>
      </c>
      <c r="BH33" s="104" t="e">
        <v>#REF!</v>
      </c>
      <c r="BI33" s="103" t="e">
        <v>#REF!</v>
      </c>
      <c r="BJ33" s="104" t="e">
        <v>#REF!</v>
      </c>
      <c r="BK33" s="103" t="e">
        <v>#REF!</v>
      </c>
      <c r="BL33" s="104" t="e">
        <v>#REF!</v>
      </c>
      <c r="BM33" s="103" t="e">
        <v>#REF!</v>
      </c>
      <c r="BN33" s="104" t="e">
        <v>#REF!</v>
      </c>
      <c r="BO33" s="103" t="e">
        <v>#REF!</v>
      </c>
      <c r="BP33" s="104" t="e">
        <v>#REF!</v>
      </c>
      <c r="BQ33" s="103" t="e">
        <v>#REF!</v>
      </c>
      <c r="BR33" s="101" t="e">
        <v>#REF!</v>
      </c>
      <c r="BS33" s="103" t="e">
        <v>#REF!</v>
      </c>
      <c r="BT33" s="102" t="e">
        <v>#REF!</v>
      </c>
      <c r="BU33" s="103" t="e">
        <v>#REF!</v>
      </c>
      <c r="BV33" s="102" t="e">
        <v>#REF!</v>
      </c>
      <c r="BW33" s="103" t="e">
        <v>#REF!</v>
      </c>
      <c r="BX33" s="102" t="e">
        <v>#REF!</v>
      </c>
      <c r="BY33" s="103" t="e">
        <v>#REF!</v>
      </c>
      <c r="BZ33" s="102" t="e">
        <v>#REF!</v>
      </c>
      <c r="CA33" s="103" t="e">
        <v>#REF!</v>
      </c>
      <c r="CB33" s="102" t="e">
        <v>#REF!</v>
      </c>
      <c r="CC33" s="103" t="e">
        <v>#REF!</v>
      </c>
      <c r="CD33" s="101" t="e">
        <v>#REF!</v>
      </c>
      <c r="CE33" s="22" t="e">
        <v>#REF!</v>
      </c>
      <c r="CF33" s="101" t="e">
        <v>#REF!</v>
      </c>
      <c r="CG33" s="22" t="e">
        <v>#REF!</v>
      </c>
      <c r="CH33" s="101" t="e">
        <v>#REF!</v>
      </c>
      <c r="CI33" s="187" t="e">
        <v>#REF!</v>
      </c>
      <c r="CJ33" s="187" t="e">
        <v>#REF!</v>
      </c>
      <c r="CK33" s="8" t="e">
        <v>#REF!</v>
      </c>
      <c r="CL33" s="8" t="e">
        <v>#REF!</v>
      </c>
      <c r="CM33" s="8" t="e">
        <v>#REF!</v>
      </c>
      <c r="CN33" s="8" t="e">
        <v>#REF!</v>
      </c>
      <c r="CO33" s="8" t="e">
        <v>#REF!</v>
      </c>
    </row>
    <row r="34" spans="2:93" x14ac:dyDescent="0.25">
      <c r="B34" s="411"/>
      <c r="C34" s="237" t="str">
        <f t="shared" si="5"/>
        <v>2007RC</v>
      </c>
      <c r="D34" s="237">
        <f t="shared" si="6"/>
        <v>2007</v>
      </c>
      <c r="E34" s="237" t="s">
        <v>27</v>
      </c>
      <c r="F34" s="26" t="str">
        <f>VLOOKUP(E34,'Bases de Cálculo'!$B$9:$M$38,12,FALSE)</f>
        <v>Primario</v>
      </c>
      <c r="G34" s="26" t="str">
        <f>VLOOKUP(E34,'Bases de Cálculo'!$B$9:$N$38,13,FALSE)</f>
        <v>Renovable</v>
      </c>
      <c r="H34" s="237" t="e">
        <v>#REF!</v>
      </c>
      <c r="I34" s="96" t="e">
        <v>#REF!</v>
      </c>
      <c r="J34" s="22" t="e">
        <v>#REF!</v>
      </c>
      <c r="K34" s="97" t="e">
        <v>#REF!</v>
      </c>
      <c r="L34" s="22" t="e">
        <v>#REF!</v>
      </c>
      <c r="M34" s="97" t="e">
        <v>#REF!</v>
      </c>
      <c r="N34" s="22" t="e">
        <v>#REF!</v>
      </c>
      <c r="O34" s="97" t="e">
        <v>#REF!</v>
      </c>
      <c r="P34" s="22" t="e">
        <v>#REF!</v>
      </c>
      <c r="Q34" s="97" t="e">
        <v>#REF!</v>
      </c>
      <c r="R34" s="22" t="e">
        <v>#REF!</v>
      </c>
      <c r="S34" s="97" t="e">
        <v>#REF!</v>
      </c>
      <c r="T34" s="22" t="e">
        <v>#REF!</v>
      </c>
      <c r="U34" s="98" t="e">
        <v>#REF!</v>
      </c>
      <c r="V34" s="22" t="e">
        <v>#REF!</v>
      </c>
      <c r="W34" s="98" t="e">
        <v>#REF!</v>
      </c>
      <c r="X34" s="22" t="e">
        <v>#REF!</v>
      </c>
      <c r="Y34" s="99" t="e">
        <v>#REF!</v>
      </c>
      <c r="Z34" s="22" t="e">
        <v>#REF!</v>
      </c>
      <c r="AA34" s="113" t="e">
        <v>#REF!</v>
      </c>
      <c r="AB34" s="22" t="e">
        <v>#REF!</v>
      </c>
      <c r="AC34" s="113" t="e">
        <v>#REF!</v>
      </c>
      <c r="AD34" s="22" t="e">
        <v>#REF!</v>
      </c>
      <c r="AE34" s="113" t="e">
        <v>#REF!</v>
      </c>
      <c r="AF34" s="22" t="e">
        <v>#REF!</v>
      </c>
      <c r="AG34" s="113" t="e">
        <v>#REF!</v>
      </c>
      <c r="AH34" s="22" t="e">
        <v>#REF!</v>
      </c>
      <c r="AI34" s="113" t="e">
        <v>#REF!</v>
      </c>
      <c r="AJ34" s="22" t="e">
        <v>#REF!</v>
      </c>
      <c r="AK34" s="99" t="e">
        <v>#REF!</v>
      </c>
      <c r="AL34" s="96" t="e">
        <v>#REF!</v>
      </c>
      <c r="AM34" s="115" t="e">
        <v>#REF!</v>
      </c>
      <c r="AN34" s="117" t="e">
        <v>#REF!</v>
      </c>
      <c r="AO34" s="100" t="e">
        <v>#REF!</v>
      </c>
      <c r="AP34" s="101" t="e">
        <v>#REF!</v>
      </c>
      <c r="AQ34" s="103" t="e">
        <v>#REF!</v>
      </c>
      <c r="AR34" s="104" t="e">
        <v>#REF!</v>
      </c>
      <c r="AS34" s="22" t="e">
        <v>#REF!</v>
      </c>
      <c r="AT34" s="101" t="e">
        <v>#REF!</v>
      </c>
      <c r="AU34" s="103" t="e">
        <v>#REF!</v>
      </c>
      <c r="AV34" s="104" t="e">
        <v>#REF!</v>
      </c>
      <c r="AW34" s="103" t="e">
        <v>#REF!</v>
      </c>
      <c r="AX34" s="104" t="e">
        <v>#REF!</v>
      </c>
      <c r="AY34" s="103" t="e">
        <v>#REF!</v>
      </c>
      <c r="AZ34" s="104" t="e">
        <v>#REF!</v>
      </c>
      <c r="BA34" s="103" t="e">
        <v>#REF!</v>
      </c>
      <c r="BB34" s="104" t="e">
        <v>#REF!</v>
      </c>
      <c r="BC34" s="103" t="e">
        <v>#REF!</v>
      </c>
      <c r="BD34" s="104" t="e">
        <v>#REF!</v>
      </c>
      <c r="BE34" s="103" t="e">
        <v>#REF!</v>
      </c>
      <c r="BF34" s="104" t="e">
        <v>#REF!</v>
      </c>
      <c r="BG34" s="103" t="e">
        <v>#REF!</v>
      </c>
      <c r="BH34" s="104" t="e">
        <v>#REF!</v>
      </c>
      <c r="BI34" s="103" t="e">
        <v>#REF!</v>
      </c>
      <c r="BJ34" s="104" t="e">
        <v>#REF!</v>
      </c>
      <c r="BK34" s="103" t="e">
        <v>#REF!</v>
      </c>
      <c r="BL34" s="104" t="e">
        <v>#REF!</v>
      </c>
      <c r="BM34" s="103" t="e">
        <v>#REF!</v>
      </c>
      <c r="BN34" s="104" t="e">
        <v>#REF!</v>
      </c>
      <c r="BO34" s="103" t="e">
        <v>#REF!</v>
      </c>
      <c r="BP34" s="104" t="e">
        <v>#REF!</v>
      </c>
      <c r="BQ34" s="103" t="e">
        <v>#REF!</v>
      </c>
      <c r="BR34" s="101" t="e">
        <v>#REF!</v>
      </c>
      <c r="BS34" s="103" t="e">
        <v>#REF!</v>
      </c>
      <c r="BT34" s="102" t="e">
        <v>#REF!</v>
      </c>
      <c r="BU34" s="103" t="e">
        <v>#REF!</v>
      </c>
      <c r="BV34" s="102" t="e">
        <v>#REF!</v>
      </c>
      <c r="BW34" s="103" t="e">
        <v>#REF!</v>
      </c>
      <c r="BX34" s="102" t="e">
        <v>#REF!</v>
      </c>
      <c r="BY34" s="103" t="e">
        <v>#REF!</v>
      </c>
      <c r="BZ34" s="102" t="e">
        <v>#REF!</v>
      </c>
      <c r="CA34" s="103" t="e">
        <v>#REF!</v>
      </c>
      <c r="CB34" s="102" t="e">
        <v>#REF!</v>
      </c>
      <c r="CC34" s="103" t="e">
        <v>#REF!</v>
      </c>
      <c r="CD34" s="101" t="e">
        <v>#REF!</v>
      </c>
      <c r="CE34" s="22" t="e">
        <v>#REF!</v>
      </c>
      <c r="CF34" s="101" t="e">
        <v>#REF!</v>
      </c>
      <c r="CG34" s="22" t="e">
        <v>#REF!</v>
      </c>
      <c r="CH34" s="101" t="e">
        <v>#REF!</v>
      </c>
      <c r="CI34" s="187" t="e">
        <v>#REF!</v>
      </c>
      <c r="CJ34" s="187" t="e">
        <v>#REF!</v>
      </c>
      <c r="CK34" s="8" t="e">
        <v>#REF!</v>
      </c>
      <c r="CL34" s="8" t="e">
        <v>#REF!</v>
      </c>
      <c r="CM34" s="8" t="e">
        <v>#REF!</v>
      </c>
      <c r="CN34" s="8" t="e">
        <v>#REF!</v>
      </c>
      <c r="CO34" s="8" t="e">
        <v>#REF!</v>
      </c>
    </row>
    <row r="35" spans="2:93" x14ac:dyDescent="0.25">
      <c r="B35" s="411"/>
      <c r="C35" s="237" t="str">
        <f t="shared" si="5"/>
        <v>2007OR</v>
      </c>
      <c r="D35" s="237">
        <f t="shared" si="6"/>
        <v>2007</v>
      </c>
      <c r="E35" s="237" t="s">
        <v>113</v>
      </c>
      <c r="F35" s="26" t="str">
        <f>VLOOKUP(E35,'Bases de Cálculo'!$B$9:$M$38,12,FALSE)</f>
        <v>Primario</v>
      </c>
      <c r="G35" s="26" t="str">
        <f>VLOOKUP(E35,'Bases de Cálculo'!$B$9:$N$38,13,FALSE)</f>
        <v>Renovable</v>
      </c>
      <c r="H35" s="237" t="e">
        <v>#REF!</v>
      </c>
      <c r="I35" s="96" t="e">
        <v>#REF!</v>
      </c>
      <c r="J35" s="22" t="e">
        <v>#REF!</v>
      </c>
      <c r="K35" s="97" t="e">
        <v>#REF!</v>
      </c>
      <c r="L35" s="22" t="e">
        <v>#REF!</v>
      </c>
      <c r="M35" s="97" t="e">
        <v>#REF!</v>
      </c>
      <c r="N35" s="22" t="e">
        <v>#REF!</v>
      </c>
      <c r="O35" s="97" t="e">
        <v>#REF!</v>
      </c>
      <c r="P35" s="22" t="e">
        <v>#REF!</v>
      </c>
      <c r="Q35" s="97" t="e">
        <v>#REF!</v>
      </c>
      <c r="R35" s="22" t="e">
        <v>#REF!</v>
      </c>
      <c r="S35" s="97" t="e">
        <v>#REF!</v>
      </c>
      <c r="T35" s="22" t="e">
        <v>#REF!</v>
      </c>
      <c r="U35" s="98" t="e">
        <v>#REF!</v>
      </c>
      <c r="V35" s="22" t="e">
        <v>#REF!</v>
      </c>
      <c r="W35" s="98" t="e">
        <v>#REF!</v>
      </c>
      <c r="X35" s="22" t="e">
        <v>#REF!</v>
      </c>
      <c r="Y35" s="99" t="e">
        <v>#REF!</v>
      </c>
      <c r="Z35" s="22" t="e">
        <v>#REF!</v>
      </c>
      <c r="AA35" s="113" t="e">
        <v>#REF!</v>
      </c>
      <c r="AB35" s="22" t="e">
        <v>#REF!</v>
      </c>
      <c r="AC35" s="113" t="e">
        <v>#REF!</v>
      </c>
      <c r="AD35" s="22" t="e">
        <v>#REF!</v>
      </c>
      <c r="AE35" s="113" t="e">
        <v>#REF!</v>
      </c>
      <c r="AF35" s="22" t="e">
        <v>#REF!</v>
      </c>
      <c r="AG35" s="113" t="e">
        <v>#REF!</v>
      </c>
      <c r="AH35" s="22" t="e">
        <v>#REF!</v>
      </c>
      <c r="AI35" s="113" t="e">
        <v>#REF!</v>
      </c>
      <c r="AJ35" s="22" t="e">
        <v>#REF!</v>
      </c>
      <c r="AK35" s="99" t="e">
        <v>#REF!</v>
      </c>
      <c r="AL35" s="96" t="e">
        <v>#REF!</v>
      </c>
      <c r="AM35" s="115" t="e">
        <v>#REF!</v>
      </c>
      <c r="AN35" s="117" t="e">
        <v>#REF!</v>
      </c>
      <c r="AO35" s="100" t="e">
        <v>#REF!</v>
      </c>
      <c r="AP35" s="101" t="e">
        <v>#REF!</v>
      </c>
      <c r="AQ35" s="103" t="e">
        <v>#REF!</v>
      </c>
      <c r="AR35" s="104" t="e">
        <v>#REF!</v>
      </c>
      <c r="AS35" s="22" t="e">
        <v>#REF!</v>
      </c>
      <c r="AT35" s="101" t="e">
        <v>#REF!</v>
      </c>
      <c r="AU35" s="103" t="e">
        <v>#REF!</v>
      </c>
      <c r="AV35" s="104" t="e">
        <v>#REF!</v>
      </c>
      <c r="AW35" s="103" t="e">
        <v>#REF!</v>
      </c>
      <c r="AX35" s="104" t="e">
        <v>#REF!</v>
      </c>
      <c r="AY35" s="103" t="e">
        <v>#REF!</v>
      </c>
      <c r="AZ35" s="104" t="e">
        <v>#REF!</v>
      </c>
      <c r="BA35" s="103" t="e">
        <v>#REF!</v>
      </c>
      <c r="BB35" s="104" t="e">
        <v>#REF!</v>
      </c>
      <c r="BC35" s="103" t="e">
        <v>#REF!</v>
      </c>
      <c r="BD35" s="104" t="e">
        <v>#REF!</v>
      </c>
      <c r="BE35" s="103" t="e">
        <v>#REF!</v>
      </c>
      <c r="BF35" s="104" t="e">
        <v>#REF!</v>
      </c>
      <c r="BG35" s="103" t="e">
        <v>#REF!</v>
      </c>
      <c r="BH35" s="104" t="e">
        <v>#REF!</v>
      </c>
      <c r="BI35" s="103" t="e">
        <v>#REF!</v>
      </c>
      <c r="BJ35" s="104" t="e">
        <v>#REF!</v>
      </c>
      <c r="BK35" s="103" t="e">
        <v>#REF!</v>
      </c>
      <c r="BL35" s="104" t="e">
        <v>#REF!</v>
      </c>
      <c r="BM35" s="103" t="e">
        <v>#REF!</v>
      </c>
      <c r="BN35" s="104" t="e">
        <v>#REF!</v>
      </c>
      <c r="BO35" s="103" t="e">
        <v>#REF!</v>
      </c>
      <c r="BP35" s="104" t="e">
        <v>#REF!</v>
      </c>
      <c r="BQ35" s="103" t="e">
        <v>#REF!</v>
      </c>
      <c r="BR35" s="101" t="e">
        <v>#REF!</v>
      </c>
      <c r="BS35" s="103" t="e">
        <v>#REF!</v>
      </c>
      <c r="BT35" s="102" t="e">
        <v>#REF!</v>
      </c>
      <c r="BU35" s="103" t="e">
        <v>#REF!</v>
      </c>
      <c r="BV35" s="102" t="e">
        <v>#REF!</v>
      </c>
      <c r="BW35" s="103" t="e">
        <v>#REF!</v>
      </c>
      <c r="BX35" s="102" t="e">
        <v>#REF!</v>
      </c>
      <c r="BY35" s="103" t="e">
        <v>#REF!</v>
      </c>
      <c r="BZ35" s="102" t="e">
        <v>#REF!</v>
      </c>
      <c r="CA35" s="103" t="e">
        <v>#REF!</v>
      </c>
      <c r="CB35" s="102" t="e">
        <v>#REF!</v>
      </c>
      <c r="CC35" s="103" t="e">
        <v>#REF!</v>
      </c>
      <c r="CD35" s="101" t="e">
        <v>#REF!</v>
      </c>
      <c r="CE35" s="22" t="e">
        <v>#REF!</v>
      </c>
      <c r="CF35" s="101" t="e">
        <v>#REF!</v>
      </c>
      <c r="CG35" s="22" t="e">
        <v>#REF!</v>
      </c>
      <c r="CH35" s="101" t="e">
        <v>#REF!</v>
      </c>
      <c r="CI35" s="187" t="e">
        <v>#REF!</v>
      </c>
      <c r="CJ35" s="187" t="e">
        <v>#REF!</v>
      </c>
      <c r="CK35" s="8" t="e">
        <v>#REF!</v>
      </c>
      <c r="CL35" s="8" t="e">
        <v>#REF!</v>
      </c>
      <c r="CM35" s="8" t="e">
        <v>#REF!</v>
      </c>
      <c r="CN35" s="8" t="e">
        <v>#REF!</v>
      </c>
      <c r="CO35" s="8" t="e">
        <v>#REF!</v>
      </c>
    </row>
    <row r="36" spans="2:93" x14ac:dyDescent="0.25">
      <c r="B36" s="410" t="s">
        <v>42</v>
      </c>
      <c r="C36" s="15" t="str">
        <f t="shared" si="5"/>
        <v>2007TOTALS</v>
      </c>
      <c r="D36" s="238">
        <f t="shared" si="6"/>
        <v>2007</v>
      </c>
      <c r="E36" s="15" t="s">
        <v>258</v>
      </c>
      <c r="F36" s="87" t="e">
        <f>VLOOKUP(E36,'Bases de Cálculo'!$B$9:$M$38,12,FALSE)</f>
        <v>#N/A</v>
      </c>
      <c r="G36" s="87" t="e">
        <f>VLOOKUP(E36,'Bases de Cálculo'!$B$9:$N$38,13,FALSE)</f>
        <v>#N/A</v>
      </c>
      <c r="H36" s="238" t="e">
        <v>#REF!</v>
      </c>
      <c r="I36" s="156" t="e">
        <v>#REF!</v>
      </c>
      <c r="J36" s="22" t="e">
        <v>#REF!</v>
      </c>
      <c r="K36" s="23" t="e">
        <v>#REF!</v>
      </c>
      <c r="L36" s="22" t="e">
        <v>#REF!</v>
      </c>
      <c r="M36" s="23" t="e">
        <v>#REF!</v>
      </c>
      <c r="N36" s="22" t="e">
        <v>#REF!</v>
      </c>
      <c r="O36" s="23" t="e">
        <v>#REF!</v>
      </c>
      <c r="P36" s="22" t="e">
        <v>#REF!</v>
      </c>
      <c r="Q36" s="23" t="e">
        <v>#REF!</v>
      </c>
      <c r="R36" s="22" t="e">
        <v>#REF!</v>
      </c>
      <c r="S36" s="23" t="e">
        <v>#REF!</v>
      </c>
      <c r="T36" s="22" t="e">
        <v>#REF!</v>
      </c>
      <c r="U36" s="23" t="e">
        <v>#REF!</v>
      </c>
      <c r="V36" s="22" t="e">
        <v>#REF!</v>
      </c>
      <c r="W36" s="23" t="e">
        <v>#REF!</v>
      </c>
      <c r="X36" s="22" t="e">
        <v>#REF!</v>
      </c>
      <c r="Y36" s="156" t="e">
        <v>#REF!</v>
      </c>
      <c r="Z36" s="22" t="e">
        <v>#REF!</v>
      </c>
      <c r="AA36" s="23" t="e">
        <v>#REF!</v>
      </c>
      <c r="AB36" s="22" t="e">
        <v>#REF!</v>
      </c>
      <c r="AC36" s="23" t="e">
        <v>#REF!</v>
      </c>
      <c r="AD36" s="22" t="e">
        <v>#REF!</v>
      </c>
      <c r="AE36" s="23" t="e">
        <v>#REF!</v>
      </c>
      <c r="AF36" s="22" t="e">
        <v>#REF!</v>
      </c>
      <c r="AG36" s="23" t="e">
        <v>#REF!</v>
      </c>
      <c r="AH36" s="22" t="e">
        <v>#REF!</v>
      </c>
      <c r="AI36" s="23" t="e">
        <v>#REF!</v>
      </c>
      <c r="AJ36" s="22" t="e">
        <v>#REF!</v>
      </c>
      <c r="AK36" s="23" t="e">
        <v>#REF!</v>
      </c>
      <c r="AL36" s="156" t="e">
        <v>#REF!</v>
      </c>
      <c r="AM36" s="22" t="e">
        <v>#REF!</v>
      </c>
      <c r="AN36" s="156" t="e">
        <v>#REF!</v>
      </c>
      <c r="AO36" s="22" t="e">
        <v>#REF!</v>
      </c>
      <c r="AP36" s="23" t="e">
        <v>#REF!</v>
      </c>
      <c r="AQ36" s="22" t="e">
        <v>#REF!</v>
      </c>
      <c r="AR36" s="23" t="e">
        <v>#REF!</v>
      </c>
      <c r="AS36" s="22" t="e">
        <v>#REF!</v>
      </c>
      <c r="AT36" s="156" t="e">
        <v>#REF!</v>
      </c>
      <c r="AU36" s="22" t="e">
        <v>#REF!</v>
      </c>
      <c r="AV36" s="23" t="e">
        <v>#REF!</v>
      </c>
      <c r="AW36" s="22" t="e">
        <v>#REF!</v>
      </c>
      <c r="AX36" s="23" t="e">
        <v>#REF!</v>
      </c>
      <c r="AY36" s="22" t="e">
        <v>#REF!</v>
      </c>
      <c r="AZ36" s="23" t="e">
        <v>#REF!</v>
      </c>
      <c r="BA36" s="22" t="e">
        <v>#REF!</v>
      </c>
      <c r="BB36" s="23" t="e">
        <v>#REF!</v>
      </c>
      <c r="BC36" s="22" t="e">
        <v>#REF!</v>
      </c>
      <c r="BD36" s="23" t="e">
        <v>#REF!</v>
      </c>
      <c r="BE36" s="22" t="e">
        <v>#REF!</v>
      </c>
      <c r="BF36" s="23" t="e">
        <v>#REF!</v>
      </c>
      <c r="BG36" s="22" t="e">
        <v>#REF!</v>
      </c>
      <c r="BH36" s="23" t="e">
        <v>#REF!</v>
      </c>
      <c r="BI36" s="22" t="e">
        <v>#REF!</v>
      </c>
      <c r="BJ36" s="23" t="e">
        <v>#REF!</v>
      </c>
      <c r="BK36" s="22" t="e">
        <v>#REF!</v>
      </c>
      <c r="BL36" s="23" t="e">
        <v>#REF!</v>
      </c>
      <c r="BM36" s="22" t="e">
        <v>#REF!</v>
      </c>
      <c r="BN36" s="23" t="e">
        <v>#REF!</v>
      </c>
      <c r="BO36" s="22" t="e">
        <v>#REF!</v>
      </c>
      <c r="BP36" s="23" t="e">
        <v>#REF!</v>
      </c>
      <c r="BQ36" s="22" t="e">
        <v>#REF!</v>
      </c>
      <c r="BR36" s="156" t="e">
        <v>#REF!</v>
      </c>
      <c r="BS36" s="22" t="e">
        <v>#REF!</v>
      </c>
      <c r="BT36" s="23" t="e">
        <v>#REF!</v>
      </c>
      <c r="BU36" s="22" t="e">
        <v>#REF!</v>
      </c>
      <c r="BV36" s="23" t="e">
        <v>#REF!</v>
      </c>
      <c r="BW36" s="22" t="e">
        <v>#REF!</v>
      </c>
      <c r="BX36" s="23" t="e">
        <v>#REF!</v>
      </c>
      <c r="BY36" s="22" t="e">
        <v>#REF!</v>
      </c>
      <c r="BZ36" s="23" t="e">
        <v>#REF!</v>
      </c>
      <c r="CA36" s="22" t="e">
        <v>#REF!</v>
      </c>
      <c r="CB36" s="23" t="e">
        <v>#REF!</v>
      </c>
      <c r="CC36" s="22" t="e">
        <v>#REF!</v>
      </c>
      <c r="CD36" s="156" t="e">
        <v>#REF!</v>
      </c>
      <c r="CE36" s="22" t="e">
        <v>#REF!</v>
      </c>
      <c r="CF36" s="156" t="e">
        <v>#REF!</v>
      </c>
      <c r="CG36" s="22" t="e">
        <v>#REF!</v>
      </c>
      <c r="CH36" s="156" t="e">
        <v>#REF!</v>
      </c>
      <c r="CI36" s="187" t="e">
        <v>#REF!</v>
      </c>
      <c r="CJ36" s="187" t="e">
        <v>#REF!</v>
      </c>
      <c r="CK36" s="8" t="e">
        <v>#REF!</v>
      </c>
      <c r="CL36" s="8" t="e">
        <v>#REF!</v>
      </c>
      <c r="CM36" s="8" t="e">
        <v>#REF!</v>
      </c>
      <c r="CN36" s="8" t="e">
        <v>#REF!</v>
      </c>
      <c r="CO36" s="8" t="e">
        <v>#REF!</v>
      </c>
    </row>
    <row r="37" spans="2:93" x14ac:dyDescent="0.25">
      <c r="B37" s="410"/>
      <c r="C37" s="15" t="str">
        <f t="shared" si="5"/>
        <v>2007AC</v>
      </c>
      <c r="D37" s="238">
        <f t="shared" si="6"/>
        <v>2007</v>
      </c>
      <c r="E37" s="15" t="s">
        <v>28</v>
      </c>
      <c r="F37" s="87" t="str">
        <f>VLOOKUP(E37,'Bases de Cálculo'!$B$9:$M$38,12,FALSE)</f>
        <v>Secundario</v>
      </c>
      <c r="G37" s="87" t="str">
        <f>VLOOKUP(E37,'Bases de Cálculo'!$B$9:$N$38,13,FALSE)</f>
        <v>Renovable</v>
      </c>
      <c r="H37" s="238" t="e">
        <v>#REF!</v>
      </c>
      <c r="I37" s="96" t="e">
        <v>#REF!</v>
      </c>
      <c r="J37" s="22" t="e">
        <v>#REF!</v>
      </c>
      <c r="K37" s="97" t="e">
        <v>#REF!</v>
      </c>
      <c r="L37" s="22" t="e">
        <v>#REF!</v>
      </c>
      <c r="M37" s="97" t="e">
        <v>#REF!</v>
      </c>
      <c r="N37" s="22" t="e">
        <v>#REF!</v>
      </c>
      <c r="O37" s="97" t="e">
        <v>#REF!</v>
      </c>
      <c r="P37" s="22" t="e">
        <v>#REF!</v>
      </c>
      <c r="Q37" s="97" t="e">
        <v>#REF!</v>
      </c>
      <c r="R37" s="22" t="e">
        <v>#REF!</v>
      </c>
      <c r="S37" s="97" t="e">
        <v>#REF!</v>
      </c>
      <c r="T37" s="22" t="e">
        <v>#REF!</v>
      </c>
      <c r="U37" s="98" t="e">
        <v>#REF!</v>
      </c>
      <c r="V37" s="22" t="e">
        <v>#REF!</v>
      </c>
      <c r="W37" s="98" t="e">
        <v>#REF!</v>
      </c>
      <c r="X37" s="22" t="e">
        <v>#REF!</v>
      </c>
      <c r="Y37" s="99" t="e">
        <v>#REF!</v>
      </c>
      <c r="Z37" s="22" t="e">
        <v>#REF!</v>
      </c>
      <c r="AA37" s="113" t="e">
        <v>#REF!</v>
      </c>
      <c r="AB37" s="22" t="e">
        <v>#REF!</v>
      </c>
      <c r="AC37" s="113" t="e">
        <v>#REF!</v>
      </c>
      <c r="AD37" s="22" t="e">
        <v>#REF!</v>
      </c>
      <c r="AE37" s="113" t="e">
        <v>#REF!</v>
      </c>
      <c r="AF37" s="22" t="e">
        <v>#REF!</v>
      </c>
      <c r="AG37" s="113" t="e">
        <v>#REF!</v>
      </c>
      <c r="AH37" s="22" t="e">
        <v>#REF!</v>
      </c>
      <c r="AI37" s="113" t="e">
        <v>#REF!</v>
      </c>
      <c r="AJ37" s="22" t="e">
        <v>#REF!</v>
      </c>
      <c r="AK37" s="99" t="e">
        <v>#REF!</v>
      </c>
      <c r="AL37" s="96" t="e">
        <v>#REF!</v>
      </c>
      <c r="AM37" s="115" t="e">
        <v>#REF!</v>
      </c>
      <c r="AN37" s="117" t="e">
        <v>#REF!</v>
      </c>
      <c r="AO37" s="100" t="e">
        <v>#REF!</v>
      </c>
      <c r="AP37" s="101" t="e">
        <v>#REF!</v>
      </c>
      <c r="AQ37" s="103" t="e">
        <v>#REF!</v>
      </c>
      <c r="AR37" s="104" t="e">
        <v>#REF!</v>
      </c>
      <c r="AS37" s="22" t="e">
        <v>#REF!</v>
      </c>
      <c r="AT37" s="101" t="e">
        <v>#REF!</v>
      </c>
      <c r="AU37" s="103" t="e">
        <v>#REF!</v>
      </c>
      <c r="AV37" s="104" t="e">
        <v>#REF!</v>
      </c>
      <c r="AW37" s="103" t="e">
        <v>#REF!</v>
      </c>
      <c r="AX37" s="104" t="e">
        <v>#REF!</v>
      </c>
      <c r="AY37" s="103" t="e">
        <v>#REF!</v>
      </c>
      <c r="AZ37" s="104" t="e">
        <v>#REF!</v>
      </c>
      <c r="BA37" s="103" t="e">
        <v>#REF!</v>
      </c>
      <c r="BB37" s="104" t="e">
        <v>#REF!</v>
      </c>
      <c r="BC37" s="103" t="e">
        <v>#REF!</v>
      </c>
      <c r="BD37" s="104" t="e">
        <v>#REF!</v>
      </c>
      <c r="BE37" s="103" t="e">
        <v>#REF!</v>
      </c>
      <c r="BF37" s="104" t="e">
        <v>#REF!</v>
      </c>
      <c r="BG37" s="103" t="e">
        <v>#REF!</v>
      </c>
      <c r="BH37" s="104" t="e">
        <v>#REF!</v>
      </c>
      <c r="BI37" s="103" t="e">
        <v>#REF!</v>
      </c>
      <c r="BJ37" s="104" t="e">
        <v>#REF!</v>
      </c>
      <c r="BK37" s="103" t="e">
        <v>#REF!</v>
      </c>
      <c r="BL37" s="104" t="e">
        <v>#REF!</v>
      </c>
      <c r="BM37" s="103" t="e">
        <v>#REF!</v>
      </c>
      <c r="BN37" s="104" t="e">
        <v>#REF!</v>
      </c>
      <c r="BO37" s="103" t="e">
        <v>#REF!</v>
      </c>
      <c r="BP37" s="104" t="e">
        <v>#REF!</v>
      </c>
      <c r="BQ37" s="103" t="e">
        <v>#REF!</v>
      </c>
      <c r="BR37" s="101" t="e">
        <v>#REF!</v>
      </c>
      <c r="BS37" s="103" t="e">
        <v>#REF!</v>
      </c>
      <c r="BT37" s="102" t="e">
        <v>#REF!</v>
      </c>
      <c r="BU37" s="103" t="e">
        <v>#REF!</v>
      </c>
      <c r="BV37" s="102" t="e">
        <v>#REF!</v>
      </c>
      <c r="BW37" s="103" t="e">
        <v>#REF!</v>
      </c>
      <c r="BX37" s="102" t="e">
        <v>#REF!</v>
      </c>
      <c r="BY37" s="103" t="e">
        <v>#REF!</v>
      </c>
      <c r="BZ37" s="102" t="e">
        <v>#REF!</v>
      </c>
      <c r="CA37" s="103" t="e">
        <v>#REF!</v>
      </c>
      <c r="CB37" s="102" t="e">
        <v>#REF!</v>
      </c>
      <c r="CC37" s="103" t="e">
        <v>#REF!</v>
      </c>
      <c r="CD37" s="101" t="e">
        <v>#REF!</v>
      </c>
      <c r="CE37" s="22" t="e">
        <v>#REF!</v>
      </c>
      <c r="CF37" s="101" t="e">
        <v>#REF!</v>
      </c>
      <c r="CG37" s="22" t="e">
        <v>#REF!</v>
      </c>
      <c r="CH37" s="101" t="e">
        <v>#REF!</v>
      </c>
      <c r="CI37" s="187" t="e">
        <v>#REF!</v>
      </c>
      <c r="CJ37" s="187" t="e">
        <v>#REF!</v>
      </c>
      <c r="CK37" s="8" t="e">
        <v>#REF!</v>
      </c>
      <c r="CL37" s="8" t="e">
        <v>#REF!</v>
      </c>
      <c r="CM37" s="8" t="e">
        <v>#REF!</v>
      </c>
      <c r="CN37" s="8" t="e">
        <v>#REF!</v>
      </c>
      <c r="CO37" s="8" t="e">
        <v>#REF!</v>
      </c>
    </row>
    <row r="38" spans="2:93" x14ac:dyDescent="0.25">
      <c r="B38" s="410"/>
      <c r="C38" s="15" t="str">
        <f t="shared" si="5"/>
        <v>2007BI</v>
      </c>
      <c r="D38" s="238">
        <f t="shared" si="6"/>
        <v>2007</v>
      </c>
      <c r="E38" s="15" t="s">
        <v>29</v>
      </c>
      <c r="F38" s="87" t="str">
        <f>VLOOKUP(E38,'Bases de Cálculo'!$B$9:$M$38,12,FALSE)</f>
        <v>Secundario</v>
      </c>
      <c r="G38" s="87" t="str">
        <f>VLOOKUP(E38,'Bases de Cálculo'!$B$9:$N$38,13,FALSE)</f>
        <v>Renovable</v>
      </c>
      <c r="H38" s="238" t="e">
        <v>#REF!</v>
      </c>
      <c r="I38" s="96" t="e">
        <v>#REF!</v>
      </c>
      <c r="J38" s="22" t="e">
        <v>#REF!</v>
      </c>
      <c r="K38" s="97" t="e">
        <v>#REF!</v>
      </c>
      <c r="L38" s="22" t="e">
        <v>#REF!</v>
      </c>
      <c r="M38" s="97" t="e">
        <v>#REF!</v>
      </c>
      <c r="N38" s="22" t="e">
        <v>#REF!</v>
      </c>
      <c r="O38" s="97" t="e">
        <v>#REF!</v>
      </c>
      <c r="P38" s="22" t="e">
        <v>#REF!</v>
      </c>
      <c r="Q38" s="97" t="e">
        <v>#REF!</v>
      </c>
      <c r="R38" s="22" t="e">
        <v>#REF!</v>
      </c>
      <c r="S38" s="97" t="e">
        <v>#REF!</v>
      </c>
      <c r="T38" s="22" t="e">
        <v>#REF!</v>
      </c>
      <c r="U38" s="98" t="e">
        <v>#REF!</v>
      </c>
      <c r="V38" s="22" t="e">
        <v>#REF!</v>
      </c>
      <c r="W38" s="98" t="e">
        <v>#REF!</v>
      </c>
      <c r="X38" s="22" t="e">
        <v>#REF!</v>
      </c>
      <c r="Y38" s="99" t="e">
        <v>#REF!</v>
      </c>
      <c r="Z38" s="22" t="e">
        <v>#REF!</v>
      </c>
      <c r="AA38" s="113" t="e">
        <v>#REF!</v>
      </c>
      <c r="AB38" s="22" t="e">
        <v>#REF!</v>
      </c>
      <c r="AC38" s="113" t="e">
        <v>#REF!</v>
      </c>
      <c r="AD38" s="22" t="e">
        <v>#REF!</v>
      </c>
      <c r="AE38" s="113" t="e">
        <v>#REF!</v>
      </c>
      <c r="AF38" s="22" t="e">
        <v>#REF!</v>
      </c>
      <c r="AG38" s="113" t="e">
        <v>#REF!</v>
      </c>
      <c r="AH38" s="22" t="e">
        <v>#REF!</v>
      </c>
      <c r="AI38" s="113" t="e">
        <v>#REF!</v>
      </c>
      <c r="AJ38" s="22" t="e">
        <v>#REF!</v>
      </c>
      <c r="AK38" s="99" t="e">
        <v>#REF!</v>
      </c>
      <c r="AL38" s="96" t="e">
        <v>#REF!</v>
      </c>
      <c r="AM38" s="115" t="e">
        <v>#REF!</v>
      </c>
      <c r="AN38" s="117" t="e">
        <v>#REF!</v>
      </c>
      <c r="AO38" s="100" t="e">
        <v>#REF!</v>
      </c>
      <c r="AP38" s="101" t="e">
        <v>#REF!</v>
      </c>
      <c r="AQ38" s="103" t="e">
        <v>#REF!</v>
      </c>
      <c r="AR38" s="104" t="e">
        <v>#REF!</v>
      </c>
      <c r="AS38" s="22" t="e">
        <v>#REF!</v>
      </c>
      <c r="AT38" s="101" t="e">
        <v>#REF!</v>
      </c>
      <c r="AU38" s="103" t="e">
        <v>#REF!</v>
      </c>
      <c r="AV38" s="104" t="e">
        <v>#REF!</v>
      </c>
      <c r="AW38" s="103" t="e">
        <v>#REF!</v>
      </c>
      <c r="AX38" s="104" t="e">
        <v>#REF!</v>
      </c>
      <c r="AY38" s="103" t="e">
        <v>#REF!</v>
      </c>
      <c r="AZ38" s="104" t="e">
        <v>#REF!</v>
      </c>
      <c r="BA38" s="103" t="e">
        <v>#REF!</v>
      </c>
      <c r="BB38" s="104" t="e">
        <v>#REF!</v>
      </c>
      <c r="BC38" s="103" t="e">
        <v>#REF!</v>
      </c>
      <c r="BD38" s="104" t="e">
        <v>#REF!</v>
      </c>
      <c r="BE38" s="103" t="e">
        <v>#REF!</v>
      </c>
      <c r="BF38" s="104" t="e">
        <v>#REF!</v>
      </c>
      <c r="BG38" s="103" t="e">
        <v>#REF!</v>
      </c>
      <c r="BH38" s="104" t="e">
        <v>#REF!</v>
      </c>
      <c r="BI38" s="103" t="e">
        <v>#REF!</v>
      </c>
      <c r="BJ38" s="104" t="e">
        <v>#REF!</v>
      </c>
      <c r="BK38" s="103" t="e">
        <v>#REF!</v>
      </c>
      <c r="BL38" s="104" t="e">
        <v>#REF!</v>
      </c>
      <c r="BM38" s="103" t="e">
        <v>#REF!</v>
      </c>
      <c r="BN38" s="104" t="e">
        <v>#REF!</v>
      </c>
      <c r="BO38" s="103" t="e">
        <v>#REF!</v>
      </c>
      <c r="BP38" s="104" t="e">
        <v>#REF!</v>
      </c>
      <c r="BQ38" s="103" t="e">
        <v>#REF!</v>
      </c>
      <c r="BR38" s="101" t="e">
        <v>#REF!</v>
      </c>
      <c r="BS38" s="103" t="e">
        <v>#REF!</v>
      </c>
      <c r="BT38" s="102" t="e">
        <v>#REF!</v>
      </c>
      <c r="BU38" s="103" t="e">
        <v>#REF!</v>
      </c>
      <c r="BV38" s="102" t="e">
        <v>#REF!</v>
      </c>
      <c r="BW38" s="103" t="e">
        <v>#REF!</v>
      </c>
      <c r="BX38" s="102" t="e">
        <v>#REF!</v>
      </c>
      <c r="BY38" s="103" t="e">
        <v>#REF!</v>
      </c>
      <c r="BZ38" s="102" t="e">
        <v>#REF!</v>
      </c>
      <c r="CA38" s="103" t="e">
        <v>#REF!</v>
      </c>
      <c r="CB38" s="102" t="e">
        <v>#REF!</v>
      </c>
      <c r="CC38" s="103" t="e">
        <v>#REF!</v>
      </c>
      <c r="CD38" s="101" t="e">
        <v>#REF!</v>
      </c>
      <c r="CE38" s="22" t="e">
        <v>#REF!</v>
      </c>
      <c r="CF38" s="101" t="e">
        <v>#REF!</v>
      </c>
      <c r="CG38" s="22" t="e">
        <v>#REF!</v>
      </c>
      <c r="CH38" s="101" t="e">
        <v>#REF!</v>
      </c>
      <c r="CI38" s="187" t="e">
        <v>#REF!</v>
      </c>
      <c r="CJ38" s="187" t="e">
        <v>#REF!</v>
      </c>
      <c r="CK38" s="8" t="e">
        <v>#REF!</v>
      </c>
      <c r="CL38" s="8" t="e">
        <v>#REF!</v>
      </c>
      <c r="CM38" s="8" t="e">
        <v>#REF!</v>
      </c>
      <c r="CN38" s="8" t="e">
        <v>#REF!</v>
      </c>
      <c r="CO38" s="8" t="e">
        <v>#REF!</v>
      </c>
    </row>
    <row r="39" spans="2:93" x14ac:dyDescent="0.25">
      <c r="B39" s="410"/>
      <c r="C39" s="15" t="str">
        <f t="shared" si="5"/>
        <v>2007CL</v>
      </c>
      <c r="D39" s="238">
        <f t="shared" si="6"/>
        <v>2007</v>
      </c>
      <c r="E39" s="15" t="s">
        <v>30</v>
      </c>
      <c r="F39" s="87" t="str">
        <f>VLOOKUP(E39,'Bases de Cálculo'!$B$9:$M$38,12,FALSE)</f>
        <v>Secundario</v>
      </c>
      <c r="G39" s="87" t="str">
        <f>VLOOKUP(E39,'Bases de Cálculo'!$B$9:$N$38,13,FALSE)</f>
        <v>Renovable</v>
      </c>
      <c r="H39" s="238" t="e">
        <v>#REF!</v>
      </c>
      <c r="I39" s="96" t="e">
        <v>#REF!</v>
      </c>
      <c r="J39" s="22" t="e">
        <v>#REF!</v>
      </c>
      <c r="K39" s="97" t="e">
        <v>#REF!</v>
      </c>
      <c r="L39" s="22" t="e">
        <v>#REF!</v>
      </c>
      <c r="M39" s="97" t="e">
        <v>#REF!</v>
      </c>
      <c r="N39" s="22" t="e">
        <v>#REF!</v>
      </c>
      <c r="O39" s="97" t="e">
        <v>#REF!</v>
      </c>
      <c r="P39" s="22" t="e">
        <v>#REF!</v>
      </c>
      <c r="Q39" s="97" t="e">
        <v>#REF!</v>
      </c>
      <c r="R39" s="22" t="e">
        <v>#REF!</v>
      </c>
      <c r="S39" s="97" t="e">
        <v>#REF!</v>
      </c>
      <c r="T39" s="22" t="e">
        <v>#REF!</v>
      </c>
      <c r="U39" s="98" t="e">
        <v>#REF!</v>
      </c>
      <c r="V39" s="22" t="e">
        <v>#REF!</v>
      </c>
      <c r="W39" s="98" t="e">
        <v>#REF!</v>
      </c>
      <c r="X39" s="22" t="e">
        <v>#REF!</v>
      </c>
      <c r="Y39" s="99" t="e">
        <v>#REF!</v>
      </c>
      <c r="Z39" s="22" t="e">
        <v>#REF!</v>
      </c>
      <c r="AA39" s="113" t="e">
        <v>#REF!</v>
      </c>
      <c r="AB39" s="22" t="e">
        <v>#REF!</v>
      </c>
      <c r="AC39" s="113" t="e">
        <v>#REF!</v>
      </c>
      <c r="AD39" s="22" t="e">
        <v>#REF!</v>
      </c>
      <c r="AE39" s="113" t="e">
        <v>#REF!</v>
      </c>
      <c r="AF39" s="22" t="e">
        <v>#REF!</v>
      </c>
      <c r="AG39" s="113" t="e">
        <v>#REF!</v>
      </c>
      <c r="AH39" s="22" t="e">
        <v>#REF!</v>
      </c>
      <c r="AI39" s="113" t="e">
        <v>#REF!</v>
      </c>
      <c r="AJ39" s="22" t="e">
        <v>#REF!</v>
      </c>
      <c r="AK39" s="99" t="e">
        <v>#REF!</v>
      </c>
      <c r="AL39" s="96" t="e">
        <v>#REF!</v>
      </c>
      <c r="AM39" s="115" t="e">
        <v>#REF!</v>
      </c>
      <c r="AN39" s="117" t="e">
        <v>#REF!</v>
      </c>
      <c r="AO39" s="100" t="e">
        <v>#REF!</v>
      </c>
      <c r="AP39" s="101" t="e">
        <v>#REF!</v>
      </c>
      <c r="AQ39" s="103" t="e">
        <v>#REF!</v>
      </c>
      <c r="AR39" s="104" t="e">
        <v>#REF!</v>
      </c>
      <c r="AS39" s="22" t="e">
        <v>#REF!</v>
      </c>
      <c r="AT39" s="101" t="e">
        <v>#REF!</v>
      </c>
      <c r="AU39" s="103" t="e">
        <v>#REF!</v>
      </c>
      <c r="AV39" s="104" t="e">
        <v>#REF!</v>
      </c>
      <c r="AW39" s="103" t="e">
        <v>#REF!</v>
      </c>
      <c r="AX39" s="104" t="e">
        <v>#REF!</v>
      </c>
      <c r="AY39" s="103" t="e">
        <v>#REF!</v>
      </c>
      <c r="AZ39" s="104" t="e">
        <v>#REF!</v>
      </c>
      <c r="BA39" s="103" t="e">
        <v>#REF!</v>
      </c>
      <c r="BB39" s="104" t="e">
        <v>#REF!</v>
      </c>
      <c r="BC39" s="103" t="e">
        <v>#REF!</v>
      </c>
      <c r="BD39" s="104" t="e">
        <v>#REF!</v>
      </c>
      <c r="BE39" s="103" t="e">
        <v>#REF!</v>
      </c>
      <c r="BF39" s="104" t="e">
        <v>#REF!</v>
      </c>
      <c r="BG39" s="103" t="e">
        <v>#REF!</v>
      </c>
      <c r="BH39" s="104" t="e">
        <v>#REF!</v>
      </c>
      <c r="BI39" s="103" t="e">
        <v>#REF!</v>
      </c>
      <c r="BJ39" s="104" t="e">
        <v>#REF!</v>
      </c>
      <c r="BK39" s="103" t="e">
        <v>#REF!</v>
      </c>
      <c r="BL39" s="104" t="e">
        <v>#REF!</v>
      </c>
      <c r="BM39" s="103" t="e">
        <v>#REF!</v>
      </c>
      <c r="BN39" s="104" t="e">
        <v>#REF!</v>
      </c>
      <c r="BO39" s="103" t="e">
        <v>#REF!</v>
      </c>
      <c r="BP39" s="104" t="e">
        <v>#REF!</v>
      </c>
      <c r="BQ39" s="103" t="e">
        <v>#REF!</v>
      </c>
      <c r="BR39" s="101" t="e">
        <v>#REF!</v>
      </c>
      <c r="BS39" s="103" t="e">
        <v>#REF!</v>
      </c>
      <c r="BT39" s="102" t="e">
        <v>#REF!</v>
      </c>
      <c r="BU39" s="103" t="e">
        <v>#REF!</v>
      </c>
      <c r="BV39" s="102" t="e">
        <v>#REF!</v>
      </c>
      <c r="BW39" s="103" t="e">
        <v>#REF!</v>
      </c>
      <c r="BX39" s="102" t="e">
        <v>#REF!</v>
      </c>
      <c r="BY39" s="103" t="e">
        <v>#REF!</v>
      </c>
      <c r="BZ39" s="102" t="e">
        <v>#REF!</v>
      </c>
      <c r="CA39" s="103" t="e">
        <v>#REF!</v>
      </c>
      <c r="CB39" s="102" t="e">
        <v>#REF!</v>
      </c>
      <c r="CC39" s="103" t="e">
        <v>#REF!</v>
      </c>
      <c r="CD39" s="101" t="e">
        <v>#REF!</v>
      </c>
      <c r="CE39" s="22" t="e">
        <v>#REF!</v>
      </c>
      <c r="CF39" s="101" t="e">
        <v>#REF!</v>
      </c>
      <c r="CG39" s="22" t="e">
        <v>#REF!</v>
      </c>
      <c r="CH39" s="101" t="e">
        <v>#REF!</v>
      </c>
      <c r="CI39" s="187" t="e">
        <v>#REF!</v>
      </c>
      <c r="CJ39" s="187" t="e">
        <v>#REF!</v>
      </c>
      <c r="CK39" s="8" t="e">
        <v>#REF!</v>
      </c>
      <c r="CL39" s="8" t="e">
        <v>#REF!</v>
      </c>
      <c r="CM39" s="8" t="e">
        <v>#REF!</v>
      </c>
      <c r="CN39" s="8" t="e">
        <v>#REF!</v>
      </c>
      <c r="CO39" s="8" t="e">
        <v>#REF!</v>
      </c>
    </row>
    <row r="40" spans="2:93" x14ac:dyDescent="0.25">
      <c r="B40" s="410"/>
      <c r="C40" s="15" t="str">
        <f t="shared" si="5"/>
        <v>2007CQ</v>
      </c>
      <c r="D40" s="238">
        <f t="shared" si="6"/>
        <v>2007</v>
      </c>
      <c r="E40" s="15" t="s">
        <v>31</v>
      </c>
      <c r="F40" s="87" t="str">
        <f>VLOOKUP(E40,'Bases de Cálculo'!$B$9:$M$38,12,FALSE)</f>
        <v>Secundario</v>
      </c>
      <c r="G40" s="87" t="str">
        <f>VLOOKUP(E40,'Bases de Cálculo'!$B$9:$N$38,13,FALSE)</f>
        <v>No Renovable</v>
      </c>
      <c r="H40" s="238" t="e">
        <v>#REF!</v>
      </c>
      <c r="I40" s="96" t="e">
        <v>#REF!</v>
      </c>
      <c r="J40" s="22" t="e">
        <v>#REF!</v>
      </c>
      <c r="K40" s="97" t="e">
        <v>#REF!</v>
      </c>
      <c r="L40" s="22" t="e">
        <v>#REF!</v>
      </c>
      <c r="M40" s="97" t="e">
        <v>#REF!</v>
      </c>
      <c r="N40" s="22" t="e">
        <v>#REF!</v>
      </c>
      <c r="O40" s="97" t="e">
        <v>#REF!</v>
      </c>
      <c r="P40" s="22" t="e">
        <v>#REF!</v>
      </c>
      <c r="Q40" s="97" t="e">
        <v>#REF!</v>
      </c>
      <c r="R40" s="22" t="e">
        <v>#REF!</v>
      </c>
      <c r="S40" s="97" t="e">
        <v>#REF!</v>
      </c>
      <c r="T40" s="22" t="e">
        <v>#REF!</v>
      </c>
      <c r="U40" s="98" t="e">
        <v>#REF!</v>
      </c>
      <c r="V40" s="22" t="e">
        <v>#REF!</v>
      </c>
      <c r="W40" s="98" t="e">
        <v>#REF!</v>
      </c>
      <c r="X40" s="22" t="e">
        <v>#REF!</v>
      </c>
      <c r="Y40" s="99" t="e">
        <v>#REF!</v>
      </c>
      <c r="Z40" s="22" t="e">
        <v>#REF!</v>
      </c>
      <c r="AA40" s="113" t="e">
        <v>#REF!</v>
      </c>
      <c r="AB40" s="22" t="e">
        <v>#REF!</v>
      </c>
      <c r="AC40" s="113" t="e">
        <v>#REF!</v>
      </c>
      <c r="AD40" s="22" t="e">
        <v>#REF!</v>
      </c>
      <c r="AE40" s="113" t="e">
        <v>#REF!</v>
      </c>
      <c r="AF40" s="22" t="e">
        <v>#REF!</v>
      </c>
      <c r="AG40" s="113" t="e">
        <v>#REF!</v>
      </c>
      <c r="AH40" s="22" t="e">
        <v>#REF!</v>
      </c>
      <c r="AI40" s="113" t="e">
        <v>#REF!</v>
      </c>
      <c r="AJ40" s="22" t="e">
        <v>#REF!</v>
      </c>
      <c r="AK40" s="99" t="e">
        <v>#REF!</v>
      </c>
      <c r="AL40" s="96" t="e">
        <v>#REF!</v>
      </c>
      <c r="AM40" s="115" t="e">
        <v>#REF!</v>
      </c>
      <c r="AN40" s="117" t="e">
        <v>#REF!</v>
      </c>
      <c r="AO40" s="100" t="e">
        <v>#REF!</v>
      </c>
      <c r="AP40" s="101" t="e">
        <v>#REF!</v>
      </c>
      <c r="AQ40" s="103" t="e">
        <v>#REF!</v>
      </c>
      <c r="AR40" s="104" t="e">
        <v>#REF!</v>
      </c>
      <c r="AS40" s="22" t="e">
        <v>#REF!</v>
      </c>
      <c r="AT40" s="101" t="e">
        <v>#REF!</v>
      </c>
      <c r="AU40" s="103" t="e">
        <v>#REF!</v>
      </c>
      <c r="AV40" s="104" t="e">
        <v>#REF!</v>
      </c>
      <c r="AW40" s="103" t="e">
        <v>#REF!</v>
      </c>
      <c r="AX40" s="104" t="e">
        <v>#REF!</v>
      </c>
      <c r="AY40" s="103" t="e">
        <v>#REF!</v>
      </c>
      <c r="AZ40" s="104" t="e">
        <v>#REF!</v>
      </c>
      <c r="BA40" s="103" t="e">
        <v>#REF!</v>
      </c>
      <c r="BB40" s="104" t="e">
        <v>#REF!</v>
      </c>
      <c r="BC40" s="103" t="e">
        <v>#REF!</v>
      </c>
      <c r="BD40" s="104" t="e">
        <v>#REF!</v>
      </c>
      <c r="BE40" s="103" t="e">
        <v>#REF!</v>
      </c>
      <c r="BF40" s="104" t="e">
        <v>#REF!</v>
      </c>
      <c r="BG40" s="103" t="e">
        <v>#REF!</v>
      </c>
      <c r="BH40" s="104" t="e">
        <v>#REF!</v>
      </c>
      <c r="BI40" s="103" t="e">
        <v>#REF!</v>
      </c>
      <c r="BJ40" s="104" t="e">
        <v>#REF!</v>
      </c>
      <c r="BK40" s="103" t="e">
        <v>#REF!</v>
      </c>
      <c r="BL40" s="104" t="e">
        <v>#REF!</v>
      </c>
      <c r="BM40" s="103" t="e">
        <v>#REF!</v>
      </c>
      <c r="BN40" s="104" t="e">
        <v>#REF!</v>
      </c>
      <c r="BO40" s="103" t="e">
        <v>#REF!</v>
      </c>
      <c r="BP40" s="104" t="e">
        <v>#REF!</v>
      </c>
      <c r="BQ40" s="103" t="e">
        <v>#REF!</v>
      </c>
      <c r="BR40" s="101" t="e">
        <v>#REF!</v>
      </c>
      <c r="BS40" s="103" t="e">
        <v>#REF!</v>
      </c>
      <c r="BT40" s="102" t="e">
        <v>#REF!</v>
      </c>
      <c r="BU40" s="103" t="e">
        <v>#REF!</v>
      </c>
      <c r="BV40" s="102" t="e">
        <v>#REF!</v>
      </c>
      <c r="BW40" s="103" t="e">
        <v>#REF!</v>
      </c>
      <c r="BX40" s="102" t="e">
        <v>#REF!</v>
      </c>
      <c r="BY40" s="103" t="e">
        <v>#REF!</v>
      </c>
      <c r="BZ40" s="102" t="e">
        <v>#REF!</v>
      </c>
      <c r="CA40" s="103" t="e">
        <v>#REF!</v>
      </c>
      <c r="CB40" s="102" t="e">
        <v>#REF!</v>
      </c>
      <c r="CC40" s="103" t="e">
        <v>#REF!</v>
      </c>
      <c r="CD40" s="101" t="e">
        <v>#REF!</v>
      </c>
      <c r="CE40" s="22" t="e">
        <v>#REF!</v>
      </c>
      <c r="CF40" s="101" t="e">
        <v>#REF!</v>
      </c>
      <c r="CG40" s="22" t="e">
        <v>#REF!</v>
      </c>
      <c r="CH40" s="101" t="e">
        <v>#REF!</v>
      </c>
      <c r="CI40" s="187" t="e">
        <v>#REF!</v>
      </c>
      <c r="CJ40" s="187" t="e">
        <v>#REF!</v>
      </c>
      <c r="CK40" s="8" t="e">
        <v>#REF!</v>
      </c>
      <c r="CL40" s="8" t="e">
        <v>#REF!</v>
      </c>
      <c r="CM40" s="8" t="e">
        <v>#REF!</v>
      </c>
      <c r="CN40" s="8" t="e">
        <v>#REF!</v>
      </c>
      <c r="CO40" s="8" t="e">
        <v>#REF!</v>
      </c>
    </row>
    <row r="41" spans="2:93" x14ac:dyDescent="0.25">
      <c r="B41" s="410"/>
      <c r="C41" s="15" t="str">
        <f t="shared" si="5"/>
        <v>2007DO</v>
      </c>
      <c r="D41" s="238">
        <f t="shared" si="6"/>
        <v>2007</v>
      </c>
      <c r="E41" s="15" t="s">
        <v>32</v>
      </c>
      <c r="F41" s="87" t="str">
        <f>VLOOKUP(E41,'Bases de Cálculo'!$B$9:$M$38,12,FALSE)</f>
        <v>Secundario</v>
      </c>
      <c r="G41" s="87" t="str">
        <f>VLOOKUP(E41,'Bases de Cálculo'!$B$9:$N$38,13,FALSE)</f>
        <v>No Renovable</v>
      </c>
      <c r="H41" s="238" t="e">
        <v>#REF!</v>
      </c>
      <c r="I41" s="96" t="e">
        <v>#REF!</v>
      </c>
      <c r="J41" s="22" t="e">
        <v>#REF!</v>
      </c>
      <c r="K41" s="97" t="e">
        <v>#REF!</v>
      </c>
      <c r="L41" s="22" t="e">
        <v>#REF!</v>
      </c>
      <c r="M41" s="97" t="e">
        <v>#REF!</v>
      </c>
      <c r="N41" s="22" t="e">
        <v>#REF!</v>
      </c>
      <c r="O41" s="97" t="e">
        <v>#REF!</v>
      </c>
      <c r="P41" s="22" t="e">
        <v>#REF!</v>
      </c>
      <c r="Q41" s="97" t="e">
        <v>#REF!</v>
      </c>
      <c r="R41" s="22" t="e">
        <v>#REF!</v>
      </c>
      <c r="S41" s="97" t="e">
        <v>#REF!</v>
      </c>
      <c r="T41" s="22" t="e">
        <v>#REF!</v>
      </c>
      <c r="U41" s="98" t="e">
        <v>#REF!</v>
      </c>
      <c r="V41" s="22" t="e">
        <v>#REF!</v>
      </c>
      <c r="W41" s="98" t="e">
        <v>#REF!</v>
      </c>
      <c r="X41" s="22" t="e">
        <v>#REF!</v>
      </c>
      <c r="Y41" s="99" t="e">
        <v>#REF!</v>
      </c>
      <c r="Z41" s="22" t="e">
        <v>#REF!</v>
      </c>
      <c r="AA41" s="113" t="e">
        <v>#REF!</v>
      </c>
      <c r="AB41" s="22" t="e">
        <v>#REF!</v>
      </c>
      <c r="AC41" s="113" t="e">
        <v>#REF!</v>
      </c>
      <c r="AD41" s="22" t="e">
        <v>#REF!</v>
      </c>
      <c r="AE41" s="113" t="e">
        <v>#REF!</v>
      </c>
      <c r="AF41" s="22" t="e">
        <v>#REF!</v>
      </c>
      <c r="AG41" s="113" t="e">
        <v>#REF!</v>
      </c>
      <c r="AH41" s="22" t="e">
        <v>#REF!</v>
      </c>
      <c r="AI41" s="113" t="e">
        <v>#REF!</v>
      </c>
      <c r="AJ41" s="22" t="e">
        <v>#REF!</v>
      </c>
      <c r="AK41" s="99" t="e">
        <v>#REF!</v>
      </c>
      <c r="AL41" s="96" t="e">
        <v>#REF!</v>
      </c>
      <c r="AM41" s="115" t="e">
        <v>#REF!</v>
      </c>
      <c r="AN41" s="117" t="e">
        <v>#REF!</v>
      </c>
      <c r="AO41" s="100" t="e">
        <v>#REF!</v>
      </c>
      <c r="AP41" s="101" t="e">
        <v>#REF!</v>
      </c>
      <c r="AQ41" s="103" t="e">
        <v>#REF!</v>
      </c>
      <c r="AR41" s="104" t="e">
        <v>#REF!</v>
      </c>
      <c r="AS41" s="22" t="e">
        <v>#REF!</v>
      </c>
      <c r="AT41" s="101" t="e">
        <v>#REF!</v>
      </c>
      <c r="AU41" s="103" t="e">
        <v>#REF!</v>
      </c>
      <c r="AV41" s="104" t="e">
        <v>#REF!</v>
      </c>
      <c r="AW41" s="103" t="e">
        <v>#REF!</v>
      </c>
      <c r="AX41" s="104" t="e">
        <v>#REF!</v>
      </c>
      <c r="AY41" s="103" t="e">
        <v>#REF!</v>
      </c>
      <c r="AZ41" s="104" t="e">
        <v>#REF!</v>
      </c>
      <c r="BA41" s="103" t="e">
        <v>#REF!</v>
      </c>
      <c r="BB41" s="104" t="e">
        <v>#REF!</v>
      </c>
      <c r="BC41" s="103" t="e">
        <v>#REF!</v>
      </c>
      <c r="BD41" s="104" t="e">
        <v>#REF!</v>
      </c>
      <c r="BE41" s="103" t="e">
        <v>#REF!</v>
      </c>
      <c r="BF41" s="104" t="e">
        <v>#REF!</v>
      </c>
      <c r="BG41" s="103" t="e">
        <v>#REF!</v>
      </c>
      <c r="BH41" s="104" t="e">
        <v>#REF!</v>
      </c>
      <c r="BI41" s="103" t="e">
        <v>#REF!</v>
      </c>
      <c r="BJ41" s="104" t="e">
        <v>#REF!</v>
      </c>
      <c r="BK41" s="103" t="e">
        <v>#REF!</v>
      </c>
      <c r="BL41" s="104" t="e">
        <v>#REF!</v>
      </c>
      <c r="BM41" s="103" t="e">
        <v>#REF!</v>
      </c>
      <c r="BN41" s="104" t="e">
        <v>#REF!</v>
      </c>
      <c r="BO41" s="103" t="e">
        <v>#REF!</v>
      </c>
      <c r="BP41" s="104" t="e">
        <v>#REF!</v>
      </c>
      <c r="BQ41" s="103" t="e">
        <v>#REF!</v>
      </c>
      <c r="BR41" s="101" t="e">
        <v>#REF!</v>
      </c>
      <c r="BS41" s="103" t="e">
        <v>#REF!</v>
      </c>
      <c r="BT41" s="102" t="e">
        <v>#REF!</v>
      </c>
      <c r="BU41" s="103" t="e">
        <v>#REF!</v>
      </c>
      <c r="BV41" s="102" t="e">
        <v>#REF!</v>
      </c>
      <c r="BW41" s="103" t="e">
        <v>#REF!</v>
      </c>
      <c r="BX41" s="102" t="e">
        <v>#REF!</v>
      </c>
      <c r="BY41" s="103" t="e">
        <v>#REF!</v>
      </c>
      <c r="BZ41" s="102" t="e">
        <v>#REF!</v>
      </c>
      <c r="CA41" s="103" t="e">
        <v>#REF!</v>
      </c>
      <c r="CB41" s="102" t="e">
        <v>#REF!</v>
      </c>
      <c r="CC41" s="103" t="e">
        <v>#REF!</v>
      </c>
      <c r="CD41" s="101" t="e">
        <v>#REF!</v>
      </c>
      <c r="CE41" s="22" t="e">
        <v>#REF!</v>
      </c>
      <c r="CF41" s="101" t="e">
        <v>#REF!</v>
      </c>
      <c r="CG41" s="22" t="e">
        <v>#REF!</v>
      </c>
      <c r="CH41" s="101" t="e">
        <v>#REF!</v>
      </c>
      <c r="CI41" s="187" t="e">
        <v>#REF!</v>
      </c>
      <c r="CJ41" s="187" t="e">
        <v>#REF!</v>
      </c>
      <c r="CK41" s="8" t="e">
        <v>#REF!</v>
      </c>
      <c r="CL41" s="8" t="e">
        <v>#REF!</v>
      </c>
      <c r="CM41" s="8" t="e">
        <v>#REF!</v>
      </c>
      <c r="CN41" s="8" t="e">
        <v>#REF!</v>
      </c>
      <c r="CO41" s="8" t="e">
        <v>#REF!</v>
      </c>
    </row>
    <row r="42" spans="2:93" x14ac:dyDescent="0.25">
      <c r="B42" s="410"/>
      <c r="C42" s="15" t="str">
        <f t="shared" si="5"/>
        <v>2007EE SIN</v>
      </c>
      <c r="D42" s="238">
        <f t="shared" si="6"/>
        <v>2007</v>
      </c>
      <c r="E42" s="15" t="s">
        <v>33</v>
      </c>
      <c r="F42" s="87" t="str">
        <f>VLOOKUP(E42,'Bases de Cálculo'!$B$9:$M$38,12,FALSE)</f>
        <v>Secundario</v>
      </c>
      <c r="G42" s="87">
        <f>VLOOKUP(E42,'Bases de Cálculo'!$B$9:$N$38,13,FALSE)</f>
        <v>0</v>
      </c>
      <c r="H42" s="238" t="e">
        <v>#REF!</v>
      </c>
      <c r="I42" s="96" t="e">
        <v>#REF!</v>
      </c>
      <c r="J42" s="22" t="e">
        <v>#REF!</v>
      </c>
      <c r="K42" s="97" t="e">
        <v>#REF!</v>
      </c>
      <c r="L42" s="22" t="e">
        <v>#REF!</v>
      </c>
      <c r="M42" s="97" t="e">
        <v>#REF!</v>
      </c>
      <c r="N42" s="22" t="e">
        <v>#REF!</v>
      </c>
      <c r="O42" s="97" t="e">
        <v>#REF!</v>
      </c>
      <c r="P42" s="22" t="e">
        <v>#REF!</v>
      </c>
      <c r="Q42" s="97" t="e">
        <v>#REF!</v>
      </c>
      <c r="R42" s="22" t="e">
        <v>#REF!</v>
      </c>
      <c r="S42" s="97" t="e">
        <v>#REF!</v>
      </c>
      <c r="T42" s="22" t="e">
        <v>#REF!</v>
      </c>
      <c r="U42" s="98" t="e">
        <v>#REF!</v>
      </c>
      <c r="V42" s="22" t="e">
        <v>#REF!</v>
      </c>
      <c r="W42" s="98" t="e">
        <v>#REF!</v>
      </c>
      <c r="X42" s="22" t="e">
        <v>#REF!</v>
      </c>
      <c r="Y42" s="99" t="e">
        <v>#REF!</v>
      </c>
      <c r="Z42" s="22" t="e">
        <v>#REF!</v>
      </c>
      <c r="AA42" s="113" t="e">
        <v>#REF!</v>
      </c>
      <c r="AB42" s="22" t="e">
        <v>#REF!</v>
      </c>
      <c r="AC42" s="113" t="e">
        <v>#REF!</v>
      </c>
      <c r="AD42" s="22" t="e">
        <v>#REF!</v>
      </c>
      <c r="AE42" s="113" t="e">
        <v>#REF!</v>
      </c>
      <c r="AF42" s="22" t="e">
        <v>#REF!</v>
      </c>
      <c r="AG42" s="113" t="e">
        <v>#REF!</v>
      </c>
      <c r="AH42" s="22" t="e">
        <v>#REF!</v>
      </c>
      <c r="AI42" s="113" t="e">
        <v>#REF!</v>
      </c>
      <c r="AJ42" s="22" t="e">
        <v>#REF!</v>
      </c>
      <c r="AK42" s="99" t="e">
        <v>#REF!</v>
      </c>
      <c r="AL42" s="96" t="e">
        <v>#REF!</v>
      </c>
      <c r="AM42" s="115" t="e">
        <v>#REF!</v>
      </c>
      <c r="AN42" s="117" t="e">
        <v>#REF!</v>
      </c>
      <c r="AO42" s="100" t="e">
        <v>#REF!</v>
      </c>
      <c r="AP42" s="101" t="e">
        <v>#REF!</v>
      </c>
      <c r="AQ42" s="103" t="e">
        <v>#REF!</v>
      </c>
      <c r="AR42" s="104" t="e">
        <v>#REF!</v>
      </c>
      <c r="AS42" s="22" t="e">
        <v>#REF!</v>
      </c>
      <c r="AT42" s="101" t="e">
        <v>#REF!</v>
      </c>
      <c r="AU42" s="103" t="e">
        <v>#REF!</v>
      </c>
      <c r="AV42" s="104" t="e">
        <v>#REF!</v>
      </c>
      <c r="AW42" s="103" t="e">
        <v>#REF!</v>
      </c>
      <c r="AX42" s="104" t="e">
        <v>#REF!</v>
      </c>
      <c r="AY42" s="103" t="e">
        <v>#REF!</v>
      </c>
      <c r="AZ42" s="104" t="e">
        <v>#REF!</v>
      </c>
      <c r="BA42" s="103" t="e">
        <v>#REF!</v>
      </c>
      <c r="BB42" s="104" t="e">
        <v>#REF!</v>
      </c>
      <c r="BC42" s="103" t="e">
        <v>#REF!</v>
      </c>
      <c r="BD42" s="104" t="e">
        <v>#REF!</v>
      </c>
      <c r="BE42" s="103" t="e">
        <v>#REF!</v>
      </c>
      <c r="BF42" s="104" t="e">
        <v>#REF!</v>
      </c>
      <c r="BG42" s="103" t="e">
        <v>#REF!</v>
      </c>
      <c r="BH42" s="104" t="e">
        <v>#REF!</v>
      </c>
      <c r="BI42" s="103" t="e">
        <v>#REF!</v>
      </c>
      <c r="BJ42" s="104" t="e">
        <v>#REF!</v>
      </c>
      <c r="BK42" s="103" t="e">
        <v>#REF!</v>
      </c>
      <c r="BL42" s="104" t="e">
        <v>#REF!</v>
      </c>
      <c r="BM42" s="103" t="e">
        <v>#REF!</v>
      </c>
      <c r="BN42" s="104" t="e">
        <v>#REF!</v>
      </c>
      <c r="BO42" s="103" t="e">
        <v>#REF!</v>
      </c>
      <c r="BP42" s="104" t="e">
        <v>#REF!</v>
      </c>
      <c r="BQ42" s="103" t="e">
        <v>#REF!</v>
      </c>
      <c r="BR42" s="101" t="e">
        <v>#REF!</v>
      </c>
      <c r="BS42" s="103" t="e">
        <v>#REF!</v>
      </c>
      <c r="BT42" s="102" t="e">
        <v>#REF!</v>
      </c>
      <c r="BU42" s="103" t="e">
        <v>#REF!</v>
      </c>
      <c r="BV42" s="102" t="e">
        <v>#REF!</v>
      </c>
      <c r="BW42" s="103" t="e">
        <v>#REF!</v>
      </c>
      <c r="BX42" s="102" t="e">
        <v>#REF!</v>
      </c>
      <c r="BY42" s="103" t="e">
        <v>#REF!</v>
      </c>
      <c r="BZ42" s="102" t="e">
        <v>#REF!</v>
      </c>
      <c r="CA42" s="103" t="e">
        <v>#REF!</v>
      </c>
      <c r="CB42" s="102" t="e">
        <v>#REF!</v>
      </c>
      <c r="CC42" s="103" t="e">
        <v>#REF!</v>
      </c>
      <c r="CD42" s="101" t="e">
        <v>#REF!</v>
      </c>
      <c r="CE42" s="22" t="e">
        <v>#REF!</v>
      </c>
      <c r="CF42" s="101" t="e">
        <v>#REF!</v>
      </c>
      <c r="CG42" s="22" t="e">
        <v>#REF!</v>
      </c>
      <c r="CH42" s="101" t="e">
        <v>#REF!</v>
      </c>
      <c r="CI42" s="187" t="e">
        <v>#REF!</v>
      </c>
      <c r="CJ42" s="187" t="e">
        <v>#REF!</v>
      </c>
      <c r="CK42" s="8" t="e">
        <v>#REF!</v>
      </c>
      <c r="CL42" s="8" t="e">
        <v>#REF!</v>
      </c>
      <c r="CM42" s="8" t="e">
        <v>#REF!</v>
      </c>
      <c r="CN42" s="8" t="e">
        <v>#REF!</v>
      </c>
      <c r="CO42" s="8" t="e">
        <v>#REF!</v>
      </c>
    </row>
    <row r="43" spans="2:93" x14ac:dyDescent="0.25">
      <c r="B43" s="410"/>
      <c r="C43" s="15" t="str">
        <f t="shared" si="5"/>
        <v>2007AUT COG</v>
      </c>
      <c r="D43" s="238">
        <f t="shared" si="6"/>
        <v>2007</v>
      </c>
      <c r="E43" s="15" t="s">
        <v>118</v>
      </c>
      <c r="F43" s="87" t="str">
        <f>VLOOKUP(E43,'Bases de Cálculo'!$B$9:$M$38,12,FALSE)</f>
        <v>Secundario</v>
      </c>
      <c r="G43" s="87">
        <f>VLOOKUP(E43,'Bases de Cálculo'!$B$9:$N$38,13,FALSE)</f>
        <v>0</v>
      </c>
      <c r="H43" s="238" t="e">
        <v>#REF!</v>
      </c>
      <c r="I43" s="96" t="e">
        <v>#REF!</v>
      </c>
      <c r="J43" s="22" t="e">
        <v>#REF!</v>
      </c>
      <c r="K43" s="97" t="e">
        <v>#REF!</v>
      </c>
      <c r="L43" s="22" t="e">
        <v>#REF!</v>
      </c>
      <c r="M43" s="97" t="e">
        <v>#REF!</v>
      </c>
      <c r="N43" s="22" t="e">
        <v>#REF!</v>
      </c>
      <c r="O43" s="97" t="e">
        <v>#REF!</v>
      </c>
      <c r="P43" s="22" t="e">
        <v>#REF!</v>
      </c>
      <c r="Q43" s="97" t="e">
        <v>#REF!</v>
      </c>
      <c r="R43" s="22" t="e">
        <v>#REF!</v>
      </c>
      <c r="S43" s="97" t="e">
        <v>#REF!</v>
      </c>
      <c r="T43" s="22" t="e">
        <v>#REF!</v>
      </c>
      <c r="U43" s="98" t="e">
        <v>#REF!</v>
      </c>
      <c r="V43" s="22" t="e">
        <v>#REF!</v>
      </c>
      <c r="W43" s="98" t="e">
        <v>#REF!</v>
      </c>
      <c r="X43" s="22" t="e">
        <v>#REF!</v>
      </c>
      <c r="Y43" s="99" t="e">
        <v>#REF!</v>
      </c>
      <c r="Z43" s="22" t="e">
        <v>#REF!</v>
      </c>
      <c r="AA43" s="113" t="e">
        <v>#REF!</v>
      </c>
      <c r="AB43" s="22" t="e">
        <v>#REF!</v>
      </c>
      <c r="AC43" s="113" t="e">
        <v>#REF!</v>
      </c>
      <c r="AD43" s="22" t="e">
        <v>#REF!</v>
      </c>
      <c r="AE43" s="113" t="e">
        <v>#REF!</v>
      </c>
      <c r="AF43" s="22" t="e">
        <v>#REF!</v>
      </c>
      <c r="AG43" s="113" t="e">
        <v>#REF!</v>
      </c>
      <c r="AH43" s="22" t="e">
        <v>#REF!</v>
      </c>
      <c r="AI43" s="113" t="e">
        <v>#REF!</v>
      </c>
      <c r="AJ43" s="22" t="e">
        <v>#REF!</v>
      </c>
      <c r="AK43" s="99" t="e">
        <v>#REF!</v>
      </c>
      <c r="AL43" s="96" t="e">
        <v>#REF!</v>
      </c>
      <c r="AM43" s="115" t="e">
        <v>#REF!</v>
      </c>
      <c r="AN43" s="117" t="e">
        <v>#REF!</v>
      </c>
      <c r="AO43" s="100" t="e">
        <v>#REF!</v>
      </c>
      <c r="AP43" s="101" t="e">
        <v>#REF!</v>
      </c>
      <c r="AQ43" s="103" t="e">
        <v>#REF!</v>
      </c>
      <c r="AR43" s="104" t="e">
        <v>#REF!</v>
      </c>
      <c r="AS43" s="22" t="e">
        <v>#REF!</v>
      </c>
      <c r="AT43" s="101" t="e">
        <v>#REF!</v>
      </c>
      <c r="AU43" s="103" t="e">
        <v>#REF!</v>
      </c>
      <c r="AV43" s="104" t="e">
        <v>#REF!</v>
      </c>
      <c r="AW43" s="103" t="e">
        <v>#REF!</v>
      </c>
      <c r="AX43" s="104" t="e">
        <v>#REF!</v>
      </c>
      <c r="AY43" s="103" t="e">
        <v>#REF!</v>
      </c>
      <c r="AZ43" s="104" t="e">
        <v>#REF!</v>
      </c>
      <c r="BA43" s="103" t="e">
        <v>#REF!</v>
      </c>
      <c r="BB43" s="104" t="e">
        <v>#REF!</v>
      </c>
      <c r="BC43" s="103" t="e">
        <v>#REF!</v>
      </c>
      <c r="BD43" s="104" t="e">
        <v>#REF!</v>
      </c>
      <c r="BE43" s="103" t="e">
        <v>#REF!</v>
      </c>
      <c r="BF43" s="104" t="e">
        <v>#REF!</v>
      </c>
      <c r="BG43" s="103" t="e">
        <v>#REF!</v>
      </c>
      <c r="BH43" s="104" t="e">
        <v>#REF!</v>
      </c>
      <c r="BI43" s="103" t="e">
        <v>#REF!</v>
      </c>
      <c r="BJ43" s="104" t="e">
        <v>#REF!</v>
      </c>
      <c r="BK43" s="103" t="e">
        <v>#REF!</v>
      </c>
      <c r="BL43" s="104" t="e">
        <v>#REF!</v>
      </c>
      <c r="BM43" s="103" t="e">
        <v>#REF!</v>
      </c>
      <c r="BN43" s="104" t="e">
        <v>#REF!</v>
      </c>
      <c r="BO43" s="103" t="e">
        <v>#REF!</v>
      </c>
      <c r="BP43" s="104" t="e">
        <v>#REF!</v>
      </c>
      <c r="BQ43" s="103" t="e">
        <v>#REF!</v>
      </c>
      <c r="BR43" s="101" t="e">
        <v>#REF!</v>
      </c>
      <c r="BS43" s="103" t="e">
        <v>#REF!</v>
      </c>
      <c r="BT43" s="102" t="e">
        <v>#REF!</v>
      </c>
      <c r="BU43" s="103" t="e">
        <v>#REF!</v>
      </c>
      <c r="BV43" s="102" t="e">
        <v>#REF!</v>
      </c>
      <c r="BW43" s="103" t="e">
        <v>#REF!</v>
      </c>
      <c r="BX43" s="102" t="e">
        <v>#REF!</v>
      </c>
      <c r="BY43" s="103" t="e">
        <v>#REF!</v>
      </c>
      <c r="BZ43" s="102" t="e">
        <v>#REF!</v>
      </c>
      <c r="CA43" s="103" t="e">
        <v>#REF!</v>
      </c>
      <c r="CB43" s="102" t="e">
        <v>#REF!</v>
      </c>
      <c r="CC43" s="103" t="e">
        <v>#REF!</v>
      </c>
      <c r="CD43" s="101" t="e">
        <v>#REF!</v>
      </c>
      <c r="CE43" s="22" t="e">
        <v>#REF!</v>
      </c>
      <c r="CF43" s="101" t="e">
        <v>#REF!</v>
      </c>
      <c r="CG43" s="22" t="e">
        <v>#REF!</v>
      </c>
      <c r="CH43" s="101" t="e">
        <v>#REF!</v>
      </c>
      <c r="CI43" s="187" t="e">
        <v>#REF!</v>
      </c>
      <c r="CJ43" s="187" t="e">
        <v>#REF!</v>
      </c>
      <c r="CK43" s="8" t="e">
        <v>#REF!</v>
      </c>
      <c r="CL43" s="8" t="e">
        <v>#REF!</v>
      </c>
      <c r="CM43" s="8" t="e">
        <v>#REF!</v>
      </c>
      <c r="CN43" s="8" t="e">
        <v>#REF!</v>
      </c>
      <c r="CO43" s="8" t="e">
        <v>#REF!</v>
      </c>
    </row>
    <row r="44" spans="2:93" x14ac:dyDescent="0.25">
      <c r="B44" s="410"/>
      <c r="C44" s="15" t="str">
        <f t="shared" si="5"/>
        <v>2007FO</v>
      </c>
      <c r="D44" s="238">
        <f t="shared" si="6"/>
        <v>2007</v>
      </c>
      <c r="E44" s="15" t="s">
        <v>34</v>
      </c>
      <c r="F44" s="87" t="str">
        <f>VLOOKUP(E44,'Bases de Cálculo'!$B$9:$M$38,12,FALSE)</f>
        <v>Secundario</v>
      </c>
      <c r="G44" s="87" t="str">
        <f>VLOOKUP(E44,'Bases de Cálculo'!$B$9:$N$38,13,FALSE)</f>
        <v>No Renovable</v>
      </c>
      <c r="H44" s="238" t="e">
        <v>#REF!</v>
      </c>
      <c r="I44" s="96" t="e">
        <v>#REF!</v>
      </c>
      <c r="J44" s="22" t="e">
        <v>#REF!</v>
      </c>
      <c r="K44" s="97" t="e">
        <v>#REF!</v>
      </c>
      <c r="L44" s="22" t="e">
        <v>#REF!</v>
      </c>
      <c r="M44" s="97" t="e">
        <v>#REF!</v>
      </c>
      <c r="N44" s="22" t="e">
        <v>#REF!</v>
      </c>
      <c r="O44" s="97" t="e">
        <v>#REF!</v>
      </c>
      <c r="P44" s="22" t="e">
        <v>#REF!</v>
      </c>
      <c r="Q44" s="97" t="e">
        <v>#REF!</v>
      </c>
      <c r="R44" s="22" t="e">
        <v>#REF!</v>
      </c>
      <c r="S44" s="97" t="e">
        <v>#REF!</v>
      </c>
      <c r="T44" s="22" t="e">
        <v>#REF!</v>
      </c>
      <c r="U44" s="98" t="e">
        <v>#REF!</v>
      </c>
      <c r="V44" s="22" t="e">
        <v>#REF!</v>
      </c>
      <c r="W44" s="98" t="e">
        <v>#REF!</v>
      </c>
      <c r="X44" s="22" t="e">
        <v>#REF!</v>
      </c>
      <c r="Y44" s="99" t="e">
        <v>#REF!</v>
      </c>
      <c r="Z44" s="22" t="e">
        <v>#REF!</v>
      </c>
      <c r="AA44" s="113" t="e">
        <v>#REF!</v>
      </c>
      <c r="AB44" s="22" t="e">
        <v>#REF!</v>
      </c>
      <c r="AC44" s="113" t="e">
        <v>#REF!</v>
      </c>
      <c r="AD44" s="22" t="e">
        <v>#REF!</v>
      </c>
      <c r="AE44" s="113" t="e">
        <v>#REF!</v>
      </c>
      <c r="AF44" s="22" t="e">
        <v>#REF!</v>
      </c>
      <c r="AG44" s="113" t="e">
        <v>#REF!</v>
      </c>
      <c r="AH44" s="22" t="e">
        <v>#REF!</v>
      </c>
      <c r="AI44" s="113" t="e">
        <v>#REF!</v>
      </c>
      <c r="AJ44" s="22" t="e">
        <v>#REF!</v>
      </c>
      <c r="AK44" s="99" t="e">
        <v>#REF!</v>
      </c>
      <c r="AL44" s="96" t="e">
        <v>#REF!</v>
      </c>
      <c r="AM44" s="115" t="e">
        <v>#REF!</v>
      </c>
      <c r="AN44" s="117" t="e">
        <v>#REF!</v>
      </c>
      <c r="AO44" s="100" t="e">
        <v>#REF!</v>
      </c>
      <c r="AP44" s="101" t="e">
        <v>#REF!</v>
      </c>
      <c r="AQ44" s="103" t="e">
        <v>#REF!</v>
      </c>
      <c r="AR44" s="104" t="e">
        <v>#REF!</v>
      </c>
      <c r="AS44" s="22" t="e">
        <v>#REF!</v>
      </c>
      <c r="AT44" s="101" t="e">
        <v>#REF!</v>
      </c>
      <c r="AU44" s="103" t="e">
        <v>#REF!</v>
      </c>
      <c r="AV44" s="104" t="e">
        <v>#REF!</v>
      </c>
      <c r="AW44" s="103" t="e">
        <v>#REF!</v>
      </c>
      <c r="AX44" s="104" t="e">
        <v>#REF!</v>
      </c>
      <c r="AY44" s="103" t="e">
        <v>#REF!</v>
      </c>
      <c r="AZ44" s="104" t="e">
        <v>#REF!</v>
      </c>
      <c r="BA44" s="103" t="e">
        <v>#REF!</v>
      </c>
      <c r="BB44" s="104" t="e">
        <v>#REF!</v>
      </c>
      <c r="BC44" s="103" t="e">
        <v>#REF!</v>
      </c>
      <c r="BD44" s="104" t="e">
        <v>#REF!</v>
      </c>
      <c r="BE44" s="103" t="e">
        <v>#REF!</v>
      </c>
      <c r="BF44" s="104" t="e">
        <v>#REF!</v>
      </c>
      <c r="BG44" s="103" t="e">
        <v>#REF!</v>
      </c>
      <c r="BH44" s="104" t="e">
        <v>#REF!</v>
      </c>
      <c r="BI44" s="103" t="e">
        <v>#REF!</v>
      </c>
      <c r="BJ44" s="104" t="e">
        <v>#REF!</v>
      </c>
      <c r="BK44" s="103" t="e">
        <v>#REF!</v>
      </c>
      <c r="BL44" s="104" t="e">
        <v>#REF!</v>
      </c>
      <c r="BM44" s="103" t="e">
        <v>#REF!</v>
      </c>
      <c r="BN44" s="104" t="e">
        <v>#REF!</v>
      </c>
      <c r="BO44" s="103" t="e">
        <v>#REF!</v>
      </c>
      <c r="BP44" s="104" t="e">
        <v>#REF!</v>
      </c>
      <c r="BQ44" s="103" t="e">
        <v>#REF!</v>
      </c>
      <c r="BR44" s="101" t="e">
        <v>#REF!</v>
      </c>
      <c r="BS44" s="103" t="e">
        <v>#REF!</v>
      </c>
      <c r="BT44" s="102" t="e">
        <v>#REF!</v>
      </c>
      <c r="BU44" s="103" t="e">
        <v>#REF!</v>
      </c>
      <c r="BV44" s="102" t="e">
        <v>#REF!</v>
      </c>
      <c r="BW44" s="103" t="e">
        <v>#REF!</v>
      </c>
      <c r="BX44" s="102" t="e">
        <v>#REF!</v>
      </c>
      <c r="BY44" s="103" t="e">
        <v>#REF!</v>
      </c>
      <c r="BZ44" s="102" t="e">
        <v>#REF!</v>
      </c>
      <c r="CA44" s="103" t="e">
        <v>#REF!</v>
      </c>
      <c r="CB44" s="102" t="e">
        <v>#REF!</v>
      </c>
      <c r="CC44" s="103" t="e">
        <v>#REF!</v>
      </c>
      <c r="CD44" s="101" t="e">
        <v>#REF!</v>
      </c>
      <c r="CE44" s="22" t="e">
        <v>#REF!</v>
      </c>
      <c r="CF44" s="101" t="e">
        <v>#REF!</v>
      </c>
      <c r="CG44" s="22" t="e">
        <v>#REF!</v>
      </c>
      <c r="CH44" s="101" t="e">
        <v>#REF!</v>
      </c>
      <c r="CI44" s="187" t="e">
        <v>#REF!</v>
      </c>
      <c r="CJ44" s="187" t="e">
        <v>#REF!</v>
      </c>
      <c r="CK44" s="8" t="e">
        <v>#REF!</v>
      </c>
      <c r="CL44" s="8" t="e">
        <v>#REF!</v>
      </c>
      <c r="CM44" s="8" t="e">
        <v>#REF!</v>
      </c>
      <c r="CN44" s="8" t="e">
        <v>#REF!</v>
      </c>
      <c r="CO44" s="8" t="e">
        <v>#REF!</v>
      </c>
    </row>
    <row r="45" spans="2:93" x14ac:dyDescent="0.25">
      <c r="B45" s="410"/>
      <c r="C45" s="15" t="str">
        <f t="shared" si="5"/>
        <v>2007GI</v>
      </c>
      <c r="D45" s="238">
        <f t="shared" si="6"/>
        <v>2007</v>
      </c>
      <c r="E45" s="15" t="s">
        <v>35</v>
      </c>
      <c r="F45" s="87" t="str">
        <f>VLOOKUP(E45,'Bases de Cálculo'!$B$9:$M$38,12,FALSE)</f>
        <v>Secundario</v>
      </c>
      <c r="G45" s="87" t="str">
        <f>VLOOKUP(E45,'Bases de Cálculo'!$B$9:$N$38,13,FALSE)</f>
        <v>No Renovable</v>
      </c>
      <c r="H45" s="238" t="e">
        <v>#REF!</v>
      </c>
      <c r="I45" s="96" t="e">
        <v>#REF!</v>
      </c>
      <c r="J45" s="22" t="e">
        <v>#REF!</v>
      </c>
      <c r="K45" s="97" t="e">
        <v>#REF!</v>
      </c>
      <c r="L45" s="22" t="e">
        <v>#REF!</v>
      </c>
      <c r="M45" s="97" t="e">
        <v>#REF!</v>
      </c>
      <c r="N45" s="22" t="e">
        <v>#REF!</v>
      </c>
      <c r="O45" s="97" t="e">
        <v>#REF!</v>
      </c>
      <c r="P45" s="22" t="e">
        <v>#REF!</v>
      </c>
      <c r="Q45" s="97" t="e">
        <v>#REF!</v>
      </c>
      <c r="R45" s="22" t="e">
        <v>#REF!</v>
      </c>
      <c r="S45" s="97" t="e">
        <v>#REF!</v>
      </c>
      <c r="T45" s="22" t="e">
        <v>#REF!</v>
      </c>
      <c r="U45" s="98" t="e">
        <v>#REF!</v>
      </c>
      <c r="V45" s="22" t="e">
        <v>#REF!</v>
      </c>
      <c r="W45" s="98" t="e">
        <v>#REF!</v>
      </c>
      <c r="X45" s="22" t="e">
        <v>#REF!</v>
      </c>
      <c r="Y45" s="99" t="e">
        <v>#REF!</v>
      </c>
      <c r="Z45" s="22" t="e">
        <v>#REF!</v>
      </c>
      <c r="AA45" s="113" t="e">
        <v>#REF!</v>
      </c>
      <c r="AB45" s="22" t="e">
        <v>#REF!</v>
      </c>
      <c r="AC45" s="113" t="e">
        <v>#REF!</v>
      </c>
      <c r="AD45" s="22" t="e">
        <v>#REF!</v>
      </c>
      <c r="AE45" s="113" t="e">
        <v>#REF!</v>
      </c>
      <c r="AF45" s="22" t="e">
        <v>#REF!</v>
      </c>
      <c r="AG45" s="113" t="e">
        <v>#REF!</v>
      </c>
      <c r="AH45" s="22" t="e">
        <v>#REF!</v>
      </c>
      <c r="AI45" s="113" t="e">
        <v>#REF!</v>
      </c>
      <c r="AJ45" s="22" t="e">
        <v>#REF!</v>
      </c>
      <c r="AK45" s="99" t="e">
        <v>#REF!</v>
      </c>
      <c r="AL45" s="96" t="e">
        <v>#REF!</v>
      </c>
      <c r="AM45" s="115" t="e">
        <v>#REF!</v>
      </c>
      <c r="AN45" s="117" t="e">
        <v>#REF!</v>
      </c>
      <c r="AO45" s="100" t="e">
        <v>#REF!</v>
      </c>
      <c r="AP45" s="101" t="e">
        <v>#REF!</v>
      </c>
      <c r="AQ45" s="103" t="e">
        <v>#REF!</v>
      </c>
      <c r="AR45" s="104" t="e">
        <v>#REF!</v>
      </c>
      <c r="AS45" s="22" t="e">
        <v>#REF!</v>
      </c>
      <c r="AT45" s="101" t="e">
        <v>#REF!</v>
      </c>
      <c r="AU45" s="103" t="e">
        <v>#REF!</v>
      </c>
      <c r="AV45" s="104" t="e">
        <v>#REF!</v>
      </c>
      <c r="AW45" s="103" t="e">
        <v>#REF!</v>
      </c>
      <c r="AX45" s="104" t="e">
        <v>#REF!</v>
      </c>
      <c r="AY45" s="103" t="e">
        <v>#REF!</v>
      </c>
      <c r="AZ45" s="104" t="e">
        <v>#REF!</v>
      </c>
      <c r="BA45" s="103" t="e">
        <v>#REF!</v>
      </c>
      <c r="BB45" s="104" t="e">
        <v>#REF!</v>
      </c>
      <c r="BC45" s="103" t="e">
        <v>#REF!</v>
      </c>
      <c r="BD45" s="104" t="e">
        <v>#REF!</v>
      </c>
      <c r="BE45" s="103" t="e">
        <v>#REF!</v>
      </c>
      <c r="BF45" s="104" t="e">
        <v>#REF!</v>
      </c>
      <c r="BG45" s="103" t="e">
        <v>#REF!</v>
      </c>
      <c r="BH45" s="104" t="e">
        <v>#REF!</v>
      </c>
      <c r="BI45" s="103" t="e">
        <v>#REF!</v>
      </c>
      <c r="BJ45" s="104" t="e">
        <v>#REF!</v>
      </c>
      <c r="BK45" s="103" t="e">
        <v>#REF!</v>
      </c>
      <c r="BL45" s="104" t="e">
        <v>#REF!</v>
      </c>
      <c r="BM45" s="103" t="e">
        <v>#REF!</v>
      </c>
      <c r="BN45" s="104" t="e">
        <v>#REF!</v>
      </c>
      <c r="BO45" s="103" t="e">
        <v>#REF!</v>
      </c>
      <c r="BP45" s="104" t="e">
        <v>#REF!</v>
      </c>
      <c r="BQ45" s="103" t="e">
        <v>#REF!</v>
      </c>
      <c r="BR45" s="101" t="e">
        <v>#REF!</v>
      </c>
      <c r="BS45" s="103" t="e">
        <v>#REF!</v>
      </c>
      <c r="BT45" s="102" t="e">
        <v>#REF!</v>
      </c>
      <c r="BU45" s="103" t="e">
        <v>#REF!</v>
      </c>
      <c r="BV45" s="102" t="e">
        <v>#REF!</v>
      </c>
      <c r="BW45" s="103" t="e">
        <v>#REF!</v>
      </c>
      <c r="BX45" s="102" t="e">
        <v>#REF!</v>
      </c>
      <c r="BY45" s="103" t="e">
        <v>#REF!</v>
      </c>
      <c r="BZ45" s="102" t="e">
        <v>#REF!</v>
      </c>
      <c r="CA45" s="103" t="e">
        <v>#REF!</v>
      </c>
      <c r="CB45" s="102" t="e">
        <v>#REF!</v>
      </c>
      <c r="CC45" s="103" t="e">
        <v>#REF!</v>
      </c>
      <c r="CD45" s="101" t="e">
        <v>#REF!</v>
      </c>
      <c r="CE45" s="22" t="e">
        <v>#REF!</v>
      </c>
      <c r="CF45" s="101" t="e">
        <v>#REF!</v>
      </c>
      <c r="CG45" s="22" t="e">
        <v>#REF!</v>
      </c>
      <c r="CH45" s="101" t="e">
        <v>#REF!</v>
      </c>
      <c r="CI45" s="187" t="e">
        <v>#REF!</v>
      </c>
      <c r="CJ45" s="187" t="e">
        <v>#REF!</v>
      </c>
      <c r="CK45" s="8" t="e">
        <v>#REF!</v>
      </c>
      <c r="CL45" s="8" t="e">
        <v>#REF!</v>
      </c>
      <c r="CM45" s="8" t="e">
        <v>#REF!</v>
      </c>
      <c r="CN45" s="8" t="e">
        <v>#REF!</v>
      </c>
      <c r="CO45" s="8" t="e">
        <v>#REF!</v>
      </c>
    </row>
    <row r="46" spans="2:93" x14ac:dyDescent="0.25">
      <c r="B46" s="410"/>
      <c r="C46" s="15" t="str">
        <f t="shared" si="5"/>
        <v>2007GL</v>
      </c>
      <c r="D46" s="238">
        <f t="shared" si="6"/>
        <v>2007</v>
      </c>
      <c r="E46" s="15" t="s">
        <v>36</v>
      </c>
      <c r="F46" s="87" t="str">
        <f>VLOOKUP(E46,'Bases de Cálculo'!$B$9:$M$38,12,FALSE)</f>
        <v>Secundario</v>
      </c>
      <c r="G46" s="87" t="str">
        <f>VLOOKUP(E46,'Bases de Cálculo'!$B$9:$N$38,13,FALSE)</f>
        <v>No Renovable</v>
      </c>
      <c r="H46" s="238" t="e">
        <v>#REF!</v>
      </c>
      <c r="I46" s="96" t="e">
        <v>#REF!</v>
      </c>
      <c r="J46" s="22" t="e">
        <v>#REF!</v>
      </c>
      <c r="K46" s="97" t="e">
        <v>#REF!</v>
      </c>
      <c r="L46" s="22" t="e">
        <v>#REF!</v>
      </c>
      <c r="M46" s="97" t="e">
        <v>#REF!</v>
      </c>
      <c r="N46" s="22" t="e">
        <v>#REF!</v>
      </c>
      <c r="O46" s="97" t="e">
        <v>#REF!</v>
      </c>
      <c r="P46" s="22" t="e">
        <v>#REF!</v>
      </c>
      <c r="Q46" s="97" t="e">
        <v>#REF!</v>
      </c>
      <c r="R46" s="22" t="e">
        <v>#REF!</v>
      </c>
      <c r="S46" s="97" t="e">
        <v>#REF!</v>
      </c>
      <c r="T46" s="22" t="e">
        <v>#REF!</v>
      </c>
      <c r="U46" s="98" t="e">
        <v>#REF!</v>
      </c>
      <c r="V46" s="22" t="e">
        <v>#REF!</v>
      </c>
      <c r="W46" s="98" t="e">
        <v>#REF!</v>
      </c>
      <c r="X46" s="22" t="e">
        <v>#REF!</v>
      </c>
      <c r="Y46" s="99" t="e">
        <v>#REF!</v>
      </c>
      <c r="Z46" s="22" t="e">
        <v>#REF!</v>
      </c>
      <c r="AA46" s="113" t="e">
        <v>#REF!</v>
      </c>
      <c r="AB46" s="22" t="e">
        <v>#REF!</v>
      </c>
      <c r="AC46" s="113" t="e">
        <v>#REF!</v>
      </c>
      <c r="AD46" s="22" t="e">
        <v>#REF!</v>
      </c>
      <c r="AE46" s="113" t="e">
        <v>#REF!</v>
      </c>
      <c r="AF46" s="22" t="e">
        <v>#REF!</v>
      </c>
      <c r="AG46" s="113" t="e">
        <v>#REF!</v>
      </c>
      <c r="AH46" s="22" t="e">
        <v>#REF!</v>
      </c>
      <c r="AI46" s="113" t="e">
        <v>#REF!</v>
      </c>
      <c r="AJ46" s="22" t="e">
        <v>#REF!</v>
      </c>
      <c r="AK46" s="99" t="e">
        <v>#REF!</v>
      </c>
      <c r="AL46" s="96" t="e">
        <v>#REF!</v>
      </c>
      <c r="AM46" s="115" t="e">
        <v>#REF!</v>
      </c>
      <c r="AN46" s="117" t="e">
        <v>#REF!</v>
      </c>
      <c r="AO46" s="100" t="e">
        <v>#REF!</v>
      </c>
      <c r="AP46" s="101" t="e">
        <v>#REF!</v>
      </c>
      <c r="AQ46" s="103" t="e">
        <v>#REF!</v>
      </c>
      <c r="AR46" s="104" t="e">
        <v>#REF!</v>
      </c>
      <c r="AS46" s="22" t="e">
        <v>#REF!</v>
      </c>
      <c r="AT46" s="101" t="e">
        <v>#REF!</v>
      </c>
      <c r="AU46" s="103" t="e">
        <v>#REF!</v>
      </c>
      <c r="AV46" s="104" t="e">
        <v>#REF!</v>
      </c>
      <c r="AW46" s="103" t="e">
        <v>#REF!</v>
      </c>
      <c r="AX46" s="104" t="e">
        <v>#REF!</v>
      </c>
      <c r="AY46" s="103" t="e">
        <v>#REF!</v>
      </c>
      <c r="AZ46" s="104" t="e">
        <v>#REF!</v>
      </c>
      <c r="BA46" s="103" t="e">
        <v>#REF!</v>
      </c>
      <c r="BB46" s="104" t="e">
        <v>#REF!</v>
      </c>
      <c r="BC46" s="103" t="e">
        <v>#REF!</v>
      </c>
      <c r="BD46" s="104" t="e">
        <v>#REF!</v>
      </c>
      <c r="BE46" s="103" t="e">
        <v>#REF!</v>
      </c>
      <c r="BF46" s="104" t="e">
        <v>#REF!</v>
      </c>
      <c r="BG46" s="103" t="e">
        <v>#REF!</v>
      </c>
      <c r="BH46" s="104" t="e">
        <v>#REF!</v>
      </c>
      <c r="BI46" s="103" t="e">
        <v>#REF!</v>
      </c>
      <c r="BJ46" s="104" t="e">
        <v>#REF!</v>
      </c>
      <c r="BK46" s="103" t="e">
        <v>#REF!</v>
      </c>
      <c r="BL46" s="104" t="e">
        <v>#REF!</v>
      </c>
      <c r="BM46" s="103" t="e">
        <v>#REF!</v>
      </c>
      <c r="BN46" s="104" t="e">
        <v>#REF!</v>
      </c>
      <c r="BO46" s="103" t="e">
        <v>#REF!</v>
      </c>
      <c r="BP46" s="104" t="e">
        <v>#REF!</v>
      </c>
      <c r="BQ46" s="103" t="e">
        <v>#REF!</v>
      </c>
      <c r="BR46" s="101" t="e">
        <v>#REF!</v>
      </c>
      <c r="BS46" s="103" t="e">
        <v>#REF!</v>
      </c>
      <c r="BT46" s="102" t="e">
        <v>#REF!</v>
      </c>
      <c r="BU46" s="103" t="e">
        <v>#REF!</v>
      </c>
      <c r="BV46" s="102" t="e">
        <v>#REF!</v>
      </c>
      <c r="BW46" s="103" t="e">
        <v>#REF!</v>
      </c>
      <c r="BX46" s="102" t="e">
        <v>#REF!</v>
      </c>
      <c r="BY46" s="103" t="e">
        <v>#REF!</v>
      </c>
      <c r="BZ46" s="102" t="e">
        <v>#REF!</v>
      </c>
      <c r="CA46" s="103" t="e">
        <v>#REF!</v>
      </c>
      <c r="CB46" s="102" t="e">
        <v>#REF!</v>
      </c>
      <c r="CC46" s="103" t="e">
        <v>#REF!</v>
      </c>
      <c r="CD46" s="101" t="e">
        <v>#REF!</v>
      </c>
      <c r="CE46" s="22" t="e">
        <v>#REF!</v>
      </c>
      <c r="CF46" s="101" t="e">
        <v>#REF!</v>
      </c>
      <c r="CG46" s="22" t="e">
        <v>#REF!</v>
      </c>
      <c r="CH46" s="101" t="e">
        <v>#REF!</v>
      </c>
      <c r="CI46" s="187" t="e">
        <v>#REF!</v>
      </c>
      <c r="CJ46" s="187" t="e">
        <v>#REF!</v>
      </c>
      <c r="CK46" s="8" t="e">
        <v>#REF!</v>
      </c>
      <c r="CL46" s="8" t="e">
        <v>#REF!</v>
      </c>
      <c r="CM46" s="8" t="e">
        <v>#REF!</v>
      </c>
      <c r="CN46" s="8" t="e">
        <v>#REF!</v>
      </c>
      <c r="CO46" s="8" t="e">
        <v>#REF!</v>
      </c>
    </row>
    <row r="47" spans="2:93" x14ac:dyDescent="0.25">
      <c r="B47" s="410"/>
      <c r="C47" s="15" t="str">
        <f t="shared" si="5"/>
        <v>2007GM</v>
      </c>
      <c r="D47" s="238">
        <f t="shared" si="6"/>
        <v>2007</v>
      </c>
      <c r="E47" s="15" t="s">
        <v>37</v>
      </c>
      <c r="F47" s="87" t="str">
        <f>VLOOKUP(E47,'Bases de Cálculo'!$B$9:$M$38,12,FALSE)</f>
        <v>Secundario</v>
      </c>
      <c r="G47" s="87" t="str">
        <f>VLOOKUP(E47,'Bases de Cálculo'!$B$9:$N$38,13,FALSE)</f>
        <v>No Renovable</v>
      </c>
      <c r="H47" s="238" t="e">
        <v>#REF!</v>
      </c>
      <c r="I47" s="96" t="e">
        <v>#REF!</v>
      </c>
      <c r="J47" s="22" t="e">
        <v>#REF!</v>
      </c>
      <c r="K47" s="97" t="e">
        <v>#REF!</v>
      </c>
      <c r="L47" s="22" t="e">
        <v>#REF!</v>
      </c>
      <c r="M47" s="97" t="e">
        <v>#REF!</v>
      </c>
      <c r="N47" s="22" t="e">
        <v>#REF!</v>
      </c>
      <c r="O47" s="97" t="e">
        <v>#REF!</v>
      </c>
      <c r="P47" s="22" t="e">
        <v>#REF!</v>
      </c>
      <c r="Q47" s="97" t="e">
        <v>#REF!</v>
      </c>
      <c r="R47" s="22" t="e">
        <v>#REF!</v>
      </c>
      <c r="S47" s="97" t="e">
        <v>#REF!</v>
      </c>
      <c r="T47" s="22" t="e">
        <v>#REF!</v>
      </c>
      <c r="U47" s="98" t="e">
        <v>#REF!</v>
      </c>
      <c r="V47" s="22" t="e">
        <v>#REF!</v>
      </c>
      <c r="W47" s="98" t="e">
        <v>#REF!</v>
      </c>
      <c r="X47" s="22" t="e">
        <v>#REF!</v>
      </c>
      <c r="Y47" s="99" t="e">
        <v>#REF!</v>
      </c>
      <c r="Z47" s="22" t="e">
        <v>#REF!</v>
      </c>
      <c r="AA47" s="113" t="e">
        <v>#REF!</v>
      </c>
      <c r="AB47" s="22" t="e">
        <v>#REF!</v>
      </c>
      <c r="AC47" s="113" t="e">
        <v>#REF!</v>
      </c>
      <c r="AD47" s="22" t="e">
        <v>#REF!</v>
      </c>
      <c r="AE47" s="113" t="e">
        <v>#REF!</v>
      </c>
      <c r="AF47" s="22" t="e">
        <v>#REF!</v>
      </c>
      <c r="AG47" s="113" t="e">
        <v>#REF!</v>
      </c>
      <c r="AH47" s="22" t="e">
        <v>#REF!</v>
      </c>
      <c r="AI47" s="113" t="e">
        <v>#REF!</v>
      </c>
      <c r="AJ47" s="22" t="e">
        <v>#REF!</v>
      </c>
      <c r="AK47" s="99" t="e">
        <v>#REF!</v>
      </c>
      <c r="AL47" s="96" t="e">
        <v>#REF!</v>
      </c>
      <c r="AM47" s="115" t="e">
        <v>#REF!</v>
      </c>
      <c r="AN47" s="117" t="e">
        <v>#REF!</v>
      </c>
      <c r="AO47" s="100" t="e">
        <v>#REF!</v>
      </c>
      <c r="AP47" s="101" t="e">
        <v>#REF!</v>
      </c>
      <c r="AQ47" s="103" t="e">
        <v>#REF!</v>
      </c>
      <c r="AR47" s="104" t="e">
        <v>#REF!</v>
      </c>
      <c r="AS47" s="22" t="e">
        <v>#REF!</v>
      </c>
      <c r="AT47" s="101" t="e">
        <v>#REF!</v>
      </c>
      <c r="AU47" s="103" t="e">
        <v>#REF!</v>
      </c>
      <c r="AV47" s="104" t="e">
        <v>#REF!</v>
      </c>
      <c r="AW47" s="103" t="e">
        <v>#REF!</v>
      </c>
      <c r="AX47" s="104" t="e">
        <v>#REF!</v>
      </c>
      <c r="AY47" s="103" t="e">
        <v>#REF!</v>
      </c>
      <c r="AZ47" s="104" t="e">
        <v>#REF!</v>
      </c>
      <c r="BA47" s="103" t="e">
        <v>#REF!</v>
      </c>
      <c r="BB47" s="104" t="e">
        <v>#REF!</v>
      </c>
      <c r="BC47" s="103" t="e">
        <v>#REF!</v>
      </c>
      <c r="BD47" s="104" t="e">
        <v>#REF!</v>
      </c>
      <c r="BE47" s="103" t="e">
        <v>#REF!</v>
      </c>
      <c r="BF47" s="104" t="e">
        <v>#REF!</v>
      </c>
      <c r="BG47" s="103" t="e">
        <v>#REF!</v>
      </c>
      <c r="BH47" s="104" t="e">
        <v>#REF!</v>
      </c>
      <c r="BI47" s="103" t="e">
        <v>#REF!</v>
      </c>
      <c r="BJ47" s="104" t="e">
        <v>#REF!</v>
      </c>
      <c r="BK47" s="103" t="e">
        <v>#REF!</v>
      </c>
      <c r="BL47" s="104" t="e">
        <v>#REF!</v>
      </c>
      <c r="BM47" s="103" t="e">
        <v>#REF!</v>
      </c>
      <c r="BN47" s="104" t="e">
        <v>#REF!</v>
      </c>
      <c r="BO47" s="103" t="e">
        <v>#REF!</v>
      </c>
      <c r="BP47" s="104" t="e">
        <v>#REF!</v>
      </c>
      <c r="BQ47" s="103" t="e">
        <v>#REF!</v>
      </c>
      <c r="BR47" s="101" t="e">
        <v>#REF!</v>
      </c>
      <c r="BS47" s="103" t="e">
        <v>#REF!</v>
      </c>
      <c r="BT47" s="102" t="e">
        <v>#REF!</v>
      </c>
      <c r="BU47" s="103" t="e">
        <v>#REF!</v>
      </c>
      <c r="BV47" s="102" t="e">
        <v>#REF!</v>
      </c>
      <c r="BW47" s="103" t="e">
        <v>#REF!</v>
      </c>
      <c r="BX47" s="102" t="e">
        <v>#REF!</v>
      </c>
      <c r="BY47" s="103" t="e">
        <v>#REF!</v>
      </c>
      <c r="BZ47" s="102" t="e">
        <v>#REF!</v>
      </c>
      <c r="CA47" s="103" t="e">
        <v>#REF!</v>
      </c>
      <c r="CB47" s="102" t="e">
        <v>#REF!</v>
      </c>
      <c r="CC47" s="103" t="e">
        <v>#REF!</v>
      </c>
      <c r="CD47" s="101" t="e">
        <v>#REF!</v>
      </c>
      <c r="CE47" s="22" t="e">
        <v>#REF!</v>
      </c>
      <c r="CF47" s="101" t="e">
        <v>#REF!</v>
      </c>
      <c r="CG47" s="22" t="e">
        <v>#REF!</v>
      </c>
      <c r="CH47" s="101" t="e">
        <v>#REF!</v>
      </c>
      <c r="CI47" s="187" t="e">
        <v>#REF!</v>
      </c>
      <c r="CJ47" s="187" t="e">
        <v>#REF!</v>
      </c>
      <c r="CK47" s="8" t="e">
        <v>#REF!</v>
      </c>
      <c r="CL47" s="8" t="e">
        <v>#REF!</v>
      </c>
      <c r="CM47" s="8" t="e">
        <v>#REF!</v>
      </c>
      <c r="CN47" s="8" t="e">
        <v>#REF!</v>
      </c>
      <c r="CO47" s="8" t="e">
        <v>#REF!</v>
      </c>
    </row>
    <row r="48" spans="2:93" x14ac:dyDescent="0.25">
      <c r="B48" s="410"/>
      <c r="C48" s="15" t="str">
        <f t="shared" si="5"/>
        <v>2007KJ</v>
      </c>
      <c r="D48" s="238">
        <f t="shared" si="6"/>
        <v>2007</v>
      </c>
      <c r="E48" s="15" t="s">
        <v>39</v>
      </c>
      <c r="F48" s="87" t="str">
        <f>VLOOKUP(E48,'Bases de Cálculo'!$B$9:$M$38,12,FALSE)</f>
        <v>Secundario</v>
      </c>
      <c r="G48" s="87" t="str">
        <f>VLOOKUP(E48,'Bases de Cálculo'!$B$9:$N$38,13,FALSE)</f>
        <v>No Renovable</v>
      </c>
      <c r="H48" s="238" t="e">
        <v>#REF!</v>
      </c>
      <c r="I48" s="96" t="e">
        <v>#REF!</v>
      </c>
      <c r="J48" s="22" t="e">
        <v>#REF!</v>
      </c>
      <c r="K48" s="97" t="e">
        <v>#REF!</v>
      </c>
      <c r="L48" s="22" t="e">
        <v>#REF!</v>
      </c>
      <c r="M48" s="97" t="e">
        <v>#REF!</v>
      </c>
      <c r="N48" s="22" t="e">
        <v>#REF!</v>
      </c>
      <c r="O48" s="97" t="e">
        <v>#REF!</v>
      </c>
      <c r="P48" s="22" t="e">
        <v>#REF!</v>
      </c>
      <c r="Q48" s="97" t="e">
        <v>#REF!</v>
      </c>
      <c r="R48" s="22" t="e">
        <v>#REF!</v>
      </c>
      <c r="S48" s="97" t="e">
        <v>#REF!</v>
      </c>
      <c r="T48" s="22" t="e">
        <v>#REF!</v>
      </c>
      <c r="U48" s="98" t="e">
        <v>#REF!</v>
      </c>
      <c r="V48" s="22" t="e">
        <v>#REF!</v>
      </c>
      <c r="W48" s="98" t="e">
        <v>#REF!</v>
      </c>
      <c r="X48" s="22" t="e">
        <v>#REF!</v>
      </c>
      <c r="Y48" s="99" t="e">
        <v>#REF!</v>
      </c>
      <c r="Z48" s="22" t="e">
        <v>#REF!</v>
      </c>
      <c r="AA48" s="113" t="e">
        <v>#REF!</v>
      </c>
      <c r="AB48" s="22" t="e">
        <v>#REF!</v>
      </c>
      <c r="AC48" s="113" t="e">
        <v>#REF!</v>
      </c>
      <c r="AD48" s="22" t="e">
        <v>#REF!</v>
      </c>
      <c r="AE48" s="113" t="e">
        <v>#REF!</v>
      </c>
      <c r="AF48" s="22" t="e">
        <v>#REF!</v>
      </c>
      <c r="AG48" s="113" t="e">
        <v>#REF!</v>
      </c>
      <c r="AH48" s="22" t="e">
        <v>#REF!</v>
      </c>
      <c r="AI48" s="113" t="e">
        <v>#REF!</v>
      </c>
      <c r="AJ48" s="22" t="e">
        <v>#REF!</v>
      </c>
      <c r="AK48" s="99" t="e">
        <v>#REF!</v>
      </c>
      <c r="AL48" s="96" t="e">
        <v>#REF!</v>
      </c>
      <c r="AM48" s="115" t="e">
        <v>#REF!</v>
      </c>
      <c r="AN48" s="117" t="e">
        <v>#REF!</v>
      </c>
      <c r="AO48" s="100" t="e">
        <v>#REF!</v>
      </c>
      <c r="AP48" s="101" t="e">
        <v>#REF!</v>
      </c>
      <c r="AQ48" s="103" t="e">
        <v>#REF!</v>
      </c>
      <c r="AR48" s="104" t="e">
        <v>#REF!</v>
      </c>
      <c r="AS48" s="22" t="e">
        <v>#REF!</v>
      </c>
      <c r="AT48" s="101" t="e">
        <v>#REF!</v>
      </c>
      <c r="AU48" s="103" t="e">
        <v>#REF!</v>
      </c>
      <c r="AV48" s="104" t="e">
        <v>#REF!</v>
      </c>
      <c r="AW48" s="103" t="e">
        <v>#REF!</v>
      </c>
      <c r="AX48" s="104" t="e">
        <v>#REF!</v>
      </c>
      <c r="AY48" s="103" t="e">
        <v>#REF!</v>
      </c>
      <c r="AZ48" s="104" t="e">
        <v>#REF!</v>
      </c>
      <c r="BA48" s="103" t="e">
        <v>#REF!</v>
      </c>
      <c r="BB48" s="104" t="e">
        <v>#REF!</v>
      </c>
      <c r="BC48" s="103" t="e">
        <v>#REF!</v>
      </c>
      <c r="BD48" s="104" t="e">
        <v>#REF!</v>
      </c>
      <c r="BE48" s="103" t="e">
        <v>#REF!</v>
      </c>
      <c r="BF48" s="104" t="e">
        <v>#REF!</v>
      </c>
      <c r="BG48" s="103" t="e">
        <v>#REF!</v>
      </c>
      <c r="BH48" s="104" t="e">
        <v>#REF!</v>
      </c>
      <c r="BI48" s="103" t="e">
        <v>#REF!</v>
      </c>
      <c r="BJ48" s="104" t="e">
        <v>#REF!</v>
      </c>
      <c r="BK48" s="103" t="e">
        <v>#REF!</v>
      </c>
      <c r="BL48" s="104" t="e">
        <v>#REF!</v>
      </c>
      <c r="BM48" s="103" t="e">
        <v>#REF!</v>
      </c>
      <c r="BN48" s="104" t="e">
        <v>#REF!</v>
      </c>
      <c r="BO48" s="103" t="e">
        <v>#REF!</v>
      </c>
      <c r="BP48" s="104" t="e">
        <v>#REF!</v>
      </c>
      <c r="BQ48" s="103" t="e">
        <v>#REF!</v>
      </c>
      <c r="BR48" s="101" t="e">
        <v>#REF!</v>
      </c>
      <c r="BS48" s="103" t="e">
        <v>#REF!</v>
      </c>
      <c r="BT48" s="102" t="e">
        <v>#REF!</v>
      </c>
      <c r="BU48" s="103" t="e">
        <v>#REF!</v>
      </c>
      <c r="BV48" s="102" t="e">
        <v>#REF!</v>
      </c>
      <c r="BW48" s="103" t="e">
        <v>#REF!</v>
      </c>
      <c r="BX48" s="102" t="e">
        <v>#REF!</v>
      </c>
      <c r="BY48" s="103" t="e">
        <v>#REF!</v>
      </c>
      <c r="BZ48" s="102" t="e">
        <v>#REF!</v>
      </c>
      <c r="CA48" s="103" t="e">
        <v>#REF!</v>
      </c>
      <c r="CB48" s="102" t="e">
        <v>#REF!</v>
      </c>
      <c r="CC48" s="103" t="e">
        <v>#REF!</v>
      </c>
      <c r="CD48" s="101" t="e">
        <v>#REF!</v>
      </c>
      <c r="CE48" s="22" t="e">
        <v>#REF!</v>
      </c>
      <c r="CF48" s="101" t="e">
        <v>#REF!</v>
      </c>
      <c r="CG48" s="22" t="e">
        <v>#REF!</v>
      </c>
      <c r="CH48" s="101" t="e">
        <v>#REF!</v>
      </c>
      <c r="CI48" s="187" t="e">
        <v>#REF!</v>
      </c>
      <c r="CJ48" s="187" t="e">
        <v>#REF!</v>
      </c>
      <c r="CK48" s="8" t="e">
        <v>#REF!</v>
      </c>
      <c r="CL48" s="8" t="e">
        <v>#REF!</v>
      </c>
      <c r="CM48" s="8" t="e">
        <v>#REF!</v>
      </c>
      <c r="CN48" s="8" t="e">
        <v>#REF!</v>
      </c>
      <c r="CO48" s="8" t="e">
        <v>#REF!</v>
      </c>
    </row>
    <row r="49" spans="2:93" ht="15.75" x14ac:dyDescent="0.25">
      <c r="B49" s="246"/>
      <c r="C49" s="13"/>
      <c r="D49" s="13"/>
      <c r="E49" s="13"/>
      <c r="F49" s="13"/>
      <c r="G49" s="13"/>
      <c r="H49" s="13" t="e">
        <v>#REF!</v>
      </c>
      <c r="I49" s="13" t="e">
        <v>#REF!</v>
      </c>
      <c r="J49" s="13" t="e">
        <v>#REF!</v>
      </c>
      <c r="K49" s="13" t="e">
        <v>#REF!</v>
      </c>
      <c r="L49" s="13" t="e">
        <v>#REF!</v>
      </c>
      <c r="M49" s="13" t="e">
        <v>#REF!</v>
      </c>
      <c r="N49" s="13" t="e">
        <v>#REF!</v>
      </c>
      <c r="O49" s="13" t="e">
        <v>#REF!</v>
      </c>
      <c r="P49" s="13" t="e">
        <v>#REF!</v>
      </c>
      <c r="Q49" s="13" t="e">
        <v>#REF!</v>
      </c>
      <c r="R49" s="13" t="e">
        <v>#REF!</v>
      </c>
      <c r="S49" s="13" t="e">
        <v>#REF!</v>
      </c>
      <c r="T49" s="13" t="e">
        <v>#REF!</v>
      </c>
      <c r="U49" s="13" t="e">
        <v>#REF!</v>
      </c>
      <c r="V49" s="13" t="e">
        <v>#REF!</v>
      </c>
      <c r="W49" s="13" t="e">
        <v>#REF!</v>
      </c>
      <c r="X49" s="13" t="e">
        <v>#REF!</v>
      </c>
      <c r="Y49" s="13" t="e">
        <v>#REF!</v>
      </c>
      <c r="Z49" s="13" t="e">
        <v>#REF!</v>
      </c>
      <c r="AA49" s="13" t="e">
        <v>#REF!</v>
      </c>
      <c r="AB49" s="13" t="e">
        <v>#REF!</v>
      </c>
      <c r="AC49" s="13" t="e">
        <v>#REF!</v>
      </c>
      <c r="AD49" s="13" t="e">
        <v>#REF!</v>
      </c>
      <c r="AE49" s="13" t="e">
        <v>#REF!</v>
      </c>
      <c r="AF49" s="13" t="e">
        <v>#REF!</v>
      </c>
      <c r="AG49" s="13" t="e">
        <v>#REF!</v>
      </c>
      <c r="AH49" s="13" t="e">
        <v>#REF!</v>
      </c>
      <c r="AI49" s="13" t="e">
        <v>#REF!</v>
      </c>
      <c r="AJ49" s="13" t="e">
        <v>#REF!</v>
      </c>
      <c r="AK49" s="13" t="e">
        <v>#REF!</v>
      </c>
      <c r="AL49" s="13" t="e">
        <v>#REF!</v>
      </c>
      <c r="AM49" s="13" t="e">
        <v>#REF!</v>
      </c>
      <c r="AN49" s="13" t="e">
        <v>#REF!</v>
      </c>
      <c r="AO49" s="13" t="e">
        <v>#REF!</v>
      </c>
      <c r="AP49" s="13" t="e">
        <v>#REF!</v>
      </c>
      <c r="AQ49" s="13" t="e">
        <v>#REF!</v>
      </c>
      <c r="AR49" s="13" t="e">
        <v>#REF!</v>
      </c>
      <c r="AS49" s="13" t="e">
        <v>#REF!</v>
      </c>
      <c r="AT49" s="13" t="e">
        <v>#REF!</v>
      </c>
      <c r="AU49" s="13" t="e">
        <v>#REF!</v>
      </c>
      <c r="AV49" s="13" t="e">
        <v>#REF!</v>
      </c>
      <c r="AW49" s="13" t="e">
        <v>#REF!</v>
      </c>
      <c r="AX49" s="13" t="e">
        <v>#REF!</v>
      </c>
      <c r="AY49" s="13" t="e">
        <v>#REF!</v>
      </c>
      <c r="AZ49" s="13" t="e">
        <v>#REF!</v>
      </c>
      <c r="BA49" s="13" t="e">
        <v>#REF!</v>
      </c>
      <c r="BB49" s="13" t="e">
        <v>#REF!</v>
      </c>
      <c r="BC49" s="13" t="e">
        <v>#REF!</v>
      </c>
      <c r="BD49" s="13" t="e">
        <v>#REF!</v>
      </c>
      <c r="BE49" s="13" t="e">
        <v>#REF!</v>
      </c>
      <c r="BF49" s="13" t="e">
        <v>#REF!</v>
      </c>
      <c r="BG49" s="13" t="e">
        <v>#REF!</v>
      </c>
      <c r="BH49" s="13" t="e">
        <v>#REF!</v>
      </c>
      <c r="BI49" s="13" t="e">
        <v>#REF!</v>
      </c>
      <c r="BJ49" s="13" t="e">
        <v>#REF!</v>
      </c>
      <c r="BK49" s="13" t="e">
        <v>#REF!</v>
      </c>
      <c r="BL49" s="13" t="e">
        <v>#REF!</v>
      </c>
      <c r="BM49" s="13" t="e">
        <v>#REF!</v>
      </c>
      <c r="BN49" s="13" t="e">
        <v>#REF!</v>
      </c>
      <c r="BO49" s="13" t="e">
        <v>#REF!</v>
      </c>
      <c r="BP49" s="13" t="e">
        <v>#REF!</v>
      </c>
      <c r="BQ49" s="13" t="e">
        <v>#REF!</v>
      </c>
      <c r="BR49" s="13" t="e">
        <v>#REF!</v>
      </c>
      <c r="BS49" s="13" t="e">
        <v>#REF!</v>
      </c>
      <c r="BT49" s="13" t="e">
        <v>#REF!</v>
      </c>
      <c r="BU49" s="13" t="e">
        <v>#REF!</v>
      </c>
      <c r="BV49" s="13" t="e">
        <v>#REF!</v>
      </c>
      <c r="BW49" s="13" t="e">
        <v>#REF!</v>
      </c>
      <c r="BX49" s="13" t="e">
        <v>#REF!</v>
      </c>
      <c r="BY49" s="13" t="e">
        <v>#REF!</v>
      </c>
      <c r="BZ49" s="13" t="e">
        <v>#REF!</v>
      </c>
      <c r="CA49" s="13" t="e">
        <v>#REF!</v>
      </c>
      <c r="CB49" s="13" t="e">
        <v>#REF!</v>
      </c>
      <c r="CC49" s="13" t="e">
        <v>#REF!</v>
      </c>
      <c r="CD49" s="13" t="e">
        <v>#REF!</v>
      </c>
      <c r="CE49" s="13" t="e">
        <v>#REF!</v>
      </c>
      <c r="CF49" s="13" t="e">
        <v>#REF!</v>
      </c>
      <c r="CG49" s="13" t="e">
        <v>#REF!</v>
      </c>
      <c r="CH49" s="13" t="e">
        <v>#REF!</v>
      </c>
      <c r="CI49" s="188" t="e">
        <v>#REF!</v>
      </c>
      <c r="CJ49" s="188" t="e">
        <v>#REF!</v>
      </c>
      <c r="CK49" s="13" t="e">
        <v>#REF!</v>
      </c>
      <c r="CL49" s="13" t="e">
        <v>#REF!</v>
      </c>
      <c r="CM49" s="13" t="e">
        <v>#REF!</v>
      </c>
      <c r="CN49" s="13" t="e">
        <v>#REF!</v>
      </c>
      <c r="CO49" s="13" t="e">
        <v>#REF!</v>
      </c>
    </row>
    <row r="50" spans="2:93" x14ac:dyDescent="0.25">
      <c r="B50" s="411" t="s">
        <v>41</v>
      </c>
      <c r="C50" s="237" t="str">
        <f t="shared" ref="C50:C71" si="7">CONCATENATE(D50,E50)</f>
        <v>2008TOTALP</v>
      </c>
      <c r="D50" s="237">
        <f>D48+1</f>
        <v>2008</v>
      </c>
      <c r="E50" s="237" t="s">
        <v>259</v>
      </c>
      <c r="F50" s="26" t="e">
        <f>VLOOKUP(E50,'Bases de Cálculo'!$B$9:$M$38,12,FALSE)</f>
        <v>#N/A</v>
      </c>
      <c r="G50" s="26" t="e">
        <f>VLOOKUP(E50,'Bases de Cálculo'!$B$9:$N$38,13,FALSE)</f>
        <v>#N/A</v>
      </c>
      <c r="H50" s="237" t="e">
        <v>#REF!</v>
      </c>
      <c r="I50" s="156" t="e">
        <v>#REF!</v>
      </c>
      <c r="J50" s="22" t="e">
        <v>#REF!</v>
      </c>
      <c r="K50" s="23" t="e">
        <v>#REF!</v>
      </c>
      <c r="L50" s="22" t="e">
        <v>#REF!</v>
      </c>
      <c r="M50" s="23" t="e">
        <v>#REF!</v>
      </c>
      <c r="N50" s="22" t="e">
        <v>#REF!</v>
      </c>
      <c r="O50" s="23" t="e">
        <v>#REF!</v>
      </c>
      <c r="P50" s="22" t="e">
        <v>#REF!</v>
      </c>
      <c r="Q50" s="23" t="e">
        <v>#REF!</v>
      </c>
      <c r="R50" s="22" t="e">
        <v>#REF!</v>
      </c>
      <c r="S50" s="23" t="e">
        <v>#REF!</v>
      </c>
      <c r="T50" s="22" t="e">
        <v>#REF!</v>
      </c>
      <c r="U50" s="23" t="e">
        <v>#REF!</v>
      </c>
      <c r="V50" s="22" t="e">
        <v>#REF!</v>
      </c>
      <c r="W50" s="23" t="e">
        <v>#REF!</v>
      </c>
      <c r="X50" s="22" t="e">
        <v>#REF!</v>
      </c>
      <c r="Y50" s="156" t="e">
        <v>#REF!</v>
      </c>
      <c r="Z50" s="22" t="e">
        <v>#REF!</v>
      </c>
      <c r="AA50" s="23" t="e">
        <v>#REF!</v>
      </c>
      <c r="AB50" s="22" t="e">
        <v>#REF!</v>
      </c>
      <c r="AC50" s="23" t="e">
        <v>#REF!</v>
      </c>
      <c r="AD50" s="22" t="e">
        <v>#REF!</v>
      </c>
      <c r="AE50" s="23" t="e">
        <v>#REF!</v>
      </c>
      <c r="AF50" s="22" t="e">
        <v>#REF!</v>
      </c>
      <c r="AG50" s="23" t="e">
        <v>#REF!</v>
      </c>
      <c r="AH50" s="22" t="e">
        <v>#REF!</v>
      </c>
      <c r="AI50" s="23" t="e">
        <v>#REF!</v>
      </c>
      <c r="AJ50" s="22" t="e">
        <v>#REF!</v>
      </c>
      <c r="AK50" s="23" t="e">
        <v>#REF!</v>
      </c>
      <c r="AL50" s="156" t="e">
        <v>#REF!</v>
      </c>
      <c r="AM50" s="22" t="e">
        <v>#REF!</v>
      </c>
      <c r="AN50" s="156" t="e">
        <v>#REF!</v>
      </c>
      <c r="AO50" s="22" t="e">
        <v>#REF!</v>
      </c>
      <c r="AP50" s="23" t="e">
        <v>#REF!</v>
      </c>
      <c r="AQ50" s="22" t="e">
        <v>#REF!</v>
      </c>
      <c r="AR50" s="23" t="e">
        <v>#REF!</v>
      </c>
      <c r="AS50" s="22" t="e">
        <v>#REF!</v>
      </c>
      <c r="AT50" s="156" t="e">
        <v>#REF!</v>
      </c>
      <c r="AU50" s="22" t="e">
        <v>#REF!</v>
      </c>
      <c r="AV50" s="23" t="e">
        <v>#REF!</v>
      </c>
      <c r="AW50" s="22" t="e">
        <v>#REF!</v>
      </c>
      <c r="AX50" s="23" t="e">
        <v>#REF!</v>
      </c>
      <c r="AY50" s="22" t="e">
        <v>#REF!</v>
      </c>
      <c r="AZ50" s="23" t="e">
        <v>#REF!</v>
      </c>
      <c r="BA50" s="22" t="e">
        <v>#REF!</v>
      </c>
      <c r="BB50" s="23" t="e">
        <v>#REF!</v>
      </c>
      <c r="BC50" s="22" t="e">
        <v>#REF!</v>
      </c>
      <c r="BD50" s="23" t="e">
        <v>#REF!</v>
      </c>
      <c r="BE50" s="22" t="e">
        <v>#REF!</v>
      </c>
      <c r="BF50" s="23" t="e">
        <v>#REF!</v>
      </c>
      <c r="BG50" s="22" t="e">
        <v>#REF!</v>
      </c>
      <c r="BH50" s="23" t="e">
        <v>#REF!</v>
      </c>
      <c r="BI50" s="22" t="e">
        <v>#REF!</v>
      </c>
      <c r="BJ50" s="23" t="e">
        <v>#REF!</v>
      </c>
      <c r="BK50" s="22" t="e">
        <v>#REF!</v>
      </c>
      <c r="BL50" s="23" t="e">
        <v>#REF!</v>
      </c>
      <c r="BM50" s="22" t="e">
        <v>#REF!</v>
      </c>
      <c r="BN50" s="23" t="e">
        <v>#REF!</v>
      </c>
      <c r="BO50" s="22" t="e">
        <v>#REF!</v>
      </c>
      <c r="BP50" s="23" t="e">
        <v>#REF!</v>
      </c>
      <c r="BQ50" s="22" t="e">
        <v>#REF!</v>
      </c>
      <c r="BR50" s="156" t="e">
        <v>#REF!</v>
      </c>
      <c r="BS50" s="22" t="e">
        <v>#REF!</v>
      </c>
      <c r="BT50" s="23" t="e">
        <v>#REF!</v>
      </c>
      <c r="BU50" s="22" t="e">
        <v>#REF!</v>
      </c>
      <c r="BV50" s="23" t="e">
        <v>#REF!</v>
      </c>
      <c r="BW50" s="22" t="e">
        <v>#REF!</v>
      </c>
      <c r="BX50" s="23" t="e">
        <v>#REF!</v>
      </c>
      <c r="BY50" s="22" t="e">
        <v>#REF!</v>
      </c>
      <c r="BZ50" s="23" t="e">
        <v>#REF!</v>
      </c>
      <c r="CA50" s="22" t="e">
        <v>#REF!</v>
      </c>
      <c r="CB50" s="23" t="e">
        <v>#REF!</v>
      </c>
      <c r="CC50" s="22" t="e">
        <v>#REF!</v>
      </c>
      <c r="CD50" s="156" t="e">
        <v>#REF!</v>
      </c>
      <c r="CE50" s="22" t="e">
        <v>#REF!</v>
      </c>
      <c r="CF50" s="156" t="e">
        <v>#REF!</v>
      </c>
      <c r="CG50" s="22" t="e">
        <v>#REF!</v>
      </c>
      <c r="CH50" s="156" t="e">
        <v>#REF!</v>
      </c>
      <c r="CI50" s="187" t="e">
        <v>#REF!</v>
      </c>
      <c r="CJ50" s="187" t="e">
        <v>#REF!</v>
      </c>
      <c r="CK50" s="8" t="e">
        <v>#REF!</v>
      </c>
      <c r="CL50" s="8" t="e">
        <v>#REF!</v>
      </c>
      <c r="CM50" s="8" t="e">
        <v>#REF!</v>
      </c>
      <c r="CN50" s="8" t="e">
        <v>#REF!</v>
      </c>
      <c r="CO50" s="8" t="e">
        <v>#REF!</v>
      </c>
    </row>
    <row r="51" spans="2:93" x14ac:dyDescent="0.25">
      <c r="B51" s="411"/>
      <c r="C51" s="237" t="str">
        <f t="shared" si="7"/>
        <v>2008BZ</v>
      </c>
      <c r="D51" s="237">
        <f t="shared" ref="D51:D71" si="8">D50</f>
        <v>2008</v>
      </c>
      <c r="E51" s="237" t="s">
        <v>21</v>
      </c>
      <c r="F51" s="26" t="str">
        <f>VLOOKUP(E51,'Bases de Cálculo'!$B$9:$M$38,12,FALSE)</f>
        <v>Primario</v>
      </c>
      <c r="G51" s="26" t="str">
        <f>VLOOKUP(E51,'Bases de Cálculo'!$B$9:$N$38,13,FALSE)</f>
        <v>Renovable</v>
      </c>
      <c r="H51" s="237" t="e">
        <v>#REF!</v>
      </c>
      <c r="I51" s="96" t="e">
        <v>#REF!</v>
      </c>
      <c r="J51" s="22" t="e">
        <v>#REF!</v>
      </c>
      <c r="K51" s="97" t="e">
        <v>#REF!</v>
      </c>
      <c r="L51" s="22" t="e">
        <v>#REF!</v>
      </c>
      <c r="M51" s="97" t="e">
        <v>#REF!</v>
      </c>
      <c r="N51" s="22" t="e">
        <v>#REF!</v>
      </c>
      <c r="O51" s="97" t="e">
        <v>#REF!</v>
      </c>
      <c r="P51" s="22" t="e">
        <v>#REF!</v>
      </c>
      <c r="Q51" s="97" t="e">
        <v>#REF!</v>
      </c>
      <c r="R51" s="22" t="e">
        <v>#REF!</v>
      </c>
      <c r="S51" s="97" t="e">
        <v>#REF!</v>
      </c>
      <c r="T51" s="22" t="e">
        <v>#REF!</v>
      </c>
      <c r="U51" s="98" t="e">
        <v>#REF!</v>
      </c>
      <c r="V51" s="22" t="e">
        <v>#REF!</v>
      </c>
      <c r="W51" s="98" t="e">
        <v>#REF!</v>
      </c>
      <c r="X51" s="22" t="e">
        <v>#REF!</v>
      </c>
      <c r="Y51" s="99" t="e">
        <v>#REF!</v>
      </c>
      <c r="Z51" s="22" t="e">
        <v>#REF!</v>
      </c>
      <c r="AA51" s="113" t="e">
        <v>#REF!</v>
      </c>
      <c r="AB51" s="22" t="e">
        <v>#REF!</v>
      </c>
      <c r="AC51" s="113" t="e">
        <v>#REF!</v>
      </c>
      <c r="AD51" s="22" t="e">
        <v>#REF!</v>
      </c>
      <c r="AE51" s="113" t="e">
        <v>#REF!</v>
      </c>
      <c r="AF51" s="22" t="e">
        <v>#REF!</v>
      </c>
      <c r="AG51" s="113" t="e">
        <v>#REF!</v>
      </c>
      <c r="AH51" s="22" t="e">
        <v>#REF!</v>
      </c>
      <c r="AI51" s="113" t="e">
        <v>#REF!</v>
      </c>
      <c r="AJ51" s="22" t="e">
        <v>#REF!</v>
      </c>
      <c r="AK51" s="99" t="e">
        <v>#REF!</v>
      </c>
      <c r="AL51" s="96" t="e">
        <v>#REF!</v>
      </c>
      <c r="AM51" s="115" t="e">
        <v>#REF!</v>
      </c>
      <c r="AN51" s="117" t="e">
        <v>#REF!</v>
      </c>
      <c r="AO51" s="100" t="e">
        <v>#REF!</v>
      </c>
      <c r="AP51" s="101" t="e">
        <v>#REF!</v>
      </c>
      <c r="AQ51" s="103" t="e">
        <v>#REF!</v>
      </c>
      <c r="AR51" s="104" t="e">
        <v>#REF!</v>
      </c>
      <c r="AS51" s="22" t="e">
        <v>#REF!</v>
      </c>
      <c r="AT51" s="101" t="e">
        <v>#REF!</v>
      </c>
      <c r="AU51" s="103" t="e">
        <v>#REF!</v>
      </c>
      <c r="AV51" s="104" t="e">
        <v>#REF!</v>
      </c>
      <c r="AW51" s="103" t="e">
        <v>#REF!</v>
      </c>
      <c r="AX51" s="104" t="e">
        <v>#REF!</v>
      </c>
      <c r="AY51" s="103" t="e">
        <v>#REF!</v>
      </c>
      <c r="AZ51" s="104" t="e">
        <v>#REF!</v>
      </c>
      <c r="BA51" s="103" t="e">
        <v>#REF!</v>
      </c>
      <c r="BB51" s="104" t="e">
        <v>#REF!</v>
      </c>
      <c r="BC51" s="103" t="e">
        <v>#REF!</v>
      </c>
      <c r="BD51" s="104" t="e">
        <v>#REF!</v>
      </c>
      <c r="BE51" s="103" t="e">
        <v>#REF!</v>
      </c>
      <c r="BF51" s="104" t="e">
        <v>#REF!</v>
      </c>
      <c r="BG51" s="103" t="e">
        <v>#REF!</v>
      </c>
      <c r="BH51" s="104" t="e">
        <v>#REF!</v>
      </c>
      <c r="BI51" s="103" t="e">
        <v>#REF!</v>
      </c>
      <c r="BJ51" s="104" t="e">
        <v>#REF!</v>
      </c>
      <c r="BK51" s="103" t="e">
        <v>#REF!</v>
      </c>
      <c r="BL51" s="104" t="e">
        <v>#REF!</v>
      </c>
      <c r="BM51" s="103" t="e">
        <v>#REF!</v>
      </c>
      <c r="BN51" s="104" t="e">
        <v>#REF!</v>
      </c>
      <c r="BO51" s="103" t="e">
        <v>#REF!</v>
      </c>
      <c r="BP51" s="104" t="e">
        <v>#REF!</v>
      </c>
      <c r="BQ51" s="103" t="e">
        <v>#REF!</v>
      </c>
      <c r="BR51" s="101" t="e">
        <v>#REF!</v>
      </c>
      <c r="BS51" s="103" t="e">
        <v>#REF!</v>
      </c>
      <c r="BT51" s="102" t="e">
        <v>#REF!</v>
      </c>
      <c r="BU51" s="103" t="e">
        <v>#REF!</v>
      </c>
      <c r="BV51" s="102" t="e">
        <v>#REF!</v>
      </c>
      <c r="BW51" s="103" t="e">
        <v>#REF!</v>
      </c>
      <c r="BX51" s="102" t="e">
        <v>#REF!</v>
      </c>
      <c r="BY51" s="103" t="e">
        <v>#REF!</v>
      </c>
      <c r="BZ51" s="102" t="e">
        <v>#REF!</v>
      </c>
      <c r="CA51" s="103" t="e">
        <v>#REF!</v>
      </c>
      <c r="CB51" s="102" t="e">
        <v>#REF!</v>
      </c>
      <c r="CC51" s="103" t="e">
        <v>#REF!</v>
      </c>
      <c r="CD51" s="101" t="e">
        <v>#REF!</v>
      </c>
      <c r="CE51" s="22" t="e">
        <v>#REF!</v>
      </c>
      <c r="CF51" s="101" t="e">
        <v>#REF!</v>
      </c>
      <c r="CG51" s="22" t="e">
        <v>#REF!</v>
      </c>
      <c r="CH51" s="101" t="e">
        <v>#REF!</v>
      </c>
      <c r="CI51" s="187" t="e">
        <v>#REF!</v>
      </c>
      <c r="CJ51" s="187" t="e">
        <v>#REF!</v>
      </c>
      <c r="CK51" s="8" t="e">
        <v>#REF!</v>
      </c>
      <c r="CL51" s="8" t="e">
        <v>#REF!</v>
      </c>
      <c r="CM51" s="8" t="e">
        <v>#REF!</v>
      </c>
      <c r="CN51" s="8" t="e">
        <v>#REF!</v>
      </c>
      <c r="CO51" s="8" t="e">
        <v>#REF!</v>
      </c>
    </row>
    <row r="52" spans="2:93" x14ac:dyDescent="0.25">
      <c r="B52" s="411"/>
      <c r="C52" s="237" t="str">
        <f t="shared" si="7"/>
        <v>2008CM</v>
      </c>
      <c r="D52" s="237">
        <f t="shared" si="8"/>
        <v>2008</v>
      </c>
      <c r="E52" s="237" t="s">
        <v>22</v>
      </c>
      <c r="F52" s="26" t="str">
        <f>VLOOKUP(E52,'Bases de Cálculo'!$B$9:$M$38,12,FALSE)</f>
        <v>Primario</v>
      </c>
      <c r="G52" s="26" t="str">
        <f>VLOOKUP(E52,'Bases de Cálculo'!$B$9:$N$38,13,FALSE)</f>
        <v>No Renovable</v>
      </c>
      <c r="H52" s="237" t="e">
        <v>#REF!</v>
      </c>
      <c r="I52" s="96" t="e">
        <v>#REF!</v>
      </c>
      <c r="J52" s="22" t="e">
        <v>#REF!</v>
      </c>
      <c r="K52" s="97" t="e">
        <v>#REF!</v>
      </c>
      <c r="L52" s="22" t="e">
        <v>#REF!</v>
      </c>
      <c r="M52" s="97" t="e">
        <v>#REF!</v>
      </c>
      <c r="N52" s="22" t="e">
        <v>#REF!</v>
      </c>
      <c r="O52" s="97" t="e">
        <v>#REF!</v>
      </c>
      <c r="P52" s="22" t="e">
        <v>#REF!</v>
      </c>
      <c r="Q52" s="97" t="e">
        <v>#REF!</v>
      </c>
      <c r="R52" s="22" t="e">
        <v>#REF!</v>
      </c>
      <c r="S52" s="97" t="e">
        <v>#REF!</v>
      </c>
      <c r="T52" s="22" t="e">
        <v>#REF!</v>
      </c>
      <c r="U52" s="98" t="e">
        <v>#REF!</v>
      </c>
      <c r="V52" s="22" t="e">
        <v>#REF!</v>
      </c>
      <c r="W52" s="98" t="e">
        <v>#REF!</v>
      </c>
      <c r="X52" s="22" t="e">
        <v>#REF!</v>
      </c>
      <c r="Y52" s="99" t="e">
        <v>#REF!</v>
      </c>
      <c r="Z52" s="22" t="e">
        <v>#REF!</v>
      </c>
      <c r="AA52" s="113" t="e">
        <v>#REF!</v>
      </c>
      <c r="AB52" s="22" t="e">
        <v>#REF!</v>
      </c>
      <c r="AC52" s="113" t="e">
        <v>#REF!</v>
      </c>
      <c r="AD52" s="22" t="e">
        <v>#REF!</v>
      </c>
      <c r="AE52" s="113" t="e">
        <v>#REF!</v>
      </c>
      <c r="AF52" s="22" t="e">
        <v>#REF!</v>
      </c>
      <c r="AG52" s="113" t="e">
        <v>#REF!</v>
      </c>
      <c r="AH52" s="22" t="e">
        <v>#REF!</v>
      </c>
      <c r="AI52" s="113" t="e">
        <v>#REF!</v>
      </c>
      <c r="AJ52" s="22" t="e">
        <v>#REF!</v>
      </c>
      <c r="AK52" s="99" t="e">
        <v>#REF!</v>
      </c>
      <c r="AL52" s="96" t="e">
        <v>#REF!</v>
      </c>
      <c r="AM52" s="115" t="e">
        <v>#REF!</v>
      </c>
      <c r="AN52" s="117" t="e">
        <v>#REF!</v>
      </c>
      <c r="AO52" s="100" t="e">
        <v>#REF!</v>
      </c>
      <c r="AP52" s="101" t="e">
        <v>#REF!</v>
      </c>
      <c r="AQ52" s="103" t="e">
        <v>#REF!</v>
      </c>
      <c r="AR52" s="104" t="e">
        <v>#REF!</v>
      </c>
      <c r="AS52" s="22" t="e">
        <v>#REF!</v>
      </c>
      <c r="AT52" s="101" t="e">
        <v>#REF!</v>
      </c>
      <c r="AU52" s="103" t="e">
        <v>#REF!</v>
      </c>
      <c r="AV52" s="104" t="e">
        <v>#REF!</v>
      </c>
      <c r="AW52" s="103" t="e">
        <v>#REF!</v>
      </c>
      <c r="AX52" s="104" t="e">
        <v>#REF!</v>
      </c>
      <c r="AY52" s="103" t="e">
        <v>#REF!</v>
      </c>
      <c r="AZ52" s="104" t="e">
        <v>#REF!</v>
      </c>
      <c r="BA52" s="103" t="e">
        <v>#REF!</v>
      </c>
      <c r="BB52" s="104" t="e">
        <v>#REF!</v>
      </c>
      <c r="BC52" s="103" t="e">
        <v>#REF!</v>
      </c>
      <c r="BD52" s="104" t="e">
        <v>#REF!</v>
      </c>
      <c r="BE52" s="103" t="e">
        <v>#REF!</v>
      </c>
      <c r="BF52" s="104" t="e">
        <v>#REF!</v>
      </c>
      <c r="BG52" s="103" t="e">
        <v>#REF!</v>
      </c>
      <c r="BH52" s="104" t="e">
        <v>#REF!</v>
      </c>
      <c r="BI52" s="103" t="e">
        <v>#REF!</v>
      </c>
      <c r="BJ52" s="104" t="e">
        <v>#REF!</v>
      </c>
      <c r="BK52" s="103" t="e">
        <v>#REF!</v>
      </c>
      <c r="BL52" s="104" t="e">
        <v>#REF!</v>
      </c>
      <c r="BM52" s="103" t="e">
        <v>#REF!</v>
      </c>
      <c r="BN52" s="104" t="e">
        <v>#REF!</v>
      </c>
      <c r="BO52" s="103" t="e">
        <v>#REF!</v>
      </c>
      <c r="BP52" s="104" t="e">
        <v>#REF!</v>
      </c>
      <c r="BQ52" s="103" t="e">
        <v>#REF!</v>
      </c>
      <c r="BR52" s="101" t="e">
        <v>#REF!</v>
      </c>
      <c r="BS52" s="103" t="e">
        <v>#REF!</v>
      </c>
      <c r="BT52" s="102" t="e">
        <v>#REF!</v>
      </c>
      <c r="BU52" s="103" t="e">
        <v>#REF!</v>
      </c>
      <c r="BV52" s="102" t="e">
        <v>#REF!</v>
      </c>
      <c r="BW52" s="103" t="e">
        <v>#REF!</v>
      </c>
      <c r="BX52" s="102" t="e">
        <v>#REF!</v>
      </c>
      <c r="BY52" s="103" t="e">
        <v>#REF!</v>
      </c>
      <c r="BZ52" s="102" t="e">
        <v>#REF!</v>
      </c>
      <c r="CA52" s="103" t="e">
        <v>#REF!</v>
      </c>
      <c r="CB52" s="102" t="e">
        <v>#REF!</v>
      </c>
      <c r="CC52" s="103" t="e">
        <v>#REF!</v>
      </c>
      <c r="CD52" s="101" t="e">
        <v>#REF!</v>
      </c>
      <c r="CE52" s="22" t="e">
        <v>#REF!</v>
      </c>
      <c r="CF52" s="101" t="e">
        <v>#REF!</v>
      </c>
      <c r="CG52" s="22" t="e">
        <v>#REF!</v>
      </c>
      <c r="CH52" s="101" t="e">
        <v>#REF!</v>
      </c>
      <c r="CI52" s="187" t="e">
        <v>#REF!</v>
      </c>
      <c r="CJ52" s="187" t="e">
        <v>#REF!</v>
      </c>
      <c r="CK52" s="8" t="e">
        <v>#REF!</v>
      </c>
      <c r="CL52" s="8" t="e">
        <v>#REF!</v>
      </c>
      <c r="CM52" s="8" t="e">
        <v>#REF!</v>
      </c>
      <c r="CN52" s="8" t="e">
        <v>#REF!</v>
      </c>
      <c r="CO52" s="8" t="e">
        <v>#REF!</v>
      </c>
    </row>
    <row r="53" spans="2:93" x14ac:dyDescent="0.25">
      <c r="B53" s="411"/>
      <c r="C53" s="237" t="str">
        <f t="shared" si="7"/>
        <v>2008GN</v>
      </c>
      <c r="D53" s="237">
        <f t="shared" si="8"/>
        <v>2008</v>
      </c>
      <c r="E53" s="237" t="s">
        <v>23</v>
      </c>
      <c r="F53" s="26" t="str">
        <f>VLOOKUP(E53,'Bases de Cálculo'!$B$9:$M$38,12,FALSE)</f>
        <v>Primario</v>
      </c>
      <c r="G53" s="26" t="str">
        <f>VLOOKUP(E53,'Bases de Cálculo'!$B$9:$N$38,13,FALSE)</f>
        <v>No Renovable</v>
      </c>
      <c r="H53" s="237" t="e">
        <v>#REF!</v>
      </c>
      <c r="I53" s="96" t="e">
        <v>#REF!</v>
      </c>
      <c r="J53" s="22" t="e">
        <v>#REF!</v>
      </c>
      <c r="K53" s="97" t="e">
        <v>#REF!</v>
      </c>
      <c r="L53" s="22" t="e">
        <v>#REF!</v>
      </c>
      <c r="M53" s="97" t="e">
        <v>#REF!</v>
      </c>
      <c r="N53" s="22" t="e">
        <v>#REF!</v>
      </c>
      <c r="O53" s="97" t="e">
        <v>#REF!</v>
      </c>
      <c r="P53" s="22" t="e">
        <v>#REF!</v>
      </c>
      <c r="Q53" s="97" t="e">
        <v>#REF!</v>
      </c>
      <c r="R53" s="22" t="e">
        <v>#REF!</v>
      </c>
      <c r="S53" s="97" t="e">
        <v>#REF!</v>
      </c>
      <c r="T53" s="22" t="e">
        <v>#REF!</v>
      </c>
      <c r="U53" s="98" t="e">
        <v>#REF!</v>
      </c>
      <c r="V53" s="22" t="e">
        <v>#REF!</v>
      </c>
      <c r="W53" s="98" t="e">
        <v>#REF!</v>
      </c>
      <c r="X53" s="22" t="e">
        <v>#REF!</v>
      </c>
      <c r="Y53" s="99" t="e">
        <v>#REF!</v>
      </c>
      <c r="Z53" s="22" t="e">
        <v>#REF!</v>
      </c>
      <c r="AA53" s="113" t="e">
        <v>#REF!</v>
      </c>
      <c r="AB53" s="22" t="e">
        <v>#REF!</v>
      </c>
      <c r="AC53" s="113" t="e">
        <v>#REF!</v>
      </c>
      <c r="AD53" s="22" t="e">
        <v>#REF!</v>
      </c>
      <c r="AE53" s="113" t="e">
        <v>#REF!</v>
      </c>
      <c r="AF53" s="22" t="e">
        <v>#REF!</v>
      </c>
      <c r="AG53" s="113" t="e">
        <v>#REF!</v>
      </c>
      <c r="AH53" s="22" t="e">
        <v>#REF!</v>
      </c>
      <c r="AI53" s="113" t="e">
        <v>#REF!</v>
      </c>
      <c r="AJ53" s="22" t="e">
        <v>#REF!</v>
      </c>
      <c r="AK53" s="99" t="e">
        <v>#REF!</v>
      </c>
      <c r="AL53" s="96" t="e">
        <v>#REF!</v>
      </c>
      <c r="AM53" s="115" t="e">
        <v>#REF!</v>
      </c>
      <c r="AN53" s="117" t="e">
        <v>#REF!</v>
      </c>
      <c r="AO53" s="100" t="e">
        <v>#REF!</v>
      </c>
      <c r="AP53" s="101" t="e">
        <v>#REF!</v>
      </c>
      <c r="AQ53" s="103" t="e">
        <v>#REF!</v>
      </c>
      <c r="AR53" s="104" t="e">
        <v>#REF!</v>
      </c>
      <c r="AS53" s="22" t="e">
        <v>#REF!</v>
      </c>
      <c r="AT53" s="101" t="e">
        <v>#REF!</v>
      </c>
      <c r="AU53" s="103" t="e">
        <v>#REF!</v>
      </c>
      <c r="AV53" s="104" t="e">
        <v>#REF!</v>
      </c>
      <c r="AW53" s="103" t="e">
        <v>#REF!</v>
      </c>
      <c r="AX53" s="104" t="e">
        <v>#REF!</v>
      </c>
      <c r="AY53" s="103" t="e">
        <v>#REF!</v>
      </c>
      <c r="AZ53" s="104" t="e">
        <v>#REF!</v>
      </c>
      <c r="BA53" s="103" t="e">
        <v>#REF!</v>
      </c>
      <c r="BB53" s="104" t="e">
        <v>#REF!</v>
      </c>
      <c r="BC53" s="103" t="e">
        <v>#REF!</v>
      </c>
      <c r="BD53" s="104" t="e">
        <v>#REF!</v>
      </c>
      <c r="BE53" s="103" t="e">
        <v>#REF!</v>
      </c>
      <c r="BF53" s="104" t="e">
        <v>#REF!</v>
      </c>
      <c r="BG53" s="103" t="e">
        <v>#REF!</v>
      </c>
      <c r="BH53" s="104" t="e">
        <v>#REF!</v>
      </c>
      <c r="BI53" s="103" t="e">
        <v>#REF!</v>
      </c>
      <c r="BJ53" s="104" t="e">
        <v>#REF!</v>
      </c>
      <c r="BK53" s="103" t="e">
        <v>#REF!</v>
      </c>
      <c r="BL53" s="104" t="e">
        <v>#REF!</v>
      </c>
      <c r="BM53" s="103" t="e">
        <v>#REF!</v>
      </c>
      <c r="BN53" s="104" t="e">
        <v>#REF!</v>
      </c>
      <c r="BO53" s="103" t="e">
        <v>#REF!</v>
      </c>
      <c r="BP53" s="104" t="e">
        <v>#REF!</v>
      </c>
      <c r="BQ53" s="103" t="e">
        <v>#REF!</v>
      </c>
      <c r="BR53" s="101" t="e">
        <v>#REF!</v>
      </c>
      <c r="BS53" s="103" t="e">
        <v>#REF!</v>
      </c>
      <c r="BT53" s="102" t="e">
        <v>#REF!</v>
      </c>
      <c r="BU53" s="103" t="e">
        <v>#REF!</v>
      </c>
      <c r="BV53" s="102" t="e">
        <v>#REF!</v>
      </c>
      <c r="BW53" s="103" t="e">
        <v>#REF!</v>
      </c>
      <c r="BX53" s="102" t="e">
        <v>#REF!</v>
      </c>
      <c r="BY53" s="103" t="e">
        <v>#REF!</v>
      </c>
      <c r="BZ53" s="102" t="e">
        <v>#REF!</v>
      </c>
      <c r="CA53" s="103" t="e">
        <v>#REF!</v>
      </c>
      <c r="CB53" s="102" t="e">
        <v>#REF!</v>
      </c>
      <c r="CC53" s="103" t="e">
        <v>#REF!</v>
      </c>
      <c r="CD53" s="101" t="e">
        <v>#REF!</v>
      </c>
      <c r="CE53" s="22" t="e">
        <v>#REF!</v>
      </c>
      <c r="CF53" s="101" t="e">
        <v>#REF!</v>
      </c>
      <c r="CG53" s="22" t="e">
        <v>#REF!</v>
      </c>
      <c r="CH53" s="101" t="e">
        <v>#REF!</v>
      </c>
      <c r="CI53" s="187" t="e">
        <v>#REF!</v>
      </c>
      <c r="CJ53" s="187" t="e">
        <v>#REF!</v>
      </c>
      <c r="CK53" s="8" t="e">
        <v>#REF!</v>
      </c>
      <c r="CL53" s="8" t="e">
        <v>#REF!</v>
      </c>
      <c r="CM53" s="8" t="e">
        <v>#REF!</v>
      </c>
      <c r="CN53" s="8" t="e">
        <v>#REF!</v>
      </c>
      <c r="CO53" s="8" t="e">
        <v>#REF!</v>
      </c>
    </row>
    <row r="54" spans="2:93" x14ac:dyDescent="0.25">
      <c r="B54" s="411"/>
      <c r="C54" s="237" t="str">
        <f t="shared" si="7"/>
        <v>2008HE</v>
      </c>
      <c r="D54" s="237">
        <f t="shared" si="8"/>
        <v>2008</v>
      </c>
      <c r="E54" s="237" t="s">
        <v>24</v>
      </c>
      <c r="F54" s="26" t="str">
        <f>VLOOKUP(E54,'Bases de Cálculo'!$B$9:$M$38,12,FALSE)</f>
        <v>Primario</v>
      </c>
      <c r="G54" s="26" t="str">
        <f>VLOOKUP(E54,'Bases de Cálculo'!$B$9:$N$38,13,FALSE)</f>
        <v>Renovable</v>
      </c>
      <c r="H54" s="237" t="e">
        <v>#REF!</v>
      </c>
      <c r="I54" s="96" t="e">
        <v>#REF!</v>
      </c>
      <c r="J54" s="22" t="e">
        <v>#REF!</v>
      </c>
      <c r="K54" s="97" t="e">
        <v>#REF!</v>
      </c>
      <c r="L54" s="22" t="e">
        <v>#REF!</v>
      </c>
      <c r="M54" s="97" t="e">
        <v>#REF!</v>
      </c>
      <c r="N54" s="22" t="e">
        <v>#REF!</v>
      </c>
      <c r="O54" s="97" t="e">
        <v>#REF!</v>
      </c>
      <c r="P54" s="22" t="e">
        <v>#REF!</v>
      </c>
      <c r="Q54" s="97" t="e">
        <v>#REF!</v>
      </c>
      <c r="R54" s="22" t="e">
        <v>#REF!</v>
      </c>
      <c r="S54" s="97" t="e">
        <v>#REF!</v>
      </c>
      <c r="T54" s="22" t="e">
        <v>#REF!</v>
      </c>
      <c r="U54" s="98" t="e">
        <v>#REF!</v>
      </c>
      <c r="V54" s="22" t="e">
        <v>#REF!</v>
      </c>
      <c r="W54" s="98" t="e">
        <v>#REF!</v>
      </c>
      <c r="X54" s="22" t="e">
        <v>#REF!</v>
      </c>
      <c r="Y54" s="99" t="e">
        <v>#REF!</v>
      </c>
      <c r="Z54" s="22" t="e">
        <v>#REF!</v>
      </c>
      <c r="AA54" s="113" t="e">
        <v>#REF!</v>
      </c>
      <c r="AB54" s="22" t="e">
        <v>#REF!</v>
      </c>
      <c r="AC54" s="113" t="e">
        <v>#REF!</v>
      </c>
      <c r="AD54" s="22" t="e">
        <v>#REF!</v>
      </c>
      <c r="AE54" s="113" t="e">
        <v>#REF!</v>
      </c>
      <c r="AF54" s="22" t="e">
        <v>#REF!</v>
      </c>
      <c r="AG54" s="113" t="e">
        <v>#REF!</v>
      </c>
      <c r="AH54" s="22" t="e">
        <v>#REF!</v>
      </c>
      <c r="AI54" s="113" t="e">
        <v>#REF!</v>
      </c>
      <c r="AJ54" s="22" t="e">
        <v>#REF!</v>
      </c>
      <c r="AK54" s="99" t="e">
        <v>#REF!</v>
      </c>
      <c r="AL54" s="96" t="e">
        <v>#REF!</v>
      </c>
      <c r="AM54" s="115" t="e">
        <v>#REF!</v>
      </c>
      <c r="AN54" s="117" t="e">
        <v>#REF!</v>
      </c>
      <c r="AO54" s="100" t="e">
        <v>#REF!</v>
      </c>
      <c r="AP54" s="101" t="e">
        <v>#REF!</v>
      </c>
      <c r="AQ54" s="103" t="e">
        <v>#REF!</v>
      </c>
      <c r="AR54" s="104" t="e">
        <v>#REF!</v>
      </c>
      <c r="AS54" s="22" t="e">
        <v>#REF!</v>
      </c>
      <c r="AT54" s="101" t="e">
        <v>#REF!</v>
      </c>
      <c r="AU54" s="103" t="e">
        <v>#REF!</v>
      </c>
      <c r="AV54" s="104" t="e">
        <v>#REF!</v>
      </c>
      <c r="AW54" s="103" t="e">
        <v>#REF!</v>
      </c>
      <c r="AX54" s="104" t="e">
        <v>#REF!</v>
      </c>
      <c r="AY54" s="103" t="e">
        <v>#REF!</v>
      </c>
      <c r="AZ54" s="104" t="e">
        <v>#REF!</v>
      </c>
      <c r="BA54" s="103" t="e">
        <v>#REF!</v>
      </c>
      <c r="BB54" s="104" t="e">
        <v>#REF!</v>
      </c>
      <c r="BC54" s="103" t="e">
        <v>#REF!</v>
      </c>
      <c r="BD54" s="104" t="e">
        <v>#REF!</v>
      </c>
      <c r="BE54" s="103" t="e">
        <v>#REF!</v>
      </c>
      <c r="BF54" s="104" t="e">
        <v>#REF!</v>
      </c>
      <c r="BG54" s="103" t="e">
        <v>#REF!</v>
      </c>
      <c r="BH54" s="104" t="e">
        <v>#REF!</v>
      </c>
      <c r="BI54" s="103" t="e">
        <v>#REF!</v>
      </c>
      <c r="BJ54" s="104" t="e">
        <v>#REF!</v>
      </c>
      <c r="BK54" s="103" t="e">
        <v>#REF!</v>
      </c>
      <c r="BL54" s="104" t="e">
        <v>#REF!</v>
      </c>
      <c r="BM54" s="103" t="e">
        <v>#REF!</v>
      </c>
      <c r="BN54" s="104" t="e">
        <v>#REF!</v>
      </c>
      <c r="BO54" s="103" t="e">
        <v>#REF!</v>
      </c>
      <c r="BP54" s="104" t="e">
        <v>#REF!</v>
      </c>
      <c r="BQ54" s="103" t="e">
        <v>#REF!</v>
      </c>
      <c r="BR54" s="101" t="e">
        <v>#REF!</v>
      </c>
      <c r="BS54" s="103" t="e">
        <v>#REF!</v>
      </c>
      <c r="BT54" s="102" t="e">
        <v>#REF!</v>
      </c>
      <c r="BU54" s="103" t="e">
        <v>#REF!</v>
      </c>
      <c r="BV54" s="102" t="e">
        <v>#REF!</v>
      </c>
      <c r="BW54" s="103" t="e">
        <v>#REF!</v>
      </c>
      <c r="BX54" s="102" t="e">
        <v>#REF!</v>
      </c>
      <c r="BY54" s="103" t="e">
        <v>#REF!</v>
      </c>
      <c r="BZ54" s="102" t="e">
        <v>#REF!</v>
      </c>
      <c r="CA54" s="103" t="e">
        <v>#REF!</v>
      </c>
      <c r="CB54" s="102" t="e">
        <v>#REF!</v>
      </c>
      <c r="CC54" s="103" t="e">
        <v>#REF!</v>
      </c>
      <c r="CD54" s="101" t="e">
        <v>#REF!</v>
      </c>
      <c r="CE54" s="22" t="e">
        <v>#REF!</v>
      </c>
      <c r="CF54" s="101" t="e">
        <v>#REF!</v>
      </c>
      <c r="CG54" s="22" t="e">
        <v>#REF!</v>
      </c>
      <c r="CH54" s="101" t="e">
        <v>#REF!</v>
      </c>
      <c r="CI54" s="187" t="e">
        <v>#REF!</v>
      </c>
      <c r="CJ54" s="187" t="e">
        <v>#REF!</v>
      </c>
      <c r="CK54" s="8" t="e">
        <v>#REF!</v>
      </c>
      <c r="CL54" s="8" t="e">
        <v>#REF!</v>
      </c>
      <c r="CM54" s="8" t="e">
        <v>#REF!</v>
      </c>
      <c r="CN54" s="8" t="e">
        <v>#REF!</v>
      </c>
      <c r="CO54" s="8" t="e">
        <v>#REF!</v>
      </c>
    </row>
    <row r="55" spans="2:93" x14ac:dyDescent="0.25">
      <c r="B55" s="411"/>
      <c r="C55" s="237" t="str">
        <f t="shared" si="7"/>
        <v>2008LE</v>
      </c>
      <c r="D55" s="237">
        <f t="shared" si="8"/>
        <v>2008</v>
      </c>
      <c r="E55" s="237" t="s">
        <v>25</v>
      </c>
      <c r="F55" s="26" t="str">
        <f>VLOOKUP(E55,'Bases de Cálculo'!$B$9:$M$38,12,FALSE)</f>
        <v>Primario</v>
      </c>
      <c r="G55" s="26" t="str">
        <f>VLOOKUP(E55,'Bases de Cálculo'!$B$9:$N$38,13,FALSE)</f>
        <v>Renovable</v>
      </c>
      <c r="H55" s="237" t="e">
        <v>#REF!</v>
      </c>
      <c r="I55" s="96" t="e">
        <v>#REF!</v>
      </c>
      <c r="J55" s="22" t="e">
        <v>#REF!</v>
      </c>
      <c r="K55" s="97" t="e">
        <v>#REF!</v>
      </c>
      <c r="L55" s="22" t="e">
        <v>#REF!</v>
      </c>
      <c r="M55" s="97" t="e">
        <v>#REF!</v>
      </c>
      <c r="N55" s="22" t="e">
        <v>#REF!</v>
      </c>
      <c r="O55" s="97" t="e">
        <v>#REF!</v>
      </c>
      <c r="P55" s="22" t="e">
        <v>#REF!</v>
      </c>
      <c r="Q55" s="97" t="e">
        <v>#REF!</v>
      </c>
      <c r="R55" s="22" t="e">
        <v>#REF!</v>
      </c>
      <c r="S55" s="97" t="e">
        <v>#REF!</v>
      </c>
      <c r="T55" s="22" t="e">
        <v>#REF!</v>
      </c>
      <c r="U55" s="98" t="e">
        <v>#REF!</v>
      </c>
      <c r="V55" s="22" t="e">
        <v>#REF!</v>
      </c>
      <c r="W55" s="98" t="e">
        <v>#REF!</v>
      </c>
      <c r="X55" s="22" t="e">
        <v>#REF!</v>
      </c>
      <c r="Y55" s="99" t="e">
        <v>#REF!</v>
      </c>
      <c r="Z55" s="22" t="e">
        <v>#REF!</v>
      </c>
      <c r="AA55" s="113" t="e">
        <v>#REF!</v>
      </c>
      <c r="AB55" s="22" t="e">
        <v>#REF!</v>
      </c>
      <c r="AC55" s="113" t="e">
        <v>#REF!</v>
      </c>
      <c r="AD55" s="22" t="e">
        <v>#REF!</v>
      </c>
      <c r="AE55" s="113" t="e">
        <v>#REF!</v>
      </c>
      <c r="AF55" s="22" t="e">
        <v>#REF!</v>
      </c>
      <c r="AG55" s="113" t="e">
        <v>#REF!</v>
      </c>
      <c r="AH55" s="22" t="e">
        <v>#REF!</v>
      </c>
      <c r="AI55" s="113" t="e">
        <v>#REF!</v>
      </c>
      <c r="AJ55" s="22" t="e">
        <v>#REF!</v>
      </c>
      <c r="AK55" s="99" t="e">
        <v>#REF!</v>
      </c>
      <c r="AL55" s="96" t="e">
        <v>#REF!</v>
      </c>
      <c r="AM55" s="115" t="e">
        <v>#REF!</v>
      </c>
      <c r="AN55" s="117" t="e">
        <v>#REF!</v>
      </c>
      <c r="AO55" s="100" t="e">
        <v>#REF!</v>
      </c>
      <c r="AP55" s="101" t="e">
        <v>#REF!</v>
      </c>
      <c r="AQ55" s="103" t="e">
        <v>#REF!</v>
      </c>
      <c r="AR55" s="104" t="e">
        <v>#REF!</v>
      </c>
      <c r="AS55" s="22" t="e">
        <v>#REF!</v>
      </c>
      <c r="AT55" s="101" t="e">
        <v>#REF!</v>
      </c>
      <c r="AU55" s="103" t="e">
        <v>#REF!</v>
      </c>
      <c r="AV55" s="104" t="e">
        <v>#REF!</v>
      </c>
      <c r="AW55" s="103" t="e">
        <v>#REF!</v>
      </c>
      <c r="AX55" s="104" t="e">
        <v>#REF!</v>
      </c>
      <c r="AY55" s="103" t="e">
        <v>#REF!</v>
      </c>
      <c r="AZ55" s="104" t="e">
        <v>#REF!</v>
      </c>
      <c r="BA55" s="103" t="e">
        <v>#REF!</v>
      </c>
      <c r="BB55" s="104" t="e">
        <v>#REF!</v>
      </c>
      <c r="BC55" s="103" t="e">
        <v>#REF!</v>
      </c>
      <c r="BD55" s="104" t="e">
        <v>#REF!</v>
      </c>
      <c r="BE55" s="103" t="e">
        <v>#REF!</v>
      </c>
      <c r="BF55" s="104" t="e">
        <v>#REF!</v>
      </c>
      <c r="BG55" s="103" t="e">
        <v>#REF!</v>
      </c>
      <c r="BH55" s="104" t="e">
        <v>#REF!</v>
      </c>
      <c r="BI55" s="103" t="e">
        <v>#REF!</v>
      </c>
      <c r="BJ55" s="104" t="e">
        <v>#REF!</v>
      </c>
      <c r="BK55" s="103" t="e">
        <v>#REF!</v>
      </c>
      <c r="BL55" s="104" t="e">
        <v>#REF!</v>
      </c>
      <c r="BM55" s="103" t="e">
        <v>#REF!</v>
      </c>
      <c r="BN55" s="104" t="e">
        <v>#REF!</v>
      </c>
      <c r="BO55" s="103" t="e">
        <v>#REF!</v>
      </c>
      <c r="BP55" s="104" t="e">
        <v>#REF!</v>
      </c>
      <c r="BQ55" s="103" t="e">
        <v>#REF!</v>
      </c>
      <c r="BR55" s="101" t="e">
        <v>#REF!</v>
      </c>
      <c r="BS55" s="103" t="e">
        <v>#REF!</v>
      </c>
      <c r="BT55" s="102" t="e">
        <v>#REF!</v>
      </c>
      <c r="BU55" s="103" t="e">
        <v>#REF!</v>
      </c>
      <c r="BV55" s="102" t="e">
        <v>#REF!</v>
      </c>
      <c r="BW55" s="103" t="e">
        <v>#REF!</v>
      </c>
      <c r="BX55" s="102" t="e">
        <v>#REF!</v>
      </c>
      <c r="BY55" s="103" t="e">
        <v>#REF!</v>
      </c>
      <c r="BZ55" s="102" t="e">
        <v>#REF!</v>
      </c>
      <c r="CA55" s="103" t="e">
        <v>#REF!</v>
      </c>
      <c r="CB55" s="102" t="e">
        <v>#REF!</v>
      </c>
      <c r="CC55" s="103" t="e">
        <v>#REF!</v>
      </c>
      <c r="CD55" s="101" t="e">
        <v>#REF!</v>
      </c>
      <c r="CE55" s="22" t="e">
        <v>#REF!</v>
      </c>
      <c r="CF55" s="101" t="e">
        <v>#REF!</v>
      </c>
      <c r="CG55" s="22" t="e">
        <v>#REF!</v>
      </c>
      <c r="CH55" s="101" t="e">
        <v>#REF!</v>
      </c>
      <c r="CI55" s="187" t="e">
        <v>#REF!</v>
      </c>
      <c r="CJ55" s="187" t="e">
        <v>#REF!</v>
      </c>
      <c r="CK55" s="8" t="e">
        <v>#REF!</v>
      </c>
      <c r="CL55" s="8" t="e">
        <v>#REF!</v>
      </c>
      <c r="CM55" s="8" t="e">
        <v>#REF!</v>
      </c>
      <c r="CN55" s="8" t="e">
        <v>#REF!</v>
      </c>
      <c r="CO55" s="8" t="e">
        <v>#REF!</v>
      </c>
    </row>
    <row r="56" spans="2:93" x14ac:dyDescent="0.25">
      <c r="B56" s="411"/>
      <c r="C56" s="237" t="str">
        <f t="shared" si="7"/>
        <v>2008PT</v>
      </c>
      <c r="D56" s="237">
        <f t="shared" si="8"/>
        <v>2008</v>
      </c>
      <c r="E56" s="237" t="s">
        <v>26</v>
      </c>
      <c r="F56" s="26" t="str">
        <f>VLOOKUP(E56,'Bases de Cálculo'!$B$9:$M$38,12,FALSE)</f>
        <v>Primario</v>
      </c>
      <c r="G56" s="26" t="str">
        <f>VLOOKUP(E56,'Bases de Cálculo'!$B$9:$N$38,13,FALSE)</f>
        <v>No Renovable</v>
      </c>
      <c r="H56" s="237" t="e">
        <v>#REF!</v>
      </c>
      <c r="I56" s="96" t="e">
        <v>#REF!</v>
      </c>
      <c r="J56" s="22" t="e">
        <v>#REF!</v>
      </c>
      <c r="K56" s="97" t="e">
        <v>#REF!</v>
      </c>
      <c r="L56" s="22" t="e">
        <v>#REF!</v>
      </c>
      <c r="M56" s="97" t="e">
        <v>#REF!</v>
      </c>
      <c r="N56" s="22" t="e">
        <v>#REF!</v>
      </c>
      <c r="O56" s="97" t="e">
        <v>#REF!</v>
      </c>
      <c r="P56" s="22" t="e">
        <v>#REF!</v>
      </c>
      <c r="Q56" s="97" t="e">
        <v>#REF!</v>
      </c>
      <c r="R56" s="22" t="e">
        <v>#REF!</v>
      </c>
      <c r="S56" s="97" t="e">
        <v>#REF!</v>
      </c>
      <c r="T56" s="22" t="e">
        <v>#REF!</v>
      </c>
      <c r="U56" s="98" t="e">
        <v>#REF!</v>
      </c>
      <c r="V56" s="22" t="e">
        <v>#REF!</v>
      </c>
      <c r="W56" s="98" t="e">
        <v>#REF!</v>
      </c>
      <c r="X56" s="22" t="e">
        <v>#REF!</v>
      </c>
      <c r="Y56" s="99" t="e">
        <v>#REF!</v>
      </c>
      <c r="Z56" s="22" t="e">
        <v>#REF!</v>
      </c>
      <c r="AA56" s="113" t="e">
        <v>#REF!</v>
      </c>
      <c r="AB56" s="22" t="e">
        <v>#REF!</v>
      </c>
      <c r="AC56" s="113" t="e">
        <v>#REF!</v>
      </c>
      <c r="AD56" s="22" t="e">
        <v>#REF!</v>
      </c>
      <c r="AE56" s="113" t="e">
        <v>#REF!</v>
      </c>
      <c r="AF56" s="22" t="e">
        <v>#REF!</v>
      </c>
      <c r="AG56" s="113" t="e">
        <v>#REF!</v>
      </c>
      <c r="AH56" s="22" t="e">
        <v>#REF!</v>
      </c>
      <c r="AI56" s="113" t="e">
        <v>#REF!</v>
      </c>
      <c r="AJ56" s="22" t="e">
        <v>#REF!</v>
      </c>
      <c r="AK56" s="99" t="e">
        <v>#REF!</v>
      </c>
      <c r="AL56" s="96" t="e">
        <v>#REF!</v>
      </c>
      <c r="AM56" s="115" t="e">
        <v>#REF!</v>
      </c>
      <c r="AN56" s="117" t="e">
        <v>#REF!</v>
      </c>
      <c r="AO56" s="100" t="e">
        <v>#REF!</v>
      </c>
      <c r="AP56" s="101" t="e">
        <v>#REF!</v>
      </c>
      <c r="AQ56" s="103" t="e">
        <v>#REF!</v>
      </c>
      <c r="AR56" s="104" t="e">
        <v>#REF!</v>
      </c>
      <c r="AS56" s="22" t="e">
        <v>#REF!</v>
      </c>
      <c r="AT56" s="101" t="e">
        <v>#REF!</v>
      </c>
      <c r="AU56" s="103" t="e">
        <v>#REF!</v>
      </c>
      <c r="AV56" s="104" t="e">
        <v>#REF!</v>
      </c>
      <c r="AW56" s="103" t="e">
        <v>#REF!</v>
      </c>
      <c r="AX56" s="104" t="e">
        <v>#REF!</v>
      </c>
      <c r="AY56" s="103" t="e">
        <v>#REF!</v>
      </c>
      <c r="AZ56" s="104" t="e">
        <v>#REF!</v>
      </c>
      <c r="BA56" s="103" t="e">
        <v>#REF!</v>
      </c>
      <c r="BB56" s="104" t="e">
        <v>#REF!</v>
      </c>
      <c r="BC56" s="103" t="e">
        <v>#REF!</v>
      </c>
      <c r="BD56" s="104" t="e">
        <v>#REF!</v>
      </c>
      <c r="BE56" s="103" t="e">
        <v>#REF!</v>
      </c>
      <c r="BF56" s="104" t="e">
        <v>#REF!</v>
      </c>
      <c r="BG56" s="103" t="e">
        <v>#REF!</v>
      </c>
      <c r="BH56" s="104" t="e">
        <v>#REF!</v>
      </c>
      <c r="BI56" s="103" t="e">
        <v>#REF!</v>
      </c>
      <c r="BJ56" s="104" t="e">
        <v>#REF!</v>
      </c>
      <c r="BK56" s="103" t="e">
        <v>#REF!</v>
      </c>
      <c r="BL56" s="104" t="e">
        <v>#REF!</v>
      </c>
      <c r="BM56" s="103" t="e">
        <v>#REF!</v>
      </c>
      <c r="BN56" s="104" t="e">
        <v>#REF!</v>
      </c>
      <c r="BO56" s="103" t="e">
        <v>#REF!</v>
      </c>
      <c r="BP56" s="104" t="e">
        <v>#REF!</v>
      </c>
      <c r="BQ56" s="103" t="e">
        <v>#REF!</v>
      </c>
      <c r="BR56" s="101" t="e">
        <v>#REF!</v>
      </c>
      <c r="BS56" s="103" t="e">
        <v>#REF!</v>
      </c>
      <c r="BT56" s="102" t="e">
        <v>#REF!</v>
      </c>
      <c r="BU56" s="103" t="e">
        <v>#REF!</v>
      </c>
      <c r="BV56" s="102" t="e">
        <v>#REF!</v>
      </c>
      <c r="BW56" s="103" t="e">
        <v>#REF!</v>
      </c>
      <c r="BX56" s="102" t="e">
        <v>#REF!</v>
      </c>
      <c r="BY56" s="103" t="e">
        <v>#REF!</v>
      </c>
      <c r="BZ56" s="102" t="e">
        <v>#REF!</v>
      </c>
      <c r="CA56" s="103" t="e">
        <v>#REF!</v>
      </c>
      <c r="CB56" s="102" t="e">
        <v>#REF!</v>
      </c>
      <c r="CC56" s="103" t="e">
        <v>#REF!</v>
      </c>
      <c r="CD56" s="101" t="e">
        <v>#REF!</v>
      </c>
      <c r="CE56" s="22" t="e">
        <v>#REF!</v>
      </c>
      <c r="CF56" s="101" t="e">
        <v>#REF!</v>
      </c>
      <c r="CG56" s="22" t="e">
        <v>#REF!</v>
      </c>
      <c r="CH56" s="101" t="e">
        <v>#REF!</v>
      </c>
      <c r="CI56" s="187" t="e">
        <v>#REF!</v>
      </c>
      <c r="CJ56" s="187" t="e">
        <v>#REF!</v>
      </c>
      <c r="CK56" s="8" t="e">
        <v>#REF!</v>
      </c>
      <c r="CL56" s="8" t="e">
        <v>#REF!</v>
      </c>
      <c r="CM56" s="8" t="e">
        <v>#REF!</v>
      </c>
      <c r="CN56" s="8" t="e">
        <v>#REF!</v>
      </c>
      <c r="CO56" s="8" t="e">
        <v>#REF!</v>
      </c>
    </row>
    <row r="57" spans="2:93" x14ac:dyDescent="0.25">
      <c r="B57" s="411"/>
      <c r="C57" s="237" t="str">
        <f t="shared" si="7"/>
        <v>2008RC</v>
      </c>
      <c r="D57" s="237">
        <f t="shared" si="8"/>
        <v>2008</v>
      </c>
      <c r="E57" s="237" t="s">
        <v>27</v>
      </c>
      <c r="F57" s="26" t="str">
        <f>VLOOKUP(E57,'Bases de Cálculo'!$B$9:$M$38,12,FALSE)</f>
        <v>Primario</v>
      </c>
      <c r="G57" s="26" t="str">
        <f>VLOOKUP(E57,'Bases de Cálculo'!$B$9:$N$38,13,FALSE)</f>
        <v>Renovable</v>
      </c>
      <c r="H57" s="237" t="e">
        <v>#REF!</v>
      </c>
      <c r="I57" s="96" t="e">
        <v>#REF!</v>
      </c>
      <c r="J57" s="22" t="e">
        <v>#REF!</v>
      </c>
      <c r="K57" s="97" t="e">
        <v>#REF!</v>
      </c>
      <c r="L57" s="22" t="e">
        <v>#REF!</v>
      </c>
      <c r="M57" s="97" t="e">
        <v>#REF!</v>
      </c>
      <c r="N57" s="22" t="e">
        <v>#REF!</v>
      </c>
      <c r="O57" s="97" t="e">
        <v>#REF!</v>
      </c>
      <c r="P57" s="22" t="e">
        <v>#REF!</v>
      </c>
      <c r="Q57" s="97" t="e">
        <v>#REF!</v>
      </c>
      <c r="R57" s="22" t="e">
        <v>#REF!</v>
      </c>
      <c r="S57" s="97" t="e">
        <v>#REF!</v>
      </c>
      <c r="T57" s="22" t="e">
        <v>#REF!</v>
      </c>
      <c r="U57" s="98" t="e">
        <v>#REF!</v>
      </c>
      <c r="V57" s="22" t="e">
        <v>#REF!</v>
      </c>
      <c r="W57" s="98" t="e">
        <v>#REF!</v>
      </c>
      <c r="X57" s="22" t="e">
        <v>#REF!</v>
      </c>
      <c r="Y57" s="99" t="e">
        <v>#REF!</v>
      </c>
      <c r="Z57" s="22" t="e">
        <v>#REF!</v>
      </c>
      <c r="AA57" s="113" t="e">
        <v>#REF!</v>
      </c>
      <c r="AB57" s="22" t="e">
        <v>#REF!</v>
      </c>
      <c r="AC57" s="113" t="e">
        <v>#REF!</v>
      </c>
      <c r="AD57" s="22" t="e">
        <v>#REF!</v>
      </c>
      <c r="AE57" s="113" t="e">
        <v>#REF!</v>
      </c>
      <c r="AF57" s="22" t="e">
        <v>#REF!</v>
      </c>
      <c r="AG57" s="113" t="e">
        <v>#REF!</v>
      </c>
      <c r="AH57" s="22" t="e">
        <v>#REF!</v>
      </c>
      <c r="AI57" s="113" t="e">
        <v>#REF!</v>
      </c>
      <c r="AJ57" s="22" t="e">
        <v>#REF!</v>
      </c>
      <c r="AK57" s="99" t="e">
        <v>#REF!</v>
      </c>
      <c r="AL57" s="96" t="e">
        <v>#REF!</v>
      </c>
      <c r="AM57" s="115" t="e">
        <v>#REF!</v>
      </c>
      <c r="AN57" s="117" t="e">
        <v>#REF!</v>
      </c>
      <c r="AO57" s="100" t="e">
        <v>#REF!</v>
      </c>
      <c r="AP57" s="101" t="e">
        <v>#REF!</v>
      </c>
      <c r="AQ57" s="103" t="e">
        <v>#REF!</v>
      </c>
      <c r="AR57" s="104" t="e">
        <v>#REF!</v>
      </c>
      <c r="AS57" s="22" t="e">
        <v>#REF!</v>
      </c>
      <c r="AT57" s="101" t="e">
        <v>#REF!</v>
      </c>
      <c r="AU57" s="103" t="e">
        <v>#REF!</v>
      </c>
      <c r="AV57" s="104" t="e">
        <v>#REF!</v>
      </c>
      <c r="AW57" s="103" t="e">
        <v>#REF!</v>
      </c>
      <c r="AX57" s="104" t="e">
        <v>#REF!</v>
      </c>
      <c r="AY57" s="103" t="e">
        <v>#REF!</v>
      </c>
      <c r="AZ57" s="104" t="e">
        <v>#REF!</v>
      </c>
      <c r="BA57" s="103" t="e">
        <v>#REF!</v>
      </c>
      <c r="BB57" s="104" t="e">
        <v>#REF!</v>
      </c>
      <c r="BC57" s="103" t="e">
        <v>#REF!</v>
      </c>
      <c r="BD57" s="104" t="e">
        <v>#REF!</v>
      </c>
      <c r="BE57" s="103" t="e">
        <v>#REF!</v>
      </c>
      <c r="BF57" s="104" t="e">
        <v>#REF!</v>
      </c>
      <c r="BG57" s="103" t="e">
        <v>#REF!</v>
      </c>
      <c r="BH57" s="104" t="e">
        <v>#REF!</v>
      </c>
      <c r="BI57" s="103" t="e">
        <v>#REF!</v>
      </c>
      <c r="BJ57" s="104" t="e">
        <v>#REF!</v>
      </c>
      <c r="BK57" s="103" t="e">
        <v>#REF!</v>
      </c>
      <c r="BL57" s="104" t="e">
        <v>#REF!</v>
      </c>
      <c r="BM57" s="103" t="e">
        <v>#REF!</v>
      </c>
      <c r="BN57" s="104" t="e">
        <v>#REF!</v>
      </c>
      <c r="BO57" s="103" t="e">
        <v>#REF!</v>
      </c>
      <c r="BP57" s="104" t="e">
        <v>#REF!</v>
      </c>
      <c r="BQ57" s="103" t="e">
        <v>#REF!</v>
      </c>
      <c r="BR57" s="101" t="e">
        <v>#REF!</v>
      </c>
      <c r="BS57" s="103" t="e">
        <v>#REF!</v>
      </c>
      <c r="BT57" s="102" t="e">
        <v>#REF!</v>
      </c>
      <c r="BU57" s="103" t="e">
        <v>#REF!</v>
      </c>
      <c r="BV57" s="102" t="e">
        <v>#REF!</v>
      </c>
      <c r="BW57" s="103" t="e">
        <v>#REF!</v>
      </c>
      <c r="BX57" s="102" t="e">
        <v>#REF!</v>
      </c>
      <c r="BY57" s="103" t="e">
        <v>#REF!</v>
      </c>
      <c r="BZ57" s="102" t="e">
        <v>#REF!</v>
      </c>
      <c r="CA57" s="103" t="e">
        <v>#REF!</v>
      </c>
      <c r="CB57" s="102" t="e">
        <v>#REF!</v>
      </c>
      <c r="CC57" s="103" t="e">
        <v>#REF!</v>
      </c>
      <c r="CD57" s="101" t="e">
        <v>#REF!</v>
      </c>
      <c r="CE57" s="22" t="e">
        <v>#REF!</v>
      </c>
      <c r="CF57" s="101" t="e">
        <v>#REF!</v>
      </c>
      <c r="CG57" s="22" t="e">
        <v>#REF!</v>
      </c>
      <c r="CH57" s="101" t="e">
        <v>#REF!</v>
      </c>
      <c r="CI57" s="187" t="e">
        <v>#REF!</v>
      </c>
      <c r="CJ57" s="187" t="e">
        <v>#REF!</v>
      </c>
      <c r="CK57" s="8" t="e">
        <v>#REF!</v>
      </c>
      <c r="CL57" s="8" t="e">
        <v>#REF!</v>
      </c>
      <c r="CM57" s="8" t="e">
        <v>#REF!</v>
      </c>
      <c r="CN57" s="8" t="e">
        <v>#REF!</v>
      </c>
      <c r="CO57" s="8" t="e">
        <v>#REF!</v>
      </c>
    </row>
    <row r="58" spans="2:93" x14ac:dyDescent="0.25">
      <c r="B58" s="411"/>
      <c r="C58" s="237" t="str">
        <f t="shared" si="7"/>
        <v>2008OR</v>
      </c>
      <c r="D58" s="237">
        <f t="shared" si="8"/>
        <v>2008</v>
      </c>
      <c r="E58" s="237" t="s">
        <v>113</v>
      </c>
      <c r="F58" s="26" t="str">
        <f>VLOOKUP(E58,'Bases de Cálculo'!$B$9:$M$38,12,FALSE)</f>
        <v>Primario</v>
      </c>
      <c r="G58" s="26" t="str">
        <f>VLOOKUP(E58,'Bases de Cálculo'!$B$9:$N$38,13,FALSE)</f>
        <v>Renovable</v>
      </c>
      <c r="H58" s="237" t="e">
        <v>#REF!</v>
      </c>
      <c r="I58" s="96" t="e">
        <v>#REF!</v>
      </c>
      <c r="J58" s="22" t="e">
        <v>#REF!</v>
      </c>
      <c r="K58" s="97" t="e">
        <v>#REF!</v>
      </c>
      <c r="L58" s="22" t="e">
        <v>#REF!</v>
      </c>
      <c r="M58" s="97" t="e">
        <v>#REF!</v>
      </c>
      <c r="N58" s="22" t="e">
        <v>#REF!</v>
      </c>
      <c r="O58" s="97" t="e">
        <v>#REF!</v>
      </c>
      <c r="P58" s="22" t="e">
        <v>#REF!</v>
      </c>
      <c r="Q58" s="97" t="e">
        <v>#REF!</v>
      </c>
      <c r="R58" s="22" t="e">
        <v>#REF!</v>
      </c>
      <c r="S58" s="97" t="e">
        <v>#REF!</v>
      </c>
      <c r="T58" s="22" t="e">
        <v>#REF!</v>
      </c>
      <c r="U58" s="98" t="e">
        <v>#REF!</v>
      </c>
      <c r="V58" s="22" t="e">
        <v>#REF!</v>
      </c>
      <c r="W58" s="98" t="e">
        <v>#REF!</v>
      </c>
      <c r="X58" s="22" t="e">
        <v>#REF!</v>
      </c>
      <c r="Y58" s="99" t="e">
        <v>#REF!</v>
      </c>
      <c r="Z58" s="22" t="e">
        <v>#REF!</v>
      </c>
      <c r="AA58" s="113" t="e">
        <v>#REF!</v>
      </c>
      <c r="AB58" s="22" t="e">
        <v>#REF!</v>
      </c>
      <c r="AC58" s="113" t="e">
        <v>#REF!</v>
      </c>
      <c r="AD58" s="22" t="e">
        <v>#REF!</v>
      </c>
      <c r="AE58" s="113" t="e">
        <v>#REF!</v>
      </c>
      <c r="AF58" s="22" t="e">
        <v>#REF!</v>
      </c>
      <c r="AG58" s="113" t="e">
        <v>#REF!</v>
      </c>
      <c r="AH58" s="22" t="e">
        <v>#REF!</v>
      </c>
      <c r="AI58" s="113" t="e">
        <v>#REF!</v>
      </c>
      <c r="AJ58" s="22" t="e">
        <v>#REF!</v>
      </c>
      <c r="AK58" s="99" t="e">
        <v>#REF!</v>
      </c>
      <c r="AL58" s="96" t="e">
        <v>#REF!</v>
      </c>
      <c r="AM58" s="115" t="e">
        <v>#REF!</v>
      </c>
      <c r="AN58" s="117" t="e">
        <v>#REF!</v>
      </c>
      <c r="AO58" s="100" t="e">
        <v>#REF!</v>
      </c>
      <c r="AP58" s="101" t="e">
        <v>#REF!</v>
      </c>
      <c r="AQ58" s="103" t="e">
        <v>#REF!</v>
      </c>
      <c r="AR58" s="104" t="e">
        <v>#REF!</v>
      </c>
      <c r="AS58" s="22" t="e">
        <v>#REF!</v>
      </c>
      <c r="AT58" s="101" t="e">
        <v>#REF!</v>
      </c>
      <c r="AU58" s="103" t="e">
        <v>#REF!</v>
      </c>
      <c r="AV58" s="104" t="e">
        <v>#REF!</v>
      </c>
      <c r="AW58" s="103" t="e">
        <v>#REF!</v>
      </c>
      <c r="AX58" s="104" t="e">
        <v>#REF!</v>
      </c>
      <c r="AY58" s="103" t="e">
        <v>#REF!</v>
      </c>
      <c r="AZ58" s="104" t="e">
        <v>#REF!</v>
      </c>
      <c r="BA58" s="103" t="e">
        <v>#REF!</v>
      </c>
      <c r="BB58" s="104" t="e">
        <v>#REF!</v>
      </c>
      <c r="BC58" s="103" t="e">
        <v>#REF!</v>
      </c>
      <c r="BD58" s="104" t="e">
        <v>#REF!</v>
      </c>
      <c r="BE58" s="103" t="e">
        <v>#REF!</v>
      </c>
      <c r="BF58" s="104" t="e">
        <v>#REF!</v>
      </c>
      <c r="BG58" s="103" t="e">
        <v>#REF!</v>
      </c>
      <c r="BH58" s="104" t="e">
        <v>#REF!</v>
      </c>
      <c r="BI58" s="103" t="e">
        <v>#REF!</v>
      </c>
      <c r="BJ58" s="104" t="e">
        <v>#REF!</v>
      </c>
      <c r="BK58" s="103" t="e">
        <v>#REF!</v>
      </c>
      <c r="BL58" s="104" t="e">
        <v>#REF!</v>
      </c>
      <c r="BM58" s="103" t="e">
        <v>#REF!</v>
      </c>
      <c r="BN58" s="104" t="e">
        <v>#REF!</v>
      </c>
      <c r="BO58" s="103" t="e">
        <v>#REF!</v>
      </c>
      <c r="BP58" s="104" t="e">
        <v>#REF!</v>
      </c>
      <c r="BQ58" s="103" t="e">
        <v>#REF!</v>
      </c>
      <c r="BR58" s="101" t="e">
        <v>#REF!</v>
      </c>
      <c r="BS58" s="103" t="e">
        <v>#REF!</v>
      </c>
      <c r="BT58" s="102" t="e">
        <v>#REF!</v>
      </c>
      <c r="BU58" s="103" t="e">
        <v>#REF!</v>
      </c>
      <c r="BV58" s="102" t="e">
        <v>#REF!</v>
      </c>
      <c r="BW58" s="103" t="e">
        <v>#REF!</v>
      </c>
      <c r="BX58" s="102" t="e">
        <v>#REF!</v>
      </c>
      <c r="BY58" s="103" t="e">
        <v>#REF!</v>
      </c>
      <c r="BZ58" s="102" t="e">
        <v>#REF!</v>
      </c>
      <c r="CA58" s="103" t="e">
        <v>#REF!</v>
      </c>
      <c r="CB58" s="102" t="e">
        <v>#REF!</v>
      </c>
      <c r="CC58" s="103" t="e">
        <v>#REF!</v>
      </c>
      <c r="CD58" s="101" t="e">
        <v>#REF!</v>
      </c>
      <c r="CE58" s="22" t="e">
        <v>#REF!</v>
      </c>
      <c r="CF58" s="101" t="e">
        <v>#REF!</v>
      </c>
      <c r="CG58" s="22" t="e">
        <v>#REF!</v>
      </c>
      <c r="CH58" s="101" t="e">
        <v>#REF!</v>
      </c>
      <c r="CI58" s="187" t="e">
        <v>#REF!</v>
      </c>
      <c r="CJ58" s="187" t="e">
        <v>#REF!</v>
      </c>
      <c r="CK58" s="8" t="e">
        <v>#REF!</v>
      </c>
      <c r="CL58" s="8" t="e">
        <v>#REF!</v>
      </c>
      <c r="CM58" s="8" t="e">
        <v>#REF!</v>
      </c>
      <c r="CN58" s="8" t="e">
        <v>#REF!</v>
      </c>
      <c r="CO58" s="8" t="e">
        <v>#REF!</v>
      </c>
    </row>
    <row r="59" spans="2:93" x14ac:dyDescent="0.25">
      <c r="B59" s="410" t="s">
        <v>42</v>
      </c>
      <c r="C59" s="15" t="str">
        <f t="shared" si="7"/>
        <v>2008TOTALS</v>
      </c>
      <c r="D59" s="238">
        <f t="shared" si="8"/>
        <v>2008</v>
      </c>
      <c r="E59" s="15" t="s">
        <v>258</v>
      </c>
      <c r="F59" s="87" t="e">
        <f>VLOOKUP(E59,'Bases de Cálculo'!$B$9:$M$38,12,FALSE)</f>
        <v>#N/A</v>
      </c>
      <c r="G59" s="87" t="e">
        <f>VLOOKUP(E59,'Bases de Cálculo'!$B$9:$N$38,13,FALSE)</f>
        <v>#N/A</v>
      </c>
      <c r="H59" s="238" t="e">
        <v>#REF!</v>
      </c>
      <c r="I59" s="156" t="e">
        <v>#REF!</v>
      </c>
      <c r="J59" s="22" t="e">
        <v>#REF!</v>
      </c>
      <c r="K59" s="23" t="e">
        <v>#REF!</v>
      </c>
      <c r="L59" s="22" t="e">
        <v>#REF!</v>
      </c>
      <c r="M59" s="23" t="e">
        <v>#REF!</v>
      </c>
      <c r="N59" s="22" t="e">
        <v>#REF!</v>
      </c>
      <c r="O59" s="23" t="e">
        <v>#REF!</v>
      </c>
      <c r="P59" s="22" t="e">
        <v>#REF!</v>
      </c>
      <c r="Q59" s="23" t="e">
        <v>#REF!</v>
      </c>
      <c r="R59" s="22" t="e">
        <v>#REF!</v>
      </c>
      <c r="S59" s="23" t="e">
        <v>#REF!</v>
      </c>
      <c r="T59" s="22" t="e">
        <v>#REF!</v>
      </c>
      <c r="U59" s="23" t="e">
        <v>#REF!</v>
      </c>
      <c r="V59" s="22" t="e">
        <v>#REF!</v>
      </c>
      <c r="W59" s="23" t="e">
        <v>#REF!</v>
      </c>
      <c r="X59" s="22" t="e">
        <v>#REF!</v>
      </c>
      <c r="Y59" s="156" t="e">
        <v>#REF!</v>
      </c>
      <c r="Z59" s="22" t="e">
        <v>#REF!</v>
      </c>
      <c r="AA59" s="23" t="e">
        <v>#REF!</v>
      </c>
      <c r="AB59" s="22" t="e">
        <v>#REF!</v>
      </c>
      <c r="AC59" s="23" t="e">
        <v>#REF!</v>
      </c>
      <c r="AD59" s="22" t="e">
        <v>#REF!</v>
      </c>
      <c r="AE59" s="23" t="e">
        <v>#REF!</v>
      </c>
      <c r="AF59" s="22" t="e">
        <v>#REF!</v>
      </c>
      <c r="AG59" s="23" t="e">
        <v>#REF!</v>
      </c>
      <c r="AH59" s="22" t="e">
        <v>#REF!</v>
      </c>
      <c r="AI59" s="23" t="e">
        <v>#REF!</v>
      </c>
      <c r="AJ59" s="22" t="e">
        <v>#REF!</v>
      </c>
      <c r="AK59" s="23" t="e">
        <v>#REF!</v>
      </c>
      <c r="AL59" s="156" t="e">
        <v>#REF!</v>
      </c>
      <c r="AM59" s="22" t="e">
        <v>#REF!</v>
      </c>
      <c r="AN59" s="156" t="e">
        <v>#REF!</v>
      </c>
      <c r="AO59" s="22" t="e">
        <v>#REF!</v>
      </c>
      <c r="AP59" s="23" t="e">
        <v>#REF!</v>
      </c>
      <c r="AQ59" s="22" t="e">
        <v>#REF!</v>
      </c>
      <c r="AR59" s="23" t="e">
        <v>#REF!</v>
      </c>
      <c r="AS59" s="22" t="e">
        <v>#REF!</v>
      </c>
      <c r="AT59" s="156" t="e">
        <v>#REF!</v>
      </c>
      <c r="AU59" s="22" t="e">
        <v>#REF!</v>
      </c>
      <c r="AV59" s="23" t="e">
        <v>#REF!</v>
      </c>
      <c r="AW59" s="22" t="e">
        <v>#REF!</v>
      </c>
      <c r="AX59" s="23" t="e">
        <v>#REF!</v>
      </c>
      <c r="AY59" s="22" t="e">
        <v>#REF!</v>
      </c>
      <c r="AZ59" s="23" t="e">
        <v>#REF!</v>
      </c>
      <c r="BA59" s="22" t="e">
        <v>#REF!</v>
      </c>
      <c r="BB59" s="23" t="e">
        <v>#REF!</v>
      </c>
      <c r="BC59" s="22" t="e">
        <v>#REF!</v>
      </c>
      <c r="BD59" s="23" t="e">
        <v>#REF!</v>
      </c>
      <c r="BE59" s="22" t="e">
        <v>#REF!</v>
      </c>
      <c r="BF59" s="23" t="e">
        <v>#REF!</v>
      </c>
      <c r="BG59" s="22" t="e">
        <v>#REF!</v>
      </c>
      <c r="BH59" s="23" t="e">
        <v>#REF!</v>
      </c>
      <c r="BI59" s="22" t="e">
        <v>#REF!</v>
      </c>
      <c r="BJ59" s="23" t="e">
        <v>#REF!</v>
      </c>
      <c r="BK59" s="22" t="e">
        <v>#REF!</v>
      </c>
      <c r="BL59" s="23" t="e">
        <v>#REF!</v>
      </c>
      <c r="BM59" s="22" t="e">
        <v>#REF!</v>
      </c>
      <c r="BN59" s="23" t="e">
        <v>#REF!</v>
      </c>
      <c r="BO59" s="22" t="e">
        <v>#REF!</v>
      </c>
      <c r="BP59" s="23" t="e">
        <v>#REF!</v>
      </c>
      <c r="BQ59" s="22" t="e">
        <v>#REF!</v>
      </c>
      <c r="BR59" s="156" t="e">
        <v>#REF!</v>
      </c>
      <c r="BS59" s="22" t="e">
        <v>#REF!</v>
      </c>
      <c r="BT59" s="23" t="e">
        <v>#REF!</v>
      </c>
      <c r="BU59" s="22" t="e">
        <v>#REF!</v>
      </c>
      <c r="BV59" s="23" t="e">
        <v>#REF!</v>
      </c>
      <c r="BW59" s="22" t="e">
        <v>#REF!</v>
      </c>
      <c r="BX59" s="23" t="e">
        <v>#REF!</v>
      </c>
      <c r="BY59" s="22" t="e">
        <v>#REF!</v>
      </c>
      <c r="BZ59" s="23" t="e">
        <v>#REF!</v>
      </c>
      <c r="CA59" s="22" t="e">
        <v>#REF!</v>
      </c>
      <c r="CB59" s="23" t="e">
        <v>#REF!</v>
      </c>
      <c r="CC59" s="22" t="e">
        <v>#REF!</v>
      </c>
      <c r="CD59" s="156" t="e">
        <v>#REF!</v>
      </c>
      <c r="CE59" s="22" t="e">
        <v>#REF!</v>
      </c>
      <c r="CF59" s="156" t="e">
        <v>#REF!</v>
      </c>
      <c r="CG59" s="22" t="e">
        <v>#REF!</v>
      </c>
      <c r="CH59" s="156" t="e">
        <v>#REF!</v>
      </c>
      <c r="CI59" s="187" t="e">
        <v>#REF!</v>
      </c>
      <c r="CJ59" s="187" t="e">
        <v>#REF!</v>
      </c>
      <c r="CK59" s="8" t="e">
        <v>#REF!</v>
      </c>
      <c r="CL59" s="8" t="e">
        <v>#REF!</v>
      </c>
      <c r="CM59" s="8" t="e">
        <v>#REF!</v>
      </c>
      <c r="CN59" s="8" t="e">
        <v>#REF!</v>
      </c>
      <c r="CO59" s="8" t="e">
        <v>#REF!</v>
      </c>
    </row>
    <row r="60" spans="2:93" x14ac:dyDescent="0.25">
      <c r="B60" s="410"/>
      <c r="C60" s="15" t="str">
        <f t="shared" si="7"/>
        <v>2008AC</v>
      </c>
      <c r="D60" s="238">
        <f t="shared" si="8"/>
        <v>2008</v>
      </c>
      <c r="E60" s="15" t="s">
        <v>28</v>
      </c>
      <c r="F60" s="87" t="str">
        <f>VLOOKUP(E60,'Bases de Cálculo'!$B$9:$M$38,12,FALSE)</f>
        <v>Secundario</v>
      </c>
      <c r="G60" s="87" t="str">
        <f>VLOOKUP(E60,'Bases de Cálculo'!$B$9:$N$38,13,FALSE)</f>
        <v>Renovable</v>
      </c>
      <c r="H60" s="238" t="e">
        <v>#REF!</v>
      </c>
      <c r="I60" s="96" t="e">
        <v>#REF!</v>
      </c>
      <c r="J60" s="22" t="e">
        <v>#REF!</v>
      </c>
      <c r="K60" s="97" t="e">
        <v>#REF!</v>
      </c>
      <c r="L60" s="22" t="e">
        <v>#REF!</v>
      </c>
      <c r="M60" s="97" t="e">
        <v>#REF!</v>
      </c>
      <c r="N60" s="22" t="e">
        <v>#REF!</v>
      </c>
      <c r="O60" s="97" t="e">
        <v>#REF!</v>
      </c>
      <c r="P60" s="22" t="e">
        <v>#REF!</v>
      </c>
      <c r="Q60" s="97" t="e">
        <v>#REF!</v>
      </c>
      <c r="R60" s="22" t="e">
        <v>#REF!</v>
      </c>
      <c r="S60" s="97" t="e">
        <v>#REF!</v>
      </c>
      <c r="T60" s="22" t="e">
        <v>#REF!</v>
      </c>
      <c r="U60" s="98" t="e">
        <v>#REF!</v>
      </c>
      <c r="V60" s="22" t="e">
        <v>#REF!</v>
      </c>
      <c r="W60" s="98" t="e">
        <v>#REF!</v>
      </c>
      <c r="X60" s="22" t="e">
        <v>#REF!</v>
      </c>
      <c r="Y60" s="99" t="e">
        <v>#REF!</v>
      </c>
      <c r="Z60" s="22" t="e">
        <v>#REF!</v>
      </c>
      <c r="AA60" s="113" t="e">
        <v>#REF!</v>
      </c>
      <c r="AB60" s="22" t="e">
        <v>#REF!</v>
      </c>
      <c r="AC60" s="113" t="e">
        <v>#REF!</v>
      </c>
      <c r="AD60" s="22" t="e">
        <v>#REF!</v>
      </c>
      <c r="AE60" s="113" t="e">
        <v>#REF!</v>
      </c>
      <c r="AF60" s="22" t="e">
        <v>#REF!</v>
      </c>
      <c r="AG60" s="113" t="e">
        <v>#REF!</v>
      </c>
      <c r="AH60" s="22" t="e">
        <v>#REF!</v>
      </c>
      <c r="AI60" s="113" t="e">
        <v>#REF!</v>
      </c>
      <c r="AJ60" s="22" t="e">
        <v>#REF!</v>
      </c>
      <c r="AK60" s="99" t="e">
        <v>#REF!</v>
      </c>
      <c r="AL60" s="96" t="e">
        <v>#REF!</v>
      </c>
      <c r="AM60" s="115" t="e">
        <v>#REF!</v>
      </c>
      <c r="AN60" s="117" t="e">
        <v>#REF!</v>
      </c>
      <c r="AO60" s="100" t="e">
        <v>#REF!</v>
      </c>
      <c r="AP60" s="101" t="e">
        <v>#REF!</v>
      </c>
      <c r="AQ60" s="103" t="e">
        <v>#REF!</v>
      </c>
      <c r="AR60" s="104" t="e">
        <v>#REF!</v>
      </c>
      <c r="AS60" s="22" t="e">
        <v>#REF!</v>
      </c>
      <c r="AT60" s="101" t="e">
        <v>#REF!</v>
      </c>
      <c r="AU60" s="103" t="e">
        <v>#REF!</v>
      </c>
      <c r="AV60" s="104" t="e">
        <v>#REF!</v>
      </c>
      <c r="AW60" s="103" t="e">
        <v>#REF!</v>
      </c>
      <c r="AX60" s="104" t="e">
        <v>#REF!</v>
      </c>
      <c r="AY60" s="103" t="e">
        <v>#REF!</v>
      </c>
      <c r="AZ60" s="104" t="e">
        <v>#REF!</v>
      </c>
      <c r="BA60" s="103" t="e">
        <v>#REF!</v>
      </c>
      <c r="BB60" s="104" t="e">
        <v>#REF!</v>
      </c>
      <c r="BC60" s="103" t="e">
        <v>#REF!</v>
      </c>
      <c r="BD60" s="104" t="e">
        <v>#REF!</v>
      </c>
      <c r="BE60" s="103" t="e">
        <v>#REF!</v>
      </c>
      <c r="BF60" s="104" t="e">
        <v>#REF!</v>
      </c>
      <c r="BG60" s="103" t="e">
        <v>#REF!</v>
      </c>
      <c r="BH60" s="104" t="e">
        <v>#REF!</v>
      </c>
      <c r="BI60" s="103" t="e">
        <v>#REF!</v>
      </c>
      <c r="BJ60" s="104" t="e">
        <v>#REF!</v>
      </c>
      <c r="BK60" s="103" t="e">
        <v>#REF!</v>
      </c>
      <c r="BL60" s="104" t="e">
        <v>#REF!</v>
      </c>
      <c r="BM60" s="103" t="e">
        <v>#REF!</v>
      </c>
      <c r="BN60" s="104" t="e">
        <v>#REF!</v>
      </c>
      <c r="BO60" s="103" t="e">
        <v>#REF!</v>
      </c>
      <c r="BP60" s="104" t="e">
        <v>#REF!</v>
      </c>
      <c r="BQ60" s="103" t="e">
        <v>#REF!</v>
      </c>
      <c r="BR60" s="101" t="e">
        <v>#REF!</v>
      </c>
      <c r="BS60" s="103" t="e">
        <v>#REF!</v>
      </c>
      <c r="BT60" s="102" t="e">
        <v>#REF!</v>
      </c>
      <c r="BU60" s="103" t="e">
        <v>#REF!</v>
      </c>
      <c r="BV60" s="102" t="e">
        <v>#REF!</v>
      </c>
      <c r="BW60" s="103" t="e">
        <v>#REF!</v>
      </c>
      <c r="BX60" s="102" t="e">
        <v>#REF!</v>
      </c>
      <c r="BY60" s="103" t="e">
        <v>#REF!</v>
      </c>
      <c r="BZ60" s="102" t="e">
        <v>#REF!</v>
      </c>
      <c r="CA60" s="103" t="e">
        <v>#REF!</v>
      </c>
      <c r="CB60" s="102" t="e">
        <v>#REF!</v>
      </c>
      <c r="CC60" s="103" t="e">
        <v>#REF!</v>
      </c>
      <c r="CD60" s="101" t="e">
        <v>#REF!</v>
      </c>
      <c r="CE60" s="22" t="e">
        <v>#REF!</v>
      </c>
      <c r="CF60" s="101" t="e">
        <v>#REF!</v>
      </c>
      <c r="CG60" s="22" t="e">
        <v>#REF!</v>
      </c>
      <c r="CH60" s="101" t="e">
        <v>#REF!</v>
      </c>
      <c r="CI60" s="187" t="e">
        <v>#REF!</v>
      </c>
      <c r="CJ60" s="187" t="e">
        <v>#REF!</v>
      </c>
      <c r="CK60" s="8" t="e">
        <v>#REF!</v>
      </c>
      <c r="CL60" s="8" t="e">
        <v>#REF!</v>
      </c>
      <c r="CM60" s="8" t="e">
        <v>#REF!</v>
      </c>
      <c r="CN60" s="8" t="e">
        <v>#REF!</v>
      </c>
      <c r="CO60" s="8" t="e">
        <v>#REF!</v>
      </c>
    </row>
    <row r="61" spans="2:93" x14ac:dyDescent="0.25">
      <c r="B61" s="410"/>
      <c r="C61" s="15" t="str">
        <f t="shared" si="7"/>
        <v>2008BI</v>
      </c>
      <c r="D61" s="238">
        <f t="shared" si="8"/>
        <v>2008</v>
      </c>
      <c r="E61" s="15" t="s">
        <v>29</v>
      </c>
      <c r="F61" s="87" t="str">
        <f>VLOOKUP(E61,'Bases de Cálculo'!$B$9:$M$38,12,FALSE)</f>
        <v>Secundario</v>
      </c>
      <c r="G61" s="87" t="str">
        <f>VLOOKUP(E61,'Bases de Cálculo'!$B$9:$N$38,13,FALSE)</f>
        <v>Renovable</v>
      </c>
      <c r="H61" s="238" t="e">
        <v>#REF!</v>
      </c>
      <c r="I61" s="96" t="e">
        <v>#REF!</v>
      </c>
      <c r="J61" s="22" t="e">
        <v>#REF!</v>
      </c>
      <c r="K61" s="97" t="e">
        <v>#REF!</v>
      </c>
      <c r="L61" s="22" t="e">
        <v>#REF!</v>
      </c>
      <c r="M61" s="97" t="e">
        <v>#REF!</v>
      </c>
      <c r="N61" s="22" t="e">
        <v>#REF!</v>
      </c>
      <c r="O61" s="97" t="e">
        <v>#REF!</v>
      </c>
      <c r="P61" s="22" t="e">
        <v>#REF!</v>
      </c>
      <c r="Q61" s="97" t="e">
        <v>#REF!</v>
      </c>
      <c r="R61" s="22" t="e">
        <v>#REF!</v>
      </c>
      <c r="S61" s="97" t="e">
        <v>#REF!</v>
      </c>
      <c r="T61" s="22" t="e">
        <v>#REF!</v>
      </c>
      <c r="U61" s="98" t="e">
        <v>#REF!</v>
      </c>
      <c r="V61" s="22" t="e">
        <v>#REF!</v>
      </c>
      <c r="W61" s="98" t="e">
        <v>#REF!</v>
      </c>
      <c r="X61" s="22" t="e">
        <v>#REF!</v>
      </c>
      <c r="Y61" s="99" t="e">
        <v>#REF!</v>
      </c>
      <c r="Z61" s="22" t="e">
        <v>#REF!</v>
      </c>
      <c r="AA61" s="113" t="e">
        <v>#REF!</v>
      </c>
      <c r="AB61" s="22" t="e">
        <v>#REF!</v>
      </c>
      <c r="AC61" s="113" t="e">
        <v>#REF!</v>
      </c>
      <c r="AD61" s="22" t="e">
        <v>#REF!</v>
      </c>
      <c r="AE61" s="113" t="e">
        <v>#REF!</v>
      </c>
      <c r="AF61" s="22" t="e">
        <v>#REF!</v>
      </c>
      <c r="AG61" s="113" t="e">
        <v>#REF!</v>
      </c>
      <c r="AH61" s="22" t="e">
        <v>#REF!</v>
      </c>
      <c r="AI61" s="113" t="e">
        <v>#REF!</v>
      </c>
      <c r="AJ61" s="22" t="e">
        <v>#REF!</v>
      </c>
      <c r="AK61" s="99" t="e">
        <v>#REF!</v>
      </c>
      <c r="AL61" s="96" t="e">
        <v>#REF!</v>
      </c>
      <c r="AM61" s="115" t="e">
        <v>#REF!</v>
      </c>
      <c r="AN61" s="117" t="e">
        <v>#REF!</v>
      </c>
      <c r="AO61" s="100" t="e">
        <v>#REF!</v>
      </c>
      <c r="AP61" s="101" t="e">
        <v>#REF!</v>
      </c>
      <c r="AQ61" s="103" t="e">
        <v>#REF!</v>
      </c>
      <c r="AR61" s="104" t="e">
        <v>#REF!</v>
      </c>
      <c r="AS61" s="22" t="e">
        <v>#REF!</v>
      </c>
      <c r="AT61" s="101" t="e">
        <v>#REF!</v>
      </c>
      <c r="AU61" s="103" t="e">
        <v>#REF!</v>
      </c>
      <c r="AV61" s="104" t="e">
        <v>#REF!</v>
      </c>
      <c r="AW61" s="103" t="e">
        <v>#REF!</v>
      </c>
      <c r="AX61" s="104" t="e">
        <v>#REF!</v>
      </c>
      <c r="AY61" s="103" t="e">
        <v>#REF!</v>
      </c>
      <c r="AZ61" s="104" t="e">
        <v>#REF!</v>
      </c>
      <c r="BA61" s="103" t="e">
        <v>#REF!</v>
      </c>
      <c r="BB61" s="104" t="e">
        <v>#REF!</v>
      </c>
      <c r="BC61" s="103" t="e">
        <v>#REF!</v>
      </c>
      <c r="BD61" s="104" t="e">
        <v>#REF!</v>
      </c>
      <c r="BE61" s="103" t="e">
        <v>#REF!</v>
      </c>
      <c r="BF61" s="104" t="e">
        <v>#REF!</v>
      </c>
      <c r="BG61" s="103" t="e">
        <v>#REF!</v>
      </c>
      <c r="BH61" s="104" t="e">
        <v>#REF!</v>
      </c>
      <c r="BI61" s="103" t="e">
        <v>#REF!</v>
      </c>
      <c r="BJ61" s="104" t="e">
        <v>#REF!</v>
      </c>
      <c r="BK61" s="103" t="e">
        <v>#REF!</v>
      </c>
      <c r="BL61" s="104" t="e">
        <v>#REF!</v>
      </c>
      <c r="BM61" s="103" t="e">
        <v>#REF!</v>
      </c>
      <c r="BN61" s="104" t="e">
        <v>#REF!</v>
      </c>
      <c r="BO61" s="103" t="e">
        <v>#REF!</v>
      </c>
      <c r="BP61" s="104" t="e">
        <v>#REF!</v>
      </c>
      <c r="BQ61" s="103" t="e">
        <v>#REF!</v>
      </c>
      <c r="BR61" s="101" t="e">
        <v>#REF!</v>
      </c>
      <c r="BS61" s="103" t="e">
        <v>#REF!</v>
      </c>
      <c r="BT61" s="102" t="e">
        <v>#REF!</v>
      </c>
      <c r="BU61" s="103" t="e">
        <v>#REF!</v>
      </c>
      <c r="BV61" s="102" t="e">
        <v>#REF!</v>
      </c>
      <c r="BW61" s="103" t="e">
        <v>#REF!</v>
      </c>
      <c r="BX61" s="102" t="e">
        <v>#REF!</v>
      </c>
      <c r="BY61" s="103" t="e">
        <v>#REF!</v>
      </c>
      <c r="BZ61" s="102" t="e">
        <v>#REF!</v>
      </c>
      <c r="CA61" s="103" t="e">
        <v>#REF!</v>
      </c>
      <c r="CB61" s="102" t="e">
        <v>#REF!</v>
      </c>
      <c r="CC61" s="103" t="e">
        <v>#REF!</v>
      </c>
      <c r="CD61" s="101" t="e">
        <v>#REF!</v>
      </c>
      <c r="CE61" s="22" t="e">
        <v>#REF!</v>
      </c>
      <c r="CF61" s="101" t="e">
        <v>#REF!</v>
      </c>
      <c r="CG61" s="22" t="e">
        <v>#REF!</v>
      </c>
      <c r="CH61" s="101" t="e">
        <v>#REF!</v>
      </c>
      <c r="CI61" s="187" t="e">
        <v>#REF!</v>
      </c>
      <c r="CJ61" s="187" t="e">
        <v>#REF!</v>
      </c>
      <c r="CK61" s="8" t="e">
        <v>#REF!</v>
      </c>
      <c r="CL61" s="8" t="e">
        <v>#REF!</v>
      </c>
      <c r="CM61" s="8" t="e">
        <v>#REF!</v>
      </c>
      <c r="CN61" s="8" t="e">
        <v>#REF!</v>
      </c>
      <c r="CO61" s="8" t="e">
        <v>#REF!</v>
      </c>
    </row>
    <row r="62" spans="2:93" x14ac:dyDescent="0.25">
      <c r="B62" s="410"/>
      <c r="C62" s="15" t="str">
        <f t="shared" si="7"/>
        <v>2008CL</v>
      </c>
      <c r="D62" s="238">
        <f t="shared" si="8"/>
        <v>2008</v>
      </c>
      <c r="E62" s="15" t="s">
        <v>30</v>
      </c>
      <c r="F62" s="87" t="str">
        <f>VLOOKUP(E62,'Bases de Cálculo'!$B$9:$M$38,12,FALSE)</f>
        <v>Secundario</v>
      </c>
      <c r="G62" s="87" t="str">
        <f>VLOOKUP(E62,'Bases de Cálculo'!$B$9:$N$38,13,FALSE)</f>
        <v>Renovable</v>
      </c>
      <c r="H62" s="238" t="e">
        <v>#REF!</v>
      </c>
      <c r="I62" s="96" t="e">
        <v>#REF!</v>
      </c>
      <c r="J62" s="22" t="e">
        <v>#REF!</v>
      </c>
      <c r="K62" s="97" t="e">
        <v>#REF!</v>
      </c>
      <c r="L62" s="22" t="e">
        <v>#REF!</v>
      </c>
      <c r="M62" s="97" t="e">
        <v>#REF!</v>
      </c>
      <c r="N62" s="22" t="e">
        <v>#REF!</v>
      </c>
      <c r="O62" s="97" t="e">
        <v>#REF!</v>
      </c>
      <c r="P62" s="22" t="e">
        <v>#REF!</v>
      </c>
      <c r="Q62" s="97" t="e">
        <v>#REF!</v>
      </c>
      <c r="R62" s="22" t="e">
        <v>#REF!</v>
      </c>
      <c r="S62" s="97" t="e">
        <v>#REF!</v>
      </c>
      <c r="T62" s="22" t="e">
        <v>#REF!</v>
      </c>
      <c r="U62" s="98" t="e">
        <v>#REF!</v>
      </c>
      <c r="V62" s="22" t="e">
        <v>#REF!</v>
      </c>
      <c r="W62" s="98" t="e">
        <v>#REF!</v>
      </c>
      <c r="X62" s="22" t="e">
        <v>#REF!</v>
      </c>
      <c r="Y62" s="99" t="e">
        <v>#REF!</v>
      </c>
      <c r="Z62" s="22" t="e">
        <v>#REF!</v>
      </c>
      <c r="AA62" s="113" t="e">
        <v>#REF!</v>
      </c>
      <c r="AB62" s="22" t="e">
        <v>#REF!</v>
      </c>
      <c r="AC62" s="113" t="e">
        <v>#REF!</v>
      </c>
      <c r="AD62" s="22" t="e">
        <v>#REF!</v>
      </c>
      <c r="AE62" s="113" t="e">
        <v>#REF!</v>
      </c>
      <c r="AF62" s="22" t="e">
        <v>#REF!</v>
      </c>
      <c r="AG62" s="113" t="e">
        <v>#REF!</v>
      </c>
      <c r="AH62" s="22" t="e">
        <v>#REF!</v>
      </c>
      <c r="AI62" s="113" t="e">
        <v>#REF!</v>
      </c>
      <c r="AJ62" s="22" t="e">
        <v>#REF!</v>
      </c>
      <c r="AK62" s="99" t="e">
        <v>#REF!</v>
      </c>
      <c r="AL62" s="96" t="e">
        <v>#REF!</v>
      </c>
      <c r="AM62" s="115" t="e">
        <v>#REF!</v>
      </c>
      <c r="AN62" s="117" t="e">
        <v>#REF!</v>
      </c>
      <c r="AO62" s="100" t="e">
        <v>#REF!</v>
      </c>
      <c r="AP62" s="101" t="e">
        <v>#REF!</v>
      </c>
      <c r="AQ62" s="103" t="e">
        <v>#REF!</v>
      </c>
      <c r="AR62" s="104" t="e">
        <v>#REF!</v>
      </c>
      <c r="AS62" s="22" t="e">
        <v>#REF!</v>
      </c>
      <c r="AT62" s="101" t="e">
        <v>#REF!</v>
      </c>
      <c r="AU62" s="103" t="e">
        <v>#REF!</v>
      </c>
      <c r="AV62" s="104" t="e">
        <v>#REF!</v>
      </c>
      <c r="AW62" s="103" t="e">
        <v>#REF!</v>
      </c>
      <c r="AX62" s="104" t="e">
        <v>#REF!</v>
      </c>
      <c r="AY62" s="103" t="e">
        <v>#REF!</v>
      </c>
      <c r="AZ62" s="104" t="e">
        <v>#REF!</v>
      </c>
      <c r="BA62" s="103" t="e">
        <v>#REF!</v>
      </c>
      <c r="BB62" s="104" t="e">
        <v>#REF!</v>
      </c>
      <c r="BC62" s="103" t="e">
        <v>#REF!</v>
      </c>
      <c r="BD62" s="104" t="e">
        <v>#REF!</v>
      </c>
      <c r="BE62" s="103" t="e">
        <v>#REF!</v>
      </c>
      <c r="BF62" s="104" t="e">
        <v>#REF!</v>
      </c>
      <c r="BG62" s="103" t="e">
        <v>#REF!</v>
      </c>
      <c r="BH62" s="104" t="e">
        <v>#REF!</v>
      </c>
      <c r="BI62" s="103" t="e">
        <v>#REF!</v>
      </c>
      <c r="BJ62" s="104" t="e">
        <v>#REF!</v>
      </c>
      <c r="BK62" s="103" t="e">
        <v>#REF!</v>
      </c>
      <c r="BL62" s="104" t="e">
        <v>#REF!</v>
      </c>
      <c r="BM62" s="103" t="e">
        <v>#REF!</v>
      </c>
      <c r="BN62" s="104" t="e">
        <v>#REF!</v>
      </c>
      <c r="BO62" s="103" t="e">
        <v>#REF!</v>
      </c>
      <c r="BP62" s="104" t="e">
        <v>#REF!</v>
      </c>
      <c r="BQ62" s="103" t="e">
        <v>#REF!</v>
      </c>
      <c r="BR62" s="101" t="e">
        <v>#REF!</v>
      </c>
      <c r="BS62" s="103" t="e">
        <v>#REF!</v>
      </c>
      <c r="BT62" s="102" t="e">
        <v>#REF!</v>
      </c>
      <c r="BU62" s="103" t="e">
        <v>#REF!</v>
      </c>
      <c r="BV62" s="102" t="e">
        <v>#REF!</v>
      </c>
      <c r="BW62" s="103" t="e">
        <v>#REF!</v>
      </c>
      <c r="BX62" s="102" t="e">
        <v>#REF!</v>
      </c>
      <c r="BY62" s="103" t="e">
        <v>#REF!</v>
      </c>
      <c r="BZ62" s="102" t="e">
        <v>#REF!</v>
      </c>
      <c r="CA62" s="103" t="e">
        <v>#REF!</v>
      </c>
      <c r="CB62" s="102" t="e">
        <v>#REF!</v>
      </c>
      <c r="CC62" s="103" t="e">
        <v>#REF!</v>
      </c>
      <c r="CD62" s="101" t="e">
        <v>#REF!</v>
      </c>
      <c r="CE62" s="22" t="e">
        <v>#REF!</v>
      </c>
      <c r="CF62" s="101" t="e">
        <v>#REF!</v>
      </c>
      <c r="CG62" s="22" t="e">
        <v>#REF!</v>
      </c>
      <c r="CH62" s="101" t="e">
        <v>#REF!</v>
      </c>
      <c r="CI62" s="187" t="e">
        <v>#REF!</v>
      </c>
      <c r="CJ62" s="187" t="e">
        <v>#REF!</v>
      </c>
      <c r="CK62" s="8" t="e">
        <v>#REF!</v>
      </c>
      <c r="CL62" s="8" t="e">
        <v>#REF!</v>
      </c>
      <c r="CM62" s="8" t="e">
        <v>#REF!</v>
      </c>
      <c r="CN62" s="8" t="e">
        <v>#REF!</v>
      </c>
      <c r="CO62" s="8" t="e">
        <v>#REF!</v>
      </c>
    </row>
    <row r="63" spans="2:93" x14ac:dyDescent="0.25">
      <c r="B63" s="410"/>
      <c r="C63" s="15" t="str">
        <f t="shared" si="7"/>
        <v>2008CQ</v>
      </c>
      <c r="D63" s="238">
        <f t="shared" si="8"/>
        <v>2008</v>
      </c>
      <c r="E63" s="15" t="s">
        <v>31</v>
      </c>
      <c r="F63" s="87" t="str">
        <f>VLOOKUP(E63,'Bases de Cálculo'!$B$9:$M$38,12,FALSE)</f>
        <v>Secundario</v>
      </c>
      <c r="G63" s="87" t="str">
        <f>VLOOKUP(E63,'Bases de Cálculo'!$B$9:$N$38,13,FALSE)</f>
        <v>No Renovable</v>
      </c>
      <c r="H63" s="238" t="e">
        <v>#REF!</v>
      </c>
      <c r="I63" s="96" t="e">
        <v>#REF!</v>
      </c>
      <c r="J63" s="22" t="e">
        <v>#REF!</v>
      </c>
      <c r="K63" s="97" t="e">
        <v>#REF!</v>
      </c>
      <c r="L63" s="22" t="e">
        <v>#REF!</v>
      </c>
      <c r="M63" s="97" t="e">
        <v>#REF!</v>
      </c>
      <c r="N63" s="22" t="e">
        <v>#REF!</v>
      </c>
      <c r="O63" s="97" t="e">
        <v>#REF!</v>
      </c>
      <c r="P63" s="22" t="e">
        <v>#REF!</v>
      </c>
      <c r="Q63" s="97" t="e">
        <v>#REF!</v>
      </c>
      <c r="R63" s="22" t="e">
        <v>#REF!</v>
      </c>
      <c r="S63" s="97" t="e">
        <v>#REF!</v>
      </c>
      <c r="T63" s="22" t="e">
        <v>#REF!</v>
      </c>
      <c r="U63" s="98" t="e">
        <v>#REF!</v>
      </c>
      <c r="V63" s="22" t="e">
        <v>#REF!</v>
      </c>
      <c r="W63" s="98" t="e">
        <v>#REF!</v>
      </c>
      <c r="X63" s="22" t="e">
        <v>#REF!</v>
      </c>
      <c r="Y63" s="99" t="e">
        <v>#REF!</v>
      </c>
      <c r="Z63" s="22" t="e">
        <v>#REF!</v>
      </c>
      <c r="AA63" s="113" t="e">
        <v>#REF!</v>
      </c>
      <c r="AB63" s="22" t="e">
        <v>#REF!</v>
      </c>
      <c r="AC63" s="113" t="e">
        <v>#REF!</v>
      </c>
      <c r="AD63" s="22" t="e">
        <v>#REF!</v>
      </c>
      <c r="AE63" s="113" t="e">
        <v>#REF!</v>
      </c>
      <c r="AF63" s="22" t="e">
        <v>#REF!</v>
      </c>
      <c r="AG63" s="113" t="e">
        <v>#REF!</v>
      </c>
      <c r="AH63" s="22" t="e">
        <v>#REF!</v>
      </c>
      <c r="AI63" s="113" t="e">
        <v>#REF!</v>
      </c>
      <c r="AJ63" s="22" t="e">
        <v>#REF!</v>
      </c>
      <c r="AK63" s="99" t="e">
        <v>#REF!</v>
      </c>
      <c r="AL63" s="96" t="e">
        <v>#REF!</v>
      </c>
      <c r="AM63" s="115" t="e">
        <v>#REF!</v>
      </c>
      <c r="AN63" s="117" t="e">
        <v>#REF!</v>
      </c>
      <c r="AO63" s="100" t="e">
        <v>#REF!</v>
      </c>
      <c r="AP63" s="101" t="e">
        <v>#REF!</v>
      </c>
      <c r="AQ63" s="103" t="e">
        <v>#REF!</v>
      </c>
      <c r="AR63" s="104" t="e">
        <v>#REF!</v>
      </c>
      <c r="AS63" s="22" t="e">
        <v>#REF!</v>
      </c>
      <c r="AT63" s="101" t="e">
        <v>#REF!</v>
      </c>
      <c r="AU63" s="103" t="e">
        <v>#REF!</v>
      </c>
      <c r="AV63" s="104" t="e">
        <v>#REF!</v>
      </c>
      <c r="AW63" s="103" t="e">
        <v>#REF!</v>
      </c>
      <c r="AX63" s="104" t="e">
        <v>#REF!</v>
      </c>
      <c r="AY63" s="103" t="e">
        <v>#REF!</v>
      </c>
      <c r="AZ63" s="104" t="e">
        <v>#REF!</v>
      </c>
      <c r="BA63" s="103" t="e">
        <v>#REF!</v>
      </c>
      <c r="BB63" s="104" t="e">
        <v>#REF!</v>
      </c>
      <c r="BC63" s="103" t="e">
        <v>#REF!</v>
      </c>
      <c r="BD63" s="104" t="e">
        <v>#REF!</v>
      </c>
      <c r="BE63" s="103" t="e">
        <v>#REF!</v>
      </c>
      <c r="BF63" s="104" t="e">
        <v>#REF!</v>
      </c>
      <c r="BG63" s="103" t="e">
        <v>#REF!</v>
      </c>
      <c r="BH63" s="104" t="e">
        <v>#REF!</v>
      </c>
      <c r="BI63" s="103" t="e">
        <v>#REF!</v>
      </c>
      <c r="BJ63" s="104" t="e">
        <v>#REF!</v>
      </c>
      <c r="BK63" s="103" t="e">
        <v>#REF!</v>
      </c>
      <c r="BL63" s="104" t="e">
        <v>#REF!</v>
      </c>
      <c r="BM63" s="103" t="e">
        <v>#REF!</v>
      </c>
      <c r="BN63" s="104" t="e">
        <v>#REF!</v>
      </c>
      <c r="BO63" s="103" t="e">
        <v>#REF!</v>
      </c>
      <c r="BP63" s="104" t="e">
        <v>#REF!</v>
      </c>
      <c r="BQ63" s="103" t="e">
        <v>#REF!</v>
      </c>
      <c r="BR63" s="101" t="e">
        <v>#REF!</v>
      </c>
      <c r="BS63" s="103" t="e">
        <v>#REF!</v>
      </c>
      <c r="BT63" s="102" t="e">
        <v>#REF!</v>
      </c>
      <c r="BU63" s="103" t="e">
        <v>#REF!</v>
      </c>
      <c r="BV63" s="102" t="e">
        <v>#REF!</v>
      </c>
      <c r="BW63" s="103" t="e">
        <v>#REF!</v>
      </c>
      <c r="BX63" s="102" t="e">
        <v>#REF!</v>
      </c>
      <c r="BY63" s="103" t="e">
        <v>#REF!</v>
      </c>
      <c r="BZ63" s="102" t="e">
        <v>#REF!</v>
      </c>
      <c r="CA63" s="103" t="e">
        <v>#REF!</v>
      </c>
      <c r="CB63" s="102" t="e">
        <v>#REF!</v>
      </c>
      <c r="CC63" s="103" t="e">
        <v>#REF!</v>
      </c>
      <c r="CD63" s="101" t="e">
        <v>#REF!</v>
      </c>
      <c r="CE63" s="22" t="e">
        <v>#REF!</v>
      </c>
      <c r="CF63" s="101" t="e">
        <v>#REF!</v>
      </c>
      <c r="CG63" s="22" t="e">
        <v>#REF!</v>
      </c>
      <c r="CH63" s="101" t="e">
        <v>#REF!</v>
      </c>
      <c r="CI63" s="187" t="e">
        <v>#REF!</v>
      </c>
      <c r="CJ63" s="187" t="e">
        <v>#REF!</v>
      </c>
      <c r="CK63" s="8" t="e">
        <v>#REF!</v>
      </c>
      <c r="CL63" s="8" t="e">
        <v>#REF!</v>
      </c>
      <c r="CM63" s="8" t="e">
        <v>#REF!</v>
      </c>
      <c r="CN63" s="8" t="e">
        <v>#REF!</v>
      </c>
      <c r="CO63" s="8" t="e">
        <v>#REF!</v>
      </c>
    </row>
    <row r="64" spans="2:93" x14ac:dyDescent="0.25">
      <c r="B64" s="410"/>
      <c r="C64" s="15" t="str">
        <f t="shared" si="7"/>
        <v>2008DO</v>
      </c>
      <c r="D64" s="238">
        <f t="shared" si="8"/>
        <v>2008</v>
      </c>
      <c r="E64" s="15" t="s">
        <v>32</v>
      </c>
      <c r="F64" s="87" t="str">
        <f>VLOOKUP(E64,'Bases de Cálculo'!$B$9:$M$38,12,FALSE)</f>
        <v>Secundario</v>
      </c>
      <c r="G64" s="87" t="str">
        <f>VLOOKUP(E64,'Bases de Cálculo'!$B$9:$N$38,13,FALSE)</f>
        <v>No Renovable</v>
      </c>
      <c r="H64" s="238" t="e">
        <v>#REF!</v>
      </c>
      <c r="I64" s="96" t="e">
        <v>#REF!</v>
      </c>
      <c r="J64" s="22" t="e">
        <v>#REF!</v>
      </c>
      <c r="K64" s="97" t="e">
        <v>#REF!</v>
      </c>
      <c r="L64" s="22" t="e">
        <v>#REF!</v>
      </c>
      <c r="M64" s="97" t="e">
        <v>#REF!</v>
      </c>
      <c r="N64" s="22" t="e">
        <v>#REF!</v>
      </c>
      <c r="O64" s="97" t="e">
        <v>#REF!</v>
      </c>
      <c r="P64" s="22" t="e">
        <v>#REF!</v>
      </c>
      <c r="Q64" s="97" t="e">
        <v>#REF!</v>
      </c>
      <c r="R64" s="22" t="e">
        <v>#REF!</v>
      </c>
      <c r="S64" s="97" t="e">
        <v>#REF!</v>
      </c>
      <c r="T64" s="22" t="e">
        <v>#REF!</v>
      </c>
      <c r="U64" s="98" t="e">
        <v>#REF!</v>
      </c>
      <c r="V64" s="22" t="e">
        <v>#REF!</v>
      </c>
      <c r="W64" s="98" t="e">
        <v>#REF!</v>
      </c>
      <c r="X64" s="22" t="e">
        <v>#REF!</v>
      </c>
      <c r="Y64" s="99" t="e">
        <v>#REF!</v>
      </c>
      <c r="Z64" s="22" t="e">
        <v>#REF!</v>
      </c>
      <c r="AA64" s="113" t="e">
        <v>#REF!</v>
      </c>
      <c r="AB64" s="22" t="e">
        <v>#REF!</v>
      </c>
      <c r="AC64" s="113" t="e">
        <v>#REF!</v>
      </c>
      <c r="AD64" s="22" t="e">
        <v>#REF!</v>
      </c>
      <c r="AE64" s="113" t="e">
        <v>#REF!</v>
      </c>
      <c r="AF64" s="22" t="e">
        <v>#REF!</v>
      </c>
      <c r="AG64" s="113" t="e">
        <v>#REF!</v>
      </c>
      <c r="AH64" s="22" t="e">
        <v>#REF!</v>
      </c>
      <c r="AI64" s="113" t="e">
        <v>#REF!</v>
      </c>
      <c r="AJ64" s="22" t="e">
        <v>#REF!</v>
      </c>
      <c r="AK64" s="99" t="e">
        <v>#REF!</v>
      </c>
      <c r="AL64" s="96" t="e">
        <v>#REF!</v>
      </c>
      <c r="AM64" s="115" t="e">
        <v>#REF!</v>
      </c>
      <c r="AN64" s="117" t="e">
        <v>#REF!</v>
      </c>
      <c r="AO64" s="100" t="e">
        <v>#REF!</v>
      </c>
      <c r="AP64" s="101" t="e">
        <v>#REF!</v>
      </c>
      <c r="AQ64" s="103" t="e">
        <v>#REF!</v>
      </c>
      <c r="AR64" s="104" t="e">
        <v>#REF!</v>
      </c>
      <c r="AS64" s="22" t="e">
        <v>#REF!</v>
      </c>
      <c r="AT64" s="101" t="e">
        <v>#REF!</v>
      </c>
      <c r="AU64" s="103" t="e">
        <v>#REF!</v>
      </c>
      <c r="AV64" s="104" t="e">
        <v>#REF!</v>
      </c>
      <c r="AW64" s="103" t="e">
        <v>#REF!</v>
      </c>
      <c r="AX64" s="104" t="e">
        <v>#REF!</v>
      </c>
      <c r="AY64" s="103" t="e">
        <v>#REF!</v>
      </c>
      <c r="AZ64" s="104" t="e">
        <v>#REF!</v>
      </c>
      <c r="BA64" s="103" t="e">
        <v>#REF!</v>
      </c>
      <c r="BB64" s="104" t="e">
        <v>#REF!</v>
      </c>
      <c r="BC64" s="103" t="e">
        <v>#REF!</v>
      </c>
      <c r="BD64" s="104" t="e">
        <v>#REF!</v>
      </c>
      <c r="BE64" s="103" t="e">
        <v>#REF!</v>
      </c>
      <c r="BF64" s="104" t="e">
        <v>#REF!</v>
      </c>
      <c r="BG64" s="103" t="e">
        <v>#REF!</v>
      </c>
      <c r="BH64" s="104" t="e">
        <v>#REF!</v>
      </c>
      <c r="BI64" s="103" t="e">
        <v>#REF!</v>
      </c>
      <c r="BJ64" s="104" t="e">
        <v>#REF!</v>
      </c>
      <c r="BK64" s="103" t="e">
        <v>#REF!</v>
      </c>
      <c r="BL64" s="104" t="e">
        <v>#REF!</v>
      </c>
      <c r="BM64" s="103" t="e">
        <v>#REF!</v>
      </c>
      <c r="BN64" s="104" t="e">
        <v>#REF!</v>
      </c>
      <c r="BO64" s="103" t="e">
        <v>#REF!</v>
      </c>
      <c r="BP64" s="104" t="e">
        <v>#REF!</v>
      </c>
      <c r="BQ64" s="103" t="e">
        <v>#REF!</v>
      </c>
      <c r="BR64" s="101" t="e">
        <v>#REF!</v>
      </c>
      <c r="BS64" s="103" t="e">
        <v>#REF!</v>
      </c>
      <c r="BT64" s="102" t="e">
        <v>#REF!</v>
      </c>
      <c r="BU64" s="103" t="e">
        <v>#REF!</v>
      </c>
      <c r="BV64" s="102" t="e">
        <v>#REF!</v>
      </c>
      <c r="BW64" s="103" t="e">
        <v>#REF!</v>
      </c>
      <c r="BX64" s="102" t="e">
        <v>#REF!</v>
      </c>
      <c r="BY64" s="103" t="e">
        <v>#REF!</v>
      </c>
      <c r="BZ64" s="102" t="e">
        <v>#REF!</v>
      </c>
      <c r="CA64" s="103" t="e">
        <v>#REF!</v>
      </c>
      <c r="CB64" s="102" t="e">
        <v>#REF!</v>
      </c>
      <c r="CC64" s="103" t="e">
        <v>#REF!</v>
      </c>
      <c r="CD64" s="101" t="e">
        <v>#REF!</v>
      </c>
      <c r="CE64" s="22" t="e">
        <v>#REF!</v>
      </c>
      <c r="CF64" s="101" t="e">
        <v>#REF!</v>
      </c>
      <c r="CG64" s="22" t="e">
        <v>#REF!</v>
      </c>
      <c r="CH64" s="101" t="e">
        <v>#REF!</v>
      </c>
      <c r="CI64" s="187" t="e">
        <v>#REF!</v>
      </c>
      <c r="CJ64" s="187" t="e">
        <v>#REF!</v>
      </c>
      <c r="CK64" s="8" t="e">
        <v>#REF!</v>
      </c>
      <c r="CL64" s="8" t="e">
        <v>#REF!</v>
      </c>
      <c r="CM64" s="8" t="e">
        <v>#REF!</v>
      </c>
      <c r="CN64" s="8" t="e">
        <v>#REF!</v>
      </c>
      <c r="CO64" s="8" t="e">
        <v>#REF!</v>
      </c>
    </row>
    <row r="65" spans="2:93" x14ac:dyDescent="0.25">
      <c r="B65" s="410"/>
      <c r="C65" s="15" t="str">
        <f t="shared" si="7"/>
        <v>2008EE SIN</v>
      </c>
      <c r="D65" s="238">
        <f t="shared" si="8"/>
        <v>2008</v>
      </c>
      <c r="E65" s="15" t="s">
        <v>33</v>
      </c>
      <c r="F65" s="87" t="str">
        <f>VLOOKUP(E65,'Bases de Cálculo'!$B$9:$M$38,12,FALSE)</f>
        <v>Secundario</v>
      </c>
      <c r="G65" s="87">
        <f>VLOOKUP(E65,'Bases de Cálculo'!$B$9:$N$38,13,FALSE)</f>
        <v>0</v>
      </c>
      <c r="H65" s="238" t="e">
        <v>#REF!</v>
      </c>
      <c r="I65" s="96" t="e">
        <v>#REF!</v>
      </c>
      <c r="J65" s="22" t="e">
        <v>#REF!</v>
      </c>
      <c r="K65" s="97" t="e">
        <v>#REF!</v>
      </c>
      <c r="L65" s="22" t="e">
        <v>#REF!</v>
      </c>
      <c r="M65" s="97" t="e">
        <v>#REF!</v>
      </c>
      <c r="N65" s="22" t="e">
        <v>#REF!</v>
      </c>
      <c r="O65" s="97" t="e">
        <v>#REF!</v>
      </c>
      <c r="P65" s="22" t="e">
        <v>#REF!</v>
      </c>
      <c r="Q65" s="97" t="e">
        <v>#REF!</v>
      </c>
      <c r="R65" s="22" t="e">
        <v>#REF!</v>
      </c>
      <c r="S65" s="97" t="e">
        <v>#REF!</v>
      </c>
      <c r="T65" s="22" t="e">
        <v>#REF!</v>
      </c>
      <c r="U65" s="98" t="e">
        <v>#REF!</v>
      </c>
      <c r="V65" s="22" t="e">
        <v>#REF!</v>
      </c>
      <c r="W65" s="98" t="e">
        <v>#REF!</v>
      </c>
      <c r="X65" s="22" t="e">
        <v>#REF!</v>
      </c>
      <c r="Y65" s="99" t="e">
        <v>#REF!</v>
      </c>
      <c r="Z65" s="22" t="e">
        <v>#REF!</v>
      </c>
      <c r="AA65" s="113" t="e">
        <v>#REF!</v>
      </c>
      <c r="AB65" s="22" t="e">
        <v>#REF!</v>
      </c>
      <c r="AC65" s="113" t="e">
        <v>#REF!</v>
      </c>
      <c r="AD65" s="22" t="e">
        <v>#REF!</v>
      </c>
      <c r="AE65" s="113" t="e">
        <v>#REF!</v>
      </c>
      <c r="AF65" s="22" t="e">
        <v>#REF!</v>
      </c>
      <c r="AG65" s="113" t="e">
        <v>#REF!</v>
      </c>
      <c r="AH65" s="22" t="e">
        <v>#REF!</v>
      </c>
      <c r="AI65" s="113" t="e">
        <v>#REF!</v>
      </c>
      <c r="AJ65" s="22" t="e">
        <v>#REF!</v>
      </c>
      <c r="AK65" s="99" t="e">
        <v>#REF!</v>
      </c>
      <c r="AL65" s="96" t="e">
        <v>#REF!</v>
      </c>
      <c r="AM65" s="115" t="e">
        <v>#REF!</v>
      </c>
      <c r="AN65" s="117" t="e">
        <v>#REF!</v>
      </c>
      <c r="AO65" s="100" t="e">
        <v>#REF!</v>
      </c>
      <c r="AP65" s="101" t="e">
        <v>#REF!</v>
      </c>
      <c r="AQ65" s="103" t="e">
        <v>#REF!</v>
      </c>
      <c r="AR65" s="104" t="e">
        <v>#REF!</v>
      </c>
      <c r="AS65" s="22" t="e">
        <v>#REF!</v>
      </c>
      <c r="AT65" s="101" t="e">
        <v>#REF!</v>
      </c>
      <c r="AU65" s="103" t="e">
        <v>#REF!</v>
      </c>
      <c r="AV65" s="104" t="e">
        <v>#REF!</v>
      </c>
      <c r="AW65" s="103" t="e">
        <v>#REF!</v>
      </c>
      <c r="AX65" s="104" t="e">
        <v>#REF!</v>
      </c>
      <c r="AY65" s="103" t="e">
        <v>#REF!</v>
      </c>
      <c r="AZ65" s="104" t="e">
        <v>#REF!</v>
      </c>
      <c r="BA65" s="103" t="e">
        <v>#REF!</v>
      </c>
      <c r="BB65" s="104" t="e">
        <v>#REF!</v>
      </c>
      <c r="BC65" s="103" t="e">
        <v>#REF!</v>
      </c>
      <c r="BD65" s="104" t="e">
        <v>#REF!</v>
      </c>
      <c r="BE65" s="103" t="e">
        <v>#REF!</v>
      </c>
      <c r="BF65" s="104" t="e">
        <v>#REF!</v>
      </c>
      <c r="BG65" s="103" t="e">
        <v>#REF!</v>
      </c>
      <c r="BH65" s="104" t="e">
        <v>#REF!</v>
      </c>
      <c r="BI65" s="103" t="e">
        <v>#REF!</v>
      </c>
      <c r="BJ65" s="104" t="e">
        <v>#REF!</v>
      </c>
      <c r="BK65" s="103" t="e">
        <v>#REF!</v>
      </c>
      <c r="BL65" s="104" t="e">
        <v>#REF!</v>
      </c>
      <c r="BM65" s="103" t="e">
        <v>#REF!</v>
      </c>
      <c r="BN65" s="104" t="e">
        <v>#REF!</v>
      </c>
      <c r="BO65" s="103" t="e">
        <v>#REF!</v>
      </c>
      <c r="BP65" s="104" t="e">
        <v>#REF!</v>
      </c>
      <c r="BQ65" s="103" t="e">
        <v>#REF!</v>
      </c>
      <c r="BR65" s="101" t="e">
        <v>#REF!</v>
      </c>
      <c r="BS65" s="103" t="e">
        <v>#REF!</v>
      </c>
      <c r="BT65" s="102" t="e">
        <v>#REF!</v>
      </c>
      <c r="BU65" s="103" t="e">
        <v>#REF!</v>
      </c>
      <c r="BV65" s="102" t="e">
        <v>#REF!</v>
      </c>
      <c r="BW65" s="103" t="e">
        <v>#REF!</v>
      </c>
      <c r="BX65" s="102" t="e">
        <v>#REF!</v>
      </c>
      <c r="BY65" s="103" t="e">
        <v>#REF!</v>
      </c>
      <c r="BZ65" s="102" t="e">
        <v>#REF!</v>
      </c>
      <c r="CA65" s="103" t="e">
        <v>#REF!</v>
      </c>
      <c r="CB65" s="102" t="e">
        <v>#REF!</v>
      </c>
      <c r="CC65" s="103" t="e">
        <v>#REF!</v>
      </c>
      <c r="CD65" s="101" t="e">
        <v>#REF!</v>
      </c>
      <c r="CE65" s="22" t="e">
        <v>#REF!</v>
      </c>
      <c r="CF65" s="101" t="e">
        <v>#REF!</v>
      </c>
      <c r="CG65" s="22" t="e">
        <v>#REF!</v>
      </c>
      <c r="CH65" s="101" t="e">
        <v>#REF!</v>
      </c>
      <c r="CI65" s="187" t="e">
        <v>#REF!</v>
      </c>
      <c r="CJ65" s="187" t="e">
        <v>#REF!</v>
      </c>
      <c r="CK65" s="8" t="e">
        <v>#REF!</v>
      </c>
      <c r="CL65" s="8" t="e">
        <v>#REF!</v>
      </c>
      <c r="CM65" s="8" t="e">
        <v>#REF!</v>
      </c>
      <c r="CN65" s="8" t="e">
        <v>#REF!</v>
      </c>
      <c r="CO65" s="8" t="e">
        <v>#REF!</v>
      </c>
    </row>
    <row r="66" spans="2:93" x14ac:dyDescent="0.25">
      <c r="B66" s="410"/>
      <c r="C66" s="15" t="str">
        <f t="shared" si="7"/>
        <v>2008AUT COG</v>
      </c>
      <c r="D66" s="238">
        <f t="shared" si="8"/>
        <v>2008</v>
      </c>
      <c r="E66" s="15" t="s">
        <v>118</v>
      </c>
      <c r="F66" s="87" t="str">
        <f>VLOOKUP(E66,'Bases de Cálculo'!$B$9:$M$38,12,FALSE)</f>
        <v>Secundario</v>
      </c>
      <c r="G66" s="87">
        <f>VLOOKUP(E66,'Bases de Cálculo'!$B$9:$N$38,13,FALSE)</f>
        <v>0</v>
      </c>
      <c r="H66" s="238" t="e">
        <v>#REF!</v>
      </c>
      <c r="I66" s="96" t="e">
        <v>#REF!</v>
      </c>
      <c r="J66" s="22" t="e">
        <v>#REF!</v>
      </c>
      <c r="K66" s="97" t="e">
        <v>#REF!</v>
      </c>
      <c r="L66" s="22" t="e">
        <v>#REF!</v>
      </c>
      <c r="M66" s="97" t="e">
        <v>#REF!</v>
      </c>
      <c r="N66" s="22" t="e">
        <v>#REF!</v>
      </c>
      <c r="O66" s="97" t="e">
        <v>#REF!</v>
      </c>
      <c r="P66" s="22" t="e">
        <v>#REF!</v>
      </c>
      <c r="Q66" s="97" t="e">
        <v>#REF!</v>
      </c>
      <c r="R66" s="22" t="e">
        <v>#REF!</v>
      </c>
      <c r="S66" s="97" t="e">
        <v>#REF!</v>
      </c>
      <c r="T66" s="22" t="e">
        <v>#REF!</v>
      </c>
      <c r="U66" s="98" t="e">
        <v>#REF!</v>
      </c>
      <c r="V66" s="22" t="e">
        <v>#REF!</v>
      </c>
      <c r="W66" s="98" t="e">
        <v>#REF!</v>
      </c>
      <c r="X66" s="22" t="e">
        <v>#REF!</v>
      </c>
      <c r="Y66" s="99" t="e">
        <v>#REF!</v>
      </c>
      <c r="Z66" s="22" t="e">
        <v>#REF!</v>
      </c>
      <c r="AA66" s="113" t="e">
        <v>#REF!</v>
      </c>
      <c r="AB66" s="22" t="e">
        <v>#REF!</v>
      </c>
      <c r="AC66" s="113" t="e">
        <v>#REF!</v>
      </c>
      <c r="AD66" s="22" t="e">
        <v>#REF!</v>
      </c>
      <c r="AE66" s="113" t="e">
        <v>#REF!</v>
      </c>
      <c r="AF66" s="22" t="e">
        <v>#REF!</v>
      </c>
      <c r="AG66" s="113" t="e">
        <v>#REF!</v>
      </c>
      <c r="AH66" s="22" t="e">
        <v>#REF!</v>
      </c>
      <c r="AI66" s="113" t="e">
        <v>#REF!</v>
      </c>
      <c r="AJ66" s="22" t="e">
        <v>#REF!</v>
      </c>
      <c r="AK66" s="99" t="e">
        <v>#REF!</v>
      </c>
      <c r="AL66" s="96" t="e">
        <v>#REF!</v>
      </c>
      <c r="AM66" s="115" t="e">
        <v>#REF!</v>
      </c>
      <c r="AN66" s="117" t="e">
        <v>#REF!</v>
      </c>
      <c r="AO66" s="100" t="e">
        <v>#REF!</v>
      </c>
      <c r="AP66" s="101" t="e">
        <v>#REF!</v>
      </c>
      <c r="AQ66" s="103" t="e">
        <v>#REF!</v>
      </c>
      <c r="AR66" s="104" t="e">
        <v>#REF!</v>
      </c>
      <c r="AS66" s="22" t="e">
        <v>#REF!</v>
      </c>
      <c r="AT66" s="101" t="e">
        <v>#REF!</v>
      </c>
      <c r="AU66" s="103" t="e">
        <v>#REF!</v>
      </c>
      <c r="AV66" s="104" t="e">
        <v>#REF!</v>
      </c>
      <c r="AW66" s="103" t="e">
        <v>#REF!</v>
      </c>
      <c r="AX66" s="104" t="e">
        <v>#REF!</v>
      </c>
      <c r="AY66" s="103" t="e">
        <v>#REF!</v>
      </c>
      <c r="AZ66" s="104" t="e">
        <v>#REF!</v>
      </c>
      <c r="BA66" s="103" t="e">
        <v>#REF!</v>
      </c>
      <c r="BB66" s="104" t="e">
        <v>#REF!</v>
      </c>
      <c r="BC66" s="103" t="e">
        <v>#REF!</v>
      </c>
      <c r="BD66" s="104" t="e">
        <v>#REF!</v>
      </c>
      <c r="BE66" s="103" t="e">
        <v>#REF!</v>
      </c>
      <c r="BF66" s="104" t="e">
        <v>#REF!</v>
      </c>
      <c r="BG66" s="103" t="e">
        <v>#REF!</v>
      </c>
      <c r="BH66" s="104" t="e">
        <v>#REF!</v>
      </c>
      <c r="BI66" s="103" t="e">
        <v>#REF!</v>
      </c>
      <c r="BJ66" s="104" t="e">
        <v>#REF!</v>
      </c>
      <c r="BK66" s="103" t="e">
        <v>#REF!</v>
      </c>
      <c r="BL66" s="104" t="e">
        <v>#REF!</v>
      </c>
      <c r="BM66" s="103" t="e">
        <v>#REF!</v>
      </c>
      <c r="BN66" s="104" t="e">
        <v>#REF!</v>
      </c>
      <c r="BO66" s="103" t="e">
        <v>#REF!</v>
      </c>
      <c r="BP66" s="104" t="e">
        <v>#REF!</v>
      </c>
      <c r="BQ66" s="103" t="e">
        <v>#REF!</v>
      </c>
      <c r="BR66" s="101" t="e">
        <v>#REF!</v>
      </c>
      <c r="BS66" s="103" t="e">
        <v>#REF!</v>
      </c>
      <c r="BT66" s="102" t="e">
        <v>#REF!</v>
      </c>
      <c r="BU66" s="103" t="e">
        <v>#REF!</v>
      </c>
      <c r="BV66" s="102" t="e">
        <v>#REF!</v>
      </c>
      <c r="BW66" s="103" t="e">
        <v>#REF!</v>
      </c>
      <c r="BX66" s="102" t="e">
        <v>#REF!</v>
      </c>
      <c r="BY66" s="103" t="e">
        <v>#REF!</v>
      </c>
      <c r="BZ66" s="102" t="e">
        <v>#REF!</v>
      </c>
      <c r="CA66" s="103" t="e">
        <v>#REF!</v>
      </c>
      <c r="CB66" s="102" t="e">
        <v>#REF!</v>
      </c>
      <c r="CC66" s="103" t="e">
        <v>#REF!</v>
      </c>
      <c r="CD66" s="101" t="e">
        <v>#REF!</v>
      </c>
      <c r="CE66" s="22" t="e">
        <v>#REF!</v>
      </c>
      <c r="CF66" s="101" t="e">
        <v>#REF!</v>
      </c>
      <c r="CG66" s="22" t="e">
        <v>#REF!</v>
      </c>
      <c r="CH66" s="101" t="e">
        <v>#REF!</v>
      </c>
      <c r="CI66" s="187" t="e">
        <v>#REF!</v>
      </c>
      <c r="CJ66" s="187" t="e">
        <v>#REF!</v>
      </c>
      <c r="CK66" s="8" t="e">
        <v>#REF!</v>
      </c>
      <c r="CL66" s="8" t="e">
        <v>#REF!</v>
      </c>
      <c r="CM66" s="8" t="e">
        <v>#REF!</v>
      </c>
      <c r="CN66" s="8" t="e">
        <v>#REF!</v>
      </c>
      <c r="CO66" s="8" t="e">
        <v>#REF!</v>
      </c>
    </row>
    <row r="67" spans="2:93" x14ac:dyDescent="0.25">
      <c r="B67" s="410"/>
      <c r="C67" s="15" t="str">
        <f t="shared" si="7"/>
        <v>2008FO</v>
      </c>
      <c r="D67" s="238">
        <f t="shared" si="8"/>
        <v>2008</v>
      </c>
      <c r="E67" s="15" t="s">
        <v>34</v>
      </c>
      <c r="F67" s="87" t="str">
        <f>VLOOKUP(E67,'Bases de Cálculo'!$B$9:$M$38,12,FALSE)</f>
        <v>Secundario</v>
      </c>
      <c r="G67" s="87" t="str">
        <f>VLOOKUP(E67,'Bases de Cálculo'!$B$9:$N$38,13,FALSE)</f>
        <v>No Renovable</v>
      </c>
      <c r="H67" s="238" t="e">
        <v>#REF!</v>
      </c>
      <c r="I67" s="96" t="e">
        <v>#REF!</v>
      </c>
      <c r="J67" s="22" t="e">
        <v>#REF!</v>
      </c>
      <c r="K67" s="97" t="e">
        <v>#REF!</v>
      </c>
      <c r="L67" s="22" t="e">
        <v>#REF!</v>
      </c>
      <c r="M67" s="97" t="e">
        <v>#REF!</v>
      </c>
      <c r="N67" s="22" t="e">
        <v>#REF!</v>
      </c>
      <c r="O67" s="97" t="e">
        <v>#REF!</v>
      </c>
      <c r="P67" s="22" t="e">
        <v>#REF!</v>
      </c>
      <c r="Q67" s="97" t="e">
        <v>#REF!</v>
      </c>
      <c r="R67" s="22" t="e">
        <v>#REF!</v>
      </c>
      <c r="S67" s="97" t="e">
        <v>#REF!</v>
      </c>
      <c r="T67" s="22" t="e">
        <v>#REF!</v>
      </c>
      <c r="U67" s="98" t="e">
        <v>#REF!</v>
      </c>
      <c r="V67" s="22" t="e">
        <v>#REF!</v>
      </c>
      <c r="W67" s="98" t="e">
        <v>#REF!</v>
      </c>
      <c r="X67" s="22" t="e">
        <v>#REF!</v>
      </c>
      <c r="Y67" s="99" t="e">
        <v>#REF!</v>
      </c>
      <c r="Z67" s="22" t="e">
        <v>#REF!</v>
      </c>
      <c r="AA67" s="113" t="e">
        <v>#REF!</v>
      </c>
      <c r="AB67" s="22" t="e">
        <v>#REF!</v>
      </c>
      <c r="AC67" s="113" t="e">
        <v>#REF!</v>
      </c>
      <c r="AD67" s="22" t="e">
        <v>#REF!</v>
      </c>
      <c r="AE67" s="113" t="e">
        <v>#REF!</v>
      </c>
      <c r="AF67" s="22" t="e">
        <v>#REF!</v>
      </c>
      <c r="AG67" s="113" t="e">
        <v>#REF!</v>
      </c>
      <c r="AH67" s="22" t="e">
        <v>#REF!</v>
      </c>
      <c r="AI67" s="113" t="e">
        <v>#REF!</v>
      </c>
      <c r="AJ67" s="22" t="e">
        <v>#REF!</v>
      </c>
      <c r="AK67" s="99" t="e">
        <v>#REF!</v>
      </c>
      <c r="AL67" s="96" t="e">
        <v>#REF!</v>
      </c>
      <c r="AM67" s="115" t="e">
        <v>#REF!</v>
      </c>
      <c r="AN67" s="117" t="e">
        <v>#REF!</v>
      </c>
      <c r="AO67" s="100" t="e">
        <v>#REF!</v>
      </c>
      <c r="AP67" s="101" t="e">
        <v>#REF!</v>
      </c>
      <c r="AQ67" s="103" t="e">
        <v>#REF!</v>
      </c>
      <c r="AR67" s="104" t="e">
        <v>#REF!</v>
      </c>
      <c r="AS67" s="22" t="e">
        <v>#REF!</v>
      </c>
      <c r="AT67" s="101" t="e">
        <v>#REF!</v>
      </c>
      <c r="AU67" s="103" t="e">
        <v>#REF!</v>
      </c>
      <c r="AV67" s="104" t="e">
        <v>#REF!</v>
      </c>
      <c r="AW67" s="103" t="e">
        <v>#REF!</v>
      </c>
      <c r="AX67" s="104" t="e">
        <v>#REF!</v>
      </c>
      <c r="AY67" s="103" t="e">
        <v>#REF!</v>
      </c>
      <c r="AZ67" s="104" t="e">
        <v>#REF!</v>
      </c>
      <c r="BA67" s="103" t="e">
        <v>#REF!</v>
      </c>
      <c r="BB67" s="104" t="e">
        <v>#REF!</v>
      </c>
      <c r="BC67" s="103" t="e">
        <v>#REF!</v>
      </c>
      <c r="BD67" s="104" t="e">
        <v>#REF!</v>
      </c>
      <c r="BE67" s="103" t="e">
        <v>#REF!</v>
      </c>
      <c r="BF67" s="104" t="e">
        <v>#REF!</v>
      </c>
      <c r="BG67" s="103" t="e">
        <v>#REF!</v>
      </c>
      <c r="BH67" s="104" t="e">
        <v>#REF!</v>
      </c>
      <c r="BI67" s="103" t="e">
        <v>#REF!</v>
      </c>
      <c r="BJ67" s="104" t="e">
        <v>#REF!</v>
      </c>
      <c r="BK67" s="103" t="e">
        <v>#REF!</v>
      </c>
      <c r="BL67" s="104" t="e">
        <v>#REF!</v>
      </c>
      <c r="BM67" s="103" t="e">
        <v>#REF!</v>
      </c>
      <c r="BN67" s="104" t="e">
        <v>#REF!</v>
      </c>
      <c r="BO67" s="103" t="e">
        <v>#REF!</v>
      </c>
      <c r="BP67" s="104" t="e">
        <v>#REF!</v>
      </c>
      <c r="BQ67" s="103" t="e">
        <v>#REF!</v>
      </c>
      <c r="BR67" s="101" t="e">
        <v>#REF!</v>
      </c>
      <c r="BS67" s="103" t="e">
        <v>#REF!</v>
      </c>
      <c r="BT67" s="102" t="e">
        <v>#REF!</v>
      </c>
      <c r="BU67" s="103" t="e">
        <v>#REF!</v>
      </c>
      <c r="BV67" s="102" t="e">
        <v>#REF!</v>
      </c>
      <c r="BW67" s="103" t="e">
        <v>#REF!</v>
      </c>
      <c r="BX67" s="102" t="e">
        <v>#REF!</v>
      </c>
      <c r="BY67" s="103" t="e">
        <v>#REF!</v>
      </c>
      <c r="BZ67" s="102" t="e">
        <v>#REF!</v>
      </c>
      <c r="CA67" s="103" t="e">
        <v>#REF!</v>
      </c>
      <c r="CB67" s="102" t="e">
        <v>#REF!</v>
      </c>
      <c r="CC67" s="103" t="e">
        <v>#REF!</v>
      </c>
      <c r="CD67" s="101" t="e">
        <v>#REF!</v>
      </c>
      <c r="CE67" s="22" t="e">
        <v>#REF!</v>
      </c>
      <c r="CF67" s="101" t="e">
        <v>#REF!</v>
      </c>
      <c r="CG67" s="22" t="e">
        <v>#REF!</v>
      </c>
      <c r="CH67" s="101" t="e">
        <v>#REF!</v>
      </c>
      <c r="CI67" s="187" t="e">
        <v>#REF!</v>
      </c>
      <c r="CJ67" s="187" t="e">
        <v>#REF!</v>
      </c>
      <c r="CK67" s="8" t="e">
        <v>#REF!</v>
      </c>
      <c r="CL67" s="8" t="e">
        <v>#REF!</v>
      </c>
      <c r="CM67" s="8" t="e">
        <v>#REF!</v>
      </c>
      <c r="CN67" s="8" t="e">
        <v>#REF!</v>
      </c>
      <c r="CO67" s="8" t="e">
        <v>#REF!</v>
      </c>
    </row>
    <row r="68" spans="2:93" x14ac:dyDescent="0.25">
      <c r="B68" s="410"/>
      <c r="C68" s="15" t="str">
        <f t="shared" si="7"/>
        <v>2008GI</v>
      </c>
      <c r="D68" s="238">
        <f t="shared" si="8"/>
        <v>2008</v>
      </c>
      <c r="E68" s="15" t="s">
        <v>35</v>
      </c>
      <c r="F68" s="87" t="str">
        <f>VLOOKUP(E68,'Bases de Cálculo'!$B$9:$M$38,12,FALSE)</f>
        <v>Secundario</v>
      </c>
      <c r="G68" s="87" t="str">
        <f>VLOOKUP(E68,'Bases de Cálculo'!$B$9:$N$38,13,FALSE)</f>
        <v>No Renovable</v>
      </c>
      <c r="H68" s="238" t="e">
        <v>#REF!</v>
      </c>
      <c r="I68" s="96" t="e">
        <v>#REF!</v>
      </c>
      <c r="J68" s="22" t="e">
        <v>#REF!</v>
      </c>
      <c r="K68" s="97" t="e">
        <v>#REF!</v>
      </c>
      <c r="L68" s="22" t="e">
        <v>#REF!</v>
      </c>
      <c r="M68" s="97" t="e">
        <v>#REF!</v>
      </c>
      <c r="N68" s="22" t="e">
        <v>#REF!</v>
      </c>
      <c r="O68" s="97" t="e">
        <v>#REF!</v>
      </c>
      <c r="P68" s="22" t="e">
        <v>#REF!</v>
      </c>
      <c r="Q68" s="97" t="e">
        <v>#REF!</v>
      </c>
      <c r="R68" s="22" t="e">
        <v>#REF!</v>
      </c>
      <c r="S68" s="97" t="e">
        <v>#REF!</v>
      </c>
      <c r="T68" s="22" t="e">
        <v>#REF!</v>
      </c>
      <c r="U68" s="98" t="e">
        <v>#REF!</v>
      </c>
      <c r="V68" s="22" t="e">
        <v>#REF!</v>
      </c>
      <c r="W68" s="98" t="e">
        <v>#REF!</v>
      </c>
      <c r="X68" s="22" t="e">
        <v>#REF!</v>
      </c>
      <c r="Y68" s="99" t="e">
        <v>#REF!</v>
      </c>
      <c r="Z68" s="22" t="e">
        <v>#REF!</v>
      </c>
      <c r="AA68" s="113" t="e">
        <v>#REF!</v>
      </c>
      <c r="AB68" s="22" t="e">
        <v>#REF!</v>
      </c>
      <c r="AC68" s="113" t="e">
        <v>#REF!</v>
      </c>
      <c r="AD68" s="22" t="e">
        <v>#REF!</v>
      </c>
      <c r="AE68" s="113" t="e">
        <v>#REF!</v>
      </c>
      <c r="AF68" s="22" t="e">
        <v>#REF!</v>
      </c>
      <c r="AG68" s="113" t="e">
        <v>#REF!</v>
      </c>
      <c r="AH68" s="22" t="e">
        <v>#REF!</v>
      </c>
      <c r="AI68" s="113" t="e">
        <v>#REF!</v>
      </c>
      <c r="AJ68" s="22" t="e">
        <v>#REF!</v>
      </c>
      <c r="AK68" s="99" t="e">
        <v>#REF!</v>
      </c>
      <c r="AL68" s="96" t="e">
        <v>#REF!</v>
      </c>
      <c r="AM68" s="115" t="e">
        <v>#REF!</v>
      </c>
      <c r="AN68" s="117" t="e">
        <v>#REF!</v>
      </c>
      <c r="AO68" s="100" t="e">
        <v>#REF!</v>
      </c>
      <c r="AP68" s="101" t="e">
        <v>#REF!</v>
      </c>
      <c r="AQ68" s="103" t="e">
        <v>#REF!</v>
      </c>
      <c r="AR68" s="104" t="e">
        <v>#REF!</v>
      </c>
      <c r="AS68" s="22" t="e">
        <v>#REF!</v>
      </c>
      <c r="AT68" s="101" t="e">
        <v>#REF!</v>
      </c>
      <c r="AU68" s="103" t="e">
        <v>#REF!</v>
      </c>
      <c r="AV68" s="104" t="e">
        <v>#REF!</v>
      </c>
      <c r="AW68" s="103" t="e">
        <v>#REF!</v>
      </c>
      <c r="AX68" s="104" t="e">
        <v>#REF!</v>
      </c>
      <c r="AY68" s="103" t="e">
        <v>#REF!</v>
      </c>
      <c r="AZ68" s="104" t="e">
        <v>#REF!</v>
      </c>
      <c r="BA68" s="103" t="e">
        <v>#REF!</v>
      </c>
      <c r="BB68" s="104" t="e">
        <v>#REF!</v>
      </c>
      <c r="BC68" s="103" t="e">
        <v>#REF!</v>
      </c>
      <c r="BD68" s="104" t="e">
        <v>#REF!</v>
      </c>
      <c r="BE68" s="103" t="e">
        <v>#REF!</v>
      </c>
      <c r="BF68" s="104" t="e">
        <v>#REF!</v>
      </c>
      <c r="BG68" s="103" t="e">
        <v>#REF!</v>
      </c>
      <c r="BH68" s="104" t="e">
        <v>#REF!</v>
      </c>
      <c r="BI68" s="103" t="e">
        <v>#REF!</v>
      </c>
      <c r="BJ68" s="104" t="e">
        <v>#REF!</v>
      </c>
      <c r="BK68" s="103" t="e">
        <v>#REF!</v>
      </c>
      <c r="BL68" s="104" t="e">
        <v>#REF!</v>
      </c>
      <c r="BM68" s="103" t="e">
        <v>#REF!</v>
      </c>
      <c r="BN68" s="104" t="e">
        <v>#REF!</v>
      </c>
      <c r="BO68" s="103" t="e">
        <v>#REF!</v>
      </c>
      <c r="BP68" s="104" t="e">
        <v>#REF!</v>
      </c>
      <c r="BQ68" s="103" t="e">
        <v>#REF!</v>
      </c>
      <c r="BR68" s="101" t="e">
        <v>#REF!</v>
      </c>
      <c r="BS68" s="103" t="e">
        <v>#REF!</v>
      </c>
      <c r="BT68" s="102" t="e">
        <v>#REF!</v>
      </c>
      <c r="BU68" s="103" t="e">
        <v>#REF!</v>
      </c>
      <c r="BV68" s="102" t="e">
        <v>#REF!</v>
      </c>
      <c r="BW68" s="103" t="e">
        <v>#REF!</v>
      </c>
      <c r="BX68" s="102" t="e">
        <v>#REF!</v>
      </c>
      <c r="BY68" s="103" t="e">
        <v>#REF!</v>
      </c>
      <c r="BZ68" s="102" t="e">
        <v>#REF!</v>
      </c>
      <c r="CA68" s="103" t="e">
        <v>#REF!</v>
      </c>
      <c r="CB68" s="102" t="e">
        <v>#REF!</v>
      </c>
      <c r="CC68" s="103" t="e">
        <v>#REF!</v>
      </c>
      <c r="CD68" s="101" t="e">
        <v>#REF!</v>
      </c>
      <c r="CE68" s="22" t="e">
        <v>#REF!</v>
      </c>
      <c r="CF68" s="101" t="e">
        <v>#REF!</v>
      </c>
      <c r="CG68" s="22" t="e">
        <v>#REF!</v>
      </c>
      <c r="CH68" s="101" t="e">
        <v>#REF!</v>
      </c>
      <c r="CI68" s="187" t="e">
        <v>#REF!</v>
      </c>
      <c r="CJ68" s="187" t="e">
        <v>#REF!</v>
      </c>
      <c r="CK68" s="8" t="e">
        <v>#REF!</v>
      </c>
      <c r="CL68" s="8" t="e">
        <v>#REF!</v>
      </c>
      <c r="CM68" s="8" t="e">
        <v>#REF!</v>
      </c>
      <c r="CN68" s="8" t="e">
        <v>#REF!</v>
      </c>
      <c r="CO68" s="8" t="e">
        <v>#REF!</v>
      </c>
    </row>
    <row r="69" spans="2:93" x14ac:dyDescent="0.25">
      <c r="B69" s="410"/>
      <c r="C69" s="15" t="str">
        <f t="shared" si="7"/>
        <v>2008GL</v>
      </c>
      <c r="D69" s="238">
        <f t="shared" si="8"/>
        <v>2008</v>
      </c>
      <c r="E69" s="15" t="s">
        <v>36</v>
      </c>
      <c r="F69" s="87" t="str">
        <f>VLOOKUP(E69,'Bases de Cálculo'!$B$9:$M$38,12,FALSE)</f>
        <v>Secundario</v>
      </c>
      <c r="G69" s="87" t="str">
        <f>VLOOKUP(E69,'Bases de Cálculo'!$B$9:$N$38,13,FALSE)</f>
        <v>No Renovable</v>
      </c>
      <c r="H69" s="238" t="e">
        <v>#REF!</v>
      </c>
      <c r="I69" s="96" t="e">
        <v>#REF!</v>
      </c>
      <c r="J69" s="22" t="e">
        <v>#REF!</v>
      </c>
      <c r="K69" s="97" t="e">
        <v>#REF!</v>
      </c>
      <c r="L69" s="22" t="e">
        <v>#REF!</v>
      </c>
      <c r="M69" s="97" t="e">
        <v>#REF!</v>
      </c>
      <c r="N69" s="22" t="e">
        <v>#REF!</v>
      </c>
      <c r="O69" s="97" t="e">
        <v>#REF!</v>
      </c>
      <c r="P69" s="22" t="e">
        <v>#REF!</v>
      </c>
      <c r="Q69" s="97" t="e">
        <v>#REF!</v>
      </c>
      <c r="R69" s="22" t="e">
        <v>#REF!</v>
      </c>
      <c r="S69" s="97" t="e">
        <v>#REF!</v>
      </c>
      <c r="T69" s="22" t="e">
        <v>#REF!</v>
      </c>
      <c r="U69" s="98" t="e">
        <v>#REF!</v>
      </c>
      <c r="V69" s="22" t="e">
        <v>#REF!</v>
      </c>
      <c r="W69" s="98" t="e">
        <v>#REF!</v>
      </c>
      <c r="X69" s="22" t="e">
        <v>#REF!</v>
      </c>
      <c r="Y69" s="99" t="e">
        <v>#REF!</v>
      </c>
      <c r="Z69" s="22" t="e">
        <v>#REF!</v>
      </c>
      <c r="AA69" s="113" t="e">
        <v>#REF!</v>
      </c>
      <c r="AB69" s="22" t="e">
        <v>#REF!</v>
      </c>
      <c r="AC69" s="113" t="e">
        <v>#REF!</v>
      </c>
      <c r="AD69" s="22" t="e">
        <v>#REF!</v>
      </c>
      <c r="AE69" s="113" t="e">
        <v>#REF!</v>
      </c>
      <c r="AF69" s="22" t="e">
        <v>#REF!</v>
      </c>
      <c r="AG69" s="113" t="e">
        <v>#REF!</v>
      </c>
      <c r="AH69" s="22" t="e">
        <v>#REF!</v>
      </c>
      <c r="AI69" s="113" t="e">
        <v>#REF!</v>
      </c>
      <c r="AJ69" s="22" t="e">
        <v>#REF!</v>
      </c>
      <c r="AK69" s="99" t="e">
        <v>#REF!</v>
      </c>
      <c r="AL69" s="96" t="e">
        <v>#REF!</v>
      </c>
      <c r="AM69" s="115" t="e">
        <v>#REF!</v>
      </c>
      <c r="AN69" s="117" t="e">
        <v>#REF!</v>
      </c>
      <c r="AO69" s="100" t="e">
        <v>#REF!</v>
      </c>
      <c r="AP69" s="101" t="e">
        <v>#REF!</v>
      </c>
      <c r="AQ69" s="103" t="e">
        <v>#REF!</v>
      </c>
      <c r="AR69" s="104" t="e">
        <v>#REF!</v>
      </c>
      <c r="AS69" s="22" t="e">
        <v>#REF!</v>
      </c>
      <c r="AT69" s="101" t="e">
        <v>#REF!</v>
      </c>
      <c r="AU69" s="103" t="e">
        <v>#REF!</v>
      </c>
      <c r="AV69" s="104" t="e">
        <v>#REF!</v>
      </c>
      <c r="AW69" s="103" t="e">
        <v>#REF!</v>
      </c>
      <c r="AX69" s="104" t="e">
        <v>#REF!</v>
      </c>
      <c r="AY69" s="103" t="e">
        <v>#REF!</v>
      </c>
      <c r="AZ69" s="104" t="e">
        <v>#REF!</v>
      </c>
      <c r="BA69" s="103" t="e">
        <v>#REF!</v>
      </c>
      <c r="BB69" s="104" t="e">
        <v>#REF!</v>
      </c>
      <c r="BC69" s="103" t="e">
        <v>#REF!</v>
      </c>
      <c r="BD69" s="104" t="e">
        <v>#REF!</v>
      </c>
      <c r="BE69" s="103" t="e">
        <v>#REF!</v>
      </c>
      <c r="BF69" s="104" t="e">
        <v>#REF!</v>
      </c>
      <c r="BG69" s="103" t="e">
        <v>#REF!</v>
      </c>
      <c r="BH69" s="104" t="e">
        <v>#REF!</v>
      </c>
      <c r="BI69" s="103" t="e">
        <v>#REF!</v>
      </c>
      <c r="BJ69" s="104" t="e">
        <v>#REF!</v>
      </c>
      <c r="BK69" s="103" t="e">
        <v>#REF!</v>
      </c>
      <c r="BL69" s="104" t="e">
        <v>#REF!</v>
      </c>
      <c r="BM69" s="103" t="e">
        <v>#REF!</v>
      </c>
      <c r="BN69" s="104" t="e">
        <v>#REF!</v>
      </c>
      <c r="BO69" s="103" t="e">
        <v>#REF!</v>
      </c>
      <c r="BP69" s="104" t="e">
        <v>#REF!</v>
      </c>
      <c r="BQ69" s="103" t="e">
        <v>#REF!</v>
      </c>
      <c r="BR69" s="101" t="e">
        <v>#REF!</v>
      </c>
      <c r="BS69" s="103" t="e">
        <v>#REF!</v>
      </c>
      <c r="BT69" s="102" t="e">
        <v>#REF!</v>
      </c>
      <c r="BU69" s="103" t="e">
        <v>#REF!</v>
      </c>
      <c r="BV69" s="102" t="e">
        <v>#REF!</v>
      </c>
      <c r="BW69" s="103" t="e">
        <v>#REF!</v>
      </c>
      <c r="BX69" s="102" t="e">
        <v>#REF!</v>
      </c>
      <c r="BY69" s="103" t="e">
        <v>#REF!</v>
      </c>
      <c r="BZ69" s="102" t="e">
        <v>#REF!</v>
      </c>
      <c r="CA69" s="103" t="e">
        <v>#REF!</v>
      </c>
      <c r="CB69" s="102" t="e">
        <v>#REF!</v>
      </c>
      <c r="CC69" s="103" t="e">
        <v>#REF!</v>
      </c>
      <c r="CD69" s="101" t="e">
        <v>#REF!</v>
      </c>
      <c r="CE69" s="22" t="e">
        <v>#REF!</v>
      </c>
      <c r="CF69" s="101" t="e">
        <v>#REF!</v>
      </c>
      <c r="CG69" s="22" t="e">
        <v>#REF!</v>
      </c>
      <c r="CH69" s="101" t="e">
        <v>#REF!</v>
      </c>
      <c r="CI69" s="187" t="e">
        <v>#REF!</v>
      </c>
      <c r="CJ69" s="187" t="e">
        <v>#REF!</v>
      </c>
      <c r="CK69" s="8" t="e">
        <v>#REF!</v>
      </c>
      <c r="CL69" s="8" t="e">
        <v>#REF!</v>
      </c>
      <c r="CM69" s="8" t="e">
        <v>#REF!</v>
      </c>
      <c r="CN69" s="8" t="e">
        <v>#REF!</v>
      </c>
      <c r="CO69" s="8" t="e">
        <v>#REF!</v>
      </c>
    </row>
    <row r="70" spans="2:93" x14ac:dyDescent="0.25">
      <c r="B70" s="410"/>
      <c r="C70" s="15" t="str">
        <f t="shared" si="7"/>
        <v>2008GM</v>
      </c>
      <c r="D70" s="238">
        <f t="shared" si="8"/>
        <v>2008</v>
      </c>
      <c r="E70" s="15" t="s">
        <v>37</v>
      </c>
      <c r="F70" s="87" t="str">
        <f>VLOOKUP(E70,'Bases de Cálculo'!$B$9:$M$38,12,FALSE)</f>
        <v>Secundario</v>
      </c>
      <c r="G70" s="87" t="str">
        <f>VLOOKUP(E70,'Bases de Cálculo'!$B$9:$N$38,13,FALSE)</f>
        <v>No Renovable</v>
      </c>
      <c r="H70" s="238" t="e">
        <v>#REF!</v>
      </c>
      <c r="I70" s="96" t="e">
        <v>#REF!</v>
      </c>
      <c r="J70" s="22" t="e">
        <v>#REF!</v>
      </c>
      <c r="K70" s="97" t="e">
        <v>#REF!</v>
      </c>
      <c r="L70" s="22" t="e">
        <v>#REF!</v>
      </c>
      <c r="M70" s="97" t="e">
        <v>#REF!</v>
      </c>
      <c r="N70" s="22" t="e">
        <v>#REF!</v>
      </c>
      <c r="O70" s="97" t="e">
        <v>#REF!</v>
      </c>
      <c r="P70" s="22" t="e">
        <v>#REF!</v>
      </c>
      <c r="Q70" s="97" t="e">
        <v>#REF!</v>
      </c>
      <c r="R70" s="22" t="e">
        <v>#REF!</v>
      </c>
      <c r="S70" s="97" t="e">
        <v>#REF!</v>
      </c>
      <c r="T70" s="22" t="e">
        <v>#REF!</v>
      </c>
      <c r="U70" s="98" t="e">
        <v>#REF!</v>
      </c>
      <c r="V70" s="22" t="e">
        <v>#REF!</v>
      </c>
      <c r="W70" s="98" t="e">
        <v>#REF!</v>
      </c>
      <c r="X70" s="22" t="e">
        <v>#REF!</v>
      </c>
      <c r="Y70" s="99" t="e">
        <v>#REF!</v>
      </c>
      <c r="Z70" s="22" t="e">
        <v>#REF!</v>
      </c>
      <c r="AA70" s="113" t="e">
        <v>#REF!</v>
      </c>
      <c r="AB70" s="22" t="e">
        <v>#REF!</v>
      </c>
      <c r="AC70" s="113" t="e">
        <v>#REF!</v>
      </c>
      <c r="AD70" s="22" t="e">
        <v>#REF!</v>
      </c>
      <c r="AE70" s="113" t="e">
        <v>#REF!</v>
      </c>
      <c r="AF70" s="22" t="e">
        <v>#REF!</v>
      </c>
      <c r="AG70" s="113" t="e">
        <v>#REF!</v>
      </c>
      <c r="AH70" s="22" t="e">
        <v>#REF!</v>
      </c>
      <c r="AI70" s="113" t="e">
        <v>#REF!</v>
      </c>
      <c r="AJ70" s="22" t="e">
        <v>#REF!</v>
      </c>
      <c r="AK70" s="99" t="e">
        <v>#REF!</v>
      </c>
      <c r="AL70" s="96" t="e">
        <v>#REF!</v>
      </c>
      <c r="AM70" s="115" t="e">
        <v>#REF!</v>
      </c>
      <c r="AN70" s="117" t="e">
        <v>#REF!</v>
      </c>
      <c r="AO70" s="100" t="e">
        <v>#REF!</v>
      </c>
      <c r="AP70" s="101" t="e">
        <v>#REF!</v>
      </c>
      <c r="AQ70" s="103" t="e">
        <v>#REF!</v>
      </c>
      <c r="AR70" s="104" t="e">
        <v>#REF!</v>
      </c>
      <c r="AS70" s="22" t="e">
        <v>#REF!</v>
      </c>
      <c r="AT70" s="101" t="e">
        <v>#REF!</v>
      </c>
      <c r="AU70" s="103" t="e">
        <v>#REF!</v>
      </c>
      <c r="AV70" s="104" t="e">
        <v>#REF!</v>
      </c>
      <c r="AW70" s="103" t="e">
        <v>#REF!</v>
      </c>
      <c r="AX70" s="104" t="e">
        <v>#REF!</v>
      </c>
      <c r="AY70" s="103" t="e">
        <v>#REF!</v>
      </c>
      <c r="AZ70" s="104" t="e">
        <v>#REF!</v>
      </c>
      <c r="BA70" s="103" t="e">
        <v>#REF!</v>
      </c>
      <c r="BB70" s="104" t="e">
        <v>#REF!</v>
      </c>
      <c r="BC70" s="103" t="e">
        <v>#REF!</v>
      </c>
      <c r="BD70" s="104" t="e">
        <v>#REF!</v>
      </c>
      <c r="BE70" s="103" t="e">
        <v>#REF!</v>
      </c>
      <c r="BF70" s="104" t="e">
        <v>#REF!</v>
      </c>
      <c r="BG70" s="103" t="e">
        <v>#REF!</v>
      </c>
      <c r="BH70" s="104" t="e">
        <v>#REF!</v>
      </c>
      <c r="BI70" s="103" t="e">
        <v>#REF!</v>
      </c>
      <c r="BJ70" s="104" t="e">
        <v>#REF!</v>
      </c>
      <c r="BK70" s="103" t="e">
        <v>#REF!</v>
      </c>
      <c r="BL70" s="104" t="e">
        <v>#REF!</v>
      </c>
      <c r="BM70" s="103" t="e">
        <v>#REF!</v>
      </c>
      <c r="BN70" s="104" t="e">
        <v>#REF!</v>
      </c>
      <c r="BO70" s="103" t="e">
        <v>#REF!</v>
      </c>
      <c r="BP70" s="104" t="e">
        <v>#REF!</v>
      </c>
      <c r="BQ70" s="103" t="e">
        <v>#REF!</v>
      </c>
      <c r="BR70" s="101" t="e">
        <v>#REF!</v>
      </c>
      <c r="BS70" s="103" t="e">
        <v>#REF!</v>
      </c>
      <c r="BT70" s="102" t="e">
        <v>#REF!</v>
      </c>
      <c r="BU70" s="103" t="e">
        <v>#REF!</v>
      </c>
      <c r="BV70" s="102" t="e">
        <v>#REF!</v>
      </c>
      <c r="BW70" s="103" t="e">
        <v>#REF!</v>
      </c>
      <c r="BX70" s="102" t="e">
        <v>#REF!</v>
      </c>
      <c r="BY70" s="103" t="e">
        <v>#REF!</v>
      </c>
      <c r="BZ70" s="102" t="e">
        <v>#REF!</v>
      </c>
      <c r="CA70" s="103" t="e">
        <v>#REF!</v>
      </c>
      <c r="CB70" s="102" t="e">
        <v>#REF!</v>
      </c>
      <c r="CC70" s="103" t="e">
        <v>#REF!</v>
      </c>
      <c r="CD70" s="101" t="e">
        <v>#REF!</v>
      </c>
      <c r="CE70" s="22" t="e">
        <v>#REF!</v>
      </c>
      <c r="CF70" s="101" t="e">
        <v>#REF!</v>
      </c>
      <c r="CG70" s="22" t="e">
        <v>#REF!</v>
      </c>
      <c r="CH70" s="101" t="e">
        <v>#REF!</v>
      </c>
      <c r="CI70" s="187" t="e">
        <v>#REF!</v>
      </c>
      <c r="CJ70" s="187" t="e">
        <v>#REF!</v>
      </c>
      <c r="CK70" s="8" t="e">
        <v>#REF!</v>
      </c>
      <c r="CL70" s="8" t="e">
        <v>#REF!</v>
      </c>
      <c r="CM70" s="8" t="e">
        <v>#REF!</v>
      </c>
      <c r="CN70" s="8" t="e">
        <v>#REF!</v>
      </c>
      <c r="CO70" s="8" t="e">
        <v>#REF!</v>
      </c>
    </row>
    <row r="71" spans="2:93" x14ac:dyDescent="0.25">
      <c r="B71" s="410"/>
      <c r="C71" s="15" t="str">
        <f t="shared" si="7"/>
        <v>2008KJ</v>
      </c>
      <c r="D71" s="238">
        <f t="shared" si="8"/>
        <v>2008</v>
      </c>
      <c r="E71" s="15" t="s">
        <v>39</v>
      </c>
      <c r="F71" s="87" t="str">
        <f>VLOOKUP(E71,'Bases de Cálculo'!$B$9:$M$38,12,FALSE)</f>
        <v>Secundario</v>
      </c>
      <c r="G71" s="87" t="str">
        <f>VLOOKUP(E71,'Bases de Cálculo'!$B$9:$N$38,13,FALSE)</f>
        <v>No Renovable</v>
      </c>
      <c r="H71" s="238" t="e">
        <v>#REF!</v>
      </c>
      <c r="I71" s="96" t="e">
        <v>#REF!</v>
      </c>
      <c r="J71" s="22" t="e">
        <v>#REF!</v>
      </c>
      <c r="K71" s="97" t="e">
        <v>#REF!</v>
      </c>
      <c r="L71" s="22" t="e">
        <v>#REF!</v>
      </c>
      <c r="M71" s="97" t="e">
        <v>#REF!</v>
      </c>
      <c r="N71" s="22" t="e">
        <v>#REF!</v>
      </c>
      <c r="O71" s="97" t="e">
        <v>#REF!</v>
      </c>
      <c r="P71" s="22" t="e">
        <v>#REF!</v>
      </c>
      <c r="Q71" s="97" t="e">
        <v>#REF!</v>
      </c>
      <c r="R71" s="22" t="e">
        <v>#REF!</v>
      </c>
      <c r="S71" s="97" t="e">
        <v>#REF!</v>
      </c>
      <c r="T71" s="22" t="e">
        <v>#REF!</v>
      </c>
      <c r="U71" s="98" t="e">
        <v>#REF!</v>
      </c>
      <c r="V71" s="22" t="e">
        <v>#REF!</v>
      </c>
      <c r="W71" s="98" t="e">
        <v>#REF!</v>
      </c>
      <c r="X71" s="22" t="e">
        <v>#REF!</v>
      </c>
      <c r="Y71" s="99" t="e">
        <v>#REF!</v>
      </c>
      <c r="Z71" s="22" t="e">
        <v>#REF!</v>
      </c>
      <c r="AA71" s="113" t="e">
        <v>#REF!</v>
      </c>
      <c r="AB71" s="22" t="e">
        <v>#REF!</v>
      </c>
      <c r="AC71" s="113" t="e">
        <v>#REF!</v>
      </c>
      <c r="AD71" s="22" t="e">
        <v>#REF!</v>
      </c>
      <c r="AE71" s="113" t="e">
        <v>#REF!</v>
      </c>
      <c r="AF71" s="22" t="e">
        <v>#REF!</v>
      </c>
      <c r="AG71" s="113" t="e">
        <v>#REF!</v>
      </c>
      <c r="AH71" s="22" t="e">
        <v>#REF!</v>
      </c>
      <c r="AI71" s="113" t="e">
        <v>#REF!</v>
      </c>
      <c r="AJ71" s="22" t="e">
        <v>#REF!</v>
      </c>
      <c r="AK71" s="99" t="e">
        <v>#REF!</v>
      </c>
      <c r="AL71" s="96" t="e">
        <v>#REF!</v>
      </c>
      <c r="AM71" s="115" t="e">
        <v>#REF!</v>
      </c>
      <c r="AN71" s="117" t="e">
        <v>#REF!</v>
      </c>
      <c r="AO71" s="100" t="e">
        <v>#REF!</v>
      </c>
      <c r="AP71" s="101" t="e">
        <v>#REF!</v>
      </c>
      <c r="AQ71" s="103" t="e">
        <v>#REF!</v>
      </c>
      <c r="AR71" s="104" t="e">
        <v>#REF!</v>
      </c>
      <c r="AS71" s="22" t="e">
        <v>#REF!</v>
      </c>
      <c r="AT71" s="101" t="e">
        <v>#REF!</v>
      </c>
      <c r="AU71" s="103" t="e">
        <v>#REF!</v>
      </c>
      <c r="AV71" s="104" t="e">
        <v>#REF!</v>
      </c>
      <c r="AW71" s="103" t="e">
        <v>#REF!</v>
      </c>
      <c r="AX71" s="104" t="e">
        <v>#REF!</v>
      </c>
      <c r="AY71" s="103" t="e">
        <v>#REF!</v>
      </c>
      <c r="AZ71" s="104" t="e">
        <v>#REF!</v>
      </c>
      <c r="BA71" s="103" t="e">
        <v>#REF!</v>
      </c>
      <c r="BB71" s="104" t="e">
        <v>#REF!</v>
      </c>
      <c r="BC71" s="103" t="e">
        <v>#REF!</v>
      </c>
      <c r="BD71" s="104" t="e">
        <v>#REF!</v>
      </c>
      <c r="BE71" s="103" t="e">
        <v>#REF!</v>
      </c>
      <c r="BF71" s="104" t="e">
        <v>#REF!</v>
      </c>
      <c r="BG71" s="103" t="e">
        <v>#REF!</v>
      </c>
      <c r="BH71" s="104" t="e">
        <v>#REF!</v>
      </c>
      <c r="BI71" s="103" t="e">
        <v>#REF!</v>
      </c>
      <c r="BJ71" s="104" t="e">
        <v>#REF!</v>
      </c>
      <c r="BK71" s="103" t="e">
        <v>#REF!</v>
      </c>
      <c r="BL71" s="104" t="e">
        <v>#REF!</v>
      </c>
      <c r="BM71" s="103" t="e">
        <v>#REF!</v>
      </c>
      <c r="BN71" s="104" t="e">
        <v>#REF!</v>
      </c>
      <c r="BO71" s="103" t="e">
        <v>#REF!</v>
      </c>
      <c r="BP71" s="104" t="e">
        <v>#REF!</v>
      </c>
      <c r="BQ71" s="103" t="e">
        <v>#REF!</v>
      </c>
      <c r="BR71" s="101" t="e">
        <v>#REF!</v>
      </c>
      <c r="BS71" s="103" t="e">
        <v>#REF!</v>
      </c>
      <c r="BT71" s="102" t="e">
        <v>#REF!</v>
      </c>
      <c r="BU71" s="103" t="e">
        <v>#REF!</v>
      </c>
      <c r="BV71" s="102" t="e">
        <v>#REF!</v>
      </c>
      <c r="BW71" s="103" t="e">
        <v>#REF!</v>
      </c>
      <c r="BX71" s="102" t="e">
        <v>#REF!</v>
      </c>
      <c r="BY71" s="103" t="e">
        <v>#REF!</v>
      </c>
      <c r="BZ71" s="102" t="e">
        <v>#REF!</v>
      </c>
      <c r="CA71" s="103" t="e">
        <v>#REF!</v>
      </c>
      <c r="CB71" s="102" t="e">
        <v>#REF!</v>
      </c>
      <c r="CC71" s="103" t="e">
        <v>#REF!</v>
      </c>
      <c r="CD71" s="101" t="e">
        <v>#REF!</v>
      </c>
      <c r="CE71" s="22" t="e">
        <v>#REF!</v>
      </c>
      <c r="CF71" s="101" t="e">
        <v>#REF!</v>
      </c>
      <c r="CG71" s="22" t="e">
        <v>#REF!</v>
      </c>
      <c r="CH71" s="101" t="e">
        <v>#REF!</v>
      </c>
      <c r="CI71" s="187" t="e">
        <v>#REF!</v>
      </c>
      <c r="CJ71" s="187" t="e">
        <v>#REF!</v>
      </c>
      <c r="CK71" s="8" t="e">
        <v>#REF!</v>
      </c>
      <c r="CL71" s="8" t="e">
        <v>#REF!</v>
      </c>
      <c r="CM71" s="8" t="e">
        <v>#REF!</v>
      </c>
      <c r="CN71" s="8" t="e">
        <v>#REF!</v>
      </c>
      <c r="CO71" s="8" t="e">
        <v>#REF!</v>
      </c>
    </row>
    <row r="72" spans="2:93" ht="15.75" x14ac:dyDescent="0.25">
      <c r="B72" s="246"/>
      <c r="C72" s="13"/>
      <c r="D72" s="13"/>
      <c r="E72" s="13"/>
      <c r="F72" s="13"/>
      <c r="G72" s="13"/>
      <c r="H72" s="13" t="e">
        <v>#REF!</v>
      </c>
      <c r="I72" s="13" t="e">
        <v>#REF!</v>
      </c>
      <c r="J72" s="13" t="e">
        <v>#REF!</v>
      </c>
      <c r="K72" s="13" t="e">
        <v>#REF!</v>
      </c>
      <c r="L72" s="13" t="e">
        <v>#REF!</v>
      </c>
      <c r="M72" s="13" t="e">
        <v>#REF!</v>
      </c>
      <c r="N72" s="13" t="e">
        <v>#REF!</v>
      </c>
      <c r="O72" s="13" t="e">
        <v>#REF!</v>
      </c>
      <c r="P72" s="13" t="e">
        <v>#REF!</v>
      </c>
      <c r="Q72" s="13" t="e">
        <v>#REF!</v>
      </c>
      <c r="R72" s="13" t="e">
        <v>#REF!</v>
      </c>
      <c r="S72" s="13" t="e">
        <v>#REF!</v>
      </c>
      <c r="T72" s="13" t="e">
        <v>#REF!</v>
      </c>
      <c r="U72" s="13" t="e">
        <v>#REF!</v>
      </c>
      <c r="V72" s="13" t="e">
        <v>#REF!</v>
      </c>
      <c r="W72" s="13" t="e">
        <v>#REF!</v>
      </c>
      <c r="X72" s="13" t="e">
        <v>#REF!</v>
      </c>
      <c r="Y72" s="13" t="e">
        <v>#REF!</v>
      </c>
      <c r="Z72" s="13" t="e">
        <v>#REF!</v>
      </c>
      <c r="AA72" s="13" t="e">
        <v>#REF!</v>
      </c>
      <c r="AB72" s="13" t="e">
        <v>#REF!</v>
      </c>
      <c r="AC72" s="13" t="e">
        <v>#REF!</v>
      </c>
      <c r="AD72" s="13" t="e">
        <v>#REF!</v>
      </c>
      <c r="AE72" s="13" t="e">
        <v>#REF!</v>
      </c>
      <c r="AF72" s="13" t="e">
        <v>#REF!</v>
      </c>
      <c r="AG72" s="13" t="e">
        <v>#REF!</v>
      </c>
      <c r="AH72" s="13" t="e">
        <v>#REF!</v>
      </c>
      <c r="AI72" s="13" t="e">
        <v>#REF!</v>
      </c>
      <c r="AJ72" s="13" t="e">
        <v>#REF!</v>
      </c>
      <c r="AK72" s="13" t="e">
        <v>#REF!</v>
      </c>
      <c r="AL72" s="13" t="e">
        <v>#REF!</v>
      </c>
      <c r="AM72" s="13" t="e">
        <v>#REF!</v>
      </c>
      <c r="AN72" s="13" t="e">
        <v>#REF!</v>
      </c>
      <c r="AO72" s="13" t="e">
        <v>#REF!</v>
      </c>
      <c r="AP72" s="13" t="e">
        <v>#REF!</v>
      </c>
      <c r="AQ72" s="13" t="e">
        <v>#REF!</v>
      </c>
      <c r="AR72" s="13" t="e">
        <v>#REF!</v>
      </c>
      <c r="AS72" s="13" t="e">
        <v>#REF!</v>
      </c>
      <c r="AT72" s="13" t="e">
        <v>#REF!</v>
      </c>
      <c r="AU72" s="13" t="e">
        <v>#REF!</v>
      </c>
      <c r="AV72" s="13" t="e">
        <v>#REF!</v>
      </c>
      <c r="AW72" s="13" t="e">
        <v>#REF!</v>
      </c>
      <c r="AX72" s="13" t="e">
        <v>#REF!</v>
      </c>
      <c r="AY72" s="13" t="e">
        <v>#REF!</v>
      </c>
      <c r="AZ72" s="13" t="e">
        <v>#REF!</v>
      </c>
      <c r="BA72" s="13" t="e">
        <v>#REF!</v>
      </c>
      <c r="BB72" s="13" t="e">
        <v>#REF!</v>
      </c>
      <c r="BC72" s="13" t="e">
        <v>#REF!</v>
      </c>
      <c r="BD72" s="13" t="e">
        <v>#REF!</v>
      </c>
      <c r="BE72" s="13" t="e">
        <v>#REF!</v>
      </c>
      <c r="BF72" s="13" t="e">
        <v>#REF!</v>
      </c>
      <c r="BG72" s="13" t="e">
        <v>#REF!</v>
      </c>
      <c r="BH72" s="13" t="e">
        <v>#REF!</v>
      </c>
      <c r="BI72" s="13" t="e">
        <v>#REF!</v>
      </c>
      <c r="BJ72" s="13" t="e">
        <v>#REF!</v>
      </c>
      <c r="BK72" s="13" t="e">
        <v>#REF!</v>
      </c>
      <c r="BL72" s="13" t="e">
        <v>#REF!</v>
      </c>
      <c r="BM72" s="13" t="e">
        <v>#REF!</v>
      </c>
      <c r="BN72" s="13" t="e">
        <v>#REF!</v>
      </c>
      <c r="BO72" s="13" t="e">
        <v>#REF!</v>
      </c>
      <c r="BP72" s="13" t="e">
        <v>#REF!</v>
      </c>
      <c r="BQ72" s="13" t="e">
        <v>#REF!</v>
      </c>
      <c r="BR72" s="13" t="e">
        <v>#REF!</v>
      </c>
      <c r="BS72" s="13" t="e">
        <v>#REF!</v>
      </c>
      <c r="BT72" s="13" t="e">
        <v>#REF!</v>
      </c>
      <c r="BU72" s="13" t="e">
        <v>#REF!</v>
      </c>
      <c r="BV72" s="13" t="e">
        <v>#REF!</v>
      </c>
      <c r="BW72" s="13" t="e">
        <v>#REF!</v>
      </c>
      <c r="BX72" s="13" t="e">
        <v>#REF!</v>
      </c>
      <c r="BY72" s="13" t="e">
        <v>#REF!</v>
      </c>
      <c r="BZ72" s="13" t="e">
        <v>#REF!</v>
      </c>
      <c r="CA72" s="13" t="e">
        <v>#REF!</v>
      </c>
      <c r="CB72" s="13" t="e">
        <v>#REF!</v>
      </c>
      <c r="CC72" s="13" t="e">
        <v>#REF!</v>
      </c>
      <c r="CD72" s="13" t="e">
        <v>#REF!</v>
      </c>
      <c r="CE72" s="13" t="e">
        <v>#REF!</v>
      </c>
      <c r="CF72" s="13" t="e">
        <v>#REF!</v>
      </c>
      <c r="CG72" s="13" t="e">
        <v>#REF!</v>
      </c>
      <c r="CH72" s="13" t="e">
        <v>#REF!</v>
      </c>
      <c r="CI72" s="188" t="e">
        <v>#REF!</v>
      </c>
      <c r="CJ72" s="188" t="e">
        <v>#REF!</v>
      </c>
      <c r="CK72" s="13" t="e">
        <v>#REF!</v>
      </c>
      <c r="CL72" s="13" t="e">
        <v>#REF!</v>
      </c>
      <c r="CM72" s="13" t="e">
        <v>#REF!</v>
      </c>
      <c r="CN72" s="13" t="e">
        <v>#REF!</v>
      </c>
      <c r="CO72" s="13" t="e">
        <v>#REF!</v>
      </c>
    </row>
    <row r="73" spans="2:93" x14ac:dyDescent="0.25">
      <c r="B73" s="411" t="s">
        <v>41</v>
      </c>
      <c r="C73" s="237" t="str">
        <f t="shared" ref="C73:C94" si="9">CONCATENATE(D73,E73)</f>
        <v>2009TOTALP</v>
      </c>
      <c r="D73" s="237">
        <f>D71+1</f>
        <v>2009</v>
      </c>
      <c r="E73" s="237" t="s">
        <v>259</v>
      </c>
      <c r="F73" s="26" t="e">
        <f>VLOOKUP(E73,'Bases de Cálculo'!$B$9:$M$38,12,FALSE)</f>
        <v>#N/A</v>
      </c>
      <c r="G73" s="26" t="e">
        <f>VLOOKUP(E73,'Bases de Cálculo'!$B$9:$N$38,13,FALSE)</f>
        <v>#N/A</v>
      </c>
      <c r="H73" s="237" t="e">
        <v>#REF!</v>
      </c>
      <c r="I73" s="156" t="e">
        <v>#REF!</v>
      </c>
      <c r="J73" s="22" t="e">
        <v>#REF!</v>
      </c>
      <c r="K73" s="23" t="e">
        <v>#REF!</v>
      </c>
      <c r="L73" s="22" t="e">
        <v>#REF!</v>
      </c>
      <c r="M73" s="23" t="e">
        <v>#REF!</v>
      </c>
      <c r="N73" s="22" t="e">
        <v>#REF!</v>
      </c>
      <c r="O73" s="23" t="e">
        <v>#REF!</v>
      </c>
      <c r="P73" s="22" t="e">
        <v>#REF!</v>
      </c>
      <c r="Q73" s="23" t="e">
        <v>#REF!</v>
      </c>
      <c r="R73" s="22" t="e">
        <v>#REF!</v>
      </c>
      <c r="S73" s="23" t="e">
        <v>#REF!</v>
      </c>
      <c r="T73" s="22" t="e">
        <v>#REF!</v>
      </c>
      <c r="U73" s="23" t="e">
        <v>#REF!</v>
      </c>
      <c r="V73" s="22" t="e">
        <v>#REF!</v>
      </c>
      <c r="W73" s="23" t="e">
        <v>#REF!</v>
      </c>
      <c r="X73" s="22" t="e">
        <v>#REF!</v>
      </c>
      <c r="Y73" s="156" t="e">
        <v>#REF!</v>
      </c>
      <c r="Z73" s="22" t="e">
        <v>#REF!</v>
      </c>
      <c r="AA73" s="23" t="e">
        <v>#REF!</v>
      </c>
      <c r="AB73" s="22" t="e">
        <v>#REF!</v>
      </c>
      <c r="AC73" s="23" t="e">
        <v>#REF!</v>
      </c>
      <c r="AD73" s="22" t="e">
        <v>#REF!</v>
      </c>
      <c r="AE73" s="23" t="e">
        <v>#REF!</v>
      </c>
      <c r="AF73" s="22" t="e">
        <v>#REF!</v>
      </c>
      <c r="AG73" s="23" t="e">
        <v>#REF!</v>
      </c>
      <c r="AH73" s="22" t="e">
        <v>#REF!</v>
      </c>
      <c r="AI73" s="23" t="e">
        <v>#REF!</v>
      </c>
      <c r="AJ73" s="22" t="e">
        <v>#REF!</v>
      </c>
      <c r="AK73" s="23" t="e">
        <v>#REF!</v>
      </c>
      <c r="AL73" s="156" t="e">
        <v>#REF!</v>
      </c>
      <c r="AM73" s="22" t="e">
        <v>#REF!</v>
      </c>
      <c r="AN73" s="156" t="e">
        <v>#REF!</v>
      </c>
      <c r="AO73" s="22" t="e">
        <v>#REF!</v>
      </c>
      <c r="AP73" s="23" t="e">
        <v>#REF!</v>
      </c>
      <c r="AQ73" s="22" t="e">
        <v>#REF!</v>
      </c>
      <c r="AR73" s="23" t="e">
        <v>#REF!</v>
      </c>
      <c r="AS73" s="22" t="e">
        <v>#REF!</v>
      </c>
      <c r="AT73" s="156" t="e">
        <v>#REF!</v>
      </c>
      <c r="AU73" s="22" t="e">
        <v>#REF!</v>
      </c>
      <c r="AV73" s="23" t="e">
        <v>#REF!</v>
      </c>
      <c r="AW73" s="22" t="e">
        <v>#REF!</v>
      </c>
      <c r="AX73" s="23" t="e">
        <v>#REF!</v>
      </c>
      <c r="AY73" s="22" t="e">
        <v>#REF!</v>
      </c>
      <c r="AZ73" s="23" t="e">
        <v>#REF!</v>
      </c>
      <c r="BA73" s="22" t="e">
        <v>#REF!</v>
      </c>
      <c r="BB73" s="23" t="e">
        <v>#REF!</v>
      </c>
      <c r="BC73" s="22" t="e">
        <v>#REF!</v>
      </c>
      <c r="BD73" s="23" t="e">
        <v>#REF!</v>
      </c>
      <c r="BE73" s="22" t="e">
        <v>#REF!</v>
      </c>
      <c r="BF73" s="23" t="e">
        <v>#REF!</v>
      </c>
      <c r="BG73" s="22" t="e">
        <v>#REF!</v>
      </c>
      <c r="BH73" s="23" t="e">
        <v>#REF!</v>
      </c>
      <c r="BI73" s="22" t="e">
        <v>#REF!</v>
      </c>
      <c r="BJ73" s="23" t="e">
        <v>#REF!</v>
      </c>
      <c r="BK73" s="22" t="e">
        <v>#REF!</v>
      </c>
      <c r="BL73" s="23" t="e">
        <v>#REF!</v>
      </c>
      <c r="BM73" s="22" t="e">
        <v>#REF!</v>
      </c>
      <c r="BN73" s="23" t="e">
        <v>#REF!</v>
      </c>
      <c r="BO73" s="22" t="e">
        <v>#REF!</v>
      </c>
      <c r="BP73" s="23" t="e">
        <v>#REF!</v>
      </c>
      <c r="BQ73" s="22" t="e">
        <v>#REF!</v>
      </c>
      <c r="BR73" s="156" t="e">
        <v>#REF!</v>
      </c>
      <c r="BS73" s="22" t="e">
        <v>#REF!</v>
      </c>
      <c r="BT73" s="23" t="e">
        <v>#REF!</v>
      </c>
      <c r="BU73" s="22" t="e">
        <v>#REF!</v>
      </c>
      <c r="BV73" s="23" t="e">
        <v>#REF!</v>
      </c>
      <c r="BW73" s="22" t="e">
        <v>#REF!</v>
      </c>
      <c r="BX73" s="23" t="e">
        <v>#REF!</v>
      </c>
      <c r="BY73" s="22" t="e">
        <v>#REF!</v>
      </c>
      <c r="BZ73" s="23" t="e">
        <v>#REF!</v>
      </c>
      <c r="CA73" s="22" t="e">
        <v>#REF!</v>
      </c>
      <c r="CB73" s="23" t="e">
        <v>#REF!</v>
      </c>
      <c r="CC73" s="22" t="e">
        <v>#REF!</v>
      </c>
      <c r="CD73" s="156" t="e">
        <v>#REF!</v>
      </c>
      <c r="CE73" s="22" t="e">
        <v>#REF!</v>
      </c>
      <c r="CF73" s="156" t="e">
        <v>#REF!</v>
      </c>
      <c r="CG73" s="22" t="e">
        <v>#REF!</v>
      </c>
      <c r="CH73" s="156" t="e">
        <v>#REF!</v>
      </c>
      <c r="CI73" s="187" t="e">
        <v>#REF!</v>
      </c>
      <c r="CJ73" s="187" t="e">
        <v>#REF!</v>
      </c>
      <c r="CK73" s="8" t="e">
        <v>#REF!</v>
      </c>
      <c r="CL73" s="8" t="e">
        <v>#REF!</v>
      </c>
      <c r="CM73" s="8" t="e">
        <v>#REF!</v>
      </c>
      <c r="CN73" s="8" t="e">
        <v>#REF!</v>
      </c>
      <c r="CO73" s="8" t="e">
        <v>#REF!</v>
      </c>
    </row>
    <row r="74" spans="2:93" x14ac:dyDescent="0.25">
      <c r="B74" s="411"/>
      <c r="C74" s="237" t="str">
        <f t="shared" si="9"/>
        <v>2009BZ</v>
      </c>
      <c r="D74" s="237">
        <f t="shared" ref="D74:D94" si="10">D73</f>
        <v>2009</v>
      </c>
      <c r="E74" s="237" t="s">
        <v>21</v>
      </c>
      <c r="F74" s="26" t="str">
        <f>VLOOKUP(E74,'Bases de Cálculo'!$B$9:$M$38,12,FALSE)</f>
        <v>Primario</v>
      </c>
      <c r="G74" s="26" t="str">
        <f>VLOOKUP(E74,'Bases de Cálculo'!$B$9:$N$38,13,FALSE)</f>
        <v>Renovable</v>
      </c>
      <c r="H74" s="237" t="e">
        <v>#REF!</v>
      </c>
      <c r="I74" s="96" t="e">
        <v>#REF!</v>
      </c>
      <c r="J74" s="22" t="e">
        <v>#REF!</v>
      </c>
      <c r="K74" s="97" t="e">
        <v>#REF!</v>
      </c>
      <c r="L74" s="22" t="e">
        <v>#REF!</v>
      </c>
      <c r="M74" s="97" t="e">
        <v>#REF!</v>
      </c>
      <c r="N74" s="22" t="e">
        <v>#REF!</v>
      </c>
      <c r="O74" s="97" t="e">
        <v>#REF!</v>
      </c>
      <c r="P74" s="22" t="e">
        <v>#REF!</v>
      </c>
      <c r="Q74" s="97" t="e">
        <v>#REF!</v>
      </c>
      <c r="R74" s="22" t="e">
        <v>#REF!</v>
      </c>
      <c r="S74" s="97" t="e">
        <v>#REF!</v>
      </c>
      <c r="T74" s="22" t="e">
        <v>#REF!</v>
      </c>
      <c r="U74" s="98" t="e">
        <v>#REF!</v>
      </c>
      <c r="V74" s="22" t="e">
        <v>#REF!</v>
      </c>
      <c r="W74" s="98" t="e">
        <v>#REF!</v>
      </c>
      <c r="X74" s="22" t="e">
        <v>#REF!</v>
      </c>
      <c r="Y74" s="99" t="e">
        <v>#REF!</v>
      </c>
      <c r="Z74" s="22" t="e">
        <v>#REF!</v>
      </c>
      <c r="AA74" s="113" t="e">
        <v>#REF!</v>
      </c>
      <c r="AB74" s="22" t="e">
        <v>#REF!</v>
      </c>
      <c r="AC74" s="113" t="e">
        <v>#REF!</v>
      </c>
      <c r="AD74" s="22" t="e">
        <v>#REF!</v>
      </c>
      <c r="AE74" s="113" t="e">
        <v>#REF!</v>
      </c>
      <c r="AF74" s="22" t="e">
        <v>#REF!</v>
      </c>
      <c r="AG74" s="113" t="e">
        <v>#REF!</v>
      </c>
      <c r="AH74" s="22" t="e">
        <v>#REF!</v>
      </c>
      <c r="AI74" s="113" t="e">
        <v>#REF!</v>
      </c>
      <c r="AJ74" s="22" t="e">
        <v>#REF!</v>
      </c>
      <c r="AK74" s="99" t="e">
        <v>#REF!</v>
      </c>
      <c r="AL74" s="96" t="e">
        <v>#REF!</v>
      </c>
      <c r="AM74" s="115" t="e">
        <v>#REF!</v>
      </c>
      <c r="AN74" s="117" t="e">
        <v>#REF!</v>
      </c>
      <c r="AO74" s="100" t="e">
        <v>#REF!</v>
      </c>
      <c r="AP74" s="101" t="e">
        <v>#REF!</v>
      </c>
      <c r="AQ74" s="103" t="e">
        <v>#REF!</v>
      </c>
      <c r="AR74" s="104" t="e">
        <v>#REF!</v>
      </c>
      <c r="AS74" s="22" t="e">
        <v>#REF!</v>
      </c>
      <c r="AT74" s="101" t="e">
        <v>#REF!</v>
      </c>
      <c r="AU74" s="103" t="e">
        <v>#REF!</v>
      </c>
      <c r="AV74" s="104" t="e">
        <v>#REF!</v>
      </c>
      <c r="AW74" s="103" t="e">
        <v>#REF!</v>
      </c>
      <c r="AX74" s="104" t="e">
        <v>#REF!</v>
      </c>
      <c r="AY74" s="103" t="e">
        <v>#REF!</v>
      </c>
      <c r="AZ74" s="104" t="e">
        <v>#REF!</v>
      </c>
      <c r="BA74" s="103" t="e">
        <v>#REF!</v>
      </c>
      <c r="BB74" s="104" t="e">
        <v>#REF!</v>
      </c>
      <c r="BC74" s="103" t="e">
        <v>#REF!</v>
      </c>
      <c r="BD74" s="104" t="e">
        <v>#REF!</v>
      </c>
      <c r="BE74" s="103" t="e">
        <v>#REF!</v>
      </c>
      <c r="BF74" s="104" t="e">
        <v>#REF!</v>
      </c>
      <c r="BG74" s="103" t="e">
        <v>#REF!</v>
      </c>
      <c r="BH74" s="104" t="e">
        <v>#REF!</v>
      </c>
      <c r="BI74" s="103" t="e">
        <v>#REF!</v>
      </c>
      <c r="BJ74" s="104" t="e">
        <v>#REF!</v>
      </c>
      <c r="BK74" s="103" t="e">
        <v>#REF!</v>
      </c>
      <c r="BL74" s="104" t="e">
        <v>#REF!</v>
      </c>
      <c r="BM74" s="103" t="e">
        <v>#REF!</v>
      </c>
      <c r="BN74" s="104" t="e">
        <v>#REF!</v>
      </c>
      <c r="BO74" s="103" t="e">
        <v>#REF!</v>
      </c>
      <c r="BP74" s="104" t="e">
        <v>#REF!</v>
      </c>
      <c r="BQ74" s="103" t="e">
        <v>#REF!</v>
      </c>
      <c r="BR74" s="101" t="e">
        <v>#REF!</v>
      </c>
      <c r="BS74" s="103" t="e">
        <v>#REF!</v>
      </c>
      <c r="BT74" s="102" t="e">
        <v>#REF!</v>
      </c>
      <c r="BU74" s="103" t="e">
        <v>#REF!</v>
      </c>
      <c r="BV74" s="102" t="e">
        <v>#REF!</v>
      </c>
      <c r="BW74" s="103" t="e">
        <v>#REF!</v>
      </c>
      <c r="BX74" s="102" t="e">
        <v>#REF!</v>
      </c>
      <c r="BY74" s="103" t="e">
        <v>#REF!</v>
      </c>
      <c r="BZ74" s="102" t="e">
        <v>#REF!</v>
      </c>
      <c r="CA74" s="103" t="e">
        <v>#REF!</v>
      </c>
      <c r="CB74" s="102" t="e">
        <v>#REF!</v>
      </c>
      <c r="CC74" s="103" t="e">
        <v>#REF!</v>
      </c>
      <c r="CD74" s="101" t="e">
        <v>#REF!</v>
      </c>
      <c r="CE74" s="22" t="e">
        <v>#REF!</v>
      </c>
      <c r="CF74" s="101" t="e">
        <v>#REF!</v>
      </c>
      <c r="CG74" s="22" t="e">
        <v>#REF!</v>
      </c>
      <c r="CH74" s="101" t="e">
        <v>#REF!</v>
      </c>
      <c r="CI74" s="187" t="e">
        <v>#REF!</v>
      </c>
      <c r="CJ74" s="187" t="e">
        <v>#REF!</v>
      </c>
      <c r="CK74" s="8" t="e">
        <v>#REF!</v>
      </c>
      <c r="CL74" s="8" t="e">
        <v>#REF!</v>
      </c>
      <c r="CM74" s="8" t="e">
        <v>#REF!</v>
      </c>
      <c r="CN74" s="8" t="e">
        <v>#REF!</v>
      </c>
      <c r="CO74" s="8" t="e">
        <v>#REF!</v>
      </c>
    </row>
    <row r="75" spans="2:93" x14ac:dyDescent="0.25">
      <c r="B75" s="411"/>
      <c r="C75" s="237" t="str">
        <f t="shared" si="9"/>
        <v>2009CM</v>
      </c>
      <c r="D75" s="237">
        <f t="shared" si="10"/>
        <v>2009</v>
      </c>
      <c r="E75" s="237" t="s">
        <v>22</v>
      </c>
      <c r="F75" s="26" t="str">
        <f>VLOOKUP(E75,'Bases de Cálculo'!$B$9:$M$38,12,FALSE)</f>
        <v>Primario</v>
      </c>
      <c r="G75" s="26" t="str">
        <f>VLOOKUP(E75,'Bases de Cálculo'!$B$9:$N$38,13,FALSE)</f>
        <v>No Renovable</v>
      </c>
      <c r="H75" s="237" t="e">
        <v>#REF!</v>
      </c>
      <c r="I75" s="96" t="e">
        <v>#REF!</v>
      </c>
      <c r="J75" s="22" t="e">
        <v>#REF!</v>
      </c>
      <c r="K75" s="97" t="e">
        <v>#REF!</v>
      </c>
      <c r="L75" s="22" t="e">
        <v>#REF!</v>
      </c>
      <c r="M75" s="97" t="e">
        <v>#REF!</v>
      </c>
      <c r="N75" s="22" t="e">
        <v>#REF!</v>
      </c>
      <c r="O75" s="97" t="e">
        <v>#REF!</v>
      </c>
      <c r="P75" s="22" t="e">
        <v>#REF!</v>
      </c>
      <c r="Q75" s="97" t="e">
        <v>#REF!</v>
      </c>
      <c r="R75" s="22" t="e">
        <v>#REF!</v>
      </c>
      <c r="S75" s="97" t="e">
        <v>#REF!</v>
      </c>
      <c r="T75" s="22" t="e">
        <v>#REF!</v>
      </c>
      <c r="U75" s="98" t="e">
        <v>#REF!</v>
      </c>
      <c r="V75" s="22" t="e">
        <v>#REF!</v>
      </c>
      <c r="W75" s="98" t="e">
        <v>#REF!</v>
      </c>
      <c r="X75" s="22" t="e">
        <v>#REF!</v>
      </c>
      <c r="Y75" s="99" t="e">
        <v>#REF!</v>
      </c>
      <c r="Z75" s="22" t="e">
        <v>#REF!</v>
      </c>
      <c r="AA75" s="113" t="e">
        <v>#REF!</v>
      </c>
      <c r="AB75" s="22" t="e">
        <v>#REF!</v>
      </c>
      <c r="AC75" s="113" t="e">
        <v>#REF!</v>
      </c>
      <c r="AD75" s="22" t="e">
        <v>#REF!</v>
      </c>
      <c r="AE75" s="113" t="e">
        <v>#REF!</v>
      </c>
      <c r="AF75" s="22" t="e">
        <v>#REF!</v>
      </c>
      <c r="AG75" s="113" t="e">
        <v>#REF!</v>
      </c>
      <c r="AH75" s="22" t="e">
        <v>#REF!</v>
      </c>
      <c r="AI75" s="113" t="e">
        <v>#REF!</v>
      </c>
      <c r="AJ75" s="22" t="e">
        <v>#REF!</v>
      </c>
      <c r="AK75" s="99" t="e">
        <v>#REF!</v>
      </c>
      <c r="AL75" s="96" t="e">
        <v>#REF!</v>
      </c>
      <c r="AM75" s="115" t="e">
        <v>#REF!</v>
      </c>
      <c r="AN75" s="117" t="e">
        <v>#REF!</v>
      </c>
      <c r="AO75" s="100" t="e">
        <v>#REF!</v>
      </c>
      <c r="AP75" s="101" t="e">
        <v>#REF!</v>
      </c>
      <c r="AQ75" s="103" t="e">
        <v>#REF!</v>
      </c>
      <c r="AR75" s="104" t="e">
        <v>#REF!</v>
      </c>
      <c r="AS75" s="22" t="e">
        <v>#REF!</v>
      </c>
      <c r="AT75" s="101" t="e">
        <v>#REF!</v>
      </c>
      <c r="AU75" s="103" t="e">
        <v>#REF!</v>
      </c>
      <c r="AV75" s="104" t="e">
        <v>#REF!</v>
      </c>
      <c r="AW75" s="103" t="e">
        <v>#REF!</v>
      </c>
      <c r="AX75" s="104" t="e">
        <v>#REF!</v>
      </c>
      <c r="AY75" s="103" t="e">
        <v>#REF!</v>
      </c>
      <c r="AZ75" s="104" t="e">
        <v>#REF!</v>
      </c>
      <c r="BA75" s="103" t="e">
        <v>#REF!</v>
      </c>
      <c r="BB75" s="104" t="e">
        <v>#REF!</v>
      </c>
      <c r="BC75" s="103" t="e">
        <v>#REF!</v>
      </c>
      <c r="BD75" s="104" t="e">
        <v>#REF!</v>
      </c>
      <c r="BE75" s="103" t="e">
        <v>#REF!</v>
      </c>
      <c r="BF75" s="104" t="e">
        <v>#REF!</v>
      </c>
      <c r="BG75" s="103" t="e">
        <v>#REF!</v>
      </c>
      <c r="BH75" s="104" t="e">
        <v>#REF!</v>
      </c>
      <c r="BI75" s="103" t="e">
        <v>#REF!</v>
      </c>
      <c r="BJ75" s="104" t="e">
        <v>#REF!</v>
      </c>
      <c r="BK75" s="103" t="e">
        <v>#REF!</v>
      </c>
      <c r="BL75" s="104" t="e">
        <v>#REF!</v>
      </c>
      <c r="BM75" s="103" t="e">
        <v>#REF!</v>
      </c>
      <c r="BN75" s="104" t="e">
        <v>#REF!</v>
      </c>
      <c r="BO75" s="103" t="e">
        <v>#REF!</v>
      </c>
      <c r="BP75" s="104" t="e">
        <v>#REF!</v>
      </c>
      <c r="BQ75" s="103" t="e">
        <v>#REF!</v>
      </c>
      <c r="BR75" s="101" t="e">
        <v>#REF!</v>
      </c>
      <c r="BS75" s="103" t="e">
        <v>#REF!</v>
      </c>
      <c r="BT75" s="102" t="e">
        <v>#REF!</v>
      </c>
      <c r="BU75" s="103" t="e">
        <v>#REF!</v>
      </c>
      <c r="BV75" s="102" t="e">
        <v>#REF!</v>
      </c>
      <c r="BW75" s="103" t="e">
        <v>#REF!</v>
      </c>
      <c r="BX75" s="102" t="e">
        <v>#REF!</v>
      </c>
      <c r="BY75" s="103" t="e">
        <v>#REF!</v>
      </c>
      <c r="BZ75" s="102" t="e">
        <v>#REF!</v>
      </c>
      <c r="CA75" s="103" t="e">
        <v>#REF!</v>
      </c>
      <c r="CB75" s="102" t="e">
        <v>#REF!</v>
      </c>
      <c r="CC75" s="103" t="e">
        <v>#REF!</v>
      </c>
      <c r="CD75" s="101" t="e">
        <v>#REF!</v>
      </c>
      <c r="CE75" s="22" t="e">
        <v>#REF!</v>
      </c>
      <c r="CF75" s="101" t="e">
        <v>#REF!</v>
      </c>
      <c r="CG75" s="22" t="e">
        <v>#REF!</v>
      </c>
      <c r="CH75" s="101" t="e">
        <v>#REF!</v>
      </c>
      <c r="CI75" s="187" t="e">
        <v>#REF!</v>
      </c>
      <c r="CJ75" s="187" t="e">
        <v>#REF!</v>
      </c>
      <c r="CK75" s="8" t="e">
        <v>#REF!</v>
      </c>
      <c r="CL75" s="8" t="e">
        <v>#REF!</v>
      </c>
      <c r="CM75" s="8" t="e">
        <v>#REF!</v>
      </c>
      <c r="CN75" s="8" t="e">
        <v>#REF!</v>
      </c>
      <c r="CO75" s="8" t="e">
        <v>#REF!</v>
      </c>
    </row>
    <row r="76" spans="2:93" x14ac:dyDescent="0.25">
      <c r="B76" s="411"/>
      <c r="C76" s="237" t="str">
        <f t="shared" si="9"/>
        <v>2009GN</v>
      </c>
      <c r="D76" s="237">
        <f t="shared" si="10"/>
        <v>2009</v>
      </c>
      <c r="E76" s="237" t="s">
        <v>23</v>
      </c>
      <c r="F76" s="26" t="str">
        <f>VLOOKUP(E76,'Bases de Cálculo'!$B$9:$M$38,12,FALSE)</f>
        <v>Primario</v>
      </c>
      <c r="G76" s="26" t="str">
        <f>VLOOKUP(E76,'Bases de Cálculo'!$B$9:$N$38,13,FALSE)</f>
        <v>No Renovable</v>
      </c>
      <c r="H76" s="237" t="e">
        <v>#REF!</v>
      </c>
      <c r="I76" s="96" t="e">
        <v>#REF!</v>
      </c>
      <c r="J76" s="22" t="e">
        <v>#REF!</v>
      </c>
      <c r="K76" s="97" t="e">
        <v>#REF!</v>
      </c>
      <c r="L76" s="22" t="e">
        <v>#REF!</v>
      </c>
      <c r="M76" s="97" t="e">
        <v>#REF!</v>
      </c>
      <c r="N76" s="22" t="e">
        <v>#REF!</v>
      </c>
      <c r="O76" s="97" t="e">
        <v>#REF!</v>
      </c>
      <c r="P76" s="22" t="e">
        <v>#REF!</v>
      </c>
      <c r="Q76" s="97" t="e">
        <v>#REF!</v>
      </c>
      <c r="R76" s="22" t="e">
        <v>#REF!</v>
      </c>
      <c r="S76" s="97" t="e">
        <v>#REF!</v>
      </c>
      <c r="T76" s="22" t="e">
        <v>#REF!</v>
      </c>
      <c r="U76" s="98" t="e">
        <v>#REF!</v>
      </c>
      <c r="V76" s="22" t="e">
        <v>#REF!</v>
      </c>
      <c r="W76" s="98" t="e">
        <v>#REF!</v>
      </c>
      <c r="X76" s="22" t="e">
        <v>#REF!</v>
      </c>
      <c r="Y76" s="99" t="e">
        <v>#REF!</v>
      </c>
      <c r="Z76" s="22" t="e">
        <v>#REF!</v>
      </c>
      <c r="AA76" s="113" t="e">
        <v>#REF!</v>
      </c>
      <c r="AB76" s="22" t="e">
        <v>#REF!</v>
      </c>
      <c r="AC76" s="113" t="e">
        <v>#REF!</v>
      </c>
      <c r="AD76" s="22" t="e">
        <v>#REF!</v>
      </c>
      <c r="AE76" s="113" t="e">
        <v>#REF!</v>
      </c>
      <c r="AF76" s="22" t="e">
        <v>#REF!</v>
      </c>
      <c r="AG76" s="113" t="e">
        <v>#REF!</v>
      </c>
      <c r="AH76" s="22" t="e">
        <v>#REF!</v>
      </c>
      <c r="AI76" s="113" t="e">
        <v>#REF!</v>
      </c>
      <c r="AJ76" s="22" t="e">
        <v>#REF!</v>
      </c>
      <c r="AK76" s="99" t="e">
        <v>#REF!</v>
      </c>
      <c r="AL76" s="96" t="e">
        <v>#REF!</v>
      </c>
      <c r="AM76" s="115" t="e">
        <v>#REF!</v>
      </c>
      <c r="AN76" s="117" t="e">
        <v>#REF!</v>
      </c>
      <c r="AO76" s="100" t="e">
        <v>#REF!</v>
      </c>
      <c r="AP76" s="101" t="e">
        <v>#REF!</v>
      </c>
      <c r="AQ76" s="103" t="e">
        <v>#REF!</v>
      </c>
      <c r="AR76" s="104" t="e">
        <v>#REF!</v>
      </c>
      <c r="AS76" s="22" t="e">
        <v>#REF!</v>
      </c>
      <c r="AT76" s="101" t="e">
        <v>#REF!</v>
      </c>
      <c r="AU76" s="103" t="e">
        <v>#REF!</v>
      </c>
      <c r="AV76" s="104" t="e">
        <v>#REF!</v>
      </c>
      <c r="AW76" s="103" t="e">
        <v>#REF!</v>
      </c>
      <c r="AX76" s="104" t="e">
        <v>#REF!</v>
      </c>
      <c r="AY76" s="103" t="e">
        <v>#REF!</v>
      </c>
      <c r="AZ76" s="104" t="e">
        <v>#REF!</v>
      </c>
      <c r="BA76" s="103" t="e">
        <v>#REF!</v>
      </c>
      <c r="BB76" s="104" t="e">
        <v>#REF!</v>
      </c>
      <c r="BC76" s="103" t="e">
        <v>#REF!</v>
      </c>
      <c r="BD76" s="104" t="e">
        <v>#REF!</v>
      </c>
      <c r="BE76" s="103" t="e">
        <v>#REF!</v>
      </c>
      <c r="BF76" s="104" t="e">
        <v>#REF!</v>
      </c>
      <c r="BG76" s="103" t="e">
        <v>#REF!</v>
      </c>
      <c r="BH76" s="104" t="e">
        <v>#REF!</v>
      </c>
      <c r="BI76" s="103" t="e">
        <v>#REF!</v>
      </c>
      <c r="BJ76" s="104" t="e">
        <v>#REF!</v>
      </c>
      <c r="BK76" s="103" t="e">
        <v>#REF!</v>
      </c>
      <c r="BL76" s="104" t="e">
        <v>#REF!</v>
      </c>
      <c r="BM76" s="103" t="e">
        <v>#REF!</v>
      </c>
      <c r="BN76" s="104" t="e">
        <v>#REF!</v>
      </c>
      <c r="BO76" s="103" t="e">
        <v>#REF!</v>
      </c>
      <c r="BP76" s="104" t="e">
        <v>#REF!</v>
      </c>
      <c r="BQ76" s="103" t="e">
        <v>#REF!</v>
      </c>
      <c r="BR76" s="101" t="e">
        <v>#REF!</v>
      </c>
      <c r="BS76" s="103" t="e">
        <v>#REF!</v>
      </c>
      <c r="BT76" s="102" t="e">
        <v>#REF!</v>
      </c>
      <c r="BU76" s="103" t="e">
        <v>#REF!</v>
      </c>
      <c r="BV76" s="102" t="e">
        <v>#REF!</v>
      </c>
      <c r="BW76" s="103" t="e">
        <v>#REF!</v>
      </c>
      <c r="BX76" s="102" t="e">
        <v>#REF!</v>
      </c>
      <c r="BY76" s="103" t="e">
        <v>#REF!</v>
      </c>
      <c r="BZ76" s="102" t="e">
        <v>#REF!</v>
      </c>
      <c r="CA76" s="103" t="e">
        <v>#REF!</v>
      </c>
      <c r="CB76" s="102" t="e">
        <v>#REF!</v>
      </c>
      <c r="CC76" s="103" t="e">
        <v>#REF!</v>
      </c>
      <c r="CD76" s="101" t="e">
        <v>#REF!</v>
      </c>
      <c r="CE76" s="22" t="e">
        <v>#REF!</v>
      </c>
      <c r="CF76" s="101" t="e">
        <v>#REF!</v>
      </c>
      <c r="CG76" s="22" t="e">
        <v>#REF!</v>
      </c>
      <c r="CH76" s="101" t="e">
        <v>#REF!</v>
      </c>
      <c r="CI76" s="187" t="e">
        <v>#REF!</v>
      </c>
      <c r="CJ76" s="187" t="e">
        <v>#REF!</v>
      </c>
      <c r="CK76" s="8" t="e">
        <v>#REF!</v>
      </c>
      <c r="CL76" s="8" t="e">
        <v>#REF!</v>
      </c>
      <c r="CM76" s="8" t="e">
        <v>#REF!</v>
      </c>
      <c r="CN76" s="8" t="e">
        <v>#REF!</v>
      </c>
      <c r="CO76" s="8" t="e">
        <v>#REF!</v>
      </c>
    </row>
    <row r="77" spans="2:93" x14ac:dyDescent="0.25">
      <c r="B77" s="411"/>
      <c r="C77" s="237" t="str">
        <f t="shared" si="9"/>
        <v>2009HE</v>
      </c>
      <c r="D77" s="237">
        <f t="shared" si="10"/>
        <v>2009</v>
      </c>
      <c r="E77" s="237" t="s">
        <v>24</v>
      </c>
      <c r="F77" s="26" t="str">
        <f>VLOOKUP(E77,'Bases de Cálculo'!$B$9:$M$38,12,FALSE)</f>
        <v>Primario</v>
      </c>
      <c r="G77" s="26" t="str">
        <f>VLOOKUP(E77,'Bases de Cálculo'!$B$9:$N$38,13,FALSE)</f>
        <v>Renovable</v>
      </c>
      <c r="H77" s="237" t="e">
        <v>#REF!</v>
      </c>
      <c r="I77" s="96" t="e">
        <v>#REF!</v>
      </c>
      <c r="J77" s="22" t="e">
        <v>#REF!</v>
      </c>
      <c r="K77" s="97" t="e">
        <v>#REF!</v>
      </c>
      <c r="L77" s="22" t="e">
        <v>#REF!</v>
      </c>
      <c r="M77" s="97" t="e">
        <v>#REF!</v>
      </c>
      <c r="N77" s="22" t="e">
        <v>#REF!</v>
      </c>
      <c r="O77" s="97" t="e">
        <v>#REF!</v>
      </c>
      <c r="P77" s="22" t="e">
        <v>#REF!</v>
      </c>
      <c r="Q77" s="97" t="e">
        <v>#REF!</v>
      </c>
      <c r="R77" s="22" t="e">
        <v>#REF!</v>
      </c>
      <c r="S77" s="97" t="e">
        <v>#REF!</v>
      </c>
      <c r="T77" s="22" t="e">
        <v>#REF!</v>
      </c>
      <c r="U77" s="98" t="e">
        <v>#REF!</v>
      </c>
      <c r="V77" s="22" t="e">
        <v>#REF!</v>
      </c>
      <c r="W77" s="98" t="e">
        <v>#REF!</v>
      </c>
      <c r="X77" s="22" t="e">
        <v>#REF!</v>
      </c>
      <c r="Y77" s="99" t="e">
        <v>#REF!</v>
      </c>
      <c r="Z77" s="22" t="e">
        <v>#REF!</v>
      </c>
      <c r="AA77" s="113" t="e">
        <v>#REF!</v>
      </c>
      <c r="AB77" s="22" t="e">
        <v>#REF!</v>
      </c>
      <c r="AC77" s="113" t="e">
        <v>#REF!</v>
      </c>
      <c r="AD77" s="22" t="e">
        <v>#REF!</v>
      </c>
      <c r="AE77" s="113" t="e">
        <v>#REF!</v>
      </c>
      <c r="AF77" s="22" t="e">
        <v>#REF!</v>
      </c>
      <c r="AG77" s="113" t="e">
        <v>#REF!</v>
      </c>
      <c r="AH77" s="22" t="e">
        <v>#REF!</v>
      </c>
      <c r="AI77" s="113" t="e">
        <v>#REF!</v>
      </c>
      <c r="AJ77" s="22" t="e">
        <v>#REF!</v>
      </c>
      <c r="AK77" s="99" t="e">
        <v>#REF!</v>
      </c>
      <c r="AL77" s="96" t="e">
        <v>#REF!</v>
      </c>
      <c r="AM77" s="115" t="e">
        <v>#REF!</v>
      </c>
      <c r="AN77" s="117" t="e">
        <v>#REF!</v>
      </c>
      <c r="AO77" s="100" t="e">
        <v>#REF!</v>
      </c>
      <c r="AP77" s="101" t="e">
        <v>#REF!</v>
      </c>
      <c r="AQ77" s="103" t="e">
        <v>#REF!</v>
      </c>
      <c r="AR77" s="104" t="e">
        <v>#REF!</v>
      </c>
      <c r="AS77" s="22" t="e">
        <v>#REF!</v>
      </c>
      <c r="AT77" s="101" t="e">
        <v>#REF!</v>
      </c>
      <c r="AU77" s="103" t="e">
        <v>#REF!</v>
      </c>
      <c r="AV77" s="104" t="e">
        <v>#REF!</v>
      </c>
      <c r="AW77" s="103" t="e">
        <v>#REF!</v>
      </c>
      <c r="AX77" s="104" t="e">
        <v>#REF!</v>
      </c>
      <c r="AY77" s="103" t="e">
        <v>#REF!</v>
      </c>
      <c r="AZ77" s="104" t="e">
        <v>#REF!</v>
      </c>
      <c r="BA77" s="103" t="e">
        <v>#REF!</v>
      </c>
      <c r="BB77" s="104" t="e">
        <v>#REF!</v>
      </c>
      <c r="BC77" s="103" t="e">
        <v>#REF!</v>
      </c>
      <c r="BD77" s="104" t="e">
        <v>#REF!</v>
      </c>
      <c r="BE77" s="103" t="e">
        <v>#REF!</v>
      </c>
      <c r="BF77" s="104" t="e">
        <v>#REF!</v>
      </c>
      <c r="BG77" s="103" t="e">
        <v>#REF!</v>
      </c>
      <c r="BH77" s="104" t="e">
        <v>#REF!</v>
      </c>
      <c r="BI77" s="103" t="e">
        <v>#REF!</v>
      </c>
      <c r="BJ77" s="104" t="e">
        <v>#REF!</v>
      </c>
      <c r="BK77" s="103" t="e">
        <v>#REF!</v>
      </c>
      <c r="BL77" s="104" t="e">
        <v>#REF!</v>
      </c>
      <c r="BM77" s="103" t="e">
        <v>#REF!</v>
      </c>
      <c r="BN77" s="104" t="e">
        <v>#REF!</v>
      </c>
      <c r="BO77" s="103" t="e">
        <v>#REF!</v>
      </c>
      <c r="BP77" s="104" t="e">
        <v>#REF!</v>
      </c>
      <c r="BQ77" s="103" t="e">
        <v>#REF!</v>
      </c>
      <c r="BR77" s="101" t="e">
        <v>#REF!</v>
      </c>
      <c r="BS77" s="103" t="e">
        <v>#REF!</v>
      </c>
      <c r="BT77" s="102" t="e">
        <v>#REF!</v>
      </c>
      <c r="BU77" s="103" t="e">
        <v>#REF!</v>
      </c>
      <c r="BV77" s="102" t="e">
        <v>#REF!</v>
      </c>
      <c r="BW77" s="103" t="e">
        <v>#REF!</v>
      </c>
      <c r="BX77" s="102" t="e">
        <v>#REF!</v>
      </c>
      <c r="BY77" s="103" t="e">
        <v>#REF!</v>
      </c>
      <c r="BZ77" s="102" t="e">
        <v>#REF!</v>
      </c>
      <c r="CA77" s="103" t="e">
        <v>#REF!</v>
      </c>
      <c r="CB77" s="102" t="e">
        <v>#REF!</v>
      </c>
      <c r="CC77" s="103" t="e">
        <v>#REF!</v>
      </c>
      <c r="CD77" s="101" t="e">
        <v>#REF!</v>
      </c>
      <c r="CE77" s="22" t="e">
        <v>#REF!</v>
      </c>
      <c r="CF77" s="101" t="e">
        <v>#REF!</v>
      </c>
      <c r="CG77" s="22" t="e">
        <v>#REF!</v>
      </c>
      <c r="CH77" s="101" t="e">
        <v>#REF!</v>
      </c>
      <c r="CI77" s="187" t="e">
        <v>#REF!</v>
      </c>
      <c r="CJ77" s="187" t="e">
        <v>#REF!</v>
      </c>
      <c r="CK77" s="8" t="e">
        <v>#REF!</v>
      </c>
      <c r="CL77" s="8" t="e">
        <v>#REF!</v>
      </c>
      <c r="CM77" s="8" t="e">
        <v>#REF!</v>
      </c>
      <c r="CN77" s="8" t="e">
        <v>#REF!</v>
      </c>
      <c r="CO77" s="8" t="e">
        <v>#REF!</v>
      </c>
    </row>
    <row r="78" spans="2:93" x14ac:dyDescent="0.25">
      <c r="B78" s="411"/>
      <c r="C78" s="237" t="str">
        <f t="shared" si="9"/>
        <v>2009LE</v>
      </c>
      <c r="D78" s="237">
        <f t="shared" si="10"/>
        <v>2009</v>
      </c>
      <c r="E78" s="237" t="s">
        <v>25</v>
      </c>
      <c r="F78" s="26" t="str">
        <f>VLOOKUP(E78,'Bases de Cálculo'!$B$9:$M$38,12,FALSE)</f>
        <v>Primario</v>
      </c>
      <c r="G78" s="26" t="str">
        <f>VLOOKUP(E78,'Bases de Cálculo'!$B$9:$N$38,13,FALSE)</f>
        <v>Renovable</v>
      </c>
      <c r="H78" s="237" t="e">
        <v>#REF!</v>
      </c>
      <c r="I78" s="96" t="e">
        <v>#REF!</v>
      </c>
      <c r="J78" s="22" t="e">
        <v>#REF!</v>
      </c>
      <c r="K78" s="97" t="e">
        <v>#REF!</v>
      </c>
      <c r="L78" s="22" t="e">
        <v>#REF!</v>
      </c>
      <c r="M78" s="97" t="e">
        <v>#REF!</v>
      </c>
      <c r="N78" s="22" t="e">
        <v>#REF!</v>
      </c>
      <c r="O78" s="97" t="e">
        <v>#REF!</v>
      </c>
      <c r="P78" s="22" t="e">
        <v>#REF!</v>
      </c>
      <c r="Q78" s="97" t="e">
        <v>#REF!</v>
      </c>
      <c r="R78" s="22" t="e">
        <v>#REF!</v>
      </c>
      <c r="S78" s="97" t="e">
        <v>#REF!</v>
      </c>
      <c r="T78" s="22" t="e">
        <v>#REF!</v>
      </c>
      <c r="U78" s="98" t="e">
        <v>#REF!</v>
      </c>
      <c r="V78" s="22" t="e">
        <v>#REF!</v>
      </c>
      <c r="W78" s="98" t="e">
        <v>#REF!</v>
      </c>
      <c r="X78" s="22" t="e">
        <v>#REF!</v>
      </c>
      <c r="Y78" s="99" t="e">
        <v>#REF!</v>
      </c>
      <c r="Z78" s="22" t="e">
        <v>#REF!</v>
      </c>
      <c r="AA78" s="113" t="e">
        <v>#REF!</v>
      </c>
      <c r="AB78" s="22" t="e">
        <v>#REF!</v>
      </c>
      <c r="AC78" s="113" t="e">
        <v>#REF!</v>
      </c>
      <c r="AD78" s="22" t="e">
        <v>#REF!</v>
      </c>
      <c r="AE78" s="113" t="e">
        <v>#REF!</v>
      </c>
      <c r="AF78" s="22" t="e">
        <v>#REF!</v>
      </c>
      <c r="AG78" s="113" t="e">
        <v>#REF!</v>
      </c>
      <c r="AH78" s="22" t="e">
        <v>#REF!</v>
      </c>
      <c r="AI78" s="113" t="e">
        <v>#REF!</v>
      </c>
      <c r="AJ78" s="22" t="e">
        <v>#REF!</v>
      </c>
      <c r="AK78" s="99" t="e">
        <v>#REF!</v>
      </c>
      <c r="AL78" s="96" t="e">
        <v>#REF!</v>
      </c>
      <c r="AM78" s="115" t="e">
        <v>#REF!</v>
      </c>
      <c r="AN78" s="117" t="e">
        <v>#REF!</v>
      </c>
      <c r="AO78" s="100" t="e">
        <v>#REF!</v>
      </c>
      <c r="AP78" s="101" t="e">
        <v>#REF!</v>
      </c>
      <c r="AQ78" s="103" t="e">
        <v>#REF!</v>
      </c>
      <c r="AR78" s="104" t="e">
        <v>#REF!</v>
      </c>
      <c r="AS78" s="22" t="e">
        <v>#REF!</v>
      </c>
      <c r="AT78" s="101" t="e">
        <v>#REF!</v>
      </c>
      <c r="AU78" s="103" t="e">
        <v>#REF!</v>
      </c>
      <c r="AV78" s="104" t="e">
        <v>#REF!</v>
      </c>
      <c r="AW78" s="103" t="e">
        <v>#REF!</v>
      </c>
      <c r="AX78" s="104" t="e">
        <v>#REF!</v>
      </c>
      <c r="AY78" s="103" t="e">
        <v>#REF!</v>
      </c>
      <c r="AZ78" s="104" t="e">
        <v>#REF!</v>
      </c>
      <c r="BA78" s="103" t="e">
        <v>#REF!</v>
      </c>
      <c r="BB78" s="104" t="e">
        <v>#REF!</v>
      </c>
      <c r="BC78" s="103" t="e">
        <v>#REF!</v>
      </c>
      <c r="BD78" s="104" t="e">
        <v>#REF!</v>
      </c>
      <c r="BE78" s="103" t="e">
        <v>#REF!</v>
      </c>
      <c r="BF78" s="104" t="e">
        <v>#REF!</v>
      </c>
      <c r="BG78" s="103" t="e">
        <v>#REF!</v>
      </c>
      <c r="BH78" s="104" t="e">
        <v>#REF!</v>
      </c>
      <c r="BI78" s="103" t="e">
        <v>#REF!</v>
      </c>
      <c r="BJ78" s="104" t="e">
        <v>#REF!</v>
      </c>
      <c r="BK78" s="103" t="e">
        <v>#REF!</v>
      </c>
      <c r="BL78" s="104" t="e">
        <v>#REF!</v>
      </c>
      <c r="BM78" s="103" t="e">
        <v>#REF!</v>
      </c>
      <c r="BN78" s="104" t="e">
        <v>#REF!</v>
      </c>
      <c r="BO78" s="103" t="e">
        <v>#REF!</v>
      </c>
      <c r="BP78" s="104" t="e">
        <v>#REF!</v>
      </c>
      <c r="BQ78" s="103" t="e">
        <v>#REF!</v>
      </c>
      <c r="BR78" s="101" t="e">
        <v>#REF!</v>
      </c>
      <c r="BS78" s="103" t="e">
        <v>#REF!</v>
      </c>
      <c r="BT78" s="102" t="e">
        <v>#REF!</v>
      </c>
      <c r="BU78" s="103" t="e">
        <v>#REF!</v>
      </c>
      <c r="BV78" s="102" t="e">
        <v>#REF!</v>
      </c>
      <c r="BW78" s="103" t="e">
        <v>#REF!</v>
      </c>
      <c r="BX78" s="102" t="e">
        <v>#REF!</v>
      </c>
      <c r="BY78" s="103" t="e">
        <v>#REF!</v>
      </c>
      <c r="BZ78" s="102" t="e">
        <v>#REF!</v>
      </c>
      <c r="CA78" s="103" t="e">
        <v>#REF!</v>
      </c>
      <c r="CB78" s="102" t="e">
        <v>#REF!</v>
      </c>
      <c r="CC78" s="103" t="e">
        <v>#REF!</v>
      </c>
      <c r="CD78" s="101" t="e">
        <v>#REF!</v>
      </c>
      <c r="CE78" s="22" t="e">
        <v>#REF!</v>
      </c>
      <c r="CF78" s="101" t="e">
        <v>#REF!</v>
      </c>
      <c r="CG78" s="22" t="e">
        <v>#REF!</v>
      </c>
      <c r="CH78" s="101" t="e">
        <v>#REF!</v>
      </c>
      <c r="CI78" s="187" t="e">
        <v>#REF!</v>
      </c>
      <c r="CJ78" s="187" t="e">
        <v>#REF!</v>
      </c>
      <c r="CK78" s="8" t="e">
        <v>#REF!</v>
      </c>
      <c r="CL78" s="8" t="e">
        <v>#REF!</v>
      </c>
      <c r="CM78" s="8" t="e">
        <v>#REF!</v>
      </c>
      <c r="CN78" s="8" t="e">
        <v>#REF!</v>
      </c>
      <c r="CO78" s="8" t="e">
        <v>#REF!</v>
      </c>
    </row>
    <row r="79" spans="2:93" x14ac:dyDescent="0.25">
      <c r="B79" s="411"/>
      <c r="C79" s="237" t="str">
        <f t="shared" si="9"/>
        <v>2009PT</v>
      </c>
      <c r="D79" s="237">
        <f t="shared" si="10"/>
        <v>2009</v>
      </c>
      <c r="E79" s="237" t="s">
        <v>26</v>
      </c>
      <c r="F79" s="26" t="str">
        <f>VLOOKUP(E79,'Bases de Cálculo'!$B$9:$M$38,12,FALSE)</f>
        <v>Primario</v>
      </c>
      <c r="G79" s="26" t="str">
        <f>VLOOKUP(E79,'Bases de Cálculo'!$B$9:$N$38,13,FALSE)</f>
        <v>No Renovable</v>
      </c>
      <c r="H79" s="237" t="e">
        <v>#REF!</v>
      </c>
      <c r="I79" s="96" t="e">
        <v>#REF!</v>
      </c>
      <c r="J79" s="22" t="e">
        <v>#REF!</v>
      </c>
      <c r="K79" s="97" t="e">
        <v>#REF!</v>
      </c>
      <c r="L79" s="22" t="e">
        <v>#REF!</v>
      </c>
      <c r="M79" s="97" t="e">
        <v>#REF!</v>
      </c>
      <c r="N79" s="22" t="e">
        <v>#REF!</v>
      </c>
      <c r="O79" s="97" t="e">
        <v>#REF!</v>
      </c>
      <c r="P79" s="22" t="e">
        <v>#REF!</v>
      </c>
      <c r="Q79" s="97" t="e">
        <v>#REF!</v>
      </c>
      <c r="R79" s="22" t="e">
        <v>#REF!</v>
      </c>
      <c r="S79" s="97" t="e">
        <v>#REF!</v>
      </c>
      <c r="T79" s="22" t="e">
        <v>#REF!</v>
      </c>
      <c r="U79" s="98" t="e">
        <v>#REF!</v>
      </c>
      <c r="V79" s="22" t="e">
        <v>#REF!</v>
      </c>
      <c r="W79" s="98" t="e">
        <v>#REF!</v>
      </c>
      <c r="X79" s="22" t="e">
        <v>#REF!</v>
      </c>
      <c r="Y79" s="99" t="e">
        <v>#REF!</v>
      </c>
      <c r="Z79" s="22" t="e">
        <v>#REF!</v>
      </c>
      <c r="AA79" s="113" t="e">
        <v>#REF!</v>
      </c>
      <c r="AB79" s="22" t="e">
        <v>#REF!</v>
      </c>
      <c r="AC79" s="113" t="e">
        <v>#REF!</v>
      </c>
      <c r="AD79" s="22" t="e">
        <v>#REF!</v>
      </c>
      <c r="AE79" s="113" t="e">
        <v>#REF!</v>
      </c>
      <c r="AF79" s="22" t="e">
        <v>#REF!</v>
      </c>
      <c r="AG79" s="113" t="e">
        <v>#REF!</v>
      </c>
      <c r="AH79" s="22" t="e">
        <v>#REF!</v>
      </c>
      <c r="AI79" s="113" t="e">
        <v>#REF!</v>
      </c>
      <c r="AJ79" s="22" t="e">
        <v>#REF!</v>
      </c>
      <c r="AK79" s="99" t="e">
        <v>#REF!</v>
      </c>
      <c r="AL79" s="96" t="e">
        <v>#REF!</v>
      </c>
      <c r="AM79" s="115" t="e">
        <v>#REF!</v>
      </c>
      <c r="AN79" s="117" t="e">
        <v>#REF!</v>
      </c>
      <c r="AO79" s="100" t="e">
        <v>#REF!</v>
      </c>
      <c r="AP79" s="101" t="e">
        <v>#REF!</v>
      </c>
      <c r="AQ79" s="103" t="e">
        <v>#REF!</v>
      </c>
      <c r="AR79" s="104" t="e">
        <v>#REF!</v>
      </c>
      <c r="AS79" s="22" t="e">
        <v>#REF!</v>
      </c>
      <c r="AT79" s="101" t="e">
        <v>#REF!</v>
      </c>
      <c r="AU79" s="103" t="e">
        <v>#REF!</v>
      </c>
      <c r="AV79" s="104" t="e">
        <v>#REF!</v>
      </c>
      <c r="AW79" s="103" t="e">
        <v>#REF!</v>
      </c>
      <c r="AX79" s="104" t="e">
        <v>#REF!</v>
      </c>
      <c r="AY79" s="103" t="e">
        <v>#REF!</v>
      </c>
      <c r="AZ79" s="104" t="e">
        <v>#REF!</v>
      </c>
      <c r="BA79" s="103" t="e">
        <v>#REF!</v>
      </c>
      <c r="BB79" s="104" t="e">
        <v>#REF!</v>
      </c>
      <c r="BC79" s="103" t="e">
        <v>#REF!</v>
      </c>
      <c r="BD79" s="104" t="e">
        <v>#REF!</v>
      </c>
      <c r="BE79" s="103" t="e">
        <v>#REF!</v>
      </c>
      <c r="BF79" s="104" t="e">
        <v>#REF!</v>
      </c>
      <c r="BG79" s="103" t="e">
        <v>#REF!</v>
      </c>
      <c r="BH79" s="104" t="e">
        <v>#REF!</v>
      </c>
      <c r="BI79" s="103" t="e">
        <v>#REF!</v>
      </c>
      <c r="BJ79" s="104" t="e">
        <v>#REF!</v>
      </c>
      <c r="BK79" s="103" t="e">
        <v>#REF!</v>
      </c>
      <c r="BL79" s="104" t="e">
        <v>#REF!</v>
      </c>
      <c r="BM79" s="103" t="e">
        <v>#REF!</v>
      </c>
      <c r="BN79" s="104" t="e">
        <v>#REF!</v>
      </c>
      <c r="BO79" s="103" t="e">
        <v>#REF!</v>
      </c>
      <c r="BP79" s="104" t="e">
        <v>#REF!</v>
      </c>
      <c r="BQ79" s="103" t="e">
        <v>#REF!</v>
      </c>
      <c r="BR79" s="101" t="e">
        <v>#REF!</v>
      </c>
      <c r="BS79" s="103" t="e">
        <v>#REF!</v>
      </c>
      <c r="BT79" s="102" t="e">
        <v>#REF!</v>
      </c>
      <c r="BU79" s="103" t="e">
        <v>#REF!</v>
      </c>
      <c r="BV79" s="102" t="e">
        <v>#REF!</v>
      </c>
      <c r="BW79" s="103" t="e">
        <v>#REF!</v>
      </c>
      <c r="BX79" s="102" t="e">
        <v>#REF!</v>
      </c>
      <c r="BY79" s="103" t="e">
        <v>#REF!</v>
      </c>
      <c r="BZ79" s="102" t="e">
        <v>#REF!</v>
      </c>
      <c r="CA79" s="103" t="e">
        <v>#REF!</v>
      </c>
      <c r="CB79" s="102" t="e">
        <v>#REF!</v>
      </c>
      <c r="CC79" s="103" t="e">
        <v>#REF!</v>
      </c>
      <c r="CD79" s="101" t="e">
        <v>#REF!</v>
      </c>
      <c r="CE79" s="22" t="e">
        <v>#REF!</v>
      </c>
      <c r="CF79" s="101" t="e">
        <v>#REF!</v>
      </c>
      <c r="CG79" s="22" t="e">
        <v>#REF!</v>
      </c>
      <c r="CH79" s="101" t="e">
        <v>#REF!</v>
      </c>
      <c r="CI79" s="187" t="e">
        <v>#REF!</v>
      </c>
      <c r="CJ79" s="187" t="e">
        <v>#REF!</v>
      </c>
      <c r="CK79" s="8" t="e">
        <v>#REF!</v>
      </c>
      <c r="CL79" s="8" t="e">
        <v>#REF!</v>
      </c>
      <c r="CM79" s="8" t="e">
        <v>#REF!</v>
      </c>
      <c r="CN79" s="8" t="e">
        <v>#REF!</v>
      </c>
      <c r="CO79" s="8" t="e">
        <v>#REF!</v>
      </c>
    </row>
    <row r="80" spans="2:93" x14ac:dyDescent="0.25">
      <c r="B80" s="411"/>
      <c r="C80" s="237" t="str">
        <f t="shared" si="9"/>
        <v>2009RC</v>
      </c>
      <c r="D80" s="237">
        <f t="shared" si="10"/>
        <v>2009</v>
      </c>
      <c r="E80" s="237" t="s">
        <v>27</v>
      </c>
      <c r="F80" s="26" t="str">
        <f>VLOOKUP(E80,'Bases de Cálculo'!$B$9:$M$38,12,FALSE)</f>
        <v>Primario</v>
      </c>
      <c r="G80" s="26" t="str">
        <f>VLOOKUP(E80,'Bases de Cálculo'!$B$9:$N$38,13,FALSE)</f>
        <v>Renovable</v>
      </c>
      <c r="H80" s="237" t="e">
        <v>#REF!</v>
      </c>
      <c r="I80" s="96" t="e">
        <v>#REF!</v>
      </c>
      <c r="J80" s="22" t="e">
        <v>#REF!</v>
      </c>
      <c r="K80" s="97" t="e">
        <v>#REF!</v>
      </c>
      <c r="L80" s="22" t="e">
        <v>#REF!</v>
      </c>
      <c r="M80" s="97" t="e">
        <v>#REF!</v>
      </c>
      <c r="N80" s="22" t="e">
        <v>#REF!</v>
      </c>
      <c r="O80" s="97" t="e">
        <v>#REF!</v>
      </c>
      <c r="P80" s="22" t="e">
        <v>#REF!</v>
      </c>
      <c r="Q80" s="97" t="e">
        <v>#REF!</v>
      </c>
      <c r="R80" s="22" t="e">
        <v>#REF!</v>
      </c>
      <c r="S80" s="97" t="e">
        <v>#REF!</v>
      </c>
      <c r="T80" s="22" t="e">
        <v>#REF!</v>
      </c>
      <c r="U80" s="98" t="e">
        <v>#REF!</v>
      </c>
      <c r="V80" s="22" t="e">
        <v>#REF!</v>
      </c>
      <c r="W80" s="98" t="e">
        <v>#REF!</v>
      </c>
      <c r="X80" s="22" t="e">
        <v>#REF!</v>
      </c>
      <c r="Y80" s="99" t="e">
        <v>#REF!</v>
      </c>
      <c r="Z80" s="22" t="e">
        <v>#REF!</v>
      </c>
      <c r="AA80" s="113" t="e">
        <v>#REF!</v>
      </c>
      <c r="AB80" s="22" t="e">
        <v>#REF!</v>
      </c>
      <c r="AC80" s="113" t="e">
        <v>#REF!</v>
      </c>
      <c r="AD80" s="22" t="e">
        <v>#REF!</v>
      </c>
      <c r="AE80" s="113" t="e">
        <v>#REF!</v>
      </c>
      <c r="AF80" s="22" t="e">
        <v>#REF!</v>
      </c>
      <c r="AG80" s="113" t="e">
        <v>#REF!</v>
      </c>
      <c r="AH80" s="22" t="e">
        <v>#REF!</v>
      </c>
      <c r="AI80" s="113" t="e">
        <v>#REF!</v>
      </c>
      <c r="AJ80" s="22" t="e">
        <v>#REF!</v>
      </c>
      <c r="AK80" s="99" t="e">
        <v>#REF!</v>
      </c>
      <c r="AL80" s="96" t="e">
        <v>#REF!</v>
      </c>
      <c r="AM80" s="115" t="e">
        <v>#REF!</v>
      </c>
      <c r="AN80" s="117" t="e">
        <v>#REF!</v>
      </c>
      <c r="AO80" s="100" t="e">
        <v>#REF!</v>
      </c>
      <c r="AP80" s="101" t="e">
        <v>#REF!</v>
      </c>
      <c r="AQ80" s="103" t="e">
        <v>#REF!</v>
      </c>
      <c r="AR80" s="104" t="e">
        <v>#REF!</v>
      </c>
      <c r="AS80" s="22" t="e">
        <v>#REF!</v>
      </c>
      <c r="AT80" s="101" t="e">
        <v>#REF!</v>
      </c>
      <c r="AU80" s="103" t="e">
        <v>#REF!</v>
      </c>
      <c r="AV80" s="104" t="e">
        <v>#REF!</v>
      </c>
      <c r="AW80" s="103" t="e">
        <v>#REF!</v>
      </c>
      <c r="AX80" s="104" t="e">
        <v>#REF!</v>
      </c>
      <c r="AY80" s="103" t="e">
        <v>#REF!</v>
      </c>
      <c r="AZ80" s="104" t="e">
        <v>#REF!</v>
      </c>
      <c r="BA80" s="103" t="e">
        <v>#REF!</v>
      </c>
      <c r="BB80" s="104" t="e">
        <v>#REF!</v>
      </c>
      <c r="BC80" s="103" t="e">
        <v>#REF!</v>
      </c>
      <c r="BD80" s="104" t="e">
        <v>#REF!</v>
      </c>
      <c r="BE80" s="103" t="e">
        <v>#REF!</v>
      </c>
      <c r="BF80" s="104" t="e">
        <v>#REF!</v>
      </c>
      <c r="BG80" s="103" t="e">
        <v>#REF!</v>
      </c>
      <c r="BH80" s="104" t="e">
        <v>#REF!</v>
      </c>
      <c r="BI80" s="103" t="e">
        <v>#REF!</v>
      </c>
      <c r="BJ80" s="104" t="e">
        <v>#REF!</v>
      </c>
      <c r="BK80" s="103" t="e">
        <v>#REF!</v>
      </c>
      <c r="BL80" s="104" t="e">
        <v>#REF!</v>
      </c>
      <c r="BM80" s="103" t="e">
        <v>#REF!</v>
      </c>
      <c r="BN80" s="104" t="e">
        <v>#REF!</v>
      </c>
      <c r="BO80" s="103" t="e">
        <v>#REF!</v>
      </c>
      <c r="BP80" s="104" t="e">
        <v>#REF!</v>
      </c>
      <c r="BQ80" s="103" t="e">
        <v>#REF!</v>
      </c>
      <c r="BR80" s="101" t="e">
        <v>#REF!</v>
      </c>
      <c r="BS80" s="103" t="e">
        <v>#REF!</v>
      </c>
      <c r="BT80" s="102" t="e">
        <v>#REF!</v>
      </c>
      <c r="BU80" s="103" t="e">
        <v>#REF!</v>
      </c>
      <c r="BV80" s="102" t="e">
        <v>#REF!</v>
      </c>
      <c r="BW80" s="103" t="e">
        <v>#REF!</v>
      </c>
      <c r="BX80" s="102" t="e">
        <v>#REF!</v>
      </c>
      <c r="BY80" s="103" t="e">
        <v>#REF!</v>
      </c>
      <c r="BZ80" s="102" t="e">
        <v>#REF!</v>
      </c>
      <c r="CA80" s="103" t="e">
        <v>#REF!</v>
      </c>
      <c r="CB80" s="102" t="e">
        <v>#REF!</v>
      </c>
      <c r="CC80" s="103" t="e">
        <v>#REF!</v>
      </c>
      <c r="CD80" s="101" t="e">
        <v>#REF!</v>
      </c>
      <c r="CE80" s="22" t="e">
        <v>#REF!</v>
      </c>
      <c r="CF80" s="101" t="e">
        <v>#REF!</v>
      </c>
      <c r="CG80" s="22" t="e">
        <v>#REF!</v>
      </c>
      <c r="CH80" s="101" t="e">
        <v>#REF!</v>
      </c>
      <c r="CI80" s="187" t="e">
        <v>#REF!</v>
      </c>
      <c r="CJ80" s="187" t="e">
        <v>#REF!</v>
      </c>
      <c r="CK80" s="8" t="e">
        <v>#REF!</v>
      </c>
      <c r="CL80" s="8" t="e">
        <v>#REF!</v>
      </c>
      <c r="CM80" s="8" t="e">
        <v>#REF!</v>
      </c>
      <c r="CN80" s="8" t="e">
        <v>#REF!</v>
      </c>
      <c r="CO80" s="8" t="e">
        <v>#REF!</v>
      </c>
    </row>
    <row r="81" spans="2:93" x14ac:dyDescent="0.25">
      <c r="B81" s="411"/>
      <c r="C81" s="237" t="str">
        <f t="shared" si="9"/>
        <v>2009OR</v>
      </c>
      <c r="D81" s="237">
        <f t="shared" si="10"/>
        <v>2009</v>
      </c>
      <c r="E81" s="237" t="s">
        <v>113</v>
      </c>
      <c r="F81" s="26" t="str">
        <f>VLOOKUP(E81,'Bases de Cálculo'!$B$9:$M$38,12,FALSE)</f>
        <v>Primario</v>
      </c>
      <c r="G81" s="26" t="str">
        <f>VLOOKUP(E81,'Bases de Cálculo'!$B$9:$N$38,13,FALSE)</f>
        <v>Renovable</v>
      </c>
      <c r="H81" s="237" t="e">
        <v>#REF!</v>
      </c>
      <c r="I81" s="96" t="e">
        <v>#REF!</v>
      </c>
      <c r="J81" s="22" t="e">
        <v>#REF!</v>
      </c>
      <c r="K81" s="97" t="e">
        <v>#REF!</v>
      </c>
      <c r="L81" s="22" t="e">
        <v>#REF!</v>
      </c>
      <c r="M81" s="97" t="e">
        <v>#REF!</v>
      </c>
      <c r="N81" s="22" t="e">
        <v>#REF!</v>
      </c>
      <c r="O81" s="97" t="e">
        <v>#REF!</v>
      </c>
      <c r="P81" s="22" t="e">
        <v>#REF!</v>
      </c>
      <c r="Q81" s="97" t="e">
        <v>#REF!</v>
      </c>
      <c r="R81" s="22" t="e">
        <v>#REF!</v>
      </c>
      <c r="S81" s="97" t="e">
        <v>#REF!</v>
      </c>
      <c r="T81" s="22" t="e">
        <v>#REF!</v>
      </c>
      <c r="U81" s="98" t="e">
        <v>#REF!</v>
      </c>
      <c r="V81" s="22" t="e">
        <v>#REF!</v>
      </c>
      <c r="W81" s="98" t="e">
        <v>#REF!</v>
      </c>
      <c r="X81" s="22" t="e">
        <v>#REF!</v>
      </c>
      <c r="Y81" s="99" t="e">
        <v>#REF!</v>
      </c>
      <c r="Z81" s="22" t="e">
        <v>#REF!</v>
      </c>
      <c r="AA81" s="113" t="e">
        <v>#REF!</v>
      </c>
      <c r="AB81" s="22" t="e">
        <v>#REF!</v>
      </c>
      <c r="AC81" s="113" t="e">
        <v>#REF!</v>
      </c>
      <c r="AD81" s="22" t="e">
        <v>#REF!</v>
      </c>
      <c r="AE81" s="113" t="e">
        <v>#REF!</v>
      </c>
      <c r="AF81" s="22" t="e">
        <v>#REF!</v>
      </c>
      <c r="AG81" s="113" t="e">
        <v>#REF!</v>
      </c>
      <c r="AH81" s="22" t="e">
        <v>#REF!</v>
      </c>
      <c r="AI81" s="113" t="e">
        <v>#REF!</v>
      </c>
      <c r="AJ81" s="22" t="e">
        <v>#REF!</v>
      </c>
      <c r="AK81" s="99" t="e">
        <v>#REF!</v>
      </c>
      <c r="AL81" s="96" t="e">
        <v>#REF!</v>
      </c>
      <c r="AM81" s="115" t="e">
        <v>#REF!</v>
      </c>
      <c r="AN81" s="117" t="e">
        <v>#REF!</v>
      </c>
      <c r="AO81" s="100" t="e">
        <v>#REF!</v>
      </c>
      <c r="AP81" s="101" t="e">
        <v>#REF!</v>
      </c>
      <c r="AQ81" s="103" t="e">
        <v>#REF!</v>
      </c>
      <c r="AR81" s="104" t="e">
        <v>#REF!</v>
      </c>
      <c r="AS81" s="22" t="e">
        <v>#REF!</v>
      </c>
      <c r="AT81" s="101" t="e">
        <v>#REF!</v>
      </c>
      <c r="AU81" s="103" t="e">
        <v>#REF!</v>
      </c>
      <c r="AV81" s="104" t="e">
        <v>#REF!</v>
      </c>
      <c r="AW81" s="103" t="e">
        <v>#REF!</v>
      </c>
      <c r="AX81" s="104" t="e">
        <v>#REF!</v>
      </c>
      <c r="AY81" s="103" t="e">
        <v>#REF!</v>
      </c>
      <c r="AZ81" s="104" t="e">
        <v>#REF!</v>
      </c>
      <c r="BA81" s="103" t="e">
        <v>#REF!</v>
      </c>
      <c r="BB81" s="104" t="e">
        <v>#REF!</v>
      </c>
      <c r="BC81" s="103" t="e">
        <v>#REF!</v>
      </c>
      <c r="BD81" s="104" t="e">
        <v>#REF!</v>
      </c>
      <c r="BE81" s="103" t="e">
        <v>#REF!</v>
      </c>
      <c r="BF81" s="104" t="e">
        <v>#REF!</v>
      </c>
      <c r="BG81" s="103" t="e">
        <v>#REF!</v>
      </c>
      <c r="BH81" s="104" t="e">
        <v>#REF!</v>
      </c>
      <c r="BI81" s="103" t="e">
        <v>#REF!</v>
      </c>
      <c r="BJ81" s="104" t="e">
        <v>#REF!</v>
      </c>
      <c r="BK81" s="103" t="e">
        <v>#REF!</v>
      </c>
      <c r="BL81" s="104" t="e">
        <v>#REF!</v>
      </c>
      <c r="BM81" s="103" t="e">
        <v>#REF!</v>
      </c>
      <c r="BN81" s="104" t="e">
        <v>#REF!</v>
      </c>
      <c r="BO81" s="103" t="e">
        <v>#REF!</v>
      </c>
      <c r="BP81" s="104" t="e">
        <v>#REF!</v>
      </c>
      <c r="BQ81" s="103" t="e">
        <v>#REF!</v>
      </c>
      <c r="BR81" s="101" t="e">
        <v>#REF!</v>
      </c>
      <c r="BS81" s="103" t="e">
        <v>#REF!</v>
      </c>
      <c r="BT81" s="102" t="e">
        <v>#REF!</v>
      </c>
      <c r="BU81" s="103" t="e">
        <v>#REF!</v>
      </c>
      <c r="BV81" s="102" t="e">
        <v>#REF!</v>
      </c>
      <c r="BW81" s="103" t="e">
        <v>#REF!</v>
      </c>
      <c r="BX81" s="102" t="e">
        <v>#REF!</v>
      </c>
      <c r="BY81" s="103" t="e">
        <v>#REF!</v>
      </c>
      <c r="BZ81" s="102" t="e">
        <v>#REF!</v>
      </c>
      <c r="CA81" s="103" t="e">
        <v>#REF!</v>
      </c>
      <c r="CB81" s="102" t="e">
        <v>#REF!</v>
      </c>
      <c r="CC81" s="103" t="e">
        <v>#REF!</v>
      </c>
      <c r="CD81" s="101" t="e">
        <v>#REF!</v>
      </c>
      <c r="CE81" s="22" t="e">
        <v>#REF!</v>
      </c>
      <c r="CF81" s="101" t="e">
        <v>#REF!</v>
      </c>
      <c r="CG81" s="22" t="e">
        <v>#REF!</v>
      </c>
      <c r="CH81" s="101" t="e">
        <v>#REF!</v>
      </c>
      <c r="CI81" s="187" t="e">
        <v>#REF!</v>
      </c>
      <c r="CJ81" s="187" t="e">
        <v>#REF!</v>
      </c>
      <c r="CK81" s="8" t="e">
        <v>#REF!</v>
      </c>
      <c r="CL81" s="8" t="e">
        <v>#REF!</v>
      </c>
      <c r="CM81" s="8" t="e">
        <v>#REF!</v>
      </c>
      <c r="CN81" s="8" t="e">
        <v>#REF!</v>
      </c>
      <c r="CO81" s="8" t="e">
        <v>#REF!</v>
      </c>
    </row>
    <row r="82" spans="2:93" x14ac:dyDescent="0.25">
      <c r="B82" s="410" t="s">
        <v>42</v>
      </c>
      <c r="C82" s="15" t="str">
        <f t="shared" si="9"/>
        <v>2009TOTALS</v>
      </c>
      <c r="D82" s="238">
        <f t="shared" si="10"/>
        <v>2009</v>
      </c>
      <c r="E82" s="15" t="s">
        <v>258</v>
      </c>
      <c r="F82" s="87" t="e">
        <f>VLOOKUP(E82,'Bases de Cálculo'!$B$9:$M$38,12,FALSE)</f>
        <v>#N/A</v>
      </c>
      <c r="G82" s="87" t="e">
        <f>VLOOKUP(E82,'Bases de Cálculo'!$B$9:$N$38,13,FALSE)</f>
        <v>#N/A</v>
      </c>
      <c r="H82" s="238" t="e">
        <v>#REF!</v>
      </c>
      <c r="I82" s="156" t="e">
        <v>#REF!</v>
      </c>
      <c r="J82" s="22" t="e">
        <v>#REF!</v>
      </c>
      <c r="K82" s="23" t="e">
        <v>#REF!</v>
      </c>
      <c r="L82" s="22" t="e">
        <v>#REF!</v>
      </c>
      <c r="M82" s="23" t="e">
        <v>#REF!</v>
      </c>
      <c r="N82" s="22" t="e">
        <v>#REF!</v>
      </c>
      <c r="O82" s="23" t="e">
        <v>#REF!</v>
      </c>
      <c r="P82" s="22" t="e">
        <v>#REF!</v>
      </c>
      <c r="Q82" s="23" t="e">
        <v>#REF!</v>
      </c>
      <c r="R82" s="22" t="e">
        <v>#REF!</v>
      </c>
      <c r="S82" s="23" t="e">
        <v>#REF!</v>
      </c>
      <c r="T82" s="22" t="e">
        <v>#REF!</v>
      </c>
      <c r="U82" s="23" t="e">
        <v>#REF!</v>
      </c>
      <c r="V82" s="22" t="e">
        <v>#REF!</v>
      </c>
      <c r="W82" s="23" t="e">
        <v>#REF!</v>
      </c>
      <c r="X82" s="22" t="e">
        <v>#REF!</v>
      </c>
      <c r="Y82" s="156" t="e">
        <v>#REF!</v>
      </c>
      <c r="Z82" s="22" t="e">
        <v>#REF!</v>
      </c>
      <c r="AA82" s="23" t="e">
        <v>#REF!</v>
      </c>
      <c r="AB82" s="22" t="e">
        <v>#REF!</v>
      </c>
      <c r="AC82" s="23" t="e">
        <v>#REF!</v>
      </c>
      <c r="AD82" s="22" t="e">
        <v>#REF!</v>
      </c>
      <c r="AE82" s="23" t="e">
        <v>#REF!</v>
      </c>
      <c r="AF82" s="22" t="e">
        <v>#REF!</v>
      </c>
      <c r="AG82" s="23" t="e">
        <v>#REF!</v>
      </c>
      <c r="AH82" s="22" t="e">
        <v>#REF!</v>
      </c>
      <c r="AI82" s="23" t="e">
        <v>#REF!</v>
      </c>
      <c r="AJ82" s="22" t="e">
        <v>#REF!</v>
      </c>
      <c r="AK82" s="23" t="e">
        <v>#REF!</v>
      </c>
      <c r="AL82" s="156" t="e">
        <v>#REF!</v>
      </c>
      <c r="AM82" s="22" t="e">
        <v>#REF!</v>
      </c>
      <c r="AN82" s="156" t="e">
        <v>#REF!</v>
      </c>
      <c r="AO82" s="22" t="e">
        <v>#REF!</v>
      </c>
      <c r="AP82" s="23" t="e">
        <v>#REF!</v>
      </c>
      <c r="AQ82" s="22" t="e">
        <v>#REF!</v>
      </c>
      <c r="AR82" s="23" t="e">
        <v>#REF!</v>
      </c>
      <c r="AS82" s="22" t="e">
        <v>#REF!</v>
      </c>
      <c r="AT82" s="156" t="e">
        <v>#REF!</v>
      </c>
      <c r="AU82" s="22" t="e">
        <v>#REF!</v>
      </c>
      <c r="AV82" s="23" t="e">
        <v>#REF!</v>
      </c>
      <c r="AW82" s="22" t="e">
        <v>#REF!</v>
      </c>
      <c r="AX82" s="23" t="e">
        <v>#REF!</v>
      </c>
      <c r="AY82" s="22" t="e">
        <v>#REF!</v>
      </c>
      <c r="AZ82" s="23" t="e">
        <v>#REF!</v>
      </c>
      <c r="BA82" s="22" t="e">
        <v>#REF!</v>
      </c>
      <c r="BB82" s="23" t="e">
        <v>#REF!</v>
      </c>
      <c r="BC82" s="22" t="e">
        <v>#REF!</v>
      </c>
      <c r="BD82" s="23" t="e">
        <v>#REF!</v>
      </c>
      <c r="BE82" s="22" t="e">
        <v>#REF!</v>
      </c>
      <c r="BF82" s="23" t="e">
        <v>#REF!</v>
      </c>
      <c r="BG82" s="22" t="e">
        <v>#REF!</v>
      </c>
      <c r="BH82" s="23" t="e">
        <v>#REF!</v>
      </c>
      <c r="BI82" s="22" t="e">
        <v>#REF!</v>
      </c>
      <c r="BJ82" s="23" t="e">
        <v>#REF!</v>
      </c>
      <c r="BK82" s="22" t="e">
        <v>#REF!</v>
      </c>
      <c r="BL82" s="23" t="e">
        <v>#REF!</v>
      </c>
      <c r="BM82" s="22" t="e">
        <v>#REF!</v>
      </c>
      <c r="BN82" s="23" t="e">
        <v>#REF!</v>
      </c>
      <c r="BO82" s="22" t="e">
        <v>#REF!</v>
      </c>
      <c r="BP82" s="23" t="e">
        <v>#REF!</v>
      </c>
      <c r="BQ82" s="22" t="e">
        <v>#REF!</v>
      </c>
      <c r="BR82" s="156" t="e">
        <v>#REF!</v>
      </c>
      <c r="BS82" s="22" t="e">
        <v>#REF!</v>
      </c>
      <c r="BT82" s="23" t="e">
        <v>#REF!</v>
      </c>
      <c r="BU82" s="22" t="e">
        <v>#REF!</v>
      </c>
      <c r="BV82" s="23" t="e">
        <v>#REF!</v>
      </c>
      <c r="BW82" s="22" t="e">
        <v>#REF!</v>
      </c>
      <c r="BX82" s="23" t="e">
        <v>#REF!</v>
      </c>
      <c r="BY82" s="22" t="e">
        <v>#REF!</v>
      </c>
      <c r="BZ82" s="23" t="e">
        <v>#REF!</v>
      </c>
      <c r="CA82" s="22" t="e">
        <v>#REF!</v>
      </c>
      <c r="CB82" s="23" t="e">
        <v>#REF!</v>
      </c>
      <c r="CC82" s="22" t="e">
        <v>#REF!</v>
      </c>
      <c r="CD82" s="156" t="e">
        <v>#REF!</v>
      </c>
      <c r="CE82" s="22" t="e">
        <v>#REF!</v>
      </c>
      <c r="CF82" s="156" t="e">
        <v>#REF!</v>
      </c>
      <c r="CG82" s="22" t="e">
        <v>#REF!</v>
      </c>
      <c r="CH82" s="156" t="e">
        <v>#REF!</v>
      </c>
      <c r="CI82" s="187" t="e">
        <v>#REF!</v>
      </c>
      <c r="CJ82" s="187" t="e">
        <v>#REF!</v>
      </c>
      <c r="CK82" s="8" t="e">
        <v>#REF!</v>
      </c>
      <c r="CL82" s="8" t="e">
        <v>#REF!</v>
      </c>
      <c r="CM82" s="8" t="e">
        <v>#REF!</v>
      </c>
      <c r="CN82" s="8" t="e">
        <v>#REF!</v>
      </c>
      <c r="CO82" s="8" t="e">
        <v>#REF!</v>
      </c>
    </row>
    <row r="83" spans="2:93" x14ac:dyDescent="0.25">
      <c r="B83" s="410"/>
      <c r="C83" s="15" t="str">
        <f t="shared" si="9"/>
        <v>2009AC</v>
      </c>
      <c r="D83" s="238">
        <f t="shared" si="10"/>
        <v>2009</v>
      </c>
      <c r="E83" s="15" t="s">
        <v>28</v>
      </c>
      <c r="F83" s="87" t="str">
        <f>VLOOKUP(E83,'Bases de Cálculo'!$B$9:$M$38,12,FALSE)</f>
        <v>Secundario</v>
      </c>
      <c r="G83" s="87" t="str">
        <f>VLOOKUP(E83,'Bases de Cálculo'!$B$9:$N$38,13,FALSE)</f>
        <v>Renovable</v>
      </c>
      <c r="H83" s="238" t="e">
        <v>#REF!</v>
      </c>
      <c r="I83" s="96" t="e">
        <v>#REF!</v>
      </c>
      <c r="J83" s="22" t="e">
        <v>#REF!</v>
      </c>
      <c r="K83" s="97" t="e">
        <v>#REF!</v>
      </c>
      <c r="L83" s="22" t="e">
        <v>#REF!</v>
      </c>
      <c r="M83" s="97" t="e">
        <v>#REF!</v>
      </c>
      <c r="N83" s="22" t="e">
        <v>#REF!</v>
      </c>
      <c r="O83" s="97" t="e">
        <v>#REF!</v>
      </c>
      <c r="P83" s="22" t="e">
        <v>#REF!</v>
      </c>
      <c r="Q83" s="97" t="e">
        <v>#REF!</v>
      </c>
      <c r="R83" s="22" t="e">
        <v>#REF!</v>
      </c>
      <c r="S83" s="97" t="e">
        <v>#REF!</v>
      </c>
      <c r="T83" s="22" t="e">
        <v>#REF!</v>
      </c>
      <c r="U83" s="98" t="e">
        <v>#REF!</v>
      </c>
      <c r="V83" s="22" t="e">
        <v>#REF!</v>
      </c>
      <c r="W83" s="98" t="e">
        <v>#REF!</v>
      </c>
      <c r="X83" s="22" t="e">
        <v>#REF!</v>
      </c>
      <c r="Y83" s="99" t="e">
        <v>#REF!</v>
      </c>
      <c r="Z83" s="22" t="e">
        <v>#REF!</v>
      </c>
      <c r="AA83" s="113" t="e">
        <v>#REF!</v>
      </c>
      <c r="AB83" s="22" t="e">
        <v>#REF!</v>
      </c>
      <c r="AC83" s="113" t="e">
        <v>#REF!</v>
      </c>
      <c r="AD83" s="22" t="e">
        <v>#REF!</v>
      </c>
      <c r="AE83" s="113" t="e">
        <v>#REF!</v>
      </c>
      <c r="AF83" s="22" t="e">
        <v>#REF!</v>
      </c>
      <c r="AG83" s="113" t="e">
        <v>#REF!</v>
      </c>
      <c r="AH83" s="22" t="e">
        <v>#REF!</v>
      </c>
      <c r="AI83" s="113" t="e">
        <v>#REF!</v>
      </c>
      <c r="AJ83" s="22" t="e">
        <v>#REF!</v>
      </c>
      <c r="AK83" s="99" t="e">
        <v>#REF!</v>
      </c>
      <c r="AL83" s="96" t="e">
        <v>#REF!</v>
      </c>
      <c r="AM83" s="115" t="e">
        <v>#REF!</v>
      </c>
      <c r="AN83" s="117" t="e">
        <v>#REF!</v>
      </c>
      <c r="AO83" s="100" t="e">
        <v>#REF!</v>
      </c>
      <c r="AP83" s="101" t="e">
        <v>#REF!</v>
      </c>
      <c r="AQ83" s="103" t="e">
        <v>#REF!</v>
      </c>
      <c r="AR83" s="104" t="e">
        <v>#REF!</v>
      </c>
      <c r="AS83" s="22" t="e">
        <v>#REF!</v>
      </c>
      <c r="AT83" s="101" t="e">
        <v>#REF!</v>
      </c>
      <c r="AU83" s="103" t="e">
        <v>#REF!</v>
      </c>
      <c r="AV83" s="104" t="e">
        <v>#REF!</v>
      </c>
      <c r="AW83" s="103" t="e">
        <v>#REF!</v>
      </c>
      <c r="AX83" s="104" t="e">
        <v>#REF!</v>
      </c>
      <c r="AY83" s="103" t="e">
        <v>#REF!</v>
      </c>
      <c r="AZ83" s="104" t="e">
        <v>#REF!</v>
      </c>
      <c r="BA83" s="103" t="e">
        <v>#REF!</v>
      </c>
      <c r="BB83" s="104" t="e">
        <v>#REF!</v>
      </c>
      <c r="BC83" s="103" t="e">
        <v>#REF!</v>
      </c>
      <c r="BD83" s="104" t="e">
        <v>#REF!</v>
      </c>
      <c r="BE83" s="103" t="e">
        <v>#REF!</v>
      </c>
      <c r="BF83" s="104" t="e">
        <v>#REF!</v>
      </c>
      <c r="BG83" s="103" t="e">
        <v>#REF!</v>
      </c>
      <c r="BH83" s="104" t="e">
        <v>#REF!</v>
      </c>
      <c r="BI83" s="103" t="e">
        <v>#REF!</v>
      </c>
      <c r="BJ83" s="104" t="e">
        <v>#REF!</v>
      </c>
      <c r="BK83" s="103" t="e">
        <v>#REF!</v>
      </c>
      <c r="BL83" s="104" t="e">
        <v>#REF!</v>
      </c>
      <c r="BM83" s="103" t="e">
        <v>#REF!</v>
      </c>
      <c r="BN83" s="104" t="e">
        <v>#REF!</v>
      </c>
      <c r="BO83" s="103" t="e">
        <v>#REF!</v>
      </c>
      <c r="BP83" s="104" t="e">
        <v>#REF!</v>
      </c>
      <c r="BQ83" s="103" t="e">
        <v>#REF!</v>
      </c>
      <c r="BR83" s="101" t="e">
        <v>#REF!</v>
      </c>
      <c r="BS83" s="103" t="e">
        <v>#REF!</v>
      </c>
      <c r="BT83" s="102" t="e">
        <v>#REF!</v>
      </c>
      <c r="BU83" s="103" t="e">
        <v>#REF!</v>
      </c>
      <c r="BV83" s="102" t="e">
        <v>#REF!</v>
      </c>
      <c r="BW83" s="103" t="e">
        <v>#REF!</v>
      </c>
      <c r="BX83" s="102" t="e">
        <v>#REF!</v>
      </c>
      <c r="BY83" s="103" t="e">
        <v>#REF!</v>
      </c>
      <c r="BZ83" s="102" t="e">
        <v>#REF!</v>
      </c>
      <c r="CA83" s="103" t="e">
        <v>#REF!</v>
      </c>
      <c r="CB83" s="102" t="e">
        <v>#REF!</v>
      </c>
      <c r="CC83" s="103" t="e">
        <v>#REF!</v>
      </c>
      <c r="CD83" s="101" t="e">
        <v>#REF!</v>
      </c>
      <c r="CE83" s="22" t="e">
        <v>#REF!</v>
      </c>
      <c r="CF83" s="101" t="e">
        <v>#REF!</v>
      </c>
      <c r="CG83" s="22" t="e">
        <v>#REF!</v>
      </c>
      <c r="CH83" s="101" t="e">
        <v>#REF!</v>
      </c>
      <c r="CI83" s="187" t="e">
        <v>#REF!</v>
      </c>
      <c r="CJ83" s="187" t="e">
        <v>#REF!</v>
      </c>
      <c r="CK83" s="8" t="e">
        <v>#REF!</v>
      </c>
      <c r="CL83" s="8" t="e">
        <v>#REF!</v>
      </c>
      <c r="CM83" s="8" t="e">
        <v>#REF!</v>
      </c>
      <c r="CN83" s="8" t="e">
        <v>#REF!</v>
      </c>
      <c r="CO83" s="8" t="e">
        <v>#REF!</v>
      </c>
    </row>
    <row r="84" spans="2:93" x14ac:dyDescent="0.25">
      <c r="B84" s="410"/>
      <c r="C84" s="15" t="str">
        <f t="shared" si="9"/>
        <v>2009BI</v>
      </c>
      <c r="D84" s="238">
        <f t="shared" si="10"/>
        <v>2009</v>
      </c>
      <c r="E84" s="15" t="s">
        <v>29</v>
      </c>
      <c r="F84" s="87" t="str">
        <f>VLOOKUP(E84,'Bases de Cálculo'!$B$9:$M$38,12,FALSE)</f>
        <v>Secundario</v>
      </c>
      <c r="G84" s="87" t="str">
        <f>VLOOKUP(E84,'Bases de Cálculo'!$B$9:$N$38,13,FALSE)</f>
        <v>Renovable</v>
      </c>
      <c r="H84" s="238" t="e">
        <v>#REF!</v>
      </c>
      <c r="I84" s="96" t="e">
        <v>#REF!</v>
      </c>
      <c r="J84" s="22" t="e">
        <v>#REF!</v>
      </c>
      <c r="K84" s="97" t="e">
        <v>#REF!</v>
      </c>
      <c r="L84" s="22" t="e">
        <v>#REF!</v>
      </c>
      <c r="M84" s="97" t="e">
        <v>#REF!</v>
      </c>
      <c r="N84" s="22" t="e">
        <v>#REF!</v>
      </c>
      <c r="O84" s="97" t="e">
        <v>#REF!</v>
      </c>
      <c r="P84" s="22" t="e">
        <v>#REF!</v>
      </c>
      <c r="Q84" s="97" t="e">
        <v>#REF!</v>
      </c>
      <c r="R84" s="22" t="e">
        <v>#REF!</v>
      </c>
      <c r="S84" s="97" t="e">
        <v>#REF!</v>
      </c>
      <c r="T84" s="22" t="e">
        <v>#REF!</v>
      </c>
      <c r="U84" s="98" t="e">
        <v>#REF!</v>
      </c>
      <c r="V84" s="22" t="e">
        <v>#REF!</v>
      </c>
      <c r="W84" s="98" t="e">
        <v>#REF!</v>
      </c>
      <c r="X84" s="22" t="e">
        <v>#REF!</v>
      </c>
      <c r="Y84" s="99" t="e">
        <v>#REF!</v>
      </c>
      <c r="Z84" s="22" t="e">
        <v>#REF!</v>
      </c>
      <c r="AA84" s="113" t="e">
        <v>#REF!</v>
      </c>
      <c r="AB84" s="22" t="e">
        <v>#REF!</v>
      </c>
      <c r="AC84" s="113" t="e">
        <v>#REF!</v>
      </c>
      <c r="AD84" s="22" t="e">
        <v>#REF!</v>
      </c>
      <c r="AE84" s="113" t="e">
        <v>#REF!</v>
      </c>
      <c r="AF84" s="22" t="e">
        <v>#REF!</v>
      </c>
      <c r="AG84" s="113" t="e">
        <v>#REF!</v>
      </c>
      <c r="AH84" s="22" t="e">
        <v>#REF!</v>
      </c>
      <c r="AI84" s="113" t="e">
        <v>#REF!</v>
      </c>
      <c r="AJ84" s="22" t="e">
        <v>#REF!</v>
      </c>
      <c r="AK84" s="99" t="e">
        <v>#REF!</v>
      </c>
      <c r="AL84" s="96" t="e">
        <v>#REF!</v>
      </c>
      <c r="AM84" s="115" t="e">
        <v>#REF!</v>
      </c>
      <c r="AN84" s="117" t="e">
        <v>#REF!</v>
      </c>
      <c r="AO84" s="100" t="e">
        <v>#REF!</v>
      </c>
      <c r="AP84" s="101" t="e">
        <v>#REF!</v>
      </c>
      <c r="AQ84" s="103" t="e">
        <v>#REF!</v>
      </c>
      <c r="AR84" s="104" t="e">
        <v>#REF!</v>
      </c>
      <c r="AS84" s="22" t="e">
        <v>#REF!</v>
      </c>
      <c r="AT84" s="101" t="e">
        <v>#REF!</v>
      </c>
      <c r="AU84" s="103" t="e">
        <v>#REF!</v>
      </c>
      <c r="AV84" s="104" t="e">
        <v>#REF!</v>
      </c>
      <c r="AW84" s="103" t="e">
        <v>#REF!</v>
      </c>
      <c r="AX84" s="104" t="e">
        <v>#REF!</v>
      </c>
      <c r="AY84" s="103" t="e">
        <v>#REF!</v>
      </c>
      <c r="AZ84" s="104" t="e">
        <v>#REF!</v>
      </c>
      <c r="BA84" s="103" t="e">
        <v>#REF!</v>
      </c>
      <c r="BB84" s="104" t="e">
        <v>#REF!</v>
      </c>
      <c r="BC84" s="103" t="e">
        <v>#REF!</v>
      </c>
      <c r="BD84" s="104" t="e">
        <v>#REF!</v>
      </c>
      <c r="BE84" s="103" t="e">
        <v>#REF!</v>
      </c>
      <c r="BF84" s="104" t="e">
        <v>#REF!</v>
      </c>
      <c r="BG84" s="103" t="e">
        <v>#REF!</v>
      </c>
      <c r="BH84" s="104" t="e">
        <v>#REF!</v>
      </c>
      <c r="BI84" s="103" t="e">
        <v>#REF!</v>
      </c>
      <c r="BJ84" s="104" t="e">
        <v>#REF!</v>
      </c>
      <c r="BK84" s="103" t="e">
        <v>#REF!</v>
      </c>
      <c r="BL84" s="104" t="e">
        <v>#REF!</v>
      </c>
      <c r="BM84" s="103" t="e">
        <v>#REF!</v>
      </c>
      <c r="BN84" s="104" t="e">
        <v>#REF!</v>
      </c>
      <c r="BO84" s="103" t="e">
        <v>#REF!</v>
      </c>
      <c r="BP84" s="104" t="e">
        <v>#REF!</v>
      </c>
      <c r="BQ84" s="103" t="e">
        <v>#REF!</v>
      </c>
      <c r="BR84" s="101" t="e">
        <v>#REF!</v>
      </c>
      <c r="BS84" s="103" t="e">
        <v>#REF!</v>
      </c>
      <c r="BT84" s="102" t="e">
        <v>#REF!</v>
      </c>
      <c r="BU84" s="103" t="e">
        <v>#REF!</v>
      </c>
      <c r="BV84" s="102" t="e">
        <v>#REF!</v>
      </c>
      <c r="BW84" s="103" t="e">
        <v>#REF!</v>
      </c>
      <c r="BX84" s="102" t="e">
        <v>#REF!</v>
      </c>
      <c r="BY84" s="103" t="e">
        <v>#REF!</v>
      </c>
      <c r="BZ84" s="102" t="e">
        <v>#REF!</v>
      </c>
      <c r="CA84" s="103" t="e">
        <v>#REF!</v>
      </c>
      <c r="CB84" s="102" t="e">
        <v>#REF!</v>
      </c>
      <c r="CC84" s="103" t="e">
        <v>#REF!</v>
      </c>
      <c r="CD84" s="101" t="e">
        <v>#REF!</v>
      </c>
      <c r="CE84" s="22" t="e">
        <v>#REF!</v>
      </c>
      <c r="CF84" s="101" t="e">
        <v>#REF!</v>
      </c>
      <c r="CG84" s="22" t="e">
        <v>#REF!</v>
      </c>
      <c r="CH84" s="101" t="e">
        <v>#REF!</v>
      </c>
      <c r="CI84" s="187" t="e">
        <v>#REF!</v>
      </c>
      <c r="CJ84" s="187" t="e">
        <v>#REF!</v>
      </c>
      <c r="CK84" s="8" t="e">
        <v>#REF!</v>
      </c>
      <c r="CL84" s="8" t="e">
        <v>#REF!</v>
      </c>
      <c r="CM84" s="8" t="e">
        <v>#REF!</v>
      </c>
      <c r="CN84" s="8" t="e">
        <v>#REF!</v>
      </c>
      <c r="CO84" s="8" t="e">
        <v>#REF!</v>
      </c>
    </row>
    <row r="85" spans="2:93" x14ac:dyDescent="0.25">
      <c r="B85" s="410"/>
      <c r="C85" s="15" t="str">
        <f t="shared" si="9"/>
        <v>2009CL</v>
      </c>
      <c r="D85" s="238">
        <f t="shared" si="10"/>
        <v>2009</v>
      </c>
      <c r="E85" s="15" t="s">
        <v>30</v>
      </c>
      <c r="F85" s="87" t="str">
        <f>VLOOKUP(E85,'Bases de Cálculo'!$B$9:$M$38,12,FALSE)</f>
        <v>Secundario</v>
      </c>
      <c r="G85" s="87" t="str">
        <f>VLOOKUP(E85,'Bases de Cálculo'!$B$9:$N$38,13,FALSE)</f>
        <v>Renovable</v>
      </c>
      <c r="H85" s="238" t="e">
        <v>#REF!</v>
      </c>
      <c r="I85" s="96" t="e">
        <v>#REF!</v>
      </c>
      <c r="J85" s="22" t="e">
        <v>#REF!</v>
      </c>
      <c r="K85" s="97" t="e">
        <v>#REF!</v>
      </c>
      <c r="L85" s="22" t="e">
        <v>#REF!</v>
      </c>
      <c r="M85" s="97" t="e">
        <v>#REF!</v>
      </c>
      <c r="N85" s="22" t="e">
        <v>#REF!</v>
      </c>
      <c r="O85" s="97" t="e">
        <v>#REF!</v>
      </c>
      <c r="P85" s="22" t="e">
        <v>#REF!</v>
      </c>
      <c r="Q85" s="97" t="e">
        <v>#REF!</v>
      </c>
      <c r="R85" s="22" t="e">
        <v>#REF!</v>
      </c>
      <c r="S85" s="97" t="e">
        <v>#REF!</v>
      </c>
      <c r="T85" s="22" t="e">
        <v>#REF!</v>
      </c>
      <c r="U85" s="98" t="e">
        <v>#REF!</v>
      </c>
      <c r="V85" s="22" t="e">
        <v>#REF!</v>
      </c>
      <c r="W85" s="98" t="e">
        <v>#REF!</v>
      </c>
      <c r="X85" s="22" t="e">
        <v>#REF!</v>
      </c>
      <c r="Y85" s="99" t="e">
        <v>#REF!</v>
      </c>
      <c r="Z85" s="22" t="e">
        <v>#REF!</v>
      </c>
      <c r="AA85" s="113" t="e">
        <v>#REF!</v>
      </c>
      <c r="AB85" s="22" t="e">
        <v>#REF!</v>
      </c>
      <c r="AC85" s="113" t="e">
        <v>#REF!</v>
      </c>
      <c r="AD85" s="22" t="e">
        <v>#REF!</v>
      </c>
      <c r="AE85" s="113" t="e">
        <v>#REF!</v>
      </c>
      <c r="AF85" s="22" t="e">
        <v>#REF!</v>
      </c>
      <c r="AG85" s="113" t="e">
        <v>#REF!</v>
      </c>
      <c r="AH85" s="22" t="e">
        <v>#REF!</v>
      </c>
      <c r="AI85" s="113" t="e">
        <v>#REF!</v>
      </c>
      <c r="AJ85" s="22" t="e">
        <v>#REF!</v>
      </c>
      <c r="AK85" s="99" t="e">
        <v>#REF!</v>
      </c>
      <c r="AL85" s="96" t="e">
        <v>#REF!</v>
      </c>
      <c r="AM85" s="115" t="e">
        <v>#REF!</v>
      </c>
      <c r="AN85" s="117" t="e">
        <v>#REF!</v>
      </c>
      <c r="AO85" s="100" t="e">
        <v>#REF!</v>
      </c>
      <c r="AP85" s="101" t="e">
        <v>#REF!</v>
      </c>
      <c r="AQ85" s="103" t="e">
        <v>#REF!</v>
      </c>
      <c r="AR85" s="104" t="e">
        <v>#REF!</v>
      </c>
      <c r="AS85" s="22" t="e">
        <v>#REF!</v>
      </c>
      <c r="AT85" s="101" t="e">
        <v>#REF!</v>
      </c>
      <c r="AU85" s="103" t="e">
        <v>#REF!</v>
      </c>
      <c r="AV85" s="104" t="e">
        <v>#REF!</v>
      </c>
      <c r="AW85" s="103" t="e">
        <v>#REF!</v>
      </c>
      <c r="AX85" s="104" t="e">
        <v>#REF!</v>
      </c>
      <c r="AY85" s="103" t="e">
        <v>#REF!</v>
      </c>
      <c r="AZ85" s="104" t="e">
        <v>#REF!</v>
      </c>
      <c r="BA85" s="103" t="e">
        <v>#REF!</v>
      </c>
      <c r="BB85" s="104" t="e">
        <v>#REF!</v>
      </c>
      <c r="BC85" s="103" t="e">
        <v>#REF!</v>
      </c>
      <c r="BD85" s="104" t="e">
        <v>#REF!</v>
      </c>
      <c r="BE85" s="103" t="e">
        <v>#REF!</v>
      </c>
      <c r="BF85" s="104" t="e">
        <v>#REF!</v>
      </c>
      <c r="BG85" s="103" t="e">
        <v>#REF!</v>
      </c>
      <c r="BH85" s="104" t="e">
        <v>#REF!</v>
      </c>
      <c r="BI85" s="103" t="e">
        <v>#REF!</v>
      </c>
      <c r="BJ85" s="104" t="e">
        <v>#REF!</v>
      </c>
      <c r="BK85" s="103" t="e">
        <v>#REF!</v>
      </c>
      <c r="BL85" s="104" t="e">
        <v>#REF!</v>
      </c>
      <c r="BM85" s="103" t="e">
        <v>#REF!</v>
      </c>
      <c r="BN85" s="104" t="e">
        <v>#REF!</v>
      </c>
      <c r="BO85" s="103" t="e">
        <v>#REF!</v>
      </c>
      <c r="BP85" s="104" t="e">
        <v>#REF!</v>
      </c>
      <c r="BQ85" s="103" t="e">
        <v>#REF!</v>
      </c>
      <c r="BR85" s="101" t="e">
        <v>#REF!</v>
      </c>
      <c r="BS85" s="103" t="e">
        <v>#REF!</v>
      </c>
      <c r="BT85" s="102" t="e">
        <v>#REF!</v>
      </c>
      <c r="BU85" s="103" t="e">
        <v>#REF!</v>
      </c>
      <c r="BV85" s="102" t="e">
        <v>#REF!</v>
      </c>
      <c r="BW85" s="103" t="e">
        <v>#REF!</v>
      </c>
      <c r="BX85" s="102" t="e">
        <v>#REF!</v>
      </c>
      <c r="BY85" s="103" t="e">
        <v>#REF!</v>
      </c>
      <c r="BZ85" s="102" t="e">
        <v>#REF!</v>
      </c>
      <c r="CA85" s="103" t="e">
        <v>#REF!</v>
      </c>
      <c r="CB85" s="102" t="e">
        <v>#REF!</v>
      </c>
      <c r="CC85" s="103" t="e">
        <v>#REF!</v>
      </c>
      <c r="CD85" s="101" t="e">
        <v>#REF!</v>
      </c>
      <c r="CE85" s="22" t="e">
        <v>#REF!</v>
      </c>
      <c r="CF85" s="101" t="e">
        <v>#REF!</v>
      </c>
      <c r="CG85" s="22" t="e">
        <v>#REF!</v>
      </c>
      <c r="CH85" s="101" t="e">
        <v>#REF!</v>
      </c>
      <c r="CI85" s="187" t="e">
        <v>#REF!</v>
      </c>
      <c r="CJ85" s="187" t="e">
        <v>#REF!</v>
      </c>
      <c r="CK85" s="8" t="e">
        <v>#REF!</v>
      </c>
      <c r="CL85" s="8" t="e">
        <v>#REF!</v>
      </c>
      <c r="CM85" s="8" t="e">
        <v>#REF!</v>
      </c>
      <c r="CN85" s="8" t="e">
        <v>#REF!</v>
      </c>
      <c r="CO85" s="8" t="e">
        <v>#REF!</v>
      </c>
    </row>
    <row r="86" spans="2:93" x14ac:dyDescent="0.25">
      <c r="B86" s="410"/>
      <c r="C86" s="15" t="str">
        <f t="shared" si="9"/>
        <v>2009CQ</v>
      </c>
      <c r="D86" s="238">
        <f t="shared" si="10"/>
        <v>2009</v>
      </c>
      <c r="E86" s="15" t="s">
        <v>31</v>
      </c>
      <c r="F86" s="87" t="str">
        <f>VLOOKUP(E86,'Bases de Cálculo'!$B$9:$M$38,12,FALSE)</f>
        <v>Secundario</v>
      </c>
      <c r="G86" s="87" t="str">
        <f>VLOOKUP(E86,'Bases de Cálculo'!$B$9:$N$38,13,FALSE)</f>
        <v>No Renovable</v>
      </c>
      <c r="H86" s="238" t="e">
        <v>#REF!</v>
      </c>
      <c r="I86" s="96" t="e">
        <v>#REF!</v>
      </c>
      <c r="J86" s="22" t="e">
        <v>#REF!</v>
      </c>
      <c r="K86" s="97" t="e">
        <v>#REF!</v>
      </c>
      <c r="L86" s="22" t="e">
        <v>#REF!</v>
      </c>
      <c r="M86" s="97" t="e">
        <v>#REF!</v>
      </c>
      <c r="N86" s="22" t="e">
        <v>#REF!</v>
      </c>
      <c r="O86" s="97" t="e">
        <v>#REF!</v>
      </c>
      <c r="P86" s="22" t="e">
        <v>#REF!</v>
      </c>
      <c r="Q86" s="97" t="e">
        <v>#REF!</v>
      </c>
      <c r="R86" s="22" t="e">
        <v>#REF!</v>
      </c>
      <c r="S86" s="97" t="e">
        <v>#REF!</v>
      </c>
      <c r="T86" s="22" t="e">
        <v>#REF!</v>
      </c>
      <c r="U86" s="98" t="e">
        <v>#REF!</v>
      </c>
      <c r="V86" s="22" t="e">
        <v>#REF!</v>
      </c>
      <c r="W86" s="98" t="e">
        <v>#REF!</v>
      </c>
      <c r="X86" s="22" t="e">
        <v>#REF!</v>
      </c>
      <c r="Y86" s="99" t="e">
        <v>#REF!</v>
      </c>
      <c r="Z86" s="22" t="e">
        <v>#REF!</v>
      </c>
      <c r="AA86" s="113" t="e">
        <v>#REF!</v>
      </c>
      <c r="AB86" s="22" t="e">
        <v>#REF!</v>
      </c>
      <c r="AC86" s="113" t="e">
        <v>#REF!</v>
      </c>
      <c r="AD86" s="22" t="e">
        <v>#REF!</v>
      </c>
      <c r="AE86" s="113" t="e">
        <v>#REF!</v>
      </c>
      <c r="AF86" s="22" t="e">
        <v>#REF!</v>
      </c>
      <c r="AG86" s="113" t="e">
        <v>#REF!</v>
      </c>
      <c r="AH86" s="22" t="e">
        <v>#REF!</v>
      </c>
      <c r="AI86" s="113" t="e">
        <v>#REF!</v>
      </c>
      <c r="AJ86" s="22" t="e">
        <v>#REF!</v>
      </c>
      <c r="AK86" s="99" t="e">
        <v>#REF!</v>
      </c>
      <c r="AL86" s="96" t="e">
        <v>#REF!</v>
      </c>
      <c r="AM86" s="115" t="e">
        <v>#REF!</v>
      </c>
      <c r="AN86" s="117" t="e">
        <v>#REF!</v>
      </c>
      <c r="AO86" s="100" t="e">
        <v>#REF!</v>
      </c>
      <c r="AP86" s="101" t="e">
        <v>#REF!</v>
      </c>
      <c r="AQ86" s="103" t="e">
        <v>#REF!</v>
      </c>
      <c r="AR86" s="104" t="e">
        <v>#REF!</v>
      </c>
      <c r="AS86" s="22" t="e">
        <v>#REF!</v>
      </c>
      <c r="AT86" s="101" t="e">
        <v>#REF!</v>
      </c>
      <c r="AU86" s="103" t="e">
        <v>#REF!</v>
      </c>
      <c r="AV86" s="104" t="e">
        <v>#REF!</v>
      </c>
      <c r="AW86" s="103" t="e">
        <v>#REF!</v>
      </c>
      <c r="AX86" s="104" t="e">
        <v>#REF!</v>
      </c>
      <c r="AY86" s="103" t="e">
        <v>#REF!</v>
      </c>
      <c r="AZ86" s="104" t="e">
        <v>#REF!</v>
      </c>
      <c r="BA86" s="103" t="e">
        <v>#REF!</v>
      </c>
      <c r="BB86" s="104" t="e">
        <v>#REF!</v>
      </c>
      <c r="BC86" s="103" t="e">
        <v>#REF!</v>
      </c>
      <c r="BD86" s="104" t="e">
        <v>#REF!</v>
      </c>
      <c r="BE86" s="103" t="e">
        <v>#REF!</v>
      </c>
      <c r="BF86" s="104" t="e">
        <v>#REF!</v>
      </c>
      <c r="BG86" s="103" t="e">
        <v>#REF!</v>
      </c>
      <c r="BH86" s="104" t="e">
        <v>#REF!</v>
      </c>
      <c r="BI86" s="103" t="e">
        <v>#REF!</v>
      </c>
      <c r="BJ86" s="104" t="e">
        <v>#REF!</v>
      </c>
      <c r="BK86" s="103" t="e">
        <v>#REF!</v>
      </c>
      <c r="BL86" s="104" t="e">
        <v>#REF!</v>
      </c>
      <c r="BM86" s="103" t="e">
        <v>#REF!</v>
      </c>
      <c r="BN86" s="104" t="e">
        <v>#REF!</v>
      </c>
      <c r="BO86" s="103" t="e">
        <v>#REF!</v>
      </c>
      <c r="BP86" s="104" t="e">
        <v>#REF!</v>
      </c>
      <c r="BQ86" s="103" t="e">
        <v>#REF!</v>
      </c>
      <c r="BR86" s="101" t="e">
        <v>#REF!</v>
      </c>
      <c r="BS86" s="103" t="e">
        <v>#REF!</v>
      </c>
      <c r="BT86" s="102" t="e">
        <v>#REF!</v>
      </c>
      <c r="BU86" s="103" t="e">
        <v>#REF!</v>
      </c>
      <c r="BV86" s="102" t="e">
        <v>#REF!</v>
      </c>
      <c r="BW86" s="103" t="e">
        <v>#REF!</v>
      </c>
      <c r="BX86" s="102" t="e">
        <v>#REF!</v>
      </c>
      <c r="BY86" s="103" t="e">
        <v>#REF!</v>
      </c>
      <c r="BZ86" s="102" t="e">
        <v>#REF!</v>
      </c>
      <c r="CA86" s="103" t="e">
        <v>#REF!</v>
      </c>
      <c r="CB86" s="102" t="e">
        <v>#REF!</v>
      </c>
      <c r="CC86" s="103" t="e">
        <v>#REF!</v>
      </c>
      <c r="CD86" s="101" t="e">
        <v>#REF!</v>
      </c>
      <c r="CE86" s="22" t="e">
        <v>#REF!</v>
      </c>
      <c r="CF86" s="101" t="e">
        <v>#REF!</v>
      </c>
      <c r="CG86" s="22" t="e">
        <v>#REF!</v>
      </c>
      <c r="CH86" s="101" t="e">
        <v>#REF!</v>
      </c>
      <c r="CI86" s="187" t="e">
        <v>#REF!</v>
      </c>
      <c r="CJ86" s="187" t="e">
        <v>#REF!</v>
      </c>
      <c r="CK86" s="8" t="e">
        <v>#REF!</v>
      </c>
      <c r="CL86" s="8" t="e">
        <v>#REF!</v>
      </c>
      <c r="CM86" s="8" t="e">
        <v>#REF!</v>
      </c>
      <c r="CN86" s="8" t="e">
        <v>#REF!</v>
      </c>
      <c r="CO86" s="8" t="e">
        <v>#REF!</v>
      </c>
    </row>
    <row r="87" spans="2:93" x14ac:dyDescent="0.25">
      <c r="B87" s="410"/>
      <c r="C87" s="15" t="str">
        <f t="shared" si="9"/>
        <v>2009DO</v>
      </c>
      <c r="D87" s="238">
        <f t="shared" si="10"/>
        <v>2009</v>
      </c>
      <c r="E87" s="15" t="s">
        <v>32</v>
      </c>
      <c r="F87" s="87" t="str">
        <f>VLOOKUP(E87,'Bases de Cálculo'!$B$9:$M$38,12,FALSE)</f>
        <v>Secundario</v>
      </c>
      <c r="G87" s="87" t="str">
        <f>VLOOKUP(E87,'Bases de Cálculo'!$B$9:$N$38,13,FALSE)</f>
        <v>No Renovable</v>
      </c>
      <c r="H87" s="238" t="e">
        <v>#REF!</v>
      </c>
      <c r="I87" s="96" t="e">
        <v>#REF!</v>
      </c>
      <c r="J87" s="22" t="e">
        <v>#REF!</v>
      </c>
      <c r="K87" s="97" t="e">
        <v>#REF!</v>
      </c>
      <c r="L87" s="22" t="e">
        <v>#REF!</v>
      </c>
      <c r="M87" s="97" t="e">
        <v>#REF!</v>
      </c>
      <c r="N87" s="22" t="e">
        <v>#REF!</v>
      </c>
      <c r="O87" s="97" t="e">
        <v>#REF!</v>
      </c>
      <c r="P87" s="22" t="e">
        <v>#REF!</v>
      </c>
      <c r="Q87" s="97" t="e">
        <v>#REF!</v>
      </c>
      <c r="R87" s="22" t="e">
        <v>#REF!</v>
      </c>
      <c r="S87" s="97" t="e">
        <v>#REF!</v>
      </c>
      <c r="T87" s="22" t="e">
        <v>#REF!</v>
      </c>
      <c r="U87" s="98" t="e">
        <v>#REF!</v>
      </c>
      <c r="V87" s="22" t="e">
        <v>#REF!</v>
      </c>
      <c r="W87" s="98" t="e">
        <v>#REF!</v>
      </c>
      <c r="X87" s="22" t="e">
        <v>#REF!</v>
      </c>
      <c r="Y87" s="99" t="e">
        <v>#REF!</v>
      </c>
      <c r="Z87" s="22" t="e">
        <v>#REF!</v>
      </c>
      <c r="AA87" s="113" t="e">
        <v>#REF!</v>
      </c>
      <c r="AB87" s="22" t="e">
        <v>#REF!</v>
      </c>
      <c r="AC87" s="113" t="e">
        <v>#REF!</v>
      </c>
      <c r="AD87" s="22" t="e">
        <v>#REF!</v>
      </c>
      <c r="AE87" s="113" t="e">
        <v>#REF!</v>
      </c>
      <c r="AF87" s="22" t="e">
        <v>#REF!</v>
      </c>
      <c r="AG87" s="113" t="e">
        <v>#REF!</v>
      </c>
      <c r="AH87" s="22" t="e">
        <v>#REF!</v>
      </c>
      <c r="AI87" s="113" t="e">
        <v>#REF!</v>
      </c>
      <c r="AJ87" s="22" t="e">
        <v>#REF!</v>
      </c>
      <c r="AK87" s="99" t="e">
        <v>#REF!</v>
      </c>
      <c r="AL87" s="96" t="e">
        <v>#REF!</v>
      </c>
      <c r="AM87" s="115" t="e">
        <v>#REF!</v>
      </c>
      <c r="AN87" s="117" t="e">
        <v>#REF!</v>
      </c>
      <c r="AO87" s="100" t="e">
        <v>#REF!</v>
      </c>
      <c r="AP87" s="101" t="e">
        <v>#REF!</v>
      </c>
      <c r="AQ87" s="103" t="e">
        <v>#REF!</v>
      </c>
      <c r="AR87" s="104" t="e">
        <v>#REF!</v>
      </c>
      <c r="AS87" s="22" t="e">
        <v>#REF!</v>
      </c>
      <c r="AT87" s="101" t="e">
        <v>#REF!</v>
      </c>
      <c r="AU87" s="103" t="e">
        <v>#REF!</v>
      </c>
      <c r="AV87" s="104" t="e">
        <v>#REF!</v>
      </c>
      <c r="AW87" s="103" t="e">
        <v>#REF!</v>
      </c>
      <c r="AX87" s="104" t="e">
        <v>#REF!</v>
      </c>
      <c r="AY87" s="103" t="e">
        <v>#REF!</v>
      </c>
      <c r="AZ87" s="104" t="e">
        <v>#REF!</v>
      </c>
      <c r="BA87" s="103" t="e">
        <v>#REF!</v>
      </c>
      <c r="BB87" s="104" t="e">
        <v>#REF!</v>
      </c>
      <c r="BC87" s="103" t="e">
        <v>#REF!</v>
      </c>
      <c r="BD87" s="104" t="e">
        <v>#REF!</v>
      </c>
      <c r="BE87" s="103" t="e">
        <v>#REF!</v>
      </c>
      <c r="BF87" s="104" t="e">
        <v>#REF!</v>
      </c>
      <c r="BG87" s="103" t="e">
        <v>#REF!</v>
      </c>
      <c r="BH87" s="104" t="e">
        <v>#REF!</v>
      </c>
      <c r="BI87" s="103" t="e">
        <v>#REF!</v>
      </c>
      <c r="BJ87" s="104" t="e">
        <v>#REF!</v>
      </c>
      <c r="BK87" s="103" t="e">
        <v>#REF!</v>
      </c>
      <c r="BL87" s="104" t="e">
        <v>#REF!</v>
      </c>
      <c r="BM87" s="103" t="e">
        <v>#REF!</v>
      </c>
      <c r="BN87" s="104" t="e">
        <v>#REF!</v>
      </c>
      <c r="BO87" s="103" t="e">
        <v>#REF!</v>
      </c>
      <c r="BP87" s="104" t="e">
        <v>#REF!</v>
      </c>
      <c r="BQ87" s="103" t="e">
        <v>#REF!</v>
      </c>
      <c r="BR87" s="101" t="e">
        <v>#REF!</v>
      </c>
      <c r="BS87" s="103" t="e">
        <v>#REF!</v>
      </c>
      <c r="BT87" s="102" t="e">
        <v>#REF!</v>
      </c>
      <c r="BU87" s="103" t="e">
        <v>#REF!</v>
      </c>
      <c r="BV87" s="102" t="e">
        <v>#REF!</v>
      </c>
      <c r="BW87" s="103" t="e">
        <v>#REF!</v>
      </c>
      <c r="BX87" s="102" t="e">
        <v>#REF!</v>
      </c>
      <c r="BY87" s="103" t="e">
        <v>#REF!</v>
      </c>
      <c r="BZ87" s="102" t="e">
        <v>#REF!</v>
      </c>
      <c r="CA87" s="103" t="e">
        <v>#REF!</v>
      </c>
      <c r="CB87" s="102" t="e">
        <v>#REF!</v>
      </c>
      <c r="CC87" s="103" t="e">
        <v>#REF!</v>
      </c>
      <c r="CD87" s="101" t="e">
        <v>#REF!</v>
      </c>
      <c r="CE87" s="22" t="e">
        <v>#REF!</v>
      </c>
      <c r="CF87" s="101" t="e">
        <v>#REF!</v>
      </c>
      <c r="CG87" s="22" t="e">
        <v>#REF!</v>
      </c>
      <c r="CH87" s="101" t="e">
        <v>#REF!</v>
      </c>
      <c r="CI87" s="187" t="e">
        <v>#REF!</v>
      </c>
      <c r="CJ87" s="187" t="e">
        <v>#REF!</v>
      </c>
      <c r="CK87" s="8" t="e">
        <v>#REF!</v>
      </c>
      <c r="CL87" s="8" t="e">
        <v>#REF!</v>
      </c>
      <c r="CM87" s="8" t="e">
        <v>#REF!</v>
      </c>
      <c r="CN87" s="8" t="e">
        <v>#REF!</v>
      </c>
      <c r="CO87" s="8" t="e">
        <v>#REF!</v>
      </c>
    </row>
    <row r="88" spans="2:93" x14ac:dyDescent="0.25">
      <c r="B88" s="410"/>
      <c r="C88" s="15" t="str">
        <f t="shared" si="9"/>
        <v>2009EE SIN</v>
      </c>
      <c r="D88" s="238">
        <f t="shared" si="10"/>
        <v>2009</v>
      </c>
      <c r="E88" s="15" t="s">
        <v>33</v>
      </c>
      <c r="F88" s="87" t="str">
        <f>VLOOKUP(E88,'Bases de Cálculo'!$B$9:$M$38,12,FALSE)</f>
        <v>Secundario</v>
      </c>
      <c r="G88" s="87">
        <f>VLOOKUP(E88,'Bases de Cálculo'!$B$9:$N$38,13,FALSE)</f>
        <v>0</v>
      </c>
      <c r="H88" s="238" t="e">
        <v>#REF!</v>
      </c>
      <c r="I88" s="96" t="e">
        <v>#REF!</v>
      </c>
      <c r="J88" s="22" t="e">
        <v>#REF!</v>
      </c>
      <c r="K88" s="97" t="e">
        <v>#REF!</v>
      </c>
      <c r="L88" s="22" t="e">
        <v>#REF!</v>
      </c>
      <c r="M88" s="97" t="e">
        <v>#REF!</v>
      </c>
      <c r="N88" s="22" t="e">
        <v>#REF!</v>
      </c>
      <c r="O88" s="97" t="e">
        <v>#REF!</v>
      </c>
      <c r="P88" s="22" t="e">
        <v>#REF!</v>
      </c>
      <c r="Q88" s="97" t="e">
        <v>#REF!</v>
      </c>
      <c r="R88" s="22" t="e">
        <v>#REF!</v>
      </c>
      <c r="S88" s="97" t="e">
        <v>#REF!</v>
      </c>
      <c r="T88" s="22" t="e">
        <v>#REF!</v>
      </c>
      <c r="U88" s="98" t="e">
        <v>#REF!</v>
      </c>
      <c r="V88" s="22" t="e">
        <v>#REF!</v>
      </c>
      <c r="W88" s="98" t="e">
        <v>#REF!</v>
      </c>
      <c r="X88" s="22" t="e">
        <v>#REF!</v>
      </c>
      <c r="Y88" s="99" t="e">
        <v>#REF!</v>
      </c>
      <c r="Z88" s="22" t="e">
        <v>#REF!</v>
      </c>
      <c r="AA88" s="113" t="e">
        <v>#REF!</v>
      </c>
      <c r="AB88" s="22" t="e">
        <v>#REF!</v>
      </c>
      <c r="AC88" s="113" t="e">
        <v>#REF!</v>
      </c>
      <c r="AD88" s="22" t="e">
        <v>#REF!</v>
      </c>
      <c r="AE88" s="113" t="e">
        <v>#REF!</v>
      </c>
      <c r="AF88" s="22" t="e">
        <v>#REF!</v>
      </c>
      <c r="AG88" s="113" t="e">
        <v>#REF!</v>
      </c>
      <c r="AH88" s="22" t="e">
        <v>#REF!</v>
      </c>
      <c r="AI88" s="113" t="e">
        <v>#REF!</v>
      </c>
      <c r="AJ88" s="22" t="e">
        <v>#REF!</v>
      </c>
      <c r="AK88" s="99" t="e">
        <v>#REF!</v>
      </c>
      <c r="AL88" s="96" t="e">
        <v>#REF!</v>
      </c>
      <c r="AM88" s="115" t="e">
        <v>#REF!</v>
      </c>
      <c r="AN88" s="117" t="e">
        <v>#REF!</v>
      </c>
      <c r="AO88" s="100" t="e">
        <v>#REF!</v>
      </c>
      <c r="AP88" s="101" t="e">
        <v>#REF!</v>
      </c>
      <c r="AQ88" s="103" t="e">
        <v>#REF!</v>
      </c>
      <c r="AR88" s="104" t="e">
        <v>#REF!</v>
      </c>
      <c r="AS88" s="22" t="e">
        <v>#REF!</v>
      </c>
      <c r="AT88" s="101" t="e">
        <v>#REF!</v>
      </c>
      <c r="AU88" s="103" t="e">
        <v>#REF!</v>
      </c>
      <c r="AV88" s="104" t="e">
        <v>#REF!</v>
      </c>
      <c r="AW88" s="103" t="e">
        <v>#REF!</v>
      </c>
      <c r="AX88" s="104" t="e">
        <v>#REF!</v>
      </c>
      <c r="AY88" s="103" t="e">
        <v>#REF!</v>
      </c>
      <c r="AZ88" s="104" t="e">
        <v>#REF!</v>
      </c>
      <c r="BA88" s="103" t="e">
        <v>#REF!</v>
      </c>
      <c r="BB88" s="104" t="e">
        <v>#REF!</v>
      </c>
      <c r="BC88" s="103" t="e">
        <v>#REF!</v>
      </c>
      <c r="BD88" s="104" t="e">
        <v>#REF!</v>
      </c>
      <c r="BE88" s="103" t="e">
        <v>#REF!</v>
      </c>
      <c r="BF88" s="104" t="e">
        <v>#REF!</v>
      </c>
      <c r="BG88" s="103" t="e">
        <v>#REF!</v>
      </c>
      <c r="BH88" s="104" t="e">
        <v>#REF!</v>
      </c>
      <c r="BI88" s="103" t="e">
        <v>#REF!</v>
      </c>
      <c r="BJ88" s="104" t="e">
        <v>#REF!</v>
      </c>
      <c r="BK88" s="103" t="e">
        <v>#REF!</v>
      </c>
      <c r="BL88" s="104" t="e">
        <v>#REF!</v>
      </c>
      <c r="BM88" s="103" t="e">
        <v>#REF!</v>
      </c>
      <c r="BN88" s="104" t="e">
        <v>#REF!</v>
      </c>
      <c r="BO88" s="103" t="e">
        <v>#REF!</v>
      </c>
      <c r="BP88" s="104" t="e">
        <v>#REF!</v>
      </c>
      <c r="BQ88" s="103" t="e">
        <v>#REF!</v>
      </c>
      <c r="BR88" s="101" t="e">
        <v>#REF!</v>
      </c>
      <c r="BS88" s="103" t="e">
        <v>#REF!</v>
      </c>
      <c r="BT88" s="102" t="e">
        <v>#REF!</v>
      </c>
      <c r="BU88" s="103" t="e">
        <v>#REF!</v>
      </c>
      <c r="BV88" s="102" t="e">
        <v>#REF!</v>
      </c>
      <c r="BW88" s="103" t="e">
        <v>#REF!</v>
      </c>
      <c r="BX88" s="102" t="e">
        <v>#REF!</v>
      </c>
      <c r="BY88" s="103" t="e">
        <v>#REF!</v>
      </c>
      <c r="BZ88" s="102" t="e">
        <v>#REF!</v>
      </c>
      <c r="CA88" s="103" t="e">
        <v>#REF!</v>
      </c>
      <c r="CB88" s="102" t="e">
        <v>#REF!</v>
      </c>
      <c r="CC88" s="103" t="e">
        <v>#REF!</v>
      </c>
      <c r="CD88" s="101" t="e">
        <v>#REF!</v>
      </c>
      <c r="CE88" s="22" t="e">
        <v>#REF!</v>
      </c>
      <c r="CF88" s="101" t="e">
        <v>#REF!</v>
      </c>
      <c r="CG88" s="22" t="e">
        <v>#REF!</v>
      </c>
      <c r="CH88" s="101" t="e">
        <v>#REF!</v>
      </c>
      <c r="CI88" s="187" t="e">
        <v>#REF!</v>
      </c>
      <c r="CJ88" s="187" t="e">
        <v>#REF!</v>
      </c>
      <c r="CK88" s="8" t="e">
        <v>#REF!</v>
      </c>
      <c r="CL88" s="8" t="e">
        <v>#REF!</v>
      </c>
      <c r="CM88" s="8" t="e">
        <v>#REF!</v>
      </c>
      <c r="CN88" s="8" t="e">
        <v>#REF!</v>
      </c>
      <c r="CO88" s="8" t="e">
        <v>#REF!</v>
      </c>
    </row>
    <row r="89" spans="2:93" x14ac:dyDescent="0.25">
      <c r="B89" s="410"/>
      <c r="C89" s="15" t="str">
        <f t="shared" si="9"/>
        <v>2009AUT COG</v>
      </c>
      <c r="D89" s="238">
        <f t="shared" si="10"/>
        <v>2009</v>
      </c>
      <c r="E89" s="15" t="s">
        <v>118</v>
      </c>
      <c r="F89" s="87" t="str">
        <f>VLOOKUP(E89,'Bases de Cálculo'!$B$9:$M$38,12,FALSE)</f>
        <v>Secundario</v>
      </c>
      <c r="G89" s="87">
        <f>VLOOKUP(E89,'Bases de Cálculo'!$B$9:$N$38,13,FALSE)</f>
        <v>0</v>
      </c>
      <c r="H89" s="238" t="e">
        <v>#REF!</v>
      </c>
      <c r="I89" s="96" t="e">
        <v>#REF!</v>
      </c>
      <c r="J89" s="22" t="e">
        <v>#REF!</v>
      </c>
      <c r="K89" s="97" t="e">
        <v>#REF!</v>
      </c>
      <c r="L89" s="22" t="e">
        <v>#REF!</v>
      </c>
      <c r="M89" s="97" t="e">
        <v>#REF!</v>
      </c>
      <c r="N89" s="22" t="e">
        <v>#REF!</v>
      </c>
      <c r="O89" s="97" t="e">
        <v>#REF!</v>
      </c>
      <c r="P89" s="22" t="e">
        <v>#REF!</v>
      </c>
      <c r="Q89" s="97" t="e">
        <v>#REF!</v>
      </c>
      <c r="R89" s="22" t="e">
        <v>#REF!</v>
      </c>
      <c r="S89" s="97" t="e">
        <v>#REF!</v>
      </c>
      <c r="T89" s="22" t="e">
        <v>#REF!</v>
      </c>
      <c r="U89" s="98" t="e">
        <v>#REF!</v>
      </c>
      <c r="V89" s="22" t="e">
        <v>#REF!</v>
      </c>
      <c r="W89" s="98" t="e">
        <v>#REF!</v>
      </c>
      <c r="X89" s="22" t="e">
        <v>#REF!</v>
      </c>
      <c r="Y89" s="99" t="e">
        <v>#REF!</v>
      </c>
      <c r="Z89" s="22" t="e">
        <v>#REF!</v>
      </c>
      <c r="AA89" s="113" t="e">
        <v>#REF!</v>
      </c>
      <c r="AB89" s="22" t="e">
        <v>#REF!</v>
      </c>
      <c r="AC89" s="113" t="e">
        <v>#REF!</v>
      </c>
      <c r="AD89" s="22" t="e">
        <v>#REF!</v>
      </c>
      <c r="AE89" s="113" t="e">
        <v>#REF!</v>
      </c>
      <c r="AF89" s="22" t="e">
        <v>#REF!</v>
      </c>
      <c r="AG89" s="113" t="e">
        <v>#REF!</v>
      </c>
      <c r="AH89" s="22" t="e">
        <v>#REF!</v>
      </c>
      <c r="AI89" s="113" t="e">
        <v>#REF!</v>
      </c>
      <c r="AJ89" s="22" t="e">
        <v>#REF!</v>
      </c>
      <c r="AK89" s="99" t="e">
        <v>#REF!</v>
      </c>
      <c r="AL89" s="96" t="e">
        <v>#REF!</v>
      </c>
      <c r="AM89" s="115" t="e">
        <v>#REF!</v>
      </c>
      <c r="AN89" s="117" t="e">
        <v>#REF!</v>
      </c>
      <c r="AO89" s="100" t="e">
        <v>#REF!</v>
      </c>
      <c r="AP89" s="101" t="e">
        <v>#REF!</v>
      </c>
      <c r="AQ89" s="103" t="e">
        <v>#REF!</v>
      </c>
      <c r="AR89" s="104" t="e">
        <v>#REF!</v>
      </c>
      <c r="AS89" s="22" t="e">
        <v>#REF!</v>
      </c>
      <c r="AT89" s="101" t="e">
        <v>#REF!</v>
      </c>
      <c r="AU89" s="103" t="e">
        <v>#REF!</v>
      </c>
      <c r="AV89" s="104" t="e">
        <v>#REF!</v>
      </c>
      <c r="AW89" s="103" t="e">
        <v>#REF!</v>
      </c>
      <c r="AX89" s="104" t="e">
        <v>#REF!</v>
      </c>
      <c r="AY89" s="103" t="e">
        <v>#REF!</v>
      </c>
      <c r="AZ89" s="104" t="e">
        <v>#REF!</v>
      </c>
      <c r="BA89" s="103" t="e">
        <v>#REF!</v>
      </c>
      <c r="BB89" s="104" t="e">
        <v>#REF!</v>
      </c>
      <c r="BC89" s="103" t="e">
        <v>#REF!</v>
      </c>
      <c r="BD89" s="104" t="e">
        <v>#REF!</v>
      </c>
      <c r="BE89" s="103" t="e">
        <v>#REF!</v>
      </c>
      <c r="BF89" s="104" t="e">
        <v>#REF!</v>
      </c>
      <c r="BG89" s="103" t="e">
        <v>#REF!</v>
      </c>
      <c r="BH89" s="104" t="e">
        <v>#REF!</v>
      </c>
      <c r="BI89" s="103" t="e">
        <v>#REF!</v>
      </c>
      <c r="BJ89" s="104" t="e">
        <v>#REF!</v>
      </c>
      <c r="BK89" s="103" t="e">
        <v>#REF!</v>
      </c>
      <c r="BL89" s="104" t="e">
        <v>#REF!</v>
      </c>
      <c r="BM89" s="103" t="e">
        <v>#REF!</v>
      </c>
      <c r="BN89" s="104" t="e">
        <v>#REF!</v>
      </c>
      <c r="BO89" s="103" t="e">
        <v>#REF!</v>
      </c>
      <c r="BP89" s="104" t="e">
        <v>#REF!</v>
      </c>
      <c r="BQ89" s="103" t="e">
        <v>#REF!</v>
      </c>
      <c r="BR89" s="101" t="e">
        <v>#REF!</v>
      </c>
      <c r="BS89" s="103" t="e">
        <v>#REF!</v>
      </c>
      <c r="BT89" s="102" t="e">
        <v>#REF!</v>
      </c>
      <c r="BU89" s="103" t="e">
        <v>#REF!</v>
      </c>
      <c r="BV89" s="102" t="e">
        <v>#REF!</v>
      </c>
      <c r="BW89" s="103" t="e">
        <v>#REF!</v>
      </c>
      <c r="BX89" s="102" t="e">
        <v>#REF!</v>
      </c>
      <c r="BY89" s="103" t="e">
        <v>#REF!</v>
      </c>
      <c r="BZ89" s="102" t="e">
        <v>#REF!</v>
      </c>
      <c r="CA89" s="103" t="e">
        <v>#REF!</v>
      </c>
      <c r="CB89" s="102" t="e">
        <v>#REF!</v>
      </c>
      <c r="CC89" s="103" t="e">
        <v>#REF!</v>
      </c>
      <c r="CD89" s="101" t="e">
        <v>#REF!</v>
      </c>
      <c r="CE89" s="22" t="e">
        <v>#REF!</v>
      </c>
      <c r="CF89" s="101" t="e">
        <v>#REF!</v>
      </c>
      <c r="CG89" s="22" t="e">
        <v>#REF!</v>
      </c>
      <c r="CH89" s="101" t="e">
        <v>#REF!</v>
      </c>
      <c r="CI89" s="187" t="e">
        <v>#REF!</v>
      </c>
      <c r="CJ89" s="187" t="e">
        <v>#REF!</v>
      </c>
      <c r="CK89" s="8" t="e">
        <v>#REF!</v>
      </c>
      <c r="CL89" s="8" t="e">
        <v>#REF!</v>
      </c>
      <c r="CM89" s="8" t="e">
        <v>#REF!</v>
      </c>
      <c r="CN89" s="8" t="e">
        <v>#REF!</v>
      </c>
      <c r="CO89" s="8" t="e">
        <v>#REF!</v>
      </c>
    </row>
    <row r="90" spans="2:93" x14ac:dyDescent="0.25">
      <c r="B90" s="410"/>
      <c r="C90" s="15" t="str">
        <f t="shared" si="9"/>
        <v>2009FO</v>
      </c>
      <c r="D90" s="238">
        <f t="shared" si="10"/>
        <v>2009</v>
      </c>
      <c r="E90" s="15" t="s">
        <v>34</v>
      </c>
      <c r="F90" s="87" t="str">
        <f>VLOOKUP(E90,'Bases de Cálculo'!$B$9:$M$38,12,FALSE)</f>
        <v>Secundario</v>
      </c>
      <c r="G90" s="87" t="str">
        <f>VLOOKUP(E90,'Bases de Cálculo'!$B$9:$N$38,13,FALSE)</f>
        <v>No Renovable</v>
      </c>
      <c r="H90" s="238" t="e">
        <v>#REF!</v>
      </c>
      <c r="I90" s="96" t="e">
        <v>#REF!</v>
      </c>
      <c r="J90" s="22" t="e">
        <v>#REF!</v>
      </c>
      <c r="K90" s="97" t="e">
        <v>#REF!</v>
      </c>
      <c r="L90" s="22" t="e">
        <v>#REF!</v>
      </c>
      <c r="M90" s="97" t="e">
        <v>#REF!</v>
      </c>
      <c r="N90" s="22" t="e">
        <v>#REF!</v>
      </c>
      <c r="O90" s="97" t="e">
        <v>#REF!</v>
      </c>
      <c r="P90" s="22" t="e">
        <v>#REF!</v>
      </c>
      <c r="Q90" s="97" t="e">
        <v>#REF!</v>
      </c>
      <c r="R90" s="22" t="e">
        <v>#REF!</v>
      </c>
      <c r="S90" s="97" t="e">
        <v>#REF!</v>
      </c>
      <c r="T90" s="22" t="e">
        <v>#REF!</v>
      </c>
      <c r="U90" s="98" t="e">
        <v>#REF!</v>
      </c>
      <c r="V90" s="22" t="e">
        <v>#REF!</v>
      </c>
      <c r="W90" s="98" t="e">
        <v>#REF!</v>
      </c>
      <c r="X90" s="22" t="e">
        <v>#REF!</v>
      </c>
      <c r="Y90" s="99" t="e">
        <v>#REF!</v>
      </c>
      <c r="Z90" s="22" t="e">
        <v>#REF!</v>
      </c>
      <c r="AA90" s="113" t="e">
        <v>#REF!</v>
      </c>
      <c r="AB90" s="22" t="e">
        <v>#REF!</v>
      </c>
      <c r="AC90" s="113" t="e">
        <v>#REF!</v>
      </c>
      <c r="AD90" s="22" t="e">
        <v>#REF!</v>
      </c>
      <c r="AE90" s="113" t="e">
        <v>#REF!</v>
      </c>
      <c r="AF90" s="22" t="e">
        <v>#REF!</v>
      </c>
      <c r="AG90" s="113" t="e">
        <v>#REF!</v>
      </c>
      <c r="AH90" s="22" t="e">
        <v>#REF!</v>
      </c>
      <c r="AI90" s="113" t="e">
        <v>#REF!</v>
      </c>
      <c r="AJ90" s="22" t="e">
        <v>#REF!</v>
      </c>
      <c r="AK90" s="99" t="e">
        <v>#REF!</v>
      </c>
      <c r="AL90" s="96" t="e">
        <v>#REF!</v>
      </c>
      <c r="AM90" s="115" t="e">
        <v>#REF!</v>
      </c>
      <c r="AN90" s="117" t="e">
        <v>#REF!</v>
      </c>
      <c r="AO90" s="100" t="e">
        <v>#REF!</v>
      </c>
      <c r="AP90" s="101" t="e">
        <v>#REF!</v>
      </c>
      <c r="AQ90" s="103" t="e">
        <v>#REF!</v>
      </c>
      <c r="AR90" s="104" t="e">
        <v>#REF!</v>
      </c>
      <c r="AS90" s="22" t="e">
        <v>#REF!</v>
      </c>
      <c r="AT90" s="101" t="e">
        <v>#REF!</v>
      </c>
      <c r="AU90" s="103" t="e">
        <v>#REF!</v>
      </c>
      <c r="AV90" s="104" t="e">
        <v>#REF!</v>
      </c>
      <c r="AW90" s="103" t="e">
        <v>#REF!</v>
      </c>
      <c r="AX90" s="104" t="e">
        <v>#REF!</v>
      </c>
      <c r="AY90" s="103" t="e">
        <v>#REF!</v>
      </c>
      <c r="AZ90" s="104" t="e">
        <v>#REF!</v>
      </c>
      <c r="BA90" s="103" t="e">
        <v>#REF!</v>
      </c>
      <c r="BB90" s="104" t="e">
        <v>#REF!</v>
      </c>
      <c r="BC90" s="103" t="e">
        <v>#REF!</v>
      </c>
      <c r="BD90" s="104" t="e">
        <v>#REF!</v>
      </c>
      <c r="BE90" s="103" t="e">
        <v>#REF!</v>
      </c>
      <c r="BF90" s="104" t="e">
        <v>#REF!</v>
      </c>
      <c r="BG90" s="103" t="e">
        <v>#REF!</v>
      </c>
      <c r="BH90" s="104" t="e">
        <v>#REF!</v>
      </c>
      <c r="BI90" s="103" t="e">
        <v>#REF!</v>
      </c>
      <c r="BJ90" s="104" t="e">
        <v>#REF!</v>
      </c>
      <c r="BK90" s="103" t="e">
        <v>#REF!</v>
      </c>
      <c r="BL90" s="104" t="e">
        <v>#REF!</v>
      </c>
      <c r="BM90" s="103" t="e">
        <v>#REF!</v>
      </c>
      <c r="BN90" s="104" t="e">
        <v>#REF!</v>
      </c>
      <c r="BO90" s="103" t="e">
        <v>#REF!</v>
      </c>
      <c r="BP90" s="104" t="e">
        <v>#REF!</v>
      </c>
      <c r="BQ90" s="103" t="e">
        <v>#REF!</v>
      </c>
      <c r="BR90" s="101" t="e">
        <v>#REF!</v>
      </c>
      <c r="BS90" s="103" t="e">
        <v>#REF!</v>
      </c>
      <c r="BT90" s="102" t="e">
        <v>#REF!</v>
      </c>
      <c r="BU90" s="103" t="e">
        <v>#REF!</v>
      </c>
      <c r="BV90" s="102" t="e">
        <v>#REF!</v>
      </c>
      <c r="BW90" s="103" t="e">
        <v>#REF!</v>
      </c>
      <c r="BX90" s="102" t="e">
        <v>#REF!</v>
      </c>
      <c r="BY90" s="103" t="e">
        <v>#REF!</v>
      </c>
      <c r="BZ90" s="102" t="e">
        <v>#REF!</v>
      </c>
      <c r="CA90" s="103" t="e">
        <v>#REF!</v>
      </c>
      <c r="CB90" s="102" t="e">
        <v>#REF!</v>
      </c>
      <c r="CC90" s="103" t="e">
        <v>#REF!</v>
      </c>
      <c r="CD90" s="101" t="e">
        <v>#REF!</v>
      </c>
      <c r="CE90" s="22" t="e">
        <v>#REF!</v>
      </c>
      <c r="CF90" s="101" t="e">
        <v>#REF!</v>
      </c>
      <c r="CG90" s="22" t="e">
        <v>#REF!</v>
      </c>
      <c r="CH90" s="101" t="e">
        <v>#REF!</v>
      </c>
      <c r="CI90" s="187" t="e">
        <v>#REF!</v>
      </c>
      <c r="CJ90" s="187" t="e">
        <v>#REF!</v>
      </c>
      <c r="CK90" s="8" t="e">
        <v>#REF!</v>
      </c>
      <c r="CL90" s="8" t="e">
        <v>#REF!</v>
      </c>
      <c r="CM90" s="8" t="e">
        <v>#REF!</v>
      </c>
      <c r="CN90" s="8" t="e">
        <v>#REF!</v>
      </c>
      <c r="CO90" s="8" t="e">
        <v>#REF!</v>
      </c>
    </row>
    <row r="91" spans="2:93" x14ac:dyDescent="0.25">
      <c r="B91" s="410"/>
      <c r="C91" s="15" t="str">
        <f t="shared" si="9"/>
        <v>2009GI</v>
      </c>
      <c r="D91" s="238">
        <f t="shared" si="10"/>
        <v>2009</v>
      </c>
      <c r="E91" s="15" t="s">
        <v>35</v>
      </c>
      <c r="F91" s="87" t="str">
        <f>VLOOKUP(E91,'Bases de Cálculo'!$B$9:$M$38,12,FALSE)</f>
        <v>Secundario</v>
      </c>
      <c r="G91" s="87" t="str">
        <f>VLOOKUP(E91,'Bases de Cálculo'!$B$9:$N$38,13,FALSE)</f>
        <v>No Renovable</v>
      </c>
      <c r="H91" s="238" t="e">
        <v>#REF!</v>
      </c>
      <c r="I91" s="96" t="e">
        <v>#REF!</v>
      </c>
      <c r="J91" s="22" t="e">
        <v>#REF!</v>
      </c>
      <c r="K91" s="97" t="e">
        <v>#REF!</v>
      </c>
      <c r="L91" s="22" t="e">
        <v>#REF!</v>
      </c>
      <c r="M91" s="97" t="e">
        <v>#REF!</v>
      </c>
      <c r="N91" s="22" t="e">
        <v>#REF!</v>
      </c>
      <c r="O91" s="97" t="e">
        <v>#REF!</v>
      </c>
      <c r="P91" s="22" t="e">
        <v>#REF!</v>
      </c>
      <c r="Q91" s="97" t="e">
        <v>#REF!</v>
      </c>
      <c r="R91" s="22" t="e">
        <v>#REF!</v>
      </c>
      <c r="S91" s="97" t="e">
        <v>#REF!</v>
      </c>
      <c r="T91" s="22" t="e">
        <v>#REF!</v>
      </c>
      <c r="U91" s="98" t="e">
        <v>#REF!</v>
      </c>
      <c r="V91" s="22" t="e">
        <v>#REF!</v>
      </c>
      <c r="W91" s="98" t="e">
        <v>#REF!</v>
      </c>
      <c r="X91" s="22" t="e">
        <v>#REF!</v>
      </c>
      <c r="Y91" s="99" t="e">
        <v>#REF!</v>
      </c>
      <c r="Z91" s="22" t="e">
        <v>#REF!</v>
      </c>
      <c r="AA91" s="113" t="e">
        <v>#REF!</v>
      </c>
      <c r="AB91" s="22" t="e">
        <v>#REF!</v>
      </c>
      <c r="AC91" s="113" t="e">
        <v>#REF!</v>
      </c>
      <c r="AD91" s="22" t="e">
        <v>#REF!</v>
      </c>
      <c r="AE91" s="113" t="e">
        <v>#REF!</v>
      </c>
      <c r="AF91" s="22" t="e">
        <v>#REF!</v>
      </c>
      <c r="AG91" s="113" t="e">
        <v>#REF!</v>
      </c>
      <c r="AH91" s="22" t="e">
        <v>#REF!</v>
      </c>
      <c r="AI91" s="113" t="e">
        <v>#REF!</v>
      </c>
      <c r="AJ91" s="22" t="e">
        <v>#REF!</v>
      </c>
      <c r="AK91" s="99" t="e">
        <v>#REF!</v>
      </c>
      <c r="AL91" s="96" t="e">
        <v>#REF!</v>
      </c>
      <c r="AM91" s="115" t="e">
        <v>#REF!</v>
      </c>
      <c r="AN91" s="117" t="e">
        <v>#REF!</v>
      </c>
      <c r="AO91" s="100" t="e">
        <v>#REF!</v>
      </c>
      <c r="AP91" s="101" t="e">
        <v>#REF!</v>
      </c>
      <c r="AQ91" s="103" t="e">
        <v>#REF!</v>
      </c>
      <c r="AR91" s="104" t="e">
        <v>#REF!</v>
      </c>
      <c r="AS91" s="22" t="e">
        <v>#REF!</v>
      </c>
      <c r="AT91" s="101" t="e">
        <v>#REF!</v>
      </c>
      <c r="AU91" s="103" t="e">
        <v>#REF!</v>
      </c>
      <c r="AV91" s="104" t="e">
        <v>#REF!</v>
      </c>
      <c r="AW91" s="103" t="e">
        <v>#REF!</v>
      </c>
      <c r="AX91" s="104" t="e">
        <v>#REF!</v>
      </c>
      <c r="AY91" s="103" t="e">
        <v>#REF!</v>
      </c>
      <c r="AZ91" s="104" t="e">
        <v>#REF!</v>
      </c>
      <c r="BA91" s="103" t="e">
        <v>#REF!</v>
      </c>
      <c r="BB91" s="104" t="e">
        <v>#REF!</v>
      </c>
      <c r="BC91" s="103" t="e">
        <v>#REF!</v>
      </c>
      <c r="BD91" s="104" t="e">
        <v>#REF!</v>
      </c>
      <c r="BE91" s="103" t="e">
        <v>#REF!</v>
      </c>
      <c r="BF91" s="104" t="e">
        <v>#REF!</v>
      </c>
      <c r="BG91" s="103" t="e">
        <v>#REF!</v>
      </c>
      <c r="BH91" s="104" t="e">
        <v>#REF!</v>
      </c>
      <c r="BI91" s="103" t="e">
        <v>#REF!</v>
      </c>
      <c r="BJ91" s="104" t="e">
        <v>#REF!</v>
      </c>
      <c r="BK91" s="103" t="e">
        <v>#REF!</v>
      </c>
      <c r="BL91" s="104" t="e">
        <v>#REF!</v>
      </c>
      <c r="BM91" s="103" t="e">
        <v>#REF!</v>
      </c>
      <c r="BN91" s="104" t="e">
        <v>#REF!</v>
      </c>
      <c r="BO91" s="103" t="e">
        <v>#REF!</v>
      </c>
      <c r="BP91" s="104" t="e">
        <v>#REF!</v>
      </c>
      <c r="BQ91" s="103" t="e">
        <v>#REF!</v>
      </c>
      <c r="BR91" s="101" t="e">
        <v>#REF!</v>
      </c>
      <c r="BS91" s="103" t="e">
        <v>#REF!</v>
      </c>
      <c r="BT91" s="102" t="e">
        <v>#REF!</v>
      </c>
      <c r="BU91" s="103" t="e">
        <v>#REF!</v>
      </c>
      <c r="BV91" s="102" t="e">
        <v>#REF!</v>
      </c>
      <c r="BW91" s="103" t="e">
        <v>#REF!</v>
      </c>
      <c r="BX91" s="102" t="e">
        <v>#REF!</v>
      </c>
      <c r="BY91" s="103" t="e">
        <v>#REF!</v>
      </c>
      <c r="BZ91" s="102" t="e">
        <v>#REF!</v>
      </c>
      <c r="CA91" s="103" t="e">
        <v>#REF!</v>
      </c>
      <c r="CB91" s="102" t="e">
        <v>#REF!</v>
      </c>
      <c r="CC91" s="103" t="e">
        <v>#REF!</v>
      </c>
      <c r="CD91" s="101" t="e">
        <v>#REF!</v>
      </c>
      <c r="CE91" s="22" t="e">
        <v>#REF!</v>
      </c>
      <c r="CF91" s="101" t="e">
        <v>#REF!</v>
      </c>
      <c r="CG91" s="22" t="e">
        <v>#REF!</v>
      </c>
      <c r="CH91" s="101" t="e">
        <v>#REF!</v>
      </c>
      <c r="CI91" s="187" t="e">
        <v>#REF!</v>
      </c>
      <c r="CJ91" s="187" t="e">
        <v>#REF!</v>
      </c>
      <c r="CK91" s="8" t="e">
        <v>#REF!</v>
      </c>
      <c r="CL91" s="8" t="e">
        <v>#REF!</v>
      </c>
      <c r="CM91" s="8" t="e">
        <v>#REF!</v>
      </c>
      <c r="CN91" s="8" t="e">
        <v>#REF!</v>
      </c>
      <c r="CO91" s="8" t="e">
        <v>#REF!</v>
      </c>
    </row>
    <row r="92" spans="2:93" x14ac:dyDescent="0.25">
      <c r="B92" s="410"/>
      <c r="C92" s="15" t="str">
        <f t="shared" si="9"/>
        <v>2009GL</v>
      </c>
      <c r="D92" s="238">
        <f t="shared" si="10"/>
        <v>2009</v>
      </c>
      <c r="E92" s="15" t="s">
        <v>36</v>
      </c>
      <c r="F92" s="87" t="str">
        <f>VLOOKUP(E92,'Bases de Cálculo'!$B$9:$M$38,12,FALSE)</f>
        <v>Secundario</v>
      </c>
      <c r="G92" s="87" t="str">
        <f>VLOOKUP(E92,'Bases de Cálculo'!$B$9:$N$38,13,FALSE)</f>
        <v>No Renovable</v>
      </c>
      <c r="H92" s="238" t="e">
        <v>#REF!</v>
      </c>
      <c r="I92" s="96" t="e">
        <v>#REF!</v>
      </c>
      <c r="J92" s="22" t="e">
        <v>#REF!</v>
      </c>
      <c r="K92" s="97" t="e">
        <v>#REF!</v>
      </c>
      <c r="L92" s="22" t="e">
        <v>#REF!</v>
      </c>
      <c r="M92" s="97" t="e">
        <v>#REF!</v>
      </c>
      <c r="N92" s="22" t="e">
        <v>#REF!</v>
      </c>
      <c r="O92" s="97" t="e">
        <v>#REF!</v>
      </c>
      <c r="P92" s="22" t="e">
        <v>#REF!</v>
      </c>
      <c r="Q92" s="97" t="e">
        <v>#REF!</v>
      </c>
      <c r="R92" s="22" t="e">
        <v>#REF!</v>
      </c>
      <c r="S92" s="97" t="e">
        <v>#REF!</v>
      </c>
      <c r="T92" s="22" t="e">
        <v>#REF!</v>
      </c>
      <c r="U92" s="98" t="e">
        <v>#REF!</v>
      </c>
      <c r="V92" s="22" t="e">
        <v>#REF!</v>
      </c>
      <c r="W92" s="98" t="e">
        <v>#REF!</v>
      </c>
      <c r="X92" s="22" t="e">
        <v>#REF!</v>
      </c>
      <c r="Y92" s="99" t="e">
        <v>#REF!</v>
      </c>
      <c r="Z92" s="22" t="e">
        <v>#REF!</v>
      </c>
      <c r="AA92" s="113" t="e">
        <v>#REF!</v>
      </c>
      <c r="AB92" s="22" t="e">
        <v>#REF!</v>
      </c>
      <c r="AC92" s="113" t="e">
        <v>#REF!</v>
      </c>
      <c r="AD92" s="22" t="e">
        <v>#REF!</v>
      </c>
      <c r="AE92" s="113" t="e">
        <v>#REF!</v>
      </c>
      <c r="AF92" s="22" t="e">
        <v>#REF!</v>
      </c>
      <c r="AG92" s="113" t="e">
        <v>#REF!</v>
      </c>
      <c r="AH92" s="22" t="e">
        <v>#REF!</v>
      </c>
      <c r="AI92" s="113" t="e">
        <v>#REF!</v>
      </c>
      <c r="AJ92" s="22" t="e">
        <v>#REF!</v>
      </c>
      <c r="AK92" s="99" t="e">
        <v>#REF!</v>
      </c>
      <c r="AL92" s="96" t="e">
        <v>#REF!</v>
      </c>
      <c r="AM92" s="115" t="e">
        <v>#REF!</v>
      </c>
      <c r="AN92" s="117" t="e">
        <v>#REF!</v>
      </c>
      <c r="AO92" s="100" t="e">
        <v>#REF!</v>
      </c>
      <c r="AP92" s="101" t="e">
        <v>#REF!</v>
      </c>
      <c r="AQ92" s="103" t="e">
        <v>#REF!</v>
      </c>
      <c r="AR92" s="104" t="e">
        <v>#REF!</v>
      </c>
      <c r="AS92" s="22" t="e">
        <v>#REF!</v>
      </c>
      <c r="AT92" s="101" t="e">
        <v>#REF!</v>
      </c>
      <c r="AU92" s="103" t="e">
        <v>#REF!</v>
      </c>
      <c r="AV92" s="104" t="e">
        <v>#REF!</v>
      </c>
      <c r="AW92" s="103" t="e">
        <v>#REF!</v>
      </c>
      <c r="AX92" s="104" t="e">
        <v>#REF!</v>
      </c>
      <c r="AY92" s="103" t="e">
        <v>#REF!</v>
      </c>
      <c r="AZ92" s="104" t="e">
        <v>#REF!</v>
      </c>
      <c r="BA92" s="103" t="e">
        <v>#REF!</v>
      </c>
      <c r="BB92" s="104" t="e">
        <v>#REF!</v>
      </c>
      <c r="BC92" s="103" t="e">
        <v>#REF!</v>
      </c>
      <c r="BD92" s="104" t="e">
        <v>#REF!</v>
      </c>
      <c r="BE92" s="103" t="e">
        <v>#REF!</v>
      </c>
      <c r="BF92" s="104" t="e">
        <v>#REF!</v>
      </c>
      <c r="BG92" s="103" t="e">
        <v>#REF!</v>
      </c>
      <c r="BH92" s="104" t="e">
        <v>#REF!</v>
      </c>
      <c r="BI92" s="103" t="e">
        <v>#REF!</v>
      </c>
      <c r="BJ92" s="104" t="e">
        <v>#REF!</v>
      </c>
      <c r="BK92" s="103" t="e">
        <v>#REF!</v>
      </c>
      <c r="BL92" s="104" t="e">
        <v>#REF!</v>
      </c>
      <c r="BM92" s="103" t="e">
        <v>#REF!</v>
      </c>
      <c r="BN92" s="104" t="e">
        <v>#REF!</v>
      </c>
      <c r="BO92" s="103" t="e">
        <v>#REF!</v>
      </c>
      <c r="BP92" s="104" t="e">
        <v>#REF!</v>
      </c>
      <c r="BQ92" s="103" t="e">
        <v>#REF!</v>
      </c>
      <c r="BR92" s="101" t="e">
        <v>#REF!</v>
      </c>
      <c r="BS92" s="103" t="e">
        <v>#REF!</v>
      </c>
      <c r="BT92" s="102" t="e">
        <v>#REF!</v>
      </c>
      <c r="BU92" s="103" t="e">
        <v>#REF!</v>
      </c>
      <c r="BV92" s="102" t="e">
        <v>#REF!</v>
      </c>
      <c r="BW92" s="103" t="e">
        <v>#REF!</v>
      </c>
      <c r="BX92" s="102" t="e">
        <v>#REF!</v>
      </c>
      <c r="BY92" s="103" t="e">
        <v>#REF!</v>
      </c>
      <c r="BZ92" s="102" t="e">
        <v>#REF!</v>
      </c>
      <c r="CA92" s="103" t="e">
        <v>#REF!</v>
      </c>
      <c r="CB92" s="102" t="e">
        <v>#REF!</v>
      </c>
      <c r="CC92" s="103" t="e">
        <v>#REF!</v>
      </c>
      <c r="CD92" s="101" t="e">
        <v>#REF!</v>
      </c>
      <c r="CE92" s="22" t="e">
        <v>#REF!</v>
      </c>
      <c r="CF92" s="101" t="e">
        <v>#REF!</v>
      </c>
      <c r="CG92" s="22" t="e">
        <v>#REF!</v>
      </c>
      <c r="CH92" s="101" t="e">
        <v>#REF!</v>
      </c>
      <c r="CI92" s="187" t="e">
        <v>#REF!</v>
      </c>
      <c r="CJ92" s="187" t="e">
        <v>#REF!</v>
      </c>
      <c r="CK92" s="8" t="e">
        <v>#REF!</v>
      </c>
      <c r="CL92" s="8" t="e">
        <v>#REF!</v>
      </c>
      <c r="CM92" s="8" t="e">
        <v>#REF!</v>
      </c>
      <c r="CN92" s="8" t="e">
        <v>#REF!</v>
      </c>
      <c r="CO92" s="8" t="e">
        <v>#REF!</v>
      </c>
    </row>
    <row r="93" spans="2:93" x14ac:dyDescent="0.25">
      <c r="B93" s="410"/>
      <c r="C93" s="15" t="str">
        <f t="shared" si="9"/>
        <v>2009GM</v>
      </c>
      <c r="D93" s="238">
        <f t="shared" si="10"/>
        <v>2009</v>
      </c>
      <c r="E93" s="15" t="s">
        <v>37</v>
      </c>
      <c r="F93" s="87" t="str">
        <f>VLOOKUP(E93,'Bases de Cálculo'!$B$9:$M$38,12,FALSE)</f>
        <v>Secundario</v>
      </c>
      <c r="G93" s="87" t="str">
        <f>VLOOKUP(E93,'Bases de Cálculo'!$B$9:$N$38,13,FALSE)</f>
        <v>No Renovable</v>
      </c>
      <c r="H93" s="238" t="e">
        <v>#REF!</v>
      </c>
      <c r="I93" s="96" t="e">
        <v>#REF!</v>
      </c>
      <c r="J93" s="22" t="e">
        <v>#REF!</v>
      </c>
      <c r="K93" s="97" t="e">
        <v>#REF!</v>
      </c>
      <c r="L93" s="22" t="e">
        <v>#REF!</v>
      </c>
      <c r="M93" s="97" t="e">
        <v>#REF!</v>
      </c>
      <c r="N93" s="22" t="e">
        <v>#REF!</v>
      </c>
      <c r="O93" s="97" t="e">
        <v>#REF!</v>
      </c>
      <c r="P93" s="22" t="e">
        <v>#REF!</v>
      </c>
      <c r="Q93" s="97" t="e">
        <v>#REF!</v>
      </c>
      <c r="R93" s="22" t="e">
        <v>#REF!</v>
      </c>
      <c r="S93" s="97" t="e">
        <v>#REF!</v>
      </c>
      <c r="T93" s="22" t="e">
        <v>#REF!</v>
      </c>
      <c r="U93" s="98" t="e">
        <v>#REF!</v>
      </c>
      <c r="V93" s="22" t="e">
        <v>#REF!</v>
      </c>
      <c r="W93" s="98" t="e">
        <v>#REF!</v>
      </c>
      <c r="X93" s="22" t="e">
        <v>#REF!</v>
      </c>
      <c r="Y93" s="99" t="e">
        <v>#REF!</v>
      </c>
      <c r="Z93" s="22" t="e">
        <v>#REF!</v>
      </c>
      <c r="AA93" s="113" t="e">
        <v>#REF!</v>
      </c>
      <c r="AB93" s="22" t="e">
        <v>#REF!</v>
      </c>
      <c r="AC93" s="113" t="e">
        <v>#REF!</v>
      </c>
      <c r="AD93" s="22" t="e">
        <v>#REF!</v>
      </c>
      <c r="AE93" s="113" t="e">
        <v>#REF!</v>
      </c>
      <c r="AF93" s="22" t="e">
        <v>#REF!</v>
      </c>
      <c r="AG93" s="113" t="e">
        <v>#REF!</v>
      </c>
      <c r="AH93" s="22" t="e">
        <v>#REF!</v>
      </c>
      <c r="AI93" s="113" t="e">
        <v>#REF!</v>
      </c>
      <c r="AJ93" s="22" t="e">
        <v>#REF!</v>
      </c>
      <c r="AK93" s="99" t="e">
        <v>#REF!</v>
      </c>
      <c r="AL93" s="96" t="e">
        <v>#REF!</v>
      </c>
      <c r="AM93" s="115" t="e">
        <v>#REF!</v>
      </c>
      <c r="AN93" s="117" t="e">
        <v>#REF!</v>
      </c>
      <c r="AO93" s="100" t="e">
        <v>#REF!</v>
      </c>
      <c r="AP93" s="101" t="e">
        <v>#REF!</v>
      </c>
      <c r="AQ93" s="103" t="e">
        <v>#REF!</v>
      </c>
      <c r="AR93" s="104" t="e">
        <v>#REF!</v>
      </c>
      <c r="AS93" s="22" t="e">
        <v>#REF!</v>
      </c>
      <c r="AT93" s="101" t="e">
        <v>#REF!</v>
      </c>
      <c r="AU93" s="103" t="e">
        <v>#REF!</v>
      </c>
      <c r="AV93" s="104" t="e">
        <v>#REF!</v>
      </c>
      <c r="AW93" s="103" t="e">
        <v>#REF!</v>
      </c>
      <c r="AX93" s="104" t="e">
        <v>#REF!</v>
      </c>
      <c r="AY93" s="103" t="e">
        <v>#REF!</v>
      </c>
      <c r="AZ93" s="104" t="e">
        <v>#REF!</v>
      </c>
      <c r="BA93" s="103" t="e">
        <v>#REF!</v>
      </c>
      <c r="BB93" s="104" t="e">
        <v>#REF!</v>
      </c>
      <c r="BC93" s="103" t="e">
        <v>#REF!</v>
      </c>
      <c r="BD93" s="104" t="e">
        <v>#REF!</v>
      </c>
      <c r="BE93" s="103" t="e">
        <v>#REF!</v>
      </c>
      <c r="BF93" s="104" t="e">
        <v>#REF!</v>
      </c>
      <c r="BG93" s="103" t="e">
        <v>#REF!</v>
      </c>
      <c r="BH93" s="104" t="e">
        <v>#REF!</v>
      </c>
      <c r="BI93" s="103" t="e">
        <v>#REF!</v>
      </c>
      <c r="BJ93" s="104" t="e">
        <v>#REF!</v>
      </c>
      <c r="BK93" s="103" t="e">
        <v>#REF!</v>
      </c>
      <c r="BL93" s="104" t="e">
        <v>#REF!</v>
      </c>
      <c r="BM93" s="103" t="e">
        <v>#REF!</v>
      </c>
      <c r="BN93" s="104" t="e">
        <v>#REF!</v>
      </c>
      <c r="BO93" s="103" t="e">
        <v>#REF!</v>
      </c>
      <c r="BP93" s="104" t="e">
        <v>#REF!</v>
      </c>
      <c r="BQ93" s="103" t="e">
        <v>#REF!</v>
      </c>
      <c r="BR93" s="101" t="e">
        <v>#REF!</v>
      </c>
      <c r="BS93" s="103" t="e">
        <v>#REF!</v>
      </c>
      <c r="BT93" s="102" t="e">
        <v>#REF!</v>
      </c>
      <c r="BU93" s="103" t="e">
        <v>#REF!</v>
      </c>
      <c r="BV93" s="102" t="e">
        <v>#REF!</v>
      </c>
      <c r="BW93" s="103" t="e">
        <v>#REF!</v>
      </c>
      <c r="BX93" s="102" t="e">
        <v>#REF!</v>
      </c>
      <c r="BY93" s="103" t="e">
        <v>#REF!</v>
      </c>
      <c r="BZ93" s="102" t="e">
        <v>#REF!</v>
      </c>
      <c r="CA93" s="103" t="e">
        <v>#REF!</v>
      </c>
      <c r="CB93" s="102" t="e">
        <v>#REF!</v>
      </c>
      <c r="CC93" s="103" t="e">
        <v>#REF!</v>
      </c>
      <c r="CD93" s="101" t="e">
        <v>#REF!</v>
      </c>
      <c r="CE93" s="22" t="e">
        <v>#REF!</v>
      </c>
      <c r="CF93" s="101" t="e">
        <v>#REF!</v>
      </c>
      <c r="CG93" s="22" t="e">
        <v>#REF!</v>
      </c>
      <c r="CH93" s="101" t="e">
        <v>#REF!</v>
      </c>
      <c r="CI93" s="187" t="e">
        <v>#REF!</v>
      </c>
      <c r="CJ93" s="187" t="e">
        <v>#REF!</v>
      </c>
      <c r="CK93" s="8" t="e">
        <v>#REF!</v>
      </c>
      <c r="CL93" s="8" t="e">
        <v>#REF!</v>
      </c>
      <c r="CM93" s="8" t="e">
        <v>#REF!</v>
      </c>
      <c r="CN93" s="8" t="e">
        <v>#REF!</v>
      </c>
      <c r="CO93" s="8" t="e">
        <v>#REF!</v>
      </c>
    </row>
    <row r="94" spans="2:93" x14ac:dyDescent="0.25">
      <c r="B94" s="410"/>
      <c r="C94" s="15" t="str">
        <f t="shared" si="9"/>
        <v>2009KJ</v>
      </c>
      <c r="D94" s="238">
        <f t="shared" si="10"/>
        <v>2009</v>
      </c>
      <c r="E94" s="15" t="s">
        <v>39</v>
      </c>
      <c r="F94" s="87" t="str">
        <f>VLOOKUP(E94,'Bases de Cálculo'!$B$9:$M$38,12,FALSE)</f>
        <v>Secundario</v>
      </c>
      <c r="G94" s="87" t="str">
        <f>VLOOKUP(E94,'Bases de Cálculo'!$B$9:$N$38,13,FALSE)</f>
        <v>No Renovable</v>
      </c>
      <c r="H94" s="238" t="e">
        <v>#REF!</v>
      </c>
      <c r="I94" s="96" t="e">
        <v>#REF!</v>
      </c>
      <c r="J94" s="22" t="e">
        <v>#REF!</v>
      </c>
      <c r="K94" s="97" t="e">
        <v>#REF!</v>
      </c>
      <c r="L94" s="22" t="e">
        <v>#REF!</v>
      </c>
      <c r="M94" s="97" t="e">
        <v>#REF!</v>
      </c>
      <c r="N94" s="22" t="e">
        <v>#REF!</v>
      </c>
      <c r="O94" s="97" t="e">
        <v>#REF!</v>
      </c>
      <c r="P94" s="22" t="e">
        <v>#REF!</v>
      </c>
      <c r="Q94" s="97" t="e">
        <v>#REF!</v>
      </c>
      <c r="R94" s="22" t="e">
        <v>#REF!</v>
      </c>
      <c r="S94" s="97" t="e">
        <v>#REF!</v>
      </c>
      <c r="T94" s="22" t="e">
        <v>#REF!</v>
      </c>
      <c r="U94" s="98" t="e">
        <v>#REF!</v>
      </c>
      <c r="V94" s="22" t="e">
        <v>#REF!</v>
      </c>
      <c r="W94" s="98" t="e">
        <v>#REF!</v>
      </c>
      <c r="X94" s="22" t="e">
        <v>#REF!</v>
      </c>
      <c r="Y94" s="99" t="e">
        <v>#REF!</v>
      </c>
      <c r="Z94" s="22" t="e">
        <v>#REF!</v>
      </c>
      <c r="AA94" s="113" t="e">
        <v>#REF!</v>
      </c>
      <c r="AB94" s="22" t="e">
        <v>#REF!</v>
      </c>
      <c r="AC94" s="113" t="e">
        <v>#REF!</v>
      </c>
      <c r="AD94" s="22" t="e">
        <v>#REF!</v>
      </c>
      <c r="AE94" s="113" t="e">
        <v>#REF!</v>
      </c>
      <c r="AF94" s="22" t="e">
        <v>#REF!</v>
      </c>
      <c r="AG94" s="113" t="e">
        <v>#REF!</v>
      </c>
      <c r="AH94" s="22" t="e">
        <v>#REF!</v>
      </c>
      <c r="AI94" s="113" t="e">
        <v>#REF!</v>
      </c>
      <c r="AJ94" s="22" t="e">
        <v>#REF!</v>
      </c>
      <c r="AK94" s="99" t="e">
        <v>#REF!</v>
      </c>
      <c r="AL94" s="96" t="e">
        <v>#REF!</v>
      </c>
      <c r="AM94" s="115" t="e">
        <v>#REF!</v>
      </c>
      <c r="AN94" s="117" t="e">
        <v>#REF!</v>
      </c>
      <c r="AO94" s="100" t="e">
        <v>#REF!</v>
      </c>
      <c r="AP94" s="101" t="e">
        <v>#REF!</v>
      </c>
      <c r="AQ94" s="103" t="e">
        <v>#REF!</v>
      </c>
      <c r="AR94" s="104" t="e">
        <v>#REF!</v>
      </c>
      <c r="AS94" s="22" t="e">
        <v>#REF!</v>
      </c>
      <c r="AT94" s="101" t="e">
        <v>#REF!</v>
      </c>
      <c r="AU94" s="103" t="e">
        <v>#REF!</v>
      </c>
      <c r="AV94" s="104" t="e">
        <v>#REF!</v>
      </c>
      <c r="AW94" s="103" t="e">
        <v>#REF!</v>
      </c>
      <c r="AX94" s="104" t="e">
        <v>#REF!</v>
      </c>
      <c r="AY94" s="103" t="e">
        <v>#REF!</v>
      </c>
      <c r="AZ94" s="104" t="e">
        <v>#REF!</v>
      </c>
      <c r="BA94" s="103" t="e">
        <v>#REF!</v>
      </c>
      <c r="BB94" s="104" t="e">
        <v>#REF!</v>
      </c>
      <c r="BC94" s="103" t="e">
        <v>#REF!</v>
      </c>
      <c r="BD94" s="104" t="e">
        <v>#REF!</v>
      </c>
      <c r="BE94" s="103" t="e">
        <v>#REF!</v>
      </c>
      <c r="BF94" s="104" t="e">
        <v>#REF!</v>
      </c>
      <c r="BG94" s="103" t="e">
        <v>#REF!</v>
      </c>
      <c r="BH94" s="104" t="e">
        <v>#REF!</v>
      </c>
      <c r="BI94" s="103" t="e">
        <v>#REF!</v>
      </c>
      <c r="BJ94" s="104" t="e">
        <v>#REF!</v>
      </c>
      <c r="BK94" s="103" t="e">
        <v>#REF!</v>
      </c>
      <c r="BL94" s="104" t="e">
        <v>#REF!</v>
      </c>
      <c r="BM94" s="103" t="e">
        <v>#REF!</v>
      </c>
      <c r="BN94" s="104" t="e">
        <v>#REF!</v>
      </c>
      <c r="BO94" s="103" t="e">
        <v>#REF!</v>
      </c>
      <c r="BP94" s="104" t="e">
        <v>#REF!</v>
      </c>
      <c r="BQ94" s="103" t="e">
        <v>#REF!</v>
      </c>
      <c r="BR94" s="101" t="e">
        <v>#REF!</v>
      </c>
      <c r="BS94" s="103" t="e">
        <v>#REF!</v>
      </c>
      <c r="BT94" s="102" t="e">
        <v>#REF!</v>
      </c>
      <c r="BU94" s="103" t="e">
        <v>#REF!</v>
      </c>
      <c r="BV94" s="102" t="e">
        <v>#REF!</v>
      </c>
      <c r="BW94" s="103" t="e">
        <v>#REF!</v>
      </c>
      <c r="BX94" s="102" t="e">
        <v>#REF!</v>
      </c>
      <c r="BY94" s="103" t="e">
        <v>#REF!</v>
      </c>
      <c r="BZ94" s="102" t="e">
        <v>#REF!</v>
      </c>
      <c r="CA94" s="103" t="e">
        <v>#REF!</v>
      </c>
      <c r="CB94" s="102" t="e">
        <v>#REF!</v>
      </c>
      <c r="CC94" s="103" t="e">
        <v>#REF!</v>
      </c>
      <c r="CD94" s="101" t="e">
        <v>#REF!</v>
      </c>
      <c r="CE94" s="22" t="e">
        <v>#REF!</v>
      </c>
      <c r="CF94" s="101" t="e">
        <v>#REF!</v>
      </c>
      <c r="CG94" s="22" t="e">
        <v>#REF!</v>
      </c>
      <c r="CH94" s="101" t="e">
        <v>#REF!</v>
      </c>
      <c r="CI94" s="187" t="e">
        <v>#REF!</v>
      </c>
      <c r="CJ94" s="187" t="e">
        <v>#REF!</v>
      </c>
      <c r="CK94" s="8" t="e">
        <v>#REF!</v>
      </c>
      <c r="CL94" s="8" t="e">
        <v>#REF!</v>
      </c>
      <c r="CM94" s="8" t="e">
        <v>#REF!</v>
      </c>
      <c r="CN94" s="8" t="e">
        <v>#REF!</v>
      </c>
      <c r="CO94" s="8" t="e">
        <v>#REF!</v>
      </c>
    </row>
    <row r="95" spans="2:93" ht="15.75" x14ac:dyDescent="0.25">
      <c r="B95" s="246"/>
      <c r="C95" s="13"/>
      <c r="D95" s="13"/>
      <c r="E95" s="13"/>
      <c r="F95" s="13"/>
      <c r="G95" s="13"/>
      <c r="H95" s="13" t="e">
        <v>#REF!</v>
      </c>
      <c r="I95" s="13" t="e">
        <v>#REF!</v>
      </c>
      <c r="J95" s="13" t="e">
        <v>#REF!</v>
      </c>
      <c r="K95" s="13" t="e">
        <v>#REF!</v>
      </c>
      <c r="L95" s="13" t="e">
        <v>#REF!</v>
      </c>
      <c r="M95" s="13" t="e">
        <v>#REF!</v>
      </c>
      <c r="N95" s="13" t="e">
        <v>#REF!</v>
      </c>
      <c r="O95" s="13" t="e">
        <v>#REF!</v>
      </c>
      <c r="P95" s="13" t="e">
        <v>#REF!</v>
      </c>
      <c r="Q95" s="13" t="e">
        <v>#REF!</v>
      </c>
      <c r="R95" s="13" t="e">
        <v>#REF!</v>
      </c>
      <c r="S95" s="13" t="e">
        <v>#REF!</v>
      </c>
      <c r="T95" s="13" t="e">
        <v>#REF!</v>
      </c>
      <c r="U95" s="13" t="e">
        <v>#REF!</v>
      </c>
      <c r="V95" s="13" t="e">
        <v>#REF!</v>
      </c>
      <c r="W95" s="13" t="e">
        <v>#REF!</v>
      </c>
      <c r="X95" s="13" t="e">
        <v>#REF!</v>
      </c>
      <c r="Y95" s="13" t="e">
        <v>#REF!</v>
      </c>
      <c r="Z95" s="13" t="e">
        <v>#REF!</v>
      </c>
      <c r="AA95" s="13" t="e">
        <v>#REF!</v>
      </c>
      <c r="AB95" s="13" t="e">
        <v>#REF!</v>
      </c>
      <c r="AC95" s="13" t="e">
        <v>#REF!</v>
      </c>
      <c r="AD95" s="13" t="e">
        <v>#REF!</v>
      </c>
      <c r="AE95" s="13" t="e">
        <v>#REF!</v>
      </c>
      <c r="AF95" s="13" t="e">
        <v>#REF!</v>
      </c>
      <c r="AG95" s="13" t="e">
        <v>#REF!</v>
      </c>
      <c r="AH95" s="13" t="e">
        <v>#REF!</v>
      </c>
      <c r="AI95" s="13" t="e">
        <v>#REF!</v>
      </c>
      <c r="AJ95" s="13" t="e">
        <v>#REF!</v>
      </c>
      <c r="AK95" s="13" t="e">
        <v>#REF!</v>
      </c>
      <c r="AL95" s="13" t="e">
        <v>#REF!</v>
      </c>
      <c r="AM95" s="13" t="e">
        <v>#REF!</v>
      </c>
      <c r="AN95" s="13" t="e">
        <v>#REF!</v>
      </c>
      <c r="AO95" s="13" t="e">
        <v>#REF!</v>
      </c>
      <c r="AP95" s="13" t="e">
        <v>#REF!</v>
      </c>
      <c r="AQ95" s="13" t="e">
        <v>#REF!</v>
      </c>
      <c r="AR95" s="13" t="e">
        <v>#REF!</v>
      </c>
      <c r="AS95" s="13" t="e">
        <v>#REF!</v>
      </c>
      <c r="AT95" s="13" t="e">
        <v>#REF!</v>
      </c>
      <c r="AU95" s="13" t="e">
        <v>#REF!</v>
      </c>
      <c r="AV95" s="13" t="e">
        <v>#REF!</v>
      </c>
      <c r="AW95" s="13" t="e">
        <v>#REF!</v>
      </c>
      <c r="AX95" s="13" t="e">
        <v>#REF!</v>
      </c>
      <c r="AY95" s="13" t="e">
        <v>#REF!</v>
      </c>
      <c r="AZ95" s="13" t="e">
        <v>#REF!</v>
      </c>
      <c r="BA95" s="13" t="e">
        <v>#REF!</v>
      </c>
      <c r="BB95" s="13" t="e">
        <v>#REF!</v>
      </c>
      <c r="BC95" s="13" t="e">
        <v>#REF!</v>
      </c>
      <c r="BD95" s="13" t="e">
        <v>#REF!</v>
      </c>
      <c r="BE95" s="13" t="e">
        <v>#REF!</v>
      </c>
      <c r="BF95" s="13" t="e">
        <v>#REF!</v>
      </c>
      <c r="BG95" s="13" t="e">
        <v>#REF!</v>
      </c>
      <c r="BH95" s="13" t="e">
        <v>#REF!</v>
      </c>
      <c r="BI95" s="13" t="e">
        <v>#REF!</v>
      </c>
      <c r="BJ95" s="13" t="e">
        <v>#REF!</v>
      </c>
      <c r="BK95" s="13" t="e">
        <v>#REF!</v>
      </c>
      <c r="BL95" s="13" t="e">
        <v>#REF!</v>
      </c>
      <c r="BM95" s="13" t="e">
        <v>#REF!</v>
      </c>
      <c r="BN95" s="13" t="e">
        <v>#REF!</v>
      </c>
      <c r="BO95" s="13" t="e">
        <v>#REF!</v>
      </c>
      <c r="BP95" s="13" t="e">
        <v>#REF!</v>
      </c>
      <c r="BQ95" s="13" t="e">
        <v>#REF!</v>
      </c>
      <c r="BR95" s="13" t="e">
        <v>#REF!</v>
      </c>
      <c r="BS95" s="13" t="e">
        <v>#REF!</v>
      </c>
      <c r="BT95" s="13" t="e">
        <v>#REF!</v>
      </c>
      <c r="BU95" s="13" t="e">
        <v>#REF!</v>
      </c>
      <c r="BV95" s="13" t="e">
        <v>#REF!</v>
      </c>
      <c r="BW95" s="13" t="e">
        <v>#REF!</v>
      </c>
      <c r="BX95" s="13" t="e">
        <v>#REF!</v>
      </c>
      <c r="BY95" s="13" t="e">
        <v>#REF!</v>
      </c>
      <c r="BZ95" s="13" t="e">
        <v>#REF!</v>
      </c>
      <c r="CA95" s="13" t="e">
        <v>#REF!</v>
      </c>
      <c r="CB95" s="13" t="e">
        <v>#REF!</v>
      </c>
      <c r="CC95" s="13" t="e">
        <v>#REF!</v>
      </c>
      <c r="CD95" s="13" t="e">
        <v>#REF!</v>
      </c>
      <c r="CE95" s="13" t="e">
        <v>#REF!</v>
      </c>
      <c r="CF95" s="13" t="e">
        <v>#REF!</v>
      </c>
      <c r="CG95" s="13" t="e">
        <v>#REF!</v>
      </c>
      <c r="CH95" s="13" t="e">
        <v>#REF!</v>
      </c>
      <c r="CI95" s="188" t="e">
        <v>#REF!</v>
      </c>
      <c r="CJ95" s="188" t="e">
        <v>#REF!</v>
      </c>
      <c r="CK95" s="13" t="e">
        <v>#REF!</v>
      </c>
      <c r="CL95" s="13" t="e">
        <v>#REF!</v>
      </c>
      <c r="CM95" s="13" t="e">
        <v>#REF!</v>
      </c>
      <c r="CN95" s="13" t="e">
        <v>#REF!</v>
      </c>
      <c r="CO95" s="13" t="e">
        <v>#REF!</v>
      </c>
    </row>
    <row r="96" spans="2:93" x14ac:dyDescent="0.25">
      <c r="B96" s="411" t="s">
        <v>41</v>
      </c>
      <c r="C96" s="237" t="str">
        <f t="shared" ref="C96:C117" si="11">CONCATENATE(D96,E96)</f>
        <v>2010TOTALP</v>
      </c>
      <c r="D96" s="237">
        <f>D94+1</f>
        <v>2010</v>
      </c>
      <c r="E96" s="237" t="s">
        <v>259</v>
      </c>
      <c r="F96" s="26" t="e">
        <f>VLOOKUP(E96,'Bases de Cálculo'!$B$9:$M$38,12,FALSE)</f>
        <v>#N/A</v>
      </c>
      <c r="G96" s="26" t="e">
        <f>VLOOKUP(E96,'Bases de Cálculo'!$B$9:$N$38,13,FALSE)</f>
        <v>#N/A</v>
      </c>
      <c r="H96" s="237" t="e">
        <v>#REF!</v>
      </c>
      <c r="I96" s="156" t="e">
        <v>#REF!</v>
      </c>
      <c r="J96" s="22" t="e">
        <v>#REF!</v>
      </c>
      <c r="K96" s="23" t="e">
        <v>#REF!</v>
      </c>
      <c r="L96" s="22" t="e">
        <v>#REF!</v>
      </c>
      <c r="M96" s="23" t="e">
        <v>#REF!</v>
      </c>
      <c r="N96" s="22" t="e">
        <v>#REF!</v>
      </c>
      <c r="O96" s="23" t="e">
        <v>#REF!</v>
      </c>
      <c r="P96" s="22" t="e">
        <v>#REF!</v>
      </c>
      <c r="Q96" s="23" t="e">
        <v>#REF!</v>
      </c>
      <c r="R96" s="22" t="e">
        <v>#REF!</v>
      </c>
      <c r="S96" s="23" t="e">
        <v>#REF!</v>
      </c>
      <c r="T96" s="22" t="e">
        <v>#REF!</v>
      </c>
      <c r="U96" s="23" t="e">
        <v>#REF!</v>
      </c>
      <c r="V96" s="22" t="e">
        <v>#REF!</v>
      </c>
      <c r="W96" s="23" t="e">
        <v>#REF!</v>
      </c>
      <c r="X96" s="22" t="e">
        <v>#REF!</v>
      </c>
      <c r="Y96" s="156" t="e">
        <v>#REF!</v>
      </c>
      <c r="Z96" s="22" t="e">
        <v>#REF!</v>
      </c>
      <c r="AA96" s="23" t="e">
        <v>#REF!</v>
      </c>
      <c r="AB96" s="22" t="e">
        <v>#REF!</v>
      </c>
      <c r="AC96" s="23" t="e">
        <v>#REF!</v>
      </c>
      <c r="AD96" s="22" t="e">
        <v>#REF!</v>
      </c>
      <c r="AE96" s="23" t="e">
        <v>#REF!</v>
      </c>
      <c r="AF96" s="22" t="e">
        <v>#REF!</v>
      </c>
      <c r="AG96" s="23" t="e">
        <v>#REF!</v>
      </c>
      <c r="AH96" s="22" t="e">
        <v>#REF!</v>
      </c>
      <c r="AI96" s="23" t="e">
        <v>#REF!</v>
      </c>
      <c r="AJ96" s="22" t="e">
        <v>#REF!</v>
      </c>
      <c r="AK96" s="23" t="e">
        <v>#REF!</v>
      </c>
      <c r="AL96" s="156" t="e">
        <v>#REF!</v>
      </c>
      <c r="AM96" s="22" t="e">
        <v>#REF!</v>
      </c>
      <c r="AN96" s="156" t="e">
        <v>#REF!</v>
      </c>
      <c r="AO96" s="22" t="e">
        <v>#REF!</v>
      </c>
      <c r="AP96" s="23" t="e">
        <v>#REF!</v>
      </c>
      <c r="AQ96" s="22" t="e">
        <v>#REF!</v>
      </c>
      <c r="AR96" s="23" t="e">
        <v>#REF!</v>
      </c>
      <c r="AS96" s="22" t="e">
        <v>#REF!</v>
      </c>
      <c r="AT96" s="156" t="e">
        <v>#REF!</v>
      </c>
      <c r="AU96" s="22" t="e">
        <v>#REF!</v>
      </c>
      <c r="AV96" s="23" t="e">
        <v>#REF!</v>
      </c>
      <c r="AW96" s="22" t="e">
        <v>#REF!</v>
      </c>
      <c r="AX96" s="23" t="e">
        <v>#REF!</v>
      </c>
      <c r="AY96" s="22" t="e">
        <v>#REF!</v>
      </c>
      <c r="AZ96" s="23" t="e">
        <v>#REF!</v>
      </c>
      <c r="BA96" s="22" t="e">
        <v>#REF!</v>
      </c>
      <c r="BB96" s="23" t="e">
        <v>#REF!</v>
      </c>
      <c r="BC96" s="22" t="e">
        <v>#REF!</v>
      </c>
      <c r="BD96" s="23" t="e">
        <v>#REF!</v>
      </c>
      <c r="BE96" s="22" t="e">
        <v>#REF!</v>
      </c>
      <c r="BF96" s="23" t="e">
        <v>#REF!</v>
      </c>
      <c r="BG96" s="22" t="e">
        <v>#REF!</v>
      </c>
      <c r="BH96" s="23" t="e">
        <v>#REF!</v>
      </c>
      <c r="BI96" s="22" t="e">
        <v>#REF!</v>
      </c>
      <c r="BJ96" s="23" t="e">
        <v>#REF!</v>
      </c>
      <c r="BK96" s="22" t="e">
        <v>#REF!</v>
      </c>
      <c r="BL96" s="23" t="e">
        <v>#REF!</v>
      </c>
      <c r="BM96" s="22" t="e">
        <v>#REF!</v>
      </c>
      <c r="BN96" s="23" t="e">
        <v>#REF!</v>
      </c>
      <c r="BO96" s="22" t="e">
        <v>#REF!</v>
      </c>
      <c r="BP96" s="23" t="e">
        <v>#REF!</v>
      </c>
      <c r="BQ96" s="22" t="e">
        <v>#REF!</v>
      </c>
      <c r="BR96" s="156" t="e">
        <v>#REF!</v>
      </c>
      <c r="BS96" s="22" t="e">
        <v>#REF!</v>
      </c>
      <c r="BT96" s="23" t="e">
        <v>#REF!</v>
      </c>
      <c r="BU96" s="22" t="e">
        <v>#REF!</v>
      </c>
      <c r="BV96" s="23" t="e">
        <v>#REF!</v>
      </c>
      <c r="BW96" s="22" t="e">
        <v>#REF!</v>
      </c>
      <c r="BX96" s="23" t="e">
        <v>#REF!</v>
      </c>
      <c r="BY96" s="22" t="e">
        <v>#REF!</v>
      </c>
      <c r="BZ96" s="23" t="e">
        <v>#REF!</v>
      </c>
      <c r="CA96" s="22" t="e">
        <v>#REF!</v>
      </c>
      <c r="CB96" s="23" t="e">
        <v>#REF!</v>
      </c>
      <c r="CC96" s="22" t="e">
        <v>#REF!</v>
      </c>
      <c r="CD96" s="156" t="e">
        <v>#REF!</v>
      </c>
      <c r="CE96" s="22" t="e">
        <v>#REF!</v>
      </c>
      <c r="CF96" s="156" t="e">
        <v>#REF!</v>
      </c>
      <c r="CG96" s="22" t="e">
        <v>#REF!</v>
      </c>
      <c r="CH96" s="156" t="e">
        <v>#REF!</v>
      </c>
      <c r="CI96" s="187" t="e">
        <v>#REF!</v>
      </c>
      <c r="CJ96" s="187" t="e">
        <v>#REF!</v>
      </c>
      <c r="CK96" s="8" t="e">
        <v>#REF!</v>
      </c>
      <c r="CL96" s="8" t="e">
        <v>#REF!</v>
      </c>
      <c r="CM96" s="8" t="e">
        <v>#REF!</v>
      </c>
      <c r="CN96" s="8" t="e">
        <v>#REF!</v>
      </c>
      <c r="CO96" s="8" t="e">
        <v>#REF!</v>
      </c>
    </row>
    <row r="97" spans="2:93" x14ac:dyDescent="0.25">
      <c r="B97" s="411"/>
      <c r="C97" s="237" t="str">
        <f t="shared" si="11"/>
        <v>2010BZ</v>
      </c>
      <c r="D97" s="237">
        <f t="shared" ref="D97:D117" si="12">D96</f>
        <v>2010</v>
      </c>
      <c r="E97" s="237" t="s">
        <v>21</v>
      </c>
      <c r="F97" s="26" t="str">
        <f>VLOOKUP(E97,'Bases de Cálculo'!$B$9:$M$38,12,FALSE)</f>
        <v>Primario</v>
      </c>
      <c r="G97" s="26" t="str">
        <f>VLOOKUP(E97,'Bases de Cálculo'!$B$9:$N$38,13,FALSE)</f>
        <v>Renovable</v>
      </c>
      <c r="H97" s="237" t="e">
        <v>#REF!</v>
      </c>
      <c r="I97" s="96" t="e">
        <v>#REF!</v>
      </c>
      <c r="J97" s="22" t="e">
        <v>#REF!</v>
      </c>
      <c r="K97" s="97" t="e">
        <v>#REF!</v>
      </c>
      <c r="L97" s="22" t="e">
        <v>#REF!</v>
      </c>
      <c r="M97" s="97" t="e">
        <v>#REF!</v>
      </c>
      <c r="N97" s="22" t="e">
        <v>#REF!</v>
      </c>
      <c r="O97" s="97" t="e">
        <v>#REF!</v>
      </c>
      <c r="P97" s="22" t="e">
        <v>#REF!</v>
      </c>
      <c r="Q97" s="97" t="e">
        <v>#REF!</v>
      </c>
      <c r="R97" s="22" t="e">
        <v>#REF!</v>
      </c>
      <c r="S97" s="97" t="e">
        <v>#REF!</v>
      </c>
      <c r="T97" s="22" t="e">
        <v>#REF!</v>
      </c>
      <c r="U97" s="98" t="e">
        <v>#REF!</v>
      </c>
      <c r="V97" s="22" t="e">
        <v>#REF!</v>
      </c>
      <c r="W97" s="98" t="e">
        <v>#REF!</v>
      </c>
      <c r="X97" s="22" t="e">
        <v>#REF!</v>
      </c>
      <c r="Y97" s="99" t="e">
        <v>#REF!</v>
      </c>
      <c r="Z97" s="22" t="e">
        <v>#REF!</v>
      </c>
      <c r="AA97" s="113" t="e">
        <v>#REF!</v>
      </c>
      <c r="AB97" s="22" t="e">
        <v>#REF!</v>
      </c>
      <c r="AC97" s="113" t="e">
        <v>#REF!</v>
      </c>
      <c r="AD97" s="22" t="e">
        <v>#REF!</v>
      </c>
      <c r="AE97" s="113" t="e">
        <v>#REF!</v>
      </c>
      <c r="AF97" s="22" t="e">
        <v>#REF!</v>
      </c>
      <c r="AG97" s="113" t="e">
        <v>#REF!</v>
      </c>
      <c r="AH97" s="22" t="e">
        <v>#REF!</v>
      </c>
      <c r="AI97" s="113" t="e">
        <v>#REF!</v>
      </c>
      <c r="AJ97" s="22" t="e">
        <v>#REF!</v>
      </c>
      <c r="AK97" s="99" t="e">
        <v>#REF!</v>
      </c>
      <c r="AL97" s="96" t="e">
        <v>#REF!</v>
      </c>
      <c r="AM97" s="115" t="e">
        <v>#REF!</v>
      </c>
      <c r="AN97" s="117" t="e">
        <v>#REF!</v>
      </c>
      <c r="AO97" s="100" t="e">
        <v>#REF!</v>
      </c>
      <c r="AP97" s="101" t="e">
        <v>#REF!</v>
      </c>
      <c r="AQ97" s="103" t="e">
        <v>#REF!</v>
      </c>
      <c r="AR97" s="104" t="e">
        <v>#REF!</v>
      </c>
      <c r="AS97" s="22" t="e">
        <v>#REF!</v>
      </c>
      <c r="AT97" s="101" t="e">
        <v>#REF!</v>
      </c>
      <c r="AU97" s="103" t="e">
        <v>#REF!</v>
      </c>
      <c r="AV97" s="104" t="e">
        <v>#REF!</v>
      </c>
      <c r="AW97" s="103" t="e">
        <v>#REF!</v>
      </c>
      <c r="AX97" s="104" t="e">
        <v>#REF!</v>
      </c>
      <c r="AY97" s="103" t="e">
        <v>#REF!</v>
      </c>
      <c r="AZ97" s="104" t="e">
        <v>#REF!</v>
      </c>
      <c r="BA97" s="103" t="e">
        <v>#REF!</v>
      </c>
      <c r="BB97" s="104" t="e">
        <v>#REF!</v>
      </c>
      <c r="BC97" s="103" t="e">
        <v>#REF!</v>
      </c>
      <c r="BD97" s="104" t="e">
        <v>#REF!</v>
      </c>
      <c r="BE97" s="103" t="e">
        <v>#REF!</v>
      </c>
      <c r="BF97" s="104" t="e">
        <v>#REF!</v>
      </c>
      <c r="BG97" s="103" t="e">
        <v>#REF!</v>
      </c>
      <c r="BH97" s="104" t="e">
        <v>#REF!</v>
      </c>
      <c r="BI97" s="103" t="e">
        <v>#REF!</v>
      </c>
      <c r="BJ97" s="104" t="e">
        <v>#REF!</v>
      </c>
      <c r="BK97" s="103" t="e">
        <v>#REF!</v>
      </c>
      <c r="BL97" s="104" t="e">
        <v>#REF!</v>
      </c>
      <c r="BM97" s="103" t="e">
        <v>#REF!</v>
      </c>
      <c r="BN97" s="104" t="e">
        <v>#REF!</v>
      </c>
      <c r="BO97" s="103" t="e">
        <v>#REF!</v>
      </c>
      <c r="BP97" s="104" t="e">
        <v>#REF!</v>
      </c>
      <c r="BQ97" s="103" t="e">
        <v>#REF!</v>
      </c>
      <c r="BR97" s="101" t="e">
        <v>#REF!</v>
      </c>
      <c r="BS97" s="103" t="e">
        <v>#REF!</v>
      </c>
      <c r="BT97" s="102" t="e">
        <v>#REF!</v>
      </c>
      <c r="BU97" s="103" t="e">
        <v>#REF!</v>
      </c>
      <c r="BV97" s="102" t="e">
        <v>#REF!</v>
      </c>
      <c r="BW97" s="103" t="e">
        <v>#REF!</v>
      </c>
      <c r="BX97" s="102" t="e">
        <v>#REF!</v>
      </c>
      <c r="BY97" s="103" t="e">
        <v>#REF!</v>
      </c>
      <c r="BZ97" s="102" t="e">
        <v>#REF!</v>
      </c>
      <c r="CA97" s="103" t="e">
        <v>#REF!</v>
      </c>
      <c r="CB97" s="102" t="e">
        <v>#REF!</v>
      </c>
      <c r="CC97" s="103" t="e">
        <v>#REF!</v>
      </c>
      <c r="CD97" s="101" t="e">
        <v>#REF!</v>
      </c>
      <c r="CE97" s="22" t="e">
        <v>#REF!</v>
      </c>
      <c r="CF97" s="101" t="e">
        <v>#REF!</v>
      </c>
      <c r="CG97" s="22" t="e">
        <v>#REF!</v>
      </c>
      <c r="CH97" s="101" t="e">
        <v>#REF!</v>
      </c>
      <c r="CI97" s="187" t="e">
        <v>#REF!</v>
      </c>
      <c r="CJ97" s="187" t="e">
        <v>#REF!</v>
      </c>
      <c r="CK97" s="8" t="e">
        <v>#REF!</v>
      </c>
      <c r="CL97" s="8" t="e">
        <v>#REF!</v>
      </c>
      <c r="CM97" s="8" t="e">
        <v>#REF!</v>
      </c>
      <c r="CN97" s="8" t="e">
        <v>#REF!</v>
      </c>
      <c r="CO97" s="8" t="e">
        <v>#REF!</v>
      </c>
    </row>
    <row r="98" spans="2:93" x14ac:dyDescent="0.25">
      <c r="B98" s="411"/>
      <c r="C98" s="237" t="str">
        <f t="shared" si="11"/>
        <v>2010CM</v>
      </c>
      <c r="D98" s="237">
        <f t="shared" si="12"/>
        <v>2010</v>
      </c>
      <c r="E98" s="237" t="s">
        <v>22</v>
      </c>
      <c r="F98" s="26" t="str">
        <f>VLOOKUP(E98,'Bases de Cálculo'!$B$9:$M$38,12,FALSE)</f>
        <v>Primario</v>
      </c>
      <c r="G98" s="26" t="str">
        <f>VLOOKUP(E98,'Bases de Cálculo'!$B$9:$N$38,13,FALSE)</f>
        <v>No Renovable</v>
      </c>
      <c r="H98" s="237" t="e">
        <v>#REF!</v>
      </c>
      <c r="I98" s="96" t="e">
        <v>#REF!</v>
      </c>
      <c r="J98" s="22" t="e">
        <v>#REF!</v>
      </c>
      <c r="K98" s="97" t="e">
        <v>#REF!</v>
      </c>
      <c r="L98" s="22" t="e">
        <v>#REF!</v>
      </c>
      <c r="M98" s="97" t="e">
        <v>#REF!</v>
      </c>
      <c r="N98" s="22" t="e">
        <v>#REF!</v>
      </c>
      <c r="O98" s="97" t="e">
        <v>#REF!</v>
      </c>
      <c r="P98" s="22" t="e">
        <v>#REF!</v>
      </c>
      <c r="Q98" s="97" t="e">
        <v>#REF!</v>
      </c>
      <c r="R98" s="22" t="e">
        <v>#REF!</v>
      </c>
      <c r="S98" s="97" t="e">
        <v>#REF!</v>
      </c>
      <c r="T98" s="22" t="e">
        <v>#REF!</v>
      </c>
      <c r="U98" s="98" t="e">
        <v>#REF!</v>
      </c>
      <c r="V98" s="22" t="e">
        <v>#REF!</v>
      </c>
      <c r="W98" s="98" t="e">
        <v>#REF!</v>
      </c>
      <c r="X98" s="22" t="e">
        <v>#REF!</v>
      </c>
      <c r="Y98" s="99" t="e">
        <v>#REF!</v>
      </c>
      <c r="Z98" s="22" t="e">
        <v>#REF!</v>
      </c>
      <c r="AA98" s="113" t="e">
        <v>#REF!</v>
      </c>
      <c r="AB98" s="22" t="e">
        <v>#REF!</v>
      </c>
      <c r="AC98" s="113" t="e">
        <v>#REF!</v>
      </c>
      <c r="AD98" s="22" t="e">
        <v>#REF!</v>
      </c>
      <c r="AE98" s="113" t="e">
        <v>#REF!</v>
      </c>
      <c r="AF98" s="22" t="e">
        <v>#REF!</v>
      </c>
      <c r="AG98" s="113" t="e">
        <v>#REF!</v>
      </c>
      <c r="AH98" s="22" t="e">
        <v>#REF!</v>
      </c>
      <c r="AI98" s="113" t="e">
        <v>#REF!</v>
      </c>
      <c r="AJ98" s="22" t="e">
        <v>#REF!</v>
      </c>
      <c r="AK98" s="99" t="e">
        <v>#REF!</v>
      </c>
      <c r="AL98" s="96" t="e">
        <v>#REF!</v>
      </c>
      <c r="AM98" s="115" t="e">
        <v>#REF!</v>
      </c>
      <c r="AN98" s="117" t="e">
        <v>#REF!</v>
      </c>
      <c r="AO98" s="100" t="e">
        <v>#REF!</v>
      </c>
      <c r="AP98" s="101" t="e">
        <v>#REF!</v>
      </c>
      <c r="AQ98" s="103" t="e">
        <v>#REF!</v>
      </c>
      <c r="AR98" s="104" t="e">
        <v>#REF!</v>
      </c>
      <c r="AS98" s="22" t="e">
        <v>#REF!</v>
      </c>
      <c r="AT98" s="101" t="e">
        <v>#REF!</v>
      </c>
      <c r="AU98" s="103" t="e">
        <v>#REF!</v>
      </c>
      <c r="AV98" s="104" t="e">
        <v>#REF!</v>
      </c>
      <c r="AW98" s="103" t="e">
        <v>#REF!</v>
      </c>
      <c r="AX98" s="104" t="e">
        <v>#REF!</v>
      </c>
      <c r="AY98" s="103" t="e">
        <v>#REF!</v>
      </c>
      <c r="AZ98" s="104" t="e">
        <v>#REF!</v>
      </c>
      <c r="BA98" s="103" t="e">
        <v>#REF!</v>
      </c>
      <c r="BB98" s="104" t="e">
        <v>#REF!</v>
      </c>
      <c r="BC98" s="103" t="e">
        <v>#REF!</v>
      </c>
      <c r="BD98" s="104" t="e">
        <v>#REF!</v>
      </c>
      <c r="BE98" s="103" t="e">
        <v>#REF!</v>
      </c>
      <c r="BF98" s="104" t="e">
        <v>#REF!</v>
      </c>
      <c r="BG98" s="103" t="e">
        <v>#REF!</v>
      </c>
      <c r="BH98" s="104" t="e">
        <v>#REF!</v>
      </c>
      <c r="BI98" s="103" t="e">
        <v>#REF!</v>
      </c>
      <c r="BJ98" s="104" t="e">
        <v>#REF!</v>
      </c>
      <c r="BK98" s="103" t="e">
        <v>#REF!</v>
      </c>
      <c r="BL98" s="104" t="e">
        <v>#REF!</v>
      </c>
      <c r="BM98" s="103" t="e">
        <v>#REF!</v>
      </c>
      <c r="BN98" s="104" t="e">
        <v>#REF!</v>
      </c>
      <c r="BO98" s="103" t="e">
        <v>#REF!</v>
      </c>
      <c r="BP98" s="104" t="e">
        <v>#REF!</v>
      </c>
      <c r="BQ98" s="103" t="e">
        <v>#REF!</v>
      </c>
      <c r="BR98" s="101" t="e">
        <v>#REF!</v>
      </c>
      <c r="BS98" s="103" t="e">
        <v>#REF!</v>
      </c>
      <c r="BT98" s="102" t="e">
        <v>#REF!</v>
      </c>
      <c r="BU98" s="103" t="e">
        <v>#REF!</v>
      </c>
      <c r="BV98" s="102" t="e">
        <v>#REF!</v>
      </c>
      <c r="BW98" s="103" t="e">
        <v>#REF!</v>
      </c>
      <c r="BX98" s="102" t="e">
        <v>#REF!</v>
      </c>
      <c r="BY98" s="103" t="e">
        <v>#REF!</v>
      </c>
      <c r="BZ98" s="102" t="e">
        <v>#REF!</v>
      </c>
      <c r="CA98" s="103" t="e">
        <v>#REF!</v>
      </c>
      <c r="CB98" s="102" t="e">
        <v>#REF!</v>
      </c>
      <c r="CC98" s="103" t="e">
        <v>#REF!</v>
      </c>
      <c r="CD98" s="101" t="e">
        <v>#REF!</v>
      </c>
      <c r="CE98" s="22" t="e">
        <v>#REF!</v>
      </c>
      <c r="CF98" s="101" t="e">
        <v>#REF!</v>
      </c>
      <c r="CG98" s="22" t="e">
        <v>#REF!</v>
      </c>
      <c r="CH98" s="101" t="e">
        <v>#REF!</v>
      </c>
      <c r="CI98" s="187" t="e">
        <v>#REF!</v>
      </c>
      <c r="CJ98" s="187" t="e">
        <v>#REF!</v>
      </c>
      <c r="CK98" s="8" t="e">
        <v>#REF!</v>
      </c>
      <c r="CL98" s="8" t="e">
        <v>#REF!</v>
      </c>
      <c r="CM98" s="8" t="e">
        <v>#REF!</v>
      </c>
      <c r="CN98" s="8" t="e">
        <v>#REF!</v>
      </c>
      <c r="CO98" s="8" t="e">
        <v>#REF!</v>
      </c>
    </row>
    <row r="99" spans="2:93" x14ac:dyDescent="0.25">
      <c r="B99" s="411"/>
      <c r="C99" s="237" t="str">
        <f t="shared" si="11"/>
        <v>2010GN</v>
      </c>
      <c r="D99" s="237">
        <f t="shared" si="12"/>
        <v>2010</v>
      </c>
      <c r="E99" s="237" t="s">
        <v>23</v>
      </c>
      <c r="F99" s="26" t="str">
        <f>VLOOKUP(E99,'Bases de Cálculo'!$B$9:$M$38,12,FALSE)</f>
        <v>Primario</v>
      </c>
      <c r="G99" s="26" t="str">
        <f>VLOOKUP(E99,'Bases de Cálculo'!$B$9:$N$38,13,FALSE)</f>
        <v>No Renovable</v>
      </c>
      <c r="H99" s="237" t="e">
        <v>#REF!</v>
      </c>
      <c r="I99" s="96" t="e">
        <v>#REF!</v>
      </c>
      <c r="J99" s="22" t="e">
        <v>#REF!</v>
      </c>
      <c r="K99" s="97" t="e">
        <v>#REF!</v>
      </c>
      <c r="L99" s="22" t="e">
        <v>#REF!</v>
      </c>
      <c r="M99" s="97" t="e">
        <v>#REF!</v>
      </c>
      <c r="N99" s="22" t="e">
        <v>#REF!</v>
      </c>
      <c r="O99" s="97" t="e">
        <v>#REF!</v>
      </c>
      <c r="P99" s="22" t="e">
        <v>#REF!</v>
      </c>
      <c r="Q99" s="97" t="e">
        <v>#REF!</v>
      </c>
      <c r="R99" s="22" t="e">
        <v>#REF!</v>
      </c>
      <c r="S99" s="97" t="e">
        <v>#REF!</v>
      </c>
      <c r="T99" s="22" t="e">
        <v>#REF!</v>
      </c>
      <c r="U99" s="98" t="e">
        <v>#REF!</v>
      </c>
      <c r="V99" s="22" t="e">
        <v>#REF!</v>
      </c>
      <c r="W99" s="98" t="e">
        <v>#REF!</v>
      </c>
      <c r="X99" s="22" t="e">
        <v>#REF!</v>
      </c>
      <c r="Y99" s="99" t="e">
        <v>#REF!</v>
      </c>
      <c r="Z99" s="22" t="e">
        <v>#REF!</v>
      </c>
      <c r="AA99" s="113" t="e">
        <v>#REF!</v>
      </c>
      <c r="AB99" s="22" t="e">
        <v>#REF!</v>
      </c>
      <c r="AC99" s="113" t="e">
        <v>#REF!</v>
      </c>
      <c r="AD99" s="22" t="e">
        <v>#REF!</v>
      </c>
      <c r="AE99" s="113" t="e">
        <v>#REF!</v>
      </c>
      <c r="AF99" s="22" t="e">
        <v>#REF!</v>
      </c>
      <c r="AG99" s="113" t="e">
        <v>#REF!</v>
      </c>
      <c r="AH99" s="22" t="e">
        <v>#REF!</v>
      </c>
      <c r="AI99" s="113" t="e">
        <v>#REF!</v>
      </c>
      <c r="AJ99" s="22" t="e">
        <v>#REF!</v>
      </c>
      <c r="AK99" s="99" t="e">
        <v>#REF!</v>
      </c>
      <c r="AL99" s="96" t="e">
        <v>#REF!</v>
      </c>
      <c r="AM99" s="115" t="e">
        <v>#REF!</v>
      </c>
      <c r="AN99" s="117" t="e">
        <v>#REF!</v>
      </c>
      <c r="AO99" s="100" t="e">
        <v>#REF!</v>
      </c>
      <c r="AP99" s="101" t="e">
        <v>#REF!</v>
      </c>
      <c r="AQ99" s="103" t="e">
        <v>#REF!</v>
      </c>
      <c r="AR99" s="104" t="e">
        <v>#REF!</v>
      </c>
      <c r="AS99" s="22" t="e">
        <v>#REF!</v>
      </c>
      <c r="AT99" s="101" t="e">
        <v>#REF!</v>
      </c>
      <c r="AU99" s="103" t="e">
        <v>#REF!</v>
      </c>
      <c r="AV99" s="104" t="e">
        <v>#REF!</v>
      </c>
      <c r="AW99" s="103" t="e">
        <v>#REF!</v>
      </c>
      <c r="AX99" s="104" t="e">
        <v>#REF!</v>
      </c>
      <c r="AY99" s="103" t="e">
        <v>#REF!</v>
      </c>
      <c r="AZ99" s="104" t="e">
        <v>#REF!</v>
      </c>
      <c r="BA99" s="103" t="e">
        <v>#REF!</v>
      </c>
      <c r="BB99" s="104" t="e">
        <v>#REF!</v>
      </c>
      <c r="BC99" s="103" t="e">
        <v>#REF!</v>
      </c>
      <c r="BD99" s="104" t="e">
        <v>#REF!</v>
      </c>
      <c r="BE99" s="103" t="e">
        <v>#REF!</v>
      </c>
      <c r="BF99" s="104" t="e">
        <v>#REF!</v>
      </c>
      <c r="BG99" s="103" t="e">
        <v>#REF!</v>
      </c>
      <c r="BH99" s="104" t="e">
        <v>#REF!</v>
      </c>
      <c r="BI99" s="103" t="e">
        <v>#REF!</v>
      </c>
      <c r="BJ99" s="104" t="e">
        <v>#REF!</v>
      </c>
      <c r="BK99" s="103" t="e">
        <v>#REF!</v>
      </c>
      <c r="BL99" s="104" t="e">
        <v>#REF!</v>
      </c>
      <c r="BM99" s="103" t="e">
        <v>#REF!</v>
      </c>
      <c r="BN99" s="104" t="e">
        <v>#REF!</v>
      </c>
      <c r="BO99" s="103" t="e">
        <v>#REF!</v>
      </c>
      <c r="BP99" s="104" t="e">
        <v>#REF!</v>
      </c>
      <c r="BQ99" s="103" t="e">
        <v>#REF!</v>
      </c>
      <c r="BR99" s="101" t="e">
        <v>#REF!</v>
      </c>
      <c r="BS99" s="103" t="e">
        <v>#REF!</v>
      </c>
      <c r="BT99" s="102" t="e">
        <v>#REF!</v>
      </c>
      <c r="BU99" s="103" t="e">
        <v>#REF!</v>
      </c>
      <c r="BV99" s="102" t="e">
        <v>#REF!</v>
      </c>
      <c r="BW99" s="103" t="e">
        <v>#REF!</v>
      </c>
      <c r="BX99" s="102" t="e">
        <v>#REF!</v>
      </c>
      <c r="BY99" s="103" t="e">
        <v>#REF!</v>
      </c>
      <c r="BZ99" s="102" t="e">
        <v>#REF!</v>
      </c>
      <c r="CA99" s="103" t="e">
        <v>#REF!</v>
      </c>
      <c r="CB99" s="102" t="e">
        <v>#REF!</v>
      </c>
      <c r="CC99" s="103" t="e">
        <v>#REF!</v>
      </c>
      <c r="CD99" s="101" t="e">
        <v>#REF!</v>
      </c>
      <c r="CE99" s="22" t="e">
        <v>#REF!</v>
      </c>
      <c r="CF99" s="101" t="e">
        <v>#REF!</v>
      </c>
      <c r="CG99" s="22" t="e">
        <v>#REF!</v>
      </c>
      <c r="CH99" s="101" t="e">
        <v>#REF!</v>
      </c>
      <c r="CI99" s="187" t="e">
        <v>#REF!</v>
      </c>
      <c r="CJ99" s="187" t="e">
        <v>#REF!</v>
      </c>
      <c r="CK99" s="8" t="e">
        <v>#REF!</v>
      </c>
      <c r="CL99" s="8" t="e">
        <v>#REF!</v>
      </c>
      <c r="CM99" s="8" t="e">
        <v>#REF!</v>
      </c>
      <c r="CN99" s="8" t="e">
        <v>#REF!</v>
      </c>
      <c r="CO99" s="8" t="e">
        <v>#REF!</v>
      </c>
    </row>
    <row r="100" spans="2:93" x14ac:dyDescent="0.25">
      <c r="B100" s="411"/>
      <c r="C100" s="237" t="str">
        <f t="shared" si="11"/>
        <v>2010HE</v>
      </c>
      <c r="D100" s="237">
        <f t="shared" si="12"/>
        <v>2010</v>
      </c>
      <c r="E100" s="237" t="s">
        <v>24</v>
      </c>
      <c r="F100" s="26" t="str">
        <f>VLOOKUP(E100,'Bases de Cálculo'!$B$9:$M$38,12,FALSE)</f>
        <v>Primario</v>
      </c>
      <c r="G100" s="26" t="str">
        <f>VLOOKUP(E100,'Bases de Cálculo'!$B$9:$N$38,13,FALSE)</f>
        <v>Renovable</v>
      </c>
      <c r="H100" s="237" t="e">
        <v>#REF!</v>
      </c>
      <c r="I100" s="96" t="e">
        <v>#REF!</v>
      </c>
      <c r="J100" s="22" t="e">
        <v>#REF!</v>
      </c>
      <c r="K100" s="97" t="e">
        <v>#REF!</v>
      </c>
      <c r="L100" s="22" t="e">
        <v>#REF!</v>
      </c>
      <c r="M100" s="97" t="e">
        <v>#REF!</v>
      </c>
      <c r="N100" s="22" t="e">
        <v>#REF!</v>
      </c>
      <c r="O100" s="97" t="e">
        <v>#REF!</v>
      </c>
      <c r="P100" s="22" t="e">
        <v>#REF!</v>
      </c>
      <c r="Q100" s="97" t="e">
        <v>#REF!</v>
      </c>
      <c r="R100" s="22" t="e">
        <v>#REF!</v>
      </c>
      <c r="S100" s="97" t="e">
        <v>#REF!</v>
      </c>
      <c r="T100" s="22" t="e">
        <v>#REF!</v>
      </c>
      <c r="U100" s="98" t="e">
        <v>#REF!</v>
      </c>
      <c r="V100" s="22" t="e">
        <v>#REF!</v>
      </c>
      <c r="W100" s="98" t="e">
        <v>#REF!</v>
      </c>
      <c r="X100" s="22" t="e">
        <v>#REF!</v>
      </c>
      <c r="Y100" s="99" t="e">
        <v>#REF!</v>
      </c>
      <c r="Z100" s="22" t="e">
        <v>#REF!</v>
      </c>
      <c r="AA100" s="113" t="e">
        <v>#REF!</v>
      </c>
      <c r="AB100" s="22" t="e">
        <v>#REF!</v>
      </c>
      <c r="AC100" s="113" t="e">
        <v>#REF!</v>
      </c>
      <c r="AD100" s="22" t="e">
        <v>#REF!</v>
      </c>
      <c r="AE100" s="113" t="e">
        <v>#REF!</v>
      </c>
      <c r="AF100" s="22" t="e">
        <v>#REF!</v>
      </c>
      <c r="AG100" s="113" t="e">
        <v>#REF!</v>
      </c>
      <c r="AH100" s="22" t="e">
        <v>#REF!</v>
      </c>
      <c r="AI100" s="113" t="e">
        <v>#REF!</v>
      </c>
      <c r="AJ100" s="22" t="e">
        <v>#REF!</v>
      </c>
      <c r="AK100" s="99" t="e">
        <v>#REF!</v>
      </c>
      <c r="AL100" s="96" t="e">
        <v>#REF!</v>
      </c>
      <c r="AM100" s="115" t="e">
        <v>#REF!</v>
      </c>
      <c r="AN100" s="117" t="e">
        <v>#REF!</v>
      </c>
      <c r="AO100" s="100" t="e">
        <v>#REF!</v>
      </c>
      <c r="AP100" s="101" t="e">
        <v>#REF!</v>
      </c>
      <c r="AQ100" s="103" t="e">
        <v>#REF!</v>
      </c>
      <c r="AR100" s="104" t="e">
        <v>#REF!</v>
      </c>
      <c r="AS100" s="22" t="e">
        <v>#REF!</v>
      </c>
      <c r="AT100" s="101" t="e">
        <v>#REF!</v>
      </c>
      <c r="AU100" s="103" t="e">
        <v>#REF!</v>
      </c>
      <c r="AV100" s="104" t="e">
        <v>#REF!</v>
      </c>
      <c r="AW100" s="103" t="e">
        <v>#REF!</v>
      </c>
      <c r="AX100" s="104" t="e">
        <v>#REF!</v>
      </c>
      <c r="AY100" s="103" t="e">
        <v>#REF!</v>
      </c>
      <c r="AZ100" s="104" t="e">
        <v>#REF!</v>
      </c>
      <c r="BA100" s="103" t="e">
        <v>#REF!</v>
      </c>
      <c r="BB100" s="104" t="e">
        <v>#REF!</v>
      </c>
      <c r="BC100" s="103" t="e">
        <v>#REF!</v>
      </c>
      <c r="BD100" s="104" t="e">
        <v>#REF!</v>
      </c>
      <c r="BE100" s="103" t="e">
        <v>#REF!</v>
      </c>
      <c r="BF100" s="104" t="e">
        <v>#REF!</v>
      </c>
      <c r="BG100" s="103" t="e">
        <v>#REF!</v>
      </c>
      <c r="BH100" s="104" t="e">
        <v>#REF!</v>
      </c>
      <c r="BI100" s="103" t="e">
        <v>#REF!</v>
      </c>
      <c r="BJ100" s="104" t="e">
        <v>#REF!</v>
      </c>
      <c r="BK100" s="103" t="e">
        <v>#REF!</v>
      </c>
      <c r="BL100" s="104" t="e">
        <v>#REF!</v>
      </c>
      <c r="BM100" s="103" t="e">
        <v>#REF!</v>
      </c>
      <c r="BN100" s="104" t="e">
        <v>#REF!</v>
      </c>
      <c r="BO100" s="103" t="e">
        <v>#REF!</v>
      </c>
      <c r="BP100" s="104" t="e">
        <v>#REF!</v>
      </c>
      <c r="BQ100" s="103" t="e">
        <v>#REF!</v>
      </c>
      <c r="BR100" s="101" t="e">
        <v>#REF!</v>
      </c>
      <c r="BS100" s="103" t="e">
        <v>#REF!</v>
      </c>
      <c r="BT100" s="102" t="e">
        <v>#REF!</v>
      </c>
      <c r="BU100" s="103" t="e">
        <v>#REF!</v>
      </c>
      <c r="BV100" s="102" t="e">
        <v>#REF!</v>
      </c>
      <c r="BW100" s="103" t="e">
        <v>#REF!</v>
      </c>
      <c r="BX100" s="102" t="e">
        <v>#REF!</v>
      </c>
      <c r="BY100" s="103" t="e">
        <v>#REF!</v>
      </c>
      <c r="BZ100" s="102" t="e">
        <v>#REF!</v>
      </c>
      <c r="CA100" s="103" t="e">
        <v>#REF!</v>
      </c>
      <c r="CB100" s="102" t="e">
        <v>#REF!</v>
      </c>
      <c r="CC100" s="103" t="e">
        <v>#REF!</v>
      </c>
      <c r="CD100" s="101" t="e">
        <v>#REF!</v>
      </c>
      <c r="CE100" s="22" t="e">
        <v>#REF!</v>
      </c>
      <c r="CF100" s="101" t="e">
        <v>#REF!</v>
      </c>
      <c r="CG100" s="22" t="e">
        <v>#REF!</v>
      </c>
      <c r="CH100" s="101" t="e">
        <v>#REF!</v>
      </c>
      <c r="CI100" s="187" t="e">
        <v>#REF!</v>
      </c>
      <c r="CJ100" s="187" t="e">
        <v>#REF!</v>
      </c>
      <c r="CK100" s="8" t="e">
        <v>#REF!</v>
      </c>
      <c r="CL100" s="8" t="e">
        <v>#REF!</v>
      </c>
      <c r="CM100" s="8" t="e">
        <v>#REF!</v>
      </c>
      <c r="CN100" s="8" t="e">
        <v>#REF!</v>
      </c>
      <c r="CO100" s="8" t="e">
        <v>#REF!</v>
      </c>
    </row>
    <row r="101" spans="2:93" x14ac:dyDescent="0.25">
      <c r="B101" s="411"/>
      <c r="C101" s="237" t="str">
        <f t="shared" si="11"/>
        <v>2010LE</v>
      </c>
      <c r="D101" s="237">
        <f t="shared" si="12"/>
        <v>2010</v>
      </c>
      <c r="E101" s="237" t="s">
        <v>25</v>
      </c>
      <c r="F101" s="26" t="str">
        <f>VLOOKUP(E101,'Bases de Cálculo'!$B$9:$M$38,12,FALSE)</f>
        <v>Primario</v>
      </c>
      <c r="G101" s="26" t="str">
        <f>VLOOKUP(E101,'Bases de Cálculo'!$B$9:$N$38,13,FALSE)</f>
        <v>Renovable</v>
      </c>
      <c r="H101" s="237" t="e">
        <v>#REF!</v>
      </c>
      <c r="I101" s="96" t="e">
        <v>#REF!</v>
      </c>
      <c r="J101" s="22" t="e">
        <v>#REF!</v>
      </c>
      <c r="K101" s="97" t="e">
        <v>#REF!</v>
      </c>
      <c r="L101" s="22" t="e">
        <v>#REF!</v>
      </c>
      <c r="M101" s="97" t="e">
        <v>#REF!</v>
      </c>
      <c r="N101" s="22" t="e">
        <v>#REF!</v>
      </c>
      <c r="O101" s="97" t="e">
        <v>#REF!</v>
      </c>
      <c r="P101" s="22" t="e">
        <v>#REF!</v>
      </c>
      <c r="Q101" s="97" t="e">
        <v>#REF!</v>
      </c>
      <c r="R101" s="22" t="e">
        <v>#REF!</v>
      </c>
      <c r="S101" s="97" t="e">
        <v>#REF!</v>
      </c>
      <c r="T101" s="22" t="e">
        <v>#REF!</v>
      </c>
      <c r="U101" s="98" t="e">
        <v>#REF!</v>
      </c>
      <c r="V101" s="22" t="e">
        <v>#REF!</v>
      </c>
      <c r="W101" s="98" t="e">
        <v>#REF!</v>
      </c>
      <c r="X101" s="22" t="e">
        <v>#REF!</v>
      </c>
      <c r="Y101" s="99" t="e">
        <v>#REF!</v>
      </c>
      <c r="Z101" s="22" t="e">
        <v>#REF!</v>
      </c>
      <c r="AA101" s="113" t="e">
        <v>#REF!</v>
      </c>
      <c r="AB101" s="22" t="e">
        <v>#REF!</v>
      </c>
      <c r="AC101" s="113" t="e">
        <v>#REF!</v>
      </c>
      <c r="AD101" s="22" t="e">
        <v>#REF!</v>
      </c>
      <c r="AE101" s="113" t="e">
        <v>#REF!</v>
      </c>
      <c r="AF101" s="22" t="e">
        <v>#REF!</v>
      </c>
      <c r="AG101" s="113" t="e">
        <v>#REF!</v>
      </c>
      <c r="AH101" s="22" t="e">
        <v>#REF!</v>
      </c>
      <c r="AI101" s="113" t="e">
        <v>#REF!</v>
      </c>
      <c r="AJ101" s="22" t="e">
        <v>#REF!</v>
      </c>
      <c r="AK101" s="99" t="e">
        <v>#REF!</v>
      </c>
      <c r="AL101" s="96" t="e">
        <v>#REF!</v>
      </c>
      <c r="AM101" s="115" t="e">
        <v>#REF!</v>
      </c>
      <c r="AN101" s="117" t="e">
        <v>#REF!</v>
      </c>
      <c r="AO101" s="100" t="e">
        <v>#REF!</v>
      </c>
      <c r="AP101" s="101" t="e">
        <v>#REF!</v>
      </c>
      <c r="AQ101" s="103" t="e">
        <v>#REF!</v>
      </c>
      <c r="AR101" s="104" t="e">
        <v>#REF!</v>
      </c>
      <c r="AS101" s="22" t="e">
        <v>#REF!</v>
      </c>
      <c r="AT101" s="101" t="e">
        <v>#REF!</v>
      </c>
      <c r="AU101" s="103" t="e">
        <v>#REF!</v>
      </c>
      <c r="AV101" s="104" t="e">
        <v>#REF!</v>
      </c>
      <c r="AW101" s="103" t="e">
        <v>#REF!</v>
      </c>
      <c r="AX101" s="104" t="e">
        <v>#REF!</v>
      </c>
      <c r="AY101" s="103" t="e">
        <v>#REF!</v>
      </c>
      <c r="AZ101" s="104" t="e">
        <v>#REF!</v>
      </c>
      <c r="BA101" s="103" t="e">
        <v>#REF!</v>
      </c>
      <c r="BB101" s="104" t="e">
        <v>#REF!</v>
      </c>
      <c r="BC101" s="103" t="e">
        <v>#REF!</v>
      </c>
      <c r="BD101" s="104" t="e">
        <v>#REF!</v>
      </c>
      <c r="BE101" s="103" t="e">
        <v>#REF!</v>
      </c>
      <c r="BF101" s="104" t="e">
        <v>#REF!</v>
      </c>
      <c r="BG101" s="103" t="e">
        <v>#REF!</v>
      </c>
      <c r="BH101" s="104" t="e">
        <v>#REF!</v>
      </c>
      <c r="BI101" s="103" t="e">
        <v>#REF!</v>
      </c>
      <c r="BJ101" s="104" t="e">
        <v>#REF!</v>
      </c>
      <c r="BK101" s="103" t="e">
        <v>#REF!</v>
      </c>
      <c r="BL101" s="104" t="e">
        <v>#REF!</v>
      </c>
      <c r="BM101" s="103" t="e">
        <v>#REF!</v>
      </c>
      <c r="BN101" s="104" t="e">
        <v>#REF!</v>
      </c>
      <c r="BO101" s="103" t="e">
        <v>#REF!</v>
      </c>
      <c r="BP101" s="104" t="e">
        <v>#REF!</v>
      </c>
      <c r="BQ101" s="103" t="e">
        <v>#REF!</v>
      </c>
      <c r="BR101" s="101" t="e">
        <v>#REF!</v>
      </c>
      <c r="BS101" s="103" t="e">
        <v>#REF!</v>
      </c>
      <c r="BT101" s="102" t="e">
        <v>#REF!</v>
      </c>
      <c r="BU101" s="103" t="e">
        <v>#REF!</v>
      </c>
      <c r="BV101" s="102" t="e">
        <v>#REF!</v>
      </c>
      <c r="BW101" s="103" t="e">
        <v>#REF!</v>
      </c>
      <c r="BX101" s="102" t="e">
        <v>#REF!</v>
      </c>
      <c r="BY101" s="103" t="e">
        <v>#REF!</v>
      </c>
      <c r="BZ101" s="102" t="e">
        <v>#REF!</v>
      </c>
      <c r="CA101" s="103" t="e">
        <v>#REF!</v>
      </c>
      <c r="CB101" s="102" t="e">
        <v>#REF!</v>
      </c>
      <c r="CC101" s="103" t="e">
        <v>#REF!</v>
      </c>
      <c r="CD101" s="101" t="e">
        <v>#REF!</v>
      </c>
      <c r="CE101" s="22" t="e">
        <v>#REF!</v>
      </c>
      <c r="CF101" s="101" t="e">
        <v>#REF!</v>
      </c>
      <c r="CG101" s="22" t="e">
        <v>#REF!</v>
      </c>
      <c r="CH101" s="101" t="e">
        <v>#REF!</v>
      </c>
      <c r="CI101" s="187" t="e">
        <v>#REF!</v>
      </c>
      <c r="CJ101" s="187" t="e">
        <v>#REF!</v>
      </c>
      <c r="CK101" s="8" t="e">
        <v>#REF!</v>
      </c>
      <c r="CL101" s="8" t="e">
        <v>#REF!</v>
      </c>
      <c r="CM101" s="8" t="e">
        <v>#REF!</v>
      </c>
      <c r="CN101" s="8" t="e">
        <v>#REF!</v>
      </c>
      <c r="CO101" s="8" t="e">
        <v>#REF!</v>
      </c>
    </row>
    <row r="102" spans="2:93" x14ac:dyDescent="0.25">
      <c r="B102" s="411"/>
      <c r="C102" s="237" t="str">
        <f t="shared" si="11"/>
        <v>2010PT</v>
      </c>
      <c r="D102" s="237">
        <f t="shared" si="12"/>
        <v>2010</v>
      </c>
      <c r="E102" s="237" t="s">
        <v>26</v>
      </c>
      <c r="F102" s="26" t="str">
        <f>VLOOKUP(E102,'Bases de Cálculo'!$B$9:$M$38,12,FALSE)</f>
        <v>Primario</v>
      </c>
      <c r="G102" s="26" t="str">
        <f>VLOOKUP(E102,'Bases de Cálculo'!$B$9:$N$38,13,FALSE)</f>
        <v>No Renovable</v>
      </c>
      <c r="H102" s="237" t="e">
        <v>#REF!</v>
      </c>
      <c r="I102" s="96" t="e">
        <v>#REF!</v>
      </c>
      <c r="J102" s="22" t="e">
        <v>#REF!</v>
      </c>
      <c r="K102" s="97" t="e">
        <v>#REF!</v>
      </c>
      <c r="L102" s="22" t="e">
        <v>#REF!</v>
      </c>
      <c r="M102" s="97" t="e">
        <v>#REF!</v>
      </c>
      <c r="N102" s="22" t="e">
        <v>#REF!</v>
      </c>
      <c r="O102" s="97" t="e">
        <v>#REF!</v>
      </c>
      <c r="P102" s="22" t="e">
        <v>#REF!</v>
      </c>
      <c r="Q102" s="97" t="e">
        <v>#REF!</v>
      </c>
      <c r="R102" s="22" t="e">
        <v>#REF!</v>
      </c>
      <c r="S102" s="97" t="e">
        <v>#REF!</v>
      </c>
      <c r="T102" s="22" t="e">
        <v>#REF!</v>
      </c>
      <c r="U102" s="98" t="e">
        <v>#REF!</v>
      </c>
      <c r="V102" s="22" t="e">
        <v>#REF!</v>
      </c>
      <c r="W102" s="98" t="e">
        <v>#REF!</v>
      </c>
      <c r="X102" s="22" t="e">
        <v>#REF!</v>
      </c>
      <c r="Y102" s="99" t="e">
        <v>#REF!</v>
      </c>
      <c r="Z102" s="22" t="e">
        <v>#REF!</v>
      </c>
      <c r="AA102" s="113" t="e">
        <v>#REF!</v>
      </c>
      <c r="AB102" s="22" t="e">
        <v>#REF!</v>
      </c>
      <c r="AC102" s="113" t="e">
        <v>#REF!</v>
      </c>
      <c r="AD102" s="22" t="e">
        <v>#REF!</v>
      </c>
      <c r="AE102" s="113" t="e">
        <v>#REF!</v>
      </c>
      <c r="AF102" s="22" t="e">
        <v>#REF!</v>
      </c>
      <c r="AG102" s="113" t="e">
        <v>#REF!</v>
      </c>
      <c r="AH102" s="22" t="e">
        <v>#REF!</v>
      </c>
      <c r="AI102" s="113" t="e">
        <v>#REF!</v>
      </c>
      <c r="AJ102" s="22" t="e">
        <v>#REF!</v>
      </c>
      <c r="AK102" s="99" t="e">
        <v>#REF!</v>
      </c>
      <c r="AL102" s="96" t="e">
        <v>#REF!</v>
      </c>
      <c r="AM102" s="115" t="e">
        <v>#REF!</v>
      </c>
      <c r="AN102" s="117" t="e">
        <v>#REF!</v>
      </c>
      <c r="AO102" s="100" t="e">
        <v>#REF!</v>
      </c>
      <c r="AP102" s="101" t="e">
        <v>#REF!</v>
      </c>
      <c r="AQ102" s="103" t="e">
        <v>#REF!</v>
      </c>
      <c r="AR102" s="104" t="e">
        <v>#REF!</v>
      </c>
      <c r="AS102" s="22" t="e">
        <v>#REF!</v>
      </c>
      <c r="AT102" s="101" t="e">
        <v>#REF!</v>
      </c>
      <c r="AU102" s="103" t="e">
        <v>#REF!</v>
      </c>
      <c r="AV102" s="104" t="e">
        <v>#REF!</v>
      </c>
      <c r="AW102" s="103" t="e">
        <v>#REF!</v>
      </c>
      <c r="AX102" s="104" t="e">
        <v>#REF!</v>
      </c>
      <c r="AY102" s="103" t="e">
        <v>#REF!</v>
      </c>
      <c r="AZ102" s="104" t="e">
        <v>#REF!</v>
      </c>
      <c r="BA102" s="103" t="e">
        <v>#REF!</v>
      </c>
      <c r="BB102" s="104" t="e">
        <v>#REF!</v>
      </c>
      <c r="BC102" s="103" t="e">
        <v>#REF!</v>
      </c>
      <c r="BD102" s="104" t="e">
        <v>#REF!</v>
      </c>
      <c r="BE102" s="103" t="e">
        <v>#REF!</v>
      </c>
      <c r="BF102" s="104" t="e">
        <v>#REF!</v>
      </c>
      <c r="BG102" s="103" t="e">
        <v>#REF!</v>
      </c>
      <c r="BH102" s="104" t="e">
        <v>#REF!</v>
      </c>
      <c r="BI102" s="103" t="e">
        <v>#REF!</v>
      </c>
      <c r="BJ102" s="104" t="e">
        <v>#REF!</v>
      </c>
      <c r="BK102" s="103" t="e">
        <v>#REF!</v>
      </c>
      <c r="BL102" s="104" t="e">
        <v>#REF!</v>
      </c>
      <c r="BM102" s="103" t="e">
        <v>#REF!</v>
      </c>
      <c r="BN102" s="104" t="e">
        <v>#REF!</v>
      </c>
      <c r="BO102" s="103" t="e">
        <v>#REF!</v>
      </c>
      <c r="BP102" s="104" t="e">
        <v>#REF!</v>
      </c>
      <c r="BQ102" s="103" t="e">
        <v>#REF!</v>
      </c>
      <c r="BR102" s="101" t="e">
        <v>#REF!</v>
      </c>
      <c r="BS102" s="103" t="e">
        <v>#REF!</v>
      </c>
      <c r="BT102" s="102" t="e">
        <v>#REF!</v>
      </c>
      <c r="BU102" s="103" t="e">
        <v>#REF!</v>
      </c>
      <c r="BV102" s="102" t="e">
        <v>#REF!</v>
      </c>
      <c r="BW102" s="103" t="e">
        <v>#REF!</v>
      </c>
      <c r="BX102" s="102" t="e">
        <v>#REF!</v>
      </c>
      <c r="BY102" s="103" t="e">
        <v>#REF!</v>
      </c>
      <c r="BZ102" s="102" t="e">
        <v>#REF!</v>
      </c>
      <c r="CA102" s="103" t="e">
        <v>#REF!</v>
      </c>
      <c r="CB102" s="102" t="e">
        <v>#REF!</v>
      </c>
      <c r="CC102" s="103" t="e">
        <v>#REF!</v>
      </c>
      <c r="CD102" s="101" t="e">
        <v>#REF!</v>
      </c>
      <c r="CE102" s="22" t="e">
        <v>#REF!</v>
      </c>
      <c r="CF102" s="101" t="e">
        <v>#REF!</v>
      </c>
      <c r="CG102" s="22" t="e">
        <v>#REF!</v>
      </c>
      <c r="CH102" s="101" t="e">
        <v>#REF!</v>
      </c>
      <c r="CI102" s="187" t="e">
        <v>#REF!</v>
      </c>
      <c r="CJ102" s="187" t="e">
        <v>#REF!</v>
      </c>
      <c r="CK102" s="8" t="e">
        <v>#REF!</v>
      </c>
      <c r="CL102" s="8" t="e">
        <v>#REF!</v>
      </c>
      <c r="CM102" s="8" t="e">
        <v>#REF!</v>
      </c>
      <c r="CN102" s="8" t="e">
        <v>#REF!</v>
      </c>
      <c r="CO102" s="8" t="e">
        <v>#REF!</v>
      </c>
    </row>
    <row r="103" spans="2:93" x14ac:dyDescent="0.25">
      <c r="B103" s="411"/>
      <c r="C103" s="237" t="str">
        <f t="shared" si="11"/>
        <v>2010RC</v>
      </c>
      <c r="D103" s="237">
        <f t="shared" si="12"/>
        <v>2010</v>
      </c>
      <c r="E103" s="237" t="s">
        <v>27</v>
      </c>
      <c r="F103" s="26" t="str">
        <f>VLOOKUP(E103,'Bases de Cálculo'!$B$9:$M$38,12,FALSE)</f>
        <v>Primario</v>
      </c>
      <c r="G103" s="26" t="str">
        <f>VLOOKUP(E103,'Bases de Cálculo'!$B$9:$N$38,13,FALSE)</f>
        <v>Renovable</v>
      </c>
      <c r="H103" s="237" t="e">
        <v>#REF!</v>
      </c>
      <c r="I103" s="96" t="e">
        <v>#REF!</v>
      </c>
      <c r="J103" s="22" t="e">
        <v>#REF!</v>
      </c>
      <c r="K103" s="97" t="e">
        <v>#REF!</v>
      </c>
      <c r="L103" s="22" t="e">
        <v>#REF!</v>
      </c>
      <c r="M103" s="97" t="e">
        <v>#REF!</v>
      </c>
      <c r="N103" s="22" t="e">
        <v>#REF!</v>
      </c>
      <c r="O103" s="97" t="e">
        <v>#REF!</v>
      </c>
      <c r="P103" s="22" t="e">
        <v>#REF!</v>
      </c>
      <c r="Q103" s="97" t="e">
        <v>#REF!</v>
      </c>
      <c r="R103" s="22" t="e">
        <v>#REF!</v>
      </c>
      <c r="S103" s="97" t="e">
        <v>#REF!</v>
      </c>
      <c r="T103" s="22" t="e">
        <v>#REF!</v>
      </c>
      <c r="U103" s="98" t="e">
        <v>#REF!</v>
      </c>
      <c r="V103" s="22" t="e">
        <v>#REF!</v>
      </c>
      <c r="W103" s="98" t="e">
        <v>#REF!</v>
      </c>
      <c r="X103" s="22" t="e">
        <v>#REF!</v>
      </c>
      <c r="Y103" s="99" t="e">
        <v>#REF!</v>
      </c>
      <c r="Z103" s="22" t="e">
        <v>#REF!</v>
      </c>
      <c r="AA103" s="113" t="e">
        <v>#REF!</v>
      </c>
      <c r="AB103" s="22" t="e">
        <v>#REF!</v>
      </c>
      <c r="AC103" s="113" t="e">
        <v>#REF!</v>
      </c>
      <c r="AD103" s="22" t="e">
        <v>#REF!</v>
      </c>
      <c r="AE103" s="113" t="e">
        <v>#REF!</v>
      </c>
      <c r="AF103" s="22" t="e">
        <v>#REF!</v>
      </c>
      <c r="AG103" s="113" t="e">
        <v>#REF!</v>
      </c>
      <c r="AH103" s="22" t="e">
        <v>#REF!</v>
      </c>
      <c r="AI103" s="113" t="e">
        <v>#REF!</v>
      </c>
      <c r="AJ103" s="22" t="e">
        <v>#REF!</v>
      </c>
      <c r="AK103" s="99" t="e">
        <v>#REF!</v>
      </c>
      <c r="AL103" s="96" t="e">
        <v>#REF!</v>
      </c>
      <c r="AM103" s="115" t="e">
        <v>#REF!</v>
      </c>
      <c r="AN103" s="117" t="e">
        <v>#REF!</v>
      </c>
      <c r="AO103" s="100" t="e">
        <v>#REF!</v>
      </c>
      <c r="AP103" s="101" t="e">
        <v>#REF!</v>
      </c>
      <c r="AQ103" s="103" t="e">
        <v>#REF!</v>
      </c>
      <c r="AR103" s="104" t="e">
        <v>#REF!</v>
      </c>
      <c r="AS103" s="22" t="e">
        <v>#REF!</v>
      </c>
      <c r="AT103" s="101" t="e">
        <v>#REF!</v>
      </c>
      <c r="AU103" s="103" t="e">
        <v>#REF!</v>
      </c>
      <c r="AV103" s="104" t="e">
        <v>#REF!</v>
      </c>
      <c r="AW103" s="103" t="e">
        <v>#REF!</v>
      </c>
      <c r="AX103" s="104" t="e">
        <v>#REF!</v>
      </c>
      <c r="AY103" s="103" t="e">
        <v>#REF!</v>
      </c>
      <c r="AZ103" s="104" t="e">
        <v>#REF!</v>
      </c>
      <c r="BA103" s="103" t="e">
        <v>#REF!</v>
      </c>
      <c r="BB103" s="104" t="e">
        <v>#REF!</v>
      </c>
      <c r="BC103" s="103" t="e">
        <v>#REF!</v>
      </c>
      <c r="BD103" s="104" t="e">
        <v>#REF!</v>
      </c>
      <c r="BE103" s="103" t="e">
        <v>#REF!</v>
      </c>
      <c r="BF103" s="104" t="e">
        <v>#REF!</v>
      </c>
      <c r="BG103" s="103" t="e">
        <v>#REF!</v>
      </c>
      <c r="BH103" s="104" t="e">
        <v>#REF!</v>
      </c>
      <c r="BI103" s="103" t="e">
        <v>#REF!</v>
      </c>
      <c r="BJ103" s="104" t="e">
        <v>#REF!</v>
      </c>
      <c r="BK103" s="103" t="e">
        <v>#REF!</v>
      </c>
      <c r="BL103" s="104" t="e">
        <v>#REF!</v>
      </c>
      <c r="BM103" s="103" t="e">
        <v>#REF!</v>
      </c>
      <c r="BN103" s="104" t="e">
        <v>#REF!</v>
      </c>
      <c r="BO103" s="103" t="e">
        <v>#REF!</v>
      </c>
      <c r="BP103" s="104" t="e">
        <v>#REF!</v>
      </c>
      <c r="BQ103" s="103" t="e">
        <v>#REF!</v>
      </c>
      <c r="BR103" s="101" t="e">
        <v>#REF!</v>
      </c>
      <c r="BS103" s="103" t="e">
        <v>#REF!</v>
      </c>
      <c r="BT103" s="102" t="e">
        <v>#REF!</v>
      </c>
      <c r="BU103" s="103" t="e">
        <v>#REF!</v>
      </c>
      <c r="BV103" s="102" t="e">
        <v>#REF!</v>
      </c>
      <c r="BW103" s="103" t="e">
        <v>#REF!</v>
      </c>
      <c r="BX103" s="102" t="e">
        <v>#REF!</v>
      </c>
      <c r="BY103" s="103" t="e">
        <v>#REF!</v>
      </c>
      <c r="BZ103" s="102" t="e">
        <v>#REF!</v>
      </c>
      <c r="CA103" s="103" t="e">
        <v>#REF!</v>
      </c>
      <c r="CB103" s="102" t="e">
        <v>#REF!</v>
      </c>
      <c r="CC103" s="103" t="e">
        <v>#REF!</v>
      </c>
      <c r="CD103" s="101" t="e">
        <v>#REF!</v>
      </c>
      <c r="CE103" s="22" t="e">
        <v>#REF!</v>
      </c>
      <c r="CF103" s="101" t="e">
        <v>#REF!</v>
      </c>
      <c r="CG103" s="22" t="e">
        <v>#REF!</v>
      </c>
      <c r="CH103" s="101" t="e">
        <v>#REF!</v>
      </c>
      <c r="CI103" s="187" t="e">
        <v>#REF!</v>
      </c>
      <c r="CJ103" s="187" t="e">
        <v>#REF!</v>
      </c>
      <c r="CK103" s="8" t="e">
        <v>#REF!</v>
      </c>
      <c r="CL103" s="8" t="e">
        <v>#REF!</v>
      </c>
      <c r="CM103" s="8" t="e">
        <v>#REF!</v>
      </c>
      <c r="CN103" s="8" t="e">
        <v>#REF!</v>
      </c>
      <c r="CO103" s="8" t="e">
        <v>#REF!</v>
      </c>
    </row>
    <row r="104" spans="2:93" x14ac:dyDescent="0.25">
      <c r="B104" s="411"/>
      <c r="C104" s="237" t="str">
        <f t="shared" si="11"/>
        <v>2010OR</v>
      </c>
      <c r="D104" s="237">
        <f t="shared" si="12"/>
        <v>2010</v>
      </c>
      <c r="E104" s="237" t="s">
        <v>113</v>
      </c>
      <c r="F104" s="26" t="str">
        <f>VLOOKUP(E104,'Bases de Cálculo'!$B$9:$M$38,12,FALSE)</f>
        <v>Primario</v>
      </c>
      <c r="G104" s="26" t="str">
        <f>VLOOKUP(E104,'Bases de Cálculo'!$B$9:$N$38,13,FALSE)</f>
        <v>Renovable</v>
      </c>
      <c r="H104" s="237" t="e">
        <v>#REF!</v>
      </c>
      <c r="I104" s="96" t="e">
        <v>#REF!</v>
      </c>
      <c r="J104" s="22" t="e">
        <v>#REF!</v>
      </c>
      <c r="K104" s="97" t="e">
        <v>#REF!</v>
      </c>
      <c r="L104" s="22" t="e">
        <v>#REF!</v>
      </c>
      <c r="M104" s="97" t="e">
        <v>#REF!</v>
      </c>
      <c r="N104" s="22" t="e">
        <v>#REF!</v>
      </c>
      <c r="O104" s="97" t="e">
        <v>#REF!</v>
      </c>
      <c r="P104" s="22" t="e">
        <v>#REF!</v>
      </c>
      <c r="Q104" s="97" t="e">
        <v>#REF!</v>
      </c>
      <c r="R104" s="22" t="e">
        <v>#REF!</v>
      </c>
      <c r="S104" s="97" t="e">
        <v>#REF!</v>
      </c>
      <c r="T104" s="22" t="e">
        <v>#REF!</v>
      </c>
      <c r="U104" s="98" t="e">
        <v>#REF!</v>
      </c>
      <c r="V104" s="22" t="e">
        <v>#REF!</v>
      </c>
      <c r="W104" s="98" t="e">
        <v>#REF!</v>
      </c>
      <c r="X104" s="22" t="e">
        <v>#REF!</v>
      </c>
      <c r="Y104" s="99" t="e">
        <v>#REF!</v>
      </c>
      <c r="Z104" s="22" t="e">
        <v>#REF!</v>
      </c>
      <c r="AA104" s="113" t="e">
        <v>#REF!</v>
      </c>
      <c r="AB104" s="22" t="e">
        <v>#REF!</v>
      </c>
      <c r="AC104" s="113" t="e">
        <v>#REF!</v>
      </c>
      <c r="AD104" s="22" t="e">
        <v>#REF!</v>
      </c>
      <c r="AE104" s="113" t="e">
        <v>#REF!</v>
      </c>
      <c r="AF104" s="22" t="e">
        <v>#REF!</v>
      </c>
      <c r="AG104" s="113" t="e">
        <v>#REF!</v>
      </c>
      <c r="AH104" s="22" t="e">
        <v>#REF!</v>
      </c>
      <c r="AI104" s="113" t="e">
        <v>#REF!</v>
      </c>
      <c r="AJ104" s="22" t="e">
        <v>#REF!</v>
      </c>
      <c r="AK104" s="99" t="e">
        <v>#REF!</v>
      </c>
      <c r="AL104" s="96" t="e">
        <v>#REF!</v>
      </c>
      <c r="AM104" s="115" t="e">
        <v>#REF!</v>
      </c>
      <c r="AN104" s="117" t="e">
        <v>#REF!</v>
      </c>
      <c r="AO104" s="100" t="e">
        <v>#REF!</v>
      </c>
      <c r="AP104" s="101" t="e">
        <v>#REF!</v>
      </c>
      <c r="AQ104" s="103" t="e">
        <v>#REF!</v>
      </c>
      <c r="AR104" s="104" t="e">
        <v>#REF!</v>
      </c>
      <c r="AS104" s="22" t="e">
        <v>#REF!</v>
      </c>
      <c r="AT104" s="101" t="e">
        <v>#REF!</v>
      </c>
      <c r="AU104" s="103" t="e">
        <v>#REF!</v>
      </c>
      <c r="AV104" s="104" t="e">
        <v>#REF!</v>
      </c>
      <c r="AW104" s="103" t="e">
        <v>#REF!</v>
      </c>
      <c r="AX104" s="104" t="e">
        <v>#REF!</v>
      </c>
      <c r="AY104" s="103" t="e">
        <v>#REF!</v>
      </c>
      <c r="AZ104" s="104" t="e">
        <v>#REF!</v>
      </c>
      <c r="BA104" s="103" t="e">
        <v>#REF!</v>
      </c>
      <c r="BB104" s="104" t="e">
        <v>#REF!</v>
      </c>
      <c r="BC104" s="103" t="e">
        <v>#REF!</v>
      </c>
      <c r="BD104" s="104" t="e">
        <v>#REF!</v>
      </c>
      <c r="BE104" s="103" t="e">
        <v>#REF!</v>
      </c>
      <c r="BF104" s="104" t="e">
        <v>#REF!</v>
      </c>
      <c r="BG104" s="103" t="e">
        <v>#REF!</v>
      </c>
      <c r="BH104" s="104" t="e">
        <v>#REF!</v>
      </c>
      <c r="BI104" s="103" t="e">
        <v>#REF!</v>
      </c>
      <c r="BJ104" s="104" t="e">
        <v>#REF!</v>
      </c>
      <c r="BK104" s="103" t="e">
        <v>#REF!</v>
      </c>
      <c r="BL104" s="104" t="e">
        <v>#REF!</v>
      </c>
      <c r="BM104" s="103" t="e">
        <v>#REF!</v>
      </c>
      <c r="BN104" s="104" t="e">
        <v>#REF!</v>
      </c>
      <c r="BO104" s="103" t="e">
        <v>#REF!</v>
      </c>
      <c r="BP104" s="104" t="e">
        <v>#REF!</v>
      </c>
      <c r="BQ104" s="103" t="e">
        <v>#REF!</v>
      </c>
      <c r="BR104" s="101" t="e">
        <v>#REF!</v>
      </c>
      <c r="BS104" s="103" t="e">
        <v>#REF!</v>
      </c>
      <c r="BT104" s="102" t="e">
        <v>#REF!</v>
      </c>
      <c r="BU104" s="103" t="e">
        <v>#REF!</v>
      </c>
      <c r="BV104" s="102" t="e">
        <v>#REF!</v>
      </c>
      <c r="BW104" s="103" t="e">
        <v>#REF!</v>
      </c>
      <c r="BX104" s="102" t="e">
        <v>#REF!</v>
      </c>
      <c r="BY104" s="103" t="e">
        <v>#REF!</v>
      </c>
      <c r="BZ104" s="102" t="e">
        <v>#REF!</v>
      </c>
      <c r="CA104" s="103" t="e">
        <v>#REF!</v>
      </c>
      <c r="CB104" s="102" t="e">
        <v>#REF!</v>
      </c>
      <c r="CC104" s="103" t="e">
        <v>#REF!</v>
      </c>
      <c r="CD104" s="101" t="e">
        <v>#REF!</v>
      </c>
      <c r="CE104" s="22" t="e">
        <v>#REF!</v>
      </c>
      <c r="CF104" s="101" t="e">
        <v>#REF!</v>
      </c>
      <c r="CG104" s="22" t="e">
        <v>#REF!</v>
      </c>
      <c r="CH104" s="101" t="e">
        <v>#REF!</v>
      </c>
      <c r="CI104" s="187" t="e">
        <v>#REF!</v>
      </c>
      <c r="CJ104" s="187" t="e">
        <v>#REF!</v>
      </c>
      <c r="CK104" s="8" t="e">
        <v>#REF!</v>
      </c>
      <c r="CL104" s="8" t="e">
        <v>#REF!</v>
      </c>
      <c r="CM104" s="8" t="e">
        <v>#REF!</v>
      </c>
      <c r="CN104" s="8" t="e">
        <v>#REF!</v>
      </c>
      <c r="CO104" s="8" t="e">
        <v>#REF!</v>
      </c>
    </row>
    <row r="105" spans="2:93" x14ac:dyDescent="0.25">
      <c r="B105" s="410" t="s">
        <v>42</v>
      </c>
      <c r="C105" s="15" t="str">
        <f t="shared" si="11"/>
        <v>2010TOTALS</v>
      </c>
      <c r="D105" s="238">
        <f t="shared" si="12"/>
        <v>2010</v>
      </c>
      <c r="E105" s="15" t="s">
        <v>258</v>
      </c>
      <c r="F105" s="87" t="e">
        <f>VLOOKUP(E105,'Bases de Cálculo'!$B$9:$M$38,12,FALSE)</f>
        <v>#N/A</v>
      </c>
      <c r="G105" s="87" t="e">
        <f>VLOOKUP(E105,'Bases de Cálculo'!$B$9:$N$38,13,FALSE)</f>
        <v>#N/A</v>
      </c>
      <c r="H105" s="238" t="e">
        <v>#REF!</v>
      </c>
      <c r="I105" s="156" t="e">
        <v>#REF!</v>
      </c>
      <c r="J105" s="22" t="e">
        <v>#REF!</v>
      </c>
      <c r="K105" s="23" t="e">
        <v>#REF!</v>
      </c>
      <c r="L105" s="22" t="e">
        <v>#REF!</v>
      </c>
      <c r="M105" s="23" t="e">
        <v>#REF!</v>
      </c>
      <c r="N105" s="22" t="e">
        <v>#REF!</v>
      </c>
      <c r="O105" s="23" t="e">
        <v>#REF!</v>
      </c>
      <c r="P105" s="22" t="e">
        <v>#REF!</v>
      </c>
      <c r="Q105" s="23" t="e">
        <v>#REF!</v>
      </c>
      <c r="R105" s="22" t="e">
        <v>#REF!</v>
      </c>
      <c r="S105" s="23" t="e">
        <v>#REF!</v>
      </c>
      <c r="T105" s="22" t="e">
        <v>#REF!</v>
      </c>
      <c r="U105" s="23" t="e">
        <v>#REF!</v>
      </c>
      <c r="V105" s="22" t="e">
        <v>#REF!</v>
      </c>
      <c r="W105" s="23" t="e">
        <v>#REF!</v>
      </c>
      <c r="X105" s="22" t="e">
        <v>#REF!</v>
      </c>
      <c r="Y105" s="156" t="e">
        <v>#REF!</v>
      </c>
      <c r="Z105" s="22" t="e">
        <v>#REF!</v>
      </c>
      <c r="AA105" s="23" t="e">
        <v>#REF!</v>
      </c>
      <c r="AB105" s="22" t="e">
        <v>#REF!</v>
      </c>
      <c r="AC105" s="23" t="e">
        <v>#REF!</v>
      </c>
      <c r="AD105" s="22" t="e">
        <v>#REF!</v>
      </c>
      <c r="AE105" s="23" t="e">
        <v>#REF!</v>
      </c>
      <c r="AF105" s="22" t="e">
        <v>#REF!</v>
      </c>
      <c r="AG105" s="23" t="e">
        <v>#REF!</v>
      </c>
      <c r="AH105" s="22" t="e">
        <v>#REF!</v>
      </c>
      <c r="AI105" s="23" t="e">
        <v>#REF!</v>
      </c>
      <c r="AJ105" s="22" t="e">
        <v>#REF!</v>
      </c>
      <c r="AK105" s="23" t="e">
        <v>#REF!</v>
      </c>
      <c r="AL105" s="156" t="e">
        <v>#REF!</v>
      </c>
      <c r="AM105" s="22" t="e">
        <v>#REF!</v>
      </c>
      <c r="AN105" s="156" t="e">
        <v>#REF!</v>
      </c>
      <c r="AO105" s="22" t="e">
        <v>#REF!</v>
      </c>
      <c r="AP105" s="23" t="e">
        <v>#REF!</v>
      </c>
      <c r="AQ105" s="22" t="e">
        <v>#REF!</v>
      </c>
      <c r="AR105" s="23" t="e">
        <v>#REF!</v>
      </c>
      <c r="AS105" s="22" t="e">
        <v>#REF!</v>
      </c>
      <c r="AT105" s="156" t="e">
        <v>#REF!</v>
      </c>
      <c r="AU105" s="22" t="e">
        <v>#REF!</v>
      </c>
      <c r="AV105" s="23" t="e">
        <v>#REF!</v>
      </c>
      <c r="AW105" s="22" t="e">
        <v>#REF!</v>
      </c>
      <c r="AX105" s="23" t="e">
        <v>#REF!</v>
      </c>
      <c r="AY105" s="22" t="e">
        <v>#REF!</v>
      </c>
      <c r="AZ105" s="23" t="e">
        <v>#REF!</v>
      </c>
      <c r="BA105" s="22" t="e">
        <v>#REF!</v>
      </c>
      <c r="BB105" s="23" t="e">
        <v>#REF!</v>
      </c>
      <c r="BC105" s="22" t="e">
        <v>#REF!</v>
      </c>
      <c r="BD105" s="23" t="e">
        <v>#REF!</v>
      </c>
      <c r="BE105" s="22" t="e">
        <v>#REF!</v>
      </c>
      <c r="BF105" s="23" t="e">
        <v>#REF!</v>
      </c>
      <c r="BG105" s="22" t="e">
        <v>#REF!</v>
      </c>
      <c r="BH105" s="23" t="e">
        <v>#REF!</v>
      </c>
      <c r="BI105" s="22" t="e">
        <v>#REF!</v>
      </c>
      <c r="BJ105" s="23" t="e">
        <v>#REF!</v>
      </c>
      <c r="BK105" s="22" t="e">
        <v>#REF!</v>
      </c>
      <c r="BL105" s="23" t="e">
        <v>#REF!</v>
      </c>
      <c r="BM105" s="22" t="e">
        <v>#REF!</v>
      </c>
      <c r="BN105" s="23" t="e">
        <v>#REF!</v>
      </c>
      <c r="BO105" s="22" t="e">
        <v>#REF!</v>
      </c>
      <c r="BP105" s="23" t="e">
        <v>#REF!</v>
      </c>
      <c r="BQ105" s="22" t="e">
        <v>#REF!</v>
      </c>
      <c r="BR105" s="156" t="e">
        <v>#REF!</v>
      </c>
      <c r="BS105" s="22" t="e">
        <v>#REF!</v>
      </c>
      <c r="BT105" s="23" t="e">
        <v>#REF!</v>
      </c>
      <c r="BU105" s="22" t="e">
        <v>#REF!</v>
      </c>
      <c r="BV105" s="23" t="e">
        <v>#REF!</v>
      </c>
      <c r="BW105" s="22" t="e">
        <v>#REF!</v>
      </c>
      <c r="BX105" s="23" t="e">
        <v>#REF!</v>
      </c>
      <c r="BY105" s="22" t="e">
        <v>#REF!</v>
      </c>
      <c r="BZ105" s="23" t="e">
        <v>#REF!</v>
      </c>
      <c r="CA105" s="22" t="e">
        <v>#REF!</v>
      </c>
      <c r="CB105" s="23" t="e">
        <v>#REF!</v>
      </c>
      <c r="CC105" s="22" t="e">
        <v>#REF!</v>
      </c>
      <c r="CD105" s="156" t="e">
        <v>#REF!</v>
      </c>
      <c r="CE105" s="22" t="e">
        <v>#REF!</v>
      </c>
      <c r="CF105" s="156" t="e">
        <v>#REF!</v>
      </c>
      <c r="CG105" s="22" t="e">
        <v>#REF!</v>
      </c>
      <c r="CH105" s="156" t="e">
        <v>#REF!</v>
      </c>
      <c r="CI105" s="187" t="e">
        <v>#REF!</v>
      </c>
      <c r="CJ105" s="187" t="e">
        <v>#REF!</v>
      </c>
      <c r="CK105" s="8" t="e">
        <v>#REF!</v>
      </c>
      <c r="CL105" s="8" t="e">
        <v>#REF!</v>
      </c>
      <c r="CM105" s="8" t="e">
        <v>#REF!</v>
      </c>
      <c r="CN105" s="8" t="e">
        <v>#REF!</v>
      </c>
      <c r="CO105" s="8" t="e">
        <v>#REF!</v>
      </c>
    </row>
    <row r="106" spans="2:93" x14ac:dyDescent="0.25">
      <c r="B106" s="410"/>
      <c r="C106" s="15" t="str">
        <f t="shared" si="11"/>
        <v>2010AC</v>
      </c>
      <c r="D106" s="238">
        <f t="shared" si="12"/>
        <v>2010</v>
      </c>
      <c r="E106" s="15" t="s">
        <v>28</v>
      </c>
      <c r="F106" s="87" t="str">
        <f>VLOOKUP(E106,'Bases de Cálculo'!$B$9:$M$38,12,FALSE)</f>
        <v>Secundario</v>
      </c>
      <c r="G106" s="87" t="str">
        <f>VLOOKUP(E106,'Bases de Cálculo'!$B$9:$N$38,13,FALSE)</f>
        <v>Renovable</v>
      </c>
      <c r="H106" s="238" t="e">
        <v>#REF!</v>
      </c>
      <c r="I106" s="96" t="e">
        <v>#REF!</v>
      </c>
      <c r="J106" s="22" t="e">
        <v>#REF!</v>
      </c>
      <c r="K106" s="97" t="e">
        <v>#REF!</v>
      </c>
      <c r="L106" s="22" t="e">
        <v>#REF!</v>
      </c>
      <c r="M106" s="97" t="e">
        <v>#REF!</v>
      </c>
      <c r="N106" s="22" t="e">
        <v>#REF!</v>
      </c>
      <c r="O106" s="97" t="e">
        <v>#REF!</v>
      </c>
      <c r="P106" s="22" t="e">
        <v>#REF!</v>
      </c>
      <c r="Q106" s="97" t="e">
        <v>#REF!</v>
      </c>
      <c r="R106" s="22" t="e">
        <v>#REF!</v>
      </c>
      <c r="S106" s="97" t="e">
        <v>#REF!</v>
      </c>
      <c r="T106" s="22" t="e">
        <v>#REF!</v>
      </c>
      <c r="U106" s="98" t="e">
        <v>#REF!</v>
      </c>
      <c r="V106" s="22" t="e">
        <v>#REF!</v>
      </c>
      <c r="W106" s="98" t="e">
        <v>#REF!</v>
      </c>
      <c r="X106" s="22" t="e">
        <v>#REF!</v>
      </c>
      <c r="Y106" s="99" t="e">
        <v>#REF!</v>
      </c>
      <c r="Z106" s="22" t="e">
        <v>#REF!</v>
      </c>
      <c r="AA106" s="113" t="e">
        <v>#REF!</v>
      </c>
      <c r="AB106" s="22" t="e">
        <v>#REF!</v>
      </c>
      <c r="AC106" s="113" t="e">
        <v>#REF!</v>
      </c>
      <c r="AD106" s="22" t="e">
        <v>#REF!</v>
      </c>
      <c r="AE106" s="113" t="e">
        <v>#REF!</v>
      </c>
      <c r="AF106" s="22" t="e">
        <v>#REF!</v>
      </c>
      <c r="AG106" s="113" t="e">
        <v>#REF!</v>
      </c>
      <c r="AH106" s="22" t="e">
        <v>#REF!</v>
      </c>
      <c r="AI106" s="113" t="e">
        <v>#REF!</v>
      </c>
      <c r="AJ106" s="22" t="e">
        <v>#REF!</v>
      </c>
      <c r="AK106" s="99" t="e">
        <v>#REF!</v>
      </c>
      <c r="AL106" s="96" t="e">
        <v>#REF!</v>
      </c>
      <c r="AM106" s="115" t="e">
        <v>#REF!</v>
      </c>
      <c r="AN106" s="117" t="e">
        <v>#REF!</v>
      </c>
      <c r="AO106" s="100" t="e">
        <v>#REF!</v>
      </c>
      <c r="AP106" s="101" t="e">
        <v>#REF!</v>
      </c>
      <c r="AQ106" s="103" t="e">
        <v>#REF!</v>
      </c>
      <c r="AR106" s="104" t="e">
        <v>#REF!</v>
      </c>
      <c r="AS106" s="22" t="e">
        <v>#REF!</v>
      </c>
      <c r="AT106" s="101" t="e">
        <v>#REF!</v>
      </c>
      <c r="AU106" s="103" t="e">
        <v>#REF!</v>
      </c>
      <c r="AV106" s="104" t="e">
        <v>#REF!</v>
      </c>
      <c r="AW106" s="103" t="e">
        <v>#REF!</v>
      </c>
      <c r="AX106" s="104" t="e">
        <v>#REF!</v>
      </c>
      <c r="AY106" s="103" t="e">
        <v>#REF!</v>
      </c>
      <c r="AZ106" s="104" t="e">
        <v>#REF!</v>
      </c>
      <c r="BA106" s="103" t="e">
        <v>#REF!</v>
      </c>
      <c r="BB106" s="104" t="e">
        <v>#REF!</v>
      </c>
      <c r="BC106" s="103" t="e">
        <v>#REF!</v>
      </c>
      <c r="BD106" s="104" t="e">
        <v>#REF!</v>
      </c>
      <c r="BE106" s="103" t="e">
        <v>#REF!</v>
      </c>
      <c r="BF106" s="104" t="e">
        <v>#REF!</v>
      </c>
      <c r="BG106" s="103" t="e">
        <v>#REF!</v>
      </c>
      <c r="BH106" s="104" t="e">
        <v>#REF!</v>
      </c>
      <c r="BI106" s="103" t="e">
        <v>#REF!</v>
      </c>
      <c r="BJ106" s="104" t="e">
        <v>#REF!</v>
      </c>
      <c r="BK106" s="103" t="e">
        <v>#REF!</v>
      </c>
      <c r="BL106" s="104" t="e">
        <v>#REF!</v>
      </c>
      <c r="BM106" s="103" t="e">
        <v>#REF!</v>
      </c>
      <c r="BN106" s="104" t="e">
        <v>#REF!</v>
      </c>
      <c r="BO106" s="103" t="e">
        <v>#REF!</v>
      </c>
      <c r="BP106" s="104" t="e">
        <v>#REF!</v>
      </c>
      <c r="BQ106" s="103" t="e">
        <v>#REF!</v>
      </c>
      <c r="BR106" s="101" t="e">
        <v>#REF!</v>
      </c>
      <c r="BS106" s="103" t="e">
        <v>#REF!</v>
      </c>
      <c r="BT106" s="102" t="e">
        <v>#REF!</v>
      </c>
      <c r="BU106" s="103" t="e">
        <v>#REF!</v>
      </c>
      <c r="BV106" s="102" t="e">
        <v>#REF!</v>
      </c>
      <c r="BW106" s="103" t="e">
        <v>#REF!</v>
      </c>
      <c r="BX106" s="102" t="e">
        <v>#REF!</v>
      </c>
      <c r="BY106" s="103" t="e">
        <v>#REF!</v>
      </c>
      <c r="BZ106" s="102" t="e">
        <v>#REF!</v>
      </c>
      <c r="CA106" s="103" t="e">
        <v>#REF!</v>
      </c>
      <c r="CB106" s="102" t="e">
        <v>#REF!</v>
      </c>
      <c r="CC106" s="103" t="e">
        <v>#REF!</v>
      </c>
      <c r="CD106" s="101" t="e">
        <v>#REF!</v>
      </c>
      <c r="CE106" s="22" t="e">
        <v>#REF!</v>
      </c>
      <c r="CF106" s="101" t="e">
        <v>#REF!</v>
      </c>
      <c r="CG106" s="22" t="e">
        <v>#REF!</v>
      </c>
      <c r="CH106" s="101" t="e">
        <v>#REF!</v>
      </c>
      <c r="CI106" s="187" t="e">
        <v>#REF!</v>
      </c>
      <c r="CJ106" s="187" t="e">
        <v>#REF!</v>
      </c>
      <c r="CK106" s="8" t="e">
        <v>#REF!</v>
      </c>
      <c r="CL106" s="8" t="e">
        <v>#REF!</v>
      </c>
      <c r="CM106" s="8" t="e">
        <v>#REF!</v>
      </c>
      <c r="CN106" s="8" t="e">
        <v>#REF!</v>
      </c>
      <c r="CO106" s="8" t="e">
        <v>#REF!</v>
      </c>
    </row>
    <row r="107" spans="2:93" x14ac:dyDescent="0.25">
      <c r="B107" s="410"/>
      <c r="C107" s="15" t="str">
        <f t="shared" si="11"/>
        <v>2010BI</v>
      </c>
      <c r="D107" s="238">
        <f t="shared" si="12"/>
        <v>2010</v>
      </c>
      <c r="E107" s="15" t="s">
        <v>29</v>
      </c>
      <c r="F107" s="87" t="str">
        <f>VLOOKUP(E107,'Bases de Cálculo'!$B$9:$M$38,12,FALSE)</f>
        <v>Secundario</v>
      </c>
      <c r="G107" s="87" t="str">
        <f>VLOOKUP(E107,'Bases de Cálculo'!$B$9:$N$38,13,FALSE)</f>
        <v>Renovable</v>
      </c>
      <c r="H107" s="238" t="e">
        <v>#REF!</v>
      </c>
      <c r="I107" s="96" t="e">
        <v>#REF!</v>
      </c>
      <c r="J107" s="22" t="e">
        <v>#REF!</v>
      </c>
      <c r="K107" s="97" t="e">
        <v>#REF!</v>
      </c>
      <c r="L107" s="22" t="e">
        <v>#REF!</v>
      </c>
      <c r="M107" s="97" t="e">
        <v>#REF!</v>
      </c>
      <c r="N107" s="22" t="e">
        <v>#REF!</v>
      </c>
      <c r="O107" s="97" t="e">
        <v>#REF!</v>
      </c>
      <c r="P107" s="22" t="e">
        <v>#REF!</v>
      </c>
      <c r="Q107" s="97" t="e">
        <v>#REF!</v>
      </c>
      <c r="R107" s="22" t="e">
        <v>#REF!</v>
      </c>
      <c r="S107" s="97" t="e">
        <v>#REF!</v>
      </c>
      <c r="T107" s="22" t="e">
        <v>#REF!</v>
      </c>
      <c r="U107" s="98" t="e">
        <v>#REF!</v>
      </c>
      <c r="V107" s="22" t="e">
        <v>#REF!</v>
      </c>
      <c r="W107" s="98" t="e">
        <v>#REF!</v>
      </c>
      <c r="X107" s="22" t="e">
        <v>#REF!</v>
      </c>
      <c r="Y107" s="99" t="e">
        <v>#REF!</v>
      </c>
      <c r="Z107" s="22" t="e">
        <v>#REF!</v>
      </c>
      <c r="AA107" s="113" t="e">
        <v>#REF!</v>
      </c>
      <c r="AB107" s="22" t="e">
        <v>#REF!</v>
      </c>
      <c r="AC107" s="113" t="e">
        <v>#REF!</v>
      </c>
      <c r="AD107" s="22" t="e">
        <v>#REF!</v>
      </c>
      <c r="AE107" s="113" t="e">
        <v>#REF!</v>
      </c>
      <c r="AF107" s="22" t="e">
        <v>#REF!</v>
      </c>
      <c r="AG107" s="113" t="e">
        <v>#REF!</v>
      </c>
      <c r="AH107" s="22" t="e">
        <v>#REF!</v>
      </c>
      <c r="AI107" s="113" t="e">
        <v>#REF!</v>
      </c>
      <c r="AJ107" s="22" t="e">
        <v>#REF!</v>
      </c>
      <c r="AK107" s="99" t="e">
        <v>#REF!</v>
      </c>
      <c r="AL107" s="96" t="e">
        <v>#REF!</v>
      </c>
      <c r="AM107" s="115" t="e">
        <v>#REF!</v>
      </c>
      <c r="AN107" s="117" t="e">
        <v>#REF!</v>
      </c>
      <c r="AO107" s="100" t="e">
        <v>#REF!</v>
      </c>
      <c r="AP107" s="101" t="e">
        <v>#REF!</v>
      </c>
      <c r="AQ107" s="103" t="e">
        <v>#REF!</v>
      </c>
      <c r="AR107" s="104" t="e">
        <v>#REF!</v>
      </c>
      <c r="AS107" s="22" t="e">
        <v>#REF!</v>
      </c>
      <c r="AT107" s="101" t="e">
        <v>#REF!</v>
      </c>
      <c r="AU107" s="103" t="e">
        <v>#REF!</v>
      </c>
      <c r="AV107" s="104" t="e">
        <v>#REF!</v>
      </c>
      <c r="AW107" s="103" t="e">
        <v>#REF!</v>
      </c>
      <c r="AX107" s="104" t="e">
        <v>#REF!</v>
      </c>
      <c r="AY107" s="103" t="e">
        <v>#REF!</v>
      </c>
      <c r="AZ107" s="104" t="e">
        <v>#REF!</v>
      </c>
      <c r="BA107" s="103" t="e">
        <v>#REF!</v>
      </c>
      <c r="BB107" s="104" t="e">
        <v>#REF!</v>
      </c>
      <c r="BC107" s="103" t="e">
        <v>#REF!</v>
      </c>
      <c r="BD107" s="104" t="e">
        <v>#REF!</v>
      </c>
      <c r="BE107" s="103" t="e">
        <v>#REF!</v>
      </c>
      <c r="BF107" s="104" t="e">
        <v>#REF!</v>
      </c>
      <c r="BG107" s="103" t="e">
        <v>#REF!</v>
      </c>
      <c r="BH107" s="104" t="e">
        <v>#REF!</v>
      </c>
      <c r="BI107" s="103" t="e">
        <v>#REF!</v>
      </c>
      <c r="BJ107" s="104" t="e">
        <v>#REF!</v>
      </c>
      <c r="BK107" s="103" t="e">
        <v>#REF!</v>
      </c>
      <c r="BL107" s="104" t="e">
        <v>#REF!</v>
      </c>
      <c r="BM107" s="103" t="e">
        <v>#REF!</v>
      </c>
      <c r="BN107" s="104" t="e">
        <v>#REF!</v>
      </c>
      <c r="BO107" s="103" t="e">
        <v>#REF!</v>
      </c>
      <c r="BP107" s="104" t="e">
        <v>#REF!</v>
      </c>
      <c r="BQ107" s="103" t="e">
        <v>#REF!</v>
      </c>
      <c r="BR107" s="101" t="e">
        <v>#REF!</v>
      </c>
      <c r="BS107" s="103" t="e">
        <v>#REF!</v>
      </c>
      <c r="BT107" s="102" t="e">
        <v>#REF!</v>
      </c>
      <c r="BU107" s="103" t="e">
        <v>#REF!</v>
      </c>
      <c r="BV107" s="102" t="e">
        <v>#REF!</v>
      </c>
      <c r="BW107" s="103" t="e">
        <v>#REF!</v>
      </c>
      <c r="BX107" s="102" t="e">
        <v>#REF!</v>
      </c>
      <c r="BY107" s="103" t="e">
        <v>#REF!</v>
      </c>
      <c r="BZ107" s="102" t="e">
        <v>#REF!</v>
      </c>
      <c r="CA107" s="103" t="e">
        <v>#REF!</v>
      </c>
      <c r="CB107" s="102" t="e">
        <v>#REF!</v>
      </c>
      <c r="CC107" s="103" t="e">
        <v>#REF!</v>
      </c>
      <c r="CD107" s="101" t="e">
        <v>#REF!</v>
      </c>
      <c r="CE107" s="22" t="e">
        <v>#REF!</v>
      </c>
      <c r="CF107" s="101" t="e">
        <v>#REF!</v>
      </c>
      <c r="CG107" s="22" t="e">
        <v>#REF!</v>
      </c>
      <c r="CH107" s="101" t="e">
        <v>#REF!</v>
      </c>
      <c r="CI107" s="187" t="e">
        <v>#REF!</v>
      </c>
      <c r="CJ107" s="187" t="e">
        <v>#REF!</v>
      </c>
      <c r="CK107" s="8" t="e">
        <v>#REF!</v>
      </c>
      <c r="CL107" s="8" t="e">
        <v>#REF!</v>
      </c>
      <c r="CM107" s="8" t="e">
        <v>#REF!</v>
      </c>
      <c r="CN107" s="8" t="e">
        <v>#REF!</v>
      </c>
      <c r="CO107" s="8" t="e">
        <v>#REF!</v>
      </c>
    </row>
    <row r="108" spans="2:93" x14ac:dyDescent="0.25">
      <c r="B108" s="410"/>
      <c r="C108" s="15" t="str">
        <f t="shared" si="11"/>
        <v>2010CL</v>
      </c>
      <c r="D108" s="238">
        <f t="shared" si="12"/>
        <v>2010</v>
      </c>
      <c r="E108" s="15" t="s">
        <v>30</v>
      </c>
      <c r="F108" s="87" t="str">
        <f>VLOOKUP(E108,'Bases de Cálculo'!$B$9:$M$38,12,FALSE)</f>
        <v>Secundario</v>
      </c>
      <c r="G108" s="87" t="str">
        <f>VLOOKUP(E108,'Bases de Cálculo'!$B$9:$N$38,13,FALSE)</f>
        <v>Renovable</v>
      </c>
      <c r="H108" s="238" t="e">
        <v>#REF!</v>
      </c>
      <c r="I108" s="96" t="e">
        <v>#REF!</v>
      </c>
      <c r="J108" s="22" t="e">
        <v>#REF!</v>
      </c>
      <c r="K108" s="97" t="e">
        <v>#REF!</v>
      </c>
      <c r="L108" s="22" t="e">
        <v>#REF!</v>
      </c>
      <c r="M108" s="97" t="e">
        <v>#REF!</v>
      </c>
      <c r="N108" s="22" t="e">
        <v>#REF!</v>
      </c>
      <c r="O108" s="97" t="e">
        <v>#REF!</v>
      </c>
      <c r="P108" s="22" t="e">
        <v>#REF!</v>
      </c>
      <c r="Q108" s="97" t="e">
        <v>#REF!</v>
      </c>
      <c r="R108" s="22" t="e">
        <v>#REF!</v>
      </c>
      <c r="S108" s="97" t="e">
        <v>#REF!</v>
      </c>
      <c r="T108" s="22" t="e">
        <v>#REF!</v>
      </c>
      <c r="U108" s="98" t="e">
        <v>#REF!</v>
      </c>
      <c r="V108" s="22" t="e">
        <v>#REF!</v>
      </c>
      <c r="W108" s="98" t="e">
        <v>#REF!</v>
      </c>
      <c r="X108" s="22" t="e">
        <v>#REF!</v>
      </c>
      <c r="Y108" s="99" t="e">
        <v>#REF!</v>
      </c>
      <c r="Z108" s="22" t="e">
        <v>#REF!</v>
      </c>
      <c r="AA108" s="113" t="e">
        <v>#REF!</v>
      </c>
      <c r="AB108" s="22" t="e">
        <v>#REF!</v>
      </c>
      <c r="AC108" s="113" t="e">
        <v>#REF!</v>
      </c>
      <c r="AD108" s="22" t="e">
        <v>#REF!</v>
      </c>
      <c r="AE108" s="113" t="e">
        <v>#REF!</v>
      </c>
      <c r="AF108" s="22" t="e">
        <v>#REF!</v>
      </c>
      <c r="AG108" s="113" t="e">
        <v>#REF!</v>
      </c>
      <c r="AH108" s="22" t="e">
        <v>#REF!</v>
      </c>
      <c r="AI108" s="113" t="e">
        <v>#REF!</v>
      </c>
      <c r="AJ108" s="22" t="e">
        <v>#REF!</v>
      </c>
      <c r="AK108" s="99" t="e">
        <v>#REF!</v>
      </c>
      <c r="AL108" s="96" t="e">
        <v>#REF!</v>
      </c>
      <c r="AM108" s="115" t="e">
        <v>#REF!</v>
      </c>
      <c r="AN108" s="117" t="e">
        <v>#REF!</v>
      </c>
      <c r="AO108" s="100" t="e">
        <v>#REF!</v>
      </c>
      <c r="AP108" s="101" t="e">
        <v>#REF!</v>
      </c>
      <c r="AQ108" s="103" t="e">
        <v>#REF!</v>
      </c>
      <c r="AR108" s="104" t="e">
        <v>#REF!</v>
      </c>
      <c r="AS108" s="22" t="e">
        <v>#REF!</v>
      </c>
      <c r="AT108" s="101" t="e">
        <v>#REF!</v>
      </c>
      <c r="AU108" s="103" t="e">
        <v>#REF!</v>
      </c>
      <c r="AV108" s="104" t="e">
        <v>#REF!</v>
      </c>
      <c r="AW108" s="103" t="e">
        <v>#REF!</v>
      </c>
      <c r="AX108" s="104" t="e">
        <v>#REF!</v>
      </c>
      <c r="AY108" s="103" t="e">
        <v>#REF!</v>
      </c>
      <c r="AZ108" s="104" t="e">
        <v>#REF!</v>
      </c>
      <c r="BA108" s="103" t="e">
        <v>#REF!</v>
      </c>
      <c r="BB108" s="104" t="e">
        <v>#REF!</v>
      </c>
      <c r="BC108" s="103" t="e">
        <v>#REF!</v>
      </c>
      <c r="BD108" s="104" t="e">
        <v>#REF!</v>
      </c>
      <c r="BE108" s="103" t="e">
        <v>#REF!</v>
      </c>
      <c r="BF108" s="104" t="e">
        <v>#REF!</v>
      </c>
      <c r="BG108" s="103" t="e">
        <v>#REF!</v>
      </c>
      <c r="BH108" s="104" t="e">
        <v>#REF!</v>
      </c>
      <c r="BI108" s="103" t="e">
        <v>#REF!</v>
      </c>
      <c r="BJ108" s="104" t="e">
        <v>#REF!</v>
      </c>
      <c r="BK108" s="103" t="e">
        <v>#REF!</v>
      </c>
      <c r="BL108" s="104" t="e">
        <v>#REF!</v>
      </c>
      <c r="BM108" s="103" t="e">
        <v>#REF!</v>
      </c>
      <c r="BN108" s="104" t="e">
        <v>#REF!</v>
      </c>
      <c r="BO108" s="103" t="e">
        <v>#REF!</v>
      </c>
      <c r="BP108" s="104" t="e">
        <v>#REF!</v>
      </c>
      <c r="BQ108" s="103" t="e">
        <v>#REF!</v>
      </c>
      <c r="BR108" s="101" t="e">
        <v>#REF!</v>
      </c>
      <c r="BS108" s="103" t="e">
        <v>#REF!</v>
      </c>
      <c r="BT108" s="102" t="e">
        <v>#REF!</v>
      </c>
      <c r="BU108" s="103" t="e">
        <v>#REF!</v>
      </c>
      <c r="BV108" s="102" t="e">
        <v>#REF!</v>
      </c>
      <c r="BW108" s="103" t="e">
        <v>#REF!</v>
      </c>
      <c r="BX108" s="102" t="e">
        <v>#REF!</v>
      </c>
      <c r="BY108" s="103" t="e">
        <v>#REF!</v>
      </c>
      <c r="BZ108" s="102" t="e">
        <v>#REF!</v>
      </c>
      <c r="CA108" s="103" t="e">
        <v>#REF!</v>
      </c>
      <c r="CB108" s="102" t="e">
        <v>#REF!</v>
      </c>
      <c r="CC108" s="103" t="e">
        <v>#REF!</v>
      </c>
      <c r="CD108" s="101" t="e">
        <v>#REF!</v>
      </c>
      <c r="CE108" s="22" t="e">
        <v>#REF!</v>
      </c>
      <c r="CF108" s="101" t="e">
        <v>#REF!</v>
      </c>
      <c r="CG108" s="22" t="e">
        <v>#REF!</v>
      </c>
      <c r="CH108" s="101" t="e">
        <v>#REF!</v>
      </c>
      <c r="CI108" s="187" t="e">
        <v>#REF!</v>
      </c>
      <c r="CJ108" s="187" t="e">
        <v>#REF!</v>
      </c>
      <c r="CK108" s="8" t="e">
        <v>#REF!</v>
      </c>
      <c r="CL108" s="8" t="e">
        <v>#REF!</v>
      </c>
      <c r="CM108" s="8" t="e">
        <v>#REF!</v>
      </c>
      <c r="CN108" s="8" t="e">
        <v>#REF!</v>
      </c>
      <c r="CO108" s="8" t="e">
        <v>#REF!</v>
      </c>
    </row>
    <row r="109" spans="2:93" x14ac:dyDescent="0.25">
      <c r="B109" s="410"/>
      <c r="C109" s="15" t="str">
        <f t="shared" si="11"/>
        <v>2010CQ</v>
      </c>
      <c r="D109" s="238">
        <f t="shared" si="12"/>
        <v>2010</v>
      </c>
      <c r="E109" s="15" t="s">
        <v>31</v>
      </c>
      <c r="F109" s="87" t="str">
        <f>VLOOKUP(E109,'Bases de Cálculo'!$B$9:$M$38,12,FALSE)</f>
        <v>Secundario</v>
      </c>
      <c r="G109" s="87" t="str">
        <f>VLOOKUP(E109,'Bases de Cálculo'!$B$9:$N$38,13,FALSE)</f>
        <v>No Renovable</v>
      </c>
      <c r="H109" s="238" t="e">
        <v>#REF!</v>
      </c>
      <c r="I109" s="96" t="e">
        <v>#REF!</v>
      </c>
      <c r="J109" s="22" t="e">
        <v>#REF!</v>
      </c>
      <c r="K109" s="97" t="e">
        <v>#REF!</v>
      </c>
      <c r="L109" s="22" t="e">
        <v>#REF!</v>
      </c>
      <c r="M109" s="97" t="e">
        <v>#REF!</v>
      </c>
      <c r="N109" s="22" t="e">
        <v>#REF!</v>
      </c>
      <c r="O109" s="97" t="e">
        <v>#REF!</v>
      </c>
      <c r="P109" s="22" t="e">
        <v>#REF!</v>
      </c>
      <c r="Q109" s="97" t="e">
        <v>#REF!</v>
      </c>
      <c r="R109" s="22" t="e">
        <v>#REF!</v>
      </c>
      <c r="S109" s="97" t="e">
        <v>#REF!</v>
      </c>
      <c r="T109" s="22" t="e">
        <v>#REF!</v>
      </c>
      <c r="U109" s="98" t="e">
        <v>#REF!</v>
      </c>
      <c r="V109" s="22" t="e">
        <v>#REF!</v>
      </c>
      <c r="W109" s="98" t="e">
        <v>#REF!</v>
      </c>
      <c r="X109" s="22" t="e">
        <v>#REF!</v>
      </c>
      <c r="Y109" s="99" t="e">
        <v>#REF!</v>
      </c>
      <c r="Z109" s="22" t="e">
        <v>#REF!</v>
      </c>
      <c r="AA109" s="113" t="e">
        <v>#REF!</v>
      </c>
      <c r="AB109" s="22" t="e">
        <v>#REF!</v>
      </c>
      <c r="AC109" s="113" t="e">
        <v>#REF!</v>
      </c>
      <c r="AD109" s="22" t="e">
        <v>#REF!</v>
      </c>
      <c r="AE109" s="113" t="e">
        <v>#REF!</v>
      </c>
      <c r="AF109" s="22" t="e">
        <v>#REF!</v>
      </c>
      <c r="AG109" s="113" t="e">
        <v>#REF!</v>
      </c>
      <c r="AH109" s="22" t="e">
        <v>#REF!</v>
      </c>
      <c r="AI109" s="113" t="e">
        <v>#REF!</v>
      </c>
      <c r="AJ109" s="22" t="e">
        <v>#REF!</v>
      </c>
      <c r="AK109" s="99" t="e">
        <v>#REF!</v>
      </c>
      <c r="AL109" s="96" t="e">
        <v>#REF!</v>
      </c>
      <c r="AM109" s="115" t="e">
        <v>#REF!</v>
      </c>
      <c r="AN109" s="117" t="e">
        <v>#REF!</v>
      </c>
      <c r="AO109" s="100" t="e">
        <v>#REF!</v>
      </c>
      <c r="AP109" s="101" t="e">
        <v>#REF!</v>
      </c>
      <c r="AQ109" s="103" t="e">
        <v>#REF!</v>
      </c>
      <c r="AR109" s="104" t="e">
        <v>#REF!</v>
      </c>
      <c r="AS109" s="22" t="e">
        <v>#REF!</v>
      </c>
      <c r="AT109" s="101" t="e">
        <v>#REF!</v>
      </c>
      <c r="AU109" s="103" t="e">
        <v>#REF!</v>
      </c>
      <c r="AV109" s="104" t="e">
        <v>#REF!</v>
      </c>
      <c r="AW109" s="103" t="e">
        <v>#REF!</v>
      </c>
      <c r="AX109" s="104" t="e">
        <v>#REF!</v>
      </c>
      <c r="AY109" s="103" t="e">
        <v>#REF!</v>
      </c>
      <c r="AZ109" s="104" t="e">
        <v>#REF!</v>
      </c>
      <c r="BA109" s="103" t="e">
        <v>#REF!</v>
      </c>
      <c r="BB109" s="104" t="e">
        <v>#REF!</v>
      </c>
      <c r="BC109" s="103" t="e">
        <v>#REF!</v>
      </c>
      <c r="BD109" s="104" t="e">
        <v>#REF!</v>
      </c>
      <c r="BE109" s="103" t="e">
        <v>#REF!</v>
      </c>
      <c r="BF109" s="104" t="e">
        <v>#REF!</v>
      </c>
      <c r="BG109" s="103" t="e">
        <v>#REF!</v>
      </c>
      <c r="BH109" s="104" t="e">
        <v>#REF!</v>
      </c>
      <c r="BI109" s="103" t="e">
        <v>#REF!</v>
      </c>
      <c r="BJ109" s="104" t="e">
        <v>#REF!</v>
      </c>
      <c r="BK109" s="103" t="e">
        <v>#REF!</v>
      </c>
      <c r="BL109" s="104" t="e">
        <v>#REF!</v>
      </c>
      <c r="BM109" s="103" t="e">
        <v>#REF!</v>
      </c>
      <c r="BN109" s="104" t="e">
        <v>#REF!</v>
      </c>
      <c r="BO109" s="103" t="e">
        <v>#REF!</v>
      </c>
      <c r="BP109" s="104" t="e">
        <v>#REF!</v>
      </c>
      <c r="BQ109" s="103" t="e">
        <v>#REF!</v>
      </c>
      <c r="BR109" s="101" t="e">
        <v>#REF!</v>
      </c>
      <c r="BS109" s="103" t="e">
        <v>#REF!</v>
      </c>
      <c r="BT109" s="102" t="e">
        <v>#REF!</v>
      </c>
      <c r="BU109" s="103" t="e">
        <v>#REF!</v>
      </c>
      <c r="BV109" s="102" t="e">
        <v>#REF!</v>
      </c>
      <c r="BW109" s="103" t="e">
        <v>#REF!</v>
      </c>
      <c r="BX109" s="102" t="e">
        <v>#REF!</v>
      </c>
      <c r="BY109" s="103" t="e">
        <v>#REF!</v>
      </c>
      <c r="BZ109" s="102" t="e">
        <v>#REF!</v>
      </c>
      <c r="CA109" s="103" t="e">
        <v>#REF!</v>
      </c>
      <c r="CB109" s="102" t="e">
        <v>#REF!</v>
      </c>
      <c r="CC109" s="103" t="e">
        <v>#REF!</v>
      </c>
      <c r="CD109" s="101" t="e">
        <v>#REF!</v>
      </c>
      <c r="CE109" s="22" t="e">
        <v>#REF!</v>
      </c>
      <c r="CF109" s="101" t="e">
        <v>#REF!</v>
      </c>
      <c r="CG109" s="22" t="e">
        <v>#REF!</v>
      </c>
      <c r="CH109" s="101" t="e">
        <v>#REF!</v>
      </c>
      <c r="CI109" s="187" t="e">
        <v>#REF!</v>
      </c>
      <c r="CJ109" s="187" t="e">
        <v>#REF!</v>
      </c>
      <c r="CK109" s="8" t="e">
        <v>#REF!</v>
      </c>
      <c r="CL109" s="8" t="e">
        <v>#REF!</v>
      </c>
      <c r="CM109" s="8" t="e">
        <v>#REF!</v>
      </c>
      <c r="CN109" s="8" t="e">
        <v>#REF!</v>
      </c>
      <c r="CO109" s="8" t="e">
        <v>#REF!</v>
      </c>
    </row>
    <row r="110" spans="2:93" x14ac:dyDescent="0.25">
      <c r="B110" s="410"/>
      <c r="C110" s="15" t="str">
        <f t="shared" si="11"/>
        <v>2010DO</v>
      </c>
      <c r="D110" s="238">
        <f t="shared" si="12"/>
        <v>2010</v>
      </c>
      <c r="E110" s="15" t="s">
        <v>32</v>
      </c>
      <c r="F110" s="87" t="str">
        <f>VLOOKUP(E110,'Bases de Cálculo'!$B$9:$M$38,12,FALSE)</f>
        <v>Secundario</v>
      </c>
      <c r="G110" s="87" t="str">
        <f>VLOOKUP(E110,'Bases de Cálculo'!$B$9:$N$38,13,FALSE)</f>
        <v>No Renovable</v>
      </c>
      <c r="H110" s="238" t="e">
        <v>#REF!</v>
      </c>
      <c r="I110" s="96" t="e">
        <v>#REF!</v>
      </c>
      <c r="J110" s="22" t="e">
        <v>#REF!</v>
      </c>
      <c r="K110" s="97" t="e">
        <v>#REF!</v>
      </c>
      <c r="L110" s="22" t="e">
        <v>#REF!</v>
      </c>
      <c r="M110" s="97" t="e">
        <v>#REF!</v>
      </c>
      <c r="N110" s="22" t="e">
        <v>#REF!</v>
      </c>
      <c r="O110" s="97" t="e">
        <v>#REF!</v>
      </c>
      <c r="P110" s="22" t="e">
        <v>#REF!</v>
      </c>
      <c r="Q110" s="97" t="e">
        <v>#REF!</v>
      </c>
      <c r="R110" s="22" t="e">
        <v>#REF!</v>
      </c>
      <c r="S110" s="97" t="e">
        <v>#REF!</v>
      </c>
      <c r="T110" s="22" t="e">
        <v>#REF!</v>
      </c>
      <c r="U110" s="98" t="e">
        <v>#REF!</v>
      </c>
      <c r="V110" s="22" t="e">
        <v>#REF!</v>
      </c>
      <c r="W110" s="98" t="e">
        <v>#REF!</v>
      </c>
      <c r="X110" s="22" t="e">
        <v>#REF!</v>
      </c>
      <c r="Y110" s="99" t="e">
        <v>#REF!</v>
      </c>
      <c r="Z110" s="22" t="e">
        <v>#REF!</v>
      </c>
      <c r="AA110" s="113" t="e">
        <v>#REF!</v>
      </c>
      <c r="AB110" s="22" t="e">
        <v>#REF!</v>
      </c>
      <c r="AC110" s="113" t="e">
        <v>#REF!</v>
      </c>
      <c r="AD110" s="22" t="e">
        <v>#REF!</v>
      </c>
      <c r="AE110" s="113" t="e">
        <v>#REF!</v>
      </c>
      <c r="AF110" s="22" t="e">
        <v>#REF!</v>
      </c>
      <c r="AG110" s="113" t="e">
        <v>#REF!</v>
      </c>
      <c r="AH110" s="22" t="e">
        <v>#REF!</v>
      </c>
      <c r="AI110" s="113" t="e">
        <v>#REF!</v>
      </c>
      <c r="AJ110" s="22" t="e">
        <v>#REF!</v>
      </c>
      <c r="AK110" s="99" t="e">
        <v>#REF!</v>
      </c>
      <c r="AL110" s="96" t="e">
        <v>#REF!</v>
      </c>
      <c r="AM110" s="115" t="e">
        <v>#REF!</v>
      </c>
      <c r="AN110" s="117" t="e">
        <v>#REF!</v>
      </c>
      <c r="AO110" s="100" t="e">
        <v>#REF!</v>
      </c>
      <c r="AP110" s="101" t="e">
        <v>#REF!</v>
      </c>
      <c r="AQ110" s="103" t="e">
        <v>#REF!</v>
      </c>
      <c r="AR110" s="104" t="e">
        <v>#REF!</v>
      </c>
      <c r="AS110" s="22" t="e">
        <v>#REF!</v>
      </c>
      <c r="AT110" s="101" t="e">
        <v>#REF!</v>
      </c>
      <c r="AU110" s="103" t="e">
        <v>#REF!</v>
      </c>
      <c r="AV110" s="104" t="e">
        <v>#REF!</v>
      </c>
      <c r="AW110" s="103" t="e">
        <v>#REF!</v>
      </c>
      <c r="AX110" s="104" t="e">
        <v>#REF!</v>
      </c>
      <c r="AY110" s="103" t="e">
        <v>#REF!</v>
      </c>
      <c r="AZ110" s="104" t="e">
        <v>#REF!</v>
      </c>
      <c r="BA110" s="103" t="e">
        <v>#REF!</v>
      </c>
      <c r="BB110" s="104" t="e">
        <v>#REF!</v>
      </c>
      <c r="BC110" s="103" t="e">
        <v>#REF!</v>
      </c>
      <c r="BD110" s="104" t="e">
        <v>#REF!</v>
      </c>
      <c r="BE110" s="103" t="e">
        <v>#REF!</v>
      </c>
      <c r="BF110" s="104" t="e">
        <v>#REF!</v>
      </c>
      <c r="BG110" s="103" t="e">
        <v>#REF!</v>
      </c>
      <c r="BH110" s="104" t="e">
        <v>#REF!</v>
      </c>
      <c r="BI110" s="103" t="e">
        <v>#REF!</v>
      </c>
      <c r="BJ110" s="104" t="e">
        <v>#REF!</v>
      </c>
      <c r="BK110" s="103" t="e">
        <v>#REF!</v>
      </c>
      <c r="BL110" s="104" t="e">
        <v>#REF!</v>
      </c>
      <c r="BM110" s="103" t="e">
        <v>#REF!</v>
      </c>
      <c r="BN110" s="104" t="e">
        <v>#REF!</v>
      </c>
      <c r="BO110" s="103" t="e">
        <v>#REF!</v>
      </c>
      <c r="BP110" s="104" t="e">
        <v>#REF!</v>
      </c>
      <c r="BQ110" s="103" t="e">
        <v>#REF!</v>
      </c>
      <c r="BR110" s="101" t="e">
        <v>#REF!</v>
      </c>
      <c r="BS110" s="103" t="e">
        <v>#REF!</v>
      </c>
      <c r="BT110" s="102" t="e">
        <v>#REF!</v>
      </c>
      <c r="BU110" s="103" t="e">
        <v>#REF!</v>
      </c>
      <c r="BV110" s="102" t="e">
        <v>#REF!</v>
      </c>
      <c r="BW110" s="103" t="e">
        <v>#REF!</v>
      </c>
      <c r="BX110" s="102" t="e">
        <v>#REF!</v>
      </c>
      <c r="BY110" s="103" t="e">
        <v>#REF!</v>
      </c>
      <c r="BZ110" s="102" t="e">
        <v>#REF!</v>
      </c>
      <c r="CA110" s="103" t="e">
        <v>#REF!</v>
      </c>
      <c r="CB110" s="102" t="e">
        <v>#REF!</v>
      </c>
      <c r="CC110" s="103" t="e">
        <v>#REF!</v>
      </c>
      <c r="CD110" s="101" t="e">
        <v>#REF!</v>
      </c>
      <c r="CE110" s="22" t="e">
        <v>#REF!</v>
      </c>
      <c r="CF110" s="101" t="e">
        <v>#REF!</v>
      </c>
      <c r="CG110" s="22" t="e">
        <v>#REF!</v>
      </c>
      <c r="CH110" s="101" t="e">
        <v>#REF!</v>
      </c>
      <c r="CI110" s="187" t="e">
        <v>#REF!</v>
      </c>
      <c r="CJ110" s="187" t="e">
        <v>#REF!</v>
      </c>
      <c r="CK110" s="8" t="e">
        <v>#REF!</v>
      </c>
      <c r="CL110" s="8" t="e">
        <v>#REF!</v>
      </c>
      <c r="CM110" s="8" t="e">
        <v>#REF!</v>
      </c>
      <c r="CN110" s="8" t="e">
        <v>#REF!</v>
      </c>
      <c r="CO110" s="8" t="e">
        <v>#REF!</v>
      </c>
    </row>
    <row r="111" spans="2:93" x14ac:dyDescent="0.25">
      <c r="B111" s="410"/>
      <c r="C111" s="15" t="str">
        <f t="shared" si="11"/>
        <v>2010EE SIN</v>
      </c>
      <c r="D111" s="238">
        <f t="shared" si="12"/>
        <v>2010</v>
      </c>
      <c r="E111" s="15" t="s">
        <v>33</v>
      </c>
      <c r="F111" s="87" t="str">
        <f>VLOOKUP(E111,'Bases de Cálculo'!$B$9:$M$38,12,FALSE)</f>
        <v>Secundario</v>
      </c>
      <c r="G111" s="87">
        <f>VLOOKUP(E111,'Bases de Cálculo'!$B$9:$N$38,13,FALSE)</f>
        <v>0</v>
      </c>
      <c r="H111" s="238" t="e">
        <v>#REF!</v>
      </c>
      <c r="I111" s="96" t="e">
        <v>#REF!</v>
      </c>
      <c r="J111" s="22" t="e">
        <v>#REF!</v>
      </c>
      <c r="K111" s="97" t="e">
        <v>#REF!</v>
      </c>
      <c r="L111" s="22" t="e">
        <v>#REF!</v>
      </c>
      <c r="M111" s="97" t="e">
        <v>#REF!</v>
      </c>
      <c r="N111" s="22" t="e">
        <v>#REF!</v>
      </c>
      <c r="O111" s="97" t="e">
        <v>#REF!</v>
      </c>
      <c r="P111" s="22" t="e">
        <v>#REF!</v>
      </c>
      <c r="Q111" s="97" t="e">
        <v>#REF!</v>
      </c>
      <c r="R111" s="22" t="e">
        <v>#REF!</v>
      </c>
      <c r="S111" s="97" t="e">
        <v>#REF!</v>
      </c>
      <c r="T111" s="22" t="e">
        <v>#REF!</v>
      </c>
      <c r="U111" s="98" t="e">
        <v>#REF!</v>
      </c>
      <c r="V111" s="22" t="e">
        <v>#REF!</v>
      </c>
      <c r="W111" s="98" t="e">
        <v>#REF!</v>
      </c>
      <c r="X111" s="22" t="e">
        <v>#REF!</v>
      </c>
      <c r="Y111" s="99" t="e">
        <v>#REF!</v>
      </c>
      <c r="Z111" s="22" t="e">
        <v>#REF!</v>
      </c>
      <c r="AA111" s="113" t="e">
        <v>#REF!</v>
      </c>
      <c r="AB111" s="22" t="e">
        <v>#REF!</v>
      </c>
      <c r="AC111" s="113" t="e">
        <v>#REF!</v>
      </c>
      <c r="AD111" s="22" t="e">
        <v>#REF!</v>
      </c>
      <c r="AE111" s="113" t="e">
        <v>#REF!</v>
      </c>
      <c r="AF111" s="22" t="e">
        <v>#REF!</v>
      </c>
      <c r="AG111" s="113" t="e">
        <v>#REF!</v>
      </c>
      <c r="AH111" s="22" t="e">
        <v>#REF!</v>
      </c>
      <c r="AI111" s="113" t="e">
        <v>#REF!</v>
      </c>
      <c r="AJ111" s="22" t="e">
        <v>#REF!</v>
      </c>
      <c r="AK111" s="99" t="e">
        <v>#REF!</v>
      </c>
      <c r="AL111" s="96" t="e">
        <v>#REF!</v>
      </c>
      <c r="AM111" s="115" t="e">
        <v>#REF!</v>
      </c>
      <c r="AN111" s="117" t="e">
        <v>#REF!</v>
      </c>
      <c r="AO111" s="100" t="e">
        <v>#REF!</v>
      </c>
      <c r="AP111" s="101" t="e">
        <v>#REF!</v>
      </c>
      <c r="AQ111" s="103" t="e">
        <v>#REF!</v>
      </c>
      <c r="AR111" s="104" t="e">
        <v>#REF!</v>
      </c>
      <c r="AS111" s="22" t="e">
        <v>#REF!</v>
      </c>
      <c r="AT111" s="101" t="e">
        <v>#REF!</v>
      </c>
      <c r="AU111" s="103" t="e">
        <v>#REF!</v>
      </c>
      <c r="AV111" s="104" t="e">
        <v>#REF!</v>
      </c>
      <c r="AW111" s="103" t="e">
        <v>#REF!</v>
      </c>
      <c r="AX111" s="104" t="e">
        <v>#REF!</v>
      </c>
      <c r="AY111" s="103" t="e">
        <v>#REF!</v>
      </c>
      <c r="AZ111" s="104" t="e">
        <v>#REF!</v>
      </c>
      <c r="BA111" s="103" t="e">
        <v>#REF!</v>
      </c>
      <c r="BB111" s="104" t="e">
        <v>#REF!</v>
      </c>
      <c r="BC111" s="103" t="e">
        <v>#REF!</v>
      </c>
      <c r="BD111" s="104" t="e">
        <v>#REF!</v>
      </c>
      <c r="BE111" s="103" t="e">
        <v>#REF!</v>
      </c>
      <c r="BF111" s="104" t="e">
        <v>#REF!</v>
      </c>
      <c r="BG111" s="103" t="e">
        <v>#REF!</v>
      </c>
      <c r="BH111" s="104" t="e">
        <v>#REF!</v>
      </c>
      <c r="BI111" s="103" t="e">
        <v>#REF!</v>
      </c>
      <c r="BJ111" s="104" t="e">
        <v>#REF!</v>
      </c>
      <c r="BK111" s="103" t="e">
        <v>#REF!</v>
      </c>
      <c r="BL111" s="104" t="e">
        <v>#REF!</v>
      </c>
      <c r="BM111" s="103" t="e">
        <v>#REF!</v>
      </c>
      <c r="BN111" s="104" t="e">
        <v>#REF!</v>
      </c>
      <c r="BO111" s="103" t="e">
        <v>#REF!</v>
      </c>
      <c r="BP111" s="104" t="e">
        <v>#REF!</v>
      </c>
      <c r="BQ111" s="103" t="e">
        <v>#REF!</v>
      </c>
      <c r="BR111" s="101" t="e">
        <v>#REF!</v>
      </c>
      <c r="BS111" s="103" t="e">
        <v>#REF!</v>
      </c>
      <c r="BT111" s="102" t="e">
        <v>#REF!</v>
      </c>
      <c r="BU111" s="103" t="e">
        <v>#REF!</v>
      </c>
      <c r="BV111" s="102" t="e">
        <v>#REF!</v>
      </c>
      <c r="BW111" s="103" t="e">
        <v>#REF!</v>
      </c>
      <c r="BX111" s="102" t="e">
        <v>#REF!</v>
      </c>
      <c r="BY111" s="103" t="e">
        <v>#REF!</v>
      </c>
      <c r="BZ111" s="102" t="e">
        <v>#REF!</v>
      </c>
      <c r="CA111" s="103" t="e">
        <v>#REF!</v>
      </c>
      <c r="CB111" s="102" t="e">
        <v>#REF!</v>
      </c>
      <c r="CC111" s="103" t="e">
        <v>#REF!</v>
      </c>
      <c r="CD111" s="101" t="e">
        <v>#REF!</v>
      </c>
      <c r="CE111" s="22" t="e">
        <v>#REF!</v>
      </c>
      <c r="CF111" s="101" t="e">
        <v>#REF!</v>
      </c>
      <c r="CG111" s="22" t="e">
        <v>#REF!</v>
      </c>
      <c r="CH111" s="101" t="e">
        <v>#REF!</v>
      </c>
      <c r="CI111" s="187" t="e">
        <v>#REF!</v>
      </c>
      <c r="CJ111" s="187" t="e">
        <v>#REF!</v>
      </c>
      <c r="CK111" s="8" t="e">
        <v>#REF!</v>
      </c>
      <c r="CL111" s="8" t="e">
        <v>#REF!</v>
      </c>
      <c r="CM111" s="8" t="e">
        <v>#REF!</v>
      </c>
      <c r="CN111" s="8" t="e">
        <v>#REF!</v>
      </c>
      <c r="CO111" s="8" t="e">
        <v>#REF!</v>
      </c>
    </row>
    <row r="112" spans="2:93" x14ac:dyDescent="0.25">
      <c r="B112" s="410"/>
      <c r="C112" s="15" t="str">
        <f t="shared" si="11"/>
        <v>2010AUT COG</v>
      </c>
      <c r="D112" s="238">
        <f t="shared" si="12"/>
        <v>2010</v>
      </c>
      <c r="E112" s="15" t="s">
        <v>118</v>
      </c>
      <c r="F112" s="87" t="str">
        <f>VLOOKUP(E112,'Bases de Cálculo'!$B$9:$M$38,12,FALSE)</f>
        <v>Secundario</v>
      </c>
      <c r="G112" s="87">
        <f>VLOOKUP(E112,'Bases de Cálculo'!$B$9:$N$38,13,FALSE)</f>
        <v>0</v>
      </c>
      <c r="H112" s="238" t="e">
        <v>#REF!</v>
      </c>
      <c r="I112" s="96" t="e">
        <v>#REF!</v>
      </c>
      <c r="J112" s="22" t="e">
        <v>#REF!</v>
      </c>
      <c r="K112" s="97" t="e">
        <v>#REF!</v>
      </c>
      <c r="L112" s="22" t="e">
        <v>#REF!</v>
      </c>
      <c r="M112" s="97" t="e">
        <v>#REF!</v>
      </c>
      <c r="N112" s="22" t="e">
        <v>#REF!</v>
      </c>
      <c r="O112" s="97" t="e">
        <v>#REF!</v>
      </c>
      <c r="P112" s="22" t="e">
        <v>#REF!</v>
      </c>
      <c r="Q112" s="97" t="e">
        <v>#REF!</v>
      </c>
      <c r="R112" s="22" t="e">
        <v>#REF!</v>
      </c>
      <c r="S112" s="97" t="e">
        <v>#REF!</v>
      </c>
      <c r="T112" s="22" t="e">
        <v>#REF!</v>
      </c>
      <c r="U112" s="98" t="e">
        <v>#REF!</v>
      </c>
      <c r="V112" s="22" t="e">
        <v>#REF!</v>
      </c>
      <c r="W112" s="98" t="e">
        <v>#REF!</v>
      </c>
      <c r="X112" s="22" t="e">
        <v>#REF!</v>
      </c>
      <c r="Y112" s="99" t="e">
        <v>#REF!</v>
      </c>
      <c r="Z112" s="22" t="e">
        <v>#REF!</v>
      </c>
      <c r="AA112" s="113" t="e">
        <v>#REF!</v>
      </c>
      <c r="AB112" s="22" t="e">
        <v>#REF!</v>
      </c>
      <c r="AC112" s="113" t="e">
        <v>#REF!</v>
      </c>
      <c r="AD112" s="22" t="e">
        <v>#REF!</v>
      </c>
      <c r="AE112" s="113" t="e">
        <v>#REF!</v>
      </c>
      <c r="AF112" s="22" t="e">
        <v>#REF!</v>
      </c>
      <c r="AG112" s="113" t="e">
        <v>#REF!</v>
      </c>
      <c r="AH112" s="22" t="e">
        <v>#REF!</v>
      </c>
      <c r="AI112" s="113" t="e">
        <v>#REF!</v>
      </c>
      <c r="AJ112" s="22" t="e">
        <v>#REF!</v>
      </c>
      <c r="AK112" s="99" t="e">
        <v>#REF!</v>
      </c>
      <c r="AL112" s="96" t="e">
        <v>#REF!</v>
      </c>
      <c r="AM112" s="115" t="e">
        <v>#REF!</v>
      </c>
      <c r="AN112" s="117" t="e">
        <v>#REF!</v>
      </c>
      <c r="AO112" s="100" t="e">
        <v>#REF!</v>
      </c>
      <c r="AP112" s="101" t="e">
        <v>#REF!</v>
      </c>
      <c r="AQ112" s="103" t="e">
        <v>#REF!</v>
      </c>
      <c r="AR112" s="104" t="e">
        <v>#REF!</v>
      </c>
      <c r="AS112" s="22" t="e">
        <v>#REF!</v>
      </c>
      <c r="AT112" s="101" t="e">
        <v>#REF!</v>
      </c>
      <c r="AU112" s="103" t="e">
        <v>#REF!</v>
      </c>
      <c r="AV112" s="104" t="e">
        <v>#REF!</v>
      </c>
      <c r="AW112" s="103" t="e">
        <v>#REF!</v>
      </c>
      <c r="AX112" s="104" t="e">
        <v>#REF!</v>
      </c>
      <c r="AY112" s="103" t="e">
        <v>#REF!</v>
      </c>
      <c r="AZ112" s="104" t="e">
        <v>#REF!</v>
      </c>
      <c r="BA112" s="103" t="e">
        <v>#REF!</v>
      </c>
      <c r="BB112" s="104" t="e">
        <v>#REF!</v>
      </c>
      <c r="BC112" s="103" t="e">
        <v>#REF!</v>
      </c>
      <c r="BD112" s="104" t="e">
        <v>#REF!</v>
      </c>
      <c r="BE112" s="103" t="e">
        <v>#REF!</v>
      </c>
      <c r="BF112" s="104" t="e">
        <v>#REF!</v>
      </c>
      <c r="BG112" s="103" t="e">
        <v>#REF!</v>
      </c>
      <c r="BH112" s="104" t="e">
        <v>#REF!</v>
      </c>
      <c r="BI112" s="103" t="e">
        <v>#REF!</v>
      </c>
      <c r="BJ112" s="104" t="e">
        <v>#REF!</v>
      </c>
      <c r="BK112" s="103" t="e">
        <v>#REF!</v>
      </c>
      <c r="BL112" s="104" t="e">
        <v>#REF!</v>
      </c>
      <c r="BM112" s="103" t="e">
        <v>#REF!</v>
      </c>
      <c r="BN112" s="104" t="e">
        <v>#REF!</v>
      </c>
      <c r="BO112" s="103" t="e">
        <v>#REF!</v>
      </c>
      <c r="BP112" s="104" t="e">
        <v>#REF!</v>
      </c>
      <c r="BQ112" s="103" t="e">
        <v>#REF!</v>
      </c>
      <c r="BR112" s="101" t="e">
        <v>#REF!</v>
      </c>
      <c r="BS112" s="103" t="e">
        <v>#REF!</v>
      </c>
      <c r="BT112" s="102" t="e">
        <v>#REF!</v>
      </c>
      <c r="BU112" s="103" t="e">
        <v>#REF!</v>
      </c>
      <c r="BV112" s="102" t="e">
        <v>#REF!</v>
      </c>
      <c r="BW112" s="103" t="e">
        <v>#REF!</v>
      </c>
      <c r="BX112" s="102" t="e">
        <v>#REF!</v>
      </c>
      <c r="BY112" s="103" t="e">
        <v>#REF!</v>
      </c>
      <c r="BZ112" s="102" t="e">
        <v>#REF!</v>
      </c>
      <c r="CA112" s="103" t="e">
        <v>#REF!</v>
      </c>
      <c r="CB112" s="102" t="e">
        <v>#REF!</v>
      </c>
      <c r="CC112" s="103" t="e">
        <v>#REF!</v>
      </c>
      <c r="CD112" s="101" t="e">
        <v>#REF!</v>
      </c>
      <c r="CE112" s="22" t="e">
        <v>#REF!</v>
      </c>
      <c r="CF112" s="101" t="e">
        <v>#REF!</v>
      </c>
      <c r="CG112" s="22" t="e">
        <v>#REF!</v>
      </c>
      <c r="CH112" s="101" t="e">
        <v>#REF!</v>
      </c>
      <c r="CI112" s="187" t="e">
        <v>#REF!</v>
      </c>
      <c r="CJ112" s="187" t="e">
        <v>#REF!</v>
      </c>
      <c r="CK112" s="8" t="e">
        <v>#REF!</v>
      </c>
      <c r="CL112" s="8" t="e">
        <v>#REF!</v>
      </c>
      <c r="CM112" s="8" t="e">
        <v>#REF!</v>
      </c>
      <c r="CN112" s="8" t="e">
        <v>#REF!</v>
      </c>
      <c r="CO112" s="8" t="e">
        <v>#REF!</v>
      </c>
    </row>
    <row r="113" spans="2:93" x14ac:dyDescent="0.25">
      <c r="B113" s="410"/>
      <c r="C113" s="15" t="str">
        <f t="shared" si="11"/>
        <v>2010FO</v>
      </c>
      <c r="D113" s="238">
        <f t="shared" si="12"/>
        <v>2010</v>
      </c>
      <c r="E113" s="15" t="s">
        <v>34</v>
      </c>
      <c r="F113" s="87" t="str">
        <f>VLOOKUP(E113,'Bases de Cálculo'!$B$9:$M$38,12,FALSE)</f>
        <v>Secundario</v>
      </c>
      <c r="G113" s="87" t="str">
        <f>VLOOKUP(E113,'Bases de Cálculo'!$B$9:$N$38,13,FALSE)</f>
        <v>No Renovable</v>
      </c>
      <c r="H113" s="238" t="e">
        <v>#REF!</v>
      </c>
      <c r="I113" s="96" t="e">
        <v>#REF!</v>
      </c>
      <c r="J113" s="22" t="e">
        <v>#REF!</v>
      </c>
      <c r="K113" s="97" t="e">
        <v>#REF!</v>
      </c>
      <c r="L113" s="22" t="e">
        <v>#REF!</v>
      </c>
      <c r="M113" s="97" t="e">
        <v>#REF!</v>
      </c>
      <c r="N113" s="22" t="e">
        <v>#REF!</v>
      </c>
      <c r="O113" s="97" t="e">
        <v>#REF!</v>
      </c>
      <c r="P113" s="22" t="e">
        <v>#REF!</v>
      </c>
      <c r="Q113" s="97" t="e">
        <v>#REF!</v>
      </c>
      <c r="R113" s="22" t="e">
        <v>#REF!</v>
      </c>
      <c r="S113" s="97" t="e">
        <v>#REF!</v>
      </c>
      <c r="T113" s="22" t="e">
        <v>#REF!</v>
      </c>
      <c r="U113" s="98" t="e">
        <v>#REF!</v>
      </c>
      <c r="V113" s="22" t="e">
        <v>#REF!</v>
      </c>
      <c r="W113" s="98" t="e">
        <v>#REF!</v>
      </c>
      <c r="X113" s="22" t="e">
        <v>#REF!</v>
      </c>
      <c r="Y113" s="99" t="e">
        <v>#REF!</v>
      </c>
      <c r="Z113" s="22" t="e">
        <v>#REF!</v>
      </c>
      <c r="AA113" s="113" t="e">
        <v>#REF!</v>
      </c>
      <c r="AB113" s="22" t="e">
        <v>#REF!</v>
      </c>
      <c r="AC113" s="113" t="e">
        <v>#REF!</v>
      </c>
      <c r="AD113" s="22" t="e">
        <v>#REF!</v>
      </c>
      <c r="AE113" s="113" t="e">
        <v>#REF!</v>
      </c>
      <c r="AF113" s="22" t="e">
        <v>#REF!</v>
      </c>
      <c r="AG113" s="113" t="e">
        <v>#REF!</v>
      </c>
      <c r="AH113" s="22" t="e">
        <v>#REF!</v>
      </c>
      <c r="AI113" s="113" t="e">
        <v>#REF!</v>
      </c>
      <c r="AJ113" s="22" t="e">
        <v>#REF!</v>
      </c>
      <c r="AK113" s="99" t="e">
        <v>#REF!</v>
      </c>
      <c r="AL113" s="96" t="e">
        <v>#REF!</v>
      </c>
      <c r="AM113" s="115" t="e">
        <v>#REF!</v>
      </c>
      <c r="AN113" s="117" t="e">
        <v>#REF!</v>
      </c>
      <c r="AO113" s="100" t="e">
        <v>#REF!</v>
      </c>
      <c r="AP113" s="101" t="e">
        <v>#REF!</v>
      </c>
      <c r="AQ113" s="103" t="e">
        <v>#REF!</v>
      </c>
      <c r="AR113" s="104" t="e">
        <v>#REF!</v>
      </c>
      <c r="AS113" s="22" t="e">
        <v>#REF!</v>
      </c>
      <c r="AT113" s="101" t="e">
        <v>#REF!</v>
      </c>
      <c r="AU113" s="103" t="e">
        <v>#REF!</v>
      </c>
      <c r="AV113" s="104" t="e">
        <v>#REF!</v>
      </c>
      <c r="AW113" s="103" t="e">
        <v>#REF!</v>
      </c>
      <c r="AX113" s="104" t="e">
        <v>#REF!</v>
      </c>
      <c r="AY113" s="103" t="e">
        <v>#REF!</v>
      </c>
      <c r="AZ113" s="104" t="e">
        <v>#REF!</v>
      </c>
      <c r="BA113" s="103" t="e">
        <v>#REF!</v>
      </c>
      <c r="BB113" s="104" t="e">
        <v>#REF!</v>
      </c>
      <c r="BC113" s="103" t="e">
        <v>#REF!</v>
      </c>
      <c r="BD113" s="104" t="e">
        <v>#REF!</v>
      </c>
      <c r="BE113" s="103" t="e">
        <v>#REF!</v>
      </c>
      <c r="BF113" s="104" t="e">
        <v>#REF!</v>
      </c>
      <c r="BG113" s="103" t="e">
        <v>#REF!</v>
      </c>
      <c r="BH113" s="104" t="e">
        <v>#REF!</v>
      </c>
      <c r="BI113" s="103" t="e">
        <v>#REF!</v>
      </c>
      <c r="BJ113" s="104" t="e">
        <v>#REF!</v>
      </c>
      <c r="BK113" s="103" t="e">
        <v>#REF!</v>
      </c>
      <c r="BL113" s="104" t="e">
        <v>#REF!</v>
      </c>
      <c r="BM113" s="103" t="e">
        <v>#REF!</v>
      </c>
      <c r="BN113" s="104" t="e">
        <v>#REF!</v>
      </c>
      <c r="BO113" s="103" t="e">
        <v>#REF!</v>
      </c>
      <c r="BP113" s="104" t="e">
        <v>#REF!</v>
      </c>
      <c r="BQ113" s="103" t="e">
        <v>#REF!</v>
      </c>
      <c r="BR113" s="101" t="e">
        <v>#REF!</v>
      </c>
      <c r="BS113" s="103" t="e">
        <v>#REF!</v>
      </c>
      <c r="BT113" s="102" t="e">
        <v>#REF!</v>
      </c>
      <c r="BU113" s="103" t="e">
        <v>#REF!</v>
      </c>
      <c r="BV113" s="102" t="e">
        <v>#REF!</v>
      </c>
      <c r="BW113" s="103" t="e">
        <v>#REF!</v>
      </c>
      <c r="BX113" s="102" t="e">
        <v>#REF!</v>
      </c>
      <c r="BY113" s="103" t="e">
        <v>#REF!</v>
      </c>
      <c r="BZ113" s="102" t="e">
        <v>#REF!</v>
      </c>
      <c r="CA113" s="103" t="e">
        <v>#REF!</v>
      </c>
      <c r="CB113" s="102" t="e">
        <v>#REF!</v>
      </c>
      <c r="CC113" s="103" t="e">
        <v>#REF!</v>
      </c>
      <c r="CD113" s="101" t="e">
        <v>#REF!</v>
      </c>
      <c r="CE113" s="22" t="e">
        <v>#REF!</v>
      </c>
      <c r="CF113" s="101" t="e">
        <v>#REF!</v>
      </c>
      <c r="CG113" s="22" t="e">
        <v>#REF!</v>
      </c>
      <c r="CH113" s="101" t="e">
        <v>#REF!</v>
      </c>
      <c r="CI113" s="187" t="e">
        <v>#REF!</v>
      </c>
      <c r="CJ113" s="187" t="e">
        <v>#REF!</v>
      </c>
      <c r="CK113" s="8" t="e">
        <v>#REF!</v>
      </c>
      <c r="CL113" s="8" t="e">
        <v>#REF!</v>
      </c>
      <c r="CM113" s="8" t="e">
        <v>#REF!</v>
      </c>
      <c r="CN113" s="8" t="e">
        <v>#REF!</v>
      </c>
      <c r="CO113" s="8" t="e">
        <v>#REF!</v>
      </c>
    </row>
    <row r="114" spans="2:93" x14ac:dyDescent="0.25">
      <c r="B114" s="410"/>
      <c r="C114" s="15" t="str">
        <f t="shared" si="11"/>
        <v>2010GI</v>
      </c>
      <c r="D114" s="238">
        <f t="shared" si="12"/>
        <v>2010</v>
      </c>
      <c r="E114" s="15" t="s">
        <v>35</v>
      </c>
      <c r="F114" s="87" t="str">
        <f>VLOOKUP(E114,'Bases de Cálculo'!$B$9:$M$38,12,FALSE)</f>
        <v>Secundario</v>
      </c>
      <c r="G114" s="87" t="str">
        <f>VLOOKUP(E114,'Bases de Cálculo'!$B$9:$N$38,13,FALSE)</f>
        <v>No Renovable</v>
      </c>
      <c r="H114" s="238" t="e">
        <v>#REF!</v>
      </c>
      <c r="I114" s="96" t="e">
        <v>#REF!</v>
      </c>
      <c r="J114" s="22" t="e">
        <v>#REF!</v>
      </c>
      <c r="K114" s="97" t="e">
        <v>#REF!</v>
      </c>
      <c r="L114" s="22" t="e">
        <v>#REF!</v>
      </c>
      <c r="M114" s="97" t="e">
        <v>#REF!</v>
      </c>
      <c r="N114" s="22" t="e">
        <v>#REF!</v>
      </c>
      <c r="O114" s="97" t="e">
        <v>#REF!</v>
      </c>
      <c r="P114" s="22" t="e">
        <v>#REF!</v>
      </c>
      <c r="Q114" s="97" t="e">
        <v>#REF!</v>
      </c>
      <c r="R114" s="22" t="e">
        <v>#REF!</v>
      </c>
      <c r="S114" s="97" t="e">
        <v>#REF!</v>
      </c>
      <c r="T114" s="22" t="e">
        <v>#REF!</v>
      </c>
      <c r="U114" s="98" t="e">
        <v>#REF!</v>
      </c>
      <c r="V114" s="22" t="e">
        <v>#REF!</v>
      </c>
      <c r="W114" s="98" t="e">
        <v>#REF!</v>
      </c>
      <c r="X114" s="22" t="e">
        <v>#REF!</v>
      </c>
      <c r="Y114" s="99" t="e">
        <v>#REF!</v>
      </c>
      <c r="Z114" s="22" t="e">
        <v>#REF!</v>
      </c>
      <c r="AA114" s="113" t="e">
        <v>#REF!</v>
      </c>
      <c r="AB114" s="22" t="e">
        <v>#REF!</v>
      </c>
      <c r="AC114" s="113" t="e">
        <v>#REF!</v>
      </c>
      <c r="AD114" s="22" t="e">
        <v>#REF!</v>
      </c>
      <c r="AE114" s="113" t="e">
        <v>#REF!</v>
      </c>
      <c r="AF114" s="22" t="e">
        <v>#REF!</v>
      </c>
      <c r="AG114" s="113" t="e">
        <v>#REF!</v>
      </c>
      <c r="AH114" s="22" t="e">
        <v>#REF!</v>
      </c>
      <c r="AI114" s="113" t="e">
        <v>#REF!</v>
      </c>
      <c r="AJ114" s="22" t="e">
        <v>#REF!</v>
      </c>
      <c r="AK114" s="99" t="e">
        <v>#REF!</v>
      </c>
      <c r="AL114" s="96" t="e">
        <v>#REF!</v>
      </c>
      <c r="AM114" s="115" t="e">
        <v>#REF!</v>
      </c>
      <c r="AN114" s="117" t="e">
        <v>#REF!</v>
      </c>
      <c r="AO114" s="100" t="e">
        <v>#REF!</v>
      </c>
      <c r="AP114" s="101" t="e">
        <v>#REF!</v>
      </c>
      <c r="AQ114" s="103" t="e">
        <v>#REF!</v>
      </c>
      <c r="AR114" s="104" t="e">
        <v>#REF!</v>
      </c>
      <c r="AS114" s="22" t="e">
        <v>#REF!</v>
      </c>
      <c r="AT114" s="101" t="e">
        <v>#REF!</v>
      </c>
      <c r="AU114" s="103" t="e">
        <v>#REF!</v>
      </c>
      <c r="AV114" s="104" t="e">
        <v>#REF!</v>
      </c>
      <c r="AW114" s="103" t="e">
        <v>#REF!</v>
      </c>
      <c r="AX114" s="104" t="e">
        <v>#REF!</v>
      </c>
      <c r="AY114" s="103" t="e">
        <v>#REF!</v>
      </c>
      <c r="AZ114" s="104" t="e">
        <v>#REF!</v>
      </c>
      <c r="BA114" s="103" t="e">
        <v>#REF!</v>
      </c>
      <c r="BB114" s="104" t="e">
        <v>#REF!</v>
      </c>
      <c r="BC114" s="103" t="e">
        <v>#REF!</v>
      </c>
      <c r="BD114" s="104" t="e">
        <v>#REF!</v>
      </c>
      <c r="BE114" s="103" t="e">
        <v>#REF!</v>
      </c>
      <c r="BF114" s="104" t="e">
        <v>#REF!</v>
      </c>
      <c r="BG114" s="103" t="e">
        <v>#REF!</v>
      </c>
      <c r="BH114" s="104" t="e">
        <v>#REF!</v>
      </c>
      <c r="BI114" s="103" t="e">
        <v>#REF!</v>
      </c>
      <c r="BJ114" s="104" t="e">
        <v>#REF!</v>
      </c>
      <c r="BK114" s="103" t="e">
        <v>#REF!</v>
      </c>
      <c r="BL114" s="104" t="e">
        <v>#REF!</v>
      </c>
      <c r="BM114" s="103" t="e">
        <v>#REF!</v>
      </c>
      <c r="BN114" s="104" t="e">
        <v>#REF!</v>
      </c>
      <c r="BO114" s="103" t="e">
        <v>#REF!</v>
      </c>
      <c r="BP114" s="104" t="e">
        <v>#REF!</v>
      </c>
      <c r="BQ114" s="103" t="e">
        <v>#REF!</v>
      </c>
      <c r="BR114" s="101" t="e">
        <v>#REF!</v>
      </c>
      <c r="BS114" s="103" t="e">
        <v>#REF!</v>
      </c>
      <c r="BT114" s="102" t="e">
        <v>#REF!</v>
      </c>
      <c r="BU114" s="103" t="e">
        <v>#REF!</v>
      </c>
      <c r="BV114" s="102" t="e">
        <v>#REF!</v>
      </c>
      <c r="BW114" s="103" t="e">
        <v>#REF!</v>
      </c>
      <c r="BX114" s="102" t="e">
        <v>#REF!</v>
      </c>
      <c r="BY114" s="103" t="e">
        <v>#REF!</v>
      </c>
      <c r="BZ114" s="102" t="e">
        <v>#REF!</v>
      </c>
      <c r="CA114" s="103" t="e">
        <v>#REF!</v>
      </c>
      <c r="CB114" s="102" t="e">
        <v>#REF!</v>
      </c>
      <c r="CC114" s="103" t="e">
        <v>#REF!</v>
      </c>
      <c r="CD114" s="101" t="e">
        <v>#REF!</v>
      </c>
      <c r="CE114" s="22" t="e">
        <v>#REF!</v>
      </c>
      <c r="CF114" s="101" t="e">
        <v>#REF!</v>
      </c>
      <c r="CG114" s="22" t="e">
        <v>#REF!</v>
      </c>
      <c r="CH114" s="101" t="e">
        <v>#REF!</v>
      </c>
      <c r="CI114" s="187" t="e">
        <v>#REF!</v>
      </c>
      <c r="CJ114" s="187" t="e">
        <v>#REF!</v>
      </c>
      <c r="CK114" s="8" t="e">
        <v>#REF!</v>
      </c>
      <c r="CL114" s="8" t="e">
        <v>#REF!</v>
      </c>
      <c r="CM114" s="8" t="e">
        <v>#REF!</v>
      </c>
      <c r="CN114" s="8" t="e">
        <v>#REF!</v>
      </c>
      <c r="CO114" s="8" t="e">
        <v>#REF!</v>
      </c>
    </row>
    <row r="115" spans="2:93" x14ac:dyDescent="0.25">
      <c r="B115" s="410"/>
      <c r="C115" s="15" t="str">
        <f t="shared" si="11"/>
        <v>2010GL</v>
      </c>
      <c r="D115" s="238">
        <f t="shared" si="12"/>
        <v>2010</v>
      </c>
      <c r="E115" s="15" t="s">
        <v>36</v>
      </c>
      <c r="F115" s="87" t="str">
        <f>VLOOKUP(E115,'Bases de Cálculo'!$B$9:$M$38,12,FALSE)</f>
        <v>Secundario</v>
      </c>
      <c r="G115" s="87" t="str">
        <f>VLOOKUP(E115,'Bases de Cálculo'!$B$9:$N$38,13,FALSE)</f>
        <v>No Renovable</v>
      </c>
      <c r="H115" s="238" t="e">
        <v>#REF!</v>
      </c>
      <c r="I115" s="96" t="e">
        <v>#REF!</v>
      </c>
      <c r="J115" s="22" t="e">
        <v>#REF!</v>
      </c>
      <c r="K115" s="97" t="e">
        <v>#REF!</v>
      </c>
      <c r="L115" s="22" t="e">
        <v>#REF!</v>
      </c>
      <c r="M115" s="97" t="e">
        <v>#REF!</v>
      </c>
      <c r="N115" s="22" t="e">
        <v>#REF!</v>
      </c>
      <c r="O115" s="97" t="e">
        <v>#REF!</v>
      </c>
      <c r="P115" s="22" t="e">
        <v>#REF!</v>
      </c>
      <c r="Q115" s="97" t="e">
        <v>#REF!</v>
      </c>
      <c r="R115" s="22" t="e">
        <v>#REF!</v>
      </c>
      <c r="S115" s="97" t="e">
        <v>#REF!</v>
      </c>
      <c r="T115" s="22" t="e">
        <v>#REF!</v>
      </c>
      <c r="U115" s="98" t="e">
        <v>#REF!</v>
      </c>
      <c r="V115" s="22" t="e">
        <v>#REF!</v>
      </c>
      <c r="W115" s="98" t="e">
        <v>#REF!</v>
      </c>
      <c r="X115" s="22" t="e">
        <v>#REF!</v>
      </c>
      <c r="Y115" s="99" t="e">
        <v>#REF!</v>
      </c>
      <c r="Z115" s="22" t="e">
        <v>#REF!</v>
      </c>
      <c r="AA115" s="113" t="e">
        <v>#REF!</v>
      </c>
      <c r="AB115" s="22" t="e">
        <v>#REF!</v>
      </c>
      <c r="AC115" s="113" t="e">
        <v>#REF!</v>
      </c>
      <c r="AD115" s="22" t="e">
        <v>#REF!</v>
      </c>
      <c r="AE115" s="113" t="e">
        <v>#REF!</v>
      </c>
      <c r="AF115" s="22" t="e">
        <v>#REF!</v>
      </c>
      <c r="AG115" s="113" t="e">
        <v>#REF!</v>
      </c>
      <c r="AH115" s="22" t="e">
        <v>#REF!</v>
      </c>
      <c r="AI115" s="113" t="e">
        <v>#REF!</v>
      </c>
      <c r="AJ115" s="22" t="e">
        <v>#REF!</v>
      </c>
      <c r="AK115" s="99" t="e">
        <v>#REF!</v>
      </c>
      <c r="AL115" s="96" t="e">
        <v>#REF!</v>
      </c>
      <c r="AM115" s="115" t="e">
        <v>#REF!</v>
      </c>
      <c r="AN115" s="117" t="e">
        <v>#REF!</v>
      </c>
      <c r="AO115" s="100" t="e">
        <v>#REF!</v>
      </c>
      <c r="AP115" s="101" t="e">
        <v>#REF!</v>
      </c>
      <c r="AQ115" s="103" t="e">
        <v>#REF!</v>
      </c>
      <c r="AR115" s="104" t="e">
        <v>#REF!</v>
      </c>
      <c r="AS115" s="22" t="e">
        <v>#REF!</v>
      </c>
      <c r="AT115" s="101" t="e">
        <v>#REF!</v>
      </c>
      <c r="AU115" s="103" t="e">
        <v>#REF!</v>
      </c>
      <c r="AV115" s="104" t="e">
        <v>#REF!</v>
      </c>
      <c r="AW115" s="103" t="e">
        <v>#REF!</v>
      </c>
      <c r="AX115" s="104" t="e">
        <v>#REF!</v>
      </c>
      <c r="AY115" s="103" t="e">
        <v>#REF!</v>
      </c>
      <c r="AZ115" s="104" t="e">
        <v>#REF!</v>
      </c>
      <c r="BA115" s="103" t="e">
        <v>#REF!</v>
      </c>
      <c r="BB115" s="104" t="e">
        <v>#REF!</v>
      </c>
      <c r="BC115" s="103" t="e">
        <v>#REF!</v>
      </c>
      <c r="BD115" s="104" t="e">
        <v>#REF!</v>
      </c>
      <c r="BE115" s="103" t="e">
        <v>#REF!</v>
      </c>
      <c r="BF115" s="104" t="e">
        <v>#REF!</v>
      </c>
      <c r="BG115" s="103" t="e">
        <v>#REF!</v>
      </c>
      <c r="BH115" s="104" t="e">
        <v>#REF!</v>
      </c>
      <c r="BI115" s="103" t="e">
        <v>#REF!</v>
      </c>
      <c r="BJ115" s="104" t="e">
        <v>#REF!</v>
      </c>
      <c r="BK115" s="103" t="e">
        <v>#REF!</v>
      </c>
      <c r="BL115" s="104" t="e">
        <v>#REF!</v>
      </c>
      <c r="BM115" s="103" t="e">
        <v>#REF!</v>
      </c>
      <c r="BN115" s="104" t="e">
        <v>#REF!</v>
      </c>
      <c r="BO115" s="103" t="e">
        <v>#REF!</v>
      </c>
      <c r="BP115" s="104" t="e">
        <v>#REF!</v>
      </c>
      <c r="BQ115" s="103" t="e">
        <v>#REF!</v>
      </c>
      <c r="BR115" s="101" t="e">
        <v>#REF!</v>
      </c>
      <c r="BS115" s="103" t="e">
        <v>#REF!</v>
      </c>
      <c r="BT115" s="102" t="e">
        <v>#REF!</v>
      </c>
      <c r="BU115" s="103" t="e">
        <v>#REF!</v>
      </c>
      <c r="BV115" s="102" t="e">
        <v>#REF!</v>
      </c>
      <c r="BW115" s="103" t="e">
        <v>#REF!</v>
      </c>
      <c r="BX115" s="102" t="e">
        <v>#REF!</v>
      </c>
      <c r="BY115" s="103" t="e">
        <v>#REF!</v>
      </c>
      <c r="BZ115" s="102" t="e">
        <v>#REF!</v>
      </c>
      <c r="CA115" s="103" t="e">
        <v>#REF!</v>
      </c>
      <c r="CB115" s="102" t="e">
        <v>#REF!</v>
      </c>
      <c r="CC115" s="103" t="e">
        <v>#REF!</v>
      </c>
      <c r="CD115" s="101" t="e">
        <v>#REF!</v>
      </c>
      <c r="CE115" s="22" t="e">
        <v>#REF!</v>
      </c>
      <c r="CF115" s="101" t="e">
        <v>#REF!</v>
      </c>
      <c r="CG115" s="22" t="e">
        <v>#REF!</v>
      </c>
      <c r="CH115" s="101" t="e">
        <v>#REF!</v>
      </c>
      <c r="CI115" s="187" t="e">
        <v>#REF!</v>
      </c>
      <c r="CJ115" s="187" t="e">
        <v>#REF!</v>
      </c>
      <c r="CK115" s="8" t="e">
        <v>#REF!</v>
      </c>
      <c r="CL115" s="8" t="e">
        <v>#REF!</v>
      </c>
      <c r="CM115" s="8" t="e">
        <v>#REF!</v>
      </c>
      <c r="CN115" s="8" t="e">
        <v>#REF!</v>
      </c>
      <c r="CO115" s="8" t="e">
        <v>#REF!</v>
      </c>
    </row>
    <row r="116" spans="2:93" x14ac:dyDescent="0.25">
      <c r="B116" s="410"/>
      <c r="C116" s="15" t="str">
        <f t="shared" si="11"/>
        <v>2010GM</v>
      </c>
      <c r="D116" s="238">
        <f t="shared" si="12"/>
        <v>2010</v>
      </c>
      <c r="E116" s="15" t="s">
        <v>37</v>
      </c>
      <c r="F116" s="87" t="str">
        <f>VLOOKUP(E116,'Bases de Cálculo'!$B$9:$M$38,12,FALSE)</f>
        <v>Secundario</v>
      </c>
      <c r="G116" s="87" t="str">
        <f>VLOOKUP(E116,'Bases de Cálculo'!$B$9:$N$38,13,FALSE)</f>
        <v>No Renovable</v>
      </c>
      <c r="H116" s="238" t="e">
        <v>#REF!</v>
      </c>
      <c r="I116" s="96" t="e">
        <v>#REF!</v>
      </c>
      <c r="J116" s="22" t="e">
        <v>#REF!</v>
      </c>
      <c r="K116" s="97" t="e">
        <v>#REF!</v>
      </c>
      <c r="L116" s="22" t="e">
        <v>#REF!</v>
      </c>
      <c r="M116" s="97" t="e">
        <v>#REF!</v>
      </c>
      <c r="N116" s="22" t="e">
        <v>#REF!</v>
      </c>
      <c r="O116" s="97" t="e">
        <v>#REF!</v>
      </c>
      <c r="P116" s="22" t="e">
        <v>#REF!</v>
      </c>
      <c r="Q116" s="97" t="e">
        <v>#REF!</v>
      </c>
      <c r="R116" s="22" t="e">
        <v>#REF!</v>
      </c>
      <c r="S116" s="97" t="e">
        <v>#REF!</v>
      </c>
      <c r="T116" s="22" t="e">
        <v>#REF!</v>
      </c>
      <c r="U116" s="98" t="e">
        <v>#REF!</v>
      </c>
      <c r="V116" s="22" t="e">
        <v>#REF!</v>
      </c>
      <c r="W116" s="98" t="e">
        <v>#REF!</v>
      </c>
      <c r="X116" s="22" t="e">
        <v>#REF!</v>
      </c>
      <c r="Y116" s="99" t="e">
        <v>#REF!</v>
      </c>
      <c r="Z116" s="22" t="e">
        <v>#REF!</v>
      </c>
      <c r="AA116" s="113" t="e">
        <v>#REF!</v>
      </c>
      <c r="AB116" s="22" t="e">
        <v>#REF!</v>
      </c>
      <c r="AC116" s="113" t="e">
        <v>#REF!</v>
      </c>
      <c r="AD116" s="22" t="e">
        <v>#REF!</v>
      </c>
      <c r="AE116" s="113" t="e">
        <v>#REF!</v>
      </c>
      <c r="AF116" s="22" t="e">
        <v>#REF!</v>
      </c>
      <c r="AG116" s="113" t="e">
        <v>#REF!</v>
      </c>
      <c r="AH116" s="22" t="e">
        <v>#REF!</v>
      </c>
      <c r="AI116" s="113" t="e">
        <v>#REF!</v>
      </c>
      <c r="AJ116" s="22" t="e">
        <v>#REF!</v>
      </c>
      <c r="AK116" s="99" t="e">
        <v>#REF!</v>
      </c>
      <c r="AL116" s="96" t="e">
        <v>#REF!</v>
      </c>
      <c r="AM116" s="115" t="e">
        <v>#REF!</v>
      </c>
      <c r="AN116" s="117" t="e">
        <v>#REF!</v>
      </c>
      <c r="AO116" s="100" t="e">
        <v>#REF!</v>
      </c>
      <c r="AP116" s="101" t="e">
        <v>#REF!</v>
      </c>
      <c r="AQ116" s="103" t="e">
        <v>#REF!</v>
      </c>
      <c r="AR116" s="104" t="e">
        <v>#REF!</v>
      </c>
      <c r="AS116" s="22" t="e">
        <v>#REF!</v>
      </c>
      <c r="AT116" s="101" t="e">
        <v>#REF!</v>
      </c>
      <c r="AU116" s="103" t="e">
        <v>#REF!</v>
      </c>
      <c r="AV116" s="104" t="e">
        <v>#REF!</v>
      </c>
      <c r="AW116" s="103" t="e">
        <v>#REF!</v>
      </c>
      <c r="AX116" s="104" t="e">
        <v>#REF!</v>
      </c>
      <c r="AY116" s="103" t="e">
        <v>#REF!</v>
      </c>
      <c r="AZ116" s="104" t="e">
        <v>#REF!</v>
      </c>
      <c r="BA116" s="103" t="e">
        <v>#REF!</v>
      </c>
      <c r="BB116" s="104" t="e">
        <v>#REF!</v>
      </c>
      <c r="BC116" s="103" t="e">
        <v>#REF!</v>
      </c>
      <c r="BD116" s="104" t="e">
        <v>#REF!</v>
      </c>
      <c r="BE116" s="103" t="e">
        <v>#REF!</v>
      </c>
      <c r="BF116" s="104" t="e">
        <v>#REF!</v>
      </c>
      <c r="BG116" s="103" t="e">
        <v>#REF!</v>
      </c>
      <c r="BH116" s="104" t="e">
        <v>#REF!</v>
      </c>
      <c r="BI116" s="103" t="e">
        <v>#REF!</v>
      </c>
      <c r="BJ116" s="104" t="e">
        <v>#REF!</v>
      </c>
      <c r="BK116" s="103" t="e">
        <v>#REF!</v>
      </c>
      <c r="BL116" s="104" t="e">
        <v>#REF!</v>
      </c>
      <c r="BM116" s="103" t="e">
        <v>#REF!</v>
      </c>
      <c r="BN116" s="104" t="e">
        <v>#REF!</v>
      </c>
      <c r="BO116" s="103" t="e">
        <v>#REF!</v>
      </c>
      <c r="BP116" s="104" t="e">
        <v>#REF!</v>
      </c>
      <c r="BQ116" s="103" t="e">
        <v>#REF!</v>
      </c>
      <c r="BR116" s="101" t="e">
        <v>#REF!</v>
      </c>
      <c r="BS116" s="103" t="e">
        <v>#REF!</v>
      </c>
      <c r="BT116" s="102" t="e">
        <v>#REF!</v>
      </c>
      <c r="BU116" s="103" t="e">
        <v>#REF!</v>
      </c>
      <c r="BV116" s="102" t="e">
        <v>#REF!</v>
      </c>
      <c r="BW116" s="103" t="e">
        <v>#REF!</v>
      </c>
      <c r="BX116" s="102" t="e">
        <v>#REF!</v>
      </c>
      <c r="BY116" s="103" t="e">
        <v>#REF!</v>
      </c>
      <c r="BZ116" s="102" t="e">
        <v>#REF!</v>
      </c>
      <c r="CA116" s="103" t="e">
        <v>#REF!</v>
      </c>
      <c r="CB116" s="102" t="e">
        <v>#REF!</v>
      </c>
      <c r="CC116" s="103" t="e">
        <v>#REF!</v>
      </c>
      <c r="CD116" s="101" t="e">
        <v>#REF!</v>
      </c>
      <c r="CE116" s="22" t="e">
        <v>#REF!</v>
      </c>
      <c r="CF116" s="101" t="e">
        <v>#REF!</v>
      </c>
      <c r="CG116" s="22" t="e">
        <v>#REF!</v>
      </c>
      <c r="CH116" s="101" t="e">
        <v>#REF!</v>
      </c>
      <c r="CI116" s="187" t="e">
        <v>#REF!</v>
      </c>
      <c r="CJ116" s="187" t="e">
        <v>#REF!</v>
      </c>
      <c r="CK116" s="8" t="e">
        <v>#REF!</v>
      </c>
      <c r="CL116" s="8" t="e">
        <v>#REF!</v>
      </c>
      <c r="CM116" s="8" t="e">
        <v>#REF!</v>
      </c>
      <c r="CN116" s="8" t="e">
        <v>#REF!</v>
      </c>
      <c r="CO116" s="8" t="e">
        <v>#REF!</v>
      </c>
    </row>
    <row r="117" spans="2:93" x14ac:dyDescent="0.25">
      <c r="B117" s="410"/>
      <c r="C117" s="15" t="str">
        <f t="shared" si="11"/>
        <v>2010KJ</v>
      </c>
      <c r="D117" s="238">
        <f t="shared" si="12"/>
        <v>2010</v>
      </c>
      <c r="E117" s="15" t="s">
        <v>39</v>
      </c>
      <c r="F117" s="87" t="str">
        <f>VLOOKUP(E117,'Bases de Cálculo'!$B$9:$M$38,12,FALSE)</f>
        <v>Secundario</v>
      </c>
      <c r="G117" s="87" t="str">
        <f>VLOOKUP(E117,'Bases de Cálculo'!$B$9:$N$38,13,FALSE)</f>
        <v>No Renovable</v>
      </c>
      <c r="H117" s="238" t="e">
        <v>#REF!</v>
      </c>
      <c r="I117" s="96" t="e">
        <v>#REF!</v>
      </c>
      <c r="J117" s="22" t="e">
        <v>#REF!</v>
      </c>
      <c r="K117" s="97" t="e">
        <v>#REF!</v>
      </c>
      <c r="L117" s="22" t="e">
        <v>#REF!</v>
      </c>
      <c r="M117" s="97" t="e">
        <v>#REF!</v>
      </c>
      <c r="N117" s="22" t="e">
        <v>#REF!</v>
      </c>
      <c r="O117" s="97" t="e">
        <v>#REF!</v>
      </c>
      <c r="P117" s="22" t="e">
        <v>#REF!</v>
      </c>
      <c r="Q117" s="97" t="e">
        <v>#REF!</v>
      </c>
      <c r="R117" s="22" t="e">
        <v>#REF!</v>
      </c>
      <c r="S117" s="97" t="e">
        <v>#REF!</v>
      </c>
      <c r="T117" s="22" t="e">
        <v>#REF!</v>
      </c>
      <c r="U117" s="98" t="e">
        <v>#REF!</v>
      </c>
      <c r="V117" s="22" t="e">
        <v>#REF!</v>
      </c>
      <c r="W117" s="98" t="e">
        <v>#REF!</v>
      </c>
      <c r="X117" s="22" t="e">
        <v>#REF!</v>
      </c>
      <c r="Y117" s="99" t="e">
        <v>#REF!</v>
      </c>
      <c r="Z117" s="22" t="e">
        <v>#REF!</v>
      </c>
      <c r="AA117" s="113" t="e">
        <v>#REF!</v>
      </c>
      <c r="AB117" s="22" t="e">
        <v>#REF!</v>
      </c>
      <c r="AC117" s="113" t="e">
        <v>#REF!</v>
      </c>
      <c r="AD117" s="22" t="e">
        <v>#REF!</v>
      </c>
      <c r="AE117" s="113" t="e">
        <v>#REF!</v>
      </c>
      <c r="AF117" s="22" t="e">
        <v>#REF!</v>
      </c>
      <c r="AG117" s="113" t="e">
        <v>#REF!</v>
      </c>
      <c r="AH117" s="22" t="e">
        <v>#REF!</v>
      </c>
      <c r="AI117" s="113" t="e">
        <v>#REF!</v>
      </c>
      <c r="AJ117" s="22" t="e">
        <v>#REF!</v>
      </c>
      <c r="AK117" s="99" t="e">
        <v>#REF!</v>
      </c>
      <c r="AL117" s="96" t="e">
        <v>#REF!</v>
      </c>
      <c r="AM117" s="115" t="e">
        <v>#REF!</v>
      </c>
      <c r="AN117" s="117" t="e">
        <v>#REF!</v>
      </c>
      <c r="AO117" s="100" t="e">
        <v>#REF!</v>
      </c>
      <c r="AP117" s="101" t="e">
        <v>#REF!</v>
      </c>
      <c r="AQ117" s="103" t="e">
        <v>#REF!</v>
      </c>
      <c r="AR117" s="104" t="e">
        <v>#REF!</v>
      </c>
      <c r="AS117" s="22" t="e">
        <v>#REF!</v>
      </c>
      <c r="AT117" s="101" t="e">
        <v>#REF!</v>
      </c>
      <c r="AU117" s="103" t="e">
        <v>#REF!</v>
      </c>
      <c r="AV117" s="104" t="e">
        <v>#REF!</v>
      </c>
      <c r="AW117" s="103" t="e">
        <v>#REF!</v>
      </c>
      <c r="AX117" s="104" t="e">
        <v>#REF!</v>
      </c>
      <c r="AY117" s="103" t="e">
        <v>#REF!</v>
      </c>
      <c r="AZ117" s="104" t="e">
        <v>#REF!</v>
      </c>
      <c r="BA117" s="103" t="e">
        <v>#REF!</v>
      </c>
      <c r="BB117" s="104" t="e">
        <v>#REF!</v>
      </c>
      <c r="BC117" s="103" t="e">
        <v>#REF!</v>
      </c>
      <c r="BD117" s="104" t="e">
        <v>#REF!</v>
      </c>
      <c r="BE117" s="103" t="e">
        <v>#REF!</v>
      </c>
      <c r="BF117" s="104" t="e">
        <v>#REF!</v>
      </c>
      <c r="BG117" s="103" t="e">
        <v>#REF!</v>
      </c>
      <c r="BH117" s="104" t="e">
        <v>#REF!</v>
      </c>
      <c r="BI117" s="103" t="e">
        <v>#REF!</v>
      </c>
      <c r="BJ117" s="104" t="e">
        <v>#REF!</v>
      </c>
      <c r="BK117" s="103" t="e">
        <v>#REF!</v>
      </c>
      <c r="BL117" s="104" t="e">
        <v>#REF!</v>
      </c>
      <c r="BM117" s="103" t="e">
        <v>#REF!</v>
      </c>
      <c r="BN117" s="104" t="e">
        <v>#REF!</v>
      </c>
      <c r="BO117" s="103" t="e">
        <v>#REF!</v>
      </c>
      <c r="BP117" s="104" t="e">
        <v>#REF!</v>
      </c>
      <c r="BQ117" s="103" t="e">
        <v>#REF!</v>
      </c>
      <c r="BR117" s="101" t="e">
        <v>#REF!</v>
      </c>
      <c r="BS117" s="103" t="e">
        <v>#REF!</v>
      </c>
      <c r="BT117" s="102" t="e">
        <v>#REF!</v>
      </c>
      <c r="BU117" s="103" t="e">
        <v>#REF!</v>
      </c>
      <c r="BV117" s="102" t="e">
        <v>#REF!</v>
      </c>
      <c r="BW117" s="103" t="e">
        <v>#REF!</v>
      </c>
      <c r="BX117" s="102" t="e">
        <v>#REF!</v>
      </c>
      <c r="BY117" s="103" t="e">
        <v>#REF!</v>
      </c>
      <c r="BZ117" s="102" t="e">
        <v>#REF!</v>
      </c>
      <c r="CA117" s="103" t="e">
        <v>#REF!</v>
      </c>
      <c r="CB117" s="102" t="e">
        <v>#REF!</v>
      </c>
      <c r="CC117" s="103" t="e">
        <v>#REF!</v>
      </c>
      <c r="CD117" s="101" t="e">
        <v>#REF!</v>
      </c>
      <c r="CE117" s="22" t="e">
        <v>#REF!</v>
      </c>
      <c r="CF117" s="101" t="e">
        <v>#REF!</v>
      </c>
      <c r="CG117" s="22" t="e">
        <v>#REF!</v>
      </c>
      <c r="CH117" s="101" t="e">
        <v>#REF!</v>
      </c>
      <c r="CI117" s="187" t="e">
        <v>#REF!</v>
      </c>
      <c r="CJ117" s="187" t="e">
        <v>#REF!</v>
      </c>
      <c r="CK117" s="8" t="e">
        <v>#REF!</v>
      </c>
      <c r="CL117" s="8" t="e">
        <v>#REF!</v>
      </c>
      <c r="CM117" s="8" t="e">
        <v>#REF!</v>
      </c>
      <c r="CN117" s="8" t="e">
        <v>#REF!</v>
      </c>
      <c r="CO117" s="8" t="e">
        <v>#REF!</v>
      </c>
    </row>
    <row r="118" spans="2:93" ht="15.75" x14ac:dyDescent="0.25">
      <c r="B118" s="246"/>
      <c r="C118" s="13"/>
      <c r="D118" s="13"/>
      <c r="E118" s="13"/>
      <c r="F118" s="13"/>
      <c r="G118" s="13"/>
      <c r="H118" s="13" t="e">
        <v>#REF!</v>
      </c>
      <c r="I118" s="13" t="e">
        <v>#REF!</v>
      </c>
      <c r="J118" s="13" t="e">
        <v>#REF!</v>
      </c>
      <c r="K118" s="13" t="e">
        <v>#REF!</v>
      </c>
      <c r="L118" s="13" t="e">
        <v>#REF!</v>
      </c>
      <c r="M118" s="13" t="e">
        <v>#REF!</v>
      </c>
      <c r="N118" s="13" t="e">
        <v>#REF!</v>
      </c>
      <c r="O118" s="13" t="e">
        <v>#REF!</v>
      </c>
      <c r="P118" s="13" t="e">
        <v>#REF!</v>
      </c>
      <c r="Q118" s="13" t="e">
        <v>#REF!</v>
      </c>
      <c r="R118" s="13" t="e">
        <v>#REF!</v>
      </c>
      <c r="S118" s="13" t="e">
        <v>#REF!</v>
      </c>
      <c r="T118" s="13" t="e">
        <v>#REF!</v>
      </c>
      <c r="U118" s="13" t="e">
        <v>#REF!</v>
      </c>
      <c r="V118" s="13" t="e">
        <v>#REF!</v>
      </c>
      <c r="W118" s="13" t="e">
        <v>#REF!</v>
      </c>
      <c r="X118" s="13" t="e">
        <v>#REF!</v>
      </c>
      <c r="Y118" s="13" t="e">
        <v>#REF!</v>
      </c>
      <c r="Z118" s="13" t="e">
        <v>#REF!</v>
      </c>
      <c r="AA118" s="13" t="e">
        <v>#REF!</v>
      </c>
      <c r="AB118" s="13" t="e">
        <v>#REF!</v>
      </c>
      <c r="AC118" s="13" t="e">
        <v>#REF!</v>
      </c>
      <c r="AD118" s="13" t="e">
        <v>#REF!</v>
      </c>
      <c r="AE118" s="13" t="e">
        <v>#REF!</v>
      </c>
      <c r="AF118" s="13" t="e">
        <v>#REF!</v>
      </c>
      <c r="AG118" s="13" t="e">
        <v>#REF!</v>
      </c>
      <c r="AH118" s="13" t="e">
        <v>#REF!</v>
      </c>
      <c r="AI118" s="13" t="e">
        <v>#REF!</v>
      </c>
      <c r="AJ118" s="13" t="e">
        <v>#REF!</v>
      </c>
      <c r="AK118" s="13" t="e">
        <v>#REF!</v>
      </c>
      <c r="AL118" s="13" t="e">
        <v>#REF!</v>
      </c>
      <c r="AM118" s="13" t="e">
        <v>#REF!</v>
      </c>
      <c r="AN118" s="13" t="e">
        <v>#REF!</v>
      </c>
      <c r="AO118" s="13" t="e">
        <v>#REF!</v>
      </c>
      <c r="AP118" s="13" t="e">
        <v>#REF!</v>
      </c>
      <c r="AQ118" s="13" t="e">
        <v>#REF!</v>
      </c>
      <c r="AR118" s="13" t="e">
        <v>#REF!</v>
      </c>
      <c r="AS118" s="13" t="e">
        <v>#REF!</v>
      </c>
      <c r="AT118" s="13" t="e">
        <v>#REF!</v>
      </c>
      <c r="AU118" s="13" t="e">
        <v>#REF!</v>
      </c>
      <c r="AV118" s="13" t="e">
        <v>#REF!</v>
      </c>
      <c r="AW118" s="13" t="e">
        <v>#REF!</v>
      </c>
      <c r="AX118" s="13" t="e">
        <v>#REF!</v>
      </c>
      <c r="AY118" s="13" t="e">
        <v>#REF!</v>
      </c>
      <c r="AZ118" s="13" t="e">
        <v>#REF!</v>
      </c>
      <c r="BA118" s="13" t="e">
        <v>#REF!</v>
      </c>
      <c r="BB118" s="13" t="e">
        <v>#REF!</v>
      </c>
      <c r="BC118" s="13" t="e">
        <v>#REF!</v>
      </c>
      <c r="BD118" s="13" t="e">
        <v>#REF!</v>
      </c>
      <c r="BE118" s="13" t="e">
        <v>#REF!</v>
      </c>
      <c r="BF118" s="13" t="e">
        <v>#REF!</v>
      </c>
      <c r="BG118" s="13" t="e">
        <v>#REF!</v>
      </c>
      <c r="BH118" s="13" t="e">
        <v>#REF!</v>
      </c>
      <c r="BI118" s="13" t="e">
        <v>#REF!</v>
      </c>
      <c r="BJ118" s="13" t="e">
        <v>#REF!</v>
      </c>
      <c r="BK118" s="13" t="e">
        <v>#REF!</v>
      </c>
      <c r="BL118" s="13" t="e">
        <v>#REF!</v>
      </c>
      <c r="BM118" s="13" t="e">
        <v>#REF!</v>
      </c>
      <c r="BN118" s="13" t="e">
        <v>#REF!</v>
      </c>
      <c r="BO118" s="13" t="e">
        <v>#REF!</v>
      </c>
      <c r="BP118" s="13" t="e">
        <v>#REF!</v>
      </c>
      <c r="BQ118" s="13" t="e">
        <v>#REF!</v>
      </c>
      <c r="BR118" s="13" t="e">
        <v>#REF!</v>
      </c>
      <c r="BS118" s="13" t="e">
        <v>#REF!</v>
      </c>
      <c r="BT118" s="13" t="e">
        <v>#REF!</v>
      </c>
      <c r="BU118" s="13" t="e">
        <v>#REF!</v>
      </c>
      <c r="BV118" s="13" t="e">
        <v>#REF!</v>
      </c>
      <c r="BW118" s="13" t="e">
        <v>#REF!</v>
      </c>
      <c r="BX118" s="13" t="e">
        <v>#REF!</v>
      </c>
      <c r="BY118" s="13" t="e">
        <v>#REF!</v>
      </c>
      <c r="BZ118" s="13" t="e">
        <v>#REF!</v>
      </c>
      <c r="CA118" s="13" t="e">
        <v>#REF!</v>
      </c>
      <c r="CB118" s="13" t="e">
        <v>#REF!</v>
      </c>
      <c r="CC118" s="13" t="e">
        <v>#REF!</v>
      </c>
      <c r="CD118" s="13" t="e">
        <v>#REF!</v>
      </c>
      <c r="CE118" s="13" t="e">
        <v>#REF!</v>
      </c>
      <c r="CF118" s="13" t="e">
        <v>#REF!</v>
      </c>
      <c r="CG118" s="13" t="e">
        <v>#REF!</v>
      </c>
      <c r="CH118" s="13" t="e">
        <v>#REF!</v>
      </c>
      <c r="CI118" s="188" t="e">
        <v>#REF!</v>
      </c>
      <c r="CJ118" s="188" t="e">
        <v>#REF!</v>
      </c>
      <c r="CK118" s="13" t="e">
        <v>#REF!</v>
      </c>
      <c r="CL118" s="13" t="e">
        <v>#REF!</v>
      </c>
      <c r="CM118" s="13" t="e">
        <v>#REF!</v>
      </c>
      <c r="CN118" s="13" t="e">
        <v>#REF!</v>
      </c>
      <c r="CO118" s="13" t="e">
        <v>#REF!</v>
      </c>
    </row>
    <row r="119" spans="2:93" x14ac:dyDescent="0.25">
      <c r="B119" s="411" t="s">
        <v>41</v>
      </c>
      <c r="C119" s="237" t="str">
        <f t="shared" ref="C119:C140" si="13">CONCATENATE(D119,E119)</f>
        <v>2011TOTALP</v>
      </c>
      <c r="D119" s="237">
        <f>D117+1</f>
        <v>2011</v>
      </c>
      <c r="E119" s="237" t="s">
        <v>259</v>
      </c>
      <c r="F119" s="26" t="e">
        <f>VLOOKUP(E119,'Bases de Cálculo'!$B$9:$M$38,12,FALSE)</f>
        <v>#N/A</v>
      </c>
      <c r="G119" s="26" t="e">
        <f>VLOOKUP(E119,'Bases de Cálculo'!$B$9:$N$38,13,FALSE)</f>
        <v>#N/A</v>
      </c>
      <c r="H119" s="237" t="e">
        <v>#REF!</v>
      </c>
      <c r="I119" s="156" t="e">
        <v>#REF!</v>
      </c>
      <c r="J119" s="22" t="e">
        <v>#REF!</v>
      </c>
      <c r="K119" s="23" t="e">
        <v>#REF!</v>
      </c>
      <c r="L119" s="22" t="e">
        <v>#REF!</v>
      </c>
      <c r="M119" s="23" t="e">
        <v>#REF!</v>
      </c>
      <c r="N119" s="22" t="e">
        <v>#REF!</v>
      </c>
      <c r="O119" s="23" t="e">
        <v>#REF!</v>
      </c>
      <c r="P119" s="22" t="e">
        <v>#REF!</v>
      </c>
      <c r="Q119" s="23" t="e">
        <v>#REF!</v>
      </c>
      <c r="R119" s="22" t="e">
        <v>#REF!</v>
      </c>
      <c r="S119" s="23" t="e">
        <v>#REF!</v>
      </c>
      <c r="T119" s="22" t="e">
        <v>#REF!</v>
      </c>
      <c r="U119" s="23" t="e">
        <v>#REF!</v>
      </c>
      <c r="V119" s="22" t="e">
        <v>#REF!</v>
      </c>
      <c r="W119" s="23" t="e">
        <v>#REF!</v>
      </c>
      <c r="X119" s="22" t="e">
        <v>#REF!</v>
      </c>
      <c r="Y119" s="156" t="e">
        <v>#REF!</v>
      </c>
      <c r="Z119" s="22" t="e">
        <v>#REF!</v>
      </c>
      <c r="AA119" s="23" t="e">
        <v>#REF!</v>
      </c>
      <c r="AB119" s="22" t="e">
        <v>#REF!</v>
      </c>
      <c r="AC119" s="23" t="e">
        <v>#REF!</v>
      </c>
      <c r="AD119" s="22" t="e">
        <v>#REF!</v>
      </c>
      <c r="AE119" s="23" t="e">
        <v>#REF!</v>
      </c>
      <c r="AF119" s="22" t="e">
        <v>#REF!</v>
      </c>
      <c r="AG119" s="23" t="e">
        <v>#REF!</v>
      </c>
      <c r="AH119" s="22" t="e">
        <v>#REF!</v>
      </c>
      <c r="AI119" s="23" t="e">
        <v>#REF!</v>
      </c>
      <c r="AJ119" s="22" t="e">
        <v>#REF!</v>
      </c>
      <c r="AK119" s="23" t="e">
        <v>#REF!</v>
      </c>
      <c r="AL119" s="156" t="e">
        <v>#REF!</v>
      </c>
      <c r="AM119" s="22" t="e">
        <v>#REF!</v>
      </c>
      <c r="AN119" s="156" t="e">
        <v>#REF!</v>
      </c>
      <c r="AO119" s="22" t="e">
        <v>#REF!</v>
      </c>
      <c r="AP119" s="23" t="e">
        <v>#REF!</v>
      </c>
      <c r="AQ119" s="22" t="e">
        <v>#REF!</v>
      </c>
      <c r="AR119" s="23" t="e">
        <v>#REF!</v>
      </c>
      <c r="AS119" s="22" t="e">
        <v>#REF!</v>
      </c>
      <c r="AT119" s="156" t="e">
        <v>#REF!</v>
      </c>
      <c r="AU119" s="22" t="e">
        <v>#REF!</v>
      </c>
      <c r="AV119" s="23" t="e">
        <v>#REF!</v>
      </c>
      <c r="AW119" s="22" t="e">
        <v>#REF!</v>
      </c>
      <c r="AX119" s="23" t="e">
        <v>#REF!</v>
      </c>
      <c r="AY119" s="22" t="e">
        <v>#REF!</v>
      </c>
      <c r="AZ119" s="23" t="e">
        <v>#REF!</v>
      </c>
      <c r="BA119" s="22" t="e">
        <v>#REF!</v>
      </c>
      <c r="BB119" s="23" t="e">
        <v>#REF!</v>
      </c>
      <c r="BC119" s="22" t="e">
        <v>#REF!</v>
      </c>
      <c r="BD119" s="23" t="e">
        <v>#REF!</v>
      </c>
      <c r="BE119" s="22" t="e">
        <v>#REF!</v>
      </c>
      <c r="BF119" s="23" t="e">
        <v>#REF!</v>
      </c>
      <c r="BG119" s="22" t="e">
        <v>#REF!</v>
      </c>
      <c r="BH119" s="23" t="e">
        <v>#REF!</v>
      </c>
      <c r="BI119" s="22" t="e">
        <v>#REF!</v>
      </c>
      <c r="BJ119" s="23" t="e">
        <v>#REF!</v>
      </c>
      <c r="BK119" s="22" t="e">
        <v>#REF!</v>
      </c>
      <c r="BL119" s="23" t="e">
        <v>#REF!</v>
      </c>
      <c r="BM119" s="22" t="e">
        <v>#REF!</v>
      </c>
      <c r="BN119" s="23" t="e">
        <v>#REF!</v>
      </c>
      <c r="BO119" s="22" t="e">
        <v>#REF!</v>
      </c>
      <c r="BP119" s="23" t="e">
        <v>#REF!</v>
      </c>
      <c r="BQ119" s="22" t="e">
        <v>#REF!</v>
      </c>
      <c r="BR119" s="156" t="e">
        <v>#REF!</v>
      </c>
      <c r="BS119" s="22" t="e">
        <v>#REF!</v>
      </c>
      <c r="BT119" s="23" t="e">
        <v>#REF!</v>
      </c>
      <c r="BU119" s="22" t="e">
        <v>#REF!</v>
      </c>
      <c r="BV119" s="23" t="e">
        <v>#REF!</v>
      </c>
      <c r="BW119" s="22" t="e">
        <v>#REF!</v>
      </c>
      <c r="BX119" s="23" t="e">
        <v>#REF!</v>
      </c>
      <c r="BY119" s="22" t="e">
        <v>#REF!</v>
      </c>
      <c r="BZ119" s="23" t="e">
        <v>#REF!</v>
      </c>
      <c r="CA119" s="22" t="e">
        <v>#REF!</v>
      </c>
      <c r="CB119" s="23" t="e">
        <v>#REF!</v>
      </c>
      <c r="CC119" s="22" t="e">
        <v>#REF!</v>
      </c>
      <c r="CD119" s="156" t="e">
        <v>#REF!</v>
      </c>
      <c r="CE119" s="22" t="e">
        <v>#REF!</v>
      </c>
      <c r="CF119" s="156" t="e">
        <v>#REF!</v>
      </c>
      <c r="CG119" s="22" t="e">
        <v>#REF!</v>
      </c>
      <c r="CH119" s="156" t="e">
        <v>#REF!</v>
      </c>
      <c r="CI119" s="187" t="e">
        <v>#REF!</v>
      </c>
      <c r="CJ119" s="187" t="e">
        <v>#REF!</v>
      </c>
      <c r="CK119" s="8" t="e">
        <v>#REF!</v>
      </c>
      <c r="CL119" s="8" t="e">
        <v>#REF!</v>
      </c>
      <c r="CM119" s="8" t="e">
        <v>#REF!</v>
      </c>
      <c r="CN119" s="8" t="e">
        <v>#REF!</v>
      </c>
      <c r="CO119" s="8" t="e">
        <v>#REF!</v>
      </c>
    </row>
    <row r="120" spans="2:93" x14ac:dyDescent="0.25">
      <c r="B120" s="411"/>
      <c r="C120" s="237" t="str">
        <f t="shared" si="13"/>
        <v>2011BZ</v>
      </c>
      <c r="D120" s="237">
        <f t="shared" ref="D120:D140" si="14">D119</f>
        <v>2011</v>
      </c>
      <c r="E120" s="237" t="s">
        <v>21</v>
      </c>
      <c r="F120" s="26" t="str">
        <f>VLOOKUP(E120,'Bases de Cálculo'!$B$9:$M$38,12,FALSE)</f>
        <v>Primario</v>
      </c>
      <c r="G120" s="26" t="str">
        <f>VLOOKUP(E120,'Bases de Cálculo'!$B$9:$N$38,13,FALSE)</f>
        <v>Renovable</v>
      </c>
      <c r="H120" s="237" t="e">
        <v>#REF!</v>
      </c>
      <c r="I120" s="96" t="e">
        <v>#REF!</v>
      </c>
      <c r="J120" s="22" t="e">
        <v>#REF!</v>
      </c>
      <c r="K120" s="97" t="e">
        <v>#REF!</v>
      </c>
      <c r="L120" s="22" t="e">
        <v>#REF!</v>
      </c>
      <c r="M120" s="97" t="e">
        <v>#REF!</v>
      </c>
      <c r="N120" s="22" t="e">
        <v>#REF!</v>
      </c>
      <c r="O120" s="97" t="e">
        <v>#REF!</v>
      </c>
      <c r="P120" s="22" t="e">
        <v>#REF!</v>
      </c>
      <c r="Q120" s="97" t="e">
        <v>#REF!</v>
      </c>
      <c r="R120" s="22" t="e">
        <v>#REF!</v>
      </c>
      <c r="S120" s="97" t="e">
        <v>#REF!</v>
      </c>
      <c r="T120" s="22" t="e">
        <v>#REF!</v>
      </c>
      <c r="U120" s="98" t="e">
        <v>#REF!</v>
      </c>
      <c r="V120" s="22" t="e">
        <v>#REF!</v>
      </c>
      <c r="W120" s="98" t="e">
        <v>#REF!</v>
      </c>
      <c r="X120" s="22" t="e">
        <v>#REF!</v>
      </c>
      <c r="Y120" s="99" t="e">
        <v>#REF!</v>
      </c>
      <c r="Z120" s="22" t="e">
        <v>#REF!</v>
      </c>
      <c r="AA120" s="113" t="e">
        <v>#REF!</v>
      </c>
      <c r="AB120" s="22" t="e">
        <v>#REF!</v>
      </c>
      <c r="AC120" s="113" t="e">
        <v>#REF!</v>
      </c>
      <c r="AD120" s="22" t="e">
        <v>#REF!</v>
      </c>
      <c r="AE120" s="113" t="e">
        <v>#REF!</v>
      </c>
      <c r="AF120" s="22" t="e">
        <v>#REF!</v>
      </c>
      <c r="AG120" s="113" t="e">
        <v>#REF!</v>
      </c>
      <c r="AH120" s="22" t="e">
        <v>#REF!</v>
      </c>
      <c r="AI120" s="113" t="e">
        <v>#REF!</v>
      </c>
      <c r="AJ120" s="22" t="e">
        <v>#REF!</v>
      </c>
      <c r="AK120" s="99" t="e">
        <v>#REF!</v>
      </c>
      <c r="AL120" s="96" t="e">
        <v>#REF!</v>
      </c>
      <c r="AM120" s="115" t="e">
        <v>#REF!</v>
      </c>
      <c r="AN120" s="117" t="e">
        <v>#REF!</v>
      </c>
      <c r="AO120" s="100" t="e">
        <v>#REF!</v>
      </c>
      <c r="AP120" s="101" t="e">
        <v>#REF!</v>
      </c>
      <c r="AQ120" s="103" t="e">
        <v>#REF!</v>
      </c>
      <c r="AR120" s="104" t="e">
        <v>#REF!</v>
      </c>
      <c r="AS120" s="22" t="e">
        <v>#REF!</v>
      </c>
      <c r="AT120" s="101" t="e">
        <v>#REF!</v>
      </c>
      <c r="AU120" s="103" t="e">
        <v>#REF!</v>
      </c>
      <c r="AV120" s="104" t="e">
        <v>#REF!</v>
      </c>
      <c r="AW120" s="103" t="e">
        <v>#REF!</v>
      </c>
      <c r="AX120" s="104" t="e">
        <v>#REF!</v>
      </c>
      <c r="AY120" s="103" t="e">
        <v>#REF!</v>
      </c>
      <c r="AZ120" s="104" t="e">
        <v>#REF!</v>
      </c>
      <c r="BA120" s="103" t="e">
        <v>#REF!</v>
      </c>
      <c r="BB120" s="104" t="e">
        <v>#REF!</v>
      </c>
      <c r="BC120" s="103" t="e">
        <v>#REF!</v>
      </c>
      <c r="BD120" s="104" t="e">
        <v>#REF!</v>
      </c>
      <c r="BE120" s="103" t="e">
        <v>#REF!</v>
      </c>
      <c r="BF120" s="104" t="e">
        <v>#REF!</v>
      </c>
      <c r="BG120" s="103" t="e">
        <v>#REF!</v>
      </c>
      <c r="BH120" s="104" t="e">
        <v>#REF!</v>
      </c>
      <c r="BI120" s="103" t="e">
        <v>#REF!</v>
      </c>
      <c r="BJ120" s="104" t="e">
        <v>#REF!</v>
      </c>
      <c r="BK120" s="103" t="e">
        <v>#REF!</v>
      </c>
      <c r="BL120" s="104" t="e">
        <v>#REF!</v>
      </c>
      <c r="BM120" s="103" t="e">
        <v>#REF!</v>
      </c>
      <c r="BN120" s="104" t="e">
        <v>#REF!</v>
      </c>
      <c r="BO120" s="103" t="e">
        <v>#REF!</v>
      </c>
      <c r="BP120" s="104" t="e">
        <v>#REF!</v>
      </c>
      <c r="BQ120" s="103" t="e">
        <v>#REF!</v>
      </c>
      <c r="BR120" s="101" t="e">
        <v>#REF!</v>
      </c>
      <c r="BS120" s="103" t="e">
        <v>#REF!</v>
      </c>
      <c r="BT120" s="102" t="e">
        <v>#REF!</v>
      </c>
      <c r="BU120" s="103" t="e">
        <v>#REF!</v>
      </c>
      <c r="BV120" s="102" t="e">
        <v>#REF!</v>
      </c>
      <c r="BW120" s="103" t="e">
        <v>#REF!</v>
      </c>
      <c r="BX120" s="102" t="e">
        <v>#REF!</v>
      </c>
      <c r="BY120" s="103" t="e">
        <v>#REF!</v>
      </c>
      <c r="BZ120" s="102" t="e">
        <v>#REF!</v>
      </c>
      <c r="CA120" s="103" t="e">
        <v>#REF!</v>
      </c>
      <c r="CB120" s="102" t="e">
        <v>#REF!</v>
      </c>
      <c r="CC120" s="103" t="e">
        <v>#REF!</v>
      </c>
      <c r="CD120" s="101" t="e">
        <v>#REF!</v>
      </c>
      <c r="CE120" s="22" t="e">
        <v>#REF!</v>
      </c>
      <c r="CF120" s="101" t="e">
        <v>#REF!</v>
      </c>
      <c r="CG120" s="22" t="e">
        <v>#REF!</v>
      </c>
      <c r="CH120" s="101" t="e">
        <v>#REF!</v>
      </c>
      <c r="CI120" s="187" t="e">
        <v>#REF!</v>
      </c>
      <c r="CJ120" s="187" t="e">
        <v>#REF!</v>
      </c>
      <c r="CK120" s="8" t="e">
        <v>#REF!</v>
      </c>
      <c r="CL120" s="8" t="e">
        <v>#REF!</v>
      </c>
      <c r="CM120" s="8" t="e">
        <v>#REF!</v>
      </c>
      <c r="CN120" s="8" t="e">
        <v>#REF!</v>
      </c>
      <c r="CO120" s="8" t="e">
        <v>#REF!</v>
      </c>
    </row>
    <row r="121" spans="2:93" x14ac:dyDescent="0.25">
      <c r="B121" s="411"/>
      <c r="C121" s="237" t="str">
        <f t="shared" si="13"/>
        <v>2011CM</v>
      </c>
      <c r="D121" s="237">
        <f t="shared" si="14"/>
        <v>2011</v>
      </c>
      <c r="E121" s="237" t="s">
        <v>22</v>
      </c>
      <c r="F121" s="26" t="str">
        <f>VLOOKUP(E121,'Bases de Cálculo'!$B$9:$M$38,12,FALSE)</f>
        <v>Primario</v>
      </c>
      <c r="G121" s="26" t="str">
        <f>VLOOKUP(E121,'Bases de Cálculo'!$B$9:$N$38,13,FALSE)</f>
        <v>No Renovable</v>
      </c>
      <c r="H121" s="237" t="e">
        <v>#REF!</v>
      </c>
      <c r="I121" s="96" t="e">
        <v>#REF!</v>
      </c>
      <c r="J121" s="22" t="e">
        <v>#REF!</v>
      </c>
      <c r="K121" s="97" t="e">
        <v>#REF!</v>
      </c>
      <c r="L121" s="22" t="e">
        <v>#REF!</v>
      </c>
      <c r="M121" s="97" t="e">
        <v>#REF!</v>
      </c>
      <c r="N121" s="22" t="e">
        <v>#REF!</v>
      </c>
      <c r="O121" s="97" t="e">
        <v>#REF!</v>
      </c>
      <c r="P121" s="22" t="e">
        <v>#REF!</v>
      </c>
      <c r="Q121" s="97" t="e">
        <v>#REF!</v>
      </c>
      <c r="R121" s="22" t="e">
        <v>#REF!</v>
      </c>
      <c r="S121" s="97" t="e">
        <v>#REF!</v>
      </c>
      <c r="T121" s="22" t="e">
        <v>#REF!</v>
      </c>
      <c r="U121" s="98" t="e">
        <v>#REF!</v>
      </c>
      <c r="V121" s="22" t="e">
        <v>#REF!</v>
      </c>
      <c r="W121" s="98" t="e">
        <v>#REF!</v>
      </c>
      <c r="X121" s="22" t="e">
        <v>#REF!</v>
      </c>
      <c r="Y121" s="99" t="e">
        <v>#REF!</v>
      </c>
      <c r="Z121" s="22" t="e">
        <v>#REF!</v>
      </c>
      <c r="AA121" s="113" t="e">
        <v>#REF!</v>
      </c>
      <c r="AB121" s="22" t="e">
        <v>#REF!</v>
      </c>
      <c r="AC121" s="113" t="e">
        <v>#REF!</v>
      </c>
      <c r="AD121" s="22" t="e">
        <v>#REF!</v>
      </c>
      <c r="AE121" s="113" t="e">
        <v>#REF!</v>
      </c>
      <c r="AF121" s="22" t="e">
        <v>#REF!</v>
      </c>
      <c r="AG121" s="113" t="e">
        <v>#REF!</v>
      </c>
      <c r="AH121" s="22" t="e">
        <v>#REF!</v>
      </c>
      <c r="AI121" s="113" t="e">
        <v>#REF!</v>
      </c>
      <c r="AJ121" s="22" t="e">
        <v>#REF!</v>
      </c>
      <c r="AK121" s="99" t="e">
        <v>#REF!</v>
      </c>
      <c r="AL121" s="96" t="e">
        <v>#REF!</v>
      </c>
      <c r="AM121" s="115" t="e">
        <v>#REF!</v>
      </c>
      <c r="AN121" s="117" t="e">
        <v>#REF!</v>
      </c>
      <c r="AO121" s="100" t="e">
        <v>#REF!</v>
      </c>
      <c r="AP121" s="101" t="e">
        <v>#REF!</v>
      </c>
      <c r="AQ121" s="103" t="e">
        <v>#REF!</v>
      </c>
      <c r="AR121" s="104" t="e">
        <v>#REF!</v>
      </c>
      <c r="AS121" s="22" t="e">
        <v>#REF!</v>
      </c>
      <c r="AT121" s="101" t="e">
        <v>#REF!</v>
      </c>
      <c r="AU121" s="103" t="e">
        <v>#REF!</v>
      </c>
      <c r="AV121" s="104" t="e">
        <v>#REF!</v>
      </c>
      <c r="AW121" s="103" t="e">
        <v>#REF!</v>
      </c>
      <c r="AX121" s="104" t="e">
        <v>#REF!</v>
      </c>
      <c r="AY121" s="103" t="e">
        <v>#REF!</v>
      </c>
      <c r="AZ121" s="104" t="e">
        <v>#REF!</v>
      </c>
      <c r="BA121" s="103" t="e">
        <v>#REF!</v>
      </c>
      <c r="BB121" s="104" t="e">
        <v>#REF!</v>
      </c>
      <c r="BC121" s="103" t="e">
        <v>#REF!</v>
      </c>
      <c r="BD121" s="104" t="e">
        <v>#REF!</v>
      </c>
      <c r="BE121" s="103" t="e">
        <v>#REF!</v>
      </c>
      <c r="BF121" s="104" t="e">
        <v>#REF!</v>
      </c>
      <c r="BG121" s="103" t="e">
        <v>#REF!</v>
      </c>
      <c r="BH121" s="104" t="e">
        <v>#REF!</v>
      </c>
      <c r="BI121" s="103" t="e">
        <v>#REF!</v>
      </c>
      <c r="BJ121" s="104" t="e">
        <v>#REF!</v>
      </c>
      <c r="BK121" s="103" t="e">
        <v>#REF!</v>
      </c>
      <c r="BL121" s="104" t="e">
        <v>#REF!</v>
      </c>
      <c r="BM121" s="103" t="e">
        <v>#REF!</v>
      </c>
      <c r="BN121" s="104" t="e">
        <v>#REF!</v>
      </c>
      <c r="BO121" s="103" t="e">
        <v>#REF!</v>
      </c>
      <c r="BP121" s="104" t="e">
        <v>#REF!</v>
      </c>
      <c r="BQ121" s="103" t="e">
        <v>#REF!</v>
      </c>
      <c r="BR121" s="101" t="e">
        <v>#REF!</v>
      </c>
      <c r="BS121" s="103" t="e">
        <v>#REF!</v>
      </c>
      <c r="BT121" s="102" t="e">
        <v>#REF!</v>
      </c>
      <c r="BU121" s="103" t="e">
        <v>#REF!</v>
      </c>
      <c r="BV121" s="102" t="e">
        <v>#REF!</v>
      </c>
      <c r="BW121" s="103" t="e">
        <v>#REF!</v>
      </c>
      <c r="BX121" s="102" t="e">
        <v>#REF!</v>
      </c>
      <c r="BY121" s="103" t="e">
        <v>#REF!</v>
      </c>
      <c r="BZ121" s="102" t="e">
        <v>#REF!</v>
      </c>
      <c r="CA121" s="103" t="e">
        <v>#REF!</v>
      </c>
      <c r="CB121" s="102" t="e">
        <v>#REF!</v>
      </c>
      <c r="CC121" s="103" t="e">
        <v>#REF!</v>
      </c>
      <c r="CD121" s="101" t="e">
        <v>#REF!</v>
      </c>
      <c r="CE121" s="22" t="e">
        <v>#REF!</v>
      </c>
      <c r="CF121" s="101" t="e">
        <v>#REF!</v>
      </c>
      <c r="CG121" s="22" t="e">
        <v>#REF!</v>
      </c>
      <c r="CH121" s="101" t="e">
        <v>#REF!</v>
      </c>
      <c r="CI121" s="187" t="e">
        <v>#REF!</v>
      </c>
      <c r="CJ121" s="187" t="e">
        <v>#REF!</v>
      </c>
      <c r="CK121" s="8" t="e">
        <v>#REF!</v>
      </c>
      <c r="CL121" s="8" t="e">
        <v>#REF!</v>
      </c>
      <c r="CM121" s="8" t="e">
        <v>#REF!</v>
      </c>
      <c r="CN121" s="8" t="e">
        <v>#REF!</v>
      </c>
      <c r="CO121" s="8" t="e">
        <v>#REF!</v>
      </c>
    </row>
    <row r="122" spans="2:93" x14ac:dyDescent="0.25">
      <c r="B122" s="411"/>
      <c r="C122" s="237" t="str">
        <f t="shared" si="13"/>
        <v>2011GN</v>
      </c>
      <c r="D122" s="237">
        <f t="shared" si="14"/>
        <v>2011</v>
      </c>
      <c r="E122" s="237" t="s">
        <v>23</v>
      </c>
      <c r="F122" s="26" t="str">
        <f>VLOOKUP(E122,'Bases de Cálculo'!$B$9:$M$38,12,FALSE)</f>
        <v>Primario</v>
      </c>
      <c r="G122" s="26" t="str">
        <f>VLOOKUP(E122,'Bases de Cálculo'!$B$9:$N$38,13,FALSE)</f>
        <v>No Renovable</v>
      </c>
      <c r="H122" s="237" t="e">
        <v>#REF!</v>
      </c>
      <c r="I122" s="96" t="e">
        <v>#REF!</v>
      </c>
      <c r="J122" s="22" t="e">
        <v>#REF!</v>
      </c>
      <c r="K122" s="97" t="e">
        <v>#REF!</v>
      </c>
      <c r="L122" s="22" t="e">
        <v>#REF!</v>
      </c>
      <c r="M122" s="97" t="e">
        <v>#REF!</v>
      </c>
      <c r="N122" s="22" t="e">
        <v>#REF!</v>
      </c>
      <c r="O122" s="97" t="e">
        <v>#REF!</v>
      </c>
      <c r="P122" s="22" t="e">
        <v>#REF!</v>
      </c>
      <c r="Q122" s="97" t="e">
        <v>#REF!</v>
      </c>
      <c r="R122" s="22" t="e">
        <v>#REF!</v>
      </c>
      <c r="S122" s="97" t="e">
        <v>#REF!</v>
      </c>
      <c r="T122" s="22" t="e">
        <v>#REF!</v>
      </c>
      <c r="U122" s="98" t="e">
        <v>#REF!</v>
      </c>
      <c r="V122" s="22" t="e">
        <v>#REF!</v>
      </c>
      <c r="W122" s="98" t="e">
        <v>#REF!</v>
      </c>
      <c r="X122" s="22" t="e">
        <v>#REF!</v>
      </c>
      <c r="Y122" s="99" t="e">
        <v>#REF!</v>
      </c>
      <c r="Z122" s="22" t="e">
        <v>#REF!</v>
      </c>
      <c r="AA122" s="113" t="e">
        <v>#REF!</v>
      </c>
      <c r="AB122" s="22" t="e">
        <v>#REF!</v>
      </c>
      <c r="AC122" s="113" t="e">
        <v>#REF!</v>
      </c>
      <c r="AD122" s="22" t="e">
        <v>#REF!</v>
      </c>
      <c r="AE122" s="113" t="e">
        <v>#REF!</v>
      </c>
      <c r="AF122" s="22" t="e">
        <v>#REF!</v>
      </c>
      <c r="AG122" s="113" t="e">
        <v>#REF!</v>
      </c>
      <c r="AH122" s="22" t="e">
        <v>#REF!</v>
      </c>
      <c r="AI122" s="113" t="e">
        <v>#REF!</v>
      </c>
      <c r="AJ122" s="22" t="e">
        <v>#REF!</v>
      </c>
      <c r="AK122" s="99" t="e">
        <v>#REF!</v>
      </c>
      <c r="AL122" s="96" t="e">
        <v>#REF!</v>
      </c>
      <c r="AM122" s="115" t="e">
        <v>#REF!</v>
      </c>
      <c r="AN122" s="117" t="e">
        <v>#REF!</v>
      </c>
      <c r="AO122" s="100" t="e">
        <v>#REF!</v>
      </c>
      <c r="AP122" s="101" t="e">
        <v>#REF!</v>
      </c>
      <c r="AQ122" s="103" t="e">
        <v>#REF!</v>
      </c>
      <c r="AR122" s="104" t="e">
        <v>#REF!</v>
      </c>
      <c r="AS122" s="22" t="e">
        <v>#REF!</v>
      </c>
      <c r="AT122" s="101" t="e">
        <v>#REF!</v>
      </c>
      <c r="AU122" s="103" t="e">
        <v>#REF!</v>
      </c>
      <c r="AV122" s="104" t="e">
        <v>#REF!</v>
      </c>
      <c r="AW122" s="103" t="e">
        <v>#REF!</v>
      </c>
      <c r="AX122" s="104" t="e">
        <v>#REF!</v>
      </c>
      <c r="AY122" s="103" t="e">
        <v>#REF!</v>
      </c>
      <c r="AZ122" s="104" t="e">
        <v>#REF!</v>
      </c>
      <c r="BA122" s="103" t="e">
        <v>#REF!</v>
      </c>
      <c r="BB122" s="104" t="e">
        <v>#REF!</v>
      </c>
      <c r="BC122" s="103" t="e">
        <v>#REF!</v>
      </c>
      <c r="BD122" s="104" t="e">
        <v>#REF!</v>
      </c>
      <c r="BE122" s="103" t="e">
        <v>#REF!</v>
      </c>
      <c r="BF122" s="104" t="e">
        <v>#REF!</v>
      </c>
      <c r="BG122" s="103" t="e">
        <v>#REF!</v>
      </c>
      <c r="BH122" s="104" t="e">
        <v>#REF!</v>
      </c>
      <c r="BI122" s="103" t="e">
        <v>#REF!</v>
      </c>
      <c r="BJ122" s="104" t="e">
        <v>#REF!</v>
      </c>
      <c r="BK122" s="103" t="e">
        <v>#REF!</v>
      </c>
      <c r="BL122" s="104" t="e">
        <v>#REF!</v>
      </c>
      <c r="BM122" s="103" t="e">
        <v>#REF!</v>
      </c>
      <c r="BN122" s="104" t="e">
        <v>#REF!</v>
      </c>
      <c r="BO122" s="103" t="e">
        <v>#REF!</v>
      </c>
      <c r="BP122" s="104" t="e">
        <v>#REF!</v>
      </c>
      <c r="BQ122" s="103" t="e">
        <v>#REF!</v>
      </c>
      <c r="BR122" s="101" t="e">
        <v>#REF!</v>
      </c>
      <c r="BS122" s="103" t="e">
        <v>#REF!</v>
      </c>
      <c r="BT122" s="102" t="e">
        <v>#REF!</v>
      </c>
      <c r="BU122" s="103" t="e">
        <v>#REF!</v>
      </c>
      <c r="BV122" s="102" t="e">
        <v>#REF!</v>
      </c>
      <c r="BW122" s="103" t="e">
        <v>#REF!</v>
      </c>
      <c r="BX122" s="102" t="e">
        <v>#REF!</v>
      </c>
      <c r="BY122" s="103" t="e">
        <v>#REF!</v>
      </c>
      <c r="BZ122" s="102" t="e">
        <v>#REF!</v>
      </c>
      <c r="CA122" s="103" t="e">
        <v>#REF!</v>
      </c>
      <c r="CB122" s="102" t="e">
        <v>#REF!</v>
      </c>
      <c r="CC122" s="103" t="e">
        <v>#REF!</v>
      </c>
      <c r="CD122" s="101" t="e">
        <v>#REF!</v>
      </c>
      <c r="CE122" s="22" t="e">
        <v>#REF!</v>
      </c>
      <c r="CF122" s="101" t="e">
        <v>#REF!</v>
      </c>
      <c r="CG122" s="22" t="e">
        <v>#REF!</v>
      </c>
      <c r="CH122" s="101" t="e">
        <v>#REF!</v>
      </c>
      <c r="CI122" s="187" t="e">
        <v>#REF!</v>
      </c>
      <c r="CJ122" s="187" t="e">
        <v>#REF!</v>
      </c>
      <c r="CK122" s="8" t="e">
        <v>#REF!</v>
      </c>
      <c r="CL122" s="8" t="e">
        <v>#REF!</v>
      </c>
      <c r="CM122" s="8" t="e">
        <v>#REF!</v>
      </c>
      <c r="CN122" s="8" t="e">
        <v>#REF!</v>
      </c>
      <c r="CO122" s="8" t="e">
        <v>#REF!</v>
      </c>
    </row>
    <row r="123" spans="2:93" x14ac:dyDescent="0.25">
      <c r="B123" s="411"/>
      <c r="C123" s="237" t="str">
        <f t="shared" si="13"/>
        <v>2011HE</v>
      </c>
      <c r="D123" s="237">
        <f t="shared" si="14"/>
        <v>2011</v>
      </c>
      <c r="E123" s="237" t="s">
        <v>24</v>
      </c>
      <c r="F123" s="26" t="str">
        <f>VLOOKUP(E123,'Bases de Cálculo'!$B$9:$M$38,12,FALSE)</f>
        <v>Primario</v>
      </c>
      <c r="G123" s="26" t="str">
        <f>VLOOKUP(E123,'Bases de Cálculo'!$B$9:$N$38,13,FALSE)</f>
        <v>Renovable</v>
      </c>
      <c r="H123" s="237" t="e">
        <v>#REF!</v>
      </c>
      <c r="I123" s="96" t="e">
        <v>#REF!</v>
      </c>
      <c r="J123" s="22" t="e">
        <v>#REF!</v>
      </c>
      <c r="K123" s="97" t="e">
        <v>#REF!</v>
      </c>
      <c r="L123" s="22" t="e">
        <v>#REF!</v>
      </c>
      <c r="M123" s="97" t="e">
        <v>#REF!</v>
      </c>
      <c r="N123" s="22" t="e">
        <v>#REF!</v>
      </c>
      <c r="O123" s="97" t="e">
        <v>#REF!</v>
      </c>
      <c r="P123" s="22" t="e">
        <v>#REF!</v>
      </c>
      <c r="Q123" s="97" t="e">
        <v>#REF!</v>
      </c>
      <c r="R123" s="22" t="e">
        <v>#REF!</v>
      </c>
      <c r="S123" s="97" t="e">
        <v>#REF!</v>
      </c>
      <c r="T123" s="22" t="e">
        <v>#REF!</v>
      </c>
      <c r="U123" s="98" t="e">
        <v>#REF!</v>
      </c>
      <c r="V123" s="22" t="e">
        <v>#REF!</v>
      </c>
      <c r="W123" s="98" t="e">
        <v>#REF!</v>
      </c>
      <c r="X123" s="22" t="e">
        <v>#REF!</v>
      </c>
      <c r="Y123" s="99" t="e">
        <v>#REF!</v>
      </c>
      <c r="Z123" s="22" t="e">
        <v>#REF!</v>
      </c>
      <c r="AA123" s="113" t="e">
        <v>#REF!</v>
      </c>
      <c r="AB123" s="22" t="e">
        <v>#REF!</v>
      </c>
      <c r="AC123" s="113" t="e">
        <v>#REF!</v>
      </c>
      <c r="AD123" s="22" t="e">
        <v>#REF!</v>
      </c>
      <c r="AE123" s="113" t="e">
        <v>#REF!</v>
      </c>
      <c r="AF123" s="22" t="e">
        <v>#REF!</v>
      </c>
      <c r="AG123" s="113" t="e">
        <v>#REF!</v>
      </c>
      <c r="AH123" s="22" t="e">
        <v>#REF!</v>
      </c>
      <c r="AI123" s="113" t="e">
        <v>#REF!</v>
      </c>
      <c r="AJ123" s="22" t="e">
        <v>#REF!</v>
      </c>
      <c r="AK123" s="99" t="e">
        <v>#REF!</v>
      </c>
      <c r="AL123" s="96" t="e">
        <v>#REF!</v>
      </c>
      <c r="AM123" s="115" t="e">
        <v>#REF!</v>
      </c>
      <c r="AN123" s="117" t="e">
        <v>#REF!</v>
      </c>
      <c r="AO123" s="100" t="e">
        <v>#REF!</v>
      </c>
      <c r="AP123" s="101" t="e">
        <v>#REF!</v>
      </c>
      <c r="AQ123" s="103" t="e">
        <v>#REF!</v>
      </c>
      <c r="AR123" s="104" t="e">
        <v>#REF!</v>
      </c>
      <c r="AS123" s="22" t="e">
        <v>#REF!</v>
      </c>
      <c r="AT123" s="101" t="e">
        <v>#REF!</v>
      </c>
      <c r="AU123" s="103" t="e">
        <v>#REF!</v>
      </c>
      <c r="AV123" s="104" t="e">
        <v>#REF!</v>
      </c>
      <c r="AW123" s="103" t="e">
        <v>#REF!</v>
      </c>
      <c r="AX123" s="104" t="e">
        <v>#REF!</v>
      </c>
      <c r="AY123" s="103" t="e">
        <v>#REF!</v>
      </c>
      <c r="AZ123" s="104" t="e">
        <v>#REF!</v>
      </c>
      <c r="BA123" s="103" t="e">
        <v>#REF!</v>
      </c>
      <c r="BB123" s="104" t="e">
        <v>#REF!</v>
      </c>
      <c r="BC123" s="103" t="e">
        <v>#REF!</v>
      </c>
      <c r="BD123" s="104" t="e">
        <v>#REF!</v>
      </c>
      <c r="BE123" s="103" t="e">
        <v>#REF!</v>
      </c>
      <c r="BF123" s="104" t="e">
        <v>#REF!</v>
      </c>
      <c r="BG123" s="103" t="e">
        <v>#REF!</v>
      </c>
      <c r="BH123" s="104" t="e">
        <v>#REF!</v>
      </c>
      <c r="BI123" s="103" t="e">
        <v>#REF!</v>
      </c>
      <c r="BJ123" s="104" t="e">
        <v>#REF!</v>
      </c>
      <c r="BK123" s="103" t="e">
        <v>#REF!</v>
      </c>
      <c r="BL123" s="104" t="e">
        <v>#REF!</v>
      </c>
      <c r="BM123" s="103" t="e">
        <v>#REF!</v>
      </c>
      <c r="BN123" s="104" t="e">
        <v>#REF!</v>
      </c>
      <c r="BO123" s="103" t="e">
        <v>#REF!</v>
      </c>
      <c r="BP123" s="104" t="e">
        <v>#REF!</v>
      </c>
      <c r="BQ123" s="103" t="e">
        <v>#REF!</v>
      </c>
      <c r="BR123" s="101" t="e">
        <v>#REF!</v>
      </c>
      <c r="BS123" s="103" t="e">
        <v>#REF!</v>
      </c>
      <c r="BT123" s="102" t="e">
        <v>#REF!</v>
      </c>
      <c r="BU123" s="103" t="e">
        <v>#REF!</v>
      </c>
      <c r="BV123" s="102" t="e">
        <v>#REF!</v>
      </c>
      <c r="BW123" s="103" t="e">
        <v>#REF!</v>
      </c>
      <c r="BX123" s="102" t="e">
        <v>#REF!</v>
      </c>
      <c r="BY123" s="103" t="e">
        <v>#REF!</v>
      </c>
      <c r="BZ123" s="102" t="e">
        <v>#REF!</v>
      </c>
      <c r="CA123" s="103" t="e">
        <v>#REF!</v>
      </c>
      <c r="CB123" s="102" t="e">
        <v>#REF!</v>
      </c>
      <c r="CC123" s="103" t="e">
        <v>#REF!</v>
      </c>
      <c r="CD123" s="101" t="e">
        <v>#REF!</v>
      </c>
      <c r="CE123" s="22" t="e">
        <v>#REF!</v>
      </c>
      <c r="CF123" s="101" t="e">
        <v>#REF!</v>
      </c>
      <c r="CG123" s="22" t="e">
        <v>#REF!</v>
      </c>
      <c r="CH123" s="101" t="e">
        <v>#REF!</v>
      </c>
      <c r="CI123" s="187" t="e">
        <v>#REF!</v>
      </c>
      <c r="CJ123" s="187" t="e">
        <v>#REF!</v>
      </c>
      <c r="CK123" s="8" t="e">
        <v>#REF!</v>
      </c>
      <c r="CL123" s="8" t="e">
        <v>#REF!</v>
      </c>
      <c r="CM123" s="8" t="e">
        <v>#REF!</v>
      </c>
      <c r="CN123" s="8" t="e">
        <v>#REF!</v>
      </c>
      <c r="CO123" s="8" t="e">
        <v>#REF!</v>
      </c>
    </row>
    <row r="124" spans="2:93" x14ac:dyDescent="0.25">
      <c r="B124" s="411"/>
      <c r="C124" s="237" t="str">
        <f t="shared" si="13"/>
        <v>2011LE</v>
      </c>
      <c r="D124" s="237">
        <f t="shared" si="14"/>
        <v>2011</v>
      </c>
      <c r="E124" s="237" t="s">
        <v>25</v>
      </c>
      <c r="F124" s="26" t="str">
        <f>VLOOKUP(E124,'Bases de Cálculo'!$B$9:$M$38,12,FALSE)</f>
        <v>Primario</v>
      </c>
      <c r="G124" s="26" t="str">
        <f>VLOOKUP(E124,'Bases de Cálculo'!$B$9:$N$38,13,FALSE)</f>
        <v>Renovable</v>
      </c>
      <c r="H124" s="237" t="e">
        <v>#REF!</v>
      </c>
      <c r="I124" s="96" t="e">
        <v>#REF!</v>
      </c>
      <c r="J124" s="22" t="e">
        <v>#REF!</v>
      </c>
      <c r="K124" s="97" t="e">
        <v>#REF!</v>
      </c>
      <c r="L124" s="22" t="e">
        <v>#REF!</v>
      </c>
      <c r="M124" s="97" t="e">
        <v>#REF!</v>
      </c>
      <c r="N124" s="22" t="e">
        <v>#REF!</v>
      </c>
      <c r="O124" s="97" t="e">
        <v>#REF!</v>
      </c>
      <c r="P124" s="22" t="e">
        <v>#REF!</v>
      </c>
      <c r="Q124" s="97" t="e">
        <v>#REF!</v>
      </c>
      <c r="R124" s="22" t="e">
        <v>#REF!</v>
      </c>
      <c r="S124" s="97" t="e">
        <v>#REF!</v>
      </c>
      <c r="T124" s="22" t="e">
        <v>#REF!</v>
      </c>
      <c r="U124" s="98" t="e">
        <v>#REF!</v>
      </c>
      <c r="V124" s="22" t="e">
        <v>#REF!</v>
      </c>
      <c r="W124" s="98" t="e">
        <v>#REF!</v>
      </c>
      <c r="X124" s="22" t="e">
        <v>#REF!</v>
      </c>
      <c r="Y124" s="99" t="e">
        <v>#REF!</v>
      </c>
      <c r="Z124" s="22" t="e">
        <v>#REF!</v>
      </c>
      <c r="AA124" s="113" t="e">
        <v>#REF!</v>
      </c>
      <c r="AB124" s="22" t="e">
        <v>#REF!</v>
      </c>
      <c r="AC124" s="113" t="e">
        <v>#REF!</v>
      </c>
      <c r="AD124" s="22" t="e">
        <v>#REF!</v>
      </c>
      <c r="AE124" s="113" t="e">
        <v>#REF!</v>
      </c>
      <c r="AF124" s="22" t="e">
        <v>#REF!</v>
      </c>
      <c r="AG124" s="113" t="e">
        <v>#REF!</v>
      </c>
      <c r="AH124" s="22" t="e">
        <v>#REF!</v>
      </c>
      <c r="AI124" s="113" t="e">
        <v>#REF!</v>
      </c>
      <c r="AJ124" s="22" t="e">
        <v>#REF!</v>
      </c>
      <c r="AK124" s="99" t="e">
        <v>#REF!</v>
      </c>
      <c r="AL124" s="96" t="e">
        <v>#REF!</v>
      </c>
      <c r="AM124" s="115" t="e">
        <v>#REF!</v>
      </c>
      <c r="AN124" s="117" t="e">
        <v>#REF!</v>
      </c>
      <c r="AO124" s="100" t="e">
        <v>#REF!</v>
      </c>
      <c r="AP124" s="101" t="e">
        <v>#REF!</v>
      </c>
      <c r="AQ124" s="103" t="e">
        <v>#REF!</v>
      </c>
      <c r="AR124" s="104" t="e">
        <v>#REF!</v>
      </c>
      <c r="AS124" s="22" t="e">
        <v>#REF!</v>
      </c>
      <c r="AT124" s="101" t="e">
        <v>#REF!</v>
      </c>
      <c r="AU124" s="103" t="e">
        <v>#REF!</v>
      </c>
      <c r="AV124" s="104" t="e">
        <v>#REF!</v>
      </c>
      <c r="AW124" s="103" t="e">
        <v>#REF!</v>
      </c>
      <c r="AX124" s="104" t="e">
        <v>#REF!</v>
      </c>
      <c r="AY124" s="103" t="e">
        <v>#REF!</v>
      </c>
      <c r="AZ124" s="104" t="e">
        <v>#REF!</v>
      </c>
      <c r="BA124" s="103" t="e">
        <v>#REF!</v>
      </c>
      <c r="BB124" s="104" t="e">
        <v>#REF!</v>
      </c>
      <c r="BC124" s="103" t="e">
        <v>#REF!</v>
      </c>
      <c r="BD124" s="104" t="e">
        <v>#REF!</v>
      </c>
      <c r="BE124" s="103" t="e">
        <v>#REF!</v>
      </c>
      <c r="BF124" s="104" t="e">
        <v>#REF!</v>
      </c>
      <c r="BG124" s="103" t="e">
        <v>#REF!</v>
      </c>
      <c r="BH124" s="104" t="e">
        <v>#REF!</v>
      </c>
      <c r="BI124" s="103" t="e">
        <v>#REF!</v>
      </c>
      <c r="BJ124" s="104" t="e">
        <v>#REF!</v>
      </c>
      <c r="BK124" s="103" t="e">
        <v>#REF!</v>
      </c>
      <c r="BL124" s="104" t="e">
        <v>#REF!</v>
      </c>
      <c r="BM124" s="103" t="e">
        <v>#REF!</v>
      </c>
      <c r="BN124" s="104" t="e">
        <v>#REF!</v>
      </c>
      <c r="BO124" s="103" t="e">
        <v>#REF!</v>
      </c>
      <c r="BP124" s="104" t="e">
        <v>#REF!</v>
      </c>
      <c r="BQ124" s="103" t="e">
        <v>#REF!</v>
      </c>
      <c r="BR124" s="101" t="e">
        <v>#REF!</v>
      </c>
      <c r="BS124" s="103" t="e">
        <v>#REF!</v>
      </c>
      <c r="BT124" s="102" t="e">
        <v>#REF!</v>
      </c>
      <c r="BU124" s="103" t="e">
        <v>#REF!</v>
      </c>
      <c r="BV124" s="102" t="e">
        <v>#REF!</v>
      </c>
      <c r="BW124" s="103" t="e">
        <v>#REF!</v>
      </c>
      <c r="BX124" s="102" t="e">
        <v>#REF!</v>
      </c>
      <c r="BY124" s="103" t="e">
        <v>#REF!</v>
      </c>
      <c r="BZ124" s="102" t="e">
        <v>#REF!</v>
      </c>
      <c r="CA124" s="103" t="e">
        <v>#REF!</v>
      </c>
      <c r="CB124" s="102" t="e">
        <v>#REF!</v>
      </c>
      <c r="CC124" s="103" t="e">
        <v>#REF!</v>
      </c>
      <c r="CD124" s="101" t="e">
        <v>#REF!</v>
      </c>
      <c r="CE124" s="22" t="e">
        <v>#REF!</v>
      </c>
      <c r="CF124" s="101" t="e">
        <v>#REF!</v>
      </c>
      <c r="CG124" s="22" t="e">
        <v>#REF!</v>
      </c>
      <c r="CH124" s="101" t="e">
        <v>#REF!</v>
      </c>
      <c r="CI124" s="187" t="e">
        <v>#REF!</v>
      </c>
      <c r="CJ124" s="187" t="e">
        <v>#REF!</v>
      </c>
      <c r="CK124" s="8" t="e">
        <v>#REF!</v>
      </c>
      <c r="CL124" s="8" t="e">
        <v>#REF!</v>
      </c>
      <c r="CM124" s="8" t="e">
        <v>#REF!</v>
      </c>
      <c r="CN124" s="8" t="e">
        <v>#REF!</v>
      </c>
      <c r="CO124" s="8" t="e">
        <v>#REF!</v>
      </c>
    </row>
    <row r="125" spans="2:93" x14ac:dyDescent="0.25">
      <c r="B125" s="411"/>
      <c r="C125" s="237" t="str">
        <f t="shared" si="13"/>
        <v>2011PT</v>
      </c>
      <c r="D125" s="237">
        <f t="shared" si="14"/>
        <v>2011</v>
      </c>
      <c r="E125" s="237" t="s">
        <v>26</v>
      </c>
      <c r="F125" s="26" t="str">
        <f>VLOOKUP(E125,'Bases de Cálculo'!$B$9:$M$38,12,FALSE)</f>
        <v>Primario</v>
      </c>
      <c r="G125" s="26" t="str">
        <f>VLOOKUP(E125,'Bases de Cálculo'!$B$9:$N$38,13,FALSE)</f>
        <v>No Renovable</v>
      </c>
      <c r="H125" s="237" t="e">
        <v>#REF!</v>
      </c>
      <c r="I125" s="96" t="e">
        <v>#REF!</v>
      </c>
      <c r="J125" s="22" t="e">
        <v>#REF!</v>
      </c>
      <c r="K125" s="97" t="e">
        <v>#REF!</v>
      </c>
      <c r="L125" s="22" t="e">
        <v>#REF!</v>
      </c>
      <c r="M125" s="97" t="e">
        <v>#REF!</v>
      </c>
      <c r="N125" s="22" t="e">
        <v>#REF!</v>
      </c>
      <c r="O125" s="97" t="e">
        <v>#REF!</v>
      </c>
      <c r="P125" s="22" t="e">
        <v>#REF!</v>
      </c>
      <c r="Q125" s="97" t="e">
        <v>#REF!</v>
      </c>
      <c r="R125" s="22" t="e">
        <v>#REF!</v>
      </c>
      <c r="S125" s="97" t="e">
        <v>#REF!</v>
      </c>
      <c r="T125" s="22" t="e">
        <v>#REF!</v>
      </c>
      <c r="U125" s="98" t="e">
        <v>#REF!</v>
      </c>
      <c r="V125" s="22" t="e">
        <v>#REF!</v>
      </c>
      <c r="W125" s="98" t="e">
        <v>#REF!</v>
      </c>
      <c r="X125" s="22" t="e">
        <v>#REF!</v>
      </c>
      <c r="Y125" s="99" t="e">
        <v>#REF!</v>
      </c>
      <c r="Z125" s="22" t="e">
        <v>#REF!</v>
      </c>
      <c r="AA125" s="113" t="e">
        <v>#REF!</v>
      </c>
      <c r="AB125" s="22" t="e">
        <v>#REF!</v>
      </c>
      <c r="AC125" s="113" t="e">
        <v>#REF!</v>
      </c>
      <c r="AD125" s="22" t="e">
        <v>#REF!</v>
      </c>
      <c r="AE125" s="113" t="e">
        <v>#REF!</v>
      </c>
      <c r="AF125" s="22" t="e">
        <v>#REF!</v>
      </c>
      <c r="AG125" s="113" t="e">
        <v>#REF!</v>
      </c>
      <c r="AH125" s="22" t="e">
        <v>#REF!</v>
      </c>
      <c r="AI125" s="113" t="e">
        <v>#REF!</v>
      </c>
      <c r="AJ125" s="22" t="e">
        <v>#REF!</v>
      </c>
      <c r="AK125" s="99" t="e">
        <v>#REF!</v>
      </c>
      <c r="AL125" s="96" t="e">
        <v>#REF!</v>
      </c>
      <c r="AM125" s="115" t="e">
        <v>#REF!</v>
      </c>
      <c r="AN125" s="117" t="e">
        <v>#REF!</v>
      </c>
      <c r="AO125" s="100" t="e">
        <v>#REF!</v>
      </c>
      <c r="AP125" s="101" t="e">
        <v>#REF!</v>
      </c>
      <c r="AQ125" s="103" t="e">
        <v>#REF!</v>
      </c>
      <c r="AR125" s="104" t="e">
        <v>#REF!</v>
      </c>
      <c r="AS125" s="22" t="e">
        <v>#REF!</v>
      </c>
      <c r="AT125" s="101" t="e">
        <v>#REF!</v>
      </c>
      <c r="AU125" s="103" t="e">
        <v>#REF!</v>
      </c>
      <c r="AV125" s="104" t="e">
        <v>#REF!</v>
      </c>
      <c r="AW125" s="103" t="e">
        <v>#REF!</v>
      </c>
      <c r="AX125" s="104" t="e">
        <v>#REF!</v>
      </c>
      <c r="AY125" s="103" t="e">
        <v>#REF!</v>
      </c>
      <c r="AZ125" s="104" t="e">
        <v>#REF!</v>
      </c>
      <c r="BA125" s="103" t="e">
        <v>#REF!</v>
      </c>
      <c r="BB125" s="104" t="e">
        <v>#REF!</v>
      </c>
      <c r="BC125" s="103" t="e">
        <v>#REF!</v>
      </c>
      <c r="BD125" s="104" t="e">
        <v>#REF!</v>
      </c>
      <c r="BE125" s="103" t="e">
        <v>#REF!</v>
      </c>
      <c r="BF125" s="104" t="e">
        <v>#REF!</v>
      </c>
      <c r="BG125" s="103" t="e">
        <v>#REF!</v>
      </c>
      <c r="BH125" s="104" t="e">
        <v>#REF!</v>
      </c>
      <c r="BI125" s="103" t="e">
        <v>#REF!</v>
      </c>
      <c r="BJ125" s="104" t="e">
        <v>#REF!</v>
      </c>
      <c r="BK125" s="103" t="e">
        <v>#REF!</v>
      </c>
      <c r="BL125" s="104" t="e">
        <v>#REF!</v>
      </c>
      <c r="BM125" s="103" t="e">
        <v>#REF!</v>
      </c>
      <c r="BN125" s="104" t="e">
        <v>#REF!</v>
      </c>
      <c r="BO125" s="103" t="e">
        <v>#REF!</v>
      </c>
      <c r="BP125" s="104" t="e">
        <v>#REF!</v>
      </c>
      <c r="BQ125" s="103" t="e">
        <v>#REF!</v>
      </c>
      <c r="BR125" s="101" t="e">
        <v>#REF!</v>
      </c>
      <c r="BS125" s="103" t="e">
        <v>#REF!</v>
      </c>
      <c r="BT125" s="102" t="e">
        <v>#REF!</v>
      </c>
      <c r="BU125" s="103" t="e">
        <v>#REF!</v>
      </c>
      <c r="BV125" s="102" t="e">
        <v>#REF!</v>
      </c>
      <c r="BW125" s="103" t="e">
        <v>#REF!</v>
      </c>
      <c r="BX125" s="102" t="e">
        <v>#REF!</v>
      </c>
      <c r="BY125" s="103" t="e">
        <v>#REF!</v>
      </c>
      <c r="BZ125" s="102" t="e">
        <v>#REF!</v>
      </c>
      <c r="CA125" s="103" t="e">
        <v>#REF!</v>
      </c>
      <c r="CB125" s="102" t="e">
        <v>#REF!</v>
      </c>
      <c r="CC125" s="103" t="e">
        <v>#REF!</v>
      </c>
      <c r="CD125" s="101" t="e">
        <v>#REF!</v>
      </c>
      <c r="CE125" s="22" t="e">
        <v>#REF!</v>
      </c>
      <c r="CF125" s="101" t="e">
        <v>#REF!</v>
      </c>
      <c r="CG125" s="22" t="e">
        <v>#REF!</v>
      </c>
      <c r="CH125" s="101" t="e">
        <v>#REF!</v>
      </c>
      <c r="CI125" s="187" t="e">
        <v>#REF!</v>
      </c>
      <c r="CJ125" s="187" t="e">
        <v>#REF!</v>
      </c>
      <c r="CK125" s="8" t="e">
        <v>#REF!</v>
      </c>
      <c r="CL125" s="8" t="e">
        <v>#REF!</v>
      </c>
      <c r="CM125" s="8" t="e">
        <v>#REF!</v>
      </c>
      <c r="CN125" s="8" t="e">
        <v>#REF!</v>
      </c>
      <c r="CO125" s="8" t="e">
        <v>#REF!</v>
      </c>
    </row>
    <row r="126" spans="2:93" x14ac:dyDescent="0.25">
      <c r="B126" s="411"/>
      <c r="C126" s="237" t="str">
        <f t="shared" si="13"/>
        <v>2011RC</v>
      </c>
      <c r="D126" s="237">
        <f t="shared" si="14"/>
        <v>2011</v>
      </c>
      <c r="E126" s="237" t="s">
        <v>27</v>
      </c>
      <c r="F126" s="26" t="str">
        <f>VLOOKUP(E126,'Bases de Cálculo'!$B$9:$M$38,12,FALSE)</f>
        <v>Primario</v>
      </c>
      <c r="G126" s="26" t="str">
        <f>VLOOKUP(E126,'Bases de Cálculo'!$B$9:$N$38,13,FALSE)</f>
        <v>Renovable</v>
      </c>
      <c r="H126" s="237" t="e">
        <v>#REF!</v>
      </c>
      <c r="I126" s="96" t="e">
        <v>#REF!</v>
      </c>
      <c r="J126" s="22" t="e">
        <v>#REF!</v>
      </c>
      <c r="K126" s="97" t="e">
        <v>#REF!</v>
      </c>
      <c r="L126" s="22" t="e">
        <v>#REF!</v>
      </c>
      <c r="M126" s="97" t="e">
        <v>#REF!</v>
      </c>
      <c r="N126" s="22" t="e">
        <v>#REF!</v>
      </c>
      <c r="O126" s="97" t="e">
        <v>#REF!</v>
      </c>
      <c r="P126" s="22" t="e">
        <v>#REF!</v>
      </c>
      <c r="Q126" s="97" t="e">
        <v>#REF!</v>
      </c>
      <c r="R126" s="22" t="e">
        <v>#REF!</v>
      </c>
      <c r="S126" s="97" t="e">
        <v>#REF!</v>
      </c>
      <c r="T126" s="22" t="e">
        <v>#REF!</v>
      </c>
      <c r="U126" s="98" t="e">
        <v>#REF!</v>
      </c>
      <c r="V126" s="22" t="e">
        <v>#REF!</v>
      </c>
      <c r="W126" s="98" t="e">
        <v>#REF!</v>
      </c>
      <c r="X126" s="22" t="e">
        <v>#REF!</v>
      </c>
      <c r="Y126" s="99" t="e">
        <v>#REF!</v>
      </c>
      <c r="Z126" s="22" t="e">
        <v>#REF!</v>
      </c>
      <c r="AA126" s="113" t="e">
        <v>#REF!</v>
      </c>
      <c r="AB126" s="22" t="e">
        <v>#REF!</v>
      </c>
      <c r="AC126" s="113" t="e">
        <v>#REF!</v>
      </c>
      <c r="AD126" s="22" t="e">
        <v>#REF!</v>
      </c>
      <c r="AE126" s="113" t="e">
        <v>#REF!</v>
      </c>
      <c r="AF126" s="22" t="e">
        <v>#REF!</v>
      </c>
      <c r="AG126" s="113" t="e">
        <v>#REF!</v>
      </c>
      <c r="AH126" s="22" t="e">
        <v>#REF!</v>
      </c>
      <c r="AI126" s="113" t="e">
        <v>#REF!</v>
      </c>
      <c r="AJ126" s="22" t="e">
        <v>#REF!</v>
      </c>
      <c r="AK126" s="99" t="e">
        <v>#REF!</v>
      </c>
      <c r="AL126" s="96" t="e">
        <v>#REF!</v>
      </c>
      <c r="AM126" s="115" t="e">
        <v>#REF!</v>
      </c>
      <c r="AN126" s="117" t="e">
        <v>#REF!</v>
      </c>
      <c r="AO126" s="100" t="e">
        <v>#REF!</v>
      </c>
      <c r="AP126" s="101" t="e">
        <v>#REF!</v>
      </c>
      <c r="AQ126" s="103" t="e">
        <v>#REF!</v>
      </c>
      <c r="AR126" s="104" t="e">
        <v>#REF!</v>
      </c>
      <c r="AS126" s="22" t="e">
        <v>#REF!</v>
      </c>
      <c r="AT126" s="101" t="e">
        <v>#REF!</v>
      </c>
      <c r="AU126" s="103" t="e">
        <v>#REF!</v>
      </c>
      <c r="AV126" s="104" t="e">
        <v>#REF!</v>
      </c>
      <c r="AW126" s="103" t="e">
        <v>#REF!</v>
      </c>
      <c r="AX126" s="104" t="e">
        <v>#REF!</v>
      </c>
      <c r="AY126" s="103" t="e">
        <v>#REF!</v>
      </c>
      <c r="AZ126" s="104" t="e">
        <v>#REF!</v>
      </c>
      <c r="BA126" s="103" t="e">
        <v>#REF!</v>
      </c>
      <c r="BB126" s="104" t="e">
        <v>#REF!</v>
      </c>
      <c r="BC126" s="103" t="e">
        <v>#REF!</v>
      </c>
      <c r="BD126" s="104" t="e">
        <v>#REF!</v>
      </c>
      <c r="BE126" s="103" t="e">
        <v>#REF!</v>
      </c>
      <c r="BF126" s="104" t="e">
        <v>#REF!</v>
      </c>
      <c r="BG126" s="103" t="e">
        <v>#REF!</v>
      </c>
      <c r="BH126" s="104" t="e">
        <v>#REF!</v>
      </c>
      <c r="BI126" s="103" t="e">
        <v>#REF!</v>
      </c>
      <c r="BJ126" s="104" t="e">
        <v>#REF!</v>
      </c>
      <c r="BK126" s="103" t="e">
        <v>#REF!</v>
      </c>
      <c r="BL126" s="104" t="e">
        <v>#REF!</v>
      </c>
      <c r="BM126" s="103" t="e">
        <v>#REF!</v>
      </c>
      <c r="BN126" s="104" t="e">
        <v>#REF!</v>
      </c>
      <c r="BO126" s="103" t="e">
        <v>#REF!</v>
      </c>
      <c r="BP126" s="104" t="e">
        <v>#REF!</v>
      </c>
      <c r="BQ126" s="103" t="e">
        <v>#REF!</v>
      </c>
      <c r="BR126" s="101" t="e">
        <v>#REF!</v>
      </c>
      <c r="BS126" s="103" t="e">
        <v>#REF!</v>
      </c>
      <c r="BT126" s="102" t="e">
        <v>#REF!</v>
      </c>
      <c r="BU126" s="103" t="e">
        <v>#REF!</v>
      </c>
      <c r="BV126" s="102" t="e">
        <v>#REF!</v>
      </c>
      <c r="BW126" s="103" t="e">
        <v>#REF!</v>
      </c>
      <c r="BX126" s="102" t="e">
        <v>#REF!</v>
      </c>
      <c r="BY126" s="103" t="e">
        <v>#REF!</v>
      </c>
      <c r="BZ126" s="102" t="e">
        <v>#REF!</v>
      </c>
      <c r="CA126" s="103" t="e">
        <v>#REF!</v>
      </c>
      <c r="CB126" s="102" t="e">
        <v>#REF!</v>
      </c>
      <c r="CC126" s="103" t="e">
        <v>#REF!</v>
      </c>
      <c r="CD126" s="101" t="e">
        <v>#REF!</v>
      </c>
      <c r="CE126" s="22" t="e">
        <v>#REF!</v>
      </c>
      <c r="CF126" s="101" t="e">
        <v>#REF!</v>
      </c>
      <c r="CG126" s="22" t="e">
        <v>#REF!</v>
      </c>
      <c r="CH126" s="101" t="e">
        <v>#REF!</v>
      </c>
      <c r="CI126" s="187" t="e">
        <v>#REF!</v>
      </c>
      <c r="CJ126" s="187" t="e">
        <v>#REF!</v>
      </c>
      <c r="CK126" s="8" t="e">
        <v>#REF!</v>
      </c>
      <c r="CL126" s="8" t="e">
        <v>#REF!</v>
      </c>
      <c r="CM126" s="8" t="e">
        <v>#REF!</v>
      </c>
      <c r="CN126" s="8" t="e">
        <v>#REF!</v>
      </c>
      <c r="CO126" s="8" t="e">
        <v>#REF!</v>
      </c>
    </row>
    <row r="127" spans="2:93" x14ac:dyDescent="0.25">
      <c r="B127" s="411"/>
      <c r="C127" s="237" t="str">
        <f t="shared" si="13"/>
        <v>2011OR</v>
      </c>
      <c r="D127" s="237">
        <f t="shared" si="14"/>
        <v>2011</v>
      </c>
      <c r="E127" s="237" t="s">
        <v>113</v>
      </c>
      <c r="F127" s="26" t="str">
        <f>VLOOKUP(E127,'Bases de Cálculo'!$B$9:$M$38,12,FALSE)</f>
        <v>Primario</v>
      </c>
      <c r="G127" s="26" t="str">
        <f>VLOOKUP(E127,'Bases de Cálculo'!$B$9:$N$38,13,FALSE)</f>
        <v>Renovable</v>
      </c>
      <c r="H127" s="237" t="e">
        <v>#REF!</v>
      </c>
      <c r="I127" s="96" t="e">
        <v>#REF!</v>
      </c>
      <c r="J127" s="22" t="e">
        <v>#REF!</v>
      </c>
      <c r="K127" s="97" t="e">
        <v>#REF!</v>
      </c>
      <c r="L127" s="22" t="e">
        <v>#REF!</v>
      </c>
      <c r="M127" s="97" t="e">
        <v>#REF!</v>
      </c>
      <c r="N127" s="22" t="e">
        <v>#REF!</v>
      </c>
      <c r="O127" s="97" t="e">
        <v>#REF!</v>
      </c>
      <c r="P127" s="22" t="e">
        <v>#REF!</v>
      </c>
      <c r="Q127" s="97" t="e">
        <v>#REF!</v>
      </c>
      <c r="R127" s="22" t="e">
        <v>#REF!</v>
      </c>
      <c r="S127" s="97" t="e">
        <v>#REF!</v>
      </c>
      <c r="T127" s="22" t="e">
        <v>#REF!</v>
      </c>
      <c r="U127" s="98" t="e">
        <v>#REF!</v>
      </c>
      <c r="V127" s="22" t="e">
        <v>#REF!</v>
      </c>
      <c r="W127" s="98" t="e">
        <v>#REF!</v>
      </c>
      <c r="X127" s="22" t="e">
        <v>#REF!</v>
      </c>
      <c r="Y127" s="99" t="e">
        <v>#REF!</v>
      </c>
      <c r="Z127" s="22" t="e">
        <v>#REF!</v>
      </c>
      <c r="AA127" s="113" t="e">
        <v>#REF!</v>
      </c>
      <c r="AB127" s="22" t="e">
        <v>#REF!</v>
      </c>
      <c r="AC127" s="113" t="e">
        <v>#REF!</v>
      </c>
      <c r="AD127" s="22" t="e">
        <v>#REF!</v>
      </c>
      <c r="AE127" s="113" t="e">
        <v>#REF!</v>
      </c>
      <c r="AF127" s="22" t="e">
        <v>#REF!</v>
      </c>
      <c r="AG127" s="113" t="e">
        <v>#REF!</v>
      </c>
      <c r="AH127" s="22" t="e">
        <v>#REF!</v>
      </c>
      <c r="AI127" s="113" t="e">
        <v>#REF!</v>
      </c>
      <c r="AJ127" s="22" t="e">
        <v>#REF!</v>
      </c>
      <c r="AK127" s="99" t="e">
        <v>#REF!</v>
      </c>
      <c r="AL127" s="96" t="e">
        <v>#REF!</v>
      </c>
      <c r="AM127" s="115" t="e">
        <v>#REF!</v>
      </c>
      <c r="AN127" s="117" t="e">
        <v>#REF!</v>
      </c>
      <c r="AO127" s="100" t="e">
        <v>#REF!</v>
      </c>
      <c r="AP127" s="101" t="e">
        <v>#REF!</v>
      </c>
      <c r="AQ127" s="103" t="e">
        <v>#REF!</v>
      </c>
      <c r="AR127" s="104" t="e">
        <v>#REF!</v>
      </c>
      <c r="AS127" s="22" t="e">
        <v>#REF!</v>
      </c>
      <c r="AT127" s="101" t="e">
        <v>#REF!</v>
      </c>
      <c r="AU127" s="103" t="e">
        <v>#REF!</v>
      </c>
      <c r="AV127" s="104" t="e">
        <v>#REF!</v>
      </c>
      <c r="AW127" s="103" t="e">
        <v>#REF!</v>
      </c>
      <c r="AX127" s="104" t="e">
        <v>#REF!</v>
      </c>
      <c r="AY127" s="103" t="e">
        <v>#REF!</v>
      </c>
      <c r="AZ127" s="104" t="e">
        <v>#REF!</v>
      </c>
      <c r="BA127" s="103" t="e">
        <v>#REF!</v>
      </c>
      <c r="BB127" s="104" t="e">
        <v>#REF!</v>
      </c>
      <c r="BC127" s="103" t="e">
        <v>#REF!</v>
      </c>
      <c r="BD127" s="104" t="e">
        <v>#REF!</v>
      </c>
      <c r="BE127" s="103" t="e">
        <v>#REF!</v>
      </c>
      <c r="BF127" s="104" t="e">
        <v>#REF!</v>
      </c>
      <c r="BG127" s="103" t="e">
        <v>#REF!</v>
      </c>
      <c r="BH127" s="104" t="e">
        <v>#REF!</v>
      </c>
      <c r="BI127" s="103" t="e">
        <v>#REF!</v>
      </c>
      <c r="BJ127" s="104" t="e">
        <v>#REF!</v>
      </c>
      <c r="BK127" s="103" t="e">
        <v>#REF!</v>
      </c>
      <c r="BL127" s="104" t="e">
        <v>#REF!</v>
      </c>
      <c r="BM127" s="103" t="e">
        <v>#REF!</v>
      </c>
      <c r="BN127" s="104" t="e">
        <v>#REF!</v>
      </c>
      <c r="BO127" s="103" t="e">
        <v>#REF!</v>
      </c>
      <c r="BP127" s="104" t="e">
        <v>#REF!</v>
      </c>
      <c r="BQ127" s="103" t="e">
        <v>#REF!</v>
      </c>
      <c r="BR127" s="101" t="e">
        <v>#REF!</v>
      </c>
      <c r="BS127" s="103" t="e">
        <v>#REF!</v>
      </c>
      <c r="BT127" s="102" t="e">
        <v>#REF!</v>
      </c>
      <c r="BU127" s="103" t="e">
        <v>#REF!</v>
      </c>
      <c r="BV127" s="102" t="e">
        <v>#REF!</v>
      </c>
      <c r="BW127" s="103" t="e">
        <v>#REF!</v>
      </c>
      <c r="BX127" s="102" t="e">
        <v>#REF!</v>
      </c>
      <c r="BY127" s="103" t="e">
        <v>#REF!</v>
      </c>
      <c r="BZ127" s="102" t="e">
        <v>#REF!</v>
      </c>
      <c r="CA127" s="103" t="e">
        <v>#REF!</v>
      </c>
      <c r="CB127" s="102" t="e">
        <v>#REF!</v>
      </c>
      <c r="CC127" s="103" t="e">
        <v>#REF!</v>
      </c>
      <c r="CD127" s="101" t="e">
        <v>#REF!</v>
      </c>
      <c r="CE127" s="22" t="e">
        <v>#REF!</v>
      </c>
      <c r="CF127" s="101" t="e">
        <v>#REF!</v>
      </c>
      <c r="CG127" s="22" t="e">
        <v>#REF!</v>
      </c>
      <c r="CH127" s="101" t="e">
        <v>#REF!</v>
      </c>
      <c r="CI127" s="187" t="e">
        <v>#REF!</v>
      </c>
      <c r="CJ127" s="187" t="e">
        <v>#REF!</v>
      </c>
      <c r="CK127" s="8" t="e">
        <v>#REF!</v>
      </c>
      <c r="CL127" s="8" t="e">
        <v>#REF!</v>
      </c>
      <c r="CM127" s="8" t="e">
        <v>#REF!</v>
      </c>
      <c r="CN127" s="8" t="e">
        <v>#REF!</v>
      </c>
      <c r="CO127" s="8" t="e">
        <v>#REF!</v>
      </c>
    </row>
    <row r="128" spans="2:93" x14ac:dyDescent="0.25">
      <c r="B128" s="410" t="s">
        <v>42</v>
      </c>
      <c r="C128" s="15" t="str">
        <f t="shared" si="13"/>
        <v>2011TOTALS</v>
      </c>
      <c r="D128" s="238">
        <f t="shared" si="14"/>
        <v>2011</v>
      </c>
      <c r="E128" s="15" t="s">
        <v>258</v>
      </c>
      <c r="F128" s="87" t="e">
        <f>VLOOKUP(E128,'Bases de Cálculo'!$B$9:$M$38,12,FALSE)</f>
        <v>#N/A</v>
      </c>
      <c r="G128" s="87" t="e">
        <f>VLOOKUP(E128,'Bases de Cálculo'!$B$9:$N$38,13,FALSE)</f>
        <v>#N/A</v>
      </c>
      <c r="H128" s="238" t="e">
        <v>#REF!</v>
      </c>
      <c r="I128" s="156" t="e">
        <v>#REF!</v>
      </c>
      <c r="J128" s="22" t="e">
        <v>#REF!</v>
      </c>
      <c r="K128" s="23" t="e">
        <v>#REF!</v>
      </c>
      <c r="L128" s="22" t="e">
        <v>#REF!</v>
      </c>
      <c r="M128" s="23" t="e">
        <v>#REF!</v>
      </c>
      <c r="N128" s="22" t="e">
        <v>#REF!</v>
      </c>
      <c r="O128" s="23" t="e">
        <v>#REF!</v>
      </c>
      <c r="P128" s="22" t="e">
        <v>#REF!</v>
      </c>
      <c r="Q128" s="23" t="e">
        <v>#REF!</v>
      </c>
      <c r="R128" s="22" t="e">
        <v>#REF!</v>
      </c>
      <c r="S128" s="23" t="e">
        <v>#REF!</v>
      </c>
      <c r="T128" s="22" t="e">
        <v>#REF!</v>
      </c>
      <c r="U128" s="23" t="e">
        <v>#REF!</v>
      </c>
      <c r="V128" s="22" t="e">
        <v>#REF!</v>
      </c>
      <c r="W128" s="23" t="e">
        <v>#REF!</v>
      </c>
      <c r="X128" s="22" t="e">
        <v>#REF!</v>
      </c>
      <c r="Y128" s="156" t="e">
        <v>#REF!</v>
      </c>
      <c r="Z128" s="22" t="e">
        <v>#REF!</v>
      </c>
      <c r="AA128" s="23" t="e">
        <v>#REF!</v>
      </c>
      <c r="AB128" s="22" t="e">
        <v>#REF!</v>
      </c>
      <c r="AC128" s="23" t="e">
        <v>#REF!</v>
      </c>
      <c r="AD128" s="22" t="e">
        <v>#REF!</v>
      </c>
      <c r="AE128" s="23" t="e">
        <v>#REF!</v>
      </c>
      <c r="AF128" s="22" t="e">
        <v>#REF!</v>
      </c>
      <c r="AG128" s="23" t="e">
        <v>#REF!</v>
      </c>
      <c r="AH128" s="22" t="e">
        <v>#REF!</v>
      </c>
      <c r="AI128" s="23" t="e">
        <v>#REF!</v>
      </c>
      <c r="AJ128" s="22" t="e">
        <v>#REF!</v>
      </c>
      <c r="AK128" s="23" t="e">
        <v>#REF!</v>
      </c>
      <c r="AL128" s="156" t="e">
        <v>#REF!</v>
      </c>
      <c r="AM128" s="22" t="e">
        <v>#REF!</v>
      </c>
      <c r="AN128" s="156" t="e">
        <v>#REF!</v>
      </c>
      <c r="AO128" s="22" t="e">
        <v>#REF!</v>
      </c>
      <c r="AP128" s="23" t="e">
        <v>#REF!</v>
      </c>
      <c r="AQ128" s="22" t="e">
        <v>#REF!</v>
      </c>
      <c r="AR128" s="23" t="e">
        <v>#REF!</v>
      </c>
      <c r="AS128" s="22" t="e">
        <v>#REF!</v>
      </c>
      <c r="AT128" s="156" t="e">
        <v>#REF!</v>
      </c>
      <c r="AU128" s="22" t="e">
        <v>#REF!</v>
      </c>
      <c r="AV128" s="23" t="e">
        <v>#REF!</v>
      </c>
      <c r="AW128" s="22" t="e">
        <v>#REF!</v>
      </c>
      <c r="AX128" s="23" t="e">
        <v>#REF!</v>
      </c>
      <c r="AY128" s="22" t="e">
        <v>#REF!</v>
      </c>
      <c r="AZ128" s="23" t="e">
        <v>#REF!</v>
      </c>
      <c r="BA128" s="22" t="e">
        <v>#REF!</v>
      </c>
      <c r="BB128" s="23" t="e">
        <v>#REF!</v>
      </c>
      <c r="BC128" s="22" t="e">
        <v>#REF!</v>
      </c>
      <c r="BD128" s="23" t="e">
        <v>#REF!</v>
      </c>
      <c r="BE128" s="22" t="e">
        <v>#REF!</v>
      </c>
      <c r="BF128" s="23" t="e">
        <v>#REF!</v>
      </c>
      <c r="BG128" s="22" t="e">
        <v>#REF!</v>
      </c>
      <c r="BH128" s="23" t="e">
        <v>#REF!</v>
      </c>
      <c r="BI128" s="22" t="e">
        <v>#REF!</v>
      </c>
      <c r="BJ128" s="23" t="e">
        <v>#REF!</v>
      </c>
      <c r="BK128" s="22" t="e">
        <v>#REF!</v>
      </c>
      <c r="BL128" s="23" t="e">
        <v>#REF!</v>
      </c>
      <c r="BM128" s="22" t="e">
        <v>#REF!</v>
      </c>
      <c r="BN128" s="23" t="e">
        <v>#REF!</v>
      </c>
      <c r="BO128" s="22" t="e">
        <v>#REF!</v>
      </c>
      <c r="BP128" s="23" t="e">
        <v>#REF!</v>
      </c>
      <c r="BQ128" s="22" t="e">
        <v>#REF!</v>
      </c>
      <c r="BR128" s="156" t="e">
        <v>#REF!</v>
      </c>
      <c r="BS128" s="22" t="e">
        <v>#REF!</v>
      </c>
      <c r="BT128" s="23" t="e">
        <v>#REF!</v>
      </c>
      <c r="BU128" s="22" t="e">
        <v>#REF!</v>
      </c>
      <c r="BV128" s="23" t="e">
        <v>#REF!</v>
      </c>
      <c r="BW128" s="22" t="e">
        <v>#REF!</v>
      </c>
      <c r="BX128" s="23" t="e">
        <v>#REF!</v>
      </c>
      <c r="BY128" s="22" t="e">
        <v>#REF!</v>
      </c>
      <c r="BZ128" s="23" t="e">
        <v>#REF!</v>
      </c>
      <c r="CA128" s="22" t="e">
        <v>#REF!</v>
      </c>
      <c r="CB128" s="23" t="e">
        <v>#REF!</v>
      </c>
      <c r="CC128" s="22" t="e">
        <v>#REF!</v>
      </c>
      <c r="CD128" s="156" t="e">
        <v>#REF!</v>
      </c>
      <c r="CE128" s="22" t="e">
        <v>#REF!</v>
      </c>
      <c r="CF128" s="156" t="e">
        <v>#REF!</v>
      </c>
      <c r="CG128" s="22" t="e">
        <v>#REF!</v>
      </c>
      <c r="CH128" s="156" t="e">
        <v>#REF!</v>
      </c>
      <c r="CI128" s="187" t="e">
        <v>#REF!</v>
      </c>
      <c r="CJ128" s="187" t="e">
        <v>#REF!</v>
      </c>
      <c r="CK128" s="8" t="e">
        <v>#REF!</v>
      </c>
      <c r="CL128" s="8" t="e">
        <v>#REF!</v>
      </c>
      <c r="CM128" s="8" t="e">
        <v>#REF!</v>
      </c>
      <c r="CN128" s="8" t="e">
        <v>#REF!</v>
      </c>
      <c r="CO128" s="8" t="e">
        <v>#REF!</v>
      </c>
    </row>
    <row r="129" spans="2:93" x14ac:dyDescent="0.25">
      <c r="B129" s="410"/>
      <c r="C129" s="15" t="str">
        <f t="shared" si="13"/>
        <v>2011AC</v>
      </c>
      <c r="D129" s="238">
        <f t="shared" si="14"/>
        <v>2011</v>
      </c>
      <c r="E129" s="15" t="s">
        <v>28</v>
      </c>
      <c r="F129" s="87" t="str">
        <f>VLOOKUP(E129,'Bases de Cálculo'!$B$9:$M$38,12,FALSE)</f>
        <v>Secundario</v>
      </c>
      <c r="G129" s="87" t="str">
        <f>VLOOKUP(E129,'Bases de Cálculo'!$B$9:$N$38,13,FALSE)</f>
        <v>Renovable</v>
      </c>
      <c r="H129" s="238" t="e">
        <v>#REF!</v>
      </c>
      <c r="I129" s="96" t="e">
        <v>#REF!</v>
      </c>
      <c r="J129" s="22" t="e">
        <v>#REF!</v>
      </c>
      <c r="K129" s="97" t="e">
        <v>#REF!</v>
      </c>
      <c r="L129" s="22" t="e">
        <v>#REF!</v>
      </c>
      <c r="M129" s="97" t="e">
        <v>#REF!</v>
      </c>
      <c r="N129" s="22" t="e">
        <v>#REF!</v>
      </c>
      <c r="O129" s="97" t="e">
        <v>#REF!</v>
      </c>
      <c r="P129" s="22" t="e">
        <v>#REF!</v>
      </c>
      <c r="Q129" s="97" t="e">
        <v>#REF!</v>
      </c>
      <c r="R129" s="22" t="e">
        <v>#REF!</v>
      </c>
      <c r="S129" s="97" t="e">
        <v>#REF!</v>
      </c>
      <c r="T129" s="22" t="e">
        <v>#REF!</v>
      </c>
      <c r="U129" s="98" t="e">
        <v>#REF!</v>
      </c>
      <c r="V129" s="22" t="e">
        <v>#REF!</v>
      </c>
      <c r="W129" s="98" t="e">
        <v>#REF!</v>
      </c>
      <c r="X129" s="22" t="e">
        <v>#REF!</v>
      </c>
      <c r="Y129" s="99" t="e">
        <v>#REF!</v>
      </c>
      <c r="Z129" s="22" t="e">
        <v>#REF!</v>
      </c>
      <c r="AA129" s="113" t="e">
        <v>#REF!</v>
      </c>
      <c r="AB129" s="22" t="e">
        <v>#REF!</v>
      </c>
      <c r="AC129" s="113" t="e">
        <v>#REF!</v>
      </c>
      <c r="AD129" s="22" t="e">
        <v>#REF!</v>
      </c>
      <c r="AE129" s="113" t="e">
        <v>#REF!</v>
      </c>
      <c r="AF129" s="22" t="e">
        <v>#REF!</v>
      </c>
      <c r="AG129" s="113" t="e">
        <v>#REF!</v>
      </c>
      <c r="AH129" s="22" t="e">
        <v>#REF!</v>
      </c>
      <c r="AI129" s="113" t="e">
        <v>#REF!</v>
      </c>
      <c r="AJ129" s="22" t="e">
        <v>#REF!</v>
      </c>
      <c r="AK129" s="99" t="e">
        <v>#REF!</v>
      </c>
      <c r="AL129" s="96" t="e">
        <v>#REF!</v>
      </c>
      <c r="AM129" s="115" t="e">
        <v>#REF!</v>
      </c>
      <c r="AN129" s="117" t="e">
        <v>#REF!</v>
      </c>
      <c r="AO129" s="100" t="e">
        <v>#REF!</v>
      </c>
      <c r="AP129" s="101" t="e">
        <v>#REF!</v>
      </c>
      <c r="AQ129" s="103" t="e">
        <v>#REF!</v>
      </c>
      <c r="AR129" s="104" t="e">
        <v>#REF!</v>
      </c>
      <c r="AS129" s="22" t="e">
        <v>#REF!</v>
      </c>
      <c r="AT129" s="101" t="e">
        <v>#REF!</v>
      </c>
      <c r="AU129" s="103" t="e">
        <v>#REF!</v>
      </c>
      <c r="AV129" s="104" t="e">
        <v>#REF!</v>
      </c>
      <c r="AW129" s="103" t="e">
        <v>#REF!</v>
      </c>
      <c r="AX129" s="104" t="e">
        <v>#REF!</v>
      </c>
      <c r="AY129" s="103" t="e">
        <v>#REF!</v>
      </c>
      <c r="AZ129" s="104" t="e">
        <v>#REF!</v>
      </c>
      <c r="BA129" s="103" t="e">
        <v>#REF!</v>
      </c>
      <c r="BB129" s="104" t="e">
        <v>#REF!</v>
      </c>
      <c r="BC129" s="103" t="e">
        <v>#REF!</v>
      </c>
      <c r="BD129" s="104" t="e">
        <v>#REF!</v>
      </c>
      <c r="BE129" s="103" t="e">
        <v>#REF!</v>
      </c>
      <c r="BF129" s="104" t="e">
        <v>#REF!</v>
      </c>
      <c r="BG129" s="103" t="e">
        <v>#REF!</v>
      </c>
      <c r="BH129" s="104" t="e">
        <v>#REF!</v>
      </c>
      <c r="BI129" s="103" t="e">
        <v>#REF!</v>
      </c>
      <c r="BJ129" s="104" t="e">
        <v>#REF!</v>
      </c>
      <c r="BK129" s="103" t="e">
        <v>#REF!</v>
      </c>
      <c r="BL129" s="104" t="e">
        <v>#REF!</v>
      </c>
      <c r="BM129" s="103" t="e">
        <v>#REF!</v>
      </c>
      <c r="BN129" s="104" t="e">
        <v>#REF!</v>
      </c>
      <c r="BO129" s="103" t="e">
        <v>#REF!</v>
      </c>
      <c r="BP129" s="104" t="e">
        <v>#REF!</v>
      </c>
      <c r="BQ129" s="103" t="e">
        <v>#REF!</v>
      </c>
      <c r="BR129" s="101" t="e">
        <v>#REF!</v>
      </c>
      <c r="BS129" s="103" t="e">
        <v>#REF!</v>
      </c>
      <c r="BT129" s="102" t="e">
        <v>#REF!</v>
      </c>
      <c r="BU129" s="103" t="e">
        <v>#REF!</v>
      </c>
      <c r="BV129" s="102" t="e">
        <v>#REF!</v>
      </c>
      <c r="BW129" s="103" t="e">
        <v>#REF!</v>
      </c>
      <c r="BX129" s="102" t="e">
        <v>#REF!</v>
      </c>
      <c r="BY129" s="103" t="e">
        <v>#REF!</v>
      </c>
      <c r="BZ129" s="102" t="e">
        <v>#REF!</v>
      </c>
      <c r="CA129" s="103" t="e">
        <v>#REF!</v>
      </c>
      <c r="CB129" s="102" t="e">
        <v>#REF!</v>
      </c>
      <c r="CC129" s="103" t="e">
        <v>#REF!</v>
      </c>
      <c r="CD129" s="101" t="e">
        <v>#REF!</v>
      </c>
      <c r="CE129" s="22" t="e">
        <v>#REF!</v>
      </c>
      <c r="CF129" s="101" t="e">
        <v>#REF!</v>
      </c>
      <c r="CG129" s="22" t="e">
        <v>#REF!</v>
      </c>
      <c r="CH129" s="101" t="e">
        <v>#REF!</v>
      </c>
      <c r="CI129" s="187" t="e">
        <v>#REF!</v>
      </c>
      <c r="CJ129" s="187" t="e">
        <v>#REF!</v>
      </c>
      <c r="CK129" s="8" t="e">
        <v>#REF!</v>
      </c>
      <c r="CL129" s="8" t="e">
        <v>#REF!</v>
      </c>
      <c r="CM129" s="8" t="e">
        <v>#REF!</v>
      </c>
      <c r="CN129" s="8" t="e">
        <v>#REF!</v>
      </c>
      <c r="CO129" s="8" t="e">
        <v>#REF!</v>
      </c>
    </row>
    <row r="130" spans="2:93" x14ac:dyDescent="0.25">
      <c r="B130" s="410"/>
      <c r="C130" s="15" t="str">
        <f t="shared" si="13"/>
        <v>2011BI</v>
      </c>
      <c r="D130" s="238">
        <f t="shared" si="14"/>
        <v>2011</v>
      </c>
      <c r="E130" s="15" t="s">
        <v>29</v>
      </c>
      <c r="F130" s="87" t="str">
        <f>VLOOKUP(E130,'Bases de Cálculo'!$B$9:$M$38,12,FALSE)</f>
        <v>Secundario</v>
      </c>
      <c r="G130" s="87" t="str">
        <f>VLOOKUP(E130,'Bases de Cálculo'!$B$9:$N$38,13,FALSE)</f>
        <v>Renovable</v>
      </c>
      <c r="H130" s="238" t="e">
        <v>#REF!</v>
      </c>
      <c r="I130" s="96" t="e">
        <v>#REF!</v>
      </c>
      <c r="J130" s="22" t="e">
        <v>#REF!</v>
      </c>
      <c r="K130" s="97" t="e">
        <v>#REF!</v>
      </c>
      <c r="L130" s="22" t="e">
        <v>#REF!</v>
      </c>
      <c r="M130" s="97" t="e">
        <v>#REF!</v>
      </c>
      <c r="N130" s="22" t="e">
        <v>#REF!</v>
      </c>
      <c r="O130" s="97" t="e">
        <v>#REF!</v>
      </c>
      <c r="P130" s="22" t="e">
        <v>#REF!</v>
      </c>
      <c r="Q130" s="97" t="e">
        <v>#REF!</v>
      </c>
      <c r="R130" s="22" t="e">
        <v>#REF!</v>
      </c>
      <c r="S130" s="97" t="e">
        <v>#REF!</v>
      </c>
      <c r="T130" s="22" t="e">
        <v>#REF!</v>
      </c>
      <c r="U130" s="98" t="e">
        <v>#REF!</v>
      </c>
      <c r="V130" s="22" t="e">
        <v>#REF!</v>
      </c>
      <c r="W130" s="98" t="e">
        <v>#REF!</v>
      </c>
      <c r="X130" s="22" t="e">
        <v>#REF!</v>
      </c>
      <c r="Y130" s="99" t="e">
        <v>#REF!</v>
      </c>
      <c r="Z130" s="22" t="e">
        <v>#REF!</v>
      </c>
      <c r="AA130" s="113" t="e">
        <v>#REF!</v>
      </c>
      <c r="AB130" s="22" t="e">
        <v>#REF!</v>
      </c>
      <c r="AC130" s="113" t="e">
        <v>#REF!</v>
      </c>
      <c r="AD130" s="22" t="e">
        <v>#REF!</v>
      </c>
      <c r="AE130" s="113" t="e">
        <v>#REF!</v>
      </c>
      <c r="AF130" s="22" t="e">
        <v>#REF!</v>
      </c>
      <c r="AG130" s="113" t="e">
        <v>#REF!</v>
      </c>
      <c r="AH130" s="22" t="e">
        <v>#REF!</v>
      </c>
      <c r="AI130" s="113" t="e">
        <v>#REF!</v>
      </c>
      <c r="AJ130" s="22" t="e">
        <v>#REF!</v>
      </c>
      <c r="AK130" s="99" t="e">
        <v>#REF!</v>
      </c>
      <c r="AL130" s="96" t="e">
        <v>#REF!</v>
      </c>
      <c r="AM130" s="115" t="e">
        <v>#REF!</v>
      </c>
      <c r="AN130" s="117" t="e">
        <v>#REF!</v>
      </c>
      <c r="AO130" s="100" t="e">
        <v>#REF!</v>
      </c>
      <c r="AP130" s="101" t="e">
        <v>#REF!</v>
      </c>
      <c r="AQ130" s="103" t="e">
        <v>#REF!</v>
      </c>
      <c r="AR130" s="104" t="e">
        <v>#REF!</v>
      </c>
      <c r="AS130" s="22" t="e">
        <v>#REF!</v>
      </c>
      <c r="AT130" s="101" t="e">
        <v>#REF!</v>
      </c>
      <c r="AU130" s="103" t="e">
        <v>#REF!</v>
      </c>
      <c r="AV130" s="104" t="e">
        <v>#REF!</v>
      </c>
      <c r="AW130" s="103" t="e">
        <v>#REF!</v>
      </c>
      <c r="AX130" s="104" t="e">
        <v>#REF!</v>
      </c>
      <c r="AY130" s="103" t="e">
        <v>#REF!</v>
      </c>
      <c r="AZ130" s="104" t="e">
        <v>#REF!</v>
      </c>
      <c r="BA130" s="103" t="e">
        <v>#REF!</v>
      </c>
      <c r="BB130" s="104" t="e">
        <v>#REF!</v>
      </c>
      <c r="BC130" s="103" t="e">
        <v>#REF!</v>
      </c>
      <c r="BD130" s="104" t="e">
        <v>#REF!</v>
      </c>
      <c r="BE130" s="103" t="e">
        <v>#REF!</v>
      </c>
      <c r="BF130" s="104" t="e">
        <v>#REF!</v>
      </c>
      <c r="BG130" s="103" t="e">
        <v>#REF!</v>
      </c>
      <c r="BH130" s="104" t="e">
        <v>#REF!</v>
      </c>
      <c r="BI130" s="103" t="e">
        <v>#REF!</v>
      </c>
      <c r="BJ130" s="104" t="e">
        <v>#REF!</v>
      </c>
      <c r="BK130" s="103" t="e">
        <v>#REF!</v>
      </c>
      <c r="BL130" s="104" t="e">
        <v>#REF!</v>
      </c>
      <c r="BM130" s="103" t="e">
        <v>#REF!</v>
      </c>
      <c r="BN130" s="104" t="e">
        <v>#REF!</v>
      </c>
      <c r="BO130" s="103" t="e">
        <v>#REF!</v>
      </c>
      <c r="BP130" s="104" t="e">
        <v>#REF!</v>
      </c>
      <c r="BQ130" s="103" t="e">
        <v>#REF!</v>
      </c>
      <c r="BR130" s="101" t="e">
        <v>#REF!</v>
      </c>
      <c r="BS130" s="103" t="e">
        <v>#REF!</v>
      </c>
      <c r="BT130" s="102" t="e">
        <v>#REF!</v>
      </c>
      <c r="BU130" s="103" t="e">
        <v>#REF!</v>
      </c>
      <c r="BV130" s="102" t="e">
        <v>#REF!</v>
      </c>
      <c r="BW130" s="103" t="e">
        <v>#REF!</v>
      </c>
      <c r="BX130" s="102" t="e">
        <v>#REF!</v>
      </c>
      <c r="BY130" s="103" t="e">
        <v>#REF!</v>
      </c>
      <c r="BZ130" s="102" t="e">
        <v>#REF!</v>
      </c>
      <c r="CA130" s="103" t="e">
        <v>#REF!</v>
      </c>
      <c r="CB130" s="102" t="e">
        <v>#REF!</v>
      </c>
      <c r="CC130" s="103" t="e">
        <v>#REF!</v>
      </c>
      <c r="CD130" s="101" t="e">
        <v>#REF!</v>
      </c>
      <c r="CE130" s="22" t="e">
        <v>#REF!</v>
      </c>
      <c r="CF130" s="101" t="e">
        <v>#REF!</v>
      </c>
      <c r="CG130" s="22" t="e">
        <v>#REF!</v>
      </c>
      <c r="CH130" s="101" t="e">
        <v>#REF!</v>
      </c>
      <c r="CI130" s="187" t="e">
        <v>#REF!</v>
      </c>
      <c r="CJ130" s="187" t="e">
        <v>#REF!</v>
      </c>
      <c r="CK130" s="8" t="e">
        <v>#REF!</v>
      </c>
      <c r="CL130" s="8" t="e">
        <v>#REF!</v>
      </c>
      <c r="CM130" s="8" t="e">
        <v>#REF!</v>
      </c>
      <c r="CN130" s="8" t="e">
        <v>#REF!</v>
      </c>
      <c r="CO130" s="8" t="e">
        <v>#REF!</v>
      </c>
    </row>
    <row r="131" spans="2:93" x14ac:dyDescent="0.25">
      <c r="B131" s="410"/>
      <c r="C131" s="15" t="str">
        <f t="shared" si="13"/>
        <v>2011CL</v>
      </c>
      <c r="D131" s="238">
        <f t="shared" si="14"/>
        <v>2011</v>
      </c>
      <c r="E131" s="15" t="s">
        <v>30</v>
      </c>
      <c r="F131" s="87" t="str">
        <f>VLOOKUP(E131,'Bases de Cálculo'!$B$9:$M$38,12,FALSE)</f>
        <v>Secundario</v>
      </c>
      <c r="G131" s="87" t="str">
        <f>VLOOKUP(E131,'Bases de Cálculo'!$B$9:$N$38,13,FALSE)</f>
        <v>Renovable</v>
      </c>
      <c r="H131" s="238" t="e">
        <v>#REF!</v>
      </c>
      <c r="I131" s="96" t="e">
        <v>#REF!</v>
      </c>
      <c r="J131" s="22" t="e">
        <v>#REF!</v>
      </c>
      <c r="K131" s="97" t="e">
        <v>#REF!</v>
      </c>
      <c r="L131" s="22" t="e">
        <v>#REF!</v>
      </c>
      <c r="M131" s="97" t="e">
        <v>#REF!</v>
      </c>
      <c r="N131" s="22" t="e">
        <v>#REF!</v>
      </c>
      <c r="O131" s="97" t="e">
        <v>#REF!</v>
      </c>
      <c r="P131" s="22" t="e">
        <v>#REF!</v>
      </c>
      <c r="Q131" s="97" t="e">
        <v>#REF!</v>
      </c>
      <c r="R131" s="22" t="e">
        <v>#REF!</v>
      </c>
      <c r="S131" s="97" t="e">
        <v>#REF!</v>
      </c>
      <c r="T131" s="22" t="e">
        <v>#REF!</v>
      </c>
      <c r="U131" s="98" t="e">
        <v>#REF!</v>
      </c>
      <c r="V131" s="22" t="e">
        <v>#REF!</v>
      </c>
      <c r="W131" s="98" t="e">
        <v>#REF!</v>
      </c>
      <c r="X131" s="22" t="e">
        <v>#REF!</v>
      </c>
      <c r="Y131" s="99" t="e">
        <v>#REF!</v>
      </c>
      <c r="Z131" s="22" t="e">
        <v>#REF!</v>
      </c>
      <c r="AA131" s="113" t="e">
        <v>#REF!</v>
      </c>
      <c r="AB131" s="22" t="e">
        <v>#REF!</v>
      </c>
      <c r="AC131" s="113" t="e">
        <v>#REF!</v>
      </c>
      <c r="AD131" s="22" t="e">
        <v>#REF!</v>
      </c>
      <c r="AE131" s="113" t="e">
        <v>#REF!</v>
      </c>
      <c r="AF131" s="22" t="e">
        <v>#REF!</v>
      </c>
      <c r="AG131" s="113" t="e">
        <v>#REF!</v>
      </c>
      <c r="AH131" s="22" t="e">
        <v>#REF!</v>
      </c>
      <c r="AI131" s="113" t="e">
        <v>#REF!</v>
      </c>
      <c r="AJ131" s="22" t="e">
        <v>#REF!</v>
      </c>
      <c r="AK131" s="99" t="e">
        <v>#REF!</v>
      </c>
      <c r="AL131" s="96" t="e">
        <v>#REF!</v>
      </c>
      <c r="AM131" s="115" t="e">
        <v>#REF!</v>
      </c>
      <c r="AN131" s="117" t="e">
        <v>#REF!</v>
      </c>
      <c r="AO131" s="100" t="e">
        <v>#REF!</v>
      </c>
      <c r="AP131" s="101" t="e">
        <v>#REF!</v>
      </c>
      <c r="AQ131" s="103" t="e">
        <v>#REF!</v>
      </c>
      <c r="AR131" s="104" t="e">
        <v>#REF!</v>
      </c>
      <c r="AS131" s="22" t="e">
        <v>#REF!</v>
      </c>
      <c r="AT131" s="101" t="e">
        <v>#REF!</v>
      </c>
      <c r="AU131" s="103" t="e">
        <v>#REF!</v>
      </c>
      <c r="AV131" s="104" t="e">
        <v>#REF!</v>
      </c>
      <c r="AW131" s="103" t="e">
        <v>#REF!</v>
      </c>
      <c r="AX131" s="104" t="e">
        <v>#REF!</v>
      </c>
      <c r="AY131" s="103" t="e">
        <v>#REF!</v>
      </c>
      <c r="AZ131" s="104" t="e">
        <v>#REF!</v>
      </c>
      <c r="BA131" s="103" t="e">
        <v>#REF!</v>
      </c>
      <c r="BB131" s="104" t="e">
        <v>#REF!</v>
      </c>
      <c r="BC131" s="103" t="e">
        <v>#REF!</v>
      </c>
      <c r="BD131" s="104" t="e">
        <v>#REF!</v>
      </c>
      <c r="BE131" s="103" t="e">
        <v>#REF!</v>
      </c>
      <c r="BF131" s="104" t="e">
        <v>#REF!</v>
      </c>
      <c r="BG131" s="103" t="e">
        <v>#REF!</v>
      </c>
      <c r="BH131" s="104" t="e">
        <v>#REF!</v>
      </c>
      <c r="BI131" s="103" t="e">
        <v>#REF!</v>
      </c>
      <c r="BJ131" s="104" t="e">
        <v>#REF!</v>
      </c>
      <c r="BK131" s="103" t="e">
        <v>#REF!</v>
      </c>
      <c r="BL131" s="104" t="e">
        <v>#REF!</v>
      </c>
      <c r="BM131" s="103" t="e">
        <v>#REF!</v>
      </c>
      <c r="BN131" s="104" t="e">
        <v>#REF!</v>
      </c>
      <c r="BO131" s="103" t="e">
        <v>#REF!</v>
      </c>
      <c r="BP131" s="104" t="e">
        <v>#REF!</v>
      </c>
      <c r="BQ131" s="103" t="e">
        <v>#REF!</v>
      </c>
      <c r="BR131" s="101" t="e">
        <v>#REF!</v>
      </c>
      <c r="BS131" s="103" t="e">
        <v>#REF!</v>
      </c>
      <c r="BT131" s="102" t="e">
        <v>#REF!</v>
      </c>
      <c r="BU131" s="103" t="e">
        <v>#REF!</v>
      </c>
      <c r="BV131" s="102" t="e">
        <v>#REF!</v>
      </c>
      <c r="BW131" s="103" t="e">
        <v>#REF!</v>
      </c>
      <c r="BX131" s="102" t="e">
        <v>#REF!</v>
      </c>
      <c r="BY131" s="103" t="e">
        <v>#REF!</v>
      </c>
      <c r="BZ131" s="102" t="e">
        <v>#REF!</v>
      </c>
      <c r="CA131" s="103" t="e">
        <v>#REF!</v>
      </c>
      <c r="CB131" s="102" t="e">
        <v>#REF!</v>
      </c>
      <c r="CC131" s="103" t="e">
        <v>#REF!</v>
      </c>
      <c r="CD131" s="101" t="e">
        <v>#REF!</v>
      </c>
      <c r="CE131" s="22" t="e">
        <v>#REF!</v>
      </c>
      <c r="CF131" s="101" t="e">
        <v>#REF!</v>
      </c>
      <c r="CG131" s="22" t="e">
        <v>#REF!</v>
      </c>
      <c r="CH131" s="101" t="e">
        <v>#REF!</v>
      </c>
      <c r="CI131" s="187" t="e">
        <v>#REF!</v>
      </c>
      <c r="CJ131" s="187" t="e">
        <v>#REF!</v>
      </c>
      <c r="CK131" s="8" t="e">
        <v>#REF!</v>
      </c>
      <c r="CL131" s="8" t="e">
        <v>#REF!</v>
      </c>
      <c r="CM131" s="8" t="e">
        <v>#REF!</v>
      </c>
      <c r="CN131" s="8" t="e">
        <v>#REF!</v>
      </c>
      <c r="CO131" s="8" t="e">
        <v>#REF!</v>
      </c>
    </row>
    <row r="132" spans="2:93" x14ac:dyDescent="0.25">
      <c r="B132" s="410"/>
      <c r="C132" s="15" t="str">
        <f t="shared" si="13"/>
        <v>2011CQ</v>
      </c>
      <c r="D132" s="238">
        <f t="shared" si="14"/>
        <v>2011</v>
      </c>
      <c r="E132" s="15" t="s">
        <v>31</v>
      </c>
      <c r="F132" s="87" t="str">
        <f>VLOOKUP(E132,'Bases de Cálculo'!$B$9:$M$38,12,FALSE)</f>
        <v>Secundario</v>
      </c>
      <c r="G132" s="87" t="str">
        <f>VLOOKUP(E132,'Bases de Cálculo'!$B$9:$N$38,13,FALSE)</f>
        <v>No Renovable</v>
      </c>
      <c r="H132" s="238" t="e">
        <v>#REF!</v>
      </c>
      <c r="I132" s="96" t="e">
        <v>#REF!</v>
      </c>
      <c r="J132" s="22" t="e">
        <v>#REF!</v>
      </c>
      <c r="K132" s="97" t="e">
        <v>#REF!</v>
      </c>
      <c r="L132" s="22" t="e">
        <v>#REF!</v>
      </c>
      <c r="M132" s="97" t="e">
        <v>#REF!</v>
      </c>
      <c r="N132" s="22" t="e">
        <v>#REF!</v>
      </c>
      <c r="O132" s="97" t="e">
        <v>#REF!</v>
      </c>
      <c r="P132" s="22" t="e">
        <v>#REF!</v>
      </c>
      <c r="Q132" s="97" t="e">
        <v>#REF!</v>
      </c>
      <c r="R132" s="22" t="e">
        <v>#REF!</v>
      </c>
      <c r="S132" s="97" t="e">
        <v>#REF!</v>
      </c>
      <c r="T132" s="22" t="e">
        <v>#REF!</v>
      </c>
      <c r="U132" s="98" t="e">
        <v>#REF!</v>
      </c>
      <c r="V132" s="22" t="e">
        <v>#REF!</v>
      </c>
      <c r="W132" s="98" t="e">
        <v>#REF!</v>
      </c>
      <c r="X132" s="22" t="e">
        <v>#REF!</v>
      </c>
      <c r="Y132" s="99" t="e">
        <v>#REF!</v>
      </c>
      <c r="Z132" s="22" t="e">
        <v>#REF!</v>
      </c>
      <c r="AA132" s="113" t="e">
        <v>#REF!</v>
      </c>
      <c r="AB132" s="22" t="e">
        <v>#REF!</v>
      </c>
      <c r="AC132" s="113" t="e">
        <v>#REF!</v>
      </c>
      <c r="AD132" s="22" t="e">
        <v>#REF!</v>
      </c>
      <c r="AE132" s="113" t="e">
        <v>#REF!</v>
      </c>
      <c r="AF132" s="22" t="e">
        <v>#REF!</v>
      </c>
      <c r="AG132" s="113" t="e">
        <v>#REF!</v>
      </c>
      <c r="AH132" s="22" t="e">
        <v>#REF!</v>
      </c>
      <c r="AI132" s="113" t="e">
        <v>#REF!</v>
      </c>
      <c r="AJ132" s="22" t="e">
        <v>#REF!</v>
      </c>
      <c r="AK132" s="99" t="e">
        <v>#REF!</v>
      </c>
      <c r="AL132" s="96" t="e">
        <v>#REF!</v>
      </c>
      <c r="AM132" s="115" t="e">
        <v>#REF!</v>
      </c>
      <c r="AN132" s="117" t="e">
        <v>#REF!</v>
      </c>
      <c r="AO132" s="100" t="e">
        <v>#REF!</v>
      </c>
      <c r="AP132" s="101" t="e">
        <v>#REF!</v>
      </c>
      <c r="AQ132" s="103" t="e">
        <v>#REF!</v>
      </c>
      <c r="AR132" s="104" t="e">
        <v>#REF!</v>
      </c>
      <c r="AS132" s="22" t="e">
        <v>#REF!</v>
      </c>
      <c r="AT132" s="101" t="e">
        <v>#REF!</v>
      </c>
      <c r="AU132" s="103" t="e">
        <v>#REF!</v>
      </c>
      <c r="AV132" s="104" t="e">
        <v>#REF!</v>
      </c>
      <c r="AW132" s="103" t="e">
        <v>#REF!</v>
      </c>
      <c r="AX132" s="104" t="e">
        <v>#REF!</v>
      </c>
      <c r="AY132" s="103" t="e">
        <v>#REF!</v>
      </c>
      <c r="AZ132" s="104" t="e">
        <v>#REF!</v>
      </c>
      <c r="BA132" s="103" t="e">
        <v>#REF!</v>
      </c>
      <c r="BB132" s="104" t="e">
        <v>#REF!</v>
      </c>
      <c r="BC132" s="103" t="e">
        <v>#REF!</v>
      </c>
      <c r="BD132" s="104" t="e">
        <v>#REF!</v>
      </c>
      <c r="BE132" s="103" t="e">
        <v>#REF!</v>
      </c>
      <c r="BF132" s="104" t="e">
        <v>#REF!</v>
      </c>
      <c r="BG132" s="103" t="e">
        <v>#REF!</v>
      </c>
      <c r="BH132" s="104" t="e">
        <v>#REF!</v>
      </c>
      <c r="BI132" s="103" t="e">
        <v>#REF!</v>
      </c>
      <c r="BJ132" s="104" t="e">
        <v>#REF!</v>
      </c>
      <c r="BK132" s="103" t="e">
        <v>#REF!</v>
      </c>
      <c r="BL132" s="104" t="e">
        <v>#REF!</v>
      </c>
      <c r="BM132" s="103" t="e">
        <v>#REF!</v>
      </c>
      <c r="BN132" s="104" t="e">
        <v>#REF!</v>
      </c>
      <c r="BO132" s="103" t="e">
        <v>#REF!</v>
      </c>
      <c r="BP132" s="104" t="e">
        <v>#REF!</v>
      </c>
      <c r="BQ132" s="103" t="e">
        <v>#REF!</v>
      </c>
      <c r="BR132" s="101" t="e">
        <v>#REF!</v>
      </c>
      <c r="BS132" s="103" t="e">
        <v>#REF!</v>
      </c>
      <c r="BT132" s="102" t="e">
        <v>#REF!</v>
      </c>
      <c r="BU132" s="103" t="e">
        <v>#REF!</v>
      </c>
      <c r="BV132" s="102" t="e">
        <v>#REF!</v>
      </c>
      <c r="BW132" s="103" t="e">
        <v>#REF!</v>
      </c>
      <c r="BX132" s="102" t="e">
        <v>#REF!</v>
      </c>
      <c r="BY132" s="103" t="e">
        <v>#REF!</v>
      </c>
      <c r="BZ132" s="102" t="e">
        <v>#REF!</v>
      </c>
      <c r="CA132" s="103" t="e">
        <v>#REF!</v>
      </c>
      <c r="CB132" s="102" t="e">
        <v>#REF!</v>
      </c>
      <c r="CC132" s="103" t="e">
        <v>#REF!</v>
      </c>
      <c r="CD132" s="101" t="e">
        <v>#REF!</v>
      </c>
      <c r="CE132" s="22" t="e">
        <v>#REF!</v>
      </c>
      <c r="CF132" s="101" t="e">
        <v>#REF!</v>
      </c>
      <c r="CG132" s="22" t="e">
        <v>#REF!</v>
      </c>
      <c r="CH132" s="101" t="e">
        <v>#REF!</v>
      </c>
      <c r="CI132" s="187" t="e">
        <v>#REF!</v>
      </c>
      <c r="CJ132" s="187" t="e">
        <v>#REF!</v>
      </c>
      <c r="CK132" s="8" t="e">
        <v>#REF!</v>
      </c>
      <c r="CL132" s="8" t="e">
        <v>#REF!</v>
      </c>
      <c r="CM132" s="8" t="e">
        <v>#REF!</v>
      </c>
      <c r="CN132" s="8" t="e">
        <v>#REF!</v>
      </c>
      <c r="CO132" s="8" t="e">
        <v>#REF!</v>
      </c>
    </row>
    <row r="133" spans="2:93" x14ac:dyDescent="0.25">
      <c r="B133" s="410"/>
      <c r="C133" s="15" t="str">
        <f t="shared" si="13"/>
        <v>2011DO</v>
      </c>
      <c r="D133" s="238">
        <f t="shared" si="14"/>
        <v>2011</v>
      </c>
      <c r="E133" s="15" t="s">
        <v>32</v>
      </c>
      <c r="F133" s="87" t="str">
        <f>VLOOKUP(E133,'Bases de Cálculo'!$B$9:$M$38,12,FALSE)</f>
        <v>Secundario</v>
      </c>
      <c r="G133" s="87" t="str">
        <f>VLOOKUP(E133,'Bases de Cálculo'!$B$9:$N$38,13,FALSE)</f>
        <v>No Renovable</v>
      </c>
      <c r="H133" s="238" t="e">
        <v>#REF!</v>
      </c>
      <c r="I133" s="96" t="e">
        <v>#REF!</v>
      </c>
      <c r="J133" s="22" t="e">
        <v>#REF!</v>
      </c>
      <c r="K133" s="97" t="e">
        <v>#REF!</v>
      </c>
      <c r="L133" s="22" t="e">
        <v>#REF!</v>
      </c>
      <c r="M133" s="97" t="e">
        <v>#REF!</v>
      </c>
      <c r="N133" s="22" t="e">
        <v>#REF!</v>
      </c>
      <c r="O133" s="97" t="e">
        <v>#REF!</v>
      </c>
      <c r="P133" s="22" t="e">
        <v>#REF!</v>
      </c>
      <c r="Q133" s="97" t="e">
        <v>#REF!</v>
      </c>
      <c r="R133" s="22" t="e">
        <v>#REF!</v>
      </c>
      <c r="S133" s="97" t="e">
        <v>#REF!</v>
      </c>
      <c r="T133" s="22" t="e">
        <v>#REF!</v>
      </c>
      <c r="U133" s="98" t="e">
        <v>#REF!</v>
      </c>
      <c r="V133" s="22" t="e">
        <v>#REF!</v>
      </c>
      <c r="W133" s="98" t="e">
        <v>#REF!</v>
      </c>
      <c r="X133" s="22" t="e">
        <v>#REF!</v>
      </c>
      <c r="Y133" s="99" t="e">
        <v>#REF!</v>
      </c>
      <c r="Z133" s="22" t="e">
        <v>#REF!</v>
      </c>
      <c r="AA133" s="113" t="e">
        <v>#REF!</v>
      </c>
      <c r="AB133" s="22" t="e">
        <v>#REF!</v>
      </c>
      <c r="AC133" s="113" t="e">
        <v>#REF!</v>
      </c>
      <c r="AD133" s="22" t="e">
        <v>#REF!</v>
      </c>
      <c r="AE133" s="113" t="e">
        <v>#REF!</v>
      </c>
      <c r="AF133" s="22" t="e">
        <v>#REF!</v>
      </c>
      <c r="AG133" s="113" t="e">
        <v>#REF!</v>
      </c>
      <c r="AH133" s="22" t="e">
        <v>#REF!</v>
      </c>
      <c r="AI133" s="113" t="e">
        <v>#REF!</v>
      </c>
      <c r="AJ133" s="22" t="e">
        <v>#REF!</v>
      </c>
      <c r="AK133" s="99" t="e">
        <v>#REF!</v>
      </c>
      <c r="AL133" s="96" t="e">
        <v>#REF!</v>
      </c>
      <c r="AM133" s="115" t="e">
        <v>#REF!</v>
      </c>
      <c r="AN133" s="117" t="e">
        <v>#REF!</v>
      </c>
      <c r="AO133" s="100" t="e">
        <v>#REF!</v>
      </c>
      <c r="AP133" s="101" t="e">
        <v>#REF!</v>
      </c>
      <c r="AQ133" s="103" t="e">
        <v>#REF!</v>
      </c>
      <c r="AR133" s="104" t="e">
        <v>#REF!</v>
      </c>
      <c r="AS133" s="22" t="e">
        <v>#REF!</v>
      </c>
      <c r="AT133" s="101" t="e">
        <v>#REF!</v>
      </c>
      <c r="AU133" s="103" t="e">
        <v>#REF!</v>
      </c>
      <c r="AV133" s="104" t="e">
        <v>#REF!</v>
      </c>
      <c r="AW133" s="103" t="e">
        <v>#REF!</v>
      </c>
      <c r="AX133" s="104" t="e">
        <v>#REF!</v>
      </c>
      <c r="AY133" s="103" t="e">
        <v>#REF!</v>
      </c>
      <c r="AZ133" s="104" t="e">
        <v>#REF!</v>
      </c>
      <c r="BA133" s="103" t="e">
        <v>#REF!</v>
      </c>
      <c r="BB133" s="104" t="e">
        <v>#REF!</v>
      </c>
      <c r="BC133" s="103" t="e">
        <v>#REF!</v>
      </c>
      <c r="BD133" s="104" t="e">
        <v>#REF!</v>
      </c>
      <c r="BE133" s="103" t="e">
        <v>#REF!</v>
      </c>
      <c r="BF133" s="104" t="e">
        <v>#REF!</v>
      </c>
      <c r="BG133" s="103" t="e">
        <v>#REF!</v>
      </c>
      <c r="BH133" s="104" t="e">
        <v>#REF!</v>
      </c>
      <c r="BI133" s="103" t="e">
        <v>#REF!</v>
      </c>
      <c r="BJ133" s="104" t="e">
        <v>#REF!</v>
      </c>
      <c r="BK133" s="103" t="e">
        <v>#REF!</v>
      </c>
      <c r="BL133" s="104" t="e">
        <v>#REF!</v>
      </c>
      <c r="BM133" s="103" t="e">
        <v>#REF!</v>
      </c>
      <c r="BN133" s="104" t="e">
        <v>#REF!</v>
      </c>
      <c r="BO133" s="103" t="e">
        <v>#REF!</v>
      </c>
      <c r="BP133" s="104" t="e">
        <v>#REF!</v>
      </c>
      <c r="BQ133" s="103" t="e">
        <v>#REF!</v>
      </c>
      <c r="BR133" s="101" t="e">
        <v>#REF!</v>
      </c>
      <c r="BS133" s="103" t="e">
        <v>#REF!</v>
      </c>
      <c r="BT133" s="102" t="e">
        <v>#REF!</v>
      </c>
      <c r="BU133" s="103" t="e">
        <v>#REF!</v>
      </c>
      <c r="BV133" s="102" t="e">
        <v>#REF!</v>
      </c>
      <c r="BW133" s="103" t="e">
        <v>#REF!</v>
      </c>
      <c r="BX133" s="102" t="e">
        <v>#REF!</v>
      </c>
      <c r="BY133" s="103" t="e">
        <v>#REF!</v>
      </c>
      <c r="BZ133" s="102" t="e">
        <v>#REF!</v>
      </c>
      <c r="CA133" s="103" t="e">
        <v>#REF!</v>
      </c>
      <c r="CB133" s="102" t="e">
        <v>#REF!</v>
      </c>
      <c r="CC133" s="103" t="e">
        <v>#REF!</v>
      </c>
      <c r="CD133" s="101" t="e">
        <v>#REF!</v>
      </c>
      <c r="CE133" s="22" t="e">
        <v>#REF!</v>
      </c>
      <c r="CF133" s="101" t="e">
        <v>#REF!</v>
      </c>
      <c r="CG133" s="22" t="e">
        <v>#REF!</v>
      </c>
      <c r="CH133" s="101" t="e">
        <v>#REF!</v>
      </c>
      <c r="CI133" s="187" t="e">
        <v>#REF!</v>
      </c>
      <c r="CJ133" s="187" t="e">
        <v>#REF!</v>
      </c>
      <c r="CK133" s="8" t="e">
        <v>#REF!</v>
      </c>
      <c r="CL133" s="8" t="e">
        <v>#REF!</v>
      </c>
      <c r="CM133" s="8" t="e">
        <v>#REF!</v>
      </c>
      <c r="CN133" s="8" t="e">
        <v>#REF!</v>
      </c>
      <c r="CO133" s="8" t="e">
        <v>#REF!</v>
      </c>
    </row>
    <row r="134" spans="2:93" x14ac:dyDescent="0.25">
      <c r="B134" s="410"/>
      <c r="C134" s="15" t="str">
        <f t="shared" si="13"/>
        <v>2011EE SIN</v>
      </c>
      <c r="D134" s="238">
        <f t="shared" si="14"/>
        <v>2011</v>
      </c>
      <c r="E134" s="15" t="s">
        <v>33</v>
      </c>
      <c r="F134" s="87" t="str">
        <f>VLOOKUP(E134,'Bases de Cálculo'!$B$9:$M$38,12,FALSE)</f>
        <v>Secundario</v>
      </c>
      <c r="G134" s="87">
        <f>VLOOKUP(E134,'Bases de Cálculo'!$B$9:$N$38,13,FALSE)</f>
        <v>0</v>
      </c>
      <c r="H134" s="238" t="e">
        <v>#REF!</v>
      </c>
      <c r="I134" s="96" t="e">
        <v>#REF!</v>
      </c>
      <c r="J134" s="22" t="e">
        <v>#REF!</v>
      </c>
      <c r="K134" s="97" t="e">
        <v>#REF!</v>
      </c>
      <c r="L134" s="22" t="e">
        <v>#REF!</v>
      </c>
      <c r="M134" s="97" t="e">
        <v>#REF!</v>
      </c>
      <c r="N134" s="22" t="e">
        <v>#REF!</v>
      </c>
      <c r="O134" s="97" t="e">
        <v>#REF!</v>
      </c>
      <c r="P134" s="22" t="e">
        <v>#REF!</v>
      </c>
      <c r="Q134" s="97" t="e">
        <v>#REF!</v>
      </c>
      <c r="R134" s="22" t="e">
        <v>#REF!</v>
      </c>
      <c r="S134" s="97" t="e">
        <v>#REF!</v>
      </c>
      <c r="T134" s="22" t="e">
        <v>#REF!</v>
      </c>
      <c r="U134" s="98" t="e">
        <v>#REF!</v>
      </c>
      <c r="V134" s="22" t="e">
        <v>#REF!</v>
      </c>
      <c r="W134" s="98" t="e">
        <v>#REF!</v>
      </c>
      <c r="X134" s="22" t="e">
        <v>#REF!</v>
      </c>
      <c r="Y134" s="99" t="e">
        <v>#REF!</v>
      </c>
      <c r="Z134" s="22" t="e">
        <v>#REF!</v>
      </c>
      <c r="AA134" s="113" t="e">
        <v>#REF!</v>
      </c>
      <c r="AB134" s="22" t="e">
        <v>#REF!</v>
      </c>
      <c r="AC134" s="113" t="e">
        <v>#REF!</v>
      </c>
      <c r="AD134" s="22" t="e">
        <v>#REF!</v>
      </c>
      <c r="AE134" s="113" t="e">
        <v>#REF!</v>
      </c>
      <c r="AF134" s="22" t="e">
        <v>#REF!</v>
      </c>
      <c r="AG134" s="113" t="e">
        <v>#REF!</v>
      </c>
      <c r="AH134" s="22" t="e">
        <v>#REF!</v>
      </c>
      <c r="AI134" s="113" t="e">
        <v>#REF!</v>
      </c>
      <c r="AJ134" s="22" t="e">
        <v>#REF!</v>
      </c>
      <c r="AK134" s="99" t="e">
        <v>#REF!</v>
      </c>
      <c r="AL134" s="96" t="e">
        <v>#REF!</v>
      </c>
      <c r="AM134" s="115" t="e">
        <v>#REF!</v>
      </c>
      <c r="AN134" s="117" t="e">
        <v>#REF!</v>
      </c>
      <c r="AO134" s="100" t="e">
        <v>#REF!</v>
      </c>
      <c r="AP134" s="101" t="e">
        <v>#REF!</v>
      </c>
      <c r="AQ134" s="103" t="e">
        <v>#REF!</v>
      </c>
      <c r="AR134" s="104" t="e">
        <v>#REF!</v>
      </c>
      <c r="AS134" s="22" t="e">
        <v>#REF!</v>
      </c>
      <c r="AT134" s="101" t="e">
        <v>#REF!</v>
      </c>
      <c r="AU134" s="103" t="e">
        <v>#REF!</v>
      </c>
      <c r="AV134" s="104" t="e">
        <v>#REF!</v>
      </c>
      <c r="AW134" s="103" t="e">
        <v>#REF!</v>
      </c>
      <c r="AX134" s="104" t="e">
        <v>#REF!</v>
      </c>
      <c r="AY134" s="103" t="e">
        <v>#REF!</v>
      </c>
      <c r="AZ134" s="104" t="e">
        <v>#REF!</v>
      </c>
      <c r="BA134" s="103" t="e">
        <v>#REF!</v>
      </c>
      <c r="BB134" s="104" t="e">
        <v>#REF!</v>
      </c>
      <c r="BC134" s="103" t="e">
        <v>#REF!</v>
      </c>
      <c r="BD134" s="104" t="e">
        <v>#REF!</v>
      </c>
      <c r="BE134" s="103" t="e">
        <v>#REF!</v>
      </c>
      <c r="BF134" s="104" t="e">
        <v>#REF!</v>
      </c>
      <c r="BG134" s="103" t="e">
        <v>#REF!</v>
      </c>
      <c r="BH134" s="104" t="e">
        <v>#REF!</v>
      </c>
      <c r="BI134" s="103" t="e">
        <v>#REF!</v>
      </c>
      <c r="BJ134" s="104" t="e">
        <v>#REF!</v>
      </c>
      <c r="BK134" s="103" t="e">
        <v>#REF!</v>
      </c>
      <c r="BL134" s="104" t="e">
        <v>#REF!</v>
      </c>
      <c r="BM134" s="103" t="e">
        <v>#REF!</v>
      </c>
      <c r="BN134" s="104" t="e">
        <v>#REF!</v>
      </c>
      <c r="BO134" s="103" t="e">
        <v>#REF!</v>
      </c>
      <c r="BP134" s="104" t="e">
        <v>#REF!</v>
      </c>
      <c r="BQ134" s="103" t="e">
        <v>#REF!</v>
      </c>
      <c r="BR134" s="101" t="e">
        <v>#REF!</v>
      </c>
      <c r="BS134" s="103" t="e">
        <v>#REF!</v>
      </c>
      <c r="BT134" s="102" t="e">
        <v>#REF!</v>
      </c>
      <c r="BU134" s="103" t="e">
        <v>#REF!</v>
      </c>
      <c r="BV134" s="102" t="e">
        <v>#REF!</v>
      </c>
      <c r="BW134" s="103" t="e">
        <v>#REF!</v>
      </c>
      <c r="BX134" s="102" t="e">
        <v>#REF!</v>
      </c>
      <c r="BY134" s="103" t="e">
        <v>#REF!</v>
      </c>
      <c r="BZ134" s="102" t="e">
        <v>#REF!</v>
      </c>
      <c r="CA134" s="103" t="e">
        <v>#REF!</v>
      </c>
      <c r="CB134" s="102" t="e">
        <v>#REF!</v>
      </c>
      <c r="CC134" s="103" t="e">
        <v>#REF!</v>
      </c>
      <c r="CD134" s="101" t="e">
        <v>#REF!</v>
      </c>
      <c r="CE134" s="22" t="e">
        <v>#REF!</v>
      </c>
      <c r="CF134" s="101" t="e">
        <v>#REF!</v>
      </c>
      <c r="CG134" s="22" t="e">
        <v>#REF!</v>
      </c>
      <c r="CH134" s="101" t="e">
        <v>#REF!</v>
      </c>
      <c r="CI134" s="187" t="e">
        <v>#REF!</v>
      </c>
      <c r="CJ134" s="187" t="e">
        <v>#REF!</v>
      </c>
      <c r="CK134" s="8" t="e">
        <v>#REF!</v>
      </c>
      <c r="CL134" s="8" t="e">
        <v>#REF!</v>
      </c>
      <c r="CM134" s="8" t="e">
        <v>#REF!</v>
      </c>
      <c r="CN134" s="8" t="e">
        <v>#REF!</v>
      </c>
      <c r="CO134" s="8" t="e">
        <v>#REF!</v>
      </c>
    </row>
    <row r="135" spans="2:93" x14ac:dyDescent="0.25">
      <c r="B135" s="410"/>
      <c r="C135" s="15" t="str">
        <f t="shared" si="13"/>
        <v>2011AUT COG</v>
      </c>
      <c r="D135" s="238">
        <f t="shared" si="14"/>
        <v>2011</v>
      </c>
      <c r="E135" s="15" t="s">
        <v>118</v>
      </c>
      <c r="F135" s="87" t="str">
        <f>VLOOKUP(E135,'Bases de Cálculo'!$B$9:$M$38,12,FALSE)</f>
        <v>Secundario</v>
      </c>
      <c r="G135" s="87">
        <f>VLOOKUP(E135,'Bases de Cálculo'!$B$9:$N$38,13,FALSE)</f>
        <v>0</v>
      </c>
      <c r="H135" s="238" t="e">
        <v>#REF!</v>
      </c>
      <c r="I135" s="96" t="e">
        <v>#REF!</v>
      </c>
      <c r="J135" s="22" t="e">
        <v>#REF!</v>
      </c>
      <c r="K135" s="97" t="e">
        <v>#REF!</v>
      </c>
      <c r="L135" s="22" t="e">
        <v>#REF!</v>
      </c>
      <c r="M135" s="97" t="e">
        <v>#REF!</v>
      </c>
      <c r="N135" s="22" t="e">
        <v>#REF!</v>
      </c>
      <c r="O135" s="97" t="e">
        <v>#REF!</v>
      </c>
      <c r="P135" s="22" t="e">
        <v>#REF!</v>
      </c>
      <c r="Q135" s="97" t="e">
        <v>#REF!</v>
      </c>
      <c r="R135" s="22" t="e">
        <v>#REF!</v>
      </c>
      <c r="S135" s="97" t="e">
        <v>#REF!</v>
      </c>
      <c r="T135" s="22" t="e">
        <v>#REF!</v>
      </c>
      <c r="U135" s="98" t="e">
        <v>#REF!</v>
      </c>
      <c r="V135" s="22" t="e">
        <v>#REF!</v>
      </c>
      <c r="W135" s="98" t="e">
        <v>#REF!</v>
      </c>
      <c r="X135" s="22" t="e">
        <v>#REF!</v>
      </c>
      <c r="Y135" s="99" t="e">
        <v>#REF!</v>
      </c>
      <c r="Z135" s="22" t="e">
        <v>#REF!</v>
      </c>
      <c r="AA135" s="113" t="e">
        <v>#REF!</v>
      </c>
      <c r="AB135" s="22" t="e">
        <v>#REF!</v>
      </c>
      <c r="AC135" s="113" t="e">
        <v>#REF!</v>
      </c>
      <c r="AD135" s="22" t="e">
        <v>#REF!</v>
      </c>
      <c r="AE135" s="113" t="e">
        <v>#REF!</v>
      </c>
      <c r="AF135" s="22" t="e">
        <v>#REF!</v>
      </c>
      <c r="AG135" s="113" t="e">
        <v>#REF!</v>
      </c>
      <c r="AH135" s="22" t="e">
        <v>#REF!</v>
      </c>
      <c r="AI135" s="113" t="e">
        <v>#REF!</v>
      </c>
      <c r="AJ135" s="22" t="e">
        <v>#REF!</v>
      </c>
      <c r="AK135" s="99" t="e">
        <v>#REF!</v>
      </c>
      <c r="AL135" s="96" t="e">
        <v>#REF!</v>
      </c>
      <c r="AM135" s="115" t="e">
        <v>#REF!</v>
      </c>
      <c r="AN135" s="117" t="e">
        <v>#REF!</v>
      </c>
      <c r="AO135" s="100" t="e">
        <v>#REF!</v>
      </c>
      <c r="AP135" s="101" t="e">
        <v>#REF!</v>
      </c>
      <c r="AQ135" s="103" t="e">
        <v>#REF!</v>
      </c>
      <c r="AR135" s="104" t="e">
        <v>#REF!</v>
      </c>
      <c r="AS135" s="22" t="e">
        <v>#REF!</v>
      </c>
      <c r="AT135" s="101" t="e">
        <v>#REF!</v>
      </c>
      <c r="AU135" s="103" t="e">
        <v>#REF!</v>
      </c>
      <c r="AV135" s="104" t="e">
        <v>#REF!</v>
      </c>
      <c r="AW135" s="103" t="e">
        <v>#REF!</v>
      </c>
      <c r="AX135" s="104" t="e">
        <v>#REF!</v>
      </c>
      <c r="AY135" s="103" t="e">
        <v>#REF!</v>
      </c>
      <c r="AZ135" s="104" t="e">
        <v>#REF!</v>
      </c>
      <c r="BA135" s="103" t="e">
        <v>#REF!</v>
      </c>
      <c r="BB135" s="104" t="e">
        <v>#REF!</v>
      </c>
      <c r="BC135" s="103" t="e">
        <v>#REF!</v>
      </c>
      <c r="BD135" s="104" t="e">
        <v>#REF!</v>
      </c>
      <c r="BE135" s="103" t="e">
        <v>#REF!</v>
      </c>
      <c r="BF135" s="104" t="e">
        <v>#REF!</v>
      </c>
      <c r="BG135" s="103" t="e">
        <v>#REF!</v>
      </c>
      <c r="BH135" s="104" t="e">
        <v>#REF!</v>
      </c>
      <c r="BI135" s="103" t="e">
        <v>#REF!</v>
      </c>
      <c r="BJ135" s="104" t="e">
        <v>#REF!</v>
      </c>
      <c r="BK135" s="103" t="e">
        <v>#REF!</v>
      </c>
      <c r="BL135" s="104" t="e">
        <v>#REF!</v>
      </c>
      <c r="BM135" s="103" t="e">
        <v>#REF!</v>
      </c>
      <c r="BN135" s="104" t="e">
        <v>#REF!</v>
      </c>
      <c r="BO135" s="103" t="e">
        <v>#REF!</v>
      </c>
      <c r="BP135" s="104" t="e">
        <v>#REF!</v>
      </c>
      <c r="BQ135" s="103" t="e">
        <v>#REF!</v>
      </c>
      <c r="BR135" s="101" t="e">
        <v>#REF!</v>
      </c>
      <c r="BS135" s="103" t="e">
        <v>#REF!</v>
      </c>
      <c r="BT135" s="102" t="e">
        <v>#REF!</v>
      </c>
      <c r="BU135" s="103" t="e">
        <v>#REF!</v>
      </c>
      <c r="BV135" s="102" t="e">
        <v>#REF!</v>
      </c>
      <c r="BW135" s="103" t="e">
        <v>#REF!</v>
      </c>
      <c r="BX135" s="102" t="e">
        <v>#REF!</v>
      </c>
      <c r="BY135" s="103" t="e">
        <v>#REF!</v>
      </c>
      <c r="BZ135" s="102" t="e">
        <v>#REF!</v>
      </c>
      <c r="CA135" s="103" t="e">
        <v>#REF!</v>
      </c>
      <c r="CB135" s="102" t="e">
        <v>#REF!</v>
      </c>
      <c r="CC135" s="103" t="e">
        <v>#REF!</v>
      </c>
      <c r="CD135" s="101" t="e">
        <v>#REF!</v>
      </c>
      <c r="CE135" s="22" t="e">
        <v>#REF!</v>
      </c>
      <c r="CF135" s="101" t="e">
        <v>#REF!</v>
      </c>
      <c r="CG135" s="22" t="e">
        <v>#REF!</v>
      </c>
      <c r="CH135" s="101" t="e">
        <v>#REF!</v>
      </c>
      <c r="CI135" s="187" t="e">
        <v>#REF!</v>
      </c>
      <c r="CJ135" s="187" t="e">
        <v>#REF!</v>
      </c>
      <c r="CK135" s="8" t="e">
        <v>#REF!</v>
      </c>
      <c r="CL135" s="8" t="e">
        <v>#REF!</v>
      </c>
      <c r="CM135" s="8" t="e">
        <v>#REF!</v>
      </c>
      <c r="CN135" s="8" t="e">
        <v>#REF!</v>
      </c>
      <c r="CO135" s="8" t="e">
        <v>#REF!</v>
      </c>
    </row>
    <row r="136" spans="2:93" x14ac:dyDescent="0.25">
      <c r="B136" s="410"/>
      <c r="C136" s="15" t="str">
        <f t="shared" si="13"/>
        <v>2011FO</v>
      </c>
      <c r="D136" s="238">
        <f t="shared" si="14"/>
        <v>2011</v>
      </c>
      <c r="E136" s="15" t="s">
        <v>34</v>
      </c>
      <c r="F136" s="87" t="str">
        <f>VLOOKUP(E136,'Bases de Cálculo'!$B$9:$M$38,12,FALSE)</f>
        <v>Secundario</v>
      </c>
      <c r="G136" s="87" t="str">
        <f>VLOOKUP(E136,'Bases de Cálculo'!$B$9:$N$38,13,FALSE)</f>
        <v>No Renovable</v>
      </c>
      <c r="H136" s="238" t="e">
        <v>#REF!</v>
      </c>
      <c r="I136" s="96" t="e">
        <v>#REF!</v>
      </c>
      <c r="J136" s="22" t="e">
        <v>#REF!</v>
      </c>
      <c r="K136" s="97" t="e">
        <v>#REF!</v>
      </c>
      <c r="L136" s="22" t="e">
        <v>#REF!</v>
      </c>
      <c r="M136" s="97" t="e">
        <v>#REF!</v>
      </c>
      <c r="N136" s="22" t="e">
        <v>#REF!</v>
      </c>
      <c r="O136" s="97" t="e">
        <v>#REF!</v>
      </c>
      <c r="P136" s="22" t="e">
        <v>#REF!</v>
      </c>
      <c r="Q136" s="97" t="e">
        <v>#REF!</v>
      </c>
      <c r="R136" s="22" t="e">
        <v>#REF!</v>
      </c>
      <c r="S136" s="97" t="e">
        <v>#REF!</v>
      </c>
      <c r="T136" s="22" t="e">
        <v>#REF!</v>
      </c>
      <c r="U136" s="98" t="e">
        <v>#REF!</v>
      </c>
      <c r="V136" s="22" t="e">
        <v>#REF!</v>
      </c>
      <c r="W136" s="98" t="e">
        <v>#REF!</v>
      </c>
      <c r="X136" s="22" t="e">
        <v>#REF!</v>
      </c>
      <c r="Y136" s="99" t="e">
        <v>#REF!</v>
      </c>
      <c r="Z136" s="22" t="e">
        <v>#REF!</v>
      </c>
      <c r="AA136" s="113" t="e">
        <v>#REF!</v>
      </c>
      <c r="AB136" s="22" t="e">
        <v>#REF!</v>
      </c>
      <c r="AC136" s="113" t="e">
        <v>#REF!</v>
      </c>
      <c r="AD136" s="22" t="e">
        <v>#REF!</v>
      </c>
      <c r="AE136" s="113" t="e">
        <v>#REF!</v>
      </c>
      <c r="AF136" s="22" t="e">
        <v>#REF!</v>
      </c>
      <c r="AG136" s="113" t="e">
        <v>#REF!</v>
      </c>
      <c r="AH136" s="22" t="e">
        <v>#REF!</v>
      </c>
      <c r="AI136" s="113" t="e">
        <v>#REF!</v>
      </c>
      <c r="AJ136" s="22" t="e">
        <v>#REF!</v>
      </c>
      <c r="AK136" s="99" t="e">
        <v>#REF!</v>
      </c>
      <c r="AL136" s="96" t="e">
        <v>#REF!</v>
      </c>
      <c r="AM136" s="115" t="e">
        <v>#REF!</v>
      </c>
      <c r="AN136" s="117" t="e">
        <v>#REF!</v>
      </c>
      <c r="AO136" s="100" t="e">
        <v>#REF!</v>
      </c>
      <c r="AP136" s="101" t="e">
        <v>#REF!</v>
      </c>
      <c r="AQ136" s="103" t="e">
        <v>#REF!</v>
      </c>
      <c r="AR136" s="104" t="e">
        <v>#REF!</v>
      </c>
      <c r="AS136" s="22" t="e">
        <v>#REF!</v>
      </c>
      <c r="AT136" s="101" t="e">
        <v>#REF!</v>
      </c>
      <c r="AU136" s="103" t="e">
        <v>#REF!</v>
      </c>
      <c r="AV136" s="104" t="e">
        <v>#REF!</v>
      </c>
      <c r="AW136" s="103" t="e">
        <v>#REF!</v>
      </c>
      <c r="AX136" s="104" t="e">
        <v>#REF!</v>
      </c>
      <c r="AY136" s="103" t="e">
        <v>#REF!</v>
      </c>
      <c r="AZ136" s="104" t="e">
        <v>#REF!</v>
      </c>
      <c r="BA136" s="103" t="e">
        <v>#REF!</v>
      </c>
      <c r="BB136" s="104" t="e">
        <v>#REF!</v>
      </c>
      <c r="BC136" s="103" t="e">
        <v>#REF!</v>
      </c>
      <c r="BD136" s="104" t="e">
        <v>#REF!</v>
      </c>
      <c r="BE136" s="103" t="e">
        <v>#REF!</v>
      </c>
      <c r="BF136" s="104" t="e">
        <v>#REF!</v>
      </c>
      <c r="BG136" s="103" t="e">
        <v>#REF!</v>
      </c>
      <c r="BH136" s="104" t="e">
        <v>#REF!</v>
      </c>
      <c r="BI136" s="103" t="e">
        <v>#REF!</v>
      </c>
      <c r="BJ136" s="104" t="e">
        <v>#REF!</v>
      </c>
      <c r="BK136" s="103" t="e">
        <v>#REF!</v>
      </c>
      <c r="BL136" s="104" t="e">
        <v>#REF!</v>
      </c>
      <c r="BM136" s="103" t="e">
        <v>#REF!</v>
      </c>
      <c r="BN136" s="104" t="e">
        <v>#REF!</v>
      </c>
      <c r="BO136" s="103" t="e">
        <v>#REF!</v>
      </c>
      <c r="BP136" s="104" t="e">
        <v>#REF!</v>
      </c>
      <c r="BQ136" s="103" t="e">
        <v>#REF!</v>
      </c>
      <c r="BR136" s="101" t="e">
        <v>#REF!</v>
      </c>
      <c r="BS136" s="103" t="e">
        <v>#REF!</v>
      </c>
      <c r="BT136" s="102" t="e">
        <v>#REF!</v>
      </c>
      <c r="BU136" s="103" t="e">
        <v>#REF!</v>
      </c>
      <c r="BV136" s="102" t="e">
        <v>#REF!</v>
      </c>
      <c r="BW136" s="103" t="e">
        <v>#REF!</v>
      </c>
      <c r="BX136" s="102" t="e">
        <v>#REF!</v>
      </c>
      <c r="BY136" s="103" t="e">
        <v>#REF!</v>
      </c>
      <c r="BZ136" s="102" t="e">
        <v>#REF!</v>
      </c>
      <c r="CA136" s="103" t="e">
        <v>#REF!</v>
      </c>
      <c r="CB136" s="102" t="e">
        <v>#REF!</v>
      </c>
      <c r="CC136" s="103" t="e">
        <v>#REF!</v>
      </c>
      <c r="CD136" s="101" t="e">
        <v>#REF!</v>
      </c>
      <c r="CE136" s="22" t="e">
        <v>#REF!</v>
      </c>
      <c r="CF136" s="101" t="e">
        <v>#REF!</v>
      </c>
      <c r="CG136" s="22" t="e">
        <v>#REF!</v>
      </c>
      <c r="CH136" s="101" t="e">
        <v>#REF!</v>
      </c>
      <c r="CI136" s="187" t="e">
        <v>#REF!</v>
      </c>
      <c r="CJ136" s="187" t="e">
        <v>#REF!</v>
      </c>
      <c r="CK136" s="8" t="e">
        <v>#REF!</v>
      </c>
      <c r="CL136" s="8" t="e">
        <v>#REF!</v>
      </c>
      <c r="CM136" s="8" t="e">
        <v>#REF!</v>
      </c>
      <c r="CN136" s="8" t="e">
        <v>#REF!</v>
      </c>
      <c r="CO136" s="8" t="e">
        <v>#REF!</v>
      </c>
    </row>
    <row r="137" spans="2:93" x14ac:dyDescent="0.25">
      <c r="B137" s="410"/>
      <c r="C137" s="15" t="str">
        <f t="shared" si="13"/>
        <v>2011GI</v>
      </c>
      <c r="D137" s="238">
        <f t="shared" si="14"/>
        <v>2011</v>
      </c>
      <c r="E137" s="15" t="s">
        <v>35</v>
      </c>
      <c r="F137" s="87" t="str">
        <f>VLOOKUP(E137,'Bases de Cálculo'!$B$9:$M$38,12,FALSE)</f>
        <v>Secundario</v>
      </c>
      <c r="G137" s="87" t="str">
        <f>VLOOKUP(E137,'Bases de Cálculo'!$B$9:$N$38,13,FALSE)</f>
        <v>No Renovable</v>
      </c>
      <c r="H137" s="238" t="e">
        <v>#REF!</v>
      </c>
      <c r="I137" s="96" t="e">
        <v>#REF!</v>
      </c>
      <c r="J137" s="22" t="e">
        <v>#REF!</v>
      </c>
      <c r="K137" s="97" t="e">
        <v>#REF!</v>
      </c>
      <c r="L137" s="22" t="e">
        <v>#REF!</v>
      </c>
      <c r="M137" s="97" t="e">
        <v>#REF!</v>
      </c>
      <c r="N137" s="22" t="e">
        <v>#REF!</v>
      </c>
      <c r="O137" s="97" t="e">
        <v>#REF!</v>
      </c>
      <c r="P137" s="22" t="e">
        <v>#REF!</v>
      </c>
      <c r="Q137" s="97" t="e">
        <v>#REF!</v>
      </c>
      <c r="R137" s="22" t="e">
        <v>#REF!</v>
      </c>
      <c r="S137" s="97" t="e">
        <v>#REF!</v>
      </c>
      <c r="T137" s="22" t="e">
        <v>#REF!</v>
      </c>
      <c r="U137" s="98" t="e">
        <v>#REF!</v>
      </c>
      <c r="V137" s="22" t="e">
        <v>#REF!</v>
      </c>
      <c r="W137" s="98" t="e">
        <v>#REF!</v>
      </c>
      <c r="X137" s="22" t="e">
        <v>#REF!</v>
      </c>
      <c r="Y137" s="99" t="e">
        <v>#REF!</v>
      </c>
      <c r="Z137" s="22" t="e">
        <v>#REF!</v>
      </c>
      <c r="AA137" s="113" t="e">
        <v>#REF!</v>
      </c>
      <c r="AB137" s="22" t="e">
        <v>#REF!</v>
      </c>
      <c r="AC137" s="113" t="e">
        <v>#REF!</v>
      </c>
      <c r="AD137" s="22" t="e">
        <v>#REF!</v>
      </c>
      <c r="AE137" s="113" t="e">
        <v>#REF!</v>
      </c>
      <c r="AF137" s="22" t="e">
        <v>#REF!</v>
      </c>
      <c r="AG137" s="113" t="e">
        <v>#REF!</v>
      </c>
      <c r="AH137" s="22" t="e">
        <v>#REF!</v>
      </c>
      <c r="AI137" s="113" t="e">
        <v>#REF!</v>
      </c>
      <c r="AJ137" s="22" t="e">
        <v>#REF!</v>
      </c>
      <c r="AK137" s="99" t="e">
        <v>#REF!</v>
      </c>
      <c r="AL137" s="96" t="e">
        <v>#REF!</v>
      </c>
      <c r="AM137" s="115" t="e">
        <v>#REF!</v>
      </c>
      <c r="AN137" s="117" t="e">
        <v>#REF!</v>
      </c>
      <c r="AO137" s="100" t="e">
        <v>#REF!</v>
      </c>
      <c r="AP137" s="101" t="e">
        <v>#REF!</v>
      </c>
      <c r="AQ137" s="103" t="e">
        <v>#REF!</v>
      </c>
      <c r="AR137" s="104" t="e">
        <v>#REF!</v>
      </c>
      <c r="AS137" s="22" t="e">
        <v>#REF!</v>
      </c>
      <c r="AT137" s="101" t="e">
        <v>#REF!</v>
      </c>
      <c r="AU137" s="103" t="e">
        <v>#REF!</v>
      </c>
      <c r="AV137" s="104" t="e">
        <v>#REF!</v>
      </c>
      <c r="AW137" s="103" t="e">
        <v>#REF!</v>
      </c>
      <c r="AX137" s="104" t="e">
        <v>#REF!</v>
      </c>
      <c r="AY137" s="103" t="e">
        <v>#REF!</v>
      </c>
      <c r="AZ137" s="104" t="e">
        <v>#REF!</v>
      </c>
      <c r="BA137" s="103" t="e">
        <v>#REF!</v>
      </c>
      <c r="BB137" s="104" t="e">
        <v>#REF!</v>
      </c>
      <c r="BC137" s="103" t="e">
        <v>#REF!</v>
      </c>
      <c r="BD137" s="104" t="e">
        <v>#REF!</v>
      </c>
      <c r="BE137" s="103" t="e">
        <v>#REF!</v>
      </c>
      <c r="BF137" s="104" t="e">
        <v>#REF!</v>
      </c>
      <c r="BG137" s="103" t="e">
        <v>#REF!</v>
      </c>
      <c r="BH137" s="104" t="e">
        <v>#REF!</v>
      </c>
      <c r="BI137" s="103" t="e">
        <v>#REF!</v>
      </c>
      <c r="BJ137" s="104" t="e">
        <v>#REF!</v>
      </c>
      <c r="BK137" s="103" t="e">
        <v>#REF!</v>
      </c>
      <c r="BL137" s="104" t="e">
        <v>#REF!</v>
      </c>
      <c r="BM137" s="103" t="e">
        <v>#REF!</v>
      </c>
      <c r="BN137" s="104" t="e">
        <v>#REF!</v>
      </c>
      <c r="BO137" s="103" t="e">
        <v>#REF!</v>
      </c>
      <c r="BP137" s="104" t="e">
        <v>#REF!</v>
      </c>
      <c r="BQ137" s="103" t="e">
        <v>#REF!</v>
      </c>
      <c r="BR137" s="101" t="e">
        <v>#REF!</v>
      </c>
      <c r="BS137" s="103" t="e">
        <v>#REF!</v>
      </c>
      <c r="BT137" s="102" t="e">
        <v>#REF!</v>
      </c>
      <c r="BU137" s="103" t="e">
        <v>#REF!</v>
      </c>
      <c r="BV137" s="102" t="e">
        <v>#REF!</v>
      </c>
      <c r="BW137" s="103" t="e">
        <v>#REF!</v>
      </c>
      <c r="BX137" s="102" t="e">
        <v>#REF!</v>
      </c>
      <c r="BY137" s="103" t="e">
        <v>#REF!</v>
      </c>
      <c r="BZ137" s="102" t="e">
        <v>#REF!</v>
      </c>
      <c r="CA137" s="103" t="e">
        <v>#REF!</v>
      </c>
      <c r="CB137" s="102" t="e">
        <v>#REF!</v>
      </c>
      <c r="CC137" s="103" t="e">
        <v>#REF!</v>
      </c>
      <c r="CD137" s="101" t="e">
        <v>#REF!</v>
      </c>
      <c r="CE137" s="22" t="e">
        <v>#REF!</v>
      </c>
      <c r="CF137" s="101" t="e">
        <v>#REF!</v>
      </c>
      <c r="CG137" s="22" t="e">
        <v>#REF!</v>
      </c>
      <c r="CH137" s="101" t="e">
        <v>#REF!</v>
      </c>
      <c r="CI137" s="187" t="e">
        <v>#REF!</v>
      </c>
      <c r="CJ137" s="187" t="e">
        <v>#REF!</v>
      </c>
      <c r="CK137" s="8" t="e">
        <v>#REF!</v>
      </c>
      <c r="CL137" s="8" t="e">
        <v>#REF!</v>
      </c>
      <c r="CM137" s="8" t="e">
        <v>#REF!</v>
      </c>
      <c r="CN137" s="8" t="e">
        <v>#REF!</v>
      </c>
      <c r="CO137" s="8" t="e">
        <v>#REF!</v>
      </c>
    </row>
    <row r="138" spans="2:93" x14ac:dyDescent="0.25">
      <c r="B138" s="410"/>
      <c r="C138" s="15" t="str">
        <f t="shared" si="13"/>
        <v>2011GL</v>
      </c>
      <c r="D138" s="238">
        <f t="shared" si="14"/>
        <v>2011</v>
      </c>
      <c r="E138" s="15" t="s">
        <v>36</v>
      </c>
      <c r="F138" s="87" t="str">
        <f>VLOOKUP(E138,'Bases de Cálculo'!$B$9:$M$38,12,FALSE)</f>
        <v>Secundario</v>
      </c>
      <c r="G138" s="87" t="str">
        <f>VLOOKUP(E138,'Bases de Cálculo'!$B$9:$N$38,13,FALSE)</f>
        <v>No Renovable</v>
      </c>
      <c r="H138" s="238" t="e">
        <v>#REF!</v>
      </c>
      <c r="I138" s="96" t="e">
        <v>#REF!</v>
      </c>
      <c r="J138" s="22" t="e">
        <v>#REF!</v>
      </c>
      <c r="K138" s="97" t="e">
        <v>#REF!</v>
      </c>
      <c r="L138" s="22" t="e">
        <v>#REF!</v>
      </c>
      <c r="M138" s="97" t="e">
        <v>#REF!</v>
      </c>
      <c r="N138" s="22" t="e">
        <v>#REF!</v>
      </c>
      <c r="O138" s="97" t="e">
        <v>#REF!</v>
      </c>
      <c r="P138" s="22" t="e">
        <v>#REF!</v>
      </c>
      <c r="Q138" s="97" t="e">
        <v>#REF!</v>
      </c>
      <c r="R138" s="22" t="e">
        <v>#REF!</v>
      </c>
      <c r="S138" s="97" t="e">
        <v>#REF!</v>
      </c>
      <c r="T138" s="22" t="e">
        <v>#REF!</v>
      </c>
      <c r="U138" s="98" t="e">
        <v>#REF!</v>
      </c>
      <c r="V138" s="22" t="e">
        <v>#REF!</v>
      </c>
      <c r="W138" s="98" t="e">
        <v>#REF!</v>
      </c>
      <c r="X138" s="22" t="e">
        <v>#REF!</v>
      </c>
      <c r="Y138" s="99" t="e">
        <v>#REF!</v>
      </c>
      <c r="Z138" s="22" t="e">
        <v>#REF!</v>
      </c>
      <c r="AA138" s="113" t="e">
        <v>#REF!</v>
      </c>
      <c r="AB138" s="22" t="e">
        <v>#REF!</v>
      </c>
      <c r="AC138" s="113" t="e">
        <v>#REF!</v>
      </c>
      <c r="AD138" s="22" t="e">
        <v>#REF!</v>
      </c>
      <c r="AE138" s="113" t="e">
        <v>#REF!</v>
      </c>
      <c r="AF138" s="22" t="e">
        <v>#REF!</v>
      </c>
      <c r="AG138" s="113" t="e">
        <v>#REF!</v>
      </c>
      <c r="AH138" s="22" t="e">
        <v>#REF!</v>
      </c>
      <c r="AI138" s="113" t="e">
        <v>#REF!</v>
      </c>
      <c r="AJ138" s="22" t="e">
        <v>#REF!</v>
      </c>
      <c r="AK138" s="99" t="e">
        <v>#REF!</v>
      </c>
      <c r="AL138" s="96" t="e">
        <v>#REF!</v>
      </c>
      <c r="AM138" s="115" t="e">
        <v>#REF!</v>
      </c>
      <c r="AN138" s="117" t="e">
        <v>#REF!</v>
      </c>
      <c r="AO138" s="100" t="e">
        <v>#REF!</v>
      </c>
      <c r="AP138" s="101" t="e">
        <v>#REF!</v>
      </c>
      <c r="AQ138" s="103" t="e">
        <v>#REF!</v>
      </c>
      <c r="AR138" s="104" t="e">
        <v>#REF!</v>
      </c>
      <c r="AS138" s="22" t="e">
        <v>#REF!</v>
      </c>
      <c r="AT138" s="101" t="e">
        <v>#REF!</v>
      </c>
      <c r="AU138" s="103" t="e">
        <v>#REF!</v>
      </c>
      <c r="AV138" s="104" t="e">
        <v>#REF!</v>
      </c>
      <c r="AW138" s="103" t="e">
        <v>#REF!</v>
      </c>
      <c r="AX138" s="104" t="e">
        <v>#REF!</v>
      </c>
      <c r="AY138" s="103" t="e">
        <v>#REF!</v>
      </c>
      <c r="AZ138" s="104" t="e">
        <v>#REF!</v>
      </c>
      <c r="BA138" s="103" t="e">
        <v>#REF!</v>
      </c>
      <c r="BB138" s="104" t="e">
        <v>#REF!</v>
      </c>
      <c r="BC138" s="103" t="e">
        <v>#REF!</v>
      </c>
      <c r="BD138" s="104" t="e">
        <v>#REF!</v>
      </c>
      <c r="BE138" s="103" t="e">
        <v>#REF!</v>
      </c>
      <c r="BF138" s="104" t="e">
        <v>#REF!</v>
      </c>
      <c r="BG138" s="103" t="e">
        <v>#REF!</v>
      </c>
      <c r="BH138" s="104" t="e">
        <v>#REF!</v>
      </c>
      <c r="BI138" s="103" t="e">
        <v>#REF!</v>
      </c>
      <c r="BJ138" s="104" t="e">
        <v>#REF!</v>
      </c>
      <c r="BK138" s="103" t="e">
        <v>#REF!</v>
      </c>
      <c r="BL138" s="104" t="e">
        <v>#REF!</v>
      </c>
      <c r="BM138" s="103" t="e">
        <v>#REF!</v>
      </c>
      <c r="BN138" s="104" t="e">
        <v>#REF!</v>
      </c>
      <c r="BO138" s="103" t="e">
        <v>#REF!</v>
      </c>
      <c r="BP138" s="104" t="e">
        <v>#REF!</v>
      </c>
      <c r="BQ138" s="103" t="e">
        <v>#REF!</v>
      </c>
      <c r="BR138" s="101" t="e">
        <v>#REF!</v>
      </c>
      <c r="BS138" s="103" t="e">
        <v>#REF!</v>
      </c>
      <c r="BT138" s="102" t="e">
        <v>#REF!</v>
      </c>
      <c r="BU138" s="103" t="e">
        <v>#REF!</v>
      </c>
      <c r="BV138" s="102" t="e">
        <v>#REF!</v>
      </c>
      <c r="BW138" s="103" t="e">
        <v>#REF!</v>
      </c>
      <c r="BX138" s="102" t="e">
        <v>#REF!</v>
      </c>
      <c r="BY138" s="103" t="e">
        <v>#REF!</v>
      </c>
      <c r="BZ138" s="102" t="e">
        <v>#REF!</v>
      </c>
      <c r="CA138" s="103" t="e">
        <v>#REF!</v>
      </c>
      <c r="CB138" s="102" t="e">
        <v>#REF!</v>
      </c>
      <c r="CC138" s="103" t="e">
        <v>#REF!</v>
      </c>
      <c r="CD138" s="101" t="e">
        <v>#REF!</v>
      </c>
      <c r="CE138" s="22" t="e">
        <v>#REF!</v>
      </c>
      <c r="CF138" s="101" t="e">
        <v>#REF!</v>
      </c>
      <c r="CG138" s="22" t="e">
        <v>#REF!</v>
      </c>
      <c r="CH138" s="101" t="e">
        <v>#REF!</v>
      </c>
      <c r="CI138" s="187" t="e">
        <v>#REF!</v>
      </c>
      <c r="CJ138" s="187" t="e">
        <v>#REF!</v>
      </c>
      <c r="CK138" s="8" t="e">
        <v>#REF!</v>
      </c>
      <c r="CL138" s="8" t="e">
        <v>#REF!</v>
      </c>
      <c r="CM138" s="8" t="e">
        <v>#REF!</v>
      </c>
      <c r="CN138" s="8" t="e">
        <v>#REF!</v>
      </c>
      <c r="CO138" s="8" t="e">
        <v>#REF!</v>
      </c>
    </row>
    <row r="139" spans="2:93" x14ac:dyDescent="0.25">
      <c r="B139" s="410"/>
      <c r="C139" s="15" t="str">
        <f t="shared" si="13"/>
        <v>2011GM</v>
      </c>
      <c r="D139" s="238">
        <f t="shared" si="14"/>
        <v>2011</v>
      </c>
      <c r="E139" s="15" t="s">
        <v>37</v>
      </c>
      <c r="F139" s="87" t="str">
        <f>VLOOKUP(E139,'Bases de Cálculo'!$B$9:$M$38,12,FALSE)</f>
        <v>Secundario</v>
      </c>
      <c r="G139" s="87" t="str">
        <f>VLOOKUP(E139,'Bases de Cálculo'!$B$9:$N$38,13,FALSE)</f>
        <v>No Renovable</v>
      </c>
      <c r="H139" s="238" t="e">
        <v>#REF!</v>
      </c>
      <c r="I139" s="96" t="e">
        <v>#REF!</v>
      </c>
      <c r="J139" s="22" t="e">
        <v>#REF!</v>
      </c>
      <c r="K139" s="97" t="e">
        <v>#REF!</v>
      </c>
      <c r="L139" s="22" t="e">
        <v>#REF!</v>
      </c>
      <c r="M139" s="97" t="e">
        <v>#REF!</v>
      </c>
      <c r="N139" s="22" t="e">
        <v>#REF!</v>
      </c>
      <c r="O139" s="97" t="e">
        <v>#REF!</v>
      </c>
      <c r="P139" s="22" t="e">
        <v>#REF!</v>
      </c>
      <c r="Q139" s="97" t="e">
        <v>#REF!</v>
      </c>
      <c r="R139" s="22" t="e">
        <v>#REF!</v>
      </c>
      <c r="S139" s="97" t="e">
        <v>#REF!</v>
      </c>
      <c r="T139" s="22" t="e">
        <v>#REF!</v>
      </c>
      <c r="U139" s="98" t="e">
        <v>#REF!</v>
      </c>
      <c r="V139" s="22" t="e">
        <v>#REF!</v>
      </c>
      <c r="W139" s="98" t="e">
        <v>#REF!</v>
      </c>
      <c r="X139" s="22" t="e">
        <v>#REF!</v>
      </c>
      <c r="Y139" s="99" t="e">
        <v>#REF!</v>
      </c>
      <c r="Z139" s="22" t="e">
        <v>#REF!</v>
      </c>
      <c r="AA139" s="113" t="e">
        <v>#REF!</v>
      </c>
      <c r="AB139" s="22" t="e">
        <v>#REF!</v>
      </c>
      <c r="AC139" s="113" t="e">
        <v>#REF!</v>
      </c>
      <c r="AD139" s="22" t="e">
        <v>#REF!</v>
      </c>
      <c r="AE139" s="113" t="e">
        <v>#REF!</v>
      </c>
      <c r="AF139" s="22" t="e">
        <v>#REF!</v>
      </c>
      <c r="AG139" s="113" t="e">
        <v>#REF!</v>
      </c>
      <c r="AH139" s="22" t="e">
        <v>#REF!</v>
      </c>
      <c r="AI139" s="113" t="e">
        <v>#REF!</v>
      </c>
      <c r="AJ139" s="22" t="e">
        <v>#REF!</v>
      </c>
      <c r="AK139" s="99" t="e">
        <v>#REF!</v>
      </c>
      <c r="AL139" s="96" t="e">
        <v>#REF!</v>
      </c>
      <c r="AM139" s="115" t="e">
        <v>#REF!</v>
      </c>
      <c r="AN139" s="117" t="e">
        <v>#REF!</v>
      </c>
      <c r="AO139" s="100" t="e">
        <v>#REF!</v>
      </c>
      <c r="AP139" s="101" t="e">
        <v>#REF!</v>
      </c>
      <c r="AQ139" s="103" t="e">
        <v>#REF!</v>
      </c>
      <c r="AR139" s="104" t="e">
        <v>#REF!</v>
      </c>
      <c r="AS139" s="22" t="e">
        <v>#REF!</v>
      </c>
      <c r="AT139" s="101" t="e">
        <v>#REF!</v>
      </c>
      <c r="AU139" s="103" t="e">
        <v>#REF!</v>
      </c>
      <c r="AV139" s="104" t="e">
        <v>#REF!</v>
      </c>
      <c r="AW139" s="103" t="e">
        <v>#REF!</v>
      </c>
      <c r="AX139" s="104" t="e">
        <v>#REF!</v>
      </c>
      <c r="AY139" s="103" t="e">
        <v>#REF!</v>
      </c>
      <c r="AZ139" s="104" t="e">
        <v>#REF!</v>
      </c>
      <c r="BA139" s="103" t="e">
        <v>#REF!</v>
      </c>
      <c r="BB139" s="104" t="e">
        <v>#REF!</v>
      </c>
      <c r="BC139" s="103" t="e">
        <v>#REF!</v>
      </c>
      <c r="BD139" s="104" t="e">
        <v>#REF!</v>
      </c>
      <c r="BE139" s="103" t="e">
        <v>#REF!</v>
      </c>
      <c r="BF139" s="104" t="e">
        <v>#REF!</v>
      </c>
      <c r="BG139" s="103" t="e">
        <v>#REF!</v>
      </c>
      <c r="BH139" s="104" t="e">
        <v>#REF!</v>
      </c>
      <c r="BI139" s="103" t="e">
        <v>#REF!</v>
      </c>
      <c r="BJ139" s="104" t="e">
        <v>#REF!</v>
      </c>
      <c r="BK139" s="103" t="e">
        <v>#REF!</v>
      </c>
      <c r="BL139" s="104" t="e">
        <v>#REF!</v>
      </c>
      <c r="BM139" s="103" t="e">
        <v>#REF!</v>
      </c>
      <c r="BN139" s="104" t="e">
        <v>#REF!</v>
      </c>
      <c r="BO139" s="103" t="e">
        <v>#REF!</v>
      </c>
      <c r="BP139" s="104" t="e">
        <v>#REF!</v>
      </c>
      <c r="BQ139" s="103" t="e">
        <v>#REF!</v>
      </c>
      <c r="BR139" s="101" t="e">
        <v>#REF!</v>
      </c>
      <c r="BS139" s="103" t="e">
        <v>#REF!</v>
      </c>
      <c r="BT139" s="102" t="e">
        <v>#REF!</v>
      </c>
      <c r="BU139" s="103" t="e">
        <v>#REF!</v>
      </c>
      <c r="BV139" s="102" t="e">
        <v>#REF!</v>
      </c>
      <c r="BW139" s="103" t="e">
        <v>#REF!</v>
      </c>
      <c r="BX139" s="102" t="e">
        <v>#REF!</v>
      </c>
      <c r="BY139" s="103" t="e">
        <v>#REF!</v>
      </c>
      <c r="BZ139" s="102" t="e">
        <v>#REF!</v>
      </c>
      <c r="CA139" s="103" t="e">
        <v>#REF!</v>
      </c>
      <c r="CB139" s="102" t="e">
        <v>#REF!</v>
      </c>
      <c r="CC139" s="103" t="e">
        <v>#REF!</v>
      </c>
      <c r="CD139" s="101" t="e">
        <v>#REF!</v>
      </c>
      <c r="CE139" s="22" t="e">
        <v>#REF!</v>
      </c>
      <c r="CF139" s="101" t="e">
        <v>#REF!</v>
      </c>
      <c r="CG139" s="22" t="e">
        <v>#REF!</v>
      </c>
      <c r="CH139" s="101" t="e">
        <v>#REF!</v>
      </c>
      <c r="CI139" s="187" t="e">
        <v>#REF!</v>
      </c>
      <c r="CJ139" s="187" t="e">
        <v>#REF!</v>
      </c>
      <c r="CK139" s="8" t="e">
        <v>#REF!</v>
      </c>
      <c r="CL139" s="8" t="e">
        <v>#REF!</v>
      </c>
      <c r="CM139" s="8" t="e">
        <v>#REF!</v>
      </c>
      <c r="CN139" s="8" t="e">
        <v>#REF!</v>
      </c>
      <c r="CO139" s="8" t="e">
        <v>#REF!</v>
      </c>
    </row>
    <row r="140" spans="2:93" x14ac:dyDescent="0.25">
      <c r="B140" s="410"/>
      <c r="C140" s="15" t="str">
        <f t="shared" si="13"/>
        <v>2011KJ</v>
      </c>
      <c r="D140" s="238">
        <f t="shared" si="14"/>
        <v>2011</v>
      </c>
      <c r="E140" s="15" t="s">
        <v>39</v>
      </c>
      <c r="F140" s="87" t="str">
        <f>VLOOKUP(E140,'Bases de Cálculo'!$B$9:$M$38,12,FALSE)</f>
        <v>Secundario</v>
      </c>
      <c r="G140" s="87" t="str">
        <f>VLOOKUP(E140,'Bases de Cálculo'!$B$9:$N$38,13,FALSE)</f>
        <v>No Renovable</v>
      </c>
      <c r="H140" s="238" t="e">
        <v>#REF!</v>
      </c>
      <c r="I140" s="96" t="e">
        <v>#REF!</v>
      </c>
      <c r="J140" s="22" t="e">
        <v>#REF!</v>
      </c>
      <c r="K140" s="97" t="e">
        <v>#REF!</v>
      </c>
      <c r="L140" s="22" t="e">
        <v>#REF!</v>
      </c>
      <c r="M140" s="97" t="e">
        <v>#REF!</v>
      </c>
      <c r="N140" s="22" t="e">
        <v>#REF!</v>
      </c>
      <c r="O140" s="97" t="e">
        <v>#REF!</v>
      </c>
      <c r="P140" s="22" t="e">
        <v>#REF!</v>
      </c>
      <c r="Q140" s="97" t="e">
        <v>#REF!</v>
      </c>
      <c r="R140" s="22" t="e">
        <v>#REF!</v>
      </c>
      <c r="S140" s="97" t="e">
        <v>#REF!</v>
      </c>
      <c r="T140" s="22" t="e">
        <v>#REF!</v>
      </c>
      <c r="U140" s="98" t="e">
        <v>#REF!</v>
      </c>
      <c r="V140" s="22" t="e">
        <v>#REF!</v>
      </c>
      <c r="W140" s="98" t="e">
        <v>#REF!</v>
      </c>
      <c r="X140" s="22" t="e">
        <v>#REF!</v>
      </c>
      <c r="Y140" s="99" t="e">
        <v>#REF!</v>
      </c>
      <c r="Z140" s="22" t="e">
        <v>#REF!</v>
      </c>
      <c r="AA140" s="113" t="e">
        <v>#REF!</v>
      </c>
      <c r="AB140" s="22" t="e">
        <v>#REF!</v>
      </c>
      <c r="AC140" s="113" t="e">
        <v>#REF!</v>
      </c>
      <c r="AD140" s="22" t="e">
        <v>#REF!</v>
      </c>
      <c r="AE140" s="113" t="e">
        <v>#REF!</v>
      </c>
      <c r="AF140" s="22" t="e">
        <v>#REF!</v>
      </c>
      <c r="AG140" s="113" t="e">
        <v>#REF!</v>
      </c>
      <c r="AH140" s="22" t="e">
        <v>#REF!</v>
      </c>
      <c r="AI140" s="113" t="e">
        <v>#REF!</v>
      </c>
      <c r="AJ140" s="22" t="e">
        <v>#REF!</v>
      </c>
      <c r="AK140" s="99" t="e">
        <v>#REF!</v>
      </c>
      <c r="AL140" s="96" t="e">
        <v>#REF!</v>
      </c>
      <c r="AM140" s="115" t="e">
        <v>#REF!</v>
      </c>
      <c r="AN140" s="117" t="e">
        <v>#REF!</v>
      </c>
      <c r="AO140" s="100" t="e">
        <v>#REF!</v>
      </c>
      <c r="AP140" s="101" t="e">
        <v>#REF!</v>
      </c>
      <c r="AQ140" s="103" t="e">
        <v>#REF!</v>
      </c>
      <c r="AR140" s="104" t="e">
        <v>#REF!</v>
      </c>
      <c r="AS140" s="22" t="e">
        <v>#REF!</v>
      </c>
      <c r="AT140" s="101" t="e">
        <v>#REF!</v>
      </c>
      <c r="AU140" s="103" t="e">
        <v>#REF!</v>
      </c>
      <c r="AV140" s="104" t="e">
        <v>#REF!</v>
      </c>
      <c r="AW140" s="103" t="e">
        <v>#REF!</v>
      </c>
      <c r="AX140" s="104" t="e">
        <v>#REF!</v>
      </c>
      <c r="AY140" s="103" t="e">
        <v>#REF!</v>
      </c>
      <c r="AZ140" s="104" t="e">
        <v>#REF!</v>
      </c>
      <c r="BA140" s="103" t="e">
        <v>#REF!</v>
      </c>
      <c r="BB140" s="104" t="e">
        <v>#REF!</v>
      </c>
      <c r="BC140" s="103" t="e">
        <v>#REF!</v>
      </c>
      <c r="BD140" s="104" t="e">
        <v>#REF!</v>
      </c>
      <c r="BE140" s="103" t="e">
        <v>#REF!</v>
      </c>
      <c r="BF140" s="104" t="e">
        <v>#REF!</v>
      </c>
      <c r="BG140" s="103" t="e">
        <v>#REF!</v>
      </c>
      <c r="BH140" s="104" t="e">
        <v>#REF!</v>
      </c>
      <c r="BI140" s="103" t="e">
        <v>#REF!</v>
      </c>
      <c r="BJ140" s="104" t="e">
        <v>#REF!</v>
      </c>
      <c r="BK140" s="103" t="e">
        <v>#REF!</v>
      </c>
      <c r="BL140" s="104" t="e">
        <v>#REF!</v>
      </c>
      <c r="BM140" s="103" t="e">
        <v>#REF!</v>
      </c>
      <c r="BN140" s="104" t="e">
        <v>#REF!</v>
      </c>
      <c r="BO140" s="103" t="e">
        <v>#REF!</v>
      </c>
      <c r="BP140" s="104" t="e">
        <v>#REF!</v>
      </c>
      <c r="BQ140" s="103" t="e">
        <v>#REF!</v>
      </c>
      <c r="BR140" s="101" t="e">
        <v>#REF!</v>
      </c>
      <c r="BS140" s="103" t="e">
        <v>#REF!</v>
      </c>
      <c r="BT140" s="102" t="e">
        <v>#REF!</v>
      </c>
      <c r="BU140" s="103" t="e">
        <v>#REF!</v>
      </c>
      <c r="BV140" s="102" t="e">
        <v>#REF!</v>
      </c>
      <c r="BW140" s="103" t="e">
        <v>#REF!</v>
      </c>
      <c r="BX140" s="102" t="e">
        <v>#REF!</v>
      </c>
      <c r="BY140" s="103" t="e">
        <v>#REF!</v>
      </c>
      <c r="BZ140" s="102" t="e">
        <v>#REF!</v>
      </c>
      <c r="CA140" s="103" t="e">
        <v>#REF!</v>
      </c>
      <c r="CB140" s="102" t="e">
        <v>#REF!</v>
      </c>
      <c r="CC140" s="103" t="e">
        <v>#REF!</v>
      </c>
      <c r="CD140" s="101" t="e">
        <v>#REF!</v>
      </c>
      <c r="CE140" s="22" t="e">
        <v>#REF!</v>
      </c>
      <c r="CF140" s="101" t="e">
        <v>#REF!</v>
      </c>
      <c r="CG140" s="22" t="e">
        <v>#REF!</v>
      </c>
      <c r="CH140" s="101" t="e">
        <v>#REF!</v>
      </c>
      <c r="CI140" s="187" t="e">
        <v>#REF!</v>
      </c>
      <c r="CJ140" s="187" t="e">
        <v>#REF!</v>
      </c>
      <c r="CK140" s="8" t="e">
        <v>#REF!</v>
      </c>
      <c r="CL140" s="8" t="e">
        <v>#REF!</v>
      </c>
      <c r="CM140" s="8" t="e">
        <v>#REF!</v>
      </c>
      <c r="CN140" s="8" t="e">
        <v>#REF!</v>
      </c>
      <c r="CO140" s="8" t="e">
        <v>#REF!</v>
      </c>
    </row>
    <row r="141" spans="2:93" ht="15.75" x14ac:dyDescent="0.25">
      <c r="B141" s="246"/>
      <c r="C141" s="13"/>
      <c r="D141" s="13"/>
      <c r="E141" s="13"/>
      <c r="F141" s="13"/>
      <c r="G141" s="13"/>
      <c r="H141" s="13" t="e">
        <v>#REF!</v>
      </c>
      <c r="I141" s="13" t="e">
        <v>#REF!</v>
      </c>
      <c r="J141" s="13" t="e">
        <v>#REF!</v>
      </c>
      <c r="K141" s="13" t="e">
        <v>#REF!</v>
      </c>
      <c r="L141" s="13" t="e">
        <v>#REF!</v>
      </c>
      <c r="M141" s="13" t="e">
        <v>#REF!</v>
      </c>
      <c r="N141" s="13" t="e">
        <v>#REF!</v>
      </c>
      <c r="O141" s="13" t="e">
        <v>#REF!</v>
      </c>
      <c r="P141" s="13" t="e">
        <v>#REF!</v>
      </c>
      <c r="Q141" s="13" t="e">
        <v>#REF!</v>
      </c>
      <c r="R141" s="13" t="e">
        <v>#REF!</v>
      </c>
      <c r="S141" s="13" t="e">
        <v>#REF!</v>
      </c>
      <c r="T141" s="13" t="e">
        <v>#REF!</v>
      </c>
      <c r="U141" s="13" t="e">
        <v>#REF!</v>
      </c>
      <c r="V141" s="13" t="e">
        <v>#REF!</v>
      </c>
      <c r="W141" s="13" t="e">
        <v>#REF!</v>
      </c>
      <c r="X141" s="13" t="e">
        <v>#REF!</v>
      </c>
      <c r="Y141" s="13" t="e">
        <v>#REF!</v>
      </c>
      <c r="Z141" s="13" t="e">
        <v>#REF!</v>
      </c>
      <c r="AA141" s="13" t="e">
        <v>#REF!</v>
      </c>
      <c r="AB141" s="13" t="e">
        <v>#REF!</v>
      </c>
      <c r="AC141" s="13" t="e">
        <v>#REF!</v>
      </c>
      <c r="AD141" s="13" t="e">
        <v>#REF!</v>
      </c>
      <c r="AE141" s="13" t="e">
        <v>#REF!</v>
      </c>
      <c r="AF141" s="13" t="e">
        <v>#REF!</v>
      </c>
      <c r="AG141" s="13" t="e">
        <v>#REF!</v>
      </c>
      <c r="AH141" s="13" t="e">
        <v>#REF!</v>
      </c>
      <c r="AI141" s="13" t="e">
        <v>#REF!</v>
      </c>
      <c r="AJ141" s="13" t="e">
        <v>#REF!</v>
      </c>
      <c r="AK141" s="13" t="e">
        <v>#REF!</v>
      </c>
      <c r="AL141" s="13" t="e">
        <v>#REF!</v>
      </c>
      <c r="AM141" s="13" t="e">
        <v>#REF!</v>
      </c>
      <c r="AN141" s="13" t="e">
        <v>#REF!</v>
      </c>
      <c r="AO141" s="13" t="e">
        <v>#REF!</v>
      </c>
      <c r="AP141" s="13" t="e">
        <v>#REF!</v>
      </c>
      <c r="AQ141" s="13" t="e">
        <v>#REF!</v>
      </c>
      <c r="AR141" s="13" t="e">
        <v>#REF!</v>
      </c>
      <c r="AS141" s="13" t="e">
        <v>#REF!</v>
      </c>
      <c r="AT141" s="13" t="e">
        <v>#REF!</v>
      </c>
      <c r="AU141" s="13" t="e">
        <v>#REF!</v>
      </c>
      <c r="AV141" s="13" t="e">
        <v>#REF!</v>
      </c>
      <c r="AW141" s="13" t="e">
        <v>#REF!</v>
      </c>
      <c r="AX141" s="13" t="e">
        <v>#REF!</v>
      </c>
      <c r="AY141" s="13" t="e">
        <v>#REF!</v>
      </c>
      <c r="AZ141" s="13" t="e">
        <v>#REF!</v>
      </c>
      <c r="BA141" s="13" t="e">
        <v>#REF!</v>
      </c>
      <c r="BB141" s="13" t="e">
        <v>#REF!</v>
      </c>
      <c r="BC141" s="13" t="e">
        <v>#REF!</v>
      </c>
      <c r="BD141" s="13" t="e">
        <v>#REF!</v>
      </c>
      <c r="BE141" s="13" t="e">
        <v>#REF!</v>
      </c>
      <c r="BF141" s="13" t="e">
        <v>#REF!</v>
      </c>
      <c r="BG141" s="13" t="e">
        <v>#REF!</v>
      </c>
      <c r="BH141" s="13" t="e">
        <v>#REF!</v>
      </c>
      <c r="BI141" s="13" t="e">
        <v>#REF!</v>
      </c>
      <c r="BJ141" s="13" t="e">
        <v>#REF!</v>
      </c>
      <c r="BK141" s="13" t="e">
        <v>#REF!</v>
      </c>
      <c r="BL141" s="13" t="e">
        <v>#REF!</v>
      </c>
      <c r="BM141" s="13" t="e">
        <v>#REF!</v>
      </c>
      <c r="BN141" s="13" t="e">
        <v>#REF!</v>
      </c>
      <c r="BO141" s="13" t="e">
        <v>#REF!</v>
      </c>
      <c r="BP141" s="13" t="e">
        <v>#REF!</v>
      </c>
      <c r="BQ141" s="13" t="e">
        <v>#REF!</v>
      </c>
      <c r="BR141" s="13" t="e">
        <v>#REF!</v>
      </c>
      <c r="BS141" s="13" t="e">
        <v>#REF!</v>
      </c>
      <c r="BT141" s="13" t="e">
        <v>#REF!</v>
      </c>
      <c r="BU141" s="13" t="e">
        <v>#REF!</v>
      </c>
      <c r="BV141" s="13" t="e">
        <v>#REF!</v>
      </c>
      <c r="BW141" s="13" t="e">
        <v>#REF!</v>
      </c>
      <c r="BX141" s="13" t="e">
        <v>#REF!</v>
      </c>
      <c r="BY141" s="13" t="e">
        <v>#REF!</v>
      </c>
      <c r="BZ141" s="13" t="e">
        <v>#REF!</v>
      </c>
      <c r="CA141" s="13" t="e">
        <v>#REF!</v>
      </c>
      <c r="CB141" s="13" t="e">
        <v>#REF!</v>
      </c>
      <c r="CC141" s="13" t="e">
        <v>#REF!</v>
      </c>
      <c r="CD141" s="13" t="e">
        <v>#REF!</v>
      </c>
      <c r="CE141" s="13" t="e">
        <v>#REF!</v>
      </c>
      <c r="CF141" s="13" t="e">
        <v>#REF!</v>
      </c>
      <c r="CG141" s="13" t="e">
        <v>#REF!</v>
      </c>
      <c r="CH141" s="13" t="e">
        <v>#REF!</v>
      </c>
      <c r="CI141" s="188" t="e">
        <v>#REF!</v>
      </c>
      <c r="CJ141" s="188" t="e">
        <v>#REF!</v>
      </c>
      <c r="CK141" s="13" t="e">
        <v>#REF!</v>
      </c>
      <c r="CL141" s="13" t="e">
        <v>#REF!</v>
      </c>
      <c r="CM141" s="13" t="e">
        <v>#REF!</v>
      </c>
      <c r="CN141" s="13" t="e">
        <v>#REF!</v>
      </c>
      <c r="CO141" s="13" t="e">
        <v>#REF!</v>
      </c>
    </row>
    <row r="142" spans="2:93" x14ac:dyDescent="0.25">
      <c r="B142" s="411" t="s">
        <v>41</v>
      </c>
      <c r="C142" s="237" t="str">
        <f t="shared" ref="C142:C163" si="15">CONCATENATE(D142,E142)</f>
        <v>2012TOTALP</v>
      </c>
      <c r="D142" s="237">
        <f>D140+1</f>
        <v>2012</v>
      </c>
      <c r="E142" s="237" t="s">
        <v>259</v>
      </c>
      <c r="F142" s="26" t="e">
        <f>VLOOKUP(E142,'Bases de Cálculo'!$B$9:$M$38,12,FALSE)</f>
        <v>#N/A</v>
      </c>
      <c r="G142" s="26" t="e">
        <f>VLOOKUP(E142,'Bases de Cálculo'!$B$9:$N$38,13,FALSE)</f>
        <v>#N/A</v>
      </c>
      <c r="H142" s="237" t="e">
        <v>#REF!</v>
      </c>
      <c r="I142" s="156" t="e">
        <v>#REF!</v>
      </c>
      <c r="J142" s="22" t="e">
        <v>#REF!</v>
      </c>
      <c r="K142" s="23" t="e">
        <v>#REF!</v>
      </c>
      <c r="L142" s="22" t="e">
        <v>#REF!</v>
      </c>
      <c r="M142" s="23" t="e">
        <v>#REF!</v>
      </c>
      <c r="N142" s="22" t="e">
        <v>#REF!</v>
      </c>
      <c r="O142" s="23" t="e">
        <v>#REF!</v>
      </c>
      <c r="P142" s="22" t="e">
        <v>#REF!</v>
      </c>
      <c r="Q142" s="23" t="e">
        <v>#REF!</v>
      </c>
      <c r="R142" s="22" t="e">
        <v>#REF!</v>
      </c>
      <c r="S142" s="23" t="e">
        <v>#REF!</v>
      </c>
      <c r="T142" s="22" t="e">
        <v>#REF!</v>
      </c>
      <c r="U142" s="23" t="e">
        <v>#REF!</v>
      </c>
      <c r="V142" s="22" t="e">
        <v>#REF!</v>
      </c>
      <c r="W142" s="23" t="e">
        <v>#REF!</v>
      </c>
      <c r="X142" s="22" t="e">
        <v>#REF!</v>
      </c>
      <c r="Y142" s="156" t="e">
        <v>#REF!</v>
      </c>
      <c r="Z142" s="22" t="e">
        <v>#REF!</v>
      </c>
      <c r="AA142" s="23" t="e">
        <v>#REF!</v>
      </c>
      <c r="AB142" s="22" t="e">
        <v>#REF!</v>
      </c>
      <c r="AC142" s="23" t="e">
        <v>#REF!</v>
      </c>
      <c r="AD142" s="22" t="e">
        <v>#REF!</v>
      </c>
      <c r="AE142" s="23" t="e">
        <v>#REF!</v>
      </c>
      <c r="AF142" s="22" t="e">
        <v>#REF!</v>
      </c>
      <c r="AG142" s="23" t="e">
        <v>#REF!</v>
      </c>
      <c r="AH142" s="22" t="e">
        <v>#REF!</v>
      </c>
      <c r="AI142" s="23" t="e">
        <v>#REF!</v>
      </c>
      <c r="AJ142" s="22" t="e">
        <v>#REF!</v>
      </c>
      <c r="AK142" s="23" t="e">
        <v>#REF!</v>
      </c>
      <c r="AL142" s="156" t="e">
        <v>#REF!</v>
      </c>
      <c r="AM142" s="22" t="e">
        <v>#REF!</v>
      </c>
      <c r="AN142" s="156" t="e">
        <v>#REF!</v>
      </c>
      <c r="AO142" s="22" t="e">
        <v>#REF!</v>
      </c>
      <c r="AP142" s="23" t="e">
        <v>#REF!</v>
      </c>
      <c r="AQ142" s="22" t="e">
        <v>#REF!</v>
      </c>
      <c r="AR142" s="23" t="e">
        <v>#REF!</v>
      </c>
      <c r="AS142" s="22" t="e">
        <v>#REF!</v>
      </c>
      <c r="AT142" s="156" t="e">
        <v>#REF!</v>
      </c>
      <c r="AU142" s="22" t="e">
        <v>#REF!</v>
      </c>
      <c r="AV142" s="23" t="e">
        <v>#REF!</v>
      </c>
      <c r="AW142" s="22" t="e">
        <v>#REF!</v>
      </c>
      <c r="AX142" s="23" t="e">
        <v>#REF!</v>
      </c>
      <c r="AY142" s="22" t="e">
        <v>#REF!</v>
      </c>
      <c r="AZ142" s="23" t="e">
        <v>#REF!</v>
      </c>
      <c r="BA142" s="22" t="e">
        <v>#REF!</v>
      </c>
      <c r="BB142" s="23" t="e">
        <v>#REF!</v>
      </c>
      <c r="BC142" s="22" t="e">
        <v>#REF!</v>
      </c>
      <c r="BD142" s="23" t="e">
        <v>#REF!</v>
      </c>
      <c r="BE142" s="22" t="e">
        <v>#REF!</v>
      </c>
      <c r="BF142" s="23" t="e">
        <v>#REF!</v>
      </c>
      <c r="BG142" s="22" t="e">
        <v>#REF!</v>
      </c>
      <c r="BH142" s="23" t="e">
        <v>#REF!</v>
      </c>
      <c r="BI142" s="22" t="e">
        <v>#REF!</v>
      </c>
      <c r="BJ142" s="23" t="e">
        <v>#REF!</v>
      </c>
      <c r="BK142" s="22" t="e">
        <v>#REF!</v>
      </c>
      <c r="BL142" s="23" t="e">
        <v>#REF!</v>
      </c>
      <c r="BM142" s="22" t="e">
        <v>#REF!</v>
      </c>
      <c r="BN142" s="23" t="e">
        <v>#REF!</v>
      </c>
      <c r="BO142" s="22" t="e">
        <v>#REF!</v>
      </c>
      <c r="BP142" s="23" t="e">
        <v>#REF!</v>
      </c>
      <c r="BQ142" s="22" t="e">
        <v>#REF!</v>
      </c>
      <c r="BR142" s="156" t="e">
        <v>#REF!</v>
      </c>
      <c r="BS142" s="22" t="e">
        <v>#REF!</v>
      </c>
      <c r="BT142" s="23" t="e">
        <v>#REF!</v>
      </c>
      <c r="BU142" s="22" t="e">
        <v>#REF!</v>
      </c>
      <c r="BV142" s="23" t="e">
        <v>#REF!</v>
      </c>
      <c r="BW142" s="22" t="e">
        <v>#REF!</v>
      </c>
      <c r="BX142" s="23" t="e">
        <v>#REF!</v>
      </c>
      <c r="BY142" s="22" t="e">
        <v>#REF!</v>
      </c>
      <c r="BZ142" s="23" t="e">
        <v>#REF!</v>
      </c>
      <c r="CA142" s="22" t="e">
        <v>#REF!</v>
      </c>
      <c r="CB142" s="23" t="e">
        <v>#REF!</v>
      </c>
      <c r="CC142" s="22" t="e">
        <v>#REF!</v>
      </c>
      <c r="CD142" s="156" t="e">
        <v>#REF!</v>
      </c>
      <c r="CE142" s="22" t="e">
        <v>#REF!</v>
      </c>
      <c r="CF142" s="156" t="e">
        <v>#REF!</v>
      </c>
      <c r="CG142" s="22" t="e">
        <v>#REF!</v>
      </c>
      <c r="CH142" s="156" t="e">
        <v>#REF!</v>
      </c>
      <c r="CI142" s="187" t="e">
        <v>#REF!</v>
      </c>
      <c r="CJ142" s="187" t="e">
        <v>#REF!</v>
      </c>
      <c r="CK142" s="8" t="e">
        <v>#REF!</v>
      </c>
      <c r="CL142" s="8" t="e">
        <v>#REF!</v>
      </c>
      <c r="CM142" s="8" t="e">
        <v>#REF!</v>
      </c>
      <c r="CN142" s="8" t="e">
        <v>#REF!</v>
      </c>
      <c r="CO142" s="8" t="e">
        <v>#REF!</v>
      </c>
    </row>
    <row r="143" spans="2:93" x14ac:dyDescent="0.25">
      <c r="B143" s="411"/>
      <c r="C143" s="237" t="str">
        <f t="shared" si="15"/>
        <v>2012BZ</v>
      </c>
      <c r="D143" s="237">
        <f t="shared" ref="D143:D163" si="16">D142</f>
        <v>2012</v>
      </c>
      <c r="E143" s="237" t="s">
        <v>21</v>
      </c>
      <c r="F143" s="26" t="str">
        <f>VLOOKUP(E143,'Bases de Cálculo'!$B$9:$M$38,12,FALSE)</f>
        <v>Primario</v>
      </c>
      <c r="G143" s="26" t="str">
        <f>VLOOKUP(E143,'Bases de Cálculo'!$B$9:$N$38,13,FALSE)</f>
        <v>Renovable</v>
      </c>
      <c r="H143" s="237" t="e">
        <v>#REF!</v>
      </c>
      <c r="I143" s="96" t="e">
        <v>#REF!</v>
      </c>
      <c r="J143" s="22" t="e">
        <v>#REF!</v>
      </c>
      <c r="K143" s="97" t="e">
        <v>#REF!</v>
      </c>
      <c r="L143" s="22" t="e">
        <v>#REF!</v>
      </c>
      <c r="M143" s="97" t="e">
        <v>#REF!</v>
      </c>
      <c r="N143" s="22" t="e">
        <v>#REF!</v>
      </c>
      <c r="O143" s="97" t="e">
        <v>#REF!</v>
      </c>
      <c r="P143" s="22" t="e">
        <v>#REF!</v>
      </c>
      <c r="Q143" s="97" t="e">
        <v>#REF!</v>
      </c>
      <c r="R143" s="22" t="e">
        <v>#REF!</v>
      </c>
      <c r="S143" s="97" t="e">
        <v>#REF!</v>
      </c>
      <c r="T143" s="22" t="e">
        <v>#REF!</v>
      </c>
      <c r="U143" s="98" t="e">
        <v>#REF!</v>
      </c>
      <c r="V143" s="22" t="e">
        <v>#REF!</v>
      </c>
      <c r="W143" s="98" t="e">
        <v>#REF!</v>
      </c>
      <c r="X143" s="22" t="e">
        <v>#REF!</v>
      </c>
      <c r="Y143" s="99" t="e">
        <v>#REF!</v>
      </c>
      <c r="Z143" s="22" t="e">
        <v>#REF!</v>
      </c>
      <c r="AA143" s="113" t="e">
        <v>#REF!</v>
      </c>
      <c r="AB143" s="22" t="e">
        <v>#REF!</v>
      </c>
      <c r="AC143" s="113" t="e">
        <v>#REF!</v>
      </c>
      <c r="AD143" s="22" t="e">
        <v>#REF!</v>
      </c>
      <c r="AE143" s="113" t="e">
        <v>#REF!</v>
      </c>
      <c r="AF143" s="22" t="e">
        <v>#REF!</v>
      </c>
      <c r="AG143" s="113" t="e">
        <v>#REF!</v>
      </c>
      <c r="AH143" s="22" t="e">
        <v>#REF!</v>
      </c>
      <c r="AI143" s="113" t="e">
        <v>#REF!</v>
      </c>
      <c r="AJ143" s="22" t="e">
        <v>#REF!</v>
      </c>
      <c r="AK143" s="99" t="e">
        <v>#REF!</v>
      </c>
      <c r="AL143" s="96" t="e">
        <v>#REF!</v>
      </c>
      <c r="AM143" s="115" t="e">
        <v>#REF!</v>
      </c>
      <c r="AN143" s="117" t="e">
        <v>#REF!</v>
      </c>
      <c r="AO143" s="100" t="e">
        <v>#REF!</v>
      </c>
      <c r="AP143" s="101" t="e">
        <v>#REF!</v>
      </c>
      <c r="AQ143" s="103" t="e">
        <v>#REF!</v>
      </c>
      <c r="AR143" s="104" t="e">
        <v>#REF!</v>
      </c>
      <c r="AS143" s="22" t="e">
        <v>#REF!</v>
      </c>
      <c r="AT143" s="101" t="e">
        <v>#REF!</v>
      </c>
      <c r="AU143" s="103" t="e">
        <v>#REF!</v>
      </c>
      <c r="AV143" s="104" t="e">
        <v>#REF!</v>
      </c>
      <c r="AW143" s="103" t="e">
        <v>#REF!</v>
      </c>
      <c r="AX143" s="104" t="e">
        <v>#REF!</v>
      </c>
      <c r="AY143" s="103" t="e">
        <v>#REF!</v>
      </c>
      <c r="AZ143" s="104" t="e">
        <v>#REF!</v>
      </c>
      <c r="BA143" s="103" t="e">
        <v>#REF!</v>
      </c>
      <c r="BB143" s="104" t="e">
        <v>#REF!</v>
      </c>
      <c r="BC143" s="103" t="e">
        <v>#REF!</v>
      </c>
      <c r="BD143" s="104" t="e">
        <v>#REF!</v>
      </c>
      <c r="BE143" s="103" t="e">
        <v>#REF!</v>
      </c>
      <c r="BF143" s="104" t="e">
        <v>#REF!</v>
      </c>
      <c r="BG143" s="103" t="e">
        <v>#REF!</v>
      </c>
      <c r="BH143" s="104" t="e">
        <v>#REF!</v>
      </c>
      <c r="BI143" s="103" t="e">
        <v>#REF!</v>
      </c>
      <c r="BJ143" s="104" t="e">
        <v>#REF!</v>
      </c>
      <c r="BK143" s="103" t="e">
        <v>#REF!</v>
      </c>
      <c r="BL143" s="104" t="e">
        <v>#REF!</v>
      </c>
      <c r="BM143" s="103" t="e">
        <v>#REF!</v>
      </c>
      <c r="BN143" s="104" t="e">
        <v>#REF!</v>
      </c>
      <c r="BO143" s="103" t="e">
        <v>#REF!</v>
      </c>
      <c r="BP143" s="104" t="e">
        <v>#REF!</v>
      </c>
      <c r="BQ143" s="103" t="e">
        <v>#REF!</v>
      </c>
      <c r="BR143" s="101" t="e">
        <v>#REF!</v>
      </c>
      <c r="BS143" s="103" t="e">
        <v>#REF!</v>
      </c>
      <c r="BT143" s="102" t="e">
        <v>#REF!</v>
      </c>
      <c r="BU143" s="103" t="e">
        <v>#REF!</v>
      </c>
      <c r="BV143" s="102" t="e">
        <v>#REF!</v>
      </c>
      <c r="BW143" s="103" t="e">
        <v>#REF!</v>
      </c>
      <c r="BX143" s="102" t="e">
        <v>#REF!</v>
      </c>
      <c r="BY143" s="103" t="e">
        <v>#REF!</v>
      </c>
      <c r="BZ143" s="102" t="e">
        <v>#REF!</v>
      </c>
      <c r="CA143" s="103" t="e">
        <v>#REF!</v>
      </c>
      <c r="CB143" s="102" t="e">
        <v>#REF!</v>
      </c>
      <c r="CC143" s="103" t="e">
        <v>#REF!</v>
      </c>
      <c r="CD143" s="101" t="e">
        <v>#REF!</v>
      </c>
      <c r="CE143" s="22" t="e">
        <v>#REF!</v>
      </c>
      <c r="CF143" s="101" t="e">
        <v>#REF!</v>
      </c>
      <c r="CG143" s="22" t="e">
        <v>#REF!</v>
      </c>
      <c r="CH143" s="101" t="e">
        <v>#REF!</v>
      </c>
      <c r="CI143" s="187" t="e">
        <v>#REF!</v>
      </c>
      <c r="CJ143" s="187" t="e">
        <v>#REF!</v>
      </c>
      <c r="CK143" s="8" t="e">
        <v>#REF!</v>
      </c>
      <c r="CL143" s="8" t="e">
        <v>#REF!</v>
      </c>
      <c r="CM143" s="8" t="e">
        <v>#REF!</v>
      </c>
      <c r="CN143" s="8" t="e">
        <v>#REF!</v>
      </c>
      <c r="CO143" s="8" t="e">
        <v>#REF!</v>
      </c>
    </row>
    <row r="144" spans="2:93" x14ac:dyDescent="0.25">
      <c r="B144" s="411"/>
      <c r="C144" s="237" t="str">
        <f t="shared" si="15"/>
        <v>2012CM</v>
      </c>
      <c r="D144" s="237">
        <f t="shared" si="16"/>
        <v>2012</v>
      </c>
      <c r="E144" s="237" t="s">
        <v>22</v>
      </c>
      <c r="F144" s="26" t="str">
        <f>VLOOKUP(E144,'Bases de Cálculo'!$B$9:$M$38,12,FALSE)</f>
        <v>Primario</v>
      </c>
      <c r="G144" s="26" t="str">
        <f>VLOOKUP(E144,'Bases de Cálculo'!$B$9:$N$38,13,FALSE)</f>
        <v>No Renovable</v>
      </c>
      <c r="H144" s="237" t="e">
        <v>#REF!</v>
      </c>
      <c r="I144" s="96" t="e">
        <v>#REF!</v>
      </c>
      <c r="J144" s="22" t="e">
        <v>#REF!</v>
      </c>
      <c r="K144" s="97" t="e">
        <v>#REF!</v>
      </c>
      <c r="L144" s="22" t="e">
        <v>#REF!</v>
      </c>
      <c r="M144" s="97" t="e">
        <v>#REF!</v>
      </c>
      <c r="N144" s="22" t="e">
        <v>#REF!</v>
      </c>
      <c r="O144" s="97" t="e">
        <v>#REF!</v>
      </c>
      <c r="P144" s="22" t="e">
        <v>#REF!</v>
      </c>
      <c r="Q144" s="97" t="e">
        <v>#REF!</v>
      </c>
      <c r="R144" s="22" t="e">
        <v>#REF!</v>
      </c>
      <c r="S144" s="97" t="e">
        <v>#REF!</v>
      </c>
      <c r="T144" s="22" t="e">
        <v>#REF!</v>
      </c>
      <c r="U144" s="98" t="e">
        <v>#REF!</v>
      </c>
      <c r="V144" s="22" t="e">
        <v>#REF!</v>
      </c>
      <c r="W144" s="98" t="e">
        <v>#REF!</v>
      </c>
      <c r="X144" s="22" t="e">
        <v>#REF!</v>
      </c>
      <c r="Y144" s="99" t="e">
        <v>#REF!</v>
      </c>
      <c r="Z144" s="22" t="e">
        <v>#REF!</v>
      </c>
      <c r="AA144" s="113" t="e">
        <v>#REF!</v>
      </c>
      <c r="AB144" s="22" t="e">
        <v>#REF!</v>
      </c>
      <c r="AC144" s="113" t="e">
        <v>#REF!</v>
      </c>
      <c r="AD144" s="22" t="e">
        <v>#REF!</v>
      </c>
      <c r="AE144" s="113" t="e">
        <v>#REF!</v>
      </c>
      <c r="AF144" s="22" t="e">
        <v>#REF!</v>
      </c>
      <c r="AG144" s="113" t="e">
        <v>#REF!</v>
      </c>
      <c r="AH144" s="22" t="e">
        <v>#REF!</v>
      </c>
      <c r="AI144" s="113" t="e">
        <v>#REF!</v>
      </c>
      <c r="AJ144" s="22" t="e">
        <v>#REF!</v>
      </c>
      <c r="AK144" s="99" t="e">
        <v>#REF!</v>
      </c>
      <c r="AL144" s="96" t="e">
        <v>#REF!</v>
      </c>
      <c r="AM144" s="115" t="e">
        <v>#REF!</v>
      </c>
      <c r="AN144" s="117" t="e">
        <v>#REF!</v>
      </c>
      <c r="AO144" s="100" t="e">
        <v>#REF!</v>
      </c>
      <c r="AP144" s="101" t="e">
        <v>#REF!</v>
      </c>
      <c r="AQ144" s="103" t="e">
        <v>#REF!</v>
      </c>
      <c r="AR144" s="104" t="e">
        <v>#REF!</v>
      </c>
      <c r="AS144" s="22" t="e">
        <v>#REF!</v>
      </c>
      <c r="AT144" s="101" t="e">
        <v>#REF!</v>
      </c>
      <c r="AU144" s="103" t="e">
        <v>#REF!</v>
      </c>
      <c r="AV144" s="104" t="e">
        <v>#REF!</v>
      </c>
      <c r="AW144" s="103" t="e">
        <v>#REF!</v>
      </c>
      <c r="AX144" s="104" t="e">
        <v>#REF!</v>
      </c>
      <c r="AY144" s="103" t="e">
        <v>#REF!</v>
      </c>
      <c r="AZ144" s="104" t="e">
        <v>#REF!</v>
      </c>
      <c r="BA144" s="103" t="e">
        <v>#REF!</v>
      </c>
      <c r="BB144" s="104" t="e">
        <v>#REF!</v>
      </c>
      <c r="BC144" s="103" t="e">
        <v>#REF!</v>
      </c>
      <c r="BD144" s="104" t="e">
        <v>#REF!</v>
      </c>
      <c r="BE144" s="103" t="e">
        <v>#REF!</v>
      </c>
      <c r="BF144" s="104" t="e">
        <v>#REF!</v>
      </c>
      <c r="BG144" s="103" t="e">
        <v>#REF!</v>
      </c>
      <c r="BH144" s="104" t="e">
        <v>#REF!</v>
      </c>
      <c r="BI144" s="103" t="e">
        <v>#REF!</v>
      </c>
      <c r="BJ144" s="104" t="e">
        <v>#REF!</v>
      </c>
      <c r="BK144" s="103" t="e">
        <v>#REF!</v>
      </c>
      <c r="BL144" s="104" t="e">
        <v>#REF!</v>
      </c>
      <c r="BM144" s="103" t="e">
        <v>#REF!</v>
      </c>
      <c r="BN144" s="104" t="e">
        <v>#REF!</v>
      </c>
      <c r="BO144" s="103" t="e">
        <v>#REF!</v>
      </c>
      <c r="BP144" s="104" t="e">
        <v>#REF!</v>
      </c>
      <c r="BQ144" s="103" t="e">
        <v>#REF!</v>
      </c>
      <c r="BR144" s="101" t="e">
        <v>#REF!</v>
      </c>
      <c r="BS144" s="103" t="e">
        <v>#REF!</v>
      </c>
      <c r="BT144" s="102" t="e">
        <v>#REF!</v>
      </c>
      <c r="BU144" s="103" t="e">
        <v>#REF!</v>
      </c>
      <c r="BV144" s="102" t="e">
        <v>#REF!</v>
      </c>
      <c r="BW144" s="103" t="e">
        <v>#REF!</v>
      </c>
      <c r="BX144" s="102" t="e">
        <v>#REF!</v>
      </c>
      <c r="BY144" s="103" t="e">
        <v>#REF!</v>
      </c>
      <c r="BZ144" s="102" t="e">
        <v>#REF!</v>
      </c>
      <c r="CA144" s="103" t="e">
        <v>#REF!</v>
      </c>
      <c r="CB144" s="102" t="e">
        <v>#REF!</v>
      </c>
      <c r="CC144" s="103" t="e">
        <v>#REF!</v>
      </c>
      <c r="CD144" s="101" t="e">
        <v>#REF!</v>
      </c>
      <c r="CE144" s="22" t="e">
        <v>#REF!</v>
      </c>
      <c r="CF144" s="101" t="e">
        <v>#REF!</v>
      </c>
      <c r="CG144" s="22" t="e">
        <v>#REF!</v>
      </c>
      <c r="CH144" s="101" t="e">
        <v>#REF!</v>
      </c>
      <c r="CI144" s="187" t="e">
        <v>#REF!</v>
      </c>
      <c r="CJ144" s="187" t="e">
        <v>#REF!</v>
      </c>
      <c r="CK144" s="8" t="e">
        <v>#REF!</v>
      </c>
      <c r="CL144" s="8" t="e">
        <v>#REF!</v>
      </c>
      <c r="CM144" s="8" t="e">
        <v>#REF!</v>
      </c>
      <c r="CN144" s="8" t="e">
        <v>#REF!</v>
      </c>
      <c r="CO144" s="8" t="e">
        <v>#REF!</v>
      </c>
    </row>
    <row r="145" spans="2:93" x14ac:dyDescent="0.25">
      <c r="B145" s="411"/>
      <c r="C145" s="237" t="str">
        <f t="shared" si="15"/>
        <v>2012GN</v>
      </c>
      <c r="D145" s="237">
        <f t="shared" si="16"/>
        <v>2012</v>
      </c>
      <c r="E145" s="237" t="s">
        <v>23</v>
      </c>
      <c r="F145" s="26" t="str">
        <f>VLOOKUP(E145,'Bases de Cálculo'!$B$9:$M$38,12,FALSE)</f>
        <v>Primario</v>
      </c>
      <c r="G145" s="26" t="str">
        <f>VLOOKUP(E145,'Bases de Cálculo'!$B$9:$N$38,13,FALSE)</f>
        <v>No Renovable</v>
      </c>
      <c r="H145" s="237" t="e">
        <v>#REF!</v>
      </c>
      <c r="I145" s="96" t="e">
        <v>#REF!</v>
      </c>
      <c r="J145" s="22" t="e">
        <v>#REF!</v>
      </c>
      <c r="K145" s="97" t="e">
        <v>#REF!</v>
      </c>
      <c r="L145" s="22" t="e">
        <v>#REF!</v>
      </c>
      <c r="M145" s="97" t="e">
        <v>#REF!</v>
      </c>
      <c r="N145" s="22" t="e">
        <v>#REF!</v>
      </c>
      <c r="O145" s="97" t="e">
        <v>#REF!</v>
      </c>
      <c r="P145" s="22" t="e">
        <v>#REF!</v>
      </c>
      <c r="Q145" s="97" t="e">
        <v>#REF!</v>
      </c>
      <c r="R145" s="22" t="e">
        <v>#REF!</v>
      </c>
      <c r="S145" s="97" t="e">
        <v>#REF!</v>
      </c>
      <c r="T145" s="22" t="e">
        <v>#REF!</v>
      </c>
      <c r="U145" s="98" t="e">
        <v>#REF!</v>
      </c>
      <c r="V145" s="22" t="e">
        <v>#REF!</v>
      </c>
      <c r="W145" s="98" t="e">
        <v>#REF!</v>
      </c>
      <c r="X145" s="22" t="e">
        <v>#REF!</v>
      </c>
      <c r="Y145" s="99" t="e">
        <v>#REF!</v>
      </c>
      <c r="Z145" s="22" t="e">
        <v>#REF!</v>
      </c>
      <c r="AA145" s="113" t="e">
        <v>#REF!</v>
      </c>
      <c r="AB145" s="22" t="e">
        <v>#REF!</v>
      </c>
      <c r="AC145" s="113" t="e">
        <v>#REF!</v>
      </c>
      <c r="AD145" s="22" t="e">
        <v>#REF!</v>
      </c>
      <c r="AE145" s="113" t="e">
        <v>#REF!</v>
      </c>
      <c r="AF145" s="22" t="e">
        <v>#REF!</v>
      </c>
      <c r="AG145" s="113" t="e">
        <v>#REF!</v>
      </c>
      <c r="AH145" s="22" t="e">
        <v>#REF!</v>
      </c>
      <c r="AI145" s="113" t="e">
        <v>#REF!</v>
      </c>
      <c r="AJ145" s="22" t="e">
        <v>#REF!</v>
      </c>
      <c r="AK145" s="99" t="e">
        <v>#REF!</v>
      </c>
      <c r="AL145" s="96" t="e">
        <v>#REF!</v>
      </c>
      <c r="AM145" s="115" t="e">
        <v>#REF!</v>
      </c>
      <c r="AN145" s="117" t="e">
        <v>#REF!</v>
      </c>
      <c r="AO145" s="100" t="e">
        <v>#REF!</v>
      </c>
      <c r="AP145" s="101" t="e">
        <v>#REF!</v>
      </c>
      <c r="AQ145" s="103" t="e">
        <v>#REF!</v>
      </c>
      <c r="AR145" s="104" t="e">
        <v>#REF!</v>
      </c>
      <c r="AS145" s="22" t="e">
        <v>#REF!</v>
      </c>
      <c r="AT145" s="101" t="e">
        <v>#REF!</v>
      </c>
      <c r="AU145" s="103" t="e">
        <v>#REF!</v>
      </c>
      <c r="AV145" s="104" t="e">
        <v>#REF!</v>
      </c>
      <c r="AW145" s="103" t="e">
        <v>#REF!</v>
      </c>
      <c r="AX145" s="104" t="e">
        <v>#REF!</v>
      </c>
      <c r="AY145" s="103" t="e">
        <v>#REF!</v>
      </c>
      <c r="AZ145" s="104" t="e">
        <v>#REF!</v>
      </c>
      <c r="BA145" s="103" t="e">
        <v>#REF!</v>
      </c>
      <c r="BB145" s="104" t="e">
        <v>#REF!</v>
      </c>
      <c r="BC145" s="103" t="e">
        <v>#REF!</v>
      </c>
      <c r="BD145" s="104" t="e">
        <v>#REF!</v>
      </c>
      <c r="BE145" s="103" t="e">
        <v>#REF!</v>
      </c>
      <c r="BF145" s="104" t="e">
        <v>#REF!</v>
      </c>
      <c r="BG145" s="103" t="e">
        <v>#REF!</v>
      </c>
      <c r="BH145" s="104" t="e">
        <v>#REF!</v>
      </c>
      <c r="BI145" s="103" t="e">
        <v>#REF!</v>
      </c>
      <c r="BJ145" s="104" t="e">
        <v>#REF!</v>
      </c>
      <c r="BK145" s="103" t="e">
        <v>#REF!</v>
      </c>
      <c r="BL145" s="104" t="e">
        <v>#REF!</v>
      </c>
      <c r="BM145" s="103" t="e">
        <v>#REF!</v>
      </c>
      <c r="BN145" s="104" t="e">
        <v>#REF!</v>
      </c>
      <c r="BO145" s="103" t="e">
        <v>#REF!</v>
      </c>
      <c r="BP145" s="104" t="e">
        <v>#REF!</v>
      </c>
      <c r="BQ145" s="103" t="e">
        <v>#REF!</v>
      </c>
      <c r="BR145" s="101" t="e">
        <v>#REF!</v>
      </c>
      <c r="BS145" s="103" t="e">
        <v>#REF!</v>
      </c>
      <c r="BT145" s="102" t="e">
        <v>#REF!</v>
      </c>
      <c r="BU145" s="103" t="e">
        <v>#REF!</v>
      </c>
      <c r="BV145" s="102" t="e">
        <v>#REF!</v>
      </c>
      <c r="BW145" s="103" t="e">
        <v>#REF!</v>
      </c>
      <c r="BX145" s="102" t="e">
        <v>#REF!</v>
      </c>
      <c r="BY145" s="103" t="e">
        <v>#REF!</v>
      </c>
      <c r="BZ145" s="102" t="e">
        <v>#REF!</v>
      </c>
      <c r="CA145" s="103" t="e">
        <v>#REF!</v>
      </c>
      <c r="CB145" s="102" t="e">
        <v>#REF!</v>
      </c>
      <c r="CC145" s="103" t="e">
        <v>#REF!</v>
      </c>
      <c r="CD145" s="101" t="e">
        <v>#REF!</v>
      </c>
      <c r="CE145" s="22" t="e">
        <v>#REF!</v>
      </c>
      <c r="CF145" s="101" t="e">
        <v>#REF!</v>
      </c>
      <c r="CG145" s="22" t="e">
        <v>#REF!</v>
      </c>
      <c r="CH145" s="101" t="e">
        <v>#REF!</v>
      </c>
      <c r="CI145" s="187" t="e">
        <v>#REF!</v>
      </c>
      <c r="CJ145" s="187" t="e">
        <v>#REF!</v>
      </c>
      <c r="CK145" s="8" t="e">
        <v>#REF!</v>
      </c>
      <c r="CL145" s="8" t="e">
        <v>#REF!</v>
      </c>
      <c r="CM145" s="8" t="e">
        <v>#REF!</v>
      </c>
      <c r="CN145" s="8" t="e">
        <v>#REF!</v>
      </c>
      <c r="CO145" s="8" t="e">
        <v>#REF!</v>
      </c>
    </row>
    <row r="146" spans="2:93" x14ac:dyDescent="0.25">
      <c r="B146" s="411"/>
      <c r="C146" s="237" t="str">
        <f t="shared" si="15"/>
        <v>2012HE</v>
      </c>
      <c r="D146" s="237">
        <f t="shared" si="16"/>
        <v>2012</v>
      </c>
      <c r="E146" s="237" t="s">
        <v>24</v>
      </c>
      <c r="F146" s="26" t="str">
        <f>VLOOKUP(E146,'Bases de Cálculo'!$B$9:$M$38,12,FALSE)</f>
        <v>Primario</v>
      </c>
      <c r="G146" s="26" t="str">
        <f>VLOOKUP(E146,'Bases de Cálculo'!$B$9:$N$38,13,FALSE)</f>
        <v>Renovable</v>
      </c>
      <c r="H146" s="237" t="e">
        <v>#REF!</v>
      </c>
      <c r="I146" s="96" t="e">
        <v>#REF!</v>
      </c>
      <c r="J146" s="22" t="e">
        <v>#REF!</v>
      </c>
      <c r="K146" s="97" t="e">
        <v>#REF!</v>
      </c>
      <c r="L146" s="22" t="e">
        <v>#REF!</v>
      </c>
      <c r="M146" s="97" t="e">
        <v>#REF!</v>
      </c>
      <c r="N146" s="22" t="e">
        <v>#REF!</v>
      </c>
      <c r="O146" s="97" t="e">
        <v>#REF!</v>
      </c>
      <c r="P146" s="22" t="e">
        <v>#REF!</v>
      </c>
      <c r="Q146" s="97" t="e">
        <v>#REF!</v>
      </c>
      <c r="R146" s="22" t="e">
        <v>#REF!</v>
      </c>
      <c r="S146" s="97" t="e">
        <v>#REF!</v>
      </c>
      <c r="T146" s="22" t="e">
        <v>#REF!</v>
      </c>
      <c r="U146" s="98" t="e">
        <v>#REF!</v>
      </c>
      <c r="V146" s="22" t="e">
        <v>#REF!</v>
      </c>
      <c r="W146" s="98" t="e">
        <v>#REF!</v>
      </c>
      <c r="X146" s="22" t="e">
        <v>#REF!</v>
      </c>
      <c r="Y146" s="99" t="e">
        <v>#REF!</v>
      </c>
      <c r="Z146" s="22" t="e">
        <v>#REF!</v>
      </c>
      <c r="AA146" s="113" t="e">
        <v>#REF!</v>
      </c>
      <c r="AB146" s="22" t="e">
        <v>#REF!</v>
      </c>
      <c r="AC146" s="113" t="e">
        <v>#REF!</v>
      </c>
      <c r="AD146" s="22" t="e">
        <v>#REF!</v>
      </c>
      <c r="AE146" s="113" t="e">
        <v>#REF!</v>
      </c>
      <c r="AF146" s="22" t="e">
        <v>#REF!</v>
      </c>
      <c r="AG146" s="113" t="e">
        <v>#REF!</v>
      </c>
      <c r="AH146" s="22" t="e">
        <v>#REF!</v>
      </c>
      <c r="AI146" s="113" t="e">
        <v>#REF!</v>
      </c>
      <c r="AJ146" s="22" t="e">
        <v>#REF!</v>
      </c>
      <c r="AK146" s="99" t="e">
        <v>#REF!</v>
      </c>
      <c r="AL146" s="96" t="e">
        <v>#REF!</v>
      </c>
      <c r="AM146" s="115" t="e">
        <v>#REF!</v>
      </c>
      <c r="AN146" s="117" t="e">
        <v>#REF!</v>
      </c>
      <c r="AO146" s="100" t="e">
        <v>#REF!</v>
      </c>
      <c r="AP146" s="101" t="e">
        <v>#REF!</v>
      </c>
      <c r="AQ146" s="103" t="e">
        <v>#REF!</v>
      </c>
      <c r="AR146" s="104" t="e">
        <v>#REF!</v>
      </c>
      <c r="AS146" s="22" t="e">
        <v>#REF!</v>
      </c>
      <c r="AT146" s="101" t="e">
        <v>#REF!</v>
      </c>
      <c r="AU146" s="103" t="e">
        <v>#REF!</v>
      </c>
      <c r="AV146" s="104" t="e">
        <v>#REF!</v>
      </c>
      <c r="AW146" s="103" t="e">
        <v>#REF!</v>
      </c>
      <c r="AX146" s="104" t="e">
        <v>#REF!</v>
      </c>
      <c r="AY146" s="103" t="e">
        <v>#REF!</v>
      </c>
      <c r="AZ146" s="104" t="e">
        <v>#REF!</v>
      </c>
      <c r="BA146" s="103" t="e">
        <v>#REF!</v>
      </c>
      <c r="BB146" s="104" t="e">
        <v>#REF!</v>
      </c>
      <c r="BC146" s="103" t="e">
        <v>#REF!</v>
      </c>
      <c r="BD146" s="104" t="e">
        <v>#REF!</v>
      </c>
      <c r="BE146" s="103" t="e">
        <v>#REF!</v>
      </c>
      <c r="BF146" s="104" t="e">
        <v>#REF!</v>
      </c>
      <c r="BG146" s="103" t="e">
        <v>#REF!</v>
      </c>
      <c r="BH146" s="104" t="e">
        <v>#REF!</v>
      </c>
      <c r="BI146" s="103" t="e">
        <v>#REF!</v>
      </c>
      <c r="BJ146" s="104" t="e">
        <v>#REF!</v>
      </c>
      <c r="BK146" s="103" t="e">
        <v>#REF!</v>
      </c>
      <c r="BL146" s="104" t="e">
        <v>#REF!</v>
      </c>
      <c r="BM146" s="103" t="e">
        <v>#REF!</v>
      </c>
      <c r="BN146" s="104" t="e">
        <v>#REF!</v>
      </c>
      <c r="BO146" s="103" t="e">
        <v>#REF!</v>
      </c>
      <c r="BP146" s="104" t="e">
        <v>#REF!</v>
      </c>
      <c r="BQ146" s="103" t="e">
        <v>#REF!</v>
      </c>
      <c r="BR146" s="101" t="e">
        <v>#REF!</v>
      </c>
      <c r="BS146" s="103" t="e">
        <v>#REF!</v>
      </c>
      <c r="BT146" s="102" t="e">
        <v>#REF!</v>
      </c>
      <c r="BU146" s="103" t="e">
        <v>#REF!</v>
      </c>
      <c r="BV146" s="102" t="e">
        <v>#REF!</v>
      </c>
      <c r="BW146" s="103" t="e">
        <v>#REF!</v>
      </c>
      <c r="BX146" s="102" t="e">
        <v>#REF!</v>
      </c>
      <c r="BY146" s="103" t="e">
        <v>#REF!</v>
      </c>
      <c r="BZ146" s="102" t="e">
        <v>#REF!</v>
      </c>
      <c r="CA146" s="103" t="e">
        <v>#REF!</v>
      </c>
      <c r="CB146" s="102" t="e">
        <v>#REF!</v>
      </c>
      <c r="CC146" s="103" t="e">
        <v>#REF!</v>
      </c>
      <c r="CD146" s="101" t="e">
        <v>#REF!</v>
      </c>
      <c r="CE146" s="22" t="e">
        <v>#REF!</v>
      </c>
      <c r="CF146" s="101" t="e">
        <v>#REF!</v>
      </c>
      <c r="CG146" s="22" t="e">
        <v>#REF!</v>
      </c>
      <c r="CH146" s="101" t="e">
        <v>#REF!</v>
      </c>
      <c r="CI146" s="187" t="e">
        <v>#REF!</v>
      </c>
      <c r="CJ146" s="187" t="e">
        <v>#REF!</v>
      </c>
      <c r="CK146" s="8" t="e">
        <v>#REF!</v>
      </c>
      <c r="CL146" s="8" t="e">
        <v>#REF!</v>
      </c>
      <c r="CM146" s="8" t="e">
        <v>#REF!</v>
      </c>
      <c r="CN146" s="8" t="e">
        <v>#REF!</v>
      </c>
      <c r="CO146" s="8" t="e">
        <v>#REF!</v>
      </c>
    </row>
    <row r="147" spans="2:93" x14ac:dyDescent="0.25">
      <c r="B147" s="411"/>
      <c r="C147" s="237" t="str">
        <f t="shared" si="15"/>
        <v>2012LE</v>
      </c>
      <c r="D147" s="237">
        <f t="shared" si="16"/>
        <v>2012</v>
      </c>
      <c r="E147" s="237" t="s">
        <v>25</v>
      </c>
      <c r="F147" s="26" t="str">
        <f>VLOOKUP(E147,'Bases de Cálculo'!$B$9:$M$38,12,FALSE)</f>
        <v>Primario</v>
      </c>
      <c r="G147" s="26" t="str">
        <f>VLOOKUP(E147,'Bases de Cálculo'!$B$9:$N$38,13,FALSE)</f>
        <v>Renovable</v>
      </c>
      <c r="H147" s="237" t="e">
        <v>#REF!</v>
      </c>
      <c r="I147" s="96" t="e">
        <v>#REF!</v>
      </c>
      <c r="J147" s="22" t="e">
        <v>#REF!</v>
      </c>
      <c r="K147" s="97" t="e">
        <v>#REF!</v>
      </c>
      <c r="L147" s="22" t="e">
        <v>#REF!</v>
      </c>
      <c r="M147" s="97" t="e">
        <v>#REF!</v>
      </c>
      <c r="N147" s="22" t="e">
        <v>#REF!</v>
      </c>
      <c r="O147" s="97" t="e">
        <v>#REF!</v>
      </c>
      <c r="P147" s="22" t="e">
        <v>#REF!</v>
      </c>
      <c r="Q147" s="97" t="e">
        <v>#REF!</v>
      </c>
      <c r="R147" s="22" t="e">
        <v>#REF!</v>
      </c>
      <c r="S147" s="97" t="e">
        <v>#REF!</v>
      </c>
      <c r="T147" s="22" t="e">
        <v>#REF!</v>
      </c>
      <c r="U147" s="98" t="e">
        <v>#REF!</v>
      </c>
      <c r="V147" s="22" t="e">
        <v>#REF!</v>
      </c>
      <c r="W147" s="98" t="e">
        <v>#REF!</v>
      </c>
      <c r="X147" s="22" t="e">
        <v>#REF!</v>
      </c>
      <c r="Y147" s="99" t="e">
        <v>#REF!</v>
      </c>
      <c r="Z147" s="22" t="e">
        <v>#REF!</v>
      </c>
      <c r="AA147" s="113" t="e">
        <v>#REF!</v>
      </c>
      <c r="AB147" s="22" t="e">
        <v>#REF!</v>
      </c>
      <c r="AC147" s="113" t="e">
        <v>#REF!</v>
      </c>
      <c r="AD147" s="22" t="e">
        <v>#REF!</v>
      </c>
      <c r="AE147" s="113" t="e">
        <v>#REF!</v>
      </c>
      <c r="AF147" s="22" t="e">
        <v>#REF!</v>
      </c>
      <c r="AG147" s="113" t="e">
        <v>#REF!</v>
      </c>
      <c r="AH147" s="22" t="e">
        <v>#REF!</v>
      </c>
      <c r="AI147" s="113" t="e">
        <v>#REF!</v>
      </c>
      <c r="AJ147" s="22" t="e">
        <v>#REF!</v>
      </c>
      <c r="AK147" s="99" t="e">
        <v>#REF!</v>
      </c>
      <c r="AL147" s="96" t="e">
        <v>#REF!</v>
      </c>
      <c r="AM147" s="115" t="e">
        <v>#REF!</v>
      </c>
      <c r="AN147" s="117" t="e">
        <v>#REF!</v>
      </c>
      <c r="AO147" s="100" t="e">
        <v>#REF!</v>
      </c>
      <c r="AP147" s="101" t="e">
        <v>#REF!</v>
      </c>
      <c r="AQ147" s="103" t="e">
        <v>#REF!</v>
      </c>
      <c r="AR147" s="104" t="e">
        <v>#REF!</v>
      </c>
      <c r="AS147" s="22" t="e">
        <v>#REF!</v>
      </c>
      <c r="AT147" s="101" t="e">
        <v>#REF!</v>
      </c>
      <c r="AU147" s="103" t="e">
        <v>#REF!</v>
      </c>
      <c r="AV147" s="104" t="e">
        <v>#REF!</v>
      </c>
      <c r="AW147" s="103" t="e">
        <v>#REF!</v>
      </c>
      <c r="AX147" s="104" t="e">
        <v>#REF!</v>
      </c>
      <c r="AY147" s="103" t="e">
        <v>#REF!</v>
      </c>
      <c r="AZ147" s="104" t="e">
        <v>#REF!</v>
      </c>
      <c r="BA147" s="103" t="e">
        <v>#REF!</v>
      </c>
      <c r="BB147" s="104" t="e">
        <v>#REF!</v>
      </c>
      <c r="BC147" s="103" t="e">
        <v>#REF!</v>
      </c>
      <c r="BD147" s="104" t="e">
        <v>#REF!</v>
      </c>
      <c r="BE147" s="103" t="e">
        <v>#REF!</v>
      </c>
      <c r="BF147" s="104" t="e">
        <v>#REF!</v>
      </c>
      <c r="BG147" s="103" t="e">
        <v>#REF!</v>
      </c>
      <c r="BH147" s="104" t="e">
        <v>#REF!</v>
      </c>
      <c r="BI147" s="103" t="e">
        <v>#REF!</v>
      </c>
      <c r="BJ147" s="104" t="e">
        <v>#REF!</v>
      </c>
      <c r="BK147" s="103" t="e">
        <v>#REF!</v>
      </c>
      <c r="BL147" s="104" t="e">
        <v>#REF!</v>
      </c>
      <c r="BM147" s="103" t="e">
        <v>#REF!</v>
      </c>
      <c r="BN147" s="104" t="e">
        <v>#REF!</v>
      </c>
      <c r="BO147" s="103" t="e">
        <v>#REF!</v>
      </c>
      <c r="BP147" s="104" t="e">
        <v>#REF!</v>
      </c>
      <c r="BQ147" s="103" t="e">
        <v>#REF!</v>
      </c>
      <c r="BR147" s="101" t="e">
        <v>#REF!</v>
      </c>
      <c r="BS147" s="103" t="e">
        <v>#REF!</v>
      </c>
      <c r="BT147" s="102" t="e">
        <v>#REF!</v>
      </c>
      <c r="BU147" s="103" t="e">
        <v>#REF!</v>
      </c>
      <c r="BV147" s="102" t="e">
        <v>#REF!</v>
      </c>
      <c r="BW147" s="103" t="e">
        <v>#REF!</v>
      </c>
      <c r="BX147" s="102" t="e">
        <v>#REF!</v>
      </c>
      <c r="BY147" s="103" t="e">
        <v>#REF!</v>
      </c>
      <c r="BZ147" s="102" t="e">
        <v>#REF!</v>
      </c>
      <c r="CA147" s="103" t="e">
        <v>#REF!</v>
      </c>
      <c r="CB147" s="102" t="e">
        <v>#REF!</v>
      </c>
      <c r="CC147" s="103" t="e">
        <v>#REF!</v>
      </c>
      <c r="CD147" s="101" t="e">
        <v>#REF!</v>
      </c>
      <c r="CE147" s="22" t="e">
        <v>#REF!</v>
      </c>
      <c r="CF147" s="101" t="e">
        <v>#REF!</v>
      </c>
      <c r="CG147" s="22" t="e">
        <v>#REF!</v>
      </c>
      <c r="CH147" s="101" t="e">
        <v>#REF!</v>
      </c>
      <c r="CI147" s="187" t="e">
        <v>#REF!</v>
      </c>
      <c r="CJ147" s="187" t="e">
        <v>#REF!</v>
      </c>
      <c r="CK147" s="8" t="e">
        <v>#REF!</v>
      </c>
      <c r="CL147" s="8" t="e">
        <v>#REF!</v>
      </c>
      <c r="CM147" s="8" t="e">
        <v>#REF!</v>
      </c>
      <c r="CN147" s="8" t="e">
        <v>#REF!</v>
      </c>
      <c r="CO147" s="8" t="e">
        <v>#REF!</v>
      </c>
    </row>
    <row r="148" spans="2:93" x14ac:dyDescent="0.25">
      <c r="B148" s="411"/>
      <c r="C148" s="237" t="str">
        <f t="shared" si="15"/>
        <v>2012PT</v>
      </c>
      <c r="D148" s="237">
        <f t="shared" si="16"/>
        <v>2012</v>
      </c>
      <c r="E148" s="237" t="s">
        <v>26</v>
      </c>
      <c r="F148" s="26" t="str">
        <f>VLOOKUP(E148,'Bases de Cálculo'!$B$9:$M$38,12,FALSE)</f>
        <v>Primario</v>
      </c>
      <c r="G148" s="26" t="str">
        <f>VLOOKUP(E148,'Bases de Cálculo'!$B$9:$N$38,13,FALSE)</f>
        <v>No Renovable</v>
      </c>
      <c r="H148" s="237" t="e">
        <v>#REF!</v>
      </c>
      <c r="I148" s="96" t="e">
        <v>#REF!</v>
      </c>
      <c r="J148" s="22" t="e">
        <v>#REF!</v>
      </c>
      <c r="K148" s="97" t="e">
        <v>#REF!</v>
      </c>
      <c r="L148" s="22" t="e">
        <v>#REF!</v>
      </c>
      <c r="M148" s="97" t="e">
        <v>#REF!</v>
      </c>
      <c r="N148" s="22" t="e">
        <v>#REF!</v>
      </c>
      <c r="O148" s="97" t="e">
        <v>#REF!</v>
      </c>
      <c r="P148" s="22" t="e">
        <v>#REF!</v>
      </c>
      <c r="Q148" s="97" t="e">
        <v>#REF!</v>
      </c>
      <c r="R148" s="22" t="e">
        <v>#REF!</v>
      </c>
      <c r="S148" s="97" t="e">
        <v>#REF!</v>
      </c>
      <c r="T148" s="22" t="e">
        <v>#REF!</v>
      </c>
      <c r="U148" s="98" t="e">
        <v>#REF!</v>
      </c>
      <c r="V148" s="22" t="e">
        <v>#REF!</v>
      </c>
      <c r="W148" s="98" t="e">
        <v>#REF!</v>
      </c>
      <c r="X148" s="22" t="e">
        <v>#REF!</v>
      </c>
      <c r="Y148" s="99" t="e">
        <v>#REF!</v>
      </c>
      <c r="Z148" s="22" t="e">
        <v>#REF!</v>
      </c>
      <c r="AA148" s="113" t="e">
        <v>#REF!</v>
      </c>
      <c r="AB148" s="22" t="e">
        <v>#REF!</v>
      </c>
      <c r="AC148" s="113" t="e">
        <v>#REF!</v>
      </c>
      <c r="AD148" s="22" t="e">
        <v>#REF!</v>
      </c>
      <c r="AE148" s="113" t="e">
        <v>#REF!</v>
      </c>
      <c r="AF148" s="22" t="e">
        <v>#REF!</v>
      </c>
      <c r="AG148" s="113" t="e">
        <v>#REF!</v>
      </c>
      <c r="AH148" s="22" t="e">
        <v>#REF!</v>
      </c>
      <c r="AI148" s="113" t="e">
        <v>#REF!</v>
      </c>
      <c r="AJ148" s="22" t="e">
        <v>#REF!</v>
      </c>
      <c r="AK148" s="99" t="e">
        <v>#REF!</v>
      </c>
      <c r="AL148" s="96" t="e">
        <v>#REF!</v>
      </c>
      <c r="AM148" s="115" t="e">
        <v>#REF!</v>
      </c>
      <c r="AN148" s="117" t="e">
        <v>#REF!</v>
      </c>
      <c r="AO148" s="100" t="e">
        <v>#REF!</v>
      </c>
      <c r="AP148" s="101" t="e">
        <v>#REF!</v>
      </c>
      <c r="AQ148" s="103" t="e">
        <v>#REF!</v>
      </c>
      <c r="AR148" s="104" t="e">
        <v>#REF!</v>
      </c>
      <c r="AS148" s="22" t="e">
        <v>#REF!</v>
      </c>
      <c r="AT148" s="101" t="e">
        <v>#REF!</v>
      </c>
      <c r="AU148" s="103" t="e">
        <v>#REF!</v>
      </c>
      <c r="AV148" s="104" t="e">
        <v>#REF!</v>
      </c>
      <c r="AW148" s="103" t="e">
        <v>#REF!</v>
      </c>
      <c r="AX148" s="104" t="e">
        <v>#REF!</v>
      </c>
      <c r="AY148" s="103" t="e">
        <v>#REF!</v>
      </c>
      <c r="AZ148" s="104" t="e">
        <v>#REF!</v>
      </c>
      <c r="BA148" s="103" t="e">
        <v>#REF!</v>
      </c>
      <c r="BB148" s="104" t="e">
        <v>#REF!</v>
      </c>
      <c r="BC148" s="103" t="e">
        <v>#REF!</v>
      </c>
      <c r="BD148" s="104" t="e">
        <v>#REF!</v>
      </c>
      <c r="BE148" s="103" t="e">
        <v>#REF!</v>
      </c>
      <c r="BF148" s="104" t="e">
        <v>#REF!</v>
      </c>
      <c r="BG148" s="103" t="e">
        <v>#REF!</v>
      </c>
      <c r="BH148" s="104" t="e">
        <v>#REF!</v>
      </c>
      <c r="BI148" s="103" t="e">
        <v>#REF!</v>
      </c>
      <c r="BJ148" s="104" t="e">
        <v>#REF!</v>
      </c>
      <c r="BK148" s="103" t="e">
        <v>#REF!</v>
      </c>
      <c r="BL148" s="104" t="e">
        <v>#REF!</v>
      </c>
      <c r="BM148" s="103" t="e">
        <v>#REF!</v>
      </c>
      <c r="BN148" s="104" t="e">
        <v>#REF!</v>
      </c>
      <c r="BO148" s="103" t="e">
        <v>#REF!</v>
      </c>
      <c r="BP148" s="104" t="e">
        <v>#REF!</v>
      </c>
      <c r="BQ148" s="103" t="e">
        <v>#REF!</v>
      </c>
      <c r="BR148" s="101" t="e">
        <v>#REF!</v>
      </c>
      <c r="BS148" s="103" t="e">
        <v>#REF!</v>
      </c>
      <c r="BT148" s="102" t="e">
        <v>#REF!</v>
      </c>
      <c r="BU148" s="103" t="e">
        <v>#REF!</v>
      </c>
      <c r="BV148" s="102" t="e">
        <v>#REF!</v>
      </c>
      <c r="BW148" s="103" t="e">
        <v>#REF!</v>
      </c>
      <c r="BX148" s="102" t="e">
        <v>#REF!</v>
      </c>
      <c r="BY148" s="103" t="e">
        <v>#REF!</v>
      </c>
      <c r="BZ148" s="102" t="e">
        <v>#REF!</v>
      </c>
      <c r="CA148" s="103" t="e">
        <v>#REF!</v>
      </c>
      <c r="CB148" s="102" t="e">
        <v>#REF!</v>
      </c>
      <c r="CC148" s="103" t="e">
        <v>#REF!</v>
      </c>
      <c r="CD148" s="101" t="e">
        <v>#REF!</v>
      </c>
      <c r="CE148" s="22" t="e">
        <v>#REF!</v>
      </c>
      <c r="CF148" s="101" t="e">
        <v>#REF!</v>
      </c>
      <c r="CG148" s="22" t="e">
        <v>#REF!</v>
      </c>
      <c r="CH148" s="101" t="e">
        <v>#REF!</v>
      </c>
      <c r="CI148" s="187" t="e">
        <v>#REF!</v>
      </c>
      <c r="CJ148" s="187" t="e">
        <v>#REF!</v>
      </c>
      <c r="CK148" s="8" t="e">
        <v>#REF!</v>
      </c>
      <c r="CL148" s="8" t="e">
        <v>#REF!</v>
      </c>
      <c r="CM148" s="8" t="e">
        <v>#REF!</v>
      </c>
      <c r="CN148" s="8" t="e">
        <v>#REF!</v>
      </c>
      <c r="CO148" s="8" t="e">
        <v>#REF!</v>
      </c>
    </row>
    <row r="149" spans="2:93" x14ac:dyDescent="0.25">
      <c r="B149" s="411"/>
      <c r="C149" s="237" t="str">
        <f t="shared" si="15"/>
        <v>2012RC</v>
      </c>
      <c r="D149" s="237">
        <f t="shared" si="16"/>
        <v>2012</v>
      </c>
      <c r="E149" s="237" t="s">
        <v>27</v>
      </c>
      <c r="F149" s="26" t="str">
        <f>VLOOKUP(E149,'Bases de Cálculo'!$B$9:$M$38,12,FALSE)</f>
        <v>Primario</v>
      </c>
      <c r="G149" s="26" t="str">
        <f>VLOOKUP(E149,'Bases de Cálculo'!$B$9:$N$38,13,FALSE)</f>
        <v>Renovable</v>
      </c>
      <c r="H149" s="237" t="e">
        <v>#REF!</v>
      </c>
      <c r="I149" s="96" t="e">
        <v>#REF!</v>
      </c>
      <c r="J149" s="22" t="e">
        <v>#REF!</v>
      </c>
      <c r="K149" s="97" t="e">
        <v>#REF!</v>
      </c>
      <c r="L149" s="22" t="e">
        <v>#REF!</v>
      </c>
      <c r="M149" s="97" t="e">
        <v>#REF!</v>
      </c>
      <c r="N149" s="22" t="e">
        <v>#REF!</v>
      </c>
      <c r="O149" s="97" t="e">
        <v>#REF!</v>
      </c>
      <c r="P149" s="22" t="e">
        <v>#REF!</v>
      </c>
      <c r="Q149" s="97" t="e">
        <v>#REF!</v>
      </c>
      <c r="R149" s="22" t="e">
        <v>#REF!</v>
      </c>
      <c r="S149" s="97" t="e">
        <v>#REF!</v>
      </c>
      <c r="T149" s="22" t="e">
        <v>#REF!</v>
      </c>
      <c r="U149" s="98" t="e">
        <v>#REF!</v>
      </c>
      <c r="V149" s="22" t="e">
        <v>#REF!</v>
      </c>
      <c r="W149" s="98" t="e">
        <v>#REF!</v>
      </c>
      <c r="X149" s="22" t="e">
        <v>#REF!</v>
      </c>
      <c r="Y149" s="99" t="e">
        <v>#REF!</v>
      </c>
      <c r="Z149" s="22" t="e">
        <v>#REF!</v>
      </c>
      <c r="AA149" s="113" t="e">
        <v>#REF!</v>
      </c>
      <c r="AB149" s="22" t="e">
        <v>#REF!</v>
      </c>
      <c r="AC149" s="113" t="e">
        <v>#REF!</v>
      </c>
      <c r="AD149" s="22" t="e">
        <v>#REF!</v>
      </c>
      <c r="AE149" s="113" t="e">
        <v>#REF!</v>
      </c>
      <c r="AF149" s="22" t="e">
        <v>#REF!</v>
      </c>
      <c r="AG149" s="113" t="e">
        <v>#REF!</v>
      </c>
      <c r="AH149" s="22" t="e">
        <v>#REF!</v>
      </c>
      <c r="AI149" s="113" t="e">
        <v>#REF!</v>
      </c>
      <c r="AJ149" s="22" t="e">
        <v>#REF!</v>
      </c>
      <c r="AK149" s="99" t="e">
        <v>#REF!</v>
      </c>
      <c r="AL149" s="96" t="e">
        <v>#REF!</v>
      </c>
      <c r="AM149" s="115" t="e">
        <v>#REF!</v>
      </c>
      <c r="AN149" s="117" t="e">
        <v>#REF!</v>
      </c>
      <c r="AO149" s="100" t="e">
        <v>#REF!</v>
      </c>
      <c r="AP149" s="101" t="e">
        <v>#REF!</v>
      </c>
      <c r="AQ149" s="103" t="e">
        <v>#REF!</v>
      </c>
      <c r="AR149" s="104" t="e">
        <v>#REF!</v>
      </c>
      <c r="AS149" s="22" t="e">
        <v>#REF!</v>
      </c>
      <c r="AT149" s="101" t="e">
        <v>#REF!</v>
      </c>
      <c r="AU149" s="103" t="e">
        <v>#REF!</v>
      </c>
      <c r="AV149" s="104" t="e">
        <v>#REF!</v>
      </c>
      <c r="AW149" s="103" t="e">
        <v>#REF!</v>
      </c>
      <c r="AX149" s="104" t="e">
        <v>#REF!</v>
      </c>
      <c r="AY149" s="103" t="e">
        <v>#REF!</v>
      </c>
      <c r="AZ149" s="104" t="e">
        <v>#REF!</v>
      </c>
      <c r="BA149" s="103" t="e">
        <v>#REF!</v>
      </c>
      <c r="BB149" s="104" t="e">
        <v>#REF!</v>
      </c>
      <c r="BC149" s="103" t="e">
        <v>#REF!</v>
      </c>
      <c r="BD149" s="104" t="e">
        <v>#REF!</v>
      </c>
      <c r="BE149" s="103" t="e">
        <v>#REF!</v>
      </c>
      <c r="BF149" s="104" t="e">
        <v>#REF!</v>
      </c>
      <c r="BG149" s="103" t="e">
        <v>#REF!</v>
      </c>
      <c r="BH149" s="104" t="e">
        <v>#REF!</v>
      </c>
      <c r="BI149" s="103" t="e">
        <v>#REF!</v>
      </c>
      <c r="BJ149" s="104" t="e">
        <v>#REF!</v>
      </c>
      <c r="BK149" s="103" t="e">
        <v>#REF!</v>
      </c>
      <c r="BL149" s="104" t="e">
        <v>#REF!</v>
      </c>
      <c r="BM149" s="103" t="e">
        <v>#REF!</v>
      </c>
      <c r="BN149" s="104" t="e">
        <v>#REF!</v>
      </c>
      <c r="BO149" s="103" t="e">
        <v>#REF!</v>
      </c>
      <c r="BP149" s="104" t="e">
        <v>#REF!</v>
      </c>
      <c r="BQ149" s="103" t="e">
        <v>#REF!</v>
      </c>
      <c r="BR149" s="101" t="e">
        <v>#REF!</v>
      </c>
      <c r="BS149" s="103" t="e">
        <v>#REF!</v>
      </c>
      <c r="BT149" s="102" t="e">
        <v>#REF!</v>
      </c>
      <c r="BU149" s="103" t="e">
        <v>#REF!</v>
      </c>
      <c r="BV149" s="102" t="e">
        <v>#REF!</v>
      </c>
      <c r="BW149" s="103" t="e">
        <v>#REF!</v>
      </c>
      <c r="BX149" s="102" t="e">
        <v>#REF!</v>
      </c>
      <c r="BY149" s="103" t="e">
        <v>#REF!</v>
      </c>
      <c r="BZ149" s="102" t="e">
        <v>#REF!</v>
      </c>
      <c r="CA149" s="103" t="e">
        <v>#REF!</v>
      </c>
      <c r="CB149" s="102" t="e">
        <v>#REF!</v>
      </c>
      <c r="CC149" s="103" t="e">
        <v>#REF!</v>
      </c>
      <c r="CD149" s="101" t="e">
        <v>#REF!</v>
      </c>
      <c r="CE149" s="22" t="e">
        <v>#REF!</v>
      </c>
      <c r="CF149" s="101" t="e">
        <v>#REF!</v>
      </c>
      <c r="CG149" s="22" t="e">
        <v>#REF!</v>
      </c>
      <c r="CH149" s="101" t="e">
        <v>#REF!</v>
      </c>
      <c r="CI149" s="187" t="e">
        <v>#REF!</v>
      </c>
      <c r="CJ149" s="187" t="e">
        <v>#REF!</v>
      </c>
      <c r="CK149" s="8" t="e">
        <v>#REF!</v>
      </c>
      <c r="CL149" s="8" t="e">
        <v>#REF!</v>
      </c>
      <c r="CM149" s="8" t="e">
        <v>#REF!</v>
      </c>
      <c r="CN149" s="8" t="e">
        <v>#REF!</v>
      </c>
      <c r="CO149" s="8" t="e">
        <v>#REF!</v>
      </c>
    </row>
    <row r="150" spans="2:93" x14ac:dyDescent="0.25">
      <c r="B150" s="411"/>
      <c r="C150" s="237" t="str">
        <f t="shared" si="15"/>
        <v>2012OR</v>
      </c>
      <c r="D150" s="237">
        <f t="shared" si="16"/>
        <v>2012</v>
      </c>
      <c r="E150" s="237" t="s">
        <v>113</v>
      </c>
      <c r="F150" s="26" t="str">
        <f>VLOOKUP(E150,'Bases de Cálculo'!$B$9:$M$38,12,FALSE)</f>
        <v>Primario</v>
      </c>
      <c r="G150" s="26" t="str">
        <f>VLOOKUP(E150,'Bases de Cálculo'!$B$9:$N$38,13,FALSE)</f>
        <v>Renovable</v>
      </c>
      <c r="H150" s="237" t="e">
        <v>#REF!</v>
      </c>
      <c r="I150" s="96" t="e">
        <v>#REF!</v>
      </c>
      <c r="J150" s="22" t="e">
        <v>#REF!</v>
      </c>
      <c r="K150" s="97" t="e">
        <v>#REF!</v>
      </c>
      <c r="L150" s="22" t="e">
        <v>#REF!</v>
      </c>
      <c r="M150" s="97" t="e">
        <v>#REF!</v>
      </c>
      <c r="N150" s="22" t="e">
        <v>#REF!</v>
      </c>
      <c r="O150" s="97" t="e">
        <v>#REF!</v>
      </c>
      <c r="P150" s="22" t="e">
        <v>#REF!</v>
      </c>
      <c r="Q150" s="97" t="e">
        <v>#REF!</v>
      </c>
      <c r="R150" s="22" t="e">
        <v>#REF!</v>
      </c>
      <c r="S150" s="97" t="e">
        <v>#REF!</v>
      </c>
      <c r="T150" s="22" t="e">
        <v>#REF!</v>
      </c>
      <c r="U150" s="98" t="e">
        <v>#REF!</v>
      </c>
      <c r="V150" s="22" t="e">
        <v>#REF!</v>
      </c>
      <c r="W150" s="98" t="e">
        <v>#REF!</v>
      </c>
      <c r="X150" s="22" t="e">
        <v>#REF!</v>
      </c>
      <c r="Y150" s="99" t="e">
        <v>#REF!</v>
      </c>
      <c r="Z150" s="22" t="e">
        <v>#REF!</v>
      </c>
      <c r="AA150" s="113" t="e">
        <v>#REF!</v>
      </c>
      <c r="AB150" s="22" t="e">
        <v>#REF!</v>
      </c>
      <c r="AC150" s="113" t="e">
        <v>#REF!</v>
      </c>
      <c r="AD150" s="22" t="e">
        <v>#REF!</v>
      </c>
      <c r="AE150" s="113" t="e">
        <v>#REF!</v>
      </c>
      <c r="AF150" s="22" t="e">
        <v>#REF!</v>
      </c>
      <c r="AG150" s="113" t="e">
        <v>#REF!</v>
      </c>
      <c r="AH150" s="22" t="e">
        <v>#REF!</v>
      </c>
      <c r="AI150" s="113" t="e">
        <v>#REF!</v>
      </c>
      <c r="AJ150" s="22" t="e">
        <v>#REF!</v>
      </c>
      <c r="AK150" s="99" t="e">
        <v>#REF!</v>
      </c>
      <c r="AL150" s="96" t="e">
        <v>#REF!</v>
      </c>
      <c r="AM150" s="115" t="e">
        <v>#REF!</v>
      </c>
      <c r="AN150" s="117" t="e">
        <v>#REF!</v>
      </c>
      <c r="AO150" s="100" t="e">
        <v>#REF!</v>
      </c>
      <c r="AP150" s="101" t="e">
        <v>#REF!</v>
      </c>
      <c r="AQ150" s="103" t="e">
        <v>#REF!</v>
      </c>
      <c r="AR150" s="104" t="e">
        <v>#REF!</v>
      </c>
      <c r="AS150" s="22" t="e">
        <v>#REF!</v>
      </c>
      <c r="AT150" s="101" t="e">
        <v>#REF!</v>
      </c>
      <c r="AU150" s="103" t="e">
        <v>#REF!</v>
      </c>
      <c r="AV150" s="104" t="e">
        <v>#REF!</v>
      </c>
      <c r="AW150" s="103" t="e">
        <v>#REF!</v>
      </c>
      <c r="AX150" s="104" t="e">
        <v>#REF!</v>
      </c>
      <c r="AY150" s="103" t="e">
        <v>#REF!</v>
      </c>
      <c r="AZ150" s="104" t="e">
        <v>#REF!</v>
      </c>
      <c r="BA150" s="103" t="e">
        <v>#REF!</v>
      </c>
      <c r="BB150" s="104" t="e">
        <v>#REF!</v>
      </c>
      <c r="BC150" s="103" t="e">
        <v>#REF!</v>
      </c>
      <c r="BD150" s="104" t="e">
        <v>#REF!</v>
      </c>
      <c r="BE150" s="103" t="e">
        <v>#REF!</v>
      </c>
      <c r="BF150" s="104" t="e">
        <v>#REF!</v>
      </c>
      <c r="BG150" s="103" t="e">
        <v>#REF!</v>
      </c>
      <c r="BH150" s="104" t="e">
        <v>#REF!</v>
      </c>
      <c r="BI150" s="103" t="e">
        <v>#REF!</v>
      </c>
      <c r="BJ150" s="104" t="e">
        <v>#REF!</v>
      </c>
      <c r="BK150" s="103" t="e">
        <v>#REF!</v>
      </c>
      <c r="BL150" s="104" t="e">
        <v>#REF!</v>
      </c>
      <c r="BM150" s="103" t="e">
        <v>#REF!</v>
      </c>
      <c r="BN150" s="104" t="e">
        <v>#REF!</v>
      </c>
      <c r="BO150" s="103" t="e">
        <v>#REF!</v>
      </c>
      <c r="BP150" s="104" t="e">
        <v>#REF!</v>
      </c>
      <c r="BQ150" s="103" t="e">
        <v>#REF!</v>
      </c>
      <c r="BR150" s="101" t="e">
        <v>#REF!</v>
      </c>
      <c r="BS150" s="103" t="e">
        <v>#REF!</v>
      </c>
      <c r="BT150" s="102" t="e">
        <v>#REF!</v>
      </c>
      <c r="BU150" s="103" t="e">
        <v>#REF!</v>
      </c>
      <c r="BV150" s="102" t="e">
        <v>#REF!</v>
      </c>
      <c r="BW150" s="103" t="e">
        <v>#REF!</v>
      </c>
      <c r="BX150" s="102" t="e">
        <v>#REF!</v>
      </c>
      <c r="BY150" s="103" t="e">
        <v>#REF!</v>
      </c>
      <c r="BZ150" s="102" t="e">
        <v>#REF!</v>
      </c>
      <c r="CA150" s="103" t="e">
        <v>#REF!</v>
      </c>
      <c r="CB150" s="102" t="e">
        <v>#REF!</v>
      </c>
      <c r="CC150" s="103" t="e">
        <v>#REF!</v>
      </c>
      <c r="CD150" s="101" t="e">
        <v>#REF!</v>
      </c>
      <c r="CE150" s="22" t="e">
        <v>#REF!</v>
      </c>
      <c r="CF150" s="101" t="e">
        <v>#REF!</v>
      </c>
      <c r="CG150" s="22" t="e">
        <v>#REF!</v>
      </c>
      <c r="CH150" s="101" t="e">
        <v>#REF!</v>
      </c>
      <c r="CI150" s="187" t="e">
        <v>#REF!</v>
      </c>
      <c r="CJ150" s="187" t="e">
        <v>#REF!</v>
      </c>
      <c r="CK150" s="8" t="e">
        <v>#REF!</v>
      </c>
      <c r="CL150" s="8" t="e">
        <v>#REF!</v>
      </c>
      <c r="CM150" s="8" t="e">
        <v>#REF!</v>
      </c>
      <c r="CN150" s="8" t="e">
        <v>#REF!</v>
      </c>
      <c r="CO150" s="8" t="e">
        <v>#REF!</v>
      </c>
    </row>
    <row r="151" spans="2:93" x14ac:dyDescent="0.25">
      <c r="B151" s="410" t="s">
        <v>42</v>
      </c>
      <c r="C151" s="15" t="str">
        <f t="shared" si="15"/>
        <v>2012TOTALS</v>
      </c>
      <c r="D151" s="238">
        <f t="shared" si="16"/>
        <v>2012</v>
      </c>
      <c r="E151" s="15" t="s">
        <v>258</v>
      </c>
      <c r="F151" s="87" t="e">
        <f>VLOOKUP(E151,'Bases de Cálculo'!$B$9:$M$38,12,FALSE)</f>
        <v>#N/A</v>
      </c>
      <c r="G151" s="87" t="e">
        <f>VLOOKUP(E151,'Bases de Cálculo'!$B$9:$N$38,13,FALSE)</f>
        <v>#N/A</v>
      </c>
      <c r="H151" s="238" t="e">
        <v>#REF!</v>
      </c>
      <c r="I151" s="156" t="e">
        <v>#REF!</v>
      </c>
      <c r="J151" s="22" t="e">
        <v>#REF!</v>
      </c>
      <c r="K151" s="23" t="e">
        <v>#REF!</v>
      </c>
      <c r="L151" s="22" t="e">
        <v>#REF!</v>
      </c>
      <c r="M151" s="23" t="e">
        <v>#REF!</v>
      </c>
      <c r="N151" s="22" t="e">
        <v>#REF!</v>
      </c>
      <c r="O151" s="23" t="e">
        <v>#REF!</v>
      </c>
      <c r="P151" s="22" t="e">
        <v>#REF!</v>
      </c>
      <c r="Q151" s="23" t="e">
        <v>#REF!</v>
      </c>
      <c r="R151" s="22" t="e">
        <v>#REF!</v>
      </c>
      <c r="S151" s="23" t="e">
        <v>#REF!</v>
      </c>
      <c r="T151" s="22" t="e">
        <v>#REF!</v>
      </c>
      <c r="U151" s="23" t="e">
        <v>#REF!</v>
      </c>
      <c r="V151" s="22" t="e">
        <v>#REF!</v>
      </c>
      <c r="W151" s="23" t="e">
        <v>#REF!</v>
      </c>
      <c r="X151" s="22" t="e">
        <v>#REF!</v>
      </c>
      <c r="Y151" s="156" t="e">
        <v>#REF!</v>
      </c>
      <c r="Z151" s="22" t="e">
        <v>#REF!</v>
      </c>
      <c r="AA151" s="23" t="e">
        <v>#REF!</v>
      </c>
      <c r="AB151" s="22" t="e">
        <v>#REF!</v>
      </c>
      <c r="AC151" s="23" t="e">
        <v>#REF!</v>
      </c>
      <c r="AD151" s="22" t="e">
        <v>#REF!</v>
      </c>
      <c r="AE151" s="23" t="e">
        <v>#REF!</v>
      </c>
      <c r="AF151" s="22" t="e">
        <v>#REF!</v>
      </c>
      <c r="AG151" s="23" t="e">
        <v>#REF!</v>
      </c>
      <c r="AH151" s="22" t="e">
        <v>#REF!</v>
      </c>
      <c r="AI151" s="23" t="e">
        <v>#REF!</v>
      </c>
      <c r="AJ151" s="22" t="e">
        <v>#REF!</v>
      </c>
      <c r="AK151" s="23" t="e">
        <v>#REF!</v>
      </c>
      <c r="AL151" s="156" t="e">
        <v>#REF!</v>
      </c>
      <c r="AM151" s="22" t="e">
        <v>#REF!</v>
      </c>
      <c r="AN151" s="156" t="e">
        <v>#REF!</v>
      </c>
      <c r="AO151" s="22" t="e">
        <v>#REF!</v>
      </c>
      <c r="AP151" s="23" t="e">
        <v>#REF!</v>
      </c>
      <c r="AQ151" s="22" t="e">
        <v>#REF!</v>
      </c>
      <c r="AR151" s="23" t="e">
        <v>#REF!</v>
      </c>
      <c r="AS151" s="22" t="e">
        <v>#REF!</v>
      </c>
      <c r="AT151" s="156" t="e">
        <v>#REF!</v>
      </c>
      <c r="AU151" s="22" t="e">
        <v>#REF!</v>
      </c>
      <c r="AV151" s="23" t="e">
        <v>#REF!</v>
      </c>
      <c r="AW151" s="22" t="e">
        <v>#REF!</v>
      </c>
      <c r="AX151" s="23" t="e">
        <v>#REF!</v>
      </c>
      <c r="AY151" s="22" t="e">
        <v>#REF!</v>
      </c>
      <c r="AZ151" s="23" t="e">
        <v>#REF!</v>
      </c>
      <c r="BA151" s="22" t="e">
        <v>#REF!</v>
      </c>
      <c r="BB151" s="23" t="e">
        <v>#REF!</v>
      </c>
      <c r="BC151" s="22" t="e">
        <v>#REF!</v>
      </c>
      <c r="BD151" s="23" t="e">
        <v>#REF!</v>
      </c>
      <c r="BE151" s="22" t="e">
        <v>#REF!</v>
      </c>
      <c r="BF151" s="23" t="e">
        <v>#REF!</v>
      </c>
      <c r="BG151" s="22" t="e">
        <v>#REF!</v>
      </c>
      <c r="BH151" s="23" t="e">
        <v>#REF!</v>
      </c>
      <c r="BI151" s="22" t="e">
        <v>#REF!</v>
      </c>
      <c r="BJ151" s="23" t="e">
        <v>#REF!</v>
      </c>
      <c r="BK151" s="22" t="e">
        <v>#REF!</v>
      </c>
      <c r="BL151" s="23" t="e">
        <v>#REF!</v>
      </c>
      <c r="BM151" s="22" t="e">
        <v>#REF!</v>
      </c>
      <c r="BN151" s="23" t="e">
        <v>#REF!</v>
      </c>
      <c r="BO151" s="22" t="e">
        <v>#REF!</v>
      </c>
      <c r="BP151" s="23" t="e">
        <v>#REF!</v>
      </c>
      <c r="BQ151" s="22" t="e">
        <v>#REF!</v>
      </c>
      <c r="BR151" s="156" t="e">
        <v>#REF!</v>
      </c>
      <c r="BS151" s="22" t="e">
        <v>#REF!</v>
      </c>
      <c r="BT151" s="23" t="e">
        <v>#REF!</v>
      </c>
      <c r="BU151" s="22" t="e">
        <v>#REF!</v>
      </c>
      <c r="BV151" s="23" t="e">
        <v>#REF!</v>
      </c>
      <c r="BW151" s="22" t="e">
        <v>#REF!</v>
      </c>
      <c r="BX151" s="23" t="e">
        <v>#REF!</v>
      </c>
      <c r="BY151" s="22" t="e">
        <v>#REF!</v>
      </c>
      <c r="BZ151" s="23" t="e">
        <v>#REF!</v>
      </c>
      <c r="CA151" s="22" t="e">
        <v>#REF!</v>
      </c>
      <c r="CB151" s="23" t="e">
        <v>#REF!</v>
      </c>
      <c r="CC151" s="22" t="e">
        <v>#REF!</v>
      </c>
      <c r="CD151" s="156" t="e">
        <v>#REF!</v>
      </c>
      <c r="CE151" s="22" t="e">
        <v>#REF!</v>
      </c>
      <c r="CF151" s="156" t="e">
        <v>#REF!</v>
      </c>
      <c r="CG151" s="22" t="e">
        <v>#REF!</v>
      </c>
      <c r="CH151" s="156" t="e">
        <v>#REF!</v>
      </c>
      <c r="CI151" s="187" t="e">
        <v>#REF!</v>
      </c>
      <c r="CJ151" s="187" t="e">
        <v>#REF!</v>
      </c>
      <c r="CK151" s="8" t="e">
        <v>#REF!</v>
      </c>
      <c r="CL151" s="8" t="e">
        <v>#REF!</v>
      </c>
      <c r="CM151" s="8" t="e">
        <v>#REF!</v>
      </c>
      <c r="CN151" s="8" t="e">
        <v>#REF!</v>
      </c>
      <c r="CO151" s="8" t="e">
        <v>#REF!</v>
      </c>
    </row>
    <row r="152" spans="2:93" x14ac:dyDescent="0.25">
      <c r="B152" s="410"/>
      <c r="C152" s="15" t="str">
        <f t="shared" si="15"/>
        <v>2012AC</v>
      </c>
      <c r="D152" s="238">
        <f t="shared" si="16"/>
        <v>2012</v>
      </c>
      <c r="E152" s="15" t="s">
        <v>28</v>
      </c>
      <c r="F152" s="87" t="str">
        <f>VLOOKUP(E152,'Bases de Cálculo'!$B$9:$M$38,12,FALSE)</f>
        <v>Secundario</v>
      </c>
      <c r="G152" s="87" t="str">
        <f>VLOOKUP(E152,'Bases de Cálculo'!$B$9:$N$38,13,FALSE)</f>
        <v>Renovable</v>
      </c>
      <c r="H152" s="238" t="e">
        <v>#REF!</v>
      </c>
      <c r="I152" s="96" t="e">
        <v>#REF!</v>
      </c>
      <c r="J152" s="22" t="e">
        <v>#REF!</v>
      </c>
      <c r="K152" s="97" t="e">
        <v>#REF!</v>
      </c>
      <c r="L152" s="22" t="e">
        <v>#REF!</v>
      </c>
      <c r="M152" s="97" t="e">
        <v>#REF!</v>
      </c>
      <c r="N152" s="22" t="e">
        <v>#REF!</v>
      </c>
      <c r="O152" s="97" t="e">
        <v>#REF!</v>
      </c>
      <c r="P152" s="22" t="e">
        <v>#REF!</v>
      </c>
      <c r="Q152" s="97" t="e">
        <v>#REF!</v>
      </c>
      <c r="R152" s="22" t="e">
        <v>#REF!</v>
      </c>
      <c r="S152" s="97" t="e">
        <v>#REF!</v>
      </c>
      <c r="T152" s="22" t="e">
        <v>#REF!</v>
      </c>
      <c r="U152" s="98" t="e">
        <v>#REF!</v>
      </c>
      <c r="V152" s="22" t="e">
        <v>#REF!</v>
      </c>
      <c r="W152" s="98" t="e">
        <v>#REF!</v>
      </c>
      <c r="X152" s="22" t="e">
        <v>#REF!</v>
      </c>
      <c r="Y152" s="99" t="e">
        <v>#REF!</v>
      </c>
      <c r="Z152" s="22" t="e">
        <v>#REF!</v>
      </c>
      <c r="AA152" s="113" t="e">
        <v>#REF!</v>
      </c>
      <c r="AB152" s="22" t="e">
        <v>#REF!</v>
      </c>
      <c r="AC152" s="113" t="e">
        <v>#REF!</v>
      </c>
      <c r="AD152" s="22" t="e">
        <v>#REF!</v>
      </c>
      <c r="AE152" s="113" t="e">
        <v>#REF!</v>
      </c>
      <c r="AF152" s="22" t="e">
        <v>#REF!</v>
      </c>
      <c r="AG152" s="113" t="e">
        <v>#REF!</v>
      </c>
      <c r="AH152" s="22" t="e">
        <v>#REF!</v>
      </c>
      <c r="AI152" s="113" t="e">
        <v>#REF!</v>
      </c>
      <c r="AJ152" s="22" t="e">
        <v>#REF!</v>
      </c>
      <c r="AK152" s="99" t="e">
        <v>#REF!</v>
      </c>
      <c r="AL152" s="96" t="e">
        <v>#REF!</v>
      </c>
      <c r="AM152" s="115" t="e">
        <v>#REF!</v>
      </c>
      <c r="AN152" s="117" t="e">
        <v>#REF!</v>
      </c>
      <c r="AO152" s="100" t="e">
        <v>#REF!</v>
      </c>
      <c r="AP152" s="101" t="e">
        <v>#REF!</v>
      </c>
      <c r="AQ152" s="103" t="e">
        <v>#REF!</v>
      </c>
      <c r="AR152" s="104" t="e">
        <v>#REF!</v>
      </c>
      <c r="AS152" s="22" t="e">
        <v>#REF!</v>
      </c>
      <c r="AT152" s="101" t="e">
        <v>#REF!</v>
      </c>
      <c r="AU152" s="103" t="e">
        <v>#REF!</v>
      </c>
      <c r="AV152" s="104" t="e">
        <v>#REF!</v>
      </c>
      <c r="AW152" s="103" t="e">
        <v>#REF!</v>
      </c>
      <c r="AX152" s="104" t="e">
        <v>#REF!</v>
      </c>
      <c r="AY152" s="103" t="e">
        <v>#REF!</v>
      </c>
      <c r="AZ152" s="104" t="e">
        <v>#REF!</v>
      </c>
      <c r="BA152" s="103" t="e">
        <v>#REF!</v>
      </c>
      <c r="BB152" s="104" t="e">
        <v>#REF!</v>
      </c>
      <c r="BC152" s="103" t="e">
        <v>#REF!</v>
      </c>
      <c r="BD152" s="104" t="e">
        <v>#REF!</v>
      </c>
      <c r="BE152" s="103" t="e">
        <v>#REF!</v>
      </c>
      <c r="BF152" s="104" t="e">
        <v>#REF!</v>
      </c>
      <c r="BG152" s="103" t="e">
        <v>#REF!</v>
      </c>
      <c r="BH152" s="104" t="e">
        <v>#REF!</v>
      </c>
      <c r="BI152" s="103" t="e">
        <v>#REF!</v>
      </c>
      <c r="BJ152" s="104" t="e">
        <v>#REF!</v>
      </c>
      <c r="BK152" s="103" t="e">
        <v>#REF!</v>
      </c>
      <c r="BL152" s="104" t="e">
        <v>#REF!</v>
      </c>
      <c r="BM152" s="103" t="e">
        <v>#REF!</v>
      </c>
      <c r="BN152" s="104" t="e">
        <v>#REF!</v>
      </c>
      <c r="BO152" s="103" t="e">
        <v>#REF!</v>
      </c>
      <c r="BP152" s="104" t="e">
        <v>#REF!</v>
      </c>
      <c r="BQ152" s="103" t="e">
        <v>#REF!</v>
      </c>
      <c r="BR152" s="101" t="e">
        <v>#REF!</v>
      </c>
      <c r="BS152" s="103" t="e">
        <v>#REF!</v>
      </c>
      <c r="BT152" s="102" t="e">
        <v>#REF!</v>
      </c>
      <c r="BU152" s="103" t="e">
        <v>#REF!</v>
      </c>
      <c r="BV152" s="102" t="e">
        <v>#REF!</v>
      </c>
      <c r="BW152" s="103" t="e">
        <v>#REF!</v>
      </c>
      <c r="BX152" s="102" t="e">
        <v>#REF!</v>
      </c>
      <c r="BY152" s="103" t="e">
        <v>#REF!</v>
      </c>
      <c r="BZ152" s="102" t="e">
        <v>#REF!</v>
      </c>
      <c r="CA152" s="103" t="e">
        <v>#REF!</v>
      </c>
      <c r="CB152" s="102" t="e">
        <v>#REF!</v>
      </c>
      <c r="CC152" s="103" t="e">
        <v>#REF!</v>
      </c>
      <c r="CD152" s="101" t="e">
        <v>#REF!</v>
      </c>
      <c r="CE152" s="22" t="e">
        <v>#REF!</v>
      </c>
      <c r="CF152" s="101" t="e">
        <v>#REF!</v>
      </c>
      <c r="CG152" s="22" t="e">
        <v>#REF!</v>
      </c>
      <c r="CH152" s="101" t="e">
        <v>#REF!</v>
      </c>
      <c r="CI152" s="187" t="e">
        <v>#REF!</v>
      </c>
      <c r="CJ152" s="187" t="e">
        <v>#REF!</v>
      </c>
      <c r="CK152" s="8" t="e">
        <v>#REF!</v>
      </c>
      <c r="CL152" s="8" t="e">
        <v>#REF!</v>
      </c>
      <c r="CM152" s="8" t="e">
        <v>#REF!</v>
      </c>
      <c r="CN152" s="8" t="e">
        <v>#REF!</v>
      </c>
      <c r="CO152" s="8" t="e">
        <v>#REF!</v>
      </c>
    </row>
    <row r="153" spans="2:93" x14ac:dyDescent="0.25">
      <c r="B153" s="410"/>
      <c r="C153" s="15" t="str">
        <f t="shared" si="15"/>
        <v>2012BI</v>
      </c>
      <c r="D153" s="238">
        <f t="shared" si="16"/>
        <v>2012</v>
      </c>
      <c r="E153" s="15" t="s">
        <v>29</v>
      </c>
      <c r="F153" s="87" t="str">
        <f>VLOOKUP(E153,'Bases de Cálculo'!$B$9:$M$38,12,FALSE)</f>
        <v>Secundario</v>
      </c>
      <c r="G153" s="87" t="str">
        <f>VLOOKUP(E153,'Bases de Cálculo'!$B$9:$N$38,13,FALSE)</f>
        <v>Renovable</v>
      </c>
      <c r="H153" s="238" t="e">
        <v>#REF!</v>
      </c>
      <c r="I153" s="96" t="e">
        <v>#REF!</v>
      </c>
      <c r="J153" s="22" t="e">
        <v>#REF!</v>
      </c>
      <c r="K153" s="97" t="e">
        <v>#REF!</v>
      </c>
      <c r="L153" s="22" t="e">
        <v>#REF!</v>
      </c>
      <c r="M153" s="97" t="e">
        <v>#REF!</v>
      </c>
      <c r="N153" s="22" t="e">
        <v>#REF!</v>
      </c>
      <c r="O153" s="97" t="e">
        <v>#REF!</v>
      </c>
      <c r="P153" s="22" t="e">
        <v>#REF!</v>
      </c>
      <c r="Q153" s="97" t="e">
        <v>#REF!</v>
      </c>
      <c r="R153" s="22" t="e">
        <v>#REF!</v>
      </c>
      <c r="S153" s="97" t="e">
        <v>#REF!</v>
      </c>
      <c r="T153" s="22" t="e">
        <v>#REF!</v>
      </c>
      <c r="U153" s="98" t="e">
        <v>#REF!</v>
      </c>
      <c r="V153" s="22" t="e">
        <v>#REF!</v>
      </c>
      <c r="W153" s="98" t="e">
        <v>#REF!</v>
      </c>
      <c r="X153" s="22" t="e">
        <v>#REF!</v>
      </c>
      <c r="Y153" s="99" t="e">
        <v>#REF!</v>
      </c>
      <c r="Z153" s="22" t="e">
        <v>#REF!</v>
      </c>
      <c r="AA153" s="113" t="e">
        <v>#REF!</v>
      </c>
      <c r="AB153" s="22" t="e">
        <v>#REF!</v>
      </c>
      <c r="AC153" s="113" t="e">
        <v>#REF!</v>
      </c>
      <c r="AD153" s="22" t="e">
        <v>#REF!</v>
      </c>
      <c r="AE153" s="113" t="e">
        <v>#REF!</v>
      </c>
      <c r="AF153" s="22" t="e">
        <v>#REF!</v>
      </c>
      <c r="AG153" s="113" t="e">
        <v>#REF!</v>
      </c>
      <c r="AH153" s="22" t="e">
        <v>#REF!</v>
      </c>
      <c r="AI153" s="113" t="e">
        <v>#REF!</v>
      </c>
      <c r="AJ153" s="22" t="e">
        <v>#REF!</v>
      </c>
      <c r="AK153" s="99" t="e">
        <v>#REF!</v>
      </c>
      <c r="AL153" s="96" t="e">
        <v>#REF!</v>
      </c>
      <c r="AM153" s="115" t="e">
        <v>#REF!</v>
      </c>
      <c r="AN153" s="117" t="e">
        <v>#REF!</v>
      </c>
      <c r="AO153" s="100" t="e">
        <v>#REF!</v>
      </c>
      <c r="AP153" s="101" t="e">
        <v>#REF!</v>
      </c>
      <c r="AQ153" s="103" t="e">
        <v>#REF!</v>
      </c>
      <c r="AR153" s="104" t="e">
        <v>#REF!</v>
      </c>
      <c r="AS153" s="22" t="e">
        <v>#REF!</v>
      </c>
      <c r="AT153" s="101" t="e">
        <v>#REF!</v>
      </c>
      <c r="AU153" s="103" t="e">
        <v>#REF!</v>
      </c>
      <c r="AV153" s="104" t="e">
        <v>#REF!</v>
      </c>
      <c r="AW153" s="103" t="e">
        <v>#REF!</v>
      </c>
      <c r="AX153" s="104" t="e">
        <v>#REF!</v>
      </c>
      <c r="AY153" s="103" t="e">
        <v>#REF!</v>
      </c>
      <c r="AZ153" s="104" t="e">
        <v>#REF!</v>
      </c>
      <c r="BA153" s="103" t="e">
        <v>#REF!</v>
      </c>
      <c r="BB153" s="104" t="e">
        <v>#REF!</v>
      </c>
      <c r="BC153" s="103" t="e">
        <v>#REF!</v>
      </c>
      <c r="BD153" s="104" t="e">
        <v>#REF!</v>
      </c>
      <c r="BE153" s="103" t="e">
        <v>#REF!</v>
      </c>
      <c r="BF153" s="104" t="e">
        <v>#REF!</v>
      </c>
      <c r="BG153" s="103" t="e">
        <v>#REF!</v>
      </c>
      <c r="BH153" s="104" t="e">
        <v>#REF!</v>
      </c>
      <c r="BI153" s="103" t="e">
        <v>#REF!</v>
      </c>
      <c r="BJ153" s="104" t="e">
        <v>#REF!</v>
      </c>
      <c r="BK153" s="103" t="e">
        <v>#REF!</v>
      </c>
      <c r="BL153" s="104" t="e">
        <v>#REF!</v>
      </c>
      <c r="BM153" s="103" t="e">
        <v>#REF!</v>
      </c>
      <c r="BN153" s="104" t="e">
        <v>#REF!</v>
      </c>
      <c r="BO153" s="103" t="e">
        <v>#REF!</v>
      </c>
      <c r="BP153" s="104" t="e">
        <v>#REF!</v>
      </c>
      <c r="BQ153" s="103" t="e">
        <v>#REF!</v>
      </c>
      <c r="BR153" s="101" t="e">
        <v>#REF!</v>
      </c>
      <c r="BS153" s="103" t="e">
        <v>#REF!</v>
      </c>
      <c r="BT153" s="102" t="e">
        <v>#REF!</v>
      </c>
      <c r="BU153" s="103" t="e">
        <v>#REF!</v>
      </c>
      <c r="BV153" s="102" t="e">
        <v>#REF!</v>
      </c>
      <c r="BW153" s="103" t="e">
        <v>#REF!</v>
      </c>
      <c r="BX153" s="102" t="e">
        <v>#REF!</v>
      </c>
      <c r="BY153" s="103" t="e">
        <v>#REF!</v>
      </c>
      <c r="BZ153" s="102" t="e">
        <v>#REF!</v>
      </c>
      <c r="CA153" s="103" t="e">
        <v>#REF!</v>
      </c>
      <c r="CB153" s="102" t="e">
        <v>#REF!</v>
      </c>
      <c r="CC153" s="103" t="e">
        <v>#REF!</v>
      </c>
      <c r="CD153" s="101" t="e">
        <v>#REF!</v>
      </c>
      <c r="CE153" s="22" t="e">
        <v>#REF!</v>
      </c>
      <c r="CF153" s="101" t="e">
        <v>#REF!</v>
      </c>
      <c r="CG153" s="22" t="e">
        <v>#REF!</v>
      </c>
      <c r="CH153" s="101" t="e">
        <v>#REF!</v>
      </c>
      <c r="CI153" s="187" t="e">
        <v>#REF!</v>
      </c>
      <c r="CJ153" s="187" t="e">
        <v>#REF!</v>
      </c>
      <c r="CK153" s="8" t="e">
        <v>#REF!</v>
      </c>
      <c r="CL153" s="8" t="e">
        <v>#REF!</v>
      </c>
      <c r="CM153" s="8" t="e">
        <v>#REF!</v>
      </c>
      <c r="CN153" s="8" t="e">
        <v>#REF!</v>
      </c>
      <c r="CO153" s="8" t="e">
        <v>#REF!</v>
      </c>
    </row>
    <row r="154" spans="2:93" x14ac:dyDescent="0.25">
      <c r="B154" s="410"/>
      <c r="C154" s="15" t="str">
        <f t="shared" si="15"/>
        <v>2012CL</v>
      </c>
      <c r="D154" s="238">
        <f t="shared" si="16"/>
        <v>2012</v>
      </c>
      <c r="E154" s="15" t="s">
        <v>30</v>
      </c>
      <c r="F154" s="87" t="str">
        <f>VLOOKUP(E154,'Bases de Cálculo'!$B$9:$M$38,12,FALSE)</f>
        <v>Secundario</v>
      </c>
      <c r="G154" s="87" t="str">
        <f>VLOOKUP(E154,'Bases de Cálculo'!$B$9:$N$38,13,FALSE)</f>
        <v>Renovable</v>
      </c>
      <c r="H154" s="238" t="e">
        <v>#REF!</v>
      </c>
      <c r="I154" s="96" t="e">
        <v>#REF!</v>
      </c>
      <c r="J154" s="22" t="e">
        <v>#REF!</v>
      </c>
      <c r="K154" s="97" t="e">
        <v>#REF!</v>
      </c>
      <c r="L154" s="22" t="e">
        <v>#REF!</v>
      </c>
      <c r="M154" s="97" t="e">
        <v>#REF!</v>
      </c>
      <c r="N154" s="22" t="e">
        <v>#REF!</v>
      </c>
      <c r="O154" s="97" t="e">
        <v>#REF!</v>
      </c>
      <c r="P154" s="22" t="e">
        <v>#REF!</v>
      </c>
      <c r="Q154" s="97" t="e">
        <v>#REF!</v>
      </c>
      <c r="R154" s="22" t="e">
        <v>#REF!</v>
      </c>
      <c r="S154" s="97" t="e">
        <v>#REF!</v>
      </c>
      <c r="T154" s="22" t="e">
        <v>#REF!</v>
      </c>
      <c r="U154" s="98" t="e">
        <v>#REF!</v>
      </c>
      <c r="V154" s="22" t="e">
        <v>#REF!</v>
      </c>
      <c r="W154" s="98" t="e">
        <v>#REF!</v>
      </c>
      <c r="X154" s="22" t="e">
        <v>#REF!</v>
      </c>
      <c r="Y154" s="99" t="e">
        <v>#REF!</v>
      </c>
      <c r="Z154" s="22" t="e">
        <v>#REF!</v>
      </c>
      <c r="AA154" s="113" t="e">
        <v>#REF!</v>
      </c>
      <c r="AB154" s="22" t="e">
        <v>#REF!</v>
      </c>
      <c r="AC154" s="113" t="e">
        <v>#REF!</v>
      </c>
      <c r="AD154" s="22" t="e">
        <v>#REF!</v>
      </c>
      <c r="AE154" s="113" t="e">
        <v>#REF!</v>
      </c>
      <c r="AF154" s="22" t="e">
        <v>#REF!</v>
      </c>
      <c r="AG154" s="113" t="e">
        <v>#REF!</v>
      </c>
      <c r="AH154" s="22" t="e">
        <v>#REF!</v>
      </c>
      <c r="AI154" s="113" t="e">
        <v>#REF!</v>
      </c>
      <c r="AJ154" s="22" t="e">
        <v>#REF!</v>
      </c>
      <c r="AK154" s="99" t="e">
        <v>#REF!</v>
      </c>
      <c r="AL154" s="96" t="e">
        <v>#REF!</v>
      </c>
      <c r="AM154" s="115" t="e">
        <v>#REF!</v>
      </c>
      <c r="AN154" s="117" t="e">
        <v>#REF!</v>
      </c>
      <c r="AO154" s="100" t="e">
        <v>#REF!</v>
      </c>
      <c r="AP154" s="101" t="e">
        <v>#REF!</v>
      </c>
      <c r="AQ154" s="103" t="e">
        <v>#REF!</v>
      </c>
      <c r="AR154" s="104" t="e">
        <v>#REF!</v>
      </c>
      <c r="AS154" s="22" t="e">
        <v>#REF!</v>
      </c>
      <c r="AT154" s="101" t="e">
        <v>#REF!</v>
      </c>
      <c r="AU154" s="103" t="e">
        <v>#REF!</v>
      </c>
      <c r="AV154" s="104" t="e">
        <v>#REF!</v>
      </c>
      <c r="AW154" s="103" t="e">
        <v>#REF!</v>
      </c>
      <c r="AX154" s="104" t="e">
        <v>#REF!</v>
      </c>
      <c r="AY154" s="103" t="e">
        <v>#REF!</v>
      </c>
      <c r="AZ154" s="104" t="e">
        <v>#REF!</v>
      </c>
      <c r="BA154" s="103" t="e">
        <v>#REF!</v>
      </c>
      <c r="BB154" s="104" t="e">
        <v>#REF!</v>
      </c>
      <c r="BC154" s="103" t="e">
        <v>#REF!</v>
      </c>
      <c r="BD154" s="104" t="e">
        <v>#REF!</v>
      </c>
      <c r="BE154" s="103" t="e">
        <v>#REF!</v>
      </c>
      <c r="BF154" s="104" t="e">
        <v>#REF!</v>
      </c>
      <c r="BG154" s="103" t="e">
        <v>#REF!</v>
      </c>
      <c r="BH154" s="104" t="e">
        <v>#REF!</v>
      </c>
      <c r="BI154" s="103" t="e">
        <v>#REF!</v>
      </c>
      <c r="BJ154" s="104" t="e">
        <v>#REF!</v>
      </c>
      <c r="BK154" s="103" t="e">
        <v>#REF!</v>
      </c>
      <c r="BL154" s="104" t="e">
        <v>#REF!</v>
      </c>
      <c r="BM154" s="103" t="e">
        <v>#REF!</v>
      </c>
      <c r="BN154" s="104" t="e">
        <v>#REF!</v>
      </c>
      <c r="BO154" s="103" t="e">
        <v>#REF!</v>
      </c>
      <c r="BP154" s="104" t="e">
        <v>#REF!</v>
      </c>
      <c r="BQ154" s="103" t="e">
        <v>#REF!</v>
      </c>
      <c r="BR154" s="101" t="e">
        <v>#REF!</v>
      </c>
      <c r="BS154" s="103" t="e">
        <v>#REF!</v>
      </c>
      <c r="BT154" s="102" t="e">
        <v>#REF!</v>
      </c>
      <c r="BU154" s="103" t="e">
        <v>#REF!</v>
      </c>
      <c r="BV154" s="102" t="e">
        <v>#REF!</v>
      </c>
      <c r="BW154" s="103" t="e">
        <v>#REF!</v>
      </c>
      <c r="BX154" s="102" t="e">
        <v>#REF!</v>
      </c>
      <c r="BY154" s="103" t="e">
        <v>#REF!</v>
      </c>
      <c r="BZ154" s="102" t="e">
        <v>#REF!</v>
      </c>
      <c r="CA154" s="103" t="e">
        <v>#REF!</v>
      </c>
      <c r="CB154" s="102" t="e">
        <v>#REF!</v>
      </c>
      <c r="CC154" s="103" t="e">
        <v>#REF!</v>
      </c>
      <c r="CD154" s="101" t="e">
        <v>#REF!</v>
      </c>
      <c r="CE154" s="22" t="e">
        <v>#REF!</v>
      </c>
      <c r="CF154" s="101" t="e">
        <v>#REF!</v>
      </c>
      <c r="CG154" s="22" t="e">
        <v>#REF!</v>
      </c>
      <c r="CH154" s="101" t="e">
        <v>#REF!</v>
      </c>
      <c r="CI154" s="187" t="e">
        <v>#REF!</v>
      </c>
      <c r="CJ154" s="187" t="e">
        <v>#REF!</v>
      </c>
      <c r="CK154" s="8" t="e">
        <v>#REF!</v>
      </c>
      <c r="CL154" s="8" t="e">
        <v>#REF!</v>
      </c>
      <c r="CM154" s="8" t="e">
        <v>#REF!</v>
      </c>
      <c r="CN154" s="8" t="e">
        <v>#REF!</v>
      </c>
      <c r="CO154" s="8" t="e">
        <v>#REF!</v>
      </c>
    </row>
    <row r="155" spans="2:93" x14ac:dyDescent="0.25">
      <c r="B155" s="410"/>
      <c r="C155" s="15" t="str">
        <f t="shared" si="15"/>
        <v>2012CQ</v>
      </c>
      <c r="D155" s="238">
        <f t="shared" si="16"/>
        <v>2012</v>
      </c>
      <c r="E155" s="15" t="s">
        <v>31</v>
      </c>
      <c r="F155" s="87" t="str">
        <f>VLOOKUP(E155,'Bases de Cálculo'!$B$9:$M$38,12,FALSE)</f>
        <v>Secundario</v>
      </c>
      <c r="G155" s="87" t="str">
        <f>VLOOKUP(E155,'Bases de Cálculo'!$B$9:$N$38,13,FALSE)</f>
        <v>No Renovable</v>
      </c>
      <c r="H155" s="238" t="e">
        <v>#REF!</v>
      </c>
      <c r="I155" s="96" t="e">
        <v>#REF!</v>
      </c>
      <c r="J155" s="22" t="e">
        <v>#REF!</v>
      </c>
      <c r="K155" s="97" t="e">
        <v>#REF!</v>
      </c>
      <c r="L155" s="22" t="e">
        <v>#REF!</v>
      </c>
      <c r="M155" s="97" t="e">
        <v>#REF!</v>
      </c>
      <c r="N155" s="22" t="e">
        <v>#REF!</v>
      </c>
      <c r="O155" s="97" t="e">
        <v>#REF!</v>
      </c>
      <c r="P155" s="22" t="e">
        <v>#REF!</v>
      </c>
      <c r="Q155" s="97" t="e">
        <v>#REF!</v>
      </c>
      <c r="R155" s="22" t="e">
        <v>#REF!</v>
      </c>
      <c r="S155" s="97" t="e">
        <v>#REF!</v>
      </c>
      <c r="T155" s="22" t="e">
        <v>#REF!</v>
      </c>
      <c r="U155" s="98" t="e">
        <v>#REF!</v>
      </c>
      <c r="V155" s="22" t="e">
        <v>#REF!</v>
      </c>
      <c r="W155" s="98" t="e">
        <v>#REF!</v>
      </c>
      <c r="X155" s="22" t="e">
        <v>#REF!</v>
      </c>
      <c r="Y155" s="99" t="e">
        <v>#REF!</v>
      </c>
      <c r="Z155" s="22" t="e">
        <v>#REF!</v>
      </c>
      <c r="AA155" s="113" t="e">
        <v>#REF!</v>
      </c>
      <c r="AB155" s="22" t="e">
        <v>#REF!</v>
      </c>
      <c r="AC155" s="113" t="e">
        <v>#REF!</v>
      </c>
      <c r="AD155" s="22" t="e">
        <v>#REF!</v>
      </c>
      <c r="AE155" s="113" t="e">
        <v>#REF!</v>
      </c>
      <c r="AF155" s="22" t="e">
        <v>#REF!</v>
      </c>
      <c r="AG155" s="113" t="e">
        <v>#REF!</v>
      </c>
      <c r="AH155" s="22" t="e">
        <v>#REF!</v>
      </c>
      <c r="AI155" s="113" t="e">
        <v>#REF!</v>
      </c>
      <c r="AJ155" s="22" t="e">
        <v>#REF!</v>
      </c>
      <c r="AK155" s="99" t="e">
        <v>#REF!</v>
      </c>
      <c r="AL155" s="96" t="e">
        <v>#REF!</v>
      </c>
      <c r="AM155" s="115" t="e">
        <v>#REF!</v>
      </c>
      <c r="AN155" s="117" t="e">
        <v>#REF!</v>
      </c>
      <c r="AO155" s="100" t="e">
        <v>#REF!</v>
      </c>
      <c r="AP155" s="101" t="e">
        <v>#REF!</v>
      </c>
      <c r="AQ155" s="103" t="e">
        <v>#REF!</v>
      </c>
      <c r="AR155" s="104" t="e">
        <v>#REF!</v>
      </c>
      <c r="AS155" s="22" t="e">
        <v>#REF!</v>
      </c>
      <c r="AT155" s="101" t="e">
        <v>#REF!</v>
      </c>
      <c r="AU155" s="103" t="e">
        <v>#REF!</v>
      </c>
      <c r="AV155" s="104" t="e">
        <v>#REF!</v>
      </c>
      <c r="AW155" s="103" t="e">
        <v>#REF!</v>
      </c>
      <c r="AX155" s="104" t="e">
        <v>#REF!</v>
      </c>
      <c r="AY155" s="103" t="e">
        <v>#REF!</v>
      </c>
      <c r="AZ155" s="104" t="e">
        <v>#REF!</v>
      </c>
      <c r="BA155" s="103" t="e">
        <v>#REF!</v>
      </c>
      <c r="BB155" s="104" t="e">
        <v>#REF!</v>
      </c>
      <c r="BC155" s="103" t="e">
        <v>#REF!</v>
      </c>
      <c r="BD155" s="104" t="e">
        <v>#REF!</v>
      </c>
      <c r="BE155" s="103" t="e">
        <v>#REF!</v>
      </c>
      <c r="BF155" s="104" t="e">
        <v>#REF!</v>
      </c>
      <c r="BG155" s="103" t="e">
        <v>#REF!</v>
      </c>
      <c r="BH155" s="104" t="e">
        <v>#REF!</v>
      </c>
      <c r="BI155" s="103" t="e">
        <v>#REF!</v>
      </c>
      <c r="BJ155" s="104" t="e">
        <v>#REF!</v>
      </c>
      <c r="BK155" s="103" t="e">
        <v>#REF!</v>
      </c>
      <c r="BL155" s="104" t="e">
        <v>#REF!</v>
      </c>
      <c r="BM155" s="103" t="e">
        <v>#REF!</v>
      </c>
      <c r="BN155" s="104" t="e">
        <v>#REF!</v>
      </c>
      <c r="BO155" s="103" t="e">
        <v>#REF!</v>
      </c>
      <c r="BP155" s="104" t="e">
        <v>#REF!</v>
      </c>
      <c r="BQ155" s="103" t="e">
        <v>#REF!</v>
      </c>
      <c r="BR155" s="101" t="e">
        <v>#REF!</v>
      </c>
      <c r="BS155" s="103" t="e">
        <v>#REF!</v>
      </c>
      <c r="BT155" s="102" t="e">
        <v>#REF!</v>
      </c>
      <c r="BU155" s="103" t="e">
        <v>#REF!</v>
      </c>
      <c r="BV155" s="102" t="e">
        <v>#REF!</v>
      </c>
      <c r="BW155" s="103" t="e">
        <v>#REF!</v>
      </c>
      <c r="BX155" s="102" t="e">
        <v>#REF!</v>
      </c>
      <c r="BY155" s="103" t="e">
        <v>#REF!</v>
      </c>
      <c r="BZ155" s="102" t="e">
        <v>#REF!</v>
      </c>
      <c r="CA155" s="103" t="e">
        <v>#REF!</v>
      </c>
      <c r="CB155" s="102" t="e">
        <v>#REF!</v>
      </c>
      <c r="CC155" s="103" t="e">
        <v>#REF!</v>
      </c>
      <c r="CD155" s="101" t="e">
        <v>#REF!</v>
      </c>
      <c r="CE155" s="22" t="e">
        <v>#REF!</v>
      </c>
      <c r="CF155" s="101" t="e">
        <v>#REF!</v>
      </c>
      <c r="CG155" s="22" t="e">
        <v>#REF!</v>
      </c>
      <c r="CH155" s="101" t="e">
        <v>#REF!</v>
      </c>
      <c r="CI155" s="187" t="e">
        <v>#REF!</v>
      </c>
      <c r="CJ155" s="187" t="e">
        <v>#REF!</v>
      </c>
      <c r="CK155" s="8" t="e">
        <v>#REF!</v>
      </c>
      <c r="CL155" s="8" t="e">
        <v>#REF!</v>
      </c>
      <c r="CM155" s="8" t="e">
        <v>#REF!</v>
      </c>
      <c r="CN155" s="8" t="e">
        <v>#REF!</v>
      </c>
      <c r="CO155" s="8" t="e">
        <v>#REF!</v>
      </c>
    </row>
    <row r="156" spans="2:93" x14ac:dyDescent="0.25">
      <c r="B156" s="410"/>
      <c r="C156" s="15" t="str">
        <f t="shared" si="15"/>
        <v>2012DO</v>
      </c>
      <c r="D156" s="238">
        <f t="shared" si="16"/>
        <v>2012</v>
      </c>
      <c r="E156" s="15" t="s">
        <v>32</v>
      </c>
      <c r="F156" s="87" t="str">
        <f>VLOOKUP(E156,'Bases de Cálculo'!$B$9:$M$38,12,FALSE)</f>
        <v>Secundario</v>
      </c>
      <c r="G156" s="87" t="str">
        <f>VLOOKUP(E156,'Bases de Cálculo'!$B$9:$N$38,13,FALSE)</f>
        <v>No Renovable</v>
      </c>
      <c r="H156" s="238" t="e">
        <v>#REF!</v>
      </c>
      <c r="I156" s="96" t="e">
        <v>#REF!</v>
      </c>
      <c r="J156" s="22" t="e">
        <v>#REF!</v>
      </c>
      <c r="K156" s="97" t="e">
        <v>#REF!</v>
      </c>
      <c r="L156" s="22" t="e">
        <v>#REF!</v>
      </c>
      <c r="M156" s="97" t="e">
        <v>#REF!</v>
      </c>
      <c r="N156" s="22" t="e">
        <v>#REF!</v>
      </c>
      <c r="O156" s="97" t="e">
        <v>#REF!</v>
      </c>
      <c r="P156" s="22" t="e">
        <v>#REF!</v>
      </c>
      <c r="Q156" s="97" t="e">
        <v>#REF!</v>
      </c>
      <c r="R156" s="22" t="e">
        <v>#REF!</v>
      </c>
      <c r="S156" s="97" t="e">
        <v>#REF!</v>
      </c>
      <c r="T156" s="22" t="e">
        <v>#REF!</v>
      </c>
      <c r="U156" s="98" t="e">
        <v>#REF!</v>
      </c>
      <c r="V156" s="22" t="e">
        <v>#REF!</v>
      </c>
      <c r="W156" s="98" t="e">
        <v>#REF!</v>
      </c>
      <c r="X156" s="22" t="e">
        <v>#REF!</v>
      </c>
      <c r="Y156" s="99" t="e">
        <v>#REF!</v>
      </c>
      <c r="Z156" s="22" t="e">
        <v>#REF!</v>
      </c>
      <c r="AA156" s="113" t="e">
        <v>#REF!</v>
      </c>
      <c r="AB156" s="22" t="e">
        <v>#REF!</v>
      </c>
      <c r="AC156" s="113" t="e">
        <v>#REF!</v>
      </c>
      <c r="AD156" s="22" t="e">
        <v>#REF!</v>
      </c>
      <c r="AE156" s="113" t="e">
        <v>#REF!</v>
      </c>
      <c r="AF156" s="22" t="e">
        <v>#REF!</v>
      </c>
      <c r="AG156" s="113" t="e">
        <v>#REF!</v>
      </c>
      <c r="AH156" s="22" t="e">
        <v>#REF!</v>
      </c>
      <c r="AI156" s="113" t="e">
        <v>#REF!</v>
      </c>
      <c r="AJ156" s="22" t="e">
        <v>#REF!</v>
      </c>
      <c r="AK156" s="99" t="e">
        <v>#REF!</v>
      </c>
      <c r="AL156" s="96" t="e">
        <v>#REF!</v>
      </c>
      <c r="AM156" s="115" t="e">
        <v>#REF!</v>
      </c>
      <c r="AN156" s="117" t="e">
        <v>#REF!</v>
      </c>
      <c r="AO156" s="100" t="e">
        <v>#REF!</v>
      </c>
      <c r="AP156" s="101" t="e">
        <v>#REF!</v>
      </c>
      <c r="AQ156" s="103" t="e">
        <v>#REF!</v>
      </c>
      <c r="AR156" s="104" t="e">
        <v>#REF!</v>
      </c>
      <c r="AS156" s="22" t="e">
        <v>#REF!</v>
      </c>
      <c r="AT156" s="101" t="e">
        <v>#REF!</v>
      </c>
      <c r="AU156" s="103" t="e">
        <v>#REF!</v>
      </c>
      <c r="AV156" s="104" t="e">
        <v>#REF!</v>
      </c>
      <c r="AW156" s="103" t="e">
        <v>#REF!</v>
      </c>
      <c r="AX156" s="104" t="e">
        <v>#REF!</v>
      </c>
      <c r="AY156" s="103" t="e">
        <v>#REF!</v>
      </c>
      <c r="AZ156" s="104" t="e">
        <v>#REF!</v>
      </c>
      <c r="BA156" s="103" t="e">
        <v>#REF!</v>
      </c>
      <c r="BB156" s="104" t="e">
        <v>#REF!</v>
      </c>
      <c r="BC156" s="103" t="e">
        <v>#REF!</v>
      </c>
      <c r="BD156" s="104" t="e">
        <v>#REF!</v>
      </c>
      <c r="BE156" s="103" t="e">
        <v>#REF!</v>
      </c>
      <c r="BF156" s="104" t="e">
        <v>#REF!</v>
      </c>
      <c r="BG156" s="103" t="e">
        <v>#REF!</v>
      </c>
      <c r="BH156" s="104" t="e">
        <v>#REF!</v>
      </c>
      <c r="BI156" s="103" t="e">
        <v>#REF!</v>
      </c>
      <c r="BJ156" s="104" t="e">
        <v>#REF!</v>
      </c>
      <c r="BK156" s="103" t="e">
        <v>#REF!</v>
      </c>
      <c r="BL156" s="104" t="e">
        <v>#REF!</v>
      </c>
      <c r="BM156" s="103" t="e">
        <v>#REF!</v>
      </c>
      <c r="BN156" s="104" t="e">
        <v>#REF!</v>
      </c>
      <c r="BO156" s="103" t="e">
        <v>#REF!</v>
      </c>
      <c r="BP156" s="104" t="e">
        <v>#REF!</v>
      </c>
      <c r="BQ156" s="103" t="e">
        <v>#REF!</v>
      </c>
      <c r="BR156" s="101" t="e">
        <v>#REF!</v>
      </c>
      <c r="BS156" s="103" t="e">
        <v>#REF!</v>
      </c>
      <c r="BT156" s="102" t="e">
        <v>#REF!</v>
      </c>
      <c r="BU156" s="103" t="e">
        <v>#REF!</v>
      </c>
      <c r="BV156" s="102" t="e">
        <v>#REF!</v>
      </c>
      <c r="BW156" s="103" t="e">
        <v>#REF!</v>
      </c>
      <c r="BX156" s="102" t="e">
        <v>#REF!</v>
      </c>
      <c r="BY156" s="103" t="e">
        <v>#REF!</v>
      </c>
      <c r="BZ156" s="102" t="e">
        <v>#REF!</v>
      </c>
      <c r="CA156" s="103" t="e">
        <v>#REF!</v>
      </c>
      <c r="CB156" s="102" t="e">
        <v>#REF!</v>
      </c>
      <c r="CC156" s="103" t="e">
        <v>#REF!</v>
      </c>
      <c r="CD156" s="101" t="e">
        <v>#REF!</v>
      </c>
      <c r="CE156" s="22" t="e">
        <v>#REF!</v>
      </c>
      <c r="CF156" s="101" t="e">
        <v>#REF!</v>
      </c>
      <c r="CG156" s="22" t="e">
        <v>#REF!</v>
      </c>
      <c r="CH156" s="101" t="e">
        <v>#REF!</v>
      </c>
      <c r="CI156" s="187" t="e">
        <v>#REF!</v>
      </c>
      <c r="CJ156" s="187" t="e">
        <v>#REF!</v>
      </c>
      <c r="CK156" s="8" t="e">
        <v>#REF!</v>
      </c>
      <c r="CL156" s="8" t="e">
        <v>#REF!</v>
      </c>
      <c r="CM156" s="8" t="e">
        <v>#REF!</v>
      </c>
      <c r="CN156" s="8" t="e">
        <v>#REF!</v>
      </c>
      <c r="CO156" s="8" t="e">
        <v>#REF!</v>
      </c>
    </row>
    <row r="157" spans="2:93" x14ac:dyDescent="0.25">
      <c r="B157" s="410"/>
      <c r="C157" s="15" t="str">
        <f t="shared" si="15"/>
        <v>2012EE SIN</v>
      </c>
      <c r="D157" s="238">
        <f t="shared" si="16"/>
        <v>2012</v>
      </c>
      <c r="E157" s="15" t="s">
        <v>33</v>
      </c>
      <c r="F157" s="87" t="str">
        <f>VLOOKUP(E157,'Bases de Cálculo'!$B$9:$M$38,12,FALSE)</f>
        <v>Secundario</v>
      </c>
      <c r="G157" s="87">
        <f>VLOOKUP(E157,'Bases de Cálculo'!$B$9:$N$38,13,FALSE)</f>
        <v>0</v>
      </c>
      <c r="H157" s="238" t="e">
        <v>#REF!</v>
      </c>
      <c r="I157" s="96" t="e">
        <v>#REF!</v>
      </c>
      <c r="J157" s="22" t="e">
        <v>#REF!</v>
      </c>
      <c r="K157" s="97" t="e">
        <v>#REF!</v>
      </c>
      <c r="L157" s="22" t="e">
        <v>#REF!</v>
      </c>
      <c r="M157" s="97" t="e">
        <v>#REF!</v>
      </c>
      <c r="N157" s="22" t="e">
        <v>#REF!</v>
      </c>
      <c r="O157" s="97" t="e">
        <v>#REF!</v>
      </c>
      <c r="P157" s="22" t="e">
        <v>#REF!</v>
      </c>
      <c r="Q157" s="97" t="e">
        <v>#REF!</v>
      </c>
      <c r="R157" s="22" t="e">
        <v>#REF!</v>
      </c>
      <c r="S157" s="97" t="e">
        <v>#REF!</v>
      </c>
      <c r="T157" s="22" t="e">
        <v>#REF!</v>
      </c>
      <c r="U157" s="98" t="e">
        <v>#REF!</v>
      </c>
      <c r="V157" s="22" t="e">
        <v>#REF!</v>
      </c>
      <c r="W157" s="98" t="e">
        <v>#REF!</v>
      </c>
      <c r="X157" s="22" t="e">
        <v>#REF!</v>
      </c>
      <c r="Y157" s="99" t="e">
        <v>#REF!</v>
      </c>
      <c r="Z157" s="22" t="e">
        <v>#REF!</v>
      </c>
      <c r="AA157" s="113" t="e">
        <v>#REF!</v>
      </c>
      <c r="AB157" s="22" t="e">
        <v>#REF!</v>
      </c>
      <c r="AC157" s="113" t="e">
        <v>#REF!</v>
      </c>
      <c r="AD157" s="22" t="e">
        <v>#REF!</v>
      </c>
      <c r="AE157" s="113" t="e">
        <v>#REF!</v>
      </c>
      <c r="AF157" s="22" t="e">
        <v>#REF!</v>
      </c>
      <c r="AG157" s="113" t="e">
        <v>#REF!</v>
      </c>
      <c r="AH157" s="22" t="e">
        <v>#REF!</v>
      </c>
      <c r="AI157" s="113" t="e">
        <v>#REF!</v>
      </c>
      <c r="AJ157" s="22" t="e">
        <v>#REF!</v>
      </c>
      <c r="AK157" s="99" t="e">
        <v>#REF!</v>
      </c>
      <c r="AL157" s="96" t="e">
        <v>#REF!</v>
      </c>
      <c r="AM157" s="115" t="e">
        <v>#REF!</v>
      </c>
      <c r="AN157" s="117" t="e">
        <v>#REF!</v>
      </c>
      <c r="AO157" s="100" t="e">
        <v>#REF!</v>
      </c>
      <c r="AP157" s="101" t="e">
        <v>#REF!</v>
      </c>
      <c r="AQ157" s="103" t="e">
        <v>#REF!</v>
      </c>
      <c r="AR157" s="104" t="e">
        <v>#REF!</v>
      </c>
      <c r="AS157" s="22" t="e">
        <v>#REF!</v>
      </c>
      <c r="AT157" s="101" t="e">
        <v>#REF!</v>
      </c>
      <c r="AU157" s="103" t="e">
        <v>#REF!</v>
      </c>
      <c r="AV157" s="104" t="e">
        <v>#REF!</v>
      </c>
      <c r="AW157" s="103" t="e">
        <v>#REF!</v>
      </c>
      <c r="AX157" s="104" t="e">
        <v>#REF!</v>
      </c>
      <c r="AY157" s="103" t="e">
        <v>#REF!</v>
      </c>
      <c r="AZ157" s="104" t="e">
        <v>#REF!</v>
      </c>
      <c r="BA157" s="103" t="e">
        <v>#REF!</v>
      </c>
      <c r="BB157" s="104" t="e">
        <v>#REF!</v>
      </c>
      <c r="BC157" s="103" t="e">
        <v>#REF!</v>
      </c>
      <c r="BD157" s="104" t="e">
        <v>#REF!</v>
      </c>
      <c r="BE157" s="103" t="e">
        <v>#REF!</v>
      </c>
      <c r="BF157" s="104" t="e">
        <v>#REF!</v>
      </c>
      <c r="BG157" s="103" t="e">
        <v>#REF!</v>
      </c>
      <c r="BH157" s="104" t="e">
        <v>#REF!</v>
      </c>
      <c r="BI157" s="103" t="e">
        <v>#REF!</v>
      </c>
      <c r="BJ157" s="104" t="e">
        <v>#REF!</v>
      </c>
      <c r="BK157" s="103" t="e">
        <v>#REF!</v>
      </c>
      <c r="BL157" s="104" t="e">
        <v>#REF!</v>
      </c>
      <c r="BM157" s="103" t="e">
        <v>#REF!</v>
      </c>
      <c r="BN157" s="104" t="e">
        <v>#REF!</v>
      </c>
      <c r="BO157" s="103" t="e">
        <v>#REF!</v>
      </c>
      <c r="BP157" s="104" t="e">
        <v>#REF!</v>
      </c>
      <c r="BQ157" s="103" t="e">
        <v>#REF!</v>
      </c>
      <c r="BR157" s="101" t="e">
        <v>#REF!</v>
      </c>
      <c r="BS157" s="103" t="e">
        <v>#REF!</v>
      </c>
      <c r="BT157" s="102" t="e">
        <v>#REF!</v>
      </c>
      <c r="BU157" s="103" t="e">
        <v>#REF!</v>
      </c>
      <c r="BV157" s="102" t="e">
        <v>#REF!</v>
      </c>
      <c r="BW157" s="103" t="e">
        <v>#REF!</v>
      </c>
      <c r="BX157" s="102" t="e">
        <v>#REF!</v>
      </c>
      <c r="BY157" s="103" t="e">
        <v>#REF!</v>
      </c>
      <c r="BZ157" s="102" t="e">
        <v>#REF!</v>
      </c>
      <c r="CA157" s="103" t="e">
        <v>#REF!</v>
      </c>
      <c r="CB157" s="102" t="e">
        <v>#REF!</v>
      </c>
      <c r="CC157" s="103" t="e">
        <v>#REF!</v>
      </c>
      <c r="CD157" s="101" t="e">
        <v>#REF!</v>
      </c>
      <c r="CE157" s="22" t="e">
        <v>#REF!</v>
      </c>
      <c r="CF157" s="101" t="e">
        <v>#REF!</v>
      </c>
      <c r="CG157" s="22" t="e">
        <v>#REF!</v>
      </c>
      <c r="CH157" s="101" t="e">
        <v>#REF!</v>
      </c>
      <c r="CI157" s="187" t="e">
        <v>#REF!</v>
      </c>
      <c r="CJ157" s="187" t="e">
        <v>#REF!</v>
      </c>
      <c r="CK157" s="8" t="e">
        <v>#REF!</v>
      </c>
      <c r="CL157" s="8" t="e">
        <v>#REF!</v>
      </c>
      <c r="CM157" s="8" t="e">
        <v>#REF!</v>
      </c>
      <c r="CN157" s="8" t="e">
        <v>#REF!</v>
      </c>
      <c r="CO157" s="8" t="e">
        <v>#REF!</v>
      </c>
    </row>
    <row r="158" spans="2:93" x14ac:dyDescent="0.25">
      <c r="B158" s="410"/>
      <c r="C158" s="15" t="str">
        <f t="shared" si="15"/>
        <v>2012AUT COG</v>
      </c>
      <c r="D158" s="238">
        <f t="shared" si="16"/>
        <v>2012</v>
      </c>
      <c r="E158" s="15" t="s">
        <v>118</v>
      </c>
      <c r="F158" s="87" t="str">
        <f>VLOOKUP(E158,'Bases de Cálculo'!$B$9:$M$38,12,FALSE)</f>
        <v>Secundario</v>
      </c>
      <c r="G158" s="87">
        <f>VLOOKUP(E158,'Bases de Cálculo'!$B$9:$N$38,13,FALSE)</f>
        <v>0</v>
      </c>
      <c r="H158" s="238" t="e">
        <v>#REF!</v>
      </c>
      <c r="I158" s="96" t="e">
        <v>#REF!</v>
      </c>
      <c r="J158" s="22" t="e">
        <v>#REF!</v>
      </c>
      <c r="K158" s="97" t="e">
        <v>#REF!</v>
      </c>
      <c r="L158" s="22" t="e">
        <v>#REF!</v>
      </c>
      <c r="M158" s="97" t="e">
        <v>#REF!</v>
      </c>
      <c r="N158" s="22" t="e">
        <v>#REF!</v>
      </c>
      <c r="O158" s="97" t="e">
        <v>#REF!</v>
      </c>
      <c r="P158" s="22" t="e">
        <v>#REF!</v>
      </c>
      <c r="Q158" s="97" t="e">
        <v>#REF!</v>
      </c>
      <c r="R158" s="22" t="e">
        <v>#REF!</v>
      </c>
      <c r="S158" s="97" t="e">
        <v>#REF!</v>
      </c>
      <c r="T158" s="22" t="e">
        <v>#REF!</v>
      </c>
      <c r="U158" s="98" t="e">
        <v>#REF!</v>
      </c>
      <c r="V158" s="22" t="e">
        <v>#REF!</v>
      </c>
      <c r="W158" s="98" t="e">
        <v>#REF!</v>
      </c>
      <c r="X158" s="22" t="e">
        <v>#REF!</v>
      </c>
      <c r="Y158" s="99" t="e">
        <v>#REF!</v>
      </c>
      <c r="Z158" s="22" t="e">
        <v>#REF!</v>
      </c>
      <c r="AA158" s="113" t="e">
        <v>#REF!</v>
      </c>
      <c r="AB158" s="22" t="e">
        <v>#REF!</v>
      </c>
      <c r="AC158" s="113" t="e">
        <v>#REF!</v>
      </c>
      <c r="AD158" s="22" t="e">
        <v>#REF!</v>
      </c>
      <c r="AE158" s="113" t="e">
        <v>#REF!</v>
      </c>
      <c r="AF158" s="22" t="e">
        <v>#REF!</v>
      </c>
      <c r="AG158" s="113" t="e">
        <v>#REF!</v>
      </c>
      <c r="AH158" s="22" t="e">
        <v>#REF!</v>
      </c>
      <c r="AI158" s="113" t="e">
        <v>#REF!</v>
      </c>
      <c r="AJ158" s="22" t="e">
        <v>#REF!</v>
      </c>
      <c r="AK158" s="99" t="e">
        <v>#REF!</v>
      </c>
      <c r="AL158" s="96" t="e">
        <v>#REF!</v>
      </c>
      <c r="AM158" s="115" t="e">
        <v>#REF!</v>
      </c>
      <c r="AN158" s="117" t="e">
        <v>#REF!</v>
      </c>
      <c r="AO158" s="100" t="e">
        <v>#REF!</v>
      </c>
      <c r="AP158" s="101" t="e">
        <v>#REF!</v>
      </c>
      <c r="AQ158" s="103" t="e">
        <v>#REF!</v>
      </c>
      <c r="AR158" s="104" t="e">
        <v>#REF!</v>
      </c>
      <c r="AS158" s="22" t="e">
        <v>#REF!</v>
      </c>
      <c r="AT158" s="101" t="e">
        <v>#REF!</v>
      </c>
      <c r="AU158" s="103" t="e">
        <v>#REF!</v>
      </c>
      <c r="AV158" s="104" t="e">
        <v>#REF!</v>
      </c>
      <c r="AW158" s="103" t="e">
        <v>#REF!</v>
      </c>
      <c r="AX158" s="104" t="e">
        <v>#REF!</v>
      </c>
      <c r="AY158" s="103" t="e">
        <v>#REF!</v>
      </c>
      <c r="AZ158" s="104" t="e">
        <v>#REF!</v>
      </c>
      <c r="BA158" s="103" t="e">
        <v>#REF!</v>
      </c>
      <c r="BB158" s="104" t="e">
        <v>#REF!</v>
      </c>
      <c r="BC158" s="103" t="e">
        <v>#REF!</v>
      </c>
      <c r="BD158" s="104" t="e">
        <v>#REF!</v>
      </c>
      <c r="BE158" s="103" t="e">
        <v>#REF!</v>
      </c>
      <c r="BF158" s="104" t="e">
        <v>#REF!</v>
      </c>
      <c r="BG158" s="103" t="e">
        <v>#REF!</v>
      </c>
      <c r="BH158" s="104" t="e">
        <v>#REF!</v>
      </c>
      <c r="BI158" s="103" t="e">
        <v>#REF!</v>
      </c>
      <c r="BJ158" s="104" t="e">
        <v>#REF!</v>
      </c>
      <c r="BK158" s="103" t="e">
        <v>#REF!</v>
      </c>
      <c r="BL158" s="104" t="e">
        <v>#REF!</v>
      </c>
      <c r="BM158" s="103" t="e">
        <v>#REF!</v>
      </c>
      <c r="BN158" s="104" t="e">
        <v>#REF!</v>
      </c>
      <c r="BO158" s="103" t="e">
        <v>#REF!</v>
      </c>
      <c r="BP158" s="104" t="e">
        <v>#REF!</v>
      </c>
      <c r="BQ158" s="103" t="e">
        <v>#REF!</v>
      </c>
      <c r="BR158" s="101" t="e">
        <v>#REF!</v>
      </c>
      <c r="BS158" s="103" t="e">
        <v>#REF!</v>
      </c>
      <c r="BT158" s="102" t="e">
        <v>#REF!</v>
      </c>
      <c r="BU158" s="103" t="e">
        <v>#REF!</v>
      </c>
      <c r="BV158" s="102" t="e">
        <v>#REF!</v>
      </c>
      <c r="BW158" s="103" t="e">
        <v>#REF!</v>
      </c>
      <c r="BX158" s="102" t="e">
        <v>#REF!</v>
      </c>
      <c r="BY158" s="103" t="e">
        <v>#REF!</v>
      </c>
      <c r="BZ158" s="102" t="e">
        <v>#REF!</v>
      </c>
      <c r="CA158" s="103" t="e">
        <v>#REF!</v>
      </c>
      <c r="CB158" s="102" t="e">
        <v>#REF!</v>
      </c>
      <c r="CC158" s="103" t="e">
        <v>#REF!</v>
      </c>
      <c r="CD158" s="101" t="e">
        <v>#REF!</v>
      </c>
      <c r="CE158" s="22" t="e">
        <v>#REF!</v>
      </c>
      <c r="CF158" s="101" t="e">
        <v>#REF!</v>
      </c>
      <c r="CG158" s="22" t="e">
        <v>#REF!</v>
      </c>
      <c r="CH158" s="101" t="e">
        <v>#REF!</v>
      </c>
      <c r="CI158" s="187" t="e">
        <v>#REF!</v>
      </c>
      <c r="CJ158" s="187" t="e">
        <v>#REF!</v>
      </c>
      <c r="CK158" s="8" t="e">
        <v>#REF!</v>
      </c>
      <c r="CL158" s="8" t="e">
        <v>#REF!</v>
      </c>
      <c r="CM158" s="8" t="e">
        <v>#REF!</v>
      </c>
      <c r="CN158" s="8" t="e">
        <v>#REF!</v>
      </c>
      <c r="CO158" s="8" t="e">
        <v>#REF!</v>
      </c>
    </row>
    <row r="159" spans="2:93" x14ac:dyDescent="0.25">
      <c r="B159" s="410"/>
      <c r="C159" s="15" t="str">
        <f t="shared" si="15"/>
        <v>2012FO</v>
      </c>
      <c r="D159" s="238">
        <f t="shared" si="16"/>
        <v>2012</v>
      </c>
      <c r="E159" s="15" t="s">
        <v>34</v>
      </c>
      <c r="F159" s="87" t="str">
        <f>VLOOKUP(E159,'Bases de Cálculo'!$B$9:$M$38,12,FALSE)</f>
        <v>Secundario</v>
      </c>
      <c r="G159" s="87" t="str">
        <f>VLOOKUP(E159,'Bases de Cálculo'!$B$9:$N$38,13,FALSE)</f>
        <v>No Renovable</v>
      </c>
      <c r="H159" s="238" t="e">
        <v>#REF!</v>
      </c>
      <c r="I159" s="96" t="e">
        <v>#REF!</v>
      </c>
      <c r="J159" s="22" t="e">
        <v>#REF!</v>
      </c>
      <c r="K159" s="97" t="e">
        <v>#REF!</v>
      </c>
      <c r="L159" s="22" t="e">
        <v>#REF!</v>
      </c>
      <c r="M159" s="97" t="e">
        <v>#REF!</v>
      </c>
      <c r="N159" s="22" t="e">
        <v>#REF!</v>
      </c>
      <c r="O159" s="97" t="e">
        <v>#REF!</v>
      </c>
      <c r="P159" s="22" t="e">
        <v>#REF!</v>
      </c>
      <c r="Q159" s="97" t="e">
        <v>#REF!</v>
      </c>
      <c r="R159" s="22" t="e">
        <v>#REF!</v>
      </c>
      <c r="S159" s="97" t="e">
        <v>#REF!</v>
      </c>
      <c r="T159" s="22" t="e">
        <v>#REF!</v>
      </c>
      <c r="U159" s="98" t="e">
        <v>#REF!</v>
      </c>
      <c r="V159" s="22" t="e">
        <v>#REF!</v>
      </c>
      <c r="W159" s="98" t="e">
        <v>#REF!</v>
      </c>
      <c r="X159" s="22" t="e">
        <v>#REF!</v>
      </c>
      <c r="Y159" s="99" t="e">
        <v>#REF!</v>
      </c>
      <c r="Z159" s="22" t="e">
        <v>#REF!</v>
      </c>
      <c r="AA159" s="113" t="e">
        <v>#REF!</v>
      </c>
      <c r="AB159" s="22" t="e">
        <v>#REF!</v>
      </c>
      <c r="AC159" s="113" t="e">
        <v>#REF!</v>
      </c>
      <c r="AD159" s="22" t="e">
        <v>#REF!</v>
      </c>
      <c r="AE159" s="113" t="e">
        <v>#REF!</v>
      </c>
      <c r="AF159" s="22" t="e">
        <v>#REF!</v>
      </c>
      <c r="AG159" s="113" t="e">
        <v>#REF!</v>
      </c>
      <c r="AH159" s="22" t="e">
        <v>#REF!</v>
      </c>
      <c r="AI159" s="113" t="e">
        <v>#REF!</v>
      </c>
      <c r="AJ159" s="22" t="e">
        <v>#REF!</v>
      </c>
      <c r="AK159" s="99" t="e">
        <v>#REF!</v>
      </c>
      <c r="AL159" s="96" t="e">
        <v>#REF!</v>
      </c>
      <c r="AM159" s="115" t="e">
        <v>#REF!</v>
      </c>
      <c r="AN159" s="117" t="e">
        <v>#REF!</v>
      </c>
      <c r="AO159" s="100" t="e">
        <v>#REF!</v>
      </c>
      <c r="AP159" s="101" t="e">
        <v>#REF!</v>
      </c>
      <c r="AQ159" s="103" t="e">
        <v>#REF!</v>
      </c>
      <c r="AR159" s="104" t="e">
        <v>#REF!</v>
      </c>
      <c r="AS159" s="22" t="e">
        <v>#REF!</v>
      </c>
      <c r="AT159" s="101" t="e">
        <v>#REF!</v>
      </c>
      <c r="AU159" s="103" t="e">
        <v>#REF!</v>
      </c>
      <c r="AV159" s="104" t="e">
        <v>#REF!</v>
      </c>
      <c r="AW159" s="103" t="e">
        <v>#REF!</v>
      </c>
      <c r="AX159" s="104" t="e">
        <v>#REF!</v>
      </c>
      <c r="AY159" s="103" t="e">
        <v>#REF!</v>
      </c>
      <c r="AZ159" s="104" t="e">
        <v>#REF!</v>
      </c>
      <c r="BA159" s="103" t="e">
        <v>#REF!</v>
      </c>
      <c r="BB159" s="104" t="e">
        <v>#REF!</v>
      </c>
      <c r="BC159" s="103" t="e">
        <v>#REF!</v>
      </c>
      <c r="BD159" s="104" t="e">
        <v>#REF!</v>
      </c>
      <c r="BE159" s="103" t="e">
        <v>#REF!</v>
      </c>
      <c r="BF159" s="104" t="e">
        <v>#REF!</v>
      </c>
      <c r="BG159" s="103" t="e">
        <v>#REF!</v>
      </c>
      <c r="BH159" s="104" t="e">
        <v>#REF!</v>
      </c>
      <c r="BI159" s="103" t="e">
        <v>#REF!</v>
      </c>
      <c r="BJ159" s="104" t="e">
        <v>#REF!</v>
      </c>
      <c r="BK159" s="103" t="e">
        <v>#REF!</v>
      </c>
      <c r="BL159" s="104" t="e">
        <v>#REF!</v>
      </c>
      <c r="BM159" s="103" t="e">
        <v>#REF!</v>
      </c>
      <c r="BN159" s="104" t="e">
        <v>#REF!</v>
      </c>
      <c r="BO159" s="103" t="e">
        <v>#REF!</v>
      </c>
      <c r="BP159" s="104" t="e">
        <v>#REF!</v>
      </c>
      <c r="BQ159" s="103" t="e">
        <v>#REF!</v>
      </c>
      <c r="BR159" s="101" t="e">
        <v>#REF!</v>
      </c>
      <c r="BS159" s="103" t="e">
        <v>#REF!</v>
      </c>
      <c r="BT159" s="102" t="e">
        <v>#REF!</v>
      </c>
      <c r="BU159" s="103" t="e">
        <v>#REF!</v>
      </c>
      <c r="BV159" s="102" t="e">
        <v>#REF!</v>
      </c>
      <c r="BW159" s="103" t="e">
        <v>#REF!</v>
      </c>
      <c r="BX159" s="102" t="e">
        <v>#REF!</v>
      </c>
      <c r="BY159" s="103" t="e">
        <v>#REF!</v>
      </c>
      <c r="BZ159" s="102" t="e">
        <v>#REF!</v>
      </c>
      <c r="CA159" s="103" t="e">
        <v>#REF!</v>
      </c>
      <c r="CB159" s="102" t="e">
        <v>#REF!</v>
      </c>
      <c r="CC159" s="103" t="e">
        <v>#REF!</v>
      </c>
      <c r="CD159" s="101" t="e">
        <v>#REF!</v>
      </c>
      <c r="CE159" s="22" t="e">
        <v>#REF!</v>
      </c>
      <c r="CF159" s="101" t="e">
        <v>#REF!</v>
      </c>
      <c r="CG159" s="22" t="e">
        <v>#REF!</v>
      </c>
      <c r="CH159" s="101" t="e">
        <v>#REF!</v>
      </c>
      <c r="CI159" s="187" t="e">
        <v>#REF!</v>
      </c>
      <c r="CJ159" s="187" t="e">
        <v>#REF!</v>
      </c>
      <c r="CK159" s="8" t="e">
        <v>#REF!</v>
      </c>
      <c r="CL159" s="8" t="e">
        <v>#REF!</v>
      </c>
      <c r="CM159" s="8" t="e">
        <v>#REF!</v>
      </c>
      <c r="CN159" s="8" t="e">
        <v>#REF!</v>
      </c>
      <c r="CO159" s="8" t="e">
        <v>#REF!</v>
      </c>
    </row>
    <row r="160" spans="2:93" x14ac:dyDescent="0.25">
      <c r="B160" s="410"/>
      <c r="C160" s="15" t="str">
        <f t="shared" si="15"/>
        <v>2012GI</v>
      </c>
      <c r="D160" s="238">
        <f t="shared" si="16"/>
        <v>2012</v>
      </c>
      <c r="E160" s="15" t="s">
        <v>35</v>
      </c>
      <c r="F160" s="87" t="str">
        <f>VLOOKUP(E160,'Bases de Cálculo'!$B$9:$M$38,12,FALSE)</f>
        <v>Secundario</v>
      </c>
      <c r="G160" s="87" t="str">
        <f>VLOOKUP(E160,'Bases de Cálculo'!$B$9:$N$38,13,FALSE)</f>
        <v>No Renovable</v>
      </c>
      <c r="H160" s="238" t="e">
        <v>#REF!</v>
      </c>
      <c r="I160" s="96" t="e">
        <v>#REF!</v>
      </c>
      <c r="J160" s="22" t="e">
        <v>#REF!</v>
      </c>
      <c r="K160" s="97" t="e">
        <v>#REF!</v>
      </c>
      <c r="L160" s="22" t="e">
        <v>#REF!</v>
      </c>
      <c r="M160" s="97" t="e">
        <v>#REF!</v>
      </c>
      <c r="N160" s="22" t="e">
        <v>#REF!</v>
      </c>
      <c r="O160" s="97" t="e">
        <v>#REF!</v>
      </c>
      <c r="P160" s="22" t="e">
        <v>#REF!</v>
      </c>
      <c r="Q160" s="97" t="e">
        <v>#REF!</v>
      </c>
      <c r="R160" s="22" t="e">
        <v>#REF!</v>
      </c>
      <c r="S160" s="97" t="e">
        <v>#REF!</v>
      </c>
      <c r="T160" s="22" t="e">
        <v>#REF!</v>
      </c>
      <c r="U160" s="98" t="e">
        <v>#REF!</v>
      </c>
      <c r="V160" s="22" t="e">
        <v>#REF!</v>
      </c>
      <c r="W160" s="98" t="e">
        <v>#REF!</v>
      </c>
      <c r="X160" s="22" t="e">
        <v>#REF!</v>
      </c>
      <c r="Y160" s="99" t="e">
        <v>#REF!</v>
      </c>
      <c r="Z160" s="22" t="e">
        <v>#REF!</v>
      </c>
      <c r="AA160" s="113" t="e">
        <v>#REF!</v>
      </c>
      <c r="AB160" s="22" t="e">
        <v>#REF!</v>
      </c>
      <c r="AC160" s="113" t="e">
        <v>#REF!</v>
      </c>
      <c r="AD160" s="22" t="e">
        <v>#REF!</v>
      </c>
      <c r="AE160" s="113" t="e">
        <v>#REF!</v>
      </c>
      <c r="AF160" s="22" t="e">
        <v>#REF!</v>
      </c>
      <c r="AG160" s="113" t="e">
        <v>#REF!</v>
      </c>
      <c r="AH160" s="22" t="e">
        <v>#REF!</v>
      </c>
      <c r="AI160" s="113" t="e">
        <v>#REF!</v>
      </c>
      <c r="AJ160" s="22" t="e">
        <v>#REF!</v>
      </c>
      <c r="AK160" s="99" t="e">
        <v>#REF!</v>
      </c>
      <c r="AL160" s="96" t="e">
        <v>#REF!</v>
      </c>
      <c r="AM160" s="115" t="e">
        <v>#REF!</v>
      </c>
      <c r="AN160" s="117" t="e">
        <v>#REF!</v>
      </c>
      <c r="AO160" s="100" t="e">
        <v>#REF!</v>
      </c>
      <c r="AP160" s="101" t="e">
        <v>#REF!</v>
      </c>
      <c r="AQ160" s="103" t="e">
        <v>#REF!</v>
      </c>
      <c r="AR160" s="104" t="e">
        <v>#REF!</v>
      </c>
      <c r="AS160" s="22" t="e">
        <v>#REF!</v>
      </c>
      <c r="AT160" s="101" t="e">
        <v>#REF!</v>
      </c>
      <c r="AU160" s="103" t="e">
        <v>#REF!</v>
      </c>
      <c r="AV160" s="104" t="e">
        <v>#REF!</v>
      </c>
      <c r="AW160" s="103" t="e">
        <v>#REF!</v>
      </c>
      <c r="AX160" s="104" t="e">
        <v>#REF!</v>
      </c>
      <c r="AY160" s="103" t="e">
        <v>#REF!</v>
      </c>
      <c r="AZ160" s="104" t="e">
        <v>#REF!</v>
      </c>
      <c r="BA160" s="103" t="e">
        <v>#REF!</v>
      </c>
      <c r="BB160" s="104" t="e">
        <v>#REF!</v>
      </c>
      <c r="BC160" s="103" t="e">
        <v>#REF!</v>
      </c>
      <c r="BD160" s="104" t="e">
        <v>#REF!</v>
      </c>
      <c r="BE160" s="103" t="e">
        <v>#REF!</v>
      </c>
      <c r="BF160" s="104" t="e">
        <v>#REF!</v>
      </c>
      <c r="BG160" s="103" t="e">
        <v>#REF!</v>
      </c>
      <c r="BH160" s="104" t="e">
        <v>#REF!</v>
      </c>
      <c r="BI160" s="103" t="e">
        <v>#REF!</v>
      </c>
      <c r="BJ160" s="104" t="e">
        <v>#REF!</v>
      </c>
      <c r="BK160" s="103" t="e">
        <v>#REF!</v>
      </c>
      <c r="BL160" s="104" t="e">
        <v>#REF!</v>
      </c>
      <c r="BM160" s="103" t="e">
        <v>#REF!</v>
      </c>
      <c r="BN160" s="104" t="e">
        <v>#REF!</v>
      </c>
      <c r="BO160" s="103" t="e">
        <v>#REF!</v>
      </c>
      <c r="BP160" s="104" t="e">
        <v>#REF!</v>
      </c>
      <c r="BQ160" s="103" t="e">
        <v>#REF!</v>
      </c>
      <c r="BR160" s="101" t="e">
        <v>#REF!</v>
      </c>
      <c r="BS160" s="103" t="e">
        <v>#REF!</v>
      </c>
      <c r="BT160" s="102" t="e">
        <v>#REF!</v>
      </c>
      <c r="BU160" s="103" t="e">
        <v>#REF!</v>
      </c>
      <c r="BV160" s="102" t="e">
        <v>#REF!</v>
      </c>
      <c r="BW160" s="103" t="e">
        <v>#REF!</v>
      </c>
      <c r="BX160" s="102" t="e">
        <v>#REF!</v>
      </c>
      <c r="BY160" s="103" t="e">
        <v>#REF!</v>
      </c>
      <c r="BZ160" s="102" t="e">
        <v>#REF!</v>
      </c>
      <c r="CA160" s="103" t="e">
        <v>#REF!</v>
      </c>
      <c r="CB160" s="102" t="e">
        <v>#REF!</v>
      </c>
      <c r="CC160" s="103" t="e">
        <v>#REF!</v>
      </c>
      <c r="CD160" s="101" t="e">
        <v>#REF!</v>
      </c>
      <c r="CE160" s="22" t="e">
        <v>#REF!</v>
      </c>
      <c r="CF160" s="101" t="e">
        <v>#REF!</v>
      </c>
      <c r="CG160" s="22" t="e">
        <v>#REF!</v>
      </c>
      <c r="CH160" s="101" t="e">
        <v>#REF!</v>
      </c>
      <c r="CI160" s="187" t="e">
        <v>#REF!</v>
      </c>
      <c r="CJ160" s="187" t="e">
        <v>#REF!</v>
      </c>
      <c r="CK160" s="8" t="e">
        <v>#REF!</v>
      </c>
      <c r="CL160" s="8" t="e">
        <v>#REF!</v>
      </c>
      <c r="CM160" s="8" t="e">
        <v>#REF!</v>
      </c>
      <c r="CN160" s="8" t="e">
        <v>#REF!</v>
      </c>
      <c r="CO160" s="8" t="e">
        <v>#REF!</v>
      </c>
    </row>
    <row r="161" spans="2:93" x14ac:dyDescent="0.25">
      <c r="B161" s="410"/>
      <c r="C161" s="15" t="str">
        <f t="shared" si="15"/>
        <v>2012GL</v>
      </c>
      <c r="D161" s="238">
        <f t="shared" si="16"/>
        <v>2012</v>
      </c>
      <c r="E161" s="15" t="s">
        <v>36</v>
      </c>
      <c r="F161" s="87" t="str">
        <f>VLOOKUP(E161,'Bases de Cálculo'!$B$9:$M$38,12,FALSE)</f>
        <v>Secundario</v>
      </c>
      <c r="G161" s="87" t="str">
        <f>VLOOKUP(E161,'Bases de Cálculo'!$B$9:$N$38,13,FALSE)</f>
        <v>No Renovable</v>
      </c>
      <c r="H161" s="238" t="e">
        <v>#REF!</v>
      </c>
      <c r="I161" s="96" t="e">
        <v>#REF!</v>
      </c>
      <c r="J161" s="22" t="e">
        <v>#REF!</v>
      </c>
      <c r="K161" s="97" t="e">
        <v>#REF!</v>
      </c>
      <c r="L161" s="22" t="e">
        <v>#REF!</v>
      </c>
      <c r="M161" s="97" t="e">
        <v>#REF!</v>
      </c>
      <c r="N161" s="22" t="e">
        <v>#REF!</v>
      </c>
      <c r="O161" s="97" t="e">
        <v>#REF!</v>
      </c>
      <c r="P161" s="22" t="e">
        <v>#REF!</v>
      </c>
      <c r="Q161" s="97" t="e">
        <v>#REF!</v>
      </c>
      <c r="R161" s="22" t="e">
        <v>#REF!</v>
      </c>
      <c r="S161" s="97" t="e">
        <v>#REF!</v>
      </c>
      <c r="T161" s="22" t="e">
        <v>#REF!</v>
      </c>
      <c r="U161" s="98" t="e">
        <v>#REF!</v>
      </c>
      <c r="V161" s="22" t="e">
        <v>#REF!</v>
      </c>
      <c r="W161" s="98" t="e">
        <v>#REF!</v>
      </c>
      <c r="X161" s="22" t="e">
        <v>#REF!</v>
      </c>
      <c r="Y161" s="99" t="e">
        <v>#REF!</v>
      </c>
      <c r="Z161" s="22" t="e">
        <v>#REF!</v>
      </c>
      <c r="AA161" s="113" t="e">
        <v>#REF!</v>
      </c>
      <c r="AB161" s="22" t="e">
        <v>#REF!</v>
      </c>
      <c r="AC161" s="113" t="e">
        <v>#REF!</v>
      </c>
      <c r="AD161" s="22" t="e">
        <v>#REF!</v>
      </c>
      <c r="AE161" s="113" t="e">
        <v>#REF!</v>
      </c>
      <c r="AF161" s="22" t="e">
        <v>#REF!</v>
      </c>
      <c r="AG161" s="113" t="e">
        <v>#REF!</v>
      </c>
      <c r="AH161" s="22" t="e">
        <v>#REF!</v>
      </c>
      <c r="AI161" s="113" t="e">
        <v>#REF!</v>
      </c>
      <c r="AJ161" s="22" t="e">
        <v>#REF!</v>
      </c>
      <c r="AK161" s="99" t="e">
        <v>#REF!</v>
      </c>
      <c r="AL161" s="96" t="e">
        <v>#REF!</v>
      </c>
      <c r="AM161" s="115" t="e">
        <v>#REF!</v>
      </c>
      <c r="AN161" s="117" t="e">
        <v>#REF!</v>
      </c>
      <c r="AO161" s="100" t="e">
        <v>#REF!</v>
      </c>
      <c r="AP161" s="101" t="e">
        <v>#REF!</v>
      </c>
      <c r="AQ161" s="103" t="e">
        <v>#REF!</v>
      </c>
      <c r="AR161" s="104" t="e">
        <v>#REF!</v>
      </c>
      <c r="AS161" s="22" t="e">
        <v>#REF!</v>
      </c>
      <c r="AT161" s="101" t="e">
        <v>#REF!</v>
      </c>
      <c r="AU161" s="103" t="e">
        <v>#REF!</v>
      </c>
      <c r="AV161" s="104" t="e">
        <v>#REF!</v>
      </c>
      <c r="AW161" s="103" t="e">
        <v>#REF!</v>
      </c>
      <c r="AX161" s="104" t="e">
        <v>#REF!</v>
      </c>
      <c r="AY161" s="103" t="e">
        <v>#REF!</v>
      </c>
      <c r="AZ161" s="104" t="e">
        <v>#REF!</v>
      </c>
      <c r="BA161" s="103" t="e">
        <v>#REF!</v>
      </c>
      <c r="BB161" s="104" t="e">
        <v>#REF!</v>
      </c>
      <c r="BC161" s="103" t="e">
        <v>#REF!</v>
      </c>
      <c r="BD161" s="104" t="e">
        <v>#REF!</v>
      </c>
      <c r="BE161" s="103" t="e">
        <v>#REF!</v>
      </c>
      <c r="BF161" s="104" t="e">
        <v>#REF!</v>
      </c>
      <c r="BG161" s="103" t="e">
        <v>#REF!</v>
      </c>
      <c r="BH161" s="104" t="e">
        <v>#REF!</v>
      </c>
      <c r="BI161" s="103" t="e">
        <v>#REF!</v>
      </c>
      <c r="BJ161" s="104" t="e">
        <v>#REF!</v>
      </c>
      <c r="BK161" s="103" t="e">
        <v>#REF!</v>
      </c>
      <c r="BL161" s="104" t="e">
        <v>#REF!</v>
      </c>
      <c r="BM161" s="103" t="e">
        <v>#REF!</v>
      </c>
      <c r="BN161" s="104" t="e">
        <v>#REF!</v>
      </c>
      <c r="BO161" s="103" t="e">
        <v>#REF!</v>
      </c>
      <c r="BP161" s="104" t="e">
        <v>#REF!</v>
      </c>
      <c r="BQ161" s="103" t="e">
        <v>#REF!</v>
      </c>
      <c r="BR161" s="101" t="e">
        <v>#REF!</v>
      </c>
      <c r="BS161" s="103" t="e">
        <v>#REF!</v>
      </c>
      <c r="BT161" s="102" t="e">
        <v>#REF!</v>
      </c>
      <c r="BU161" s="103" t="e">
        <v>#REF!</v>
      </c>
      <c r="BV161" s="102" t="e">
        <v>#REF!</v>
      </c>
      <c r="BW161" s="103" t="e">
        <v>#REF!</v>
      </c>
      <c r="BX161" s="102" t="e">
        <v>#REF!</v>
      </c>
      <c r="BY161" s="103" t="e">
        <v>#REF!</v>
      </c>
      <c r="BZ161" s="102" t="e">
        <v>#REF!</v>
      </c>
      <c r="CA161" s="103" t="e">
        <v>#REF!</v>
      </c>
      <c r="CB161" s="102" t="e">
        <v>#REF!</v>
      </c>
      <c r="CC161" s="103" t="e">
        <v>#REF!</v>
      </c>
      <c r="CD161" s="101" t="e">
        <v>#REF!</v>
      </c>
      <c r="CE161" s="22" t="e">
        <v>#REF!</v>
      </c>
      <c r="CF161" s="101" t="e">
        <v>#REF!</v>
      </c>
      <c r="CG161" s="22" t="e">
        <v>#REF!</v>
      </c>
      <c r="CH161" s="101" t="e">
        <v>#REF!</v>
      </c>
      <c r="CI161" s="187" t="e">
        <v>#REF!</v>
      </c>
      <c r="CJ161" s="187" t="e">
        <v>#REF!</v>
      </c>
      <c r="CK161" s="8" t="e">
        <v>#REF!</v>
      </c>
      <c r="CL161" s="8" t="e">
        <v>#REF!</v>
      </c>
      <c r="CM161" s="8" t="e">
        <v>#REF!</v>
      </c>
      <c r="CN161" s="8" t="e">
        <v>#REF!</v>
      </c>
      <c r="CO161" s="8" t="e">
        <v>#REF!</v>
      </c>
    </row>
    <row r="162" spans="2:93" x14ac:dyDescent="0.25">
      <c r="B162" s="410"/>
      <c r="C162" s="15" t="str">
        <f t="shared" si="15"/>
        <v>2012GM</v>
      </c>
      <c r="D162" s="238">
        <f t="shared" si="16"/>
        <v>2012</v>
      </c>
      <c r="E162" s="15" t="s">
        <v>37</v>
      </c>
      <c r="F162" s="87" t="str">
        <f>VLOOKUP(E162,'Bases de Cálculo'!$B$9:$M$38,12,FALSE)</f>
        <v>Secundario</v>
      </c>
      <c r="G162" s="87" t="str">
        <f>VLOOKUP(E162,'Bases de Cálculo'!$B$9:$N$38,13,FALSE)</f>
        <v>No Renovable</v>
      </c>
      <c r="H162" s="238" t="e">
        <v>#REF!</v>
      </c>
      <c r="I162" s="96" t="e">
        <v>#REF!</v>
      </c>
      <c r="J162" s="22" t="e">
        <v>#REF!</v>
      </c>
      <c r="K162" s="97" t="e">
        <v>#REF!</v>
      </c>
      <c r="L162" s="22" t="e">
        <v>#REF!</v>
      </c>
      <c r="M162" s="97" t="e">
        <v>#REF!</v>
      </c>
      <c r="N162" s="22" t="e">
        <v>#REF!</v>
      </c>
      <c r="O162" s="97" t="e">
        <v>#REF!</v>
      </c>
      <c r="P162" s="22" t="e">
        <v>#REF!</v>
      </c>
      <c r="Q162" s="97" t="e">
        <v>#REF!</v>
      </c>
      <c r="R162" s="22" t="e">
        <v>#REF!</v>
      </c>
      <c r="S162" s="97" t="e">
        <v>#REF!</v>
      </c>
      <c r="T162" s="22" t="e">
        <v>#REF!</v>
      </c>
      <c r="U162" s="98" t="e">
        <v>#REF!</v>
      </c>
      <c r="V162" s="22" t="e">
        <v>#REF!</v>
      </c>
      <c r="W162" s="98" t="e">
        <v>#REF!</v>
      </c>
      <c r="X162" s="22" t="e">
        <v>#REF!</v>
      </c>
      <c r="Y162" s="99" t="e">
        <v>#REF!</v>
      </c>
      <c r="Z162" s="22" t="e">
        <v>#REF!</v>
      </c>
      <c r="AA162" s="113" t="e">
        <v>#REF!</v>
      </c>
      <c r="AB162" s="22" t="e">
        <v>#REF!</v>
      </c>
      <c r="AC162" s="113" t="e">
        <v>#REF!</v>
      </c>
      <c r="AD162" s="22" t="e">
        <v>#REF!</v>
      </c>
      <c r="AE162" s="113" t="e">
        <v>#REF!</v>
      </c>
      <c r="AF162" s="22" t="e">
        <v>#REF!</v>
      </c>
      <c r="AG162" s="113" t="e">
        <v>#REF!</v>
      </c>
      <c r="AH162" s="22" t="e">
        <v>#REF!</v>
      </c>
      <c r="AI162" s="113" t="e">
        <v>#REF!</v>
      </c>
      <c r="AJ162" s="22" t="e">
        <v>#REF!</v>
      </c>
      <c r="AK162" s="99" t="e">
        <v>#REF!</v>
      </c>
      <c r="AL162" s="96" t="e">
        <v>#REF!</v>
      </c>
      <c r="AM162" s="115" t="e">
        <v>#REF!</v>
      </c>
      <c r="AN162" s="117" t="e">
        <v>#REF!</v>
      </c>
      <c r="AO162" s="100" t="e">
        <v>#REF!</v>
      </c>
      <c r="AP162" s="101" t="e">
        <v>#REF!</v>
      </c>
      <c r="AQ162" s="103" t="e">
        <v>#REF!</v>
      </c>
      <c r="AR162" s="104" t="e">
        <v>#REF!</v>
      </c>
      <c r="AS162" s="22" t="e">
        <v>#REF!</v>
      </c>
      <c r="AT162" s="101" t="e">
        <v>#REF!</v>
      </c>
      <c r="AU162" s="103" t="e">
        <v>#REF!</v>
      </c>
      <c r="AV162" s="104" t="e">
        <v>#REF!</v>
      </c>
      <c r="AW162" s="103" t="e">
        <v>#REF!</v>
      </c>
      <c r="AX162" s="104" t="e">
        <v>#REF!</v>
      </c>
      <c r="AY162" s="103" t="e">
        <v>#REF!</v>
      </c>
      <c r="AZ162" s="104" t="e">
        <v>#REF!</v>
      </c>
      <c r="BA162" s="103" t="e">
        <v>#REF!</v>
      </c>
      <c r="BB162" s="104" t="e">
        <v>#REF!</v>
      </c>
      <c r="BC162" s="103" t="e">
        <v>#REF!</v>
      </c>
      <c r="BD162" s="104" t="e">
        <v>#REF!</v>
      </c>
      <c r="BE162" s="103" t="e">
        <v>#REF!</v>
      </c>
      <c r="BF162" s="104" t="e">
        <v>#REF!</v>
      </c>
      <c r="BG162" s="103" t="e">
        <v>#REF!</v>
      </c>
      <c r="BH162" s="104" t="e">
        <v>#REF!</v>
      </c>
      <c r="BI162" s="103" t="e">
        <v>#REF!</v>
      </c>
      <c r="BJ162" s="104" t="e">
        <v>#REF!</v>
      </c>
      <c r="BK162" s="103" t="e">
        <v>#REF!</v>
      </c>
      <c r="BL162" s="104" t="e">
        <v>#REF!</v>
      </c>
      <c r="BM162" s="103" t="e">
        <v>#REF!</v>
      </c>
      <c r="BN162" s="104" t="e">
        <v>#REF!</v>
      </c>
      <c r="BO162" s="103" t="e">
        <v>#REF!</v>
      </c>
      <c r="BP162" s="104" t="e">
        <v>#REF!</v>
      </c>
      <c r="BQ162" s="103" t="e">
        <v>#REF!</v>
      </c>
      <c r="BR162" s="101" t="e">
        <v>#REF!</v>
      </c>
      <c r="BS162" s="103" t="e">
        <v>#REF!</v>
      </c>
      <c r="BT162" s="102" t="e">
        <v>#REF!</v>
      </c>
      <c r="BU162" s="103" t="e">
        <v>#REF!</v>
      </c>
      <c r="BV162" s="102" t="e">
        <v>#REF!</v>
      </c>
      <c r="BW162" s="103" t="e">
        <v>#REF!</v>
      </c>
      <c r="BX162" s="102" t="e">
        <v>#REF!</v>
      </c>
      <c r="BY162" s="103" t="e">
        <v>#REF!</v>
      </c>
      <c r="BZ162" s="102" t="e">
        <v>#REF!</v>
      </c>
      <c r="CA162" s="103" t="e">
        <v>#REF!</v>
      </c>
      <c r="CB162" s="102" t="e">
        <v>#REF!</v>
      </c>
      <c r="CC162" s="103" t="e">
        <v>#REF!</v>
      </c>
      <c r="CD162" s="101" t="e">
        <v>#REF!</v>
      </c>
      <c r="CE162" s="22" t="e">
        <v>#REF!</v>
      </c>
      <c r="CF162" s="101" t="e">
        <v>#REF!</v>
      </c>
      <c r="CG162" s="22" t="e">
        <v>#REF!</v>
      </c>
      <c r="CH162" s="101" t="e">
        <v>#REF!</v>
      </c>
      <c r="CI162" s="187" t="e">
        <v>#REF!</v>
      </c>
      <c r="CJ162" s="187" t="e">
        <v>#REF!</v>
      </c>
      <c r="CK162" s="8" t="e">
        <v>#REF!</v>
      </c>
      <c r="CL162" s="8" t="e">
        <v>#REF!</v>
      </c>
      <c r="CM162" s="8" t="e">
        <v>#REF!</v>
      </c>
      <c r="CN162" s="8" t="e">
        <v>#REF!</v>
      </c>
      <c r="CO162" s="8" t="e">
        <v>#REF!</v>
      </c>
    </row>
    <row r="163" spans="2:93" x14ac:dyDescent="0.25">
      <c r="B163" s="410"/>
      <c r="C163" s="15" t="str">
        <f t="shared" si="15"/>
        <v>2012KJ</v>
      </c>
      <c r="D163" s="238">
        <f t="shared" si="16"/>
        <v>2012</v>
      </c>
      <c r="E163" s="15" t="s">
        <v>39</v>
      </c>
      <c r="F163" s="87" t="str">
        <f>VLOOKUP(E163,'Bases de Cálculo'!$B$9:$M$38,12,FALSE)</f>
        <v>Secundario</v>
      </c>
      <c r="G163" s="87" t="str">
        <f>VLOOKUP(E163,'Bases de Cálculo'!$B$9:$N$38,13,FALSE)</f>
        <v>No Renovable</v>
      </c>
      <c r="H163" s="238" t="e">
        <v>#REF!</v>
      </c>
      <c r="I163" s="96" t="e">
        <v>#REF!</v>
      </c>
      <c r="J163" s="22" t="e">
        <v>#REF!</v>
      </c>
      <c r="K163" s="97" t="e">
        <v>#REF!</v>
      </c>
      <c r="L163" s="22" t="e">
        <v>#REF!</v>
      </c>
      <c r="M163" s="97" t="e">
        <v>#REF!</v>
      </c>
      <c r="N163" s="22" t="e">
        <v>#REF!</v>
      </c>
      <c r="O163" s="97" t="e">
        <v>#REF!</v>
      </c>
      <c r="P163" s="22" t="e">
        <v>#REF!</v>
      </c>
      <c r="Q163" s="97" t="e">
        <v>#REF!</v>
      </c>
      <c r="R163" s="22" t="e">
        <v>#REF!</v>
      </c>
      <c r="S163" s="97" t="e">
        <v>#REF!</v>
      </c>
      <c r="T163" s="22" t="e">
        <v>#REF!</v>
      </c>
      <c r="U163" s="98" t="e">
        <v>#REF!</v>
      </c>
      <c r="V163" s="22" t="e">
        <v>#REF!</v>
      </c>
      <c r="W163" s="98" t="e">
        <v>#REF!</v>
      </c>
      <c r="X163" s="22" t="e">
        <v>#REF!</v>
      </c>
      <c r="Y163" s="99" t="e">
        <v>#REF!</v>
      </c>
      <c r="Z163" s="22" t="e">
        <v>#REF!</v>
      </c>
      <c r="AA163" s="113" t="e">
        <v>#REF!</v>
      </c>
      <c r="AB163" s="22" t="e">
        <v>#REF!</v>
      </c>
      <c r="AC163" s="113" t="e">
        <v>#REF!</v>
      </c>
      <c r="AD163" s="22" t="e">
        <v>#REF!</v>
      </c>
      <c r="AE163" s="113" t="e">
        <v>#REF!</v>
      </c>
      <c r="AF163" s="22" t="e">
        <v>#REF!</v>
      </c>
      <c r="AG163" s="113" t="e">
        <v>#REF!</v>
      </c>
      <c r="AH163" s="22" t="e">
        <v>#REF!</v>
      </c>
      <c r="AI163" s="113" t="e">
        <v>#REF!</v>
      </c>
      <c r="AJ163" s="22" t="e">
        <v>#REF!</v>
      </c>
      <c r="AK163" s="99" t="e">
        <v>#REF!</v>
      </c>
      <c r="AL163" s="96" t="e">
        <v>#REF!</v>
      </c>
      <c r="AM163" s="115" t="e">
        <v>#REF!</v>
      </c>
      <c r="AN163" s="117" t="e">
        <v>#REF!</v>
      </c>
      <c r="AO163" s="100" t="e">
        <v>#REF!</v>
      </c>
      <c r="AP163" s="101" t="e">
        <v>#REF!</v>
      </c>
      <c r="AQ163" s="103" t="e">
        <v>#REF!</v>
      </c>
      <c r="AR163" s="104" t="e">
        <v>#REF!</v>
      </c>
      <c r="AS163" s="22" t="e">
        <v>#REF!</v>
      </c>
      <c r="AT163" s="101" t="e">
        <v>#REF!</v>
      </c>
      <c r="AU163" s="103" t="e">
        <v>#REF!</v>
      </c>
      <c r="AV163" s="104" t="e">
        <v>#REF!</v>
      </c>
      <c r="AW163" s="103" t="e">
        <v>#REF!</v>
      </c>
      <c r="AX163" s="104" t="e">
        <v>#REF!</v>
      </c>
      <c r="AY163" s="103" t="e">
        <v>#REF!</v>
      </c>
      <c r="AZ163" s="104" t="e">
        <v>#REF!</v>
      </c>
      <c r="BA163" s="103" t="e">
        <v>#REF!</v>
      </c>
      <c r="BB163" s="104" t="e">
        <v>#REF!</v>
      </c>
      <c r="BC163" s="103" t="e">
        <v>#REF!</v>
      </c>
      <c r="BD163" s="104" t="e">
        <v>#REF!</v>
      </c>
      <c r="BE163" s="103" t="e">
        <v>#REF!</v>
      </c>
      <c r="BF163" s="104" t="e">
        <v>#REF!</v>
      </c>
      <c r="BG163" s="103" t="e">
        <v>#REF!</v>
      </c>
      <c r="BH163" s="104" t="e">
        <v>#REF!</v>
      </c>
      <c r="BI163" s="103" t="e">
        <v>#REF!</v>
      </c>
      <c r="BJ163" s="104" t="e">
        <v>#REF!</v>
      </c>
      <c r="BK163" s="103" t="e">
        <v>#REF!</v>
      </c>
      <c r="BL163" s="104" t="e">
        <v>#REF!</v>
      </c>
      <c r="BM163" s="103" t="e">
        <v>#REF!</v>
      </c>
      <c r="BN163" s="104" t="e">
        <v>#REF!</v>
      </c>
      <c r="BO163" s="103" t="e">
        <v>#REF!</v>
      </c>
      <c r="BP163" s="104" t="e">
        <v>#REF!</v>
      </c>
      <c r="BQ163" s="103" t="e">
        <v>#REF!</v>
      </c>
      <c r="BR163" s="101" t="e">
        <v>#REF!</v>
      </c>
      <c r="BS163" s="103" t="e">
        <v>#REF!</v>
      </c>
      <c r="BT163" s="102" t="e">
        <v>#REF!</v>
      </c>
      <c r="BU163" s="103" t="e">
        <v>#REF!</v>
      </c>
      <c r="BV163" s="102" t="e">
        <v>#REF!</v>
      </c>
      <c r="BW163" s="103" t="e">
        <v>#REF!</v>
      </c>
      <c r="BX163" s="102" t="e">
        <v>#REF!</v>
      </c>
      <c r="BY163" s="103" t="e">
        <v>#REF!</v>
      </c>
      <c r="BZ163" s="102" t="e">
        <v>#REF!</v>
      </c>
      <c r="CA163" s="103" t="e">
        <v>#REF!</v>
      </c>
      <c r="CB163" s="102" t="e">
        <v>#REF!</v>
      </c>
      <c r="CC163" s="103" t="e">
        <v>#REF!</v>
      </c>
      <c r="CD163" s="101" t="e">
        <v>#REF!</v>
      </c>
      <c r="CE163" s="22" t="e">
        <v>#REF!</v>
      </c>
      <c r="CF163" s="101" t="e">
        <v>#REF!</v>
      </c>
      <c r="CG163" s="22" t="e">
        <v>#REF!</v>
      </c>
      <c r="CH163" s="101" t="e">
        <v>#REF!</v>
      </c>
      <c r="CI163" s="187" t="e">
        <v>#REF!</v>
      </c>
      <c r="CJ163" s="187" t="e">
        <v>#REF!</v>
      </c>
      <c r="CK163" s="8" t="e">
        <v>#REF!</v>
      </c>
      <c r="CL163" s="8" t="e">
        <v>#REF!</v>
      </c>
      <c r="CM163" s="8" t="e">
        <v>#REF!</v>
      </c>
      <c r="CN163" s="8" t="e">
        <v>#REF!</v>
      </c>
      <c r="CO163" s="8" t="e">
        <v>#REF!</v>
      </c>
    </row>
    <row r="164" spans="2:93" ht="15.75" x14ac:dyDescent="0.25">
      <c r="B164" s="246"/>
      <c r="C164" s="13"/>
      <c r="D164" s="13"/>
      <c r="E164" s="13"/>
      <c r="F164" s="13"/>
      <c r="G164" s="13"/>
      <c r="H164" s="13" t="e">
        <v>#REF!</v>
      </c>
      <c r="I164" s="13" t="e">
        <v>#REF!</v>
      </c>
      <c r="J164" s="13" t="e">
        <v>#REF!</v>
      </c>
      <c r="K164" s="13" t="e">
        <v>#REF!</v>
      </c>
      <c r="L164" s="13" t="e">
        <v>#REF!</v>
      </c>
      <c r="M164" s="13" t="e">
        <v>#REF!</v>
      </c>
      <c r="N164" s="13" t="e">
        <v>#REF!</v>
      </c>
      <c r="O164" s="13" t="e">
        <v>#REF!</v>
      </c>
      <c r="P164" s="13" t="e">
        <v>#REF!</v>
      </c>
      <c r="Q164" s="13" t="e">
        <v>#REF!</v>
      </c>
      <c r="R164" s="13" t="e">
        <v>#REF!</v>
      </c>
      <c r="S164" s="13" t="e">
        <v>#REF!</v>
      </c>
      <c r="T164" s="13" t="e">
        <v>#REF!</v>
      </c>
      <c r="U164" s="13" t="e">
        <v>#REF!</v>
      </c>
      <c r="V164" s="13" t="e">
        <v>#REF!</v>
      </c>
      <c r="W164" s="13" t="e">
        <v>#REF!</v>
      </c>
      <c r="X164" s="13" t="e">
        <v>#REF!</v>
      </c>
      <c r="Y164" s="13" t="e">
        <v>#REF!</v>
      </c>
      <c r="Z164" s="13" t="e">
        <v>#REF!</v>
      </c>
      <c r="AA164" s="13" t="e">
        <v>#REF!</v>
      </c>
      <c r="AB164" s="13" t="e">
        <v>#REF!</v>
      </c>
      <c r="AC164" s="13" t="e">
        <v>#REF!</v>
      </c>
      <c r="AD164" s="13" t="e">
        <v>#REF!</v>
      </c>
      <c r="AE164" s="13" t="e">
        <v>#REF!</v>
      </c>
      <c r="AF164" s="13" t="e">
        <v>#REF!</v>
      </c>
      <c r="AG164" s="13" t="e">
        <v>#REF!</v>
      </c>
      <c r="AH164" s="13" t="e">
        <v>#REF!</v>
      </c>
      <c r="AI164" s="13" t="e">
        <v>#REF!</v>
      </c>
      <c r="AJ164" s="13" t="e">
        <v>#REF!</v>
      </c>
      <c r="AK164" s="13" t="e">
        <v>#REF!</v>
      </c>
      <c r="AL164" s="13" t="e">
        <v>#REF!</v>
      </c>
      <c r="AM164" s="13" t="e">
        <v>#REF!</v>
      </c>
      <c r="AN164" s="13" t="e">
        <v>#REF!</v>
      </c>
      <c r="AO164" s="13" t="e">
        <v>#REF!</v>
      </c>
      <c r="AP164" s="13" t="e">
        <v>#REF!</v>
      </c>
      <c r="AQ164" s="13" t="e">
        <v>#REF!</v>
      </c>
      <c r="AR164" s="13" t="e">
        <v>#REF!</v>
      </c>
      <c r="AS164" s="13" t="e">
        <v>#REF!</v>
      </c>
      <c r="AT164" s="13" t="e">
        <v>#REF!</v>
      </c>
      <c r="AU164" s="13" t="e">
        <v>#REF!</v>
      </c>
      <c r="AV164" s="13" t="e">
        <v>#REF!</v>
      </c>
      <c r="AW164" s="13" t="e">
        <v>#REF!</v>
      </c>
      <c r="AX164" s="13" t="e">
        <v>#REF!</v>
      </c>
      <c r="AY164" s="13" t="e">
        <v>#REF!</v>
      </c>
      <c r="AZ164" s="13" t="e">
        <v>#REF!</v>
      </c>
      <c r="BA164" s="13" t="e">
        <v>#REF!</v>
      </c>
      <c r="BB164" s="13" t="e">
        <v>#REF!</v>
      </c>
      <c r="BC164" s="13" t="e">
        <v>#REF!</v>
      </c>
      <c r="BD164" s="13" t="e">
        <v>#REF!</v>
      </c>
      <c r="BE164" s="13" t="e">
        <v>#REF!</v>
      </c>
      <c r="BF164" s="13" t="e">
        <v>#REF!</v>
      </c>
      <c r="BG164" s="13" t="e">
        <v>#REF!</v>
      </c>
      <c r="BH164" s="13" t="e">
        <v>#REF!</v>
      </c>
      <c r="BI164" s="13" t="e">
        <v>#REF!</v>
      </c>
      <c r="BJ164" s="13" t="e">
        <v>#REF!</v>
      </c>
      <c r="BK164" s="13" t="e">
        <v>#REF!</v>
      </c>
      <c r="BL164" s="13" t="e">
        <v>#REF!</v>
      </c>
      <c r="BM164" s="13" t="e">
        <v>#REF!</v>
      </c>
      <c r="BN164" s="13" t="e">
        <v>#REF!</v>
      </c>
      <c r="BO164" s="13" t="e">
        <v>#REF!</v>
      </c>
      <c r="BP164" s="13" t="e">
        <v>#REF!</v>
      </c>
      <c r="BQ164" s="13" t="e">
        <v>#REF!</v>
      </c>
      <c r="BR164" s="13" t="e">
        <v>#REF!</v>
      </c>
      <c r="BS164" s="13" t="e">
        <v>#REF!</v>
      </c>
      <c r="BT164" s="13" t="e">
        <v>#REF!</v>
      </c>
      <c r="BU164" s="13" t="e">
        <v>#REF!</v>
      </c>
      <c r="BV164" s="13" t="e">
        <v>#REF!</v>
      </c>
      <c r="BW164" s="13" t="e">
        <v>#REF!</v>
      </c>
      <c r="BX164" s="13" t="e">
        <v>#REF!</v>
      </c>
      <c r="BY164" s="13" t="e">
        <v>#REF!</v>
      </c>
      <c r="BZ164" s="13" t="e">
        <v>#REF!</v>
      </c>
      <c r="CA164" s="13" t="e">
        <v>#REF!</v>
      </c>
      <c r="CB164" s="13" t="e">
        <v>#REF!</v>
      </c>
      <c r="CC164" s="13" t="e">
        <v>#REF!</v>
      </c>
      <c r="CD164" s="13" t="e">
        <v>#REF!</v>
      </c>
      <c r="CE164" s="13" t="e">
        <v>#REF!</v>
      </c>
      <c r="CF164" s="13" t="e">
        <v>#REF!</v>
      </c>
      <c r="CG164" s="13" t="e">
        <v>#REF!</v>
      </c>
      <c r="CH164" s="13" t="e">
        <v>#REF!</v>
      </c>
      <c r="CI164" s="188" t="e">
        <v>#REF!</v>
      </c>
      <c r="CJ164" s="188" t="e">
        <v>#REF!</v>
      </c>
      <c r="CK164" s="13" t="e">
        <v>#REF!</v>
      </c>
      <c r="CL164" s="13" t="e">
        <v>#REF!</v>
      </c>
      <c r="CM164" s="13" t="e">
        <v>#REF!</v>
      </c>
      <c r="CN164" s="13" t="e">
        <v>#REF!</v>
      </c>
      <c r="CO164" s="13" t="e">
        <v>#REF!</v>
      </c>
    </row>
    <row r="165" spans="2:93" x14ac:dyDescent="0.25">
      <c r="B165" s="411" t="s">
        <v>41</v>
      </c>
      <c r="C165" s="237" t="str">
        <f t="shared" ref="C165:C186" si="17">CONCATENATE(D165,E165)</f>
        <v>2013TOTALP</v>
      </c>
      <c r="D165" s="237">
        <f>D163+1</f>
        <v>2013</v>
      </c>
      <c r="E165" s="237" t="s">
        <v>259</v>
      </c>
      <c r="F165" s="26" t="e">
        <f>VLOOKUP(E165,'Bases de Cálculo'!$B$9:$M$38,12,FALSE)</f>
        <v>#N/A</v>
      </c>
      <c r="G165" s="26" t="e">
        <f>VLOOKUP(E165,'Bases de Cálculo'!$B$9:$N$38,13,FALSE)</f>
        <v>#N/A</v>
      </c>
      <c r="H165" s="237" t="e">
        <v>#REF!</v>
      </c>
      <c r="I165" s="156" t="e">
        <v>#REF!</v>
      </c>
      <c r="J165" s="22" t="e">
        <v>#REF!</v>
      </c>
      <c r="K165" s="23" t="e">
        <v>#REF!</v>
      </c>
      <c r="L165" s="22" t="e">
        <v>#REF!</v>
      </c>
      <c r="M165" s="23" t="e">
        <v>#REF!</v>
      </c>
      <c r="N165" s="22" t="e">
        <v>#REF!</v>
      </c>
      <c r="O165" s="23" t="e">
        <v>#REF!</v>
      </c>
      <c r="P165" s="22" t="e">
        <v>#REF!</v>
      </c>
      <c r="Q165" s="23" t="e">
        <v>#REF!</v>
      </c>
      <c r="R165" s="22" t="e">
        <v>#REF!</v>
      </c>
      <c r="S165" s="23" t="e">
        <v>#REF!</v>
      </c>
      <c r="T165" s="22" t="e">
        <v>#REF!</v>
      </c>
      <c r="U165" s="23" t="e">
        <v>#REF!</v>
      </c>
      <c r="V165" s="22" t="e">
        <v>#REF!</v>
      </c>
      <c r="W165" s="23" t="e">
        <v>#REF!</v>
      </c>
      <c r="X165" s="22" t="e">
        <v>#REF!</v>
      </c>
      <c r="Y165" s="156" t="e">
        <v>#REF!</v>
      </c>
      <c r="Z165" s="22" t="e">
        <v>#REF!</v>
      </c>
      <c r="AA165" s="23" t="e">
        <v>#REF!</v>
      </c>
      <c r="AB165" s="22" t="e">
        <v>#REF!</v>
      </c>
      <c r="AC165" s="23" t="e">
        <v>#REF!</v>
      </c>
      <c r="AD165" s="22" t="e">
        <v>#REF!</v>
      </c>
      <c r="AE165" s="23" t="e">
        <v>#REF!</v>
      </c>
      <c r="AF165" s="22" t="e">
        <v>#REF!</v>
      </c>
      <c r="AG165" s="23" t="e">
        <v>#REF!</v>
      </c>
      <c r="AH165" s="22" t="e">
        <v>#REF!</v>
      </c>
      <c r="AI165" s="23" t="e">
        <v>#REF!</v>
      </c>
      <c r="AJ165" s="22" t="e">
        <v>#REF!</v>
      </c>
      <c r="AK165" s="23" t="e">
        <v>#REF!</v>
      </c>
      <c r="AL165" s="156" t="e">
        <v>#REF!</v>
      </c>
      <c r="AM165" s="22" t="e">
        <v>#REF!</v>
      </c>
      <c r="AN165" s="156" t="e">
        <v>#REF!</v>
      </c>
      <c r="AO165" s="22" t="e">
        <v>#REF!</v>
      </c>
      <c r="AP165" s="23" t="e">
        <v>#REF!</v>
      </c>
      <c r="AQ165" s="22" t="e">
        <v>#REF!</v>
      </c>
      <c r="AR165" s="23" t="e">
        <v>#REF!</v>
      </c>
      <c r="AS165" s="22" t="e">
        <v>#REF!</v>
      </c>
      <c r="AT165" s="156" t="e">
        <v>#REF!</v>
      </c>
      <c r="AU165" s="22" t="e">
        <v>#REF!</v>
      </c>
      <c r="AV165" s="23" t="e">
        <v>#REF!</v>
      </c>
      <c r="AW165" s="22" t="e">
        <v>#REF!</v>
      </c>
      <c r="AX165" s="23" t="e">
        <v>#REF!</v>
      </c>
      <c r="AY165" s="22" t="e">
        <v>#REF!</v>
      </c>
      <c r="AZ165" s="23" t="e">
        <v>#REF!</v>
      </c>
      <c r="BA165" s="22" t="e">
        <v>#REF!</v>
      </c>
      <c r="BB165" s="23" t="e">
        <v>#REF!</v>
      </c>
      <c r="BC165" s="22" t="e">
        <v>#REF!</v>
      </c>
      <c r="BD165" s="23" t="e">
        <v>#REF!</v>
      </c>
      <c r="BE165" s="22" t="e">
        <v>#REF!</v>
      </c>
      <c r="BF165" s="23" t="e">
        <v>#REF!</v>
      </c>
      <c r="BG165" s="22" t="e">
        <v>#REF!</v>
      </c>
      <c r="BH165" s="23" t="e">
        <v>#REF!</v>
      </c>
      <c r="BI165" s="22" t="e">
        <v>#REF!</v>
      </c>
      <c r="BJ165" s="23" t="e">
        <v>#REF!</v>
      </c>
      <c r="BK165" s="22" t="e">
        <v>#REF!</v>
      </c>
      <c r="BL165" s="23" t="e">
        <v>#REF!</v>
      </c>
      <c r="BM165" s="22" t="e">
        <v>#REF!</v>
      </c>
      <c r="BN165" s="23" t="e">
        <v>#REF!</v>
      </c>
      <c r="BO165" s="22" t="e">
        <v>#REF!</v>
      </c>
      <c r="BP165" s="23" t="e">
        <v>#REF!</v>
      </c>
      <c r="BQ165" s="22" t="e">
        <v>#REF!</v>
      </c>
      <c r="BR165" s="156" t="e">
        <v>#REF!</v>
      </c>
      <c r="BS165" s="22" t="e">
        <v>#REF!</v>
      </c>
      <c r="BT165" s="23" t="e">
        <v>#REF!</v>
      </c>
      <c r="BU165" s="22" t="e">
        <v>#REF!</v>
      </c>
      <c r="BV165" s="23" t="e">
        <v>#REF!</v>
      </c>
      <c r="BW165" s="22" t="e">
        <v>#REF!</v>
      </c>
      <c r="BX165" s="23" t="e">
        <v>#REF!</v>
      </c>
      <c r="BY165" s="22" t="e">
        <v>#REF!</v>
      </c>
      <c r="BZ165" s="23" t="e">
        <v>#REF!</v>
      </c>
      <c r="CA165" s="22" t="e">
        <v>#REF!</v>
      </c>
      <c r="CB165" s="23" t="e">
        <v>#REF!</v>
      </c>
      <c r="CC165" s="22" t="e">
        <v>#REF!</v>
      </c>
      <c r="CD165" s="156" t="e">
        <v>#REF!</v>
      </c>
      <c r="CE165" s="22" t="e">
        <v>#REF!</v>
      </c>
      <c r="CF165" s="156" t="e">
        <v>#REF!</v>
      </c>
      <c r="CG165" s="22" t="e">
        <v>#REF!</v>
      </c>
      <c r="CH165" s="156" t="e">
        <v>#REF!</v>
      </c>
      <c r="CI165" s="187" t="e">
        <v>#REF!</v>
      </c>
      <c r="CJ165" s="187" t="e">
        <v>#REF!</v>
      </c>
      <c r="CK165" s="8" t="e">
        <v>#REF!</v>
      </c>
      <c r="CL165" s="8" t="e">
        <v>#REF!</v>
      </c>
      <c r="CM165" s="8" t="e">
        <v>#REF!</v>
      </c>
      <c r="CN165" s="8" t="e">
        <v>#REF!</v>
      </c>
      <c r="CO165" s="8" t="e">
        <v>#REF!</v>
      </c>
    </row>
    <row r="166" spans="2:93" x14ac:dyDescent="0.25">
      <c r="B166" s="411"/>
      <c r="C166" s="237" t="str">
        <f t="shared" si="17"/>
        <v>2013BZ</v>
      </c>
      <c r="D166" s="237">
        <f t="shared" ref="D166:D186" si="18">D165</f>
        <v>2013</v>
      </c>
      <c r="E166" s="237" t="s">
        <v>21</v>
      </c>
      <c r="F166" s="26" t="str">
        <f>VLOOKUP(E166,'Bases de Cálculo'!$B$9:$M$38,12,FALSE)</f>
        <v>Primario</v>
      </c>
      <c r="G166" s="26" t="str">
        <f>VLOOKUP(E166,'Bases de Cálculo'!$B$9:$N$38,13,FALSE)</f>
        <v>Renovable</v>
      </c>
      <c r="H166" s="237" t="e">
        <v>#REF!</v>
      </c>
      <c r="I166" s="96" t="e">
        <v>#REF!</v>
      </c>
      <c r="J166" s="22" t="e">
        <v>#REF!</v>
      </c>
      <c r="K166" s="97" t="e">
        <v>#REF!</v>
      </c>
      <c r="L166" s="22" t="e">
        <v>#REF!</v>
      </c>
      <c r="M166" s="97" t="e">
        <v>#REF!</v>
      </c>
      <c r="N166" s="22" t="e">
        <v>#REF!</v>
      </c>
      <c r="O166" s="97" t="e">
        <v>#REF!</v>
      </c>
      <c r="P166" s="22" t="e">
        <v>#REF!</v>
      </c>
      <c r="Q166" s="97" t="e">
        <v>#REF!</v>
      </c>
      <c r="R166" s="22" t="e">
        <v>#REF!</v>
      </c>
      <c r="S166" s="97" t="e">
        <v>#REF!</v>
      </c>
      <c r="T166" s="22" t="e">
        <v>#REF!</v>
      </c>
      <c r="U166" s="98" t="e">
        <v>#REF!</v>
      </c>
      <c r="V166" s="22" t="e">
        <v>#REF!</v>
      </c>
      <c r="W166" s="98" t="e">
        <v>#REF!</v>
      </c>
      <c r="X166" s="22" t="e">
        <v>#REF!</v>
      </c>
      <c r="Y166" s="99" t="e">
        <v>#REF!</v>
      </c>
      <c r="Z166" s="22" t="e">
        <v>#REF!</v>
      </c>
      <c r="AA166" s="113" t="e">
        <v>#REF!</v>
      </c>
      <c r="AB166" s="22" t="e">
        <v>#REF!</v>
      </c>
      <c r="AC166" s="113" t="e">
        <v>#REF!</v>
      </c>
      <c r="AD166" s="22" t="e">
        <v>#REF!</v>
      </c>
      <c r="AE166" s="113" t="e">
        <v>#REF!</v>
      </c>
      <c r="AF166" s="22" t="e">
        <v>#REF!</v>
      </c>
      <c r="AG166" s="113" t="e">
        <v>#REF!</v>
      </c>
      <c r="AH166" s="22" t="e">
        <v>#REF!</v>
      </c>
      <c r="AI166" s="113" t="e">
        <v>#REF!</v>
      </c>
      <c r="AJ166" s="22" t="e">
        <v>#REF!</v>
      </c>
      <c r="AK166" s="99" t="e">
        <v>#REF!</v>
      </c>
      <c r="AL166" s="96" t="e">
        <v>#REF!</v>
      </c>
      <c r="AM166" s="115" t="e">
        <v>#REF!</v>
      </c>
      <c r="AN166" s="117" t="e">
        <v>#REF!</v>
      </c>
      <c r="AO166" s="100" t="e">
        <v>#REF!</v>
      </c>
      <c r="AP166" s="101" t="e">
        <v>#REF!</v>
      </c>
      <c r="AQ166" s="103" t="e">
        <v>#REF!</v>
      </c>
      <c r="AR166" s="104" t="e">
        <v>#REF!</v>
      </c>
      <c r="AS166" s="22" t="e">
        <v>#REF!</v>
      </c>
      <c r="AT166" s="101" t="e">
        <v>#REF!</v>
      </c>
      <c r="AU166" s="103" t="e">
        <v>#REF!</v>
      </c>
      <c r="AV166" s="104" t="e">
        <v>#REF!</v>
      </c>
      <c r="AW166" s="103" t="e">
        <v>#REF!</v>
      </c>
      <c r="AX166" s="104" t="e">
        <v>#REF!</v>
      </c>
      <c r="AY166" s="103" t="e">
        <v>#REF!</v>
      </c>
      <c r="AZ166" s="104" t="e">
        <v>#REF!</v>
      </c>
      <c r="BA166" s="103" t="e">
        <v>#REF!</v>
      </c>
      <c r="BB166" s="104" t="e">
        <v>#REF!</v>
      </c>
      <c r="BC166" s="103" t="e">
        <v>#REF!</v>
      </c>
      <c r="BD166" s="104" t="e">
        <v>#REF!</v>
      </c>
      <c r="BE166" s="103" t="e">
        <v>#REF!</v>
      </c>
      <c r="BF166" s="104" t="e">
        <v>#REF!</v>
      </c>
      <c r="BG166" s="103" t="e">
        <v>#REF!</v>
      </c>
      <c r="BH166" s="104" t="e">
        <v>#REF!</v>
      </c>
      <c r="BI166" s="103" t="e">
        <v>#REF!</v>
      </c>
      <c r="BJ166" s="104" t="e">
        <v>#REF!</v>
      </c>
      <c r="BK166" s="103" t="e">
        <v>#REF!</v>
      </c>
      <c r="BL166" s="104" t="e">
        <v>#REF!</v>
      </c>
      <c r="BM166" s="103" t="e">
        <v>#REF!</v>
      </c>
      <c r="BN166" s="104" t="e">
        <v>#REF!</v>
      </c>
      <c r="BO166" s="103" t="e">
        <v>#REF!</v>
      </c>
      <c r="BP166" s="104" t="e">
        <v>#REF!</v>
      </c>
      <c r="BQ166" s="103" t="e">
        <v>#REF!</v>
      </c>
      <c r="BR166" s="101" t="e">
        <v>#REF!</v>
      </c>
      <c r="BS166" s="103" t="e">
        <v>#REF!</v>
      </c>
      <c r="BT166" s="102" t="e">
        <v>#REF!</v>
      </c>
      <c r="BU166" s="103" t="e">
        <v>#REF!</v>
      </c>
      <c r="BV166" s="102" t="e">
        <v>#REF!</v>
      </c>
      <c r="BW166" s="103" t="e">
        <v>#REF!</v>
      </c>
      <c r="BX166" s="102" t="e">
        <v>#REF!</v>
      </c>
      <c r="BY166" s="103" t="e">
        <v>#REF!</v>
      </c>
      <c r="BZ166" s="102" t="e">
        <v>#REF!</v>
      </c>
      <c r="CA166" s="103" t="e">
        <v>#REF!</v>
      </c>
      <c r="CB166" s="102" t="e">
        <v>#REF!</v>
      </c>
      <c r="CC166" s="103" t="e">
        <v>#REF!</v>
      </c>
      <c r="CD166" s="101" t="e">
        <v>#REF!</v>
      </c>
      <c r="CE166" s="22" t="e">
        <v>#REF!</v>
      </c>
      <c r="CF166" s="101" t="e">
        <v>#REF!</v>
      </c>
      <c r="CG166" s="22" t="e">
        <v>#REF!</v>
      </c>
      <c r="CH166" s="101" t="e">
        <v>#REF!</v>
      </c>
      <c r="CI166" s="187" t="e">
        <v>#REF!</v>
      </c>
      <c r="CJ166" s="187" t="e">
        <v>#REF!</v>
      </c>
      <c r="CK166" s="8" t="e">
        <v>#REF!</v>
      </c>
      <c r="CL166" s="8" t="e">
        <v>#REF!</v>
      </c>
      <c r="CM166" s="8" t="e">
        <v>#REF!</v>
      </c>
      <c r="CN166" s="8" t="e">
        <v>#REF!</v>
      </c>
      <c r="CO166" s="8" t="e">
        <v>#REF!</v>
      </c>
    </row>
    <row r="167" spans="2:93" x14ac:dyDescent="0.25">
      <c r="B167" s="411"/>
      <c r="C167" s="237" t="str">
        <f t="shared" si="17"/>
        <v>2013CM</v>
      </c>
      <c r="D167" s="237">
        <f t="shared" si="18"/>
        <v>2013</v>
      </c>
      <c r="E167" s="237" t="s">
        <v>22</v>
      </c>
      <c r="F167" s="26" t="str">
        <f>VLOOKUP(E167,'Bases de Cálculo'!$B$9:$M$38,12,FALSE)</f>
        <v>Primario</v>
      </c>
      <c r="G167" s="26" t="str">
        <f>VLOOKUP(E167,'Bases de Cálculo'!$B$9:$N$38,13,FALSE)</f>
        <v>No Renovable</v>
      </c>
      <c r="H167" s="237" t="e">
        <v>#REF!</v>
      </c>
      <c r="I167" s="96" t="e">
        <v>#REF!</v>
      </c>
      <c r="J167" s="22" t="e">
        <v>#REF!</v>
      </c>
      <c r="K167" s="97" t="e">
        <v>#REF!</v>
      </c>
      <c r="L167" s="22" t="e">
        <v>#REF!</v>
      </c>
      <c r="M167" s="97" t="e">
        <v>#REF!</v>
      </c>
      <c r="N167" s="22" t="e">
        <v>#REF!</v>
      </c>
      <c r="O167" s="97" t="e">
        <v>#REF!</v>
      </c>
      <c r="P167" s="22" t="e">
        <v>#REF!</v>
      </c>
      <c r="Q167" s="97" t="e">
        <v>#REF!</v>
      </c>
      <c r="R167" s="22" t="e">
        <v>#REF!</v>
      </c>
      <c r="S167" s="97" t="e">
        <v>#REF!</v>
      </c>
      <c r="T167" s="22" t="e">
        <v>#REF!</v>
      </c>
      <c r="U167" s="98" t="e">
        <v>#REF!</v>
      </c>
      <c r="V167" s="22" t="e">
        <v>#REF!</v>
      </c>
      <c r="W167" s="98" t="e">
        <v>#REF!</v>
      </c>
      <c r="X167" s="22" t="e">
        <v>#REF!</v>
      </c>
      <c r="Y167" s="99" t="e">
        <v>#REF!</v>
      </c>
      <c r="Z167" s="22" t="e">
        <v>#REF!</v>
      </c>
      <c r="AA167" s="113" t="e">
        <v>#REF!</v>
      </c>
      <c r="AB167" s="22" t="e">
        <v>#REF!</v>
      </c>
      <c r="AC167" s="113" t="e">
        <v>#REF!</v>
      </c>
      <c r="AD167" s="22" t="e">
        <v>#REF!</v>
      </c>
      <c r="AE167" s="113" t="e">
        <v>#REF!</v>
      </c>
      <c r="AF167" s="22" t="e">
        <v>#REF!</v>
      </c>
      <c r="AG167" s="113" t="e">
        <v>#REF!</v>
      </c>
      <c r="AH167" s="22" t="e">
        <v>#REF!</v>
      </c>
      <c r="AI167" s="113" t="e">
        <v>#REF!</v>
      </c>
      <c r="AJ167" s="22" t="e">
        <v>#REF!</v>
      </c>
      <c r="AK167" s="99" t="e">
        <v>#REF!</v>
      </c>
      <c r="AL167" s="96" t="e">
        <v>#REF!</v>
      </c>
      <c r="AM167" s="115" t="e">
        <v>#REF!</v>
      </c>
      <c r="AN167" s="117" t="e">
        <v>#REF!</v>
      </c>
      <c r="AO167" s="100" t="e">
        <v>#REF!</v>
      </c>
      <c r="AP167" s="101" t="e">
        <v>#REF!</v>
      </c>
      <c r="AQ167" s="103" t="e">
        <v>#REF!</v>
      </c>
      <c r="AR167" s="104" t="e">
        <v>#REF!</v>
      </c>
      <c r="AS167" s="22" t="e">
        <v>#REF!</v>
      </c>
      <c r="AT167" s="101" t="e">
        <v>#REF!</v>
      </c>
      <c r="AU167" s="103" t="e">
        <v>#REF!</v>
      </c>
      <c r="AV167" s="104" t="e">
        <v>#REF!</v>
      </c>
      <c r="AW167" s="103" t="e">
        <v>#REF!</v>
      </c>
      <c r="AX167" s="104" t="e">
        <v>#REF!</v>
      </c>
      <c r="AY167" s="103" t="e">
        <v>#REF!</v>
      </c>
      <c r="AZ167" s="104" t="e">
        <v>#REF!</v>
      </c>
      <c r="BA167" s="103" t="e">
        <v>#REF!</v>
      </c>
      <c r="BB167" s="104" t="e">
        <v>#REF!</v>
      </c>
      <c r="BC167" s="103" t="e">
        <v>#REF!</v>
      </c>
      <c r="BD167" s="104" t="e">
        <v>#REF!</v>
      </c>
      <c r="BE167" s="103" t="e">
        <v>#REF!</v>
      </c>
      <c r="BF167" s="104" t="e">
        <v>#REF!</v>
      </c>
      <c r="BG167" s="103" t="e">
        <v>#REF!</v>
      </c>
      <c r="BH167" s="104" t="e">
        <v>#REF!</v>
      </c>
      <c r="BI167" s="103" t="e">
        <v>#REF!</v>
      </c>
      <c r="BJ167" s="104" t="e">
        <v>#REF!</v>
      </c>
      <c r="BK167" s="103" t="e">
        <v>#REF!</v>
      </c>
      <c r="BL167" s="104" t="e">
        <v>#REF!</v>
      </c>
      <c r="BM167" s="103" t="e">
        <v>#REF!</v>
      </c>
      <c r="BN167" s="104" t="e">
        <v>#REF!</v>
      </c>
      <c r="BO167" s="103" t="e">
        <v>#REF!</v>
      </c>
      <c r="BP167" s="104" t="e">
        <v>#REF!</v>
      </c>
      <c r="BQ167" s="103" t="e">
        <v>#REF!</v>
      </c>
      <c r="BR167" s="101" t="e">
        <v>#REF!</v>
      </c>
      <c r="BS167" s="103" t="e">
        <v>#REF!</v>
      </c>
      <c r="BT167" s="102" t="e">
        <v>#REF!</v>
      </c>
      <c r="BU167" s="103" t="e">
        <v>#REF!</v>
      </c>
      <c r="BV167" s="102" t="e">
        <v>#REF!</v>
      </c>
      <c r="BW167" s="103" t="e">
        <v>#REF!</v>
      </c>
      <c r="BX167" s="102" t="e">
        <v>#REF!</v>
      </c>
      <c r="BY167" s="103" t="e">
        <v>#REF!</v>
      </c>
      <c r="BZ167" s="102" t="e">
        <v>#REF!</v>
      </c>
      <c r="CA167" s="103" t="e">
        <v>#REF!</v>
      </c>
      <c r="CB167" s="102" t="e">
        <v>#REF!</v>
      </c>
      <c r="CC167" s="103" t="e">
        <v>#REF!</v>
      </c>
      <c r="CD167" s="101" t="e">
        <v>#REF!</v>
      </c>
      <c r="CE167" s="22" t="e">
        <v>#REF!</v>
      </c>
      <c r="CF167" s="101" t="e">
        <v>#REF!</v>
      </c>
      <c r="CG167" s="22" t="e">
        <v>#REF!</v>
      </c>
      <c r="CH167" s="101" t="e">
        <v>#REF!</v>
      </c>
      <c r="CI167" s="187" t="e">
        <v>#REF!</v>
      </c>
      <c r="CJ167" s="187" t="e">
        <v>#REF!</v>
      </c>
      <c r="CK167" s="8" t="e">
        <v>#REF!</v>
      </c>
      <c r="CL167" s="8" t="e">
        <v>#REF!</v>
      </c>
      <c r="CM167" s="8" t="e">
        <v>#REF!</v>
      </c>
      <c r="CN167" s="8" t="e">
        <v>#REF!</v>
      </c>
      <c r="CO167" s="8" t="e">
        <v>#REF!</v>
      </c>
    </row>
    <row r="168" spans="2:93" x14ac:dyDescent="0.25">
      <c r="B168" s="411"/>
      <c r="C168" s="237" t="str">
        <f t="shared" si="17"/>
        <v>2013GN</v>
      </c>
      <c r="D168" s="237">
        <f t="shared" si="18"/>
        <v>2013</v>
      </c>
      <c r="E168" s="237" t="s">
        <v>23</v>
      </c>
      <c r="F168" s="26" t="str">
        <f>VLOOKUP(E168,'Bases de Cálculo'!$B$9:$M$38,12,FALSE)</f>
        <v>Primario</v>
      </c>
      <c r="G168" s="26" t="str">
        <f>VLOOKUP(E168,'Bases de Cálculo'!$B$9:$N$38,13,FALSE)</f>
        <v>No Renovable</v>
      </c>
      <c r="H168" s="237" t="e">
        <v>#REF!</v>
      </c>
      <c r="I168" s="96" t="e">
        <v>#REF!</v>
      </c>
      <c r="J168" s="22" t="e">
        <v>#REF!</v>
      </c>
      <c r="K168" s="97" t="e">
        <v>#REF!</v>
      </c>
      <c r="L168" s="22" t="e">
        <v>#REF!</v>
      </c>
      <c r="M168" s="97" t="e">
        <v>#REF!</v>
      </c>
      <c r="N168" s="22" t="e">
        <v>#REF!</v>
      </c>
      <c r="O168" s="97" t="e">
        <v>#REF!</v>
      </c>
      <c r="P168" s="22" t="e">
        <v>#REF!</v>
      </c>
      <c r="Q168" s="97" t="e">
        <v>#REF!</v>
      </c>
      <c r="R168" s="22" t="e">
        <v>#REF!</v>
      </c>
      <c r="S168" s="97" t="e">
        <v>#REF!</v>
      </c>
      <c r="T168" s="22" t="e">
        <v>#REF!</v>
      </c>
      <c r="U168" s="98" t="e">
        <v>#REF!</v>
      </c>
      <c r="V168" s="22" t="e">
        <v>#REF!</v>
      </c>
      <c r="W168" s="98" t="e">
        <v>#REF!</v>
      </c>
      <c r="X168" s="22" t="e">
        <v>#REF!</v>
      </c>
      <c r="Y168" s="99" t="e">
        <v>#REF!</v>
      </c>
      <c r="Z168" s="22" t="e">
        <v>#REF!</v>
      </c>
      <c r="AA168" s="113" t="e">
        <v>#REF!</v>
      </c>
      <c r="AB168" s="22" t="e">
        <v>#REF!</v>
      </c>
      <c r="AC168" s="113" t="e">
        <v>#REF!</v>
      </c>
      <c r="AD168" s="22" t="e">
        <v>#REF!</v>
      </c>
      <c r="AE168" s="113" t="e">
        <v>#REF!</v>
      </c>
      <c r="AF168" s="22" t="e">
        <v>#REF!</v>
      </c>
      <c r="AG168" s="113" t="e">
        <v>#REF!</v>
      </c>
      <c r="AH168" s="22" t="e">
        <v>#REF!</v>
      </c>
      <c r="AI168" s="113" t="e">
        <v>#REF!</v>
      </c>
      <c r="AJ168" s="22" t="e">
        <v>#REF!</v>
      </c>
      <c r="AK168" s="99" t="e">
        <v>#REF!</v>
      </c>
      <c r="AL168" s="96" t="e">
        <v>#REF!</v>
      </c>
      <c r="AM168" s="115" t="e">
        <v>#REF!</v>
      </c>
      <c r="AN168" s="117" t="e">
        <v>#REF!</v>
      </c>
      <c r="AO168" s="100" t="e">
        <v>#REF!</v>
      </c>
      <c r="AP168" s="101" t="e">
        <v>#REF!</v>
      </c>
      <c r="AQ168" s="103" t="e">
        <v>#REF!</v>
      </c>
      <c r="AR168" s="104" t="e">
        <v>#REF!</v>
      </c>
      <c r="AS168" s="22" t="e">
        <v>#REF!</v>
      </c>
      <c r="AT168" s="101" t="e">
        <v>#REF!</v>
      </c>
      <c r="AU168" s="103" t="e">
        <v>#REF!</v>
      </c>
      <c r="AV168" s="104" t="e">
        <v>#REF!</v>
      </c>
      <c r="AW168" s="103" t="e">
        <v>#REF!</v>
      </c>
      <c r="AX168" s="104" t="e">
        <v>#REF!</v>
      </c>
      <c r="AY168" s="103" t="e">
        <v>#REF!</v>
      </c>
      <c r="AZ168" s="104" t="e">
        <v>#REF!</v>
      </c>
      <c r="BA168" s="103" t="e">
        <v>#REF!</v>
      </c>
      <c r="BB168" s="104" t="e">
        <v>#REF!</v>
      </c>
      <c r="BC168" s="103" t="e">
        <v>#REF!</v>
      </c>
      <c r="BD168" s="104" t="e">
        <v>#REF!</v>
      </c>
      <c r="BE168" s="103" t="e">
        <v>#REF!</v>
      </c>
      <c r="BF168" s="104" t="e">
        <v>#REF!</v>
      </c>
      <c r="BG168" s="103" t="e">
        <v>#REF!</v>
      </c>
      <c r="BH168" s="104" t="e">
        <v>#REF!</v>
      </c>
      <c r="BI168" s="103" t="e">
        <v>#REF!</v>
      </c>
      <c r="BJ168" s="104" t="e">
        <v>#REF!</v>
      </c>
      <c r="BK168" s="103" t="e">
        <v>#REF!</v>
      </c>
      <c r="BL168" s="104" t="e">
        <v>#REF!</v>
      </c>
      <c r="BM168" s="103" t="e">
        <v>#REF!</v>
      </c>
      <c r="BN168" s="104" t="e">
        <v>#REF!</v>
      </c>
      <c r="BO168" s="103" t="e">
        <v>#REF!</v>
      </c>
      <c r="BP168" s="104" t="e">
        <v>#REF!</v>
      </c>
      <c r="BQ168" s="103" t="e">
        <v>#REF!</v>
      </c>
      <c r="BR168" s="101" t="e">
        <v>#REF!</v>
      </c>
      <c r="BS168" s="103" t="e">
        <v>#REF!</v>
      </c>
      <c r="BT168" s="102" t="e">
        <v>#REF!</v>
      </c>
      <c r="BU168" s="103" t="e">
        <v>#REF!</v>
      </c>
      <c r="BV168" s="102" t="e">
        <v>#REF!</v>
      </c>
      <c r="BW168" s="103" t="e">
        <v>#REF!</v>
      </c>
      <c r="BX168" s="102" t="e">
        <v>#REF!</v>
      </c>
      <c r="BY168" s="103" t="e">
        <v>#REF!</v>
      </c>
      <c r="BZ168" s="102" t="e">
        <v>#REF!</v>
      </c>
      <c r="CA168" s="103" t="e">
        <v>#REF!</v>
      </c>
      <c r="CB168" s="102" t="e">
        <v>#REF!</v>
      </c>
      <c r="CC168" s="103" t="e">
        <v>#REF!</v>
      </c>
      <c r="CD168" s="101" t="e">
        <v>#REF!</v>
      </c>
      <c r="CE168" s="22" t="e">
        <v>#REF!</v>
      </c>
      <c r="CF168" s="101" t="e">
        <v>#REF!</v>
      </c>
      <c r="CG168" s="22" t="e">
        <v>#REF!</v>
      </c>
      <c r="CH168" s="101" t="e">
        <v>#REF!</v>
      </c>
      <c r="CI168" s="187" t="e">
        <v>#REF!</v>
      </c>
      <c r="CJ168" s="187" t="e">
        <v>#REF!</v>
      </c>
      <c r="CK168" s="8" t="e">
        <v>#REF!</v>
      </c>
      <c r="CL168" s="8" t="e">
        <v>#REF!</v>
      </c>
      <c r="CM168" s="8" t="e">
        <v>#REF!</v>
      </c>
      <c r="CN168" s="8" t="e">
        <v>#REF!</v>
      </c>
      <c r="CO168" s="8" t="e">
        <v>#REF!</v>
      </c>
    </row>
    <row r="169" spans="2:93" x14ac:dyDescent="0.25">
      <c r="B169" s="411"/>
      <c r="C169" s="237" t="str">
        <f t="shared" si="17"/>
        <v>2013HE</v>
      </c>
      <c r="D169" s="237">
        <f t="shared" si="18"/>
        <v>2013</v>
      </c>
      <c r="E169" s="237" t="s">
        <v>24</v>
      </c>
      <c r="F169" s="26" t="str">
        <f>VLOOKUP(E169,'Bases de Cálculo'!$B$9:$M$38,12,FALSE)</f>
        <v>Primario</v>
      </c>
      <c r="G169" s="26" t="str">
        <f>VLOOKUP(E169,'Bases de Cálculo'!$B$9:$N$38,13,FALSE)</f>
        <v>Renovable</v>
      </c>
      <c r="H169" s="237" t="e">
        <v>#REF!</v>
      </c>
      <c r="I169" s="96" t="e">
        <v>#REF!</v>
      </c>
      <c r="J169" s="22" t="e">
        <v>#REF!</v>
      </c>
      <c r="K169" s="97" t="e">
        <v>#REF!</v>
      </c>
      <c r="L169" s="22" t="e">
        <v>#REF!</v>
      </c>
      <c r="M169" s="97" t="e">
        <v>#REF!</v>
      </c>
      <c r="N169" s="22" t="e">
        <v>#REF!</v>
      </c>
      <c r="O169" s="97" t="e">
        <v>#REF!</v>
      </c>
      <c r="P169" s="22" t="e">
        <v>#REF!</v>
      </c>
      <c r="Q169" s="97" t="e">
        <v>#REF!</v>
      </c>
      <c r="R169" s="22" t="e">
        <v>#REF!</v>
      </c>
      <c r="S169" s="97" t="e">
        <v>#REF!</v>
      </c>
      <c r="T169" s="22" t="e">
        <v>#REF!</v>
      </c>
      <c r="U169" s="98" t="e">
        <v>#REF!</v>
      </c>
      <c r="V169" s="22" t="e">
        <v>#REF!</v>
      </c>
      <c r="W169" s="98" t="e">
        <v>#REF!</v>
      </c>
      <c r="X169" s="22" t="e">
        <v>#REF!</v>
      </c>
      <c r="Y169" s="99" t="e">
        <v>#REF!</v>
      </c>
      <c r="Z169" s="22" t="e">
        <v>#REF!</v>
      </c>
      <c r="AA169" s="113" t="e">
        <v>#REF!</v>
      </c>
      <c r="AB169" s="22" t="e">
        <v>#REF!</v>
      </c>
      <c r="AC169" s="113" t="e">
        <v>#REF!</v>
      </c>
      <c r="AD169" s="22" t="e">
        <v>#REF!</v>
      </c>
      <c r="AE169" s="113" t="e">
        <v>#REF!</v>
      </c>
      <c r="AF169" s="22" t="e">
        <v>#REF!</v>
      </c>
      <c r="AG169" s="113" t="e">
        <v>#REF!</v>
      </c>
      <c r="AH169" s="22" t="e">
        <v>#REF!</v>
      </c>
      <c r="AI169" s="113" t="e">
        <v>#REF!</v>
      </c>
      <c r="AJ169" s="22" t="e">
        <v>#REF!</v>
      </c>
      <c r="AK169" s="99" t="e">
        <v>#REF!</v>
      </c>
      <c r="AL169" s="96" t="e">
        <v>#REF!</v>
      </c>
      <c r="AM169" s="115" t="e">
        <v>#REF!</v>
      </c>
      <c r="AN169" s="117" t="e">
        <v>#REF!</v>
      </c>
      <c r="AO169" s="100" t="e">
        <v>#REF!</v>
      </c>
      <c r="AP169" s="101" t="e">
        <v>#REF!</v>
      </c>
      <c r="AQ169" s="103" t="e">
        <v>#REF!</v>
      </c>
      <c r="AR169" s="104" t="e">
        <v>#REF!</v>
      </c>
      <c r="AS169" s="22" t="e">
        <v>#REF!</v>
      </c>
      <c r="AT169" s="101" t="e">
        <v>#REF!</v>
      </c>
      <c r="AU169" s="103" t="e">
        <v>#REF!</v>
      </c>
      <c r="AV169" s="104" t="e">
        <v>#REF!</v>
      </c>
      <c r="AW169" s="103" t="e">
        <v>#REF!</v>
      </c>
      <c r="AX169" s="104" t="e">
        <v>#REF!</v>
      </c>
      <c r="AY169" s="103" t="e">
        <v>#REF!</v>
      </c>
      <c r="AZ169" s="104" t="e">
        <v>#REF!</v>
      </c>
      <c r="BA169" s="103" t="e">
        <v>#REF!</v>
      </c>
      <c r="BB169" s="104" t="e">
        <v>#REF!</v>
      </c>
      <c r="BC169" s="103" t="e">
        <v>#REF!</v>
      </c>
      <c r="BD169" s="104" t="e">
        <v>#REF!</v>
      </c>
      <c r="BE169" s="103" t="e">
        <v>#REF!</v>
      </c>
      <c r="BF169" s="104" t="e">
        <v>#REF!</v>
      </c>
      <c r="BG169" s="103" t="e">
        <v>#REF!</v>
      </c>
      <c r="BH169" s="104" t="e">
        <v>#REF!</v>
      </c>
      <c r="BI169" s="103" t="e">
        <v>#REF!</v>
      </c>
      <c r="BJ169" s="104" t="e">
        <v>#REF!</v>
      </c>
      <c r="BK169" s="103" t="e">
        <v>#REF!</v>
      </c>
      <c r="BL169" s="104" t="e">
        <v>#REF!</v>
      </c>
      <c r="BM169" s="103" t="e">
        <v>#REF!</v>
      </c>
      <c r="BN169" s="104" t="e">
        <v>#REF!</v>
      </c>
      <c r="BO169" s="103" t="e">
        <v>#REF!</v>
      </c>
      <c r="BP169" s="104" t="e">
        <v>#REF!</v>
      </c>
      <c r="BQ169" s="103" t="e">
        <v>#REF!</v>
      </c>
      <c r="BR169" s="101" t="e">
        <v>#REF!</v>
      </c>
      <c r="BS169" s="103" t="e">
        <v>#REF!</v>
      </c>
      <c r="BT169" s="102" t="e">
        <v>#REF!</v>
      </c>
      <c r="BU169" s="103" t="e">
        <v>#REF!</v>
      </c>
      <c r="BV169" s="102" t="e">
        <v>#REF!</v>
      </c>
      <c r="BW169" s="103" t="e">
        <v>#REF!</v>
      </c>
      <c r="BX169" s="102" t="e">
        <v>#REF!</v>
      </c>
      <c r="BY169" s="103" t="e">
        <v>#REF!</v>
      </c>
      <c r="BZ169" s="102" t="e">
        <v>#REF!</v>
      </c>
      <c r="CA169" s="103" t="e">
        <v>#REF!</v>
      </c>
      <c r="CB169" s="102" t="e">
        <v>#REF!</v>
      </c>
      <c r="CC169" s="103" t="e">
        <v>#REF!</v>
      </c>
      <c r="CD169" s="101" t="e">
        <v>#REF!</v>
      </c>
      <c r="CE169" s="22" t="e">
        <v>#REF!</v>
      </c>
      <c r="CF169" s="101" t="e">
        <v>#REF!</v>
      </c>
      <c r="CG169" s="22" t="e">
        <v>#REF!</v>
      </c>
      <c r="CH169" s="101" t="e">
        <v>#REF!</v>
      </c>
      <c r="CI169" s="187" t="e">
        <v>#REF!</v>
      </c>
      <c r="CJ169" s="187" t="e">
        <v>#REF!</v>
      </c>
      <c r="CK169" s="8" t="e">
        <v>#REF!</v>
      </c>
      <c r="CL169" s="8" t="e">
        <v>#REF!</v>
      </c>
      <c r="CM169" s="8" t="e">
        <v>#REF!</v>
      </c>
      <c r="CN169" s="8" t="e">
        <v>#REF!</v>
      </c>
      <c r="CO169" s="8" t="e">
        <v>#REF!</v>
      </c>
    </row>
    <row r="170" spans="2:93" x14ac:dyDescent="0.25">
      <c r="B170" s="411"/>
      <c r="C170" s="237" t="str">
        <f t="shared" si="17"/>
        <v>2013LE</v>
      </c>
      <c r="D170" s="237">
        <f t="shared" si="18"/>
        <v>2013</v>
      </c>
      <c r="E170" s="237" t="s">
        <v>25</v>
      </c>
      <c r="F170" s="26" t="str">
        <f>VLOOKUP(E170,'Bases de Cálculo'!$B$9:$M$38,12,FALSE)</f>
        <v>Primario</v>
      </c>
      <c r="G170" s="26" t="str">
        <f>VLOOKUP(E170,'Bases de Cálculo'!$B$9:$N$38,13,FALSE)</f>
        <v>Renovable</v>
      </c>
      <c r="H170" s="237" t="e">
        <v>#REF!</v>
      </c>
      <c r="I170" s="96" t="e">
        <v>#REF!</v>
      </c>
      <c r="J170" s="22" t="e">
        <v>#REF!</v>
      </c>
      <c r="K170" s="97" t="e">
        <v>#REF!</v>
      </c>
      <c r="L170" s="22" t="e">
        <v>#REF!</v>
      </c>
      <c r="M170" s="97" t="e">
        <v>#REF!</v>
      </c>
      <c r="N170" s="22" t="e">
        <v>#REF!</v>
      </c>
      <c r="O170" s="97" t="e">
        <v>#REF!</v>
      </c>
      <c r="P170" s="22" t="e">
        <v>#REF!</v>
      </c>
      <c r="Q170" s="97" t="e">
        <v>#REF!</v>
      </c>
      <c r="R170" s="22" t="e">
        <v>#REF!</v>
      </c>
      <c r="S170" s="97" t="e">
        <v>#REF!</v>
      </c>
      <c r="T170" s="22" t="e">
        <v>#REF!</v>
      </c>
      <c r="U170" s="98" t="e">
        <v>#REF!</v>
      </c>
      <c r="V170" s="22" t="e">
        <v>#REF!</v>
      </c>
      <c r="W170" s="98" t="e">
        <v>#REF!</v>
      </c>
      <c r="X170" s="22" t="e">
        <v>#REF!</v>
      </c>
      <c r="Y170" s="99" t="e">
        <v>#REF!</v>
      </c>
      <c r="Z170" s="22" t="e">
        <v>#REF!</v>
      </c>
      <c r="AA170" s="113" t="e">
        <v>#REF!</v>
      </c>
      <c r="AB170" s="22" t="e">
        <v>#REF!</v>
      </c>
      <c r="AC170" s="113" t="e">
        <v>#REF!</v>
      </c>
      <c r="AD170" s="22" t="e">
        <v>#REF!</v>
      </c>
      <c r="AE170" s="113" t="e">
        <v>#REF!</v>
      </c>
      <c r="AF170" s="22" t="e">
        <v>#REF!</v>
      </c>
      <c r="AG170" s="113" t="e">
        <v>#REF!</v>
      </c>
      <c r="AH170" s="22" t="e">
        <v>#REF!</v>
      </c>
      <c r="AI170" s="113" t="e">
        <v>#REF!</v>
      </c>
      <c r="AJ170" s="22" t="e">
        <v>#REF!</v>
      </c>
      <c r="AK170" s="99" t="e">
        <v>#REF!</v>
      </c>
      <c r="AL170" s="96" t="e">
        <v>#REF!</v>
      </c>
      <c r="AM170" s="115" t="e">
        <v>#REF!</v>
      </c>
      <c r="AN170" s="117" t="e">
        <v>#REF!</v>
      </c>
      <c r="AO170" s="100" t="e">
        <v>#REF!</v>
      </c>
      <c r="AP170" s="101" t="e">
        <v>#REF!</v>
      </c>
      <c r="AQ170" s="103" t="e">
        <v>#REF!</v>
      </c>
      <c r="AR170" s="104" t="e">
        <v>#REF!</v>
      </c>
      <c r="AS170" s="22" t="e">
        <v>#REF!</v>
      </c>
      <c r="AT170" s="101" t="e">
        <v>#REF!</v>
      </c>
      <c r="AU170" s="103" t="e">
        <v>#REF!</v>
      </c>
      <c r="AV170" s="104" t="e">
        <v>#REF!</v>
      </c>
      <c r="AW170" s="103" t="e">
        <v>#REF!</v>
      </c>
      <c r="AX170" s="104" t="e">
        <v>#REF!</v>
      </c>
      <c r="AY170" s="103" t="e">
        <v>#REF!</v>
      </c>
      <c r="AZ170" s="104" t="e">
        <v>#REF!</v>
      </c>
      <c r="BA170" s="103" t="e">
        <v>#REF!</v>
      </c>
      <c r="BB170" s="104" t="e">
        <v>#REF!</v>
      </c>
      <c r="BC170" s="103" t="e">
        <v>#REF!</v>
      </c>
      <c r="BD170" s="104" t="e">
        <v>#REF!</v>
      </c>
      <c r="BE170" s="103" t="e">
        <v>#REF!</v>
      </c>
      <c r="BF170" s="104" t="e">
        <v>#REF!</v>
      </c>
      <c r="BG170" s="103" t="e">
        <v>#REF!</v>
      </c>
      <c r="BH170" s="104" t="e">
        <v>#REF!</v>
      </c>
      <c r="BI170" s="103" t="e">
        <v>#REF!</v>
      </c>
      <c r="BJ170" s="104" t="e">
        <v>#REF!</v>
      </c>
      <c r="BK170" s="103" t="e">
        <v>#REF!</v>
      </c>
      <c r="BL170" s="104" t="e">
        <v>#REF!</v>
      </c>
      <c r="BM170" s="103" t="e">
        <v>#REF!</v>
      </c>
      <c r="BN170" s="104" t="e">
        <v>#REF!</v>
      </c>
      <c r="BO170" s="103" t="e">
        <v>#REF!</v>
      </c>
      <c r="BP170" s="104" t="e">
        <v>#REF!</v>
      </c>
      <c r="BQ170" s="103" t="e">
        <v>#REF!</v>
      </c>
      <c r="BR170" s="101" t="e">
        <v>#REF!</v>
      </c>
      <c r="BS170" s="103" t="e">
        <v>#REF!</v>
      </c>
      <c r="BT170" s="102" t="e">
        <v>#REF!</v>
      </c>
      <c r="BU170" s="103" t="e">
        <v>#REF!</v>
      </c>
      <c r="BV170" s="102" t="e">
        <v>#REF!</v>
      </c>
      <c r="BW170" s="103" t="e">
        <v>#REF!</v>
      </c>
      <c r="BX170" s="102" t="e">
        <v>#REF!</v>
      </c>
      <c r="BY170" s="103" t="e">
        <v>#REF!</v>
      </c>
      <c r="BZ170" s="102" t="e">
        <v>#REF!</v>
      </c>
      <c r="CA170" s="103" t="e">
        <v>#REF!</v>
      </c>
      <c r="CB170" s="102" t="e">
        <v>#REF!</v>
      </c>
      <c r="CC170" s="103" t="e">
        <v>#REF!</v>
      </c>
      <c r="CD170" s="101" t="e">
        <v>#REF!</v>
      </c>
      <c r="CE170" s="22" t="e">
        <v>#REF!</v>
      </c>
      <c r="CF170" s="101" t="e">
        <v>#REF!</v>
      </c>
      <c r="CG170" s="22" t="e">
        <v>#REF!</v>
      </c>
      <c r="CH170" s="101" t="e">
        <v>#REF!</v>
      </c>
      <c r="CI170" s="187" t="e">
        <v>#REF!</v>
      </c>
      <c r="CJ170" s="187" t="e">
        <v>#REF!</v>
      </c>
      <c r="CK170" s="8" t="e">
        <v>#REF!</v>
      </c>
      <c r="CL170" s="8" t="e">
        <v>#REF!</v>
      </c>
      <c r="CM170" s="8" t="e">
        <v>#REF!</v>
      </c>
      <c r="CN170" s="8" t="e">
        <v>#REF!</v>
      </c>
      <c r="CO170" s="8" t="e">
        <v>#REF!</v>
      </c>
    </row>
    <row r="171" spans="2:93" x14ac:dyDescent="0.25">
      <c r="B171" s="411"/>
      <c r="C171" s="237" t="str">
        <f t="shared" si="17"/>
        <v>2013PT</v>
      </c>
      <c r="D171" s="237">
        <f t="shared" si="18"/>
        <v>2013</v>
      </c>
      <c r="E171" s="237" t="s">
        <v>26</v>
      </c>
      <c r="F171" s="26" t="str">
        <f>VLOOKUP(E171,'Bases de Cálculo'!$B$9:$M$38,12,FALSE)</f>
        <v>Primario</v>
      </c>
      <c r="G171" s="26" t="str">
        <f>VLOOKUP(E171,'Bases de Cálculo'!$B$9:$N$38,13,FALSE)</f>
        <v>No Renovable</v>
      </c>
      <c r="H171" s="237" t="e">
        <v>#REF!</v>
      </c>
      <c r="I171" s="96" t="e">
        <v>#REF!</v>
      </c>
      <c r="J171" s="22" t="e">
        <v>#REF!</v>
      </c>
      <c r="K171" s="97" t="e">
        <v>#REF!</v>
      </c>
      <c r="L171" s="22" t="e">
        <v>#REF!</v>
      </c>
      <c r="M171" s="97" t="e">
        <v>#REF!</v>
      </c>
      <c r="N171" s="22" t="e">
        <v>#REF!</v>
      </c>
      <c r="O171" s="97" t="e">
        <v>#REF!</v>
      </c>
      <c r="P171" s="22" t="e">
        <v>#REF!</v>
      </c>
      <c r="Q171" s="97" t="e">
        <v>#REF!</v>
      </c>
      <c r="R171" s="22" t="e">
        <v>#REF!</v>
      </c>
      <c r="S171" s="97" t="e">
        <v>#REF!</v>
      </c>
      <c r="T171" s="22" t="e">
        <v>#REF!</v>
      </c>
      <c r="U171" s="98" t="e">
        <v>#REF!</v>
      </c>
      <c r="V171" s="22" t="e">
        <v>#REF!</v>
      </c>
      <c r="W171" s="98" t="e">
        <v>#REF!</v>
      </c>
      <c r="X171" s="22" t="e">
        <v>#REF!</v>
      </c>
      <c r="Y171" s="99" t="e">
        <v>#REF!</v>
      </c>
      <c r="Z171" s="22" t="e">
        <v>#REF!</v>
      </c>
      <c r="AA171" s="113" t="e">
        <v>#REF!</v>
      </c>
      <c r="AB171" s="22" t="e">
        <v>#REF!</v>
      </c>
      <c r="AC171" s="113" t="e">
        <v>#REF!</v>
      </c>
      <c r="AD171" s="22" t="e">
        <v>#REF!</v>
      </c>
      <c r="AE171" s="113" t="e">
        <v>#REF!</v>
      </c>
      <c r="AF171" s="22" t="e">
        <v>#REF!</v>
      </c>
      <c r="AG171" s="113" t="e">
        <v>#REF!</v>
      </c>
      <c r="AH171" s="22" t="e">
        <v>#REF!</v>
      </c>
      <c r="AI171" s="113" t="e">
        <v>#REF!</v>
      </c>
      <c r="AJ171" s="22" t="e">
        <v>#REF!</v>
      </c>
      <c r="AK171" s="99" t="e">
        <v>#REF!</v>
      </c>
      <c r="AL171" s="96" t="e">
        <v>#REF!</v>
      </c>
      <c r="AM171" s="115" t="e">
        <v>#REF!</v>
      </c>
      <c r="AN171" s="117" t="e">
        <v>#REF!</v>
      </c>
      <c r="AO171" s="100" t="e">
        <v>#REF!</v>
      </c>
      <c r="AP171" s="101" t="e">
        <v>#REF!</v>
      </c>
      <c r="AQ171" s="103" t="e">
        <v>#REF!</v>
      </c>
      <c r="AR171" s="104" t="e">
        <v>#REF!</v>
      </c>
      <c r="AS171" s="22" t="e">
        <v>#REF!</v>
      </c>
      <c r="AT171" s="101" t="e">
        <v>#REF!</v>
      </c>
      <c r="AU171" s="103" t="e">
        <v>#REF!</v>
      </c>
      <c r="AV171" s="104" t="e">
        <v>#REF!</v>
      </c>
      <c r="AW171" s="103" t="e">
        <v>#REF!</v>
      </c>
      <c r="AX171" s="104" t="e">
        <v>#REF!</v>
      </c>
      <c r="AY171" s="103" t="e">
        <v>#REF!</v>
      </c>
      <c r="AZ171" s="104" t="e">
        <v>#REF!</v>
      </c>
      <c r="BA171" s="103" t="e">
        <v>#REF!</v>
      </c>
      <c r="BB171" s="104" t="e">
        <v>#REF!</v>
      </c>
      <c r="BC171" s="103" t="e">
        <v>#REF!</v>
      </c>
      <c r="BD171" s="104" t="e">
        <v>#REF!</v>
      </c>
      <c r="BE171" s="103" t="e">
        <v>#REF!</v>
      </c>
      <c r="BF171" s="104" t="e">
        <v>#REF!</v>
      </c>
      <c r="BG171" s="103" t="e">
        <v>#REF!</v>
      </c>
      <c r="BH171" s="104" t="e">
        <v>#REF!</v>
      </c>
      <c r="BI171" s="103" t="e">
        <v>#REF!</v>
      </c>
      <c r="BJ171" s="104" t="e">
        <v>#REF!</v>
      </c>
      <c r="BK171" s="103" t="e">
        <v>#REF!</v>
      </c>
      <c r="BL171" s="104" t="e">
        <v>#REF!</v>
      </c>
      <c r="BM171" s="103" t="e">
        <v>#REF!</v>
      </c>
      <c r="BN171" s="104" t="e">
        <v>#REF!</v>
      </c>
      <c r="BO171" s="103" t="e">
        <v>#REF!</v>
      </c>
      <c r="BP171" s="104" t="e">
        <v>#REF!</v>
      </c>
      <c r="BQ171" s="103" t="e">
        <v>#REF!</v>
      </c>
      <c r="BR171" s="101" t="e">
        <v>#REF!</v>
      </c>
      <c r="BS171" s="103" t="e">
        <v>#REF!</v>
      </c>
      <c r="BT171" s="102" t="e">
        <v>#REF!</v>
      </c>
      <c r="BU171" s="103" t="e">
        <v>#REF!</v>
      </c>
      <c r="BV171" s="102" t="e">
        <v>#REF!</v>
      </c>
      <c r="BW171" s="103" t="e">
        <v>#REF!</v>
      </c>
      <c r="BX171" s="102" t="e">
        <v>#REF!</v>
      </c>
      <c r="BY171" s="103" t="e">
        <v>#REF!</v>
      </c>
      <c r="BZ171" s="102" t="e">
        <v>#REF!</v>
      </c>
      <c r="CA171" s="103" t="e">
        <v>#REF!</v>
      </c>
      <c r="CB171" s="102" t="e">
        <v>#REF!</v>
      </c>
      <c r="CC171" s="103" t="e">
        <v>#REF!</v>
      </c>
      <c r="CD171" s="101" t="e">
        <v>#REF!</v>
      </c>
      <c r="CE171" s="22" t="e">
        <v>#REF!</v>
      </c>
      <c r="CF171" s="101" t="e">
        <v>#REF!</v>
      </c>
      <c r="CG171" s="22" t="e">
        <v>#REF!</v>
      </c>
      <c r="CH171" s="101" t="e">
        <v>#REF!</v>
      </c>
      <c r="CI171" s="187" t="e">
        <v>#REF!</v>
      </c>
      <c r="CJ171" s="187" t="e">
        <v>#REF!</v>
      </c>
      <c r="CK171" s="8" t="e">
        <v>#REF!</v>
      </c>
      <c r="CL171" s="8" t="e">
        <v>#REF!</v>
      </c>
      <c r="CM171" s="8" t="e">
        <v>#REF!</v>
      </c>
      <c r="CN171" s="8" t="e">
        <v>#REF!</v>
      </c>
      <c r="CO171" s="8" t="e">
        <v>#REF!</v>
      </c>
    </row>
    <row r="172" spans="2:93" x14ac:dyDescent="0.25">
      <c r="B172" s="411"/>
      <c r="C172" s="237" t="str">
        <f t="shared" si="17"/>
        <v>2013RC</v>
      </c>
      <c r="D172" s="237">
        <f t="shared" si="18"/>
        <v>2013</v>
      </c>
      <c r="E172" s="237" t="s">
        <v>27</v>
      </c>
      <c r="F172" s="26" t="str">
        <f>VLOOKUP(E172,'Bases de Cálculo'!$B$9:$M$38,12,FALSE)</f>
        <v>Primario</v>
      </c>
      <c r="G172" s="26" t="str">
        <f>VLOOKUP(E172,'Bases de Cálculo'!$B$9:$N$38,13,FALSE)</f>
        <v>Renovable</v>
      </c>
      <c r="H172" s="237" t="e">
        <v>#REF!</v>
      </c>
      <c r="I172" s="96" t="e">
        <v>#REF!</v>
      </c>
      <c r="J172" s="22" t="e">
        <v>#REF!</v>
      </c>
      <c r="K172" s="97" t="e">
        <v>#REF!</v>
      </c>
      <c r="L172" s="22" t="e">
        <v>#REF!</v>
      </c>
      <c r="M172" s="97" t="e">
        <v>#REF!</v>
      </c>
      <c r="N172" s="22" t="e">
        <v>#REF!</v>
      </c>
      <c r="O172" s="97" t="e">
        <v>#REF!</v>
      </c>
      <c r="P172" s="22" t="e">
        <v>#REF!</v>
      </c>
      <c r="Q172" s="97" t="e">
        <v>#REF!</v>
      </c>
      <c r="R172" s="22" t="e">
        <v>#REF!</v>
      </c>
      <c r="S172" s="97" t="e">
        <v>#REF!</v>
      </c>
      <c r="T172" s="22" t="e">
        <v>#REF!</v>
      </c>
      <c r="U172" s="98" t="e">
        <v>#REF!</v>
      </c>
      <c r="V172" s="22" t="e">
        <v>#REF!</v>
      </c>
      <c r="W172" s="98" t="e">
        <v>#REF!</v>
      </c>
      <c r="X172" s="22" t="e">
        <v>#REF!</v>
      </c>
      <c r="Y172" s="99" t="e">
        <v>#REF!</v>
      </c>
      <c r="Z172" s="22" t="e">
        <v>#REF!</v>
      </c>
      <c r="AA172" s="113" t="e">
        <v>#REF!</v>
      </c>
      <c r="AB172" s="22" t="e">
        <v>#REF!</v>
      </c>
      <c r="AC172" s="113" t="e">
        <v>#REF!</v>
      </c>
      <c r="AD172" s="22" t="e">
        <v>#REF!</v>
      </c>
      <c r="AE172" s="113" t="e">
        <v>#REF!</v>
      </c>
      <c r="AF172" s="22" t="e">
        <v>#REF!</v>
      </c>
      <c r="AG172" s="113" t="e">
        <v>#REF!</v>
      </c>
      <c r="AH172" s="22" t="e">
        <v>#REF!</v>
      </c>
      <c r="AI172" s="113" t="e">
        <v>#REF!</v>
      </c>
      <c r="AJ172" s="22" t="e">
        <v>#REF!</v>
      </c>
      <c r="AK172" s="99" t="e">
        <v>#REF!</v>
      </c>
      <c r="AL172" s="96" t="e">
        <v>#REF!</v>
      </c>
      <c r="AM172" s="115" t="e">
        <v>#REF!</v>
      </c>
      <c r="AN172" s="117" t="e">
        <v>#REF!</v>
      </c>
      <c r="AO172" s="100" t="e">
        <v>#REF!</v>
      </c>
      <c r="AP172" s="101" t="e">
        <v>#REF!</v>
      </c>
      <c r="AQ172" s="103" t="e">
        <v>#REF!</v>
      </c>
      <c r="AR172" s="104" t="e">
        <v>#REF!</v>
      </c>
      <c r="AS172" s="22" t="e">
        <v>#REF!</v>
      </c>
      <c r="AT172" s="101" t="e">
        <v>#REF!</v>
      </c>
      <c r="AU172" s="103" t="e">
        <v>#REF!</v>
      </c>
      <c r="AV172" s="104" t="e">
        <v>#REF!</v>
      </c>
      <c r="AW172" s="103" t="e">
        <v>#REF!</v>
      </c>
      <c r="AX172" s="104" t="e">
        <v>#REF!</v>
      </c>
      <c r="AY172" s="103" t="e">
        <v>#REF!</v>
      </c>
      <c r="AZ172" s="104" t="e">
        <v>#REF!</v>
      </c>
      <c r="BA172" s="103" t="e">
        <v>#REF!</v>
      </c>
      <c r="BB172" s="104" t="e">
        <v>#REF!</v>
      </c>
      <c r="BC172" s="103" t="e">
        <v>#REF!</v>
      </c>
      <c r="BD172" s="104" t="e">
        <v>#REF!</v>
      </c>
      <c r="BE172" s="103" t="e">
        <v>#REF!</v>
      </c>
      <c r="BF172" s="104" t="e">
        <v>#REF!</v>
      </c>
      <c r="BG172" s="103" t="e">
        <v>#REF!</v>
      </c>
      <c r="BH172" s="104" t="e">
        <v>#REF!</v>
      </c>
      <c r="BI172" s="103" t="e">
        <v>#REF!</v>
      </c>
      <c r="BJ172" s="104" t="e">
        <v>#REF!</v>
      </c>
      <c r="BK172" s="103" t="e">
        <v>#REF!</v>
      </c>
      <c r="BL172" s="104" t="e">
        <v>#REF!</v>
      </c>
      <c r="BM172" s="103" t="e">
        <v>#REF!</v>
      </c>
      <c r="BN172" s="104" t="e">
        <v>#REF!</v>
      </c>
      <c r="BO172" s="103" t="e">
        <v>#REF!</v>
      </c>
      <c r="BP172" s="104" t="e">
        <v>#REF!</v>
      </c>
      <c r="BQ172" s="103" t="e">
        <v>#REF!</v>
      </c>
      <c r="BR172" s="101" t="e">
        <v>#REF!</v>
      </c>
      <c r="BS172" s="103" t="e">
        <v>#REF!</v>
      </c>
      <c r="BT172" s="102" t="e">
        <v>#REF!</v>
      </c>
      <c r="BU172" s="103" t="e">
        <v>#REF!</v>
      </c>
      <c r="BV172" s="102" t="e">
        <v>#REF!</v>
      </c>
      <c r="BW172" s="103" t="e">
        <v>#REF!</v>
      </c>
      <c r="BX172" s="102" t="e">
        <v>#REF!</v>
      </c>
      <c r="BY172" s="103" t="e">
        <v>#REF!</v>
      </c>
      <c r="BZ172" s="102" t="e">
        <v>#REF!</v>
      </c>
      <c r="CA172" s="103" t="e">
        <v>#REF!</v>
      </c>
      <c r="CB172" s="102" t="e">
        <v>#REF!</v>
      </c>
      <c r="CC172" s="103" t="e">
        <v>#REF!</v>
      </c>
      <c r="CD172" s="101" t="e">
        <v>#REF!</v>
      </c>
      <c r="CE172" s="22" t="e">
        <v>#REF!</v>
      </c>
      <c r="CF172" s="101" t="e">
        <v>#REF!</v>
      </c>
      <c r="CG172" s="22" t="e">
        <v>#REF!</v>
      </c>
      <c r="CH172" s="101" t="e">
        <v>#REF!</v>
      </c>
      <c r="CI172" s="187" t="e">
        <v>#REF!</v>
      </c>
      <c r="CJ172" s="187" t="e">
        <v>#REF!</v>
      </c>
      <c r="CK172" s="8" t="e">
        <v>#REF!</v>
      </c>
      <c r="CL172" s="8" t="e">
        <v>#REF!</v>
      </c>
      <c r="CM172" s="8" t="e">
        <v>#REF!</v>
      </c>
      <c r="CN172" s="8" t="e">
        <v>#REF!</v>
      </c>
      <c r="CO172" s="8" t="e">
        <v>#REF!</v>
      </c>
    </row>
    <row r="173" spans="2:93" x14ac:dyDescent="0.25">
      <c r="B173" s="411"/>
      <c r="C173" s="237" t="str">
        <f t="shared" si="17"/>
        <v>2013OR</v>
      </c>
      <c r="D173" s="237">
        <f t="shared" si="18"/>
        <v>2013</v>
      </c>
      <c r="E173" s="237" t="s">
        <v>113</v>
      </c>
      <c r="F173" s="26" t="str">
        <f>VLOOKUP(E173,'Bases de Cálculo'!$B$9:$M$38,12,FALSE)</f>
        <v>Primario</v>
      </c>
      <c r="G173" s="26" t="str">
        <f>VLOOKUP(E173,'Bases de Cálculo'!$B$9:$N$38,13,FALSE)</f>
        <v>Renovable</v>
      </c>
      <c r="H173" s="237" t="e">
        <v>#REF!</v>
      </c>
      <c r="I173" s="96" t="e">
        <v>#REF!</v>
      </c>
      <c r="J173" s="22" t="e">
        <v>#REF!</v>
      </c>
      <c r="K173" s="97" t="e">
        <v>#REF!</v>
      </c>
      <c r="L173" s="22" t="e">
        <v>#REF!</v>
      </c>
      <c r="M173" s="97" t="e">
        <v>#REF!</v>
      </c>
      <c r="N173" s="22" t="e">
        <v>#REF!</v>
      </c>
      <c r="O173" s="97" t="e">
        <v>#REF!</v>
      </c>
      <c r="P173" s="22" t="e">
        <v>#REF!</v>
      </c>
      <c r="Q173" s="97" t="e">
        <v>#REF!</v>
      </c>
      <c r="R173" s="22" t="e">
        <v>#REF!</v>
      </c>
      <c r="S173" s="97" t="e">
        <v>#REF!</v>
      </c>
      <c r="T173" s="22" t="e">
        <v>#REF!</v>
      </c>
      <c r="U173" s="98" t="e">
        <v>#REF!</v>
      </c>
      <c r="V173" s="22" t="e">
        <v>#REF!</v>
      </c>
      <c r="W173" s="98" t="e">
        <v>#REF!</v>
      </c>
      <c r="X173" s="22" t="e">
        <v>#REF!</v>
      </c>
      <c r="Y173" s="99" t="e">
        <v>#REF!</v>
      </c>
      <c r="Z173" s="22" t="e">
        <v>#REF!</v>
      </c>
      <c r="AA173" s="113" t="e">
        <v>#REF!</v>
      </c>
      <c r="AB173" s="22" t="e">
        <v>#REF!</v>
      </c>
      <c r="AC173" s="113" t="e">
        <v>#REF!</v>
      </c>
      <c r="AD173" s="22" t="e">
        <v>#REF!</v>
      </c>
      <c r="AE173" s="113" t="e">
        <v>#REF!</v>
      </c>
      <c r="AF173" s="22" t="e">
        <v>#REF!</v>
      </c>
      <c r="AG173" s="113" t="e">
        <v>#REF!</v>
      </c>
      <c r="AH173" s="22" t="e">
        <v>#REF!</v>
      </c>
      <c r="AI173" s="113" t="e">
        <v>#REF!</v>
      </c>
      <c r="AJ173" s="22" t="e">
        <v>#REF!</v>
      </c>
      <c r="AK173" s="99" t="e">
        <v>#REF!</v>
      </c>
      <c r="AL173" s="96" t="e">
        <v>#REF!</v>
      </c>
      <c r="AM173" s="115" t="e">
        <v>#REF!</v>
      </c>
      <c r="AN173" s="117" t="e">
        <v>#REF!</v>
      </c>
      <c r="AO173" s="100" t="e">
        <v>#REF!</v>
      </c>
      <c r="AP173" s="101" t="e">
        <v>#REF!</v>
      </c>
      <c r="AQ173" s="103" t="e">
        <v>#REF!</v>
      </c>
      <c r="AR173" s="104" t="e">
        <v>#REF!</v>
      </c>
      <c r="AS173" s="22" t="e">
        <v>#REF!</v>
      </c>
      <c r="AT173" s="101" t="e">
        <v>#REF!</v>
      </c>
      <c r="AU173" s="103" t="e">
        <v>#REF!</v>
      </c>
      <c r="AV173" s="104" t="e">
        <v>#REF!</v>
      </c>
      <c r="AW173" s="103" t="e">
        <v>#REF!</v>
      </c>
      <c r="AX173" s="104" t="e">
        <v>#REF!</v>
      </c>
      <c r="AY173" s="103" t="e">
        <v>#REF!</v>
      </c>
      <c r="AZ173" s="104" t="e">
        <v>#REF!</v>
      </c>
      <c r="BA173" s="103" t="e">
        <v>#REF!</v>
      </c>
      <c r="BB173" s="104" t="e">
        <v>#REF!</v>
      </c>
      <c r="BC173" s="103" t="e">
        <v>#REF!</v>
      </c>
      <c r="BD173" s="104" t="e">
        <v>#REF!</v>
      </c>
      <c r="BE173" s="103" t="e">
        <v>#REF!</v>
      </c>
      <c r="BF173" s="104" t="e">
        <v>#REF!</v>
      </c>
      <c r="BG173" s="103" t="e">
        <v>#REF!</v>
      </c>
      <c r="BH173" s="104" t="e">
        <v>#REF!</v>
      </c>
      <c r="BI173" s="103" t="e">
        <v>#REF!</v>
      </c>
      <c r="BJ173" s="104" t="e">
        <v>#REF!</v>
      </c>
      <c r="BK173" s="103" t="e">
        <v>#REF!</v>
      </c>
      <c r="BL173" s="104" t="e">
        <v>#REF!</v>
      </c>
      <c r="BM173" s="103" t="e">
        <v>#REF!</v>
      </c>
      <c r="BN173" s="104" t="e">
        <v>#REF!</v>
      </c>
      <c r="BO173" s="103" t="e">
        <v>#REF!</v>
      </c>
      <c r="BP173" s="104" t="e">
        <v>#REF!</v>
      </c>
      <c r="BQ173" s="103" t="e">
        <v>#REF!</v>
      </c>
      <c r="BR173" s="101" t="e">
        <v>#REF!</v>
      </c>
      <c r="BS173" s="103" t="e">
        <v>#REF!</v>
      </c>
      <c r="BT173" s="102" t="e">
        <v>#REF!</v>
      </c>
      <c r="BU173" s="103" t="e">
        <v>#REF!</v>
      </c>
      <c r="BV173" s="102" t="e">
        <v>#REF!</v>
      </c>
      <c r="BW173" s="103" t="e">
        <v>#REF!</v>
      </c>
      <c r="BX173" s="102" t="e">
        <v>#REF!</v>
      </c>
      <c r="BY173" s="103" t="e">
        <v>#REF!</v>
      </c>
      <c r="BZ173" s="102" t="e">
        <v>#REF!</v>
      </c>
      <c r="CA173" s="103" t="e">
        <v>#REF!</v>
      </c>
      <c r="CB173" s="102" t="e">
        <v>#REF!</v>
      </c>
      <c r="CC173" s="103" t="e">
        <v>#REF!</v>
      </c>
      <c r="CD173" s="101" t="e">
        <v>#REF!</v>
      </c>
      <c r="CE173" s="22" t="e">
        <v>#REF!</v>
      </c>
      <c r="CF173" s="101" t="e">
        <v>#REF!</v>
      </c>
      <c r="CG173" s="22" t="e">
        <v>#REF!</v>
      </c>
      <c r="CH173" s="101" t="e">
        <v>#REF!</v>
      </c>
      <c r="CI173" s="187" t="e">
        <v>#REF!</v>
      </c>
      <c r="CJ173" s="187" t="e">
        <v>#REF!</v>
      </c>
      <c r="CK173" s="8" t="e">
        <v>#REF!</v>
      </c>
      <c r="CL173" s="8" t="e">
        <v>#REF!</v>
      </c>
      <c r="CM173" s="8" t="e">
        <v>#REF!</v>
      </c>
      <c r="CN173" s="8" t="e">
        <v>#REF!</v>
      </c>
      <c r="CO173" s="8" t="e">
        <v>#REF!</v>
      </c>
    </row>
    <row r="174" spans="2:93" x14ac:dyDescent="0.25">
      <c r="B174" s="410" t="s">
        <v>42</v>
      </c>
      <c r="C174" s="15" t="str">
        <f t="shared" si="17"/>
        <v>2013TOTALS</v>
      </c>
      <c r="D174" s="238">
        <f t="shared" si="18"/>
        <v>2013</v>
      </c>
      <c r="E174" s="15" t="s">
        <v>258</v>
      </c>
      <c r="F174" s="87" t="e">
        <f>VLOOKUP(E174,'Bases de Cálculo'!$B$9:$M$38,12,FALSE)</f>
        <v>#N/A</v>
      </c>
      <c r="G174" s="87" t="e">
        <f>VLOOKUP(E174,'Bases de Cálculo'!$B$9:$N$38,13,FALSE)</f>
        <v>#N/A</v>
      </c>
      <c r="H174" s="238" t="e">
        <v>#REF!</v>
      </c>
      <c r="I174" s="156" t="e">
        <v>#REF!</v>
      </c>
      <c r="J174" s="22" t="e">
        <v>#REF!</v>
      </c>
      <c r="K174" s="23" t="e">
        <v>#REF!</v>
      </c>
      <c r="L174" s="22" t="e">
        <v>#REF!</v>
      </c>
      <c r="M174" s="23" t="e">
        <v>#REF!</v>
      </c>
      <c r="N174" s="22" t="e">
        <v>#REF!</v>
      </c>
      <c r="O174" s="23" t="e">
        <v>#REF!</v>
      </c>
      <c r="P174" s="22" t="e">
        <v>#REF!</v>
      </c>
      <c r="Q174" s="23" t="e">
        <v>#REF!</v>
      </c>
      <c r="R174" s="22" t="e">
        <v>#REF!</v>
      </c>
      <c r="S174" s="23" t="e">
        <v>#REF!</v>
      </c>
      <c r="T174" s="22" t="e">
        <v>#REF!</v>
      </c>
      <c r="U174" s="23" t="e">
        <v>#REF!</v>
      </c>
      <c r="V174" s="22" t="e">
        <v>#REF!</v>
      </c>
      <c r="W174" s="23" t="e">
        <v>#REF!</v>
      </c>
      <c r="X174" s="22" t="e">
        <v>#REF!</v>
      </c>
      <c r="Y174" s="156" t="e">
        <v>#REF!</v>
      </c>
      <c r="Z174" s="22" t="e">
        <v>#REF!</v>
      </c>
      <c r="AA174" s="23" t="e">
        <v>#REF!</v>
      </c>
      <c r="AB174" s="22" t="e">
        <v>#REF!</v>
      </c>
      <c r="AC174" s="23" t="e">
        <v>#REF!</v>
      </c>
      <c r="AD174" s="22" t="e">
        <v>#REF!</v>
      </c>
      <c r="AE174" s="23" t="e">
        <v>#REF!</v>
      </c>
      <c r="AF174" s="22" t="e">
        <v>#REF!</v>
      </c>
      <c r="AG174" s="23" t="e">
        <v>#REF!</v>
      </c>
      <c r="AH174" s="22" t="e">
        <v>#REF!</v>
      </c>
      <c r="AI174" s="23" t="e">
        <v>#REF!</v>
      </c>
      <c r="AJ174" s="22" t="e">
        <v>#REF!</v>
      </c>
      <c r="AK174" s="23" t="e">
        <v>#REF!</v>
      </c>
      <c r="AL174" s="156" t="e">
        <v>#REF!</v>
      </c>
      <c r="AM174" s="22" t="e">
        <v>#REF!</v>
      </c>
      <c r="AN174" s="156" t="e">
        <v>#REF!</v>
      </c>
      <c r="AO174" s="22" t="e">
        <v>#REF!</v>
      </c>
      <c r="AP174" s="23" t="e">
        <v>#REF!</v>
      </c>
      <c r="AQ174" s="22" t="e">
        <v>#REF!</v>
      </c>
      <c r="AR174" s="23" t="e">
        <v>#REF!</v>
      </c>
      <c r="AS174" s="22" t="e">
        <v>#REF!</v>
      </c>
      <c r="AT174" s="156" t="e">
        <v>#REF!</v>
      </c>
      <c r="AU174" s="22" t="e">
        <v>#REF!</v>
      </c>
      <c r="AV174" s="23" t="e">
        <v>#REF!</v>
      </c>
      <c r="AW174" s="22" t="e">
        <v>#REF!</v>
      </c>
      <c r="AX174" s="23" t="e">
        <v>#REF!</v>
      </c>
      <c r="AY174" s="22" t="e">
        <v>#REF!</v>
      </c>
      <c r="AZ174" s="23" t="e">
        <v>#REF!</v>
      </c>
      <c r="BA174" s="22" t="e">
        <v>#REF!</v>
      </c>
      <c r="BB174" s="23" t="e">
        <v>#REF!</v>
      </c>
      <c r="BC174" s="22" t="e">
        <v>#REF!</v>
      </c>
      <c r="BD174" s="23" t="e">
        <v>#REF!</v>
      </c>
      <c r="BE174" s="22" t="e">
        <v>#REF!</v>
      </c>
      <c r="BF174" s="23" t="e">
        <v>#REF!</v>
      </c>
      <c r="BG174" s="22" t="e">
        <v>#REF!</v>
      </c>
      <c r="BH174" s="23" t="e">
        <v>#REF!</v>
      </c>
      <c r="BI174" s="22" t="e">
        <v>#REF!</v>
      </c>
      <c r="BJ174" s="23" t="e">
        <v>#REF!</v>
      </c>
      <c r="BK174" s="22" t="e">
        <v>#REF!</v>
      </c>
      <c r="BL174" s="23" t="e">
        <v>#REF!</v>
      </c>
      <c r="BM174" s="22" t="e">
        <v>#REF!</v>
      </c>
      <c r="BN174" s="23" t="e">
        <v>#REF!</v>
      </c>
      <c r="BO174" s="22" t="e">
        <v>#REF!</v>
      </c>
      <c r="BP174" s="23" t="e">
        <v>#REF!</v>
      </c>
      <c r="BQ174" s="22" t="e">
        <v>#REF!</v>
      </c>
      <c r="BR174" s="156" t="e">
        <v>#REF!</v>
      </c>
      <c r="BS174" s="22" t="e">
        <v>#REF!</v>
      </c>
      <c r="BT174" s="23" t="e">
        <v>#REF!</v>
      </c>
      <c r="BU174" s="22" t="e">
        <v>#REF!</v>
      </c>
      <c r="BV174" s="23" t="e">
        <v>#REF!</v>
      </c>
      <c r="BW174" s="22" t="e">
        <v>#REF!</v>
      </c>
      <c r="BX174" s="23" t="e">
        <v>#REF!</v>
      </c>
      <c r="BY174" s="22" t="e">
        <v>#REF!</v>
      </c>
      <c r="BZ174" s="23" t="e">
        <v>#REF!</v>
      </c>
      <c r="CA174" s="22" t="e">
        <v>#REF!</v>
      </c>
      <c r="CB174" s="23" t="e">
        <v>#REF!</v>
      </c>
      <c r="CC174" s="22" t="e">
        <v>#REF!</v>
      </c>
      <c r="CD174" s="156" t="e">
        <v>#REF!</v>
      </c>
      <c r="CE174" s="22" t="e">
        <v>#REF!</v>
      </c>
      <c r="CF174" s="156" t="e">
        <v>#REF!</v>
      </c>
      <c r="CG174" s="22" t="e">
        <v>#REF!</v>
      </c>
      <c r="CH174" s="156" t="e">
        <v>#REF!</v>
      </c>
      <c r="CI174" s="187" t="e">
        <v>#REF!</v>
      </c>
      <c r="CJ174" s="187" t="e">
        <v>#REF!</v>
      </c>
      <c r="CK174" s="8" t="e">
        <v>#REF!</v>
      </c>
      <c r="CL174" s="8" t="e">
        <v>#REF!</v>
      </c>
      <c r="CM174" s="8" t="e">
        <v>#REF!</v>
      </c>
      <c r="CN174" s="8" t="e">
        <v>#REF!</v>
      </c>
      <c r="CO174" s="8" t="e">
        <v>#REF!</v>
      </c>
    </row>
    <row r="175" spans="2:93" x14ac:dyDescent="0.25">
      <c r="B175" s="410"/>
      <c r="C175" s="15" t="str">
        <f t="shared" si="17"/>
        <v>2013AC</v>
      </c>
      <c r="D175" s="238">
        <f t="shared" si="18"/>
        <v>2013</v>
      </c>
      <c r="E175" s="15" t="s">
        <v>28</v>
      </c>
      <c r="F175" s="87" t="str">
        <f>VLOOKUP(E175,'Bases de Cálculo'!$B$9:$M$38,12,FALSE)</f>
        <v>Secundario</v>
      </c>
      <c r="G175" s="87" t="str">
        <f>VLOOKUP(E175,'Bases de Cálculo'!$B$9:$N$38,13,FALSE)</f>
        <v>Renovable</v>
      </c>
      <c r="H175" s="238" t="e">
        <v>#REF!</v>
      </c>
      <c r="I175" s="96" t="e">
        <v>#REF!</v>
      </c>
      <c r="J175" s="22" t="e">
        <v>#REF!</v>
      </c>
      <c r="K175" s="97" t="e">
        <v>#REF!</v>
      </c>
      <c r="L175" s="22" t="e">
        <v>#REF!</v>
      </c>
      <c r="M175" s="97" t="e">
        <v>#REF!</v>
      </c>
      <c r="N175" s="22" t="e">
        <v>#REF!</v>
      </c>
      <c r="O175" s="97" t="e">
        <v>#REF!</v>
      </c>
      <c r="P175" s="22" t="e">
        <v>#REF!</v>
      </c>
      <c r="Q175" s="97" t="e">
        <v>#REF!</v>
      </c>
      <c r="R175" s="22" t="e">
        <v>#REF!</v>
      </c>
      <c r="S175" s="97" t="e">
        <v>#REF!</v>
      </c>
      <c r="T175" s="22" t="e">
        <v>#REF!</v>
      </c>
      <c r="U175" s="98" t="e">
        <v>#REF!</v>
      </c>
      <c r="V175" s="22" t="e">
        <v>#REF!</v>
      </c>
      <c r="W175" s="98" t="e">
        <v>#REF!</v>
      </c>
      <c r="X175" s="22" t="e">
        <v>#REF!</v>
      </c>
      <c r="Y175" s="99" t="e">
        <v>#REF!</v>
      </c>
      <c r="Z175" s="22" t="e">
        <v>#REF!</v>
      </c>
      <c r="AA175" s="113" t="e">
        <v>#REF!</v>
      </c>
      <c r="AB175" s="22" t="e">
        <v>#REF!</v>
      </c>
      <c r="AC175" s="113" t="e">
        <v>#REF!</v>
      </c>
      <c r="AD175" s="22" t="e">
        <v>#REF!</v>
      </c>
      <c r="AE175" s="113" t="e">
        <v>#REF!</v>
      </c>
      <c r="AF175" s="22" t="e">
        <v>#REF!</v>
      </c>
      <c r="AG175" s="113" t="e">
        <v>#REF!</v>
      </c>
      <c r="AH175" s="22" t="e">
        <v>#REF!</v>
      </c>
      <c r="AI175" s="113" t="e">
        <v>#REF!</v>
      </c>
      <c r="AJ175" s="22" t="e">
        <v>#REF!</v>
      </c>
      <c r="AK175" s="99" t="e">
        <v>#REF!</v>
      </c>
      <c r="AL175" s="96" t="e">
        <v>#REF!</v>
      </c>
      <c r="AM175" s="115" t="e">
        <v>#REF!</v>
      </c>
      <c r="AN175" s="117" t="e">
        <v>#REF!</v>
      </c>
      <c r="AO175" s="100" t="e">
        <v>#REF!</v>
      </c>
      <c r="AP175" s="101" t="e">
        <v>#REF!</v>
      </c>
      <c r="AQ175" s="103" t="e">
        <v>#REF!</v>
      </c>
      <c r="AR175" s="104" t="e">
        <v>#REF!</v>
      </c>
      <c r="AS175" s="22" t="e">
        <v>#REF!</v>
      </c>
      <c r="AT175" s="101" t="e">
        <v>#REF!</v>
      </c>
      <c r="AU175" s="103" t="e">
        <v>#REF!</v>
      </c>
      <c r="AV175" s="104" t="e">
        <v>#REF!</v>
      </c>
      <c r="AW175" s="103" t="e">
        <v>#REF!</v>
      </c>
      <c r="AX175" s="104" t="e">
        <v>#REF!</v>
      </c>
      <c r="AY175" s="103" t="e">
        <v>#REF!</v>
      </c>
      <c r="AZ175" s="104" t="e">
        <v>#REF!</v>
      </c>
      <c r="BA175" s="103" t="e">
        <v>#REF!</v>
      </c>
      <c r="BB175" s="104" t="e">
        <v>#REF!</v>
      </c>
      <c r="BC175" s="103" t="e">
        <v>#REF!</v>
      </c>
      <c r="BD175" s="104" t="e">
        <v>#REF!</v>
      </c>
      <c r="BE175" s="103" t="e">
        <v>#REF!</v>
      </c>
      <c r="BF175" s="104" t="e">
        <v>#REF!</v>
      </c>
      <c r="BG175" s="103" t="e">
        <v>#REF!</v>
      </c>
      <c r="BH175" s="104" t="e">
        <v>#REF!</v>
      </c>
      <c r="BI175" s="103" t="e">
        <v>#REF!</v>
      </c>
      <c r="BJ175" s="104" t="e">
        <v>#REF!</v>
      </c>
      <c r="BK175" s="103" t="e">
        <v>#REF!</v>
      </c>
      <c r="BL175" s="104" t="e">
        <v>#REF!</v>
      </c>
      <c r="BM175" s="103" t="e">
        <v>#REF!</v>
      </c>
      <c r="BN175" s="104" t="e">
        <v>#REF!</v>
      </c>
      <c r="BO175" s="103" t="e">
        <v>#REF!</v>
      </c>
      <c r="BP175" s="104" t="e">
        <v>#REF!</v>
      </c>
      <c r="BQ175" s="103" t="e">
        <v>#REF!</v>
      </c>
      <c r="BR175" s="101" t="e">
        <v>#REF!</v>
      </c>
      <c r="BS175" s="103" t="e">
        <v>#REF!</v>
      </c>
      <c r="BT175" s="102" t="e">
        <v>#REF!</v>
      </c>
      <c r="BU175" s="103" t="e">
        <v>#REF!</v>
      </c>
      <c r="BV175" s="102" t="e">
        <v>#REF!</v>
      </c>
      <c r="BW175" s="103" t="e">
        <v>#REF!</v>
      </c>
      <c r="BX175" s="102" t="e">
        <v>#REF!</v>
      </c>
      <c r="BY175" s="103" t="e">
        <v>#REF!</v>
      </c>
      <c r="BZ175" s="102" t="e">
        <v>#REF!</v>
      </c>
      <c r="CA175" s="103" t="e">
        <v>#REF!</v>
      </c>
      <c r="CB175" s="102" t="e">
        <v>#REF!</v>
      </c>
      <c r="CC175" s="103" t="e">
        <v>#REF!</v>
      </c>
      <c r="CD175" s="101" t="e">
        <v>#REF!</v>
      </c>
      <c r="CE175" s="22" t="e">
        <v>#REF!</v>
      </c>
      <c r="CF175" s="101" t="e">
        <v>#REF!</v>
      </c>
      <c r="CG175" s="22" t="e">
        <v>#REF!</v>
      </c>
      <c r="CH175" s="101" t="e">
        <v>#REF!</v>
      </c>
      <c r="CI175" s="187" t="e">
        <v>#REF!</v>
      </c>
      <c r="CJ175" s="187" t="e">
        <v>#REF!</v>
      </c>
      <c r="CK175" s="8" t="e">
        <v>#REF!</v>
      </c>
      <c r="CL175" s="8" t="e">
        <v>#REF!</v>
      </c>
      <c r="CM175" s="8" t="e">
        <v>#REF!</v>
      </c>
      <c r="CN175" s="8" t="e">
        <v>#REF!</v>
      </c>
      <c r="CO175" s="8" t="e">
        <v>#REF!</v>
      </c>
    </row>
    <row r="176" spans="2:93" x14ac:dyDescent="0.25">
      <c r="B176" s="410"/>
      <c r="C176" s="15" t="str">
        <f t="shared" si="17"/>
        <v>2013BI</v>
      </c>
      <c r="D176" s="238">
        <f t="shared" si="18"/>
        <v>2013</v>
      </c>
      <c r="E176" s="15" t="s">
        <v>29</v>
      </c>
      <c r="F176" s="87" t="str">
        <f>VLOOKUP(E176,'Bases de Cálculo'!$B$9:$M$38,12,FALSE)</f>
        <v>Secundario</v>
      </c>
      <c r="G176" s="87" t="str">
        <f>VLOOKUP(E176,'Bases de Cálculo'!$B$9:$N$38,13,FALSE)</f>
        <v>Renovable</v>
      </c>
      <c r="H176" s="238" t="e">
        <v>#REF!</v>
      </c>
      <c r="I176" s="96" t="e">
        <v>#REF!</v>
      </c>
      <c r="J176" s="22" t="e">
        <v>#REF!</v>
      </c>
      <c r="K176" s="97" t="e">
        <v>#REF!</v>
      </c>
      <c r="L176" s="22" t="e">
        <v>#REF!</v>
      </c>
      <c r="M176" s="97" t="e">
        <v>#REF!</v>
      </c>
      <c r="N176" s="22" t="e">
        <v>#REF!</v>
      </c>
      <c r="O176" s="97" t="e">
        <v>#REF!</v>
      </c>
      <c r="P176" s="22" t="e">
        <v>#REF!</v>
      </c>
      <c r="Q176" s="97" t="e">
        <v>#REF!</v>
      </c>
      <c r="R176" s="22" t="e">
        <v>#REF!</v>
      </c>
      <c r="S176" s="97" t="e">
        <v>#REF!</v>
      </c>
      <c r="T176" s="22" t="e">
        <v>#REF!</v>
      </c>
      <c r="U176" s="98" t="e">
        <v>#REF!</v>
      </c>
      <c r="V176" s="22" t="e">
        <v>#REF!</v>
      </c>
      <c r="W176" s="98" t="e">
        <v>#REF!</v>
      </c>
      <c r="X176" s="22" t="e">
        <v>#REF!</v>
      </c>
      <c r="Y176" s="99" t="e">
        <v>#REF!</v>
      </c>
      <c r="Z176" s="22" t="e">
        <v>#REF!</v>
      </c>
      <c r="AA176" s="113" t="e">
        <v>#REF!</v>
      </c>
      <c r="AB176" s="22" t="e">
        <v>#REF!</v>
      </c>
      <c r="AC176" s="113" t="e">
        <v>#REF!</v>
      </c>
      <c r="AD176" s="22" t="e">
        <v>#REF!</v>
      </c>
      <c r="AE176" s="113" t="e">
        <v>#REF!</v>
      </c>
      <c r="AF176" s="22" t="e">
        <v>#REF!</v>
      </c>
      <c r="AG176" s="113" t="e">
        <v>#REF!</v>
      </c>
      <c r="AH176" s="22" t="e">
        <v>#REF!</v>
      </c>
      <c r="AI176" s="113" t="e">
        <v>#REF!</v>
      </c>
      <c r="AJ176" s="22" t="e">
        <v>#REF!</v>
      </c>
      <c r="AK176" s="99" t="e">
        <v>#REF!</v>
      </c>
      <c r="AL176" s="96" t="e">
        <v>#REF!</v>
      </c>
      <c r="AM176" s="115" t="e">
        <v>#REF!</v>
      </c>
      <c r="AN176" s="117" t="e">
        <v>#REF!</v>
      </c>
      <c r="AO176" s="100" t="e">
        <v>#REF!</v>
      </c>
      <c r="AP176" s="101" t="e">
        <v>#REF!</v>
      </c>
      <c r="AQ176" s="103" t="e">
        <v>#REF!</v>
      </c>
      <c r="AR176" s="104" t="e">
        <v>#REF!</v>
      </c>
      <c r="AS176" s="22" t="e">
        <v>#REF!</v>
      </c>
      <c r="AT176" s="101" t="e">
        <v>#REF!</v>
      </c>
      <c r="AU176" s="103" t="e">
        <v>#REF!</v>
      </c>
      <c r="AV176" s="104" t="e">
        <v>#REF!</v>
      </c>
      <c r="AW176" s="103" t="e">
        <v>#REF!</v>
      </c>
      <c r="AX176" s="104" t="e">
        <v>#REF!</v>
      </c>
      <c r="AY176" s="103" t="e">
        <v>#REF!</v>
      </c>
      <c r="AZ176" s="104" t="e">
        <v>#REF!</v>
      </c>
      <c r="BA176" s="103" t="e">
        <v>#REF!</v>
      </c>
      <c r="BB176" s="104" t="e">
        <v>#REF!</v>
      </c>
      <c r="BC176" s="103" t="e">
        <v>#REF!</v>
      </c>
      <c r="BD176" s="104" t="e">
        <v>#REF!</v>
      </c>
      <c r="BE176" s="103" t="e">
        <v>#REF!</v>
      </c>
      <c r="BF176" s="104" t="e">
        <v>#REF!</v>
      </c>
      <c r="BG176" s="103" t="e">
        <v>#REF!</v>
      </c>
      <c r="BH176" s="104" t="e">
        <v>#REF!</v>
      </c>
      <c r="BI176" s="103" t="e">
        <v>#REF!</v>
      </c>
      <c r="BJ176" s="104" t="e">
        <v>#REF!</v>
      </c>
      <c r="BK176" s="103" t="e">
        <v>#REF!</v>
      </c>
      <c r="BL176" s="104" t="e">
        <v>#REF!</v>
      </c>
      <c r="BM176" s="103" t="e">
        <v>#REF!</v>
      </c>
      <c r="BN176" s="104" t="e">
        <v>#REF!</v>
      </c>
      <c r="BO176" s="103" t="e">
        <v>#REF!</v>
      </c>
      <c r="BP176" s="104" t="e">
        <v>#REF!</v>
      </c>
      <c r="BQ176" s="103" t="e">
        <v>#REF!</v>
      </c>
      <c r="BR176" s="101" t="e">
        <v>#REF!</v>
      </c>
      <c r="BS176" s="103" t="e">
        <v>#REF!</v>
      </c>
      <c r="BT176" s="102" t="e">
        <v>#REF!</v>
      </c>
      <c r="BU176" s="103" t="e">
        <v>#REF!</v>
      </c>
      <c r="BV176" s="102" t="e">
        <v>#REF!</v>
      </c>
      <c r="BW176" s="103" t="e">
        <v>#REF!</v>
      </c>
      <c r="BX176" s="102" t="e">
        <v>#REF!</v>
      </c>
      <c r="BY176" s="103" t="e">
        <v>#REF!</v>
      </c>
      <c r="BZ176" s="102" t="e">
        <v>#REF!</v>
      </c>
      <c r="CA176" s="103" t="e">
        <v>#REF!</v>
      </c>
      <c r="CB176" s="102" t="e">
        <v>#REF!</v>
      </c>
      <c r="CC176" s="103" t="e">
        <v>#REF!</v>
      </c>
      <c r="CD176" s="101" t="e">
        <v>#REF!</v>
      </c>
      <c r="CE176" s="22" t="e">
        <v>#REF!</v>
      </c>
      <c r="CF176" s="101" t="e">
        <v>#REF!</v>
      </c>
      <c r="CG176" s="22" t="e">
        <v>#REF!</v>
      </c>
      <c r="CH176" s="101" t="e">
        <v>#REF!</v>
      </c>
      <c r="CI176" s="187" t="e">
        <v>#REF!</v>
      </c>
      <c r="CJ176" s="187" t="e">
        <v>#REF!</v>
      </c>
      <c r="CK176" s="8" t="e">
        <v>#REF!</v>
      </c>
      <c r="CL176" s="8" t="e">
        <v>#REF!</v>
      </c>
      <c r="CM176" s="8" t="e">
        <v>#REF!</v>
      </c>
      <c r="CN176" s="8" t="e">
        <v>#REF!</v>
      </c>
      <c r="CO176" s="8" t="e">
        <v>#REF!</v>
      </c>
    </row>
    <row r="177" spans="2:93" x14ac:dyDescent="0.25">
      <c r="B177" s="410"/>
      <c r="C177" s="15" t="str">
        <f t="shared" si="17"/>
        <v>2013CL</v>
      </c>
      <c r="D177" s="238">
        <f t="shared" si="18"/>
        <v>2013</v>
      </c>
      <c r="E177" s="15" t="s">
        <v>30</v>
      </c>
      <c r="F177" s="87" t="str">
        <f>VLOOKUP(E177,'Bases de Cálculo'!$B$9:$M$38,12,FALSE)</f>
        <v>Secundario</v>
      </c>
      <c r="G177" s="87" t="str">
        <f>VLOOKUP(E177,'Bases de Cálculo'!$B$9:$N$38,13,FALSE)</f>
        <v>Renovable</v>
      </c>
      <c r="H177" s="238" t="e">
        <v>#REF!</v>
      </c>
      <c r="I177" s="96" t="e">
        <v>#REF!</v>
      </c>
      <c r="J177" s="22" t="e">
        <v>#REF!</v>
      </c>
      <c r="K177" s="97" t="e">
        <v>#REF!</v>
      </c>
      <c r="L177" s="22" t="e">
        <v>#REF!</v>
      </c>
      <c r="M177" s="97" t="e">
        <v>#REF!</v>
      </c>
      <c r="N177" s="22" t="e">
        <v>#REF!</v>
      </c>
      <c r="O177" s="97" t="e">
        <v>#REF!</v>
      </c>
      <c r="P177" s="22" t="e">
        <v>#REF!</v>
      </c>
      <c r="Q177" s="97" t="e">
        <v>#REF!</v>
      </c>
      <c r="R177" s="22" t="e">
        <v>#REF!</v>
      </c>
      <c r="S177" s="97" t="e">
        <v>#REF!</v>
      </c>
      <c r="T177" s="22" t="e">
        <v>#REF!</v>
      </c>
      <c r="U177" s="98" t="e">
        <v>#REF!</v>
      </c>
      <c r="V177" s="22" t="e">
        <v>#REF!</v>
      </c>
      <c r="W177" s="98" t="e">
        <v>#REF!</v>
      </c>
      <c r="X177" s="22" t="e">
        <v>#REF!</v>
      </c>
      <c r="Y177" s="99" t="e">
        <v>#REF!</v>
      </c>
      <c r="Z177" s="22" t="e">
        <v>#REF!</v>
      </c>
      <c r="AA177" s="113" t="e">
        <v>#REF!</v>
      </c>
      <c r="AB177" s="22" t="e">
        <v>#REF!</v>
      </c>
      <c r="AC177" s="113" t="e">
        <v>#REF!</v>
      </c>
      <c r="AD177" s="22" t="e">
        <v>#REF!</v>
      </c>
      <c r="AE177" s="113" t="e">
        <v>#REF!</v>
      </c>
      <c r="AF177" s="22" t="e">
        <v>#REF!</v>
      </c>
      <c r="AG177" s="113" t="e">
        <v>#REF!</v>
      </c>
      <c r="AH177" s="22" t="e">
        <v>#REF!</v>
      </c>
      <c r="AI177" s="113" t="e">
        <v>#REF!</v>
      </c>
      <c r="AJ177" s="22" t="e">
        <v>#REF!</v>
      </c>
      <c r="AK177" s="99" t="e">
        <v>#REF!</v>
      </c>
      <c r="AL177" s="96" t="e">
        <v>#REF!</v>
      </c>
      <c r="AM177" s="115" t="e">
        <v>#REF!</v>
      </c>
      <c r="AN177" s="117" t="e">
        <v>#REF!</v>
      </c>
      <c r="AO177" s="100" t="e">
        <v>#REF!</v>
      </c>
      <c r="AP177" s="101" t="e">
        <v>#REF!</v>
      </c>
      <c r="AQ177" s="103" t="e">
        <v>#REF!</v>
      </c>
      <c r="AR177" s="104" t="e">
        <v>#REF!</v>
      </c>
      <c r="AS177" s="22" t="e">
        <v>#REF!</v>
      </c>
      <c r="AT177" s="101" t="e">
        <v>#REF!</v>
      </c>
      <c r="AU177" s="103" t="e">
        <v>#REF!</v>
      </c>
      <c r="AV177" s="104" t="e">
        <v>#REF!</v>
      </c>
      <c r="AW177" s="103" t="e">
        <v>#REF!</v>
      </c>
      <c r="AX177" s="104" t="e">
        <v>#REF!</v>
      </c>
      <c r="AY177" s="103" t="e">
        <v>#REF!</v>
      </c>
      <c r="AZ177" s="104" t="e">
        <v>#REF!</v>
      </c>
      <c r="BA177" s="103" t="e">
        <v>#REF!</v>
      </c>
      <c r="BB177" s="104" t="e">
        <v>#REF!</v>
      </c>
      <c r="BC177" s="103" t="e">
        <v>#REF!</v>
      </c>
      <c r="BD177" s="104" t="e">
        <v>#REF!</v>
      </c>
      <c r="BE177" s="103" t="e">
        <v>#REF!</v>
      </c>
      <c r="BF177" s="104" t="e">
        <v>#REF!</v>
      </c>
      <c r="BG177" s="103" t="e">
        <v>#REF!</v>
      </c>
      <c r="BH177" s="104" t="e">
        <v>#REF!</v>
      </c>
      <c r="BI177" s="103" t="e">
        <v>#REF!</v>
      </c>
      <c r="BJ177" s="104" t="e">
        <v>#REF!</v>
      </c>
      <c r="BK177" s="103" t="e">
        <v>#REF!</v>
      </c>
      <c r="BL177" s="104" t="e">
        <v>#REF!</v>
      </c>
      <c r="BM177" s="103" t="e">
        <v>#REF!</v>
      </c>
      <c r="BN177" s="104" t="e">
        <v>#REF!</v>
      </c>
      <c r="BO177" s="103" t="e">
        <v>#REF!</v>
      </c>
      <c r="BP177" s="104" t="e">
        <v>#REF!</v>
      </c>
      <c r="BQ177" s="103" t="e">
        <v>#REF!</v>
      </c>
      <c r="BR177" s="101" t="e">
        <v>#REF!</v>
      </c>
      <c r="BS177" s="103" t="e">
        <v>#REF!</v>
      </c>
      <c r="BT177" s="102" t="e">
        <v>#REF!</v>
      </c>
      <c r="BU177" s="103" t="e">
        <v>#REF!</v>
      </c>
      <c r="BV177" s="102" t="e">
        <v>#REF!</v>
      </c>
      <c r="BW177" s="103" t="e">
        <v>#REF!</v>
      </c>
      <c r="BX177" s="102" t="e">
        <v>#REF!</v>
      </c>
      <c r="BY177" s="103" t="e">
        <v>#REF!</v>
      </c>
      <c r="BZ177" s="102" t="e">
        <v>#REF!</v>
      </c>
      <c r="CA177" s="103" t="e">
        <v>#REF!</v>
      </c>
      <c r="CB177" s="102" t="e">
        <v>#REF!</v>
      </c>
      <c r="CC177" s="103" t="e">
        <v>#REF!</v>
      </c>
      <c r="CD177" s="101" t="e">
        <v>#REF!</v>
      </c>
      <c r="CE177" s="22" t="e">
        <v>#REF!</v>
      </c>
      <c r="CF177" s="101" t="e">
        <v>#REF!</v>
      </c>
      <c r="CG177" s="22" t="e">
        <v>#REF!</v>
      </c>
      <c r="CH177" s="101" t="e">
        <v>#REF!</v>
      </c>
      <c r="CI177" s="187" t="e">
        <v>#REF!</v>
      </c>
      <c r="CJ177" s="187" t="e">
        <v>#REF!</v>
      </c>
      <c r="CK177" s="8" t="e">
        <v>#REF!</v>
      </c>
      <c r="CL177" s="8" t="e">
        <v>#REF!</v>
      </c>
      <c r="CM177" s="8" t="e">
        <v>#REF!</v>
      </c>
      <c r="CN177" s="8" t="e">
        <v>#REF!</v>
      </c>
      <c r="CO177" s="8" t="e">
        <v>#REF!</v>
      </c>
    </row>
    <row r="178" spans="2:93" x14ac:dyDescent="0.25">
      <c r="B178" s="410"/>
      <c r="C178" s="15" t="str">
        <f t="shared" si="17"/>
        <v>2013CQ</v>
      </c>
      <c r="D178" s="238">
        <f t="shared" si="18"/>
        <v>2013</v>
      </c>
      <c r="E178" s="15" t="s">
        <v>31</v>
      </c>
      <c r="F178" s="87" t="str">
        <f>VLOOKUP(E178,'Bases de Cálculo'!$B$9:$M$38,12,FALSE)</f>
        <v>Secundario</v>
      </c>
      <c r="G178" s="87" t="str">
        <f>VLOOKUP(E178,'Bases de Cálculo'!$B$9:$N$38,13,FALSE)</f>
        <v>No Renovable</v>
      </c>
      <c r="H178" s="238" t="e">
        <v>#REF!</v>
      </c>
      <c r="I178" s="96" t="e">
        <v>#REF!</v>
      </c>
      <c r="J178" s="22" t="e">
        <v>#REF!</v>
      </c>
      <c r="K178" s="97" t="e">
        <v>#REF!</v>
      </c>
      <c r="L178" s="22" t="e">
        <v>#REF!</v>
      </c>
      <c r="M178" s="97" t="e">
        <v>#REF!</v>
      </c>
      <c r="N178" s="22" t="e">
        <v>#REF!</v>
      </c>
      <c r="O178" s="97" t="e">
        <v>#REF!</v>
      </c>
      <c r="P178" s="22" t="e">
        <v>#REF!</v>
      </c>
      <c r="Q178" s="97" t="e">
        <v>#REF!</v>
      </c>
      <c r="R178" s="22" t="e">
        <v>#REF!</v>
      </c>
      <c r="S178" s="97" t="e">
        <v>#REF!</v>
      </c>
      <c r="T178" s="22" t="e">
        <v>#REF!</v>
      </c>
      <c r="U178" s="98" t="e">
        <v>#REF!</v>
      </c>
      <c r="V178" s="22" t="e">
        <v>#REF!</v>
      </c>
      <c r="W178" s="98" t="e">
        <v>#REF!</v>
      </c>
      <c r="X178" s="22" t="e">
        <v>#REF!</v>
      </c>
      <c r="Y178" s="99" t="e">
        <v>#REF!</v>
      </c>
      <c r="Z178" s="22" t="e">
        <v>#REF!</v>
      </c>
      <c r="AA178" s="113" t="e">
        <v>#REF!</v>
      </c>
      <c r="AB178" s="22" t="e">
        <v>#REF!</v>
      </c>
      <c r="AC178" s="113" t="e">
        <v>#REF!</v>
      </c>
      <c r="AD178" s="22" t="e">
        <v>#REF!</v>
      </c>
      <c r="AE178" s="113" t="e">
        <v>#REF!</v>
      </c>
      <c r="AF178" s="22" t="e">
        <v>#REF!</v>
      </c>
      <c r="AG178" s="113" t="e">
        <v>#REF!</v>
      </c>
      <c r="AH178" s="22" t="e">
        <v>#REF!</v>
      </c>
      <c r="AI178" s="113" t="e">
        <v>#REF!</v>
      </c>
      <c r="AJ178" s="22" t="e">
        <v>#REF!</v>
      </c>
      <c r="AK178" s="99" t="e">
        <v>#REF!</v>
      </c>
      <c r="AL178" s="96" t="e">
        <v>#REF!</v>
      </c>
      <c r="AM178" s="115" t="e">
        <v>#REF!</v>
      </c>
      <c r="AN178" s="117" t="e">
        <v>#REF!</v>
      </c>
      <c r="AO178" s="100" t="e">
        <v>#REF!</v>
      </c>
      <c r="AP178" s="101" t="e">
        <v>#REF!</v>
      </c>
      <c r="AQ178" s="103" t="e">
        <v>#REF!</v>
      </c>
      <c r="AR178" s="104" t="e">
        <v>#REF!</v>
      </c>
      <c r="AS178" s="22" t="e">
        <v>#REF!</v>
      </c>
      <c r="AT178" s="101" t="e">
        <v>#REF!</v>
      </c>
      <c r="AU178" s="103" t="e">
        <v>#REF!</v>
      </c>
      <c r="AV178" s="104" t="e">
        <v>#REF!</v>
      </c>
      <c r="AW178" s="103" t="e">
        <v>#REF!</v>
      </c>
      <c r="AX178" s="104" t="e">
        <v>#REF!</v>
      </c>
      <c r="AY178" s="103" t="e">
        <v>#REF!</v>
      </c>
      <c r="AZ178" s="104" t="e">
        <v>#REF!</v>
      </c>
      <c r="BA178" s="103" t="e">
        <v>#REF!</v>
      </c>
      <c r="BB178" s="104" t="e">
        <v>#REF!</v>
      </c>
      <c r="BC178" s="103" t="e">
        <v>#REF!</v>
      </c>
      <c r="BD178" s="104" t="e">
        <v>#REF!</v>
      </c>
      <c r="BE178" s="103" t="e">
        <v>#REF!</v>
      </c>
      <c r="BF178" s="104" t="e">
        <v>#REF!</v>
      </c>
      <c r="BG178" s="103" t="e">
        <v>#REF!</v>
      </c>
      <c r="BH178" s="104" t="e">
        <v>#REF!</v>
      </c>
      <c r="BI178" s="103" t="e">
        <v>#REF!</v>
      </c>
      <c r="BJ178" s="104" t="e">
        <v>#REF!</v>
      </c>
      <c r="BK178" s="103" t="e">
        <v>#REF!</v>
      </c>
      <c r="BL178" s="104" t="e">
        <v>#REF!</v>
      </c>
      <c r="BM178" s="103" t="e">
        <v>#REF!</v>
      </c>
      <c r="BN178" s="104" t="e">
        <v>#REF!</v>
      </c>
      <c r="BO178" s="103" t="e">
        <v>#REF!</v>
      </c>
      <c r="BP178" s="104" t="e">
        <v>#REF!</v>
      </c>
      <c r="BQ178" s="103" t="e">
        <v>#REF!</v>
      </c>
      <c r="BR178" s="101" t="e">
        <v>#REF!</v>
      </c>
      <c r="BS178" s="103" t="e">
        <v>#REF!</v>
      </c>
      <c r="BT178" s="102" t="e">
        <v>#REF!</v>
      </c>
      <c r="BU178" s="103" t="e">
        <v>#REF!</v>
      </c>
      <c r="BV178" s="102" t="e">
        <v>#REF!</v>
      </c>
      <c r="BW178" s="103" t="e">
        <v>#REF!</v>
      </c>
      <c r="BX178" s="102" t="e">
        <v>#REF!</v>
      </c>
      <c r="BY178" s="103" t="e">
        <v>#REF!</v>
      </c>
      <c r="BZ178" s="102" t="e">
        <v>#REF!</v>
      </c>
      <c r="CA178" s="103" t="e">
        <v>#REF!</v>
      </c>
      <c r="CB178" s="102" t="e">
        <v>#REF!</v>
      </c>
      <c r="CC178" s="103" t="e">
        <v>#REF!</v>
      </c>
      <c r="CD178" s="101" t="e">
        <v>#REF!</v>
      </c>
      <c r="CE178" s="22" t="e">
        <v>#REF!</v>
      </c>
      <c r="CF178" s="101" t="e">
        <v>#REF!</v>
      </c>
      <c r="CG178" s="22" t="e">
        <v>#REF!</v>
      </c>
      <c r="CH178" s="101" t="e">
        <v>#REF!</v>
      </c>
      <c r="CI178" s="187" t="e">
        <v>#REF!</v>
      </c>
      <c r="CJ178" s="187" t="e">
        <v>#REF!</v>
      </c>
      <c r="CK178" s="8" t="e">
        <v>#REF!</v>
      </c>
      <c r="CL178" s="8" t="e">
        <v>#REF!</v>
      </c>
      <c r="CM178" s="8" t="e">
        <v>#REF!</v>
      </c>
      <c r="CN178" s="8" t="e">
        <v>#REF!</v>
      </c>
      <c r="CO178" s="8" t="e">
        <v>#REF!</v>
      </c>
    </row>
    <row r="179" spans="2:93" x14ac:dyDescent="0.25">
      <c r="B179" s="410"/>
      <c r="C179" s="15" t="str">
        <f t="shared" si="17"/>
        <v>2013DO</v>
      </c>
      <c r="D179" s="238">
        <f t="shared" si="18"/>
        <v>2013</v>
      </c>
      <c r="E179" s="15" t="s">
        <v>32</v>
      </c>
      <c r="F179" s="87" t="str">
        <f>VLOOKUP(E179,'Bases de Cálculo'!$B$9:$M$38,12,FALSE)</f>
        <v>Secundario</v>
      </c>
      <c r="G179" s="87" t="str">
        <f>VLOOKUP(E179,'Bases de Cálculo'!$B$9:$N$38,13,FALSE)</f>
        <v>No Renovable</v>
      </c>
      <c r="H179" s="238" t="e">
        <v>#REF!</v>
      </c>
      <c r="I179" s="96" t="e">
        <v>#REF!</v>
      </c>
      <c r="J179" s="22" t="e">
        <v>#REF!</v>
      </c>
      <c r="K179" s="97" t="e">
        <v>#REF!</v>
      </c>
      <c r="L179" s="22" t="e">
        <v>#REF!</v>
      </c>
      <c r="M179" s="97" t="e">
        <v>#REF!</v>
      </c>
      <c r="N179" s="22" t="e">
        <v>#REF!</v>
      </c>
      <c r="O179" s="97" t="e">
        <v>#REF!</v>
      </c>
      <c r="P179" s="22" t="e">
        <v>#REF!</v>
      </c>
      <c r="Q179" s="97" t="e">
        <v>#REF!</v>
      </c>
      <c r="R179" s="22" t="e">
        <v>#REF!</v>
      </c>
      <c r="S179" s="97" t="e">
        <v>#REF!</v>
      </c>
      <c r="T179" s="22" t="e">
        <v>#REF!</v>
      </c>
      <c r="U179" s="98" t="e">
        <v>#REF!</v>
      </c>
      <c r="V179" s="22" t="e">
        <v>#REF!</v>
      </c>
      <c r="W179" s="98" t="e">
        <v>#REF!</v>
      </c>
      <c r="X179" s="22" t="e">
        <v>#REF!</v>
      </c>
      <c r="Y179" s="99" t="e">
        <v>#REF!</v>
      </c>
      <c r="Z179" s="22" t="e">
        <v>#REF!</v>
      </c>
      <c r="AA179" s="113" t="e">
        <v>#REF!</v>
      </c>
      <c r="AB179" s="22" t="e">
        <v>#REF!</v>
      </c>
      <c r="AC179" s="113" t="e">
        <v>#REF!</v>
      </c>
      <c r="AD179" s="22" t="e">
        <v>#REF!</v>
      </c>
      <c r="AE179" s="113" t="e">
        <v>#REF!</v>
      </c>
      <c r="AF179" s="22" t="e">
        <v>#REF!</v>
      </c>
      <c r="AG179" s="113" t="e">
        <v>#REF!</v>
      </c>
      <c r="AH179" s="22" t="e">
        <v>#REF!</v>
      </c>
      <c r="AI179" s="113" t="e">
        <v>#REF!</v>
      </c>
      <c r="AJ179" s="22" t="e">
        <v>#REF!</v>
      </c>
      <c r="AK179" s="99" t="e">
        <v>#REF!</v>
      </c>
      <c r="AL179" s="96" t="e">
        <v>#REF!</v>
      </c>
      <c r="AM179" s="115" t="e">
        <v>#REF!</v>
      </c>
      <c r="AN179" s="117" t="e">
        <v>#REF!</v>
      </c>
      <c r="AO179" s="100" t="e">
        <v>#REF!</v>
      </c>
      <c r="AP179" s="101" t="e">
        <v>#REF!</v>
      </c>
      <c r="AQ179" s="103" t="e">
        <v>#REF!</v>
      </c>
      <c r="AR179" s="104" t="e">
        <v>#REF!</v>
      </c>
      <c r="AS179" s="22" t="e">
        <v>#REF!</v>
      </c>
      <c r="AT179" s="101" t="e">
        <v>#REF!</v>
      </c>
      <c r="AU179" s="103" t="e">
        <v>#REF!</v>
      </c>
      <c r="AV179" s="104" t="e">
        <v>#REF!</v>
      </c>
      <c r="AW179" s="103" t="e">
        <v>#REF!</v>
      </c>
      <c r="AX179" s="104" t="e">
        <v>#REF!</v>
      </c>
      <c r="AY179" s="103" t="e">
        <v>#REF!</v>
      </c>
      <c r="AZ179" s="104" t="e">
        <v>#REF!</v>
      </c>
      <c r="BA179" s="103" t="e">
        <v>#REF!</v>
      </c>
      <c r="BB179" s="104" t="e">
        <v>#REF!</v>
      </c>
      <c r="BC179" s="103" t="e">
        <v>#REF!</v>
      </c>
      <c r="BD179" s="104" t="e">
        <v>#REF!</v>
      </c>
      <c r="BE179" s="103" t="e">
        <v>#REF!</v>
      </c>
      <c r="BF179" s="104" t="e">
        <v>#REF!</v>
      </c>
      <c r="BG179" s="103" t="e">
        <v>#REF!</v>
      </c>
      <c r="BH179" s="104" t="e">
        <v>#REF!</v>
      </c>
      <c r="BI179" s="103" t="e">
        <v>#REF!</v>
      </c>
      <c r="BJ179" s="104" t="e">
        <v>#REF!</v>
      </c>
      <c r="BK179" s="103" t="e">
        <v>#REF!</v>
      </c>
      <c r="BL179" s="104" t="e">
        <v>#REF!</v>
      </c>
      <c r="BM179" s="103" t="e">
        <v>#REF!</v>
      </c>
      <c r="BN179" s="104" t="e">
        <v>#REF!</v>
      </c>
      <c r="BO179" s="103" t="e">
        <v>#REF!</v>
      </c>
      <c r="BP179" s="104" t="e">
        <v>#REF!</v>
      </c>
      <c r="BQ179" s="103" t="e">
        <v>#REF!</v>
      </c>
      <c r="BR179" s="101" t="e">
        <v>#REF!</v>
      </c>
      <c r="BS179" s="103" t="e">
        <v>#REF!</v>
      </c>
      <c r="BT179" s="102" t="e">
        <v>#REF!</v>
      </c>
      <c r="BU179" s="103" t="e">
        <v>#REF!</v>
      </c>
      <c r="BV179" s="102" t="e">
        <v>#REF!</v>
      </c>
      <c r="BW179" s="103" t="e">
        <v>#REF!</v>
      </c>
      <c r="BX179" s="102" t="e">
        <v>#REF!</v>
      </c>
      <c r="BY179" s="103" t="e">
        <v>#REF!</v>
      </c>
      <c r="BZ179" s="102" t="e">
        <v>#REF!</v>
      </c>
      <c r="CA179" s="103" t="e">
        <v>#REF!</v>
      </c>
      <c r="CB179" s="102" t="e">
        <v>#REF!</v>
      </c>
      <c r="CC179" s="103" t="e">
        <v>#REF!</v>
      </c>
      <c r="CD179" s="101" t="e">
        <v>#REF!</v>
      </c>
      <c r="CE179" s="22" t="e">
        <v>#REF!</v>
      </c>
      <c r="CF179" s="101" t="e">
        <v>#REF!</v>
      </c>
      <c r="CG179" s="22" t="e">
        <v>#REF!</v>
      </c>
      <c r="CH179" s="101" t="e">
        <v>#REF!</v>
      </c>
      <c r="CI179" s="187" t="e">
        <v>#REF!</v>
      </c>
      <c r="CJ179" s="187" t="e">
        <v>#REF!</v>
      </c>
      <c r="CK179" s="8" t="e">
        <v>#REF!</v>
      </c>
      <c r="CL179" s="8" t="e">
        <v>#REF!</v>
      </c>
      <c r="CM179" s="8" t="e">
        <v>#REF!</v>
      </c>
      <c r="CN179" s="8" t="e">
        <v>#REF!</v>
      </c>
      <c r="CO179" s="8" t="e">
        <v>#REF!</v>
      </c>
    </row>
    <row r="180" spans="2:93" x14ac:dyDescent="0.25">
      <c r="B180" s="410"/>
      <c r="C180" s="15" t="str">
        <f t="shared" si="17"/>
        <v>2013EE SIN</v>
      </c>
      <c r="D180" s="238">
        <f t="shared" si="18"/>
        <v>2013</v>
      </c>
      <c r="E180" s="15" t="s">
        <v>33</v>
      </c>
      <c r="F180" s="87" t="str">
        <f>VLOOKUP(E180,'Bases de Cálculo'!$B$9:$M$38,12,FALSE)</f>
        <v>Secundario</v>
      </c>
      <c r="G180" s="87">
        <f>VLOOKUP(E180,'Bases de Cálculo'!$B$9:$N$38,13,FALSE)</f>
        <v>0</v>
      </c>
      <c r="H180" s="238" t="e">
        <v>#REF!</v>
      </c>
      <c r="I180" s="96" t="e">
        <v>#REF!</v>
      </c>
      <c r="J180" s="22" t="e">
        <v>#REF!</v>
      </c>
      <c r="K180" s="97" t="e">
        <v>#REF!</v>
      </c>
      <c r="L180" s="22" t="e">
        <v>#REF!</v>
      </c>
      <c r="M180" s="97" t="e">
        <v>#REF!</v>
      </c>
      <c r="N180" s="22" t="e">
        <v>#REF!</v>
      </c>
      <c r="O180" s="97" t="e">
        <v>#REF!</v>
      </c>
      <c r="P180" s="22" t="e">
        <v>#REF!</v>
      </c>
      <c r="Q180" s="97" t="e">
        <v>#REF!</v>
      </c>
      <c r="R180" s="22" t="e">
        <v>#REF!</v>
      </c>
      <c r="S180" s="97" t="e">
        <v>#REF!</v>
      </c>
      <c r="T180" s="22" t="e">
        <v>#REF!</v>
      </c>
      <c r="U180" s="98" t="e">
        <v>#REF!</v>
      </c>
      <c r="V180" s="22" t="e">
        <v>#REF!</v>
      </c>
      <c r="W180" s="98" t="e">
        <v>#REF!</v>
      </c>
      <c r="X180" s="22" t="e">
        <v>#REF!</v>
      </c>
      <c r="Y180" s="99" t="e">
        <v>#REF!</v>
      </c>
      <c r="Z180" s="22" t="e">
        <v>#REF!</v>
      </c>
      <c r="AA180" s="113" t="e">
        <v>#REF!</v>
      </c>
      <c r="AB180" s="22" t="e">
        <v>#REF!</v>
      </c>
      <c r="AC180" s="113" t="e">
        <v>#REF!</v>
      </c>
      <c r="AD180" s="22" t="e">
        <v>#REF!</v>
      </c>
      <c r="AE180" s="113" t="e">
        <v>#REF!</v>
      </c>
      <c r="AF180" s="22" t="e">
        <v>#REF!</v>
      </c>
      <c r="AG180" s="113" t="e">
        <v>#REF!</v>
      </c>
      <c r="AH180" s="22" t="e">
        <v>#REF!</v>
      </c>
      <c r="AI180" s="113" t="e">
        <v>#REF!</v>
      </c>
      <c r="AJ180" s="22" t="e">
        <v>#REF!</v>
      </c>
      <c r="AK180" s="99" t="e">
        <v>#REF!</v>
      </c>
      <c r="AL180" s="96" t="e">
        <v>#REF!</v>
      </c>
      <c r="AM180" s="115" t="e">
        <v>#REF!</v>
      </c>
      <c r="AN180" s="117" t="e">
        <v>#REF!</v>
      </c>
      <c r="AO180" s="100" t="e">
        <v>#REF!</v>
      </c>
      <c r="AP180" s="101" t="e">
        <v>#REF!</v>
      </c>
      <c r="AQ180" s="103" t="e">
        <v>#REF!</v>
      </c>
      <c r="AR180" s="104" t="e">
        <v>#REF!</v>
      </c>
      <c r="AS180" s="22" t="e">
        <v>#REF!</v>
      </c>
      <c r="AT180" s="101" t="e">
        <v>#REF!</v>
      </c>
      <c r="AU180" s="103" t="e">
        <v>#REF!</v>
      </c>
      <c r="AV180" s="104" t="e">
        <v>#REF!</v>
      </c>
      <c r="AW180" s="103" t="e">
        <v>#REF!</v>
      </c>
      <c r="AX180" s="104" t="e">
        <v>#REF!</v>
      </c>
      <c r="AY180" s="103" t="e">
        <v>#REF!</v>
      </c>
      <c r="AZ180" s="104" t="e">
        <v>#REF!</v>
      </c>
      <c r="BA180" s="103" t="e">
        <v>#REF!</v>
      </c>
      <c r="BB180" s="104" t="e">
        <v>#REF!</v>
      </c>
      <c r="BC180" s="103" t="e">
        <v>#REF!</v>
      </c>
      <c r="BD180" s="104" t="e">
        <v>#REF!</v>
      </c>
      <c r="BE180" s="103" t="e">
        <v>#REF!</v>
      </c>
      <c r="BF180" s="104" t="e">
        <v>#REF!</v>
      </c>
      <c r="BG180" s="103" t="e">
        <v>#REF!</v>
      </c>
      <c r="BH180" s="104" t="e">
        <v>#REF!</v>
      </c>
      <c r="BI180" s="103" t="e">
        <v>#REF!</v>
      </c>
      <c r="BJ180" s="104" t="e">
        <v>#REF!</v>
      </c>
      <c r="BK180" s="103" t="e">
        <v>#REF!</v>
      </c>
      <c r="BL180" s="104" t="e">
        <v>#REF!</v>
      </c>
      <c r="BM180" s="103" t="e">
        <v>#REF!</v>
      </c>
      <c r="BN180" s="104" t="e">
        <v>#REF!</v>
      </c>
      <c r="BO180" s="103" t="e">
        <v>#REF!</v>
      </c>
      <c r="BP180" s="104" t="e">
        <v>#REF!</v>
      </c>
      <c r="BQ180" s="103" t="e">
        <v>#REF!</v>
      </c>
      <c r="BR180" s="101" t="e">
        <v>#REF!</v>
      </c>
      <c r="BS180" s="103" t="e">
        <v>#REF!</v>
      </c>
      <c r="BT180" s="102" t="e">
        <v>#REF!</v>
      </c>
      <c r="BU180" s="103" t="e">
        <v>#REF!</v>
      </c>
      <c r="BV180" s="102" t="e">
        <v>#REF!</v>
      </c>
      <c r="BW180" s="103" t="e">
        <v>#REF!</v>
      </c>
      <c r="BX180" s="102" t="e">
        <v>#REF!</v>
      </c>
      <c r="BY180" s="103" t="e">
        <v>#REF!</v>
      </c>
      <c r="BZ180" s="102" t="e">
        <v>#REF!</v>
      </c>
      <c r="CA180" s="103" t="e">
        <v>#REF!</v>
      </c>
      <c r="CB180" s="102" t="e">
        <v>#REF!</v>
      </c>
      <c r="CC180" s="103" t="e">
        <v>#REF!</v>
      </c>
      <c r="CD180" s="101" t="e">
        <v>#REF!</v>
      </c>
      <c r="CE180" s="22" t="e">
        <v>#REF!</v>
      </c>
      <c r="CF180" s="101" t="e">
        <v>#REF!</v>
      </c>
      <c r="CG180" s="22" t="e">
        <v>#REF!</v>
      </c>
      <c r="CH180" s="101" t="e">
        <v>#REF!</v>
      </c>
      <c r="CI180" s="187" t="e">
        <v>#REF!</v>
      </c>
      <c r="CJ180" s="187" t="e">
        <v>#REF!</v>
      </c>
      <c r="CK180" s="8" t="e">
        <v>#REF!</v>
      </c>
      <c r="CL180" s="8" t="e">
        <v>#REF!</v>
      </c>
      <c r="CM180" s="8" t="e">
        <v>#REF!</v>
      </c>
      <c r="CN180" s="8" t="e">
        <v>#REF!</v>
      </c>
      <c r="CO180" s="8" t="e">
        <v>#REF!</v>
      </c>
    </row>
    <row r="181" spans="2:93" x14ac:dyDescent="0.25">
      <c r="B181" s="410"/>
      <c r="C181" s="15" t="str">
        <f t="shared" si="17"/>
        <v>2013AUT COG</v>
      </c>
      <c r="D181" s="238">
        <f t="shared" si="18"/>
        <v>2013</v>
      </c>
      <c r="E181" s="15" t="s">
        <v>118</v>
      </c>
      <c r="F181" s="87" t="str">
        <f>VLOOKUP(E181,'Bases de Cálculo'!$B$9:$M$38,12,FALSE)</f>
        <v>Secundario</v>
      </c>
      <c r="G181" s="87">
        <f>VLOOKUP(E181,'Bases de Cálculo'!$B$9:$N$38,13,FALSE)</f>
        <v>0</v>
      </c>
      <c r="H181" s="238" t="e">
        <v>#REF!</v>
      </c>
      <c r="I181" s="96" t="e">
        <v>#REF!</v>
      </c>
      <c r="J181" s="22" t="e">
        <v>#REF!</v>
      </c>
      <c r="K181" s="97" t="e">
        <v>#REF!</v>
      </c>
      <c r="L181" s="22" t="e">
        <v>#REF!</v>
      </c>
      <c r="M181" s="97" t="e">
        <v>#REF!</v>
      </c>
      <c r="N181" s="22" t="e">
        <v>#REF!</v>
      </c>
      <c r="O181" s="97" t="e">
        <v>#REF!</v>
      </c>
      <c r="P181" s="22" t="e">
        <v>#REF!</v>
      </c>
      <c r="Q181" s="97" t="e">
        <v>#REF!</v>
      </c>
      <c r="R181" s="22" t="e">
        <v>#REF!</v>
      </c>
      <c r="S181" s="97" t="e">
        <v>#REF!</v>
      </c>
      <c r="T181" s="22" t="e">
        <v>#REF!</v>
      </c>
      <c r="U181" s="98" t="e">
        <v>#REF!</v>
      </c>
      <c r="V181" s="22" t="e">
        <v>#REF!</v>
      </c>
      <c r="W181" s="98" t="e">
        <v>#REF!</v>
      </c>
      <c r="X181" s="22" t="e">
        <v>#REF!</v>
      </c>
      <c r="Y181" s="99" t="e">
        <v>#REF!</v>
      </c>
      <c r="Z181" s="22" t="e">
        <v>#REF!</v>
      </c>
      <c r="AA181" s="113" t="e">
        <v>#REF!</v>
      </c>
      <c r="AB181" s="22" t="e">
        <v>#REF!</v>
      </c>
      <c r="AC181" s="113" t="e">
        <v>#REF!</v>
      </c>
      <c r="AD181" s="22" t="e">
        <v>#REF!</v>
      </c>
      <c r="AE181" s="113" t="e">
        <v>#REF!</v>
      </c>
      <c r="AF181" s="22" t="e">
        <v>#REF!</v>
      </c>
      <c r="AG181" s="113" t="e">
        <v>#REF!</v>
      </c>
      <c r="AH181" s="22" t="e">
        <v>#REF!</v>
      </c>
      <c r="AI181" s="113" t="e">
        <v>#REF!</v>
      </c>
      <c r="AJ181" s="22" t="e">
        <v>#REF!</v>
      </c>
      <c r="AK181" s="99" t="e">
        <v>#REF!</v>
      </c>
      <c r="AL181" s="96" t="e">
        <v>#REF!</v>
      </c>
      <c r="AM181" s="115" t="e">
        <v>#REF!</v>
      </c>
      <c r="AN181" s="117" t="e">
        <v>#REF!</v>
      </c>
      <c r="AO181" s="100" t="e">
        <v>#REF!</v>
      </c>
      <c r="AP181" s="101" t="e">
        <v>#REF!</v>
      </c>
      <c r="AQ181" s="103" t="e">
        <v>#REF!</v>
      </c>
      <c r="AR181" s="104" t="e">
        <v>#REF!</v>
      </c>
      <c r="AS181" s="22" t="e">
        <v>#REF!</v>
      </c>
      <c r="AT181" s="101" t="e">
        <v>#REF!</v>
      </c>
      <c r="AU181" s="103" t="e">
        <v>#REF!</v>
      </c>
      <c r="AV181" s="104" t="e">
        <v>#REF!</v>
      </c>
      <c r="AW181" s="103" t="e">
        <v>#REF!</v>
      </c>
      <c r="AX181" s="104" t="e">
        <v>#REF!</v>
      </c>
      <c r="AY181" s="103" t="e">
        <v>#REF!</v>
      </c>
      <c r="AZ181" s="104" t="e">
        <v>#REF!</v>
      </c>
      <c r="BA181" s="103" t="e">
        <v>#REF!</v>
      </c>
      <c r="BB181" s="104" t="e">
        <v>#REF!</v>
      </c>
      <c r="BC181" s="103" t="e">
        <v>#REF!</v>
      </c>
      <c r="BD181" s="104" t="e">
        <v>#REF!</v>
      </c>
      <c r="BE181" s="103" t="e">
        <v>#REF!</v>
      </c>
      <c r="BF181" s="104" t="e">
        <v>#REF!</v>
      </c>
      <c r="BG181" s="103" t="e">
        <v>#REF!</v>
      </c>
      <c r="BH181" s="104" t="e">
        <v>#REF!</v>
      </c>
      <c r="BI181" s="103" t="e">
        <v>#REF!</v>
      </c>
      <c r="BJ181" s="104" t="e">
        <v>#REF!</v>
      </c>
      <c r="BK181" s="103" t="e">
        <v>#REF!</v>
      </c>
      <c r="BL181" s="104" t="e">
        <v>#REF!</v>
      </c>
      <c r="BM181" s="103" t="e">
        <v>#REF!</v>
      </c>
      <c r="BN181" s="104" t="e">
        <v>#REF!</v>
      </c>
      <c r="BO181" s="103" t="e">
        <v>#REF!</v>
      </c>
      <c r="BP181" s="104" t="e">
        <v>#REF!</v>
      </c>
      <c r="BQ181" s="103" t="e">
        <v>#REF!</v>
      </c>
      <c r="BR181" s="101" t="e">
        <v>#REF!</v>
      </c>
      <c r="BS181" s="103" t="e">
        <v>#REF!</v>
      </c>
      <c r="BT181" s="102" t="e">
        <v>#REF!</v>
      </c>
      <c r="BU181" s="103" t="e">
        <v>#REF!</v>
      </c>
      <c r="BV181" s="102" t="e">
        <v>#REF!</v>
      </c>
      <c r="BW181" s="103" t="e">
        <v>#REF!</v>
      </c>
      <c r="BX181" s="102" t="e">
        <v>#REF!</v>
      </c>
      <c r="BY181" s="103" t="e">
        <v>#REF!</v>
      </c>
      <c r="BZ181" s="102" t="e">
        <v>#REF!</v>
      </c>
      <c r="CA181" s="103" t="e">
        <v>#REF!</v>
      </c>
      <c r="CB181" s="102" t="e">
        <v>#REF!</v>
      </c>
      <c r="CC181" s="103" t="e">
        <v>#REF!</v>
      </c>
      <c r="CD181" s="101" t="e">
        <v>#REF!</v>
      </c>
      <c r="CE181" s="22" t="e">
        <v>#REF!</v>
      </c>
      <c r="CF181" s="101" t="e">
        <v>#REF!</v>
      </c>
      <c r="CG181" s="22" t="e">
        <v>#REF!</v>
      </c>
      <c r="CH181" s="101" t="e">
        <v>#REF!</v>
      </c>
      <c r="CI181" s="187" t="e">
        <v>#REF!</v>
      </c>
      <c r="CJ181" s="187" t="e">
        <v>#REF!</v>
      </c>
      <c r="CK181" s="8" t="e">
        <v>#REF!</v>
      </c>
      <c r="CL181" s="8" t="e">
        <v>#REF!</v>
      </c>
      <c r="CM181" s="8" t="e">
        <v>#REF!</v>
      </c>
      <c r="CN181" s="8" t="e">
        <v>#REF!</v>
      </c>
      <c r="CO181" s="8" t="e">
        <v>#REF!</v>
      </c>
    </row>
    <row r="182" spans="2:93" x14ac:dyDescent="0.25">
      <c r="B182" s="410"/>
      <c r="C182" s="15" t="str">
        <f t="shared" si="17"/>
        <v>2013FO</v>
      </c>
      <c r="D182" s="238">
        <f t="shared" si="18"/>
        <v>2013</v>
      </c>
      <c r="E182" s="15" t="s">
        <v>34</v>
      </c>
      <c r="F182" s="87" t="str">
        <f>VLOOKUP(E182,'Bases de Cálculo'!$B$9:$M$38,12,FALSE)</f>
        <v>Secundario</v>
      </c>
      <c r="G182" s="87" t="str">
        <f>VLOOKUP(E182,'Bases de Cálculo'!$B$9:$N$38,13,FALSE)</f>
        <v>No Renovable</v>
      </c>
      <c r="H182" s="238" t="e">
        <v>#REF!</v>
      </c>
      <c r="I182" s="96" t="e">
        <v>#REF!</v>
      </c>
      <c r="J182" s="22" t="e">
        <v>#REF!</v>
      </c>
      <c r="K182" s="97" t="e">
        <v>#REF!</v>
      </c>
      <c r="L182" s="22" t="e">
        <v>#REF!</v>
      </c>
      <c r="M182" s="97" t="e">
        <v>#REF!</v>
      </c>
      <c r="N182" s="22" t="e">
        <v>#REF!</v>
      </c>
      <c r="O182" s="97" t="e">
        <v>#REF!</v>
      </c>
      <c r="P182" s="22" t="e">
        <v>#REF!</v>
      </c>
      <c r="Q182" s="97" t="e">
        <v>#REF!</v>
      </c>
      <c r="R182" s="22" t="e">
        <v>#REF!</v>
      </c>
      <c r="S182" s="97" t="e">
        <v>#REF!</v>
      </c>
      <c r="T182" s="22" t="e">
        <v>#REF!</v>
      </c>
      <c r="U182" s="98" t="e">
        <v>#REF!</v>
      </c>
      <c r="V182" s="22" t="e">
        <v>#REF!</v>
      </c>
      <c r="W182" s="98" t="e">
        <v>#REF!</v>
      </c>
      <c r="X182" s="22" t="e">
        <v>#REF!</v>
      </c>
      <c r="Y182" s="99" t="e">
        <v>#REF!</v>
      </c>
      <c r="Z182" s="22" t="e">
        <v>#REF!</v>
      </c>
      <c r="AA182" s="113" t="e">
        <v>#REF!</v>
      </c>
      <c r="AB182" s="22" t="e">
        <v>#REF!</v>
      </c>
      <c r="AC182" s="113" t="e">
        <v>#REF!</v>
      </c>
      <c r="AD182" s="22" t="e">
        <v>#REF!</v>
      </c>
      <c r="AE182" s="113" t="e">
        <v>#REF!</v>
      </c>
      <c r="AF182" s="22" t="e">
        <v>#REF!</v>
      </c>
      <c r="AG182" s="113" t="e">
        <v>#REF!</v>
      </c>
      <c r="AH182" s="22" t="e">
        <v>#REF!</v>
      </c>
      <c r="AI182" s="113" t="e">
        <v>#REF!</v>
      </c>
      <c r="AJ182" s="22" t="e">
        <v>#REF!</v>
      </c>
      <c r="AK182" s="99" t="e">
        <v>#REF!</v>
      </c>
      <c r="AL182" s="96" t="e">
        <v>#REF!</v>
      </c>
      <c r="AM182" s="115" t="e">
        <v>#REF!</v>
      </c>
      <c r="AN182" s="117" t="e">
        <v>#REF!</v>
      </c>
      <c r="AO182" s="100" t="e">
        <v>#REF!</v>
      </c>
      <c r="AP182" s="101" t="e">
        <v>#REF!</v>
      </c>
      <c r="AQ182" s="103" t="e">
        <v>#REF!</v>
      </c>
      <c r="AR182" s="104" t="e">
        <v>#REF!</v>
      </c>
      <c r="AS182" s="22" t="e">
        <v>#REF!</v>
      </c>
      <c r="AT182" s="101" t="e">
        <v>#REF!</v>
      </c>
      <c r="AU182" s="103" t="e">
        <v>#REF!</v>
      </c>
      <c r="AV182" s="104" t="e">
        <v>#REF!</v>
      </c>
      <c r="AW182" s="103" t="e">
        <v>#REF!</v>
      </c>
      <c r="AX182" s="104" t="e">
        <v>#REF!</v>
      </c>
      <c r="AY182" s="103" t="e">
        <v>#REF!</v>
      </c>
      <c r="AZ182" s="104" t="e">
        <v>#REF!</v>
      </c>
      <c r="BA182" s="103" t="e">
        <v>#REF!</v>
      </c>
      <c r="BB182" s="104" t="e">
        <v>#REF!</v>
      </c>
      <c r="BC182" s="103" t="e">
        <v>#REF!</v>
      </c>
      <c r="BD182" s="104" t="e">
        <v>#REF!</v>
      </c>
      <c r="BE182" s="103" t="e">
        <v>#REF!</v>
      </c>
      <c r="BF182" s="104" t="e">
        <v>#REF!</v>
      </c>
      <c r="BG182" s="103" t="e">
        <v>#REF!</v>
      </c>
      <c r="BH182" s="104" t="e">
        <v>#REF!</v>
      </c>
      <c r="BI182" s="103" t="e">
        <v>#REF!</v>
      </c>
      <c r="BJ182" s="104" t="e">
        <v>#REF!</v>
      </c>
      <c r="BK182" s="103" t="e">
        <v>#REF!</v>
      </c>
      <c r="BL182" s="104" t="e">
        <v>#REF!</v>
      </c>
      <c r="BM182" s="103" t="e">
        <v>#REF!</v>
      </c>
      <c r="BN182" s="104" t="e">
        <v>#REF!</v>
      </c>
      <c r="BO182" s="103" t="e">
        <v>#REF!</v>
      </c>
      <c r="BP182" s="104" t="e">
        <v>#REF!</v>
      </c>
      <c r="BQ182" s="103" t="e">
        <v>#REF!</v>
      </c>
      <c r="BR182" s="101" t="e">
        <v>#REF!</v>
      </c>
      <c r="BS182" s="103" t="e">
        <v>#REF!</v>
      </c>
      <c r="BT182" s="102" t="e">
        <v>#REF!</v>
      </c>
      <c r="BU182" s="103" t="e">
        <v>#REF!</v>
      </c>
      <c r="BV182" s="102" t="e">
        <v>#REF!</v>
      </c>
      <c r="BW182" s="103" t="e">
        <v>#REF!</v>
      </c>
      <c r="BX182" s="102" t="e">
        <v>#REF!</v>
      </c>
      <c r="BY182" s="103" t="e">
        <v>#REF!</v>
      </c>
      <c r="BZ182" s="102" t="e">
        <v>#REF!</v>
      </c>
      <c r="CA182" s="103" t="e">
        <v>#REF!</v>
      </c>
      <c r="CB182" s="102" t="e">
        <v>#REF!</v>
      </c>
      <c r="CC182" s="103" t="e">
        <v>#REF!</v>
      </c>
      <c r="CD182" s="101" t="e">
        <v>#REF!</v>
      </c>
      <c r="CE182" s="22" t="e">
        <v>#REF!</v>
      </c>
      <c r="CF182" s="101" t="e">
        <v>#REF!</v>
      </c>
      <c r="CG182" s="22" t="e">
        <v>#REF!</v>
      </c>
      <c r="CH182" s="101" t="e">
        <v>#REF!</v>
      </c>
      <c r="CI182" s="187" t="e">
        <v>#REF!</v>
      </c>
      <c r="CJ182" s="187" t="e">
        <v>#REF!</v>
      </c>
      <c r="CK182" s="8" t="e">
        <v>#REF!</v>
      </c>
      <c r="CL182" s="8" t="e">
        <v>#REF!</v>
      </c>
      <c r="CM182" s="8" t="e">
        <v>#REF!</v>
      </c>
      <c r="CN182" s="8" t="e">
        <v>#REF!</v>
      </c>
      <c r="CO182" s="8" t="e">
        <v>#REF!</v>
      </c>
    </row>
    <row r="183" spans="2:93" x14ac:dyDescent="0.25">
      <c r="B183" s="410"/>
      <c r="C183" s="15" t="str">
        <f t="shared" si="17"/>
        <v>2013GI</v>
      </c>
      <c r="D183" s="238">
        <f t="shared" si="18"/>
        <v>2013</v>
      </c>
      <c r="E183" s="15" t="s">
        <v>35</v>
      </c>
      <c r="F183" s="87" t="str">
        <f>VLOOKUP(E183,'Bases de Cálculo'!$B$9:$M$38,12,FALSE)</f>
        <v>Secundario</v>
      </c>
      <c r="G183" s="87" t="str">
        <f>VLOOKUP(E183,'Bases de Cálculo'!$B$9:$N$38,13,FALSE)</f>
        <v>No Renovable</v>
      </c>
      <c r="H183" s="238" t="e">
        <v>#REF!</v>
      </c>
      <c r="I183" s="96" t="e">
        <v>#REF!</v>
      </c>
      <c r="J183" s="22" t="e">
        <v>#REF!</v>
      </c>
      <c r="K183" s="97" t="e">
        <v>#REF!</v>
      </c>
      <c r="L183" s="22" t="e">
        <v>#REF!</v>
      </c>
      <c r="M183" s="97" t="e">
        <v>#REF!</v>
      </c>
      <c r="N183" s="22" t="e">
        <v>#REF!</v>
      </c>
      <c r="O183" s="97" t="e">
        <v>#REF!</v>
      </c>
      <c r="P183" s="22" t="e">
        <v>#REF!</v>
      </c>
      <c r="Q183" s="97" t="e">
        <v>#REF!</v>
      </c>
      <c r="R183" s="22" t="e">
        <v>#REF!</v>
      </c>
      <c r="S183" s="97" t="e">
        <v>#REF!</v>
      </c>
      <c r="T183" s="22" t="e">
        <v>#REF!</v>
      </c>
      <c r="U183" s="98" t="e">
        <v>#REF!</v>
      </c>
      <c r="V183" s="22" t="e">
        <v>#REF!</v>
      </c>
      <c r="W183" s="98" t="e">
        <v>#REF!</v>
      </c>
      <c r="X183" s="22" t="e">
        <v>#REF!</v>
      </c>
      <c r="Y183" s="99" t="e">
        <v>#REF!</v>
      </c>
      <c r="Z183" s="22" t="e">
        <v>#REF!</v>
      </c>
      <c r="AA183" s="113" t="e">
        <v>#REF!</v>
      </c>
      <c r="AB183" s="22" t="e">
        <v>#REF!</v>
      </c>
      <c r="AC183" s="113" t="e">
        <v>#REF!</v>
      </c>
      <c r="AD183" s="22" t="e">
        <v>#REF!</v>
      </c>
      <c r="AE183" s="113" t="e">
        <v>#REF!</v>
      </c>
      <c r="AF183" s="22" t="e">
        <v>#REF!</v>
      </c>
      <c r="AG183" s="113" t="e">
        <v>#REF!</v>
      </c>
      <c r="AH183" s="22" t="e">
        <v>#REF!</v>
      </c>
      <c r="AI183" s="113" t="e">
        <v>#REF!</v>
      </c>
      <c r="AJ183" s="22" t="e">
        <v>#REF!</v>
      </c>
      <c r="AK183" s="99" t="e">
        <v>#REF!</v>
      </c>
      <c r="AL183" s="96" t="e">
        <v>#REF!</v>
      </c>
      <c r="AM183" s="115" t="e">
        <v>#REF!</v>
      </c>
      <c r="AN183" s="117" t="e">
        <v>#REF!</v>
      </c>
      <c r="AO183" s="100" t="e">
        <v>#REF!</v>
      </c>
      <c r="AP183" s="101" t="e">
        <v>#REF!</v>
      </c>
      <c r="AQ183" s="103" t="e">
        <v>#REF!</v>
      </c>
      <c r="AR183" s="104" t="e">
        <v>#REF!</v>
      </c>
      <c r="AS183" s="22" t="e">
        <v>#REF!</v>
      </c>
      <c r="AT183" s="101" t="e">
        <v>#REF!</v>
      </c>
      <c r="AU183" s="103" t="e">
        <v>#REF!</v>
      </c>
      <c r="AV183" s="104" t="e">
        <v>#REF!</v>
      </c>
      <c r="AW183" s="103" t="e">
        <v>#REF!</v>
      </c>
      <c r="AX183" s="104" t="e">
        <v>#REF!</v>
      </c>
      <c r="AY183" s="103" t="e">
        <v>#REF!</v>
      </c>
      <c r="AZ183" s="104" t="e">
        <v>#REF!</v>
      </c>
      <c r="BA183" s="103" t="e">
        <v>#REF!</v>
      </c>
      <c r="BB183" s="104" t="e">
        <v>#REF!</v>
      </c>
      <c r="BC183" s="103" t="e">
        <v>#REF!</v>
      </c>
      <c r="BD183" s="104" t="e">
        <v>#REF!</v>
      </c>
      <c r="BE183" s="103" t="e">
        <v>#REF!</v>
      </c>
      <c r="BF183" s="104" t="e">
        <v>#REF!</v>
      </c>
      <c r="BG183" s="103" t="e">
        <v>#REF!</v>
      </c>
      <c r="BH183" s="104" t="e">
        <v>#REF!</v>
      </c>
      <c r="BI183" s="103" t="e">
        <v>#REF!</v>
      </c>
      <c r="BJ183" s="104" t="e">
        <v>#REF!</v>
      </c>
      <c r="BK183" s="103" t="e">
        <v>#REF!</v>
      </c>
      <c r="BL183" s="104" t="e">
        <v>#REF!</v>
      </c>
      <c r="BM183" s="103" t="e">
        <v>#REF!</v>
      </c>
      <c r="BN183" s="104" t="e">
        <v>#REF!</v>
      </c>
      <c r="BO183" s="103" t="e">
        <v>#REF!</v>
      </c>
      <c r="BP183" s="104" t="e">
        <v>#REF!</v>
      </c>
      <c r="BQ183" s="103" t="e">
        <v>#REF!</v>
      </c>
      <c r="BR183" s="101" t="e">
        <v>#REF!</v>
      </c>
      <c r="BS183" s="103" t="e">
        <v>#REF!</v>
      </c>
      <c r="BT183" s="102" t="e">
        <v>#REF!</v>
      </c>
      <c r="BU183" s="103" t="e">
        <v>#REF!</v>
      </c>
      <c r="BV183" s="102" t="e">
        <v>#REF!</v>
      </c>
      <c r="BW183" s="103" t="e">
        <v>#REF!</v>
      </c>
      <c r="BX183" s="102" t="e">
        <v>#REF!</v>
      </c>
      <c r="BY183" s="103" t="e">
        <v>#REF!</v>
      </c>
      <c r="BZ183" s="102" t="e">
        <v>#REF!</v>
      </c>
      <c r="CA183" s="103" t="e">
        <v>#REF!</v>
      </c>
      <c r="CB183" s="102" t="e">
        <v>#REF!</v>
      </c>
      <c r="CC183" s="103" t="e">
        <v>#REF!</v>
      </c>
      <c r="CD183" s="101" t="e">
        <v>#REF!</v>
      </c>
      <c r="CE183" s="22" t="e">
        <v>#REF!</v>
      </c>
      <c r="CF183" s="101" t="e">
        <v>#REF!</v>
      </c>
      <c r="CG183" s="22" t="e">
        <v>#REF!</v>
      </c>
      <c r="CH183" s="101" t="e">
        <v>#REF!</v>
      </c>
      <c r="CI183" s="187" t="e">
        <v>#REF!</v>
      </c>
      <c r="CJ183" s="187" t="e">
        <v>#REF!</v>
      </c>
      <c r="CK183" s="8" t="e">
        <v>#REF!</v>
      </c>
      <c r="CL183" s="8" t="e">
        <v>#REF!</v>
      </c>
      <c r="CM183" s="8" t="e">
        <v>#REF!</v>
      </c>
      <c r="CN183" s="8" t="e">
        <v>#REF!</v>
      </c>
      <c r="CO183" s="8" t="e">
        <v>#REF!</v>
      </c>
    </row>
    <row r="184" spans="2:93" x14ac:dyDescent="0.25">
      <c r="B184" s="410"/>
      <c r="C184" s="15" t="str">
        <f t="shared" si="17"/>
        <v>2013GL</v>
      </c>
      <c r="D184" s="238">
        <f t="shared" si="18"/>
        <v>2013</v>
      </c>
      <c r="E184" s="15" t="s">
        <v>36</v>
      </c>
      <c r="F184" s="87" t="str">
        <f>VLOOKUP(E184,'Bases de Cálculo'!$B$9:$M$38,12,FALSE)</f>
        <v>Secundario</v>
      </c>
      <c r="G184" s="87" t="str">
        <f>VLOOKUP(E184,'Bases de Cálculo'!$B$9:$N$38,13,FALSE)</f>
        <v>No Renovable</v>
      </c>
      <c r="H184" s="238" t="e">
        <v>#REF!</v>
      </c>
      <c r="I184" s="96" t="e">
        <v>#REF!</v>
      </c>
      <c r="J184" s="22" t="e">
        <v>#REF!</v>
      </c>
      <c r="K184" s="97" t="e">
        <v>#REF!</v>
      </c>
      <c r="L184" s="22" t="e">
        <v>#REF!</v>
      </c>
      <c r="M184" s="97" t="e">
        <v>#REF!</v>
      </c>
      <c r="N184" s="22" t="e">
        <v>#REF!</v>
      </c>
      <c r="O184" s="97" t="e">
        <v>#REF!</v>
      </c>
      <c r="P184" s="22" t="e">
        <v>#REF!</v>
      </c>
      <c r="Q184" s="97" t="e">
        <v>#REF!</v>
      </c>
      <c r="R184" s="22" t="e">
        <v>#REF!</v>
      </c>
      <c r="S184" s="97" t="e">
        <v>#REF!</v>
      </c>
      <c r="T184" s="22" t="e">
        <v>#REF!</v>
      </c>
      <c r="U184" s="98" t="e">
        <v>#REF!</v>
      </c>
      <c r="V184" s="22" t="e">
        <v>#REF!</v>
      </c>
      <c r="W184" s="98" t="e">
        <v>#REF!</v>
      </c>
      <c r="X184" s="22" t="e">
        <v>#REF!</v>
      </c>
      <c r="Y184" s="99" t="e">
        <v>#REF!</v>
      </c>
      <c r="Z184" s="22" t="e">
        <v>#REF!</v>
      </c>
      <c r="AA184" s="113" t="e">
        <v>#REF!</v>
      </c>
      <c r="AB184" s="22" t="e">
        <v>#REF!</v>
      </c>
      <c r="AC184" s="113" t="e">
        <v>#REF!</v>
      </c>
      <c r="AD184" s="22" t="e">
        <v>#REF!</v>
      </c>
      <c r="AE184" s="113" t="e">
        <v>#REF!</v>
      </c>
      <c r="AF184" s="22" t="e">
        <v>#REF!</v>
      </c>
      <c r="AG184" s="113" t="e">
        <v>#REF!</v>
      </c>
      <c r="AH184" s="22" t="e">
        <v>#REF!</v>
      </c>
      <c r="AI184" s="113" t="e">
        <v>#REF!</v>
      </c>
      <c r="AJ184" s="22" t="e">
        <v>#REF!</v>
      </c>
      <c r="AK184" s="99" t="e">
        <v>#REF!</v>
      </c>
      <c r="AL184" s="96" t="e">
        <v>#REF!</v>
      </c>
      <c r="AM184" s="115" t="e">
        <v>#REF!</v>
      </c>
      <c r="AN184" s="117" t="e">
        <v>#REF!</v>
      </c>
      <c r="AO184" s="100" t="e">
        <v>#REF!</v>
      </c>
      <c r="AP184" s="101" t="e">
        <v>#REF!</v>
      </c>
      <c r="AQ184" s="103" t="e">
        <v>#REF!</v>
      </c>
      <c r="AR184" s="104" t="e">
        <v>#REF!</v>
      </c>
      <c r="AS184" s="22" t="e">
        <v>#REF!</v>
      </c>
      <c r="AT184" s="101" t="e">
        <v>#REF!</v>
      </c>
      <c r="AU184" s="103" t="e">
        <v>#REF!</v>
      </c>
      <c r="AV184" s="104" t="e">
        <v>#REF!</v>
      </c>
      <c r="AW184" s="103" t="e">
        <v>#REF!</v>
      </c>
      <c r="AX184" s="104" t="e">
        <v>#REF!</v>
      </c>
      <c r="AY184" s="103" t="e">
        <v>#REF!</v>
      </c>
      <c r="AZ184" s="104" t="e">
        <v>#REF!</v>
      </c>
      <c r="BA184" s="103" t="e">
        <v>#REF!</v>
      </c>
      <c r="BB184" s="104" t="e">
        <v>#REF!</v>
      </c>
      <c r="BC184" s="103" t="e">
        <v>#REF!</v>
      </c>
      <c r="BD184" s="104" t="e">
        <v>#REF!</v>
      </c>
      <c r="BE184" s="103" t="e">
        <v>#REF!</v>
      </c>
      <c r="BF184" s="104" t="e">
        <v>#REF!</v>
      </c>
      <c r="BG184" s="103" t="e">
        <v>#REF!</v>
      </c>
      <c r="BH184" s="104" t="e">
        <v>#REF!</v>
      </c>
      <c r="BI184" s="103" t="e">
        <v>#REF!</v>
      </c>
      <c r="BJ184" s="104" t="e">
        <v>#REF!</v>
      </c>
      <c r="BK184" s="103" t="e">
        <v>#REF!</v>
      </c>
      <c r="BL184" s="104" t="e">
        <v>#REF!</v>
      </c>
      <c r="BM184" s="103" t="e">
        <v>#REF!</v>
      </c>
      <c r="BN184" s="104" t="e">
        <v>#REF!</v>
      </c>
      <c r="BO184" s="103" t="e">
        <v>#REF!</v>
      </c>
      <c r="BP184" s="104" t="e">
        <v>#REF!</v>
      </c>
      <c r="BQ184" s="103" t="e">
        <v>#REF!</v>
      </c>
      <c r="BR184" s="101" t="e">
        <v>#REF!</v>
      </c>
      <c r="BS184" s="103" t="e">
        <v>#REF!</v>
      </c>
      <c r="BT184" s="102" t="e">
        <v>#REF!</v>
      </c>
      <c r="BU184" s="103" t="e">
        <v>#REF!</v>
      </c>
      <c r="BV184" s="102" t="e">
        <v>#REF!</v>
      </c>
      <c r="BW184" s="103" t="e">
        <v>#REF!</v>
      </c>
      <c r="BX184" s="102" t="e">
        <v>#REF!</v>
      </c>
      <c r="BY184" s="103" t="e">
        <v>#REF!</v>
      </c>
      <c r="BZ184" s="102" t="e">
        <v>#REF!</v>
      </c>
      <c r="CA184" s="103" t="e">
        <v>#REF!</v>
      </c>
      <c r="CB184" s="102" t="e">
        <v>#REF!</v>
      </c>
      <c r="CC184" s="103" t="e">
        <v>#REF!</v>
      </c>
      <c r="CD184" s="101" t="e">
        <v>#REF!</v>
      </c>
      <c r="CE184" s="22" t="e">
        <v>#REF!</v>
      </c>
      <c r="CF184" s="101" t="e">
        <v>#REF!</v>
      </c>
      <c r="CG184" s="22" t="e">
        <v>#REF!</v>
      </c>
      <c r="CH184" s="101" t="e">
        <v>#REF!</v>
      </c>
      <c r="CI184" s="187" t="e">
        <v>#REF!</v>
      </c>
      <c r="CJ184" s="187" t="e">
        <v>#REF!</v>
      </c>
      <c r="CK184" s="8" t="e">
        <v>#REF!</v>
      </c>
      <c r="CL184" s="8" t="e">
        <v>#REF!</v>
      </c>
      <c r="CM184" s="8" t="e">
        <v>#REF!</v>
      </c>
      <c r="CN184" s="8" t="e">
        <v>#REF!</v>
      </c>
      <c r="CO184" s="8" t="e">
        <v>#REF!</v>
      </c>
    </row>
    <row r="185" spans="2:93" x14ac:dyDescent="0.25">
      <c r="B185" s="410"/>
      <c r="C185" s="15" t="str">
        <f t="shared" si="17"/>
        <v>2013GM</v>
      </c>
      <c r="D185" s="238">
        <f t="shared" si="18"/>
        <v>2013</v>
      </c>
      <c r="E185" s="15" t="s">
        <v>37</v>
      </c>
      <c r="F185" s="87" t="str">
        <f>VLOOKUP(E185,'Bases de Cálculo'!$B$9:$M$38,12,FALSE)</f>
        <v>Secundario</v>
      </c>
      <c r="G185" s="87" t="str">
        <f>VLOOKUP(E185,'Bases de Cálculo'!$B$9:$N$38,13,FALSE)</f>
        <v>No Renovable</v>
      </c>
      <c r="H185" s="238" t="e">
        <v>#REF!</v>
      </c>
      <c r="I185" s="96" t="e">
        <v>#REF!</v>
      </c>
      <c r="J185" s="22" t="e">
        <v>#REF!</v>
      </c>
      <c r="K185" s="97" t="e">
        <v>#REF!</v>
      </c>
      <c r="L185" s="22" t="e">
        <v>#REF!</v>
      </c>
      <c r="M185" s="97" t="e">
        <v>#REF!</v>
      </c>
      <c r="N185" s="22" t="e">
        <v>#REF!</v>
      </c>
      <c r="O185" s="97" t="e">
        <v>#REF!</v>
      </c>
      <c r="P185" s="22" t="e">
        <v>#REF!</v>
      </c>
      <c r="Q185" s="97" t="e">
        <v>#REF!</v>
      </c>
      <c r="R185" s="22" t="e">
        <v>#REF!</v>
      </c>
      <c r="S185" s="97" t="e">
        <v>#REF!</v>
      </c>
      <c r="T185" s="22" t="e">
        <v>#REF!</v>
      </c>
      <c r="U185" s="98" t="e">
        <v>#REF!</v>
      </c>
      <c r="V185" s="22" t="e">
        <v>#REF!</v>
      </c>
      <c r="W185" s="98" t="e">
        <v>#REF!</v>
      </c>
      <c r="X185" s="22" t="e">
        <v>#REF!</v>
      </c>
      <c r="Y185" s="99" t="e">
        <v>#REF!</v>
      </c>
      <c r="Z185" s="22" t="e">
        <v>#REF!</v>
      </c>
      <c r="AA185" s="113" t="e">
        <v>#REF!</v>
      </c>
      <c r="AB185" s="22" t="e">
        <v>#REF!</v>
      </c>
      <c r="AC185" s="113" t="e">
        <v>#REF!</v>
      </c>
      <c r="AD185" s="22" t="e">
        <v>#REF!</v>
      </c>
      <c r="AE185" s="113" t="e">
        <v>#REF!</v>
      </c>
      <c r="AF185" s="22" t="e">
        <v>#REF!</v>
      </c>
      <c r="AG185" s="113" t="e">
        <v>#REF!</v>
      </c>
      <c r="AH185" s="22" t="e">
        <v>#REF!</v>
      </c>
      <c r="AI185" s="113" t="e">
        <v>#REF!</v>
      </c>
      <c r="AJ185" s="22" t="e">
        <v>#REF!</v>
      </c>
      <c r="AK185" s="99" t="e">
        <v>#REF!</v>
      </c>
      <c r="AL185" s="96" t="e">
        <v>#REF!</v>
      </c>
      <c r="AM185" s="115" t="e">
        <v>#REF!</v>
      </c>
      <c r="AN185" s="117" t="e">
        <v>#REF!</v>
      </c>
      <c r="AO185" s="100" t="e">
        <v>#REF!</v>
      </c>
      <c r="AP185" s="101" t="e">
        <v>#REF!</v>
      </c>
      <c r="AQ185" s="103" t="e">
        <v>#REF!</v>
      </c>
      <c r="AR185" s="104" t="e">
        <v>#REF!</v>
      </c>
      <c r="AS185" s="22" t="e">
        <v>#REF!</v>
      </c>
      <c r="AT185" s="101" t="e">
        <v>#REF!</v>
      </c>
      <c r="AU185" s="103" t="e">
        <v>#REF!</v>
      </c>
      <c r="AV185" s="104" t="e">
        <v>#REF!</v>
      </c>
      <c r="AW185" s="103" t="e">
        <v>#REF!</v>
      </c>
      <c r="AX185" s="104" t="e">
        <v>#REF!</v>
      </c>
      <c r="AY185" s="103" t="e">
        <v>#REF!</v>
      </c>
      <c r="AZ185" s="104" t="e">
        <v>#REF!</v>
      </c>
      <c r="BA185" s="103" t="e">
        <v>#REF!</v>
      </c>
      <c r="BB185" s="104" t="e">
        <v>#REF!</v>
      </c>
      <c r="BC185" s="103" t="e">
        <v>#REF!</v>
      </c>
      <c r="BD185" s="104" t="e">
        <v>#REF!</v>
      </c>
      <c r="BE185" s="103" t="e">
        <v>#REF!</v>
      </c>
      <c r="BF185" s="104" t="e">
        <v>#REF!</v>
      </c>
      <c r="BG185" s="103" t="e">
        <v>#REF!</v>
      </c>
      <c r="BH185" s="104" t="e">
        <v>#REF!</v>
      </c>
      <c r="BI185" s="103" t="e">
        <v>#REF!</v>
      </c>
      <c r="BJ185" s="104" t="e">
        <v>#REF!</v>
      </c>
      <c r="BK185" s="103" t="e">
        <v>#REF!</v>
      </c>
      <c r="BL185" s="104" t="e">
        <v>#REF!</v>
      </c>
      <c r="BM185" s="103" t="e">
        <v>#REF!</v>
      </c>
      <c r="BN185" s="104" t="e">
        <v>#REF!</v>
      </c>
      <c r="BO185" s="103" t="e">
        <v>#REF!</v>
      </c>
      <c r="BP185" s="104" t="e">
        <v>#REF!</v>
      </c>
      <c r="BQ185" s="103" t="e">
        <v>#REF!</v>
      </c>
      <c r="BR185" s="101" t="e">
        <v>#REF!</v>
      </c>
      <c r="BS185" s="103" t="e">
        <v>#REF!</v>
      </c>
      <c r="BT185" s="102" t="e">
        <v>#REF!</v>
      </c>
      <c r="BU185" s="103" t="e">
        <v>#REF!</v>
      </c>
      <c r="BV185" s="102" t="e">
        <v>#REF!</v>
      </c>
      <c r="BW185" s="103" t="e">
        <v>#REF!</v>
      </c>
      <c r="BX185" s="102" t="e">
        <v>#REF!</v>
      </c>
      <c r="BY185" s="103" t="e">
        <v>#REF!</v>
      </c>
      <c r="BZ185" s="102" t="e">
        <v>#REF!</v>
      </c>
      <c r="CA185" s="103" t="e">
        <v>#REF!</v>
      </c>
      <c r="CB185" s="102" t="e">
        <v>#REF!</v>
      </c>
      <c r="CC185" s="103" t="e">
        <v>#REF!</v>
      </c>
      <c r="CD185" s="101" t="e">
        <v>#REF!</v>
      </c>
      <c r="CE185" s="22" t="e">
        <v>#REF!</v>
      </c>
      <c r="CF185" s="101" t="e">
        <v>#REF!</v>
      </c>
      <c r="CG185" s="22" t="e">
        <v>#REF!</v>
      </c>
      <c r="CH185" s="101" t="e">
        <v>#REF!</v>
      </c>
      <c r="CI185" s="187" t="e">
        <v>#REF!</v>
      </c>
      <c r="CJ185" s="187" t="e">
        <v>#REF!</v>
      </c>
      <c r="CK185" s="8" t="e">
        <v>#REF!</v>
      </c>
      <c r="CL185" s="8" t="e">
        <v>#REF!</v>
      </c>
      <c r="CM185" s="8" t="e">
        <v>#REF!</v>
      </c>
      <c r="CN185" s="8" t="e">
        <v>#REF!</v>
      </c>
      <c r="CO185" s="8" t="e">
        <v>#REF!</v>
      </c>
    </row>
    <row r="186" spans="2:93" x14ac:dyDescent="0.25">
      <c r="B186" s="410"/>
      <c r="C186" s="15" t="str">
        <f t="shared" si="17"/>
        <v>2013KJ</v>
      </c>
      <c r="D186" s="238">
        <f t="shared" si="18"/>
        <v>2013</v>
      </c>
      <c r="E186" s="15" t="s">
        <v>39</v>
      </c>
      <c r="F186" s="87" t="str">
        <f>VLOOKUP(E186,'Bases de Cálculo'!$B$9:$M$38,12,FALSE)</f>
        <v>Secundario</v>
      </c>
      <c r="G186" s="87" t="str">
        <f>VLOOKUP(E186,'Bases de Cálculo'!$B$9:$N$38,13,FALSE)</f>
        <v>No Renovable</v>
      </c>
      <c r="H186" s="238" t="e">
        <v>#REF!</v>
      </c>
      <c r="I186" s="96" t="e">
        <v>#REF!</v>
      </c>
      <c r="J186" s="22" t="e">
        <v>#REF!</v>
      </c>
      <c r="K186" s="97" t="e">
        <v>#REF!</v>
      </c>
      <c r="L186" s="22" t="e">
        <v>#REF!</v>
      </c>
      <c r="M186" s="97" t="e">
        <v>#REF!</v>
      </c>
      <c r="N186" s="22" t="e">
        <v>#REF!</v>
      </c>
      <c r="O186" s="97" t="e">
        <v>#REF!</v>
      </c>
      <c r="P186" s="22" t="e">
        <v>#REF!</v>
      </c>
      <c r="Q186" s="97" t="e">
        <v>#REF!</v>
      </c>
      <c r="R186" s="22" t="e">
        <v>#REF!</v>
      </c>
      <c r="S186" s="97" t="e">
        <v>#REF!</v>
      </c>
      <c r="T186" s="22" t="e">
        <v>#REF!</v>
      </c>
      <c r="U186" s="98" t="e">
        <v>#REF!</v>
      </c>
      <c r="V186" s="22" t="e">
        <v>#REF!</v>
      </c>
      <c r="W186" s="98" t="e">
        <v>#REF!</v>
      </c>
      <c r="X186" s="22" t="e">
        <v>#REF!</v>
      </c>
      <c r="Y186" s="99" t="e">
        <v>#REF!</v>
      </c>
      <c r="Z186" s="22" t="e">
        <v>#REF!</v>
      </c>
      <c r="AA186" s="113" t="e">
        <v>#REF!</v>
      </c>
      <c r="AB186" s="22" t="e">
        <v>#REF!</v>
      </c>
      <c r="AC186" s="113" t="e">
        <v>#REF!</v>
      </c>
      <c r="AD186" s="22" t="e">
        <v>#REF!</v>
      </c>
      <c r="AE186" s="113" t="e">
        <v>#REF!</v>
      </c>
      <c r="AF186" s="22" t="e">
        <v>#REF!</v>
      </c>
      <c r="AG186" s="113" t="e">
        <v>#REF!</v>
      </c>
      <c r="AH186" s="22" t="e">
        <v>#REF!</v>
      </c>
      <c r="AI186" s="113" t="e">
        <v>#REF!</v>
      </c>
      <c r="AJ186" s="22" t="e">
        <v>#REF!</v>
      </c>
      <c r="AK186" s="99" t="e">
        <v>#REF!</v>
      </c>
      <c r="AL186" s="96" t="e">
        <v>#REF!</v>
      </c>
      <c r="AM186" s="115" t="e">
        <v>#REF!</v>
      </c>
      <c r="AN186" s="117" t="e">
        <v>#REF!</v>
      </c>
      <c r="AO186" s="100" t="e">
        <v>#REF!</v>
      </c>
      <c r="AP186" s="101" t="e">
        <v>#REF!</v>
      </c>
      <c r="AQ186" s="103" t="e">
        <v>#REF!</v>
      </c>
      <c r="AR186" s="104" t="e">
        <v>#REF!</v>
      </c>
      <c r="AS186" s="22" t="e">
        <v>#REF!</v>
      </c>
      <c r="AT186" s="101" t="e">
        <v>#REF!</v>
      </c>
      <c r="AU186" s="103" t="e">
        <v>#REF!</v>
      </c>
      <c r="AV186" s="104" t="e">
        <v>#REF!</v>
      </c>
      <c r="AW186" s="103" t="e">
        <v>#REF!</v>
      </c>
      <c r="AX186" s="104" t="e">
        <v>#REF!</v>
      </c>
      <c r="AY186" s="103" t="e">
        <v>#REF!</v>
      </c>
      <c r="AZ186" s="104" t="e">
        <v>#REF!</v>
      </c>
      <c r="BA186" s="103" t="e">
        <v>#REF!</v>
      </c>
      <c r="BB186" s="104" t="e">
        <v>#REF!</v>
      </c>
      <c r="BC186" s="103" t="e">
        <v>#REF!</v>
      </c>
      <c r="BD186" s="104" t="e">
        <v>#REF!</v>
      </c>
      <c r="BE186" s="103" t="e">
        <v>#REF!</v>
      </c>
      <c r="BF186" s="104" t="e">
        <v>#REF!</v>
      </c>
      <c r="BG186" s="103" t="e">
        <v>#REF!</v>
      </c>
      <c r="BH186" s="104" t="e">
        <v>#REF!</v>
      </c>
      <c r="BI186" s="103" t="e">
        <v>#REF!</v>
      </c>
      <c r="BJ186" s="104" t="e">
        <v>#REF!</v>
      </c>
      <c r="BK186" s="103" t="e">
        <v>#REF!</v>
      </c>
      <c r="BL186" s="104" t="e">
        <v>#REF!</v>
      </c>
      <c r="BM186" s="103" t="e">
        <v>#REF!</v>
      </c>
      <c r="BN186" s="104" t="e">
        <v>#REF!</v>
      </c>
      <c r="BO186" s="103" t="e">
        <v>#REF!</v>
      </c>
      <c r="BP186" s="104" t="e">
        <v>#REF!</v>
      </c>
      <c r="BQ186" s="103" t="e">
        <v>#REF!</v>
      </c>
      <c r="BR186" s="101" t="e">
        <v>#REF!</v>
      </c>
      <c r="BS186" s="103" t="e">
        <v>#REF!</v>
      </c>
      <c r="BT186" s="102" t="e">
        <v>#REF!</v>
      </c>
      <c r="BU186" s="103" t="e">
        <v>#REF!</v>
      </c>
      <c r="BV186" s="102" t="e">
        <v>#REF!</v>
      </c>
      <c r="BW186" s="103" t="e">
        <v>#REF!</v>
      </c>
      <c r="BX186" s="102" t="e">
        <v>#REF!</v>
      </c>
      <c r="BY186" s="103" t="e">
        <v>#REF!</v>
      </c>
      <c r="BZ186" s="102" t="e">
        <v>#REF!</v>
      </c>
      <c r="CA186" s="103" t="e">
        <v>#REF!</v>
      </c>
      <c r="CB186" s="102" t="e">
        <v>#REF!</v>
      </c>
      <c r="CC186" s="103" t="e">
        <v>#REF!</v>
      </c>
      <c r="CD186" s="101" t="e">
        <v>#REF!</v>
      </c>
      <c r="CE186" s="22" t="e">
        <v>#REF!</v>
      </c>
      <c r="CF186" s="101" t="e">
        <v>#REF!</v>
      </c>
      <c r="CG186" s="22" t="e">
        <v>#REF!</v>
      </c>
      <c r="CH186" s="101" t="e">
        <v>#REF!</v>
      </c>
      <c r="CI186" s="187" t="e">
        <v>#REF!</v>
      </c>
      <c r="CJ186" s="187" t="e">
        <v>#REF!</v>
      </c>
      <c r="CK186" s="8" t="e">
        <v>#REF!</v>
      </c>
      <c r="CL186" s="8" t="e">
        <v>#REF!</v>
      </c>
      <c r="CM186" s="8" t="e">
        <v>#REF!</v>
      </c>
      <c r="CN186" s="8" t="e">
        <v>#REF!</v>
      </c>
      <c r="CO186" s="8" t="e">
        <v>#REF!</v>
      </c>
    </row>
    <row r="187" spans="2:93" ht="15.75" x14ac:dyDescent="0.25">
      <c r="B187" s="246"/>
      <c r="C187" s="13"/>
      <c r="D187" s="13"/>
      <c r="E187" s="13"/>
      <c r="F187" s="13"/>
      <c r="G187" s="13"/>
      <c r="H187" s="13" t="e">
        <v>#REF!</v>
      </c>
      <c r="I187" s="13" t="e">
        <v>#REF!</v>
      </c>
      <c r="J187" s="13" t="e">
        <v>#REF!</v>
      </c>
      <c r="K187" s="13" t="e">
        <v>#REF!</v>
      </c>
      <c r="L187" s="13" t="e">
        <v>#REF!</v>
      </c>
      <c r="M187" s="13" t="e">
        <v>#REF!</v>
      </c>
      <c r="N187" s="13" t="e">
        <v>#REF!</v>
      </c>
      <c r="O187" s="13" t="e">
        <v>#REF!</v>
      </c>
      <c r="P187" s="13" t="e">
        <v>#REF!</v>
      </c>
      <c r="Q187" s="13" t="e">
        <v>#REF!</v>
      </c>
      <c r="R187" s="13" t="e">
        <v>#REF!</v>
      </c>
      <c r="S187" s="13" t="e">
        <v>#REF!</v>
      </c>
      <c r="T187" s="13" t="e">
        <v>#REF!</v>
      </c>
      <c r="U187" s="13" t="e">
        <v>#REF!</v>
      </c>
      <c r="V187" s="13" t="e">
        <v>#REF!</v>
      </c>
      <c r="W187" s="13" t="e">
        <v>#REF!</v>
      </c>
      <c r="X187" s="13" t="e">
        <v>#REF!</v>
      </c>
      <c r="Y187" s="13" t="e">
        <v>#REF!</v>
      </c>
      <c r="Z187" s="13" t="e">
        <v>#REF!</v>
      </c>
      <c r="AA187" s="13" t="e">
        <v>#REF!</v>
      </c>
      <c r="AB187" s="13" t="e">
        <v>#REF!</v>
      </c>
      <c r="AC187" s="13" t="e">
        <v>#REF!</v>
      </c>
      <c r="AD187" s="13" t="e">
        <v>#REF!</v>
      </c>
      <c r="AE187" s="13" t="e">
        <v>#REF!</v>
      </c>
      <c r="AF187" s="13" t="e">
        <v>#REF!</v>
      </c>
      <c r="AG187" s="13" t="e">
        <v>#REF!</v>
      </c>
      <c r="AH187" s="13" t="e">
        <v>#REF!</v>
      </c>
      <c r="AI187" s="13" t="e">
        <v>#REF!</v>
      </c>
      <c r="AJ187" s="13" t="e">
        <v>#REF!</v>
      </c>
      <c r="AK187" s="13" t="e">
        <v>#REF!</v>
      </c>
      <c r="AL187" s="13" t="e">
        <v>#REF!</v>
      </c>
      <c r="AM187" s="13" t="e">
        <v>#REF!</v>
      </c>
      <c r="AN187" s="13" t="e">
        <v>#REF!</v>
      </c>
      <c r="AO187" s="13" t="e">
        <v>#REF!</v>
      </c>
      <c r="AP187" s="13" t="e">
        <v>#REF!</v>
      </c>
      <c r="AQ187" s="13" t="e">
        <v>#REF!</v>
      </c>
      <c r="AR187" s="13" t="e">
        <v>#REF!</v>
      </c>
      <c r="AS187" s="13" t="e">
        <v>#REF!</v>
      </c>
      <c r="AT187" s="13" t="e">
        <v>#REF!</v>
      </c>
      <c r="AU187" s="13" t="e">
        <v>#REF!</v>
      </c>
      <c r="AV187" s="13" t="e">
        <v>#REF!</v>
      </c>
      <c r="AW187" s="13" t="e">
        <v>#REF!</v>
      </c>
      <c r="AX187" s="13" t="e">
        <v>#REF!</v>
      </c>
      <c r="AY187" s="13" t="e">
        <v>#REF!</v>
      </c>
      <c r="AZ187" s="13" t="e">
        <v>#REF!</v>
      </c>
      <c r="BA187" s="13" t="e">
        <v>#REF!</v>
      </c>
      <c r="BB187" s="13" t="e">
        <v>#REF!</v>
      </c>
      <c r="BC187" s="13" t="e">
        <v>#REF!</v>
      </c>
      <c r="BD187" s="13" t="e">
        <v>#REF!</v>
      </c>
      <c r="BE187" s="13" t="e">
        <v>#REF!</v>
      </c>
      <c r="BF187" s="13" t="e">
        <v>#REF!</v>
      </c>
      <c r="BG187" s="13" t="e">
        <v>#REF!</v>
      </c>
      <c r="BH187" s="13" t="e">
        <v>#REF!</v>
      </c>
      <c r="BI187" s="13" t="e">
        <v>#REF!</v>
      </c>
      <c r="BJ187" s="13" t="e">
        <v>#REF!</v>
      </c>
      <c r="BK187" s="13" t="e">
        <v>#REF!</v>
      </c>
      <c r="BL187" s="13" t="e">
        <v>#REF!</v>
      </c>
      <c r="BM187" s="13" t="e">
        <v>#REF!</v>
      </c>
      <c r="BN187" s="13" t="e">
        <v>#REF!</v>
      </c>
      <c r="BO187" s="13" t="e">
        <v>#REF!</v>
      </c>
      <c r="BP187" s="13" t="e">
        <v>#REF!</v>
      </c>
      <c r="BQ187" s="13" t="e">
        <v>#REF!</v>
      </c>
      <c r="BR187" s="13" t="e">
        <v>#REF!</v>
      </c>
      <c r="BS187" s="13" t="e">
        <v>#REF!</v>
      </c>
      <c r="BT187" s="13" t="e">
        <v>#REF!</v>
      </c>
      <c r="BU187" s="13" t="e">
        <v>#REF!</v>
      </c>
      <c r="BV187" s="13" t="e">
        <v>#REF!</v>
      </c>
      <c r="BW187" s="13" t="e">
        <v>#REF!</v>
      </c>
      <c r="BX187" s="13" t="e">
        <v>#REF!</v>
      </c>
      <c r="BY187" s="13" t="e">
        <v>#REF!</v>
      </c>
      <c r="BZ187" s="13" t="e">
        <v>#REF!</v>
      </c>
      <c r="CA187" s="13" t="e">
        <v>#REF!</v>
      </c>
      <c r="CB187" s="13" t="e">
        <v>#REF!</v>
      </c>
      <c r="CC187" s="13" t="e">
        <v>#REF!</v>
      </c>
      <c r="CD187" s="13" t="e">
        <v>#REF!</v>
      </c>
      <c r="CE187" s="13" t="e">
        <v>#REF!</v>
      </c>
      <c r="CF187" s="13" t="e">
        <v>#REF!</v>
      </c>
      <c r="CG187" s="13" t="e">
        <v>#REF!</v>
      </c>
      <c r="CH187" s="13" t="e">
        <v>#REF!</v>
      </c>
      <c r="CI187" s="188" t="e">
        <v>#REF!</v>
      </c>
      <c r="CJ187" s="188" t="e">
        <v>#REF!</v>
      </c>
      <c r="CK187" s="13" t="e">
        <v>#REF!</v>
      </c>
      <c r="CL187" s="13" t="e">
        <v>#REF!</v>
      </c>
      <c r="CM187" s="13" t="e">
        <v>#REF!</v>
      </c>
      <c r="CN187" s="13" t="e">
        <v>#REF!</v>
      </c>
      <c r="CO187" s="13" t="e">
        <v>#REF!</v>
      </c>
    </row>
    <row r="188" spans="2:93" x14ac:dyDescent="0.25">
      <c r="B188" s="411" t="s">
        <v>41</v>
      </c>
      <c r="C188" s="237" t="str">
        <f t="shared" ref="C188:C209" si="19">CONCATENATE(D188,E188)</f>
        <v>2014TOTALP</v>
      </c>
      <c r="D188" s="237">
        <f>D186+1</f>
        <v>2014</v>
      </c>
      <c r="E188" s="237" t="s">
        <v>259</v>
      </c>
      <c r="F188" s="26" t="e">
        <f>VLOOKUP(E188,'Bases de Cálculo'!$B$9:$M$38,12,FALSE)</f>
        <v>#N/A</v>
      </c>
      <c r="G188" s="26" t="e">
        <f>VLOOKUP(E188,'Bases de Cálculo'!$B$9:$N$38,13,FALSE)</f>
        <v>#N/A</v>
      </c>
      <c r="H188" s="237" t="e">
        <v>#REF!</v>
      </c>
      <c r="I188" s="156" t="e">
        <v>#REF!</v>
      </c>
      <c r="J188" s="22" t="e">
        <v>#REF!</v>
      </c>
      <c r="K188" s="23" t="e">
        <v>#REF!</v>
      </c>
      <c r="L188" s="22" t="e">
        <v>#REF!</v>
      </c>
      <c r="M188" s="23" t="e">
        <v>#REF!</v>
      </c>
      <c r="N188" s="22" t="e">
        <v>#REF!</v>
      </c>
      <c r="O188" s="23" t="e">
        <v>#REF!</v>
      </c>
      <c r="P188" s="22" t="e">
        <v>#REF!</v>
      </c>
      <c r="Q188" s="23" t="e">
        <v>#REF!</v>
      </c>
      <c r="R188" s="22" t="e">
        <v>#REF!</v>
      </c>
      <c r="S188" s="23" t="e">
        <v>#REF!</v>
      </c>
      <c r="T188" s="22" t="e">
        <v>#REF!</v>
      </c>
      <c r="U188" s="23" t="e">
        <v>#REF!</v>
      </c>
      <c r="V188" s="22" t="e">
        <v>#REF!</v>
      </c>
      <c r="W188" s="23" t="e">
        <v>#REF!</v>
      </c>
      <c r="X188" s="22" t="e">
        <v>#REF!</v>
      </c>
      <c r="Y188" s="156" t="e">
        <v>#REF!</v>
      </c>
      <c r="Z188" s="22" t="e">
        <v>#REF!</v>
      </c>
      <c r="AA188" s="23" t="e">
        <v>#REF!</v>
      </c>
      <c r="AB188" s="22" t="e">
        <v>#REF!</v>
      </c>
      <c r="AC188" s="23" t="e">
        <v>#REF!</v>
      </c>
      <c r="AD188" s="22" t="e">
        <v>#REF!</v>
      </c>
      <c r="AE188" s="23" t="e">
        <v>#REF!</v>
      </c>
      <c r="AF188" s="22" t="e">
        <v>#REF!</v>
      </c>
      <c r="AG188" s="23" t="e">
        <v>#REF!</v>
      </c>
      <c r="AH188" s="22" t="e">
        <v>#REF!</v>
      </c>
      <c r="AI188" s="23" t="e">
        <v>#REF!</v>
      </c>
      <c r="AJ188" s="22" t="e">
        <v>#REF!</v>
      </c>
      <c r="AK188" s="23" t="e">
        <v>#REF!</v>
      </c>
      <c r="AL188" s="156" t="e">
        <v>#REF!</v>
      </c>
      <c r="AM188" s="22" t="e">
        <v>#REF!</v>
      </c>
      <c r="AN188" s="156" t="e">
        <v>#REF!</v>
      </c>
      <c r="AO188" s="22" t="e">
        <v>#REF!</v>
      </c>
      <c r="AP188" s="23" t="e">
        <v>#REF!</v>
      </c>
      <c r="AQ188" s="22" t="e">
        <v>#REF!</v>
      </c>
      <c r="AR188" s="23" t="e">
        <v>#REF!</v>
      </c>
      <c r="AS188" s="22" t="e">
        <v>#REF!</v>
      </c>
      <c r="AT188" s="156" t="e">
        <v>#REF!</v>
      </c>
      <c r="AU188" s="22" t="e">
        <v>#REF!</v>
      </c>
      <c r="AV188" s="23" t="e">
        <v>#REF!</v>
      </c>
      <c r="AW188" s="22" t="e">
        <v>#REF!</v>
      </c>
      <c r="AX188" s="23" t="e">
        <v>#REF!</v>
      </c>
      <c r="AY188" s="22" t="e">
        <v>#REF!</v>
      </c>
      <c r="AZ188" s="23" t="e">
        <v>#REF!</v>
      </c>
      <c r="BA188" s="22" t="e">
        <v>#REF!</v>
      </c>
      <c r="BB188" s="23" t="e">
        <v>#REF!</v>
      </c>
      <c r="BC188" s="22" t="e">
        <v>#REF!</v>
      </c>
      <c r="BD188" s="23" t="e">
        <v>#REF!</v>
      </c>
      <c r="BE188" s="22" t="e">
        <v>#REF!</v>
      </c>
      <c r="BF188" s="23" t="e">
        <v>#REF!</v>
      </c>
      <c r="BG188" s="22" t="e">
        <v>#REF!</v>
      </c>
      <c r="BH188" s="23" t="e">
        <v>#REF!</v>
      </c>
      <c r="BI188" s="22" t="e">
        <v>#REF!</v>
      </c>
      <c r="BJ188" s="23" t="e">
        <v>#REF!</v>
      </c>
      <c r="BK188" s="22" t="e">
        <v>#REF!</v>
      </c>
      <c r="BL188" s="23" t="e">
        <v>#REF!</v>
      </c>
      <c r="BM188" s="22" t="e">
        <v>#REF!</v>
      </c>
      <c r="BN188" s="23" t="e">
        <v>#REF!</v>
      </c>
      <c r="BO188" s="22" t="e">
        <v>#REF!</v>
      </c>
      <c r="BP188" s="23" t="e">
        <v>#REF!</v>
      </c>
      <c r="BQ188" s="22" t="e">
        <v>#REF!</v>
      </c>
      <c r="BR188" s="156" t="e">
        <v>#REF!</v>
      </c>
      <c r="BS188" s="22" t="e">
        <v>#REF!</v>
      </c>
      <c r="BT188" s="23" t="e">
        <v>#REF!</v>
      </c>
      <c r="BU188" s="22" t="e">
        <v>#REF!</v>
      </c>
      <c r="BV188" s="23" t="e">
        <v>#REF!</v>
      </c>
      <c r="BW188" s="22" t="e">
        <v>#REF!</v>
      </c>
      <c r="BX188" s="23" t="e">
        <v>#REF!</v>
      </c>
      <c r="BY188" s="22" t="e">
        <v>#REF!</v>
      </c>
      <c r="BZ188" s="23" t="e">
        <v>#REF!</v>
      </c>
      <c r="CA188" s="22" t="e">
        <v>#REF!</v>
      </c>
      <c r="CB188" s="23" t="e">
        <v>#REF!</v>
      </c>
      <c r="CC188" s="22" t="e">
        <v>#REF!</v>
      </c>
      <c r="CD188" s="156" t="e">
        <v>#REF!</v>
      </c>
      <c r="CE188" s="22" t="e">
        <v>#REF!</v>
      </c>
      <c r="CF188" s="156" t="e">
        <v>#REF!</v>
      </c>
      <c r="CG188" s="22" t="e">
        <v>#REF!</v>
      </c>
      <c r="CH188" s="156" t="e">
        <v>#REF!</v>
      </c>
      <c r="CI188" s="187" t="e">
        <v>#REF!</v>
      </c>
      <c r="CJ188" s="187" t="e">
        <v>#REF!</v>
      </c>
      <c r="CK188" s="8" t="e">
        <v>#REF!</v>
      </c>
      <c r="CL188" s="8" t="e">
        <v>#REF!</v>
      </c>
      <c r="CM188" s="8" t="e">
        <v>#REF!</v>
      </c>
      <c r="CN188" s="8" t="e">
        <v>#REF!</v>
      </c>
      <c r="CO188" s="8" t="e">
        <v>#REF!</v>
      </c>
    </row>
    <row r="189" spans="2:93" x14ac:dyDescent="0.25">
      <c r="B189" s="411"/>
      <c r="C189" s="237" t="str">
        <f t="shared" si="19"/>
        <v>2014BZ</v>
      </c>
      <c r="D189" s="237">
        <f t="shared" ref="D189:D209" si="20">D188</f>
        <v>2014</v>
      </c>
      <c r="E189" s="237" t="s">
        <v>21</v>
      </c>
      <c r="F189" s="26" t="str">
        <f>VLOOKUP(E189,'Bases de Cálculo'!$B$9:$M$38,12,FALSE)</f>
        <v>Primario</v>
      </c>
      <c r="G189" s="26" t="str">
        <f>VLOOKUP(E189,'Bases de Cálculo'!$B$9:$N$38,13,FALSE)</f>
        <v>Renovable</v>
      </c>
      <c r="H189" s="237" t="e">
        <v>#REF!</v>
      </c>
      <c r="I189" s="96" t="e">
        <v>#REF!</v>
      </c>
      <c r="J189" s="22" t="e">
        <v>#REF!</v>
      </c>
      <c r="K189" s="97" t="e">
        <v>#REF!</v>
      </c>
      <c r="L189" s="22" t="e">
        <v>#REF!</v>
      </c>
      <c r="M189" s="97" t="e">
        <v>#REF!</v>
      </c>
      <c r="N189" s="22" t="e">
        <v>#REF!</v>
      </c>
      <c r="O189" s="97" t="e">
        <v>#REF!</v>
      </c>
      <c r="P189" s="22" t="e">
        <v>#REF!</v>
      </c>
      <c r="Q189" s="97" t="e">
        <v>#REF!</v>
      </c>
      <c r="R189" s="22" t="e">
        <v>#REF!</v>
      </c>
      <c r="S189" s="97" t="e">
        <v>#REF!</v>
      </c>
      <c r="T189" s="22" t="e">
        <v>#REF!</v>
      </c>
      <c r="U189" s="98" t="e">
        <v>#REF!</v>
      </c>
      <c r="V189" s="22" t="e">
        <v>#REF!</v>
      </c>
      <c r="W189" s="98" t="e">
        <v>#REF!</v>
      </c>
      <c r="X189" s="22" t="e">
        <v>#REF!</v>
      </c>
      <c r="Y189" s="99" t="e">
        <v>#REF!</v>
      </c>
      <c r="Z189" s="22" t="e">
        <v>#REF!</v>
      </c>
      <c r="AA189" s="113" t="e">
        <v>#REF!</v>
      </c>
      <c r="AB189" s="22" t="e">
        <v>#REF!</v>
      </c>
      <c r="AC189" s="113" t="e">
        <v>#REF!</v>
      </c>
      <c r="AD189" s="22" t="e">
        <v>#REF!</v>
      </c>
      <c r="AE189" s="113" t="e">
        <v>#REF!</v>
      </c>
      <c r="AF189" s="22" t="e">
        <v>#REF!</v>
      </c>
      <c r="AG189" s="113" t="e">
        <v>#REF!</v>
      </c>
      <c r="AH189" s="22" t="e">
        <v>#REF!</v>
      </c>
      <c r="AI189" s="113" t="e">
        <v>#REF!</v>
      </c>
      <c r="AJ189" s="22" t="e">
        <v>#REF!</v>
      </c>
      <c r="AK189" s="99" t="e">
        <v>#REF!</v>
      </c>
      <c r="AL189" s="96" t="e">
        <v>#REF!</v>
      </c>
      <c r="AM189" s="115" t="e">
        <v>#REF!</v>
      </c>
      <c r="AN189" s="117" t="e">
        <v>#REF!</v>
      </c>
      <c r="AO189" s="100" t="e">
        <v>#REF!</v>
      </c>
      <c r="AP189" s="101" t="e">
        <v>#REF!</v>
      </c>
      <c r="AQ189" s="103" t="e">
        <v>#REF!</v>
      </c>
      <c r="AR189" s="104" t="e">
        <v>#REF!</v>
      </c>
      <c r="AS189" s="22" t="e">
        <v>#REF!</v>
      </c>
      <c r="AT189" s="101" t="e">
        <v>#REF!</v>
      </c>
      <c r="AU189" s="103" t="e">
        <v>#REF!</v>
      </c>
      <c r="AV189" s="104" t="e">
        <v>#REF!</v>
      </c>
      <c r="AW189" s="103" t="e">
        <v>#REF!</v>
      </c>
      <c r="AX189" s="104" t="e">
        <v>#REF!</v>
      </c>
      <c r="AY189" s="103" t="e">
        <v>#REF!</v>
      </c>
      <c r="AZ189" s="104" t="e">
        <v>#REF!</v>
      </c>
      <c r="BA189" s="103" t="e">
        <v>#REF!</v>
      </c>
      <c r="BB189" s="104" t="e">
        <v>#REF!</v>
      </c>
      <c r="BC189" s="103" t="e">
        <v>#REF!</v>
      </c>
      <c r="BD189" s="104" t="e">
        <v>#REF!</v>
      </c>
      <c r="BE189" s="103" t="e">
        <v>#REF!</v>
      </c>
      <c r="BF189" s="104" t="e">
        <v>#REF!</v>
      </c>
      <c r="BG189" s="103" t="e">
        <v>#REF!</v>
      </c>
      <c r="BH189" s="104" t="e">
        <v>#REF!</v>
      </c>
      <c r="BI189" s="103" t="e">
        <v>#REF!</v>
      </c>
      <c r="BJ189" s="104" t="e">
        <v>#REF!</v>
      </c>
      <c r="BK189" s="103" t="e">
        <v>#REF!</v>
      </c>
      <c r="BL189" s="104" t="e">
        <v>#REF!</v>
      </c>
      <c r="BM189" s="103" t="e">
        <v>#REF!</v>
      </c>
      <c r="BN189" s="104" t="e">
        <v>#REF!</v>
      </c>
      <c r="BO189" s="103" t="e">
        <v>#REF!</v>
      </c>
      <c r="BP189" s="104" t="e">
        <v>#REF!</v>
      </c>
      <c r="BQ189" s="103" t="e">
        <v>#REF!</v>
      </c>
      <c r="BR189" s="101" t="e">
        <v>#REF!</v>
      </c>
      <c r="BS189" s="103" t="e">
        <v>#REF!</v>
      </c>
      <c r="BT189" s="102" t="e">
        <v>#REF!</v>
      </c>
      <c r="BU189" s="103" t="e">
        <v>#REF!</v>
      </c>
      <c r="BV189" s="102" t="e">
        <v>#REF!</v>
      </c>
      <c r="BW189" s="103" t="e">
        <v>#REF!</v>
      </c>
      <c r="BX189" s="102" t="e">
        <v>#REF!</v>
      </c>
      <c r="BY189" s="103" t="e">
        <v>#REF!</v>
      </c>
      <c r="BZ189" s="102" t="e">
        <v>#REF!</v>
      </c>
      <c r="CA189" s="103" t="e">
        <v>#REF!</v>
      </c>
      <c r="CB189" s="102" t="e">
        <v>#REF!</v>
      </c>
      <c r="CC189" s="103" t="e">
        <v>#REF!</v>
      </c>
      <c r="CD189" s="101" t="e">
        <v>#REF!</v>
      </c>
      <c r="CE189" s="22" t="e">
        <v>#REF!</v>
      </c>
      <c r="CF189" s="101" t="e">
        <v>#REF!</v>
      </c>
      <c r="CG189" s="22" t="e">
        <v>#REF!</v>
      </c>
      <c r="CH189" s="101" t="e">
        <v>#REF!</v>
      </c>
      <c r="CI189" s="187" t="e">
        <v>#REF!</v>
      </c>
      <c r="CJ189" s="187" t="e">
        <v>#REF!</v>
      </c>
      <c r="CK189" s="8" t="e">
        <v>#REF!</v>
      </c>
      <c r="CL189" s="8" t="e">
        <v>#REF!</v>
      </c>
      <c r="CM189" s="8" t="e">
        <v>#REF!</v>
      </c>
      <c r="CN189" s="8" t="e">
        <v>#REF!</v>
      </c>
      <c r="CO189" s="8" t="e">
        <v>#REF!</v>
      </c>
    </row>
    <row r="190" spans="2:93" x14ac:dyDescent="0.25">
      <c r="B190" s="411"/>
      <c r="C190" s="237" t="str">
        <f t="shared" si="19"/>
        <v>2014CM</v>
      </c>
      <c r="D190" s="237">
        <f t="shared" si="20"/>
        <v>2014</v>
      </c>
      <c r="E190" s="237" t="s">
        <v>22</v>
      </c>
      <c r="F190" s="26" t="str">
        <f>VLOOKUP(E190,'Bases de Cálculo'!$B$9:$M$38,12,FALSE)</f>
        <v>Primario</v>
      </c>
      <c r="G190" s="26" t="str">
        <f>VLOOKUP(E190,'Bases de Cálculo'!$B$9:$N$38,13,FALSE)</f>
        <v>No Renovable</v>
      </c>
      <c r="H190" s="237" t="e">
        <v>#REF!</v>
      </c>
      <c r="I190" s="96" t="e">
        <v>#REF!</v>
      </c>
      <c r="J190" s="22" t="e">
        <v>#REF!</v>
      </c>
      <c r="K190" s="97" t="e">
        <v>#REF!</v>
      </c>
      <c r="L190" s="22" t="e">
        <v>#REF!</v>
      </c>
      <c r="M190" s="97" t="e">
        <v>#REF!</v>
      </c>
      <c r="N190" s="22" t="e">
        <v>#REF!</v>
      </c>
      <c r="O190" s="97" t="e">
        <v>#REF!</v>
      </c>
      <c r="P190" s="22" t="e">
        <v>#REF!</v>
      </c>
      <c r="Q190" s="97" t="e">
        <v>#REF!</v>
      </c>
      <c r="R190" s="22" t="e">
        <v>#REF!</v>
      </c>
      <c r="S190" s="97" t="e">
        <v>#REF!</v>
      </c>
      <c r="T190" s="22" t="e">
        <v>#REF!</v>
      </c>
      <c r="U190" s="98" t="e">
        <v>#REF!</v>
      </c>
      <c r="V190" s="22" t="e">
        <v>#REF!</v>
      </c>
      <c r="W190" s="98" t="e">
        <v>#REF!</v>
      </c>
      <c r="X190" s="22" t="e">
        <v>#REF!</v>
      </c>
      <c r="Y190" s="99" t="e">
        <v>#REF!</v>
      </c>
      <c r="Z190" s="22" t="e">
        <v>#REF!</v>
      </c>
      <c r="AA190" s="113" t="e">
        <v>#REF!</v>
      </c>
      <c r="AB190" s="22" t="e">
        <v>#REF!</v>
      </c>
      <c r="AC190" s="113" t="e">
        <v>#REF!</v>
      </c>
      <c r="AD190" s="22" t="e">
        <v>#REF!</v>
      </c>
      <c r="AE190" s="113" t="e">
        <v>#REF!</v>
      </c>
      <c r="AF190" s="22" t="e">
        <v>#REF!</v>
      </c>
      <c r="AG190" s="113" t="e">
        <v>#REF!</v>
      </c>
      <c r="AH190" s="22" t="e">
        <v>#REF!</v>
      </c>
      <c r="AI190" s="113" t="e">
        <v>#REF!</v>
      </c>
      <c r="AJ190" s="22" t="e">
        <v>#REF!</v>
      </c>
      <c r="AK190" s="99" t="e">
        <v>#REF!</v>
      </c>
      <c r="AL190" s="96" t="e">
        <v>#REF!</v>
      </c>
      <c r="AM190" s="115" t="e">
        <v>#REF!</v>
      </c>
      <c r="AN190" s="117" t="e">
        <v>#REF!</v>
      </c>
      <c r="AO190" s="100" t="e">
        <v>#REF!</v>
      </c>
      <c r="AP190" s="101" t="e">
        <v>#REF!</v>
      </c>
      <c r="AQ190" s="103" t="e">
        <v>#REF!</v>
      </c>
      <c r="AR190" s="104" t="e">
        <v>#REF!</v>
      </c>
      <c r="AS190" s="22" t="e">
        <v>#REF!</v>
      </c>
      <c r="AT190" s="101" t="e">
        <v>#REF!</v>
      </c>
      <c r="AU190" s="103" t="e">
        <v>#REF!</v>
      </c>
      <c r="AV190" s="104" t="e">
        <v>#REF!</v>
      </c>
      <c r="AW190" s="103" t="e">
        <v>#REF!</v>
      </c>
      <c r="AX190" s="104" t="e">
        <v>#REF!</v>
      </c>
      <c r="AY190" s="103" t="e">
        <v>#REF!</v>
      </c>
      <c r="AZ190" s="104" t="e">
        <v>#REF!</v>
      </c>
      <c r="BA190" s="103" t="e">
        <v>#REF!</v>
      </c>
      <c r="BB190" s="104" t="e">
        <v>#REF!</v>
      </c>
      <c r="BC190" s="103" t="e">
        <v>#REF!</v>
      </c>
      <c r="BD190" s="104" t="e">
        <v>#REF!</v>
      </c>
      <c r="BE190" s="103" t="e">
        <v>#REF!</v>
      </c>
      <c r="BF190" s="104" t="e">
        <v>#REF!</v>
      </c>
      <c r="BG190" s="103" t="e">
        <v>#REF!</v>
      </c>
      <c r="BH190" s="104" t="e">
        <v>#REF!</v>
      </c>
      <c r="BI190" s="103" t="e">
        <v>#REF!</v>
      </c>
      <c r="BJ190" s="104" t="e">
        <v>#REF!</v>
      </c>
      <c r="BK190" s="103" t="e">
        <v>#REF!</v>
      </c>
      <c r="BL190" s="104" t="e">
        <v>#REF!</v>
      </c>
      <c r="BM190" s="103" t="e">
        <v>#REF!</v>
      </c>
      <c r="BN190" s="104" t="e">
        <v>#REF!</v>
      </c>
      <c r="BO190" s="103" t="e">
        <v>#REF!</v>
      </c>
      <c r="BP190" s="104" t="e">
        <v>#REF!</v>
      </c>
      <c r="BQ190" s="103" t="e">
        <v>#REF!</v>
      </c>
      <c r="BR190" s="101" t="e">
        <v>#REF!</v>
      </c>
      <c r="BS190" s="103" t="e">
        <v>#REF!</v>
      </c>
      <c r="BT190" s="102" t="e">
        <v>#REF!</v>
      </c>
      <c r="BU190" s="103" t="e">
        <v>#REF!</v>
      </c>
      <c r="BV190" s="102" t="e">
        <v>#REF!</v>
      </c>
      <c r="BW190" s="103" t="e">
        <v>#REF!</v>
      </c>
      <c r="BX190" s="102" t="e">
        <v>#REF!</v>
      </c>
      <c r="BY190" s="103" t="e">
        <v>#REF!</v>
      </c>
      <c r="BZ190" s="102" t="e">
        <v>#REF!</v>
      </c>
      <c r="CA190" s="103" t="e">
        <v>#REF!</v>
      </c>
      <c r="CB190" s="102" t="e">
        <v>#REF!</v>
      </c>
      <c r="CC190" s="103" t="e">
        <v>#REF!</v>
      </c>
      <c r="CD190" s="101" t="e">
        <v>#REF!</v>
      </c>
      <c r="CE190" s="22" t="e">
        <v>#REF!</v>
      </c>
      <c r="CF190" s="101" t="e">
        <v>#REF!</v>
      </c>
      <c r="CG190" s="22" t="e">
        <v>#REF!</v>
      </c>
      <c r="CH190" s="101" t="e">
        <v>#REF!</v>
      </c>
      <c r="CI190" s="187" t="e">
        <v>#REF!</v>
      </c>
      <c r="CJ190" s="187" t="e">
        <v>#REF!</v>
      </c>
      <c r="CK190" s="8" t="e">
        <v>#REF!</v>
      </c>
      <c r="CL190" s="8" t="e">
        <v>#REF!</v>
      </c>
      <c r="CM190" s="8" t="e">
        <v>#REF!</v>
      </c>
      <c r="CN190" s="8" t="e">
        <v>#REF!</v>
      </c>
      <c r="CO190" s="8" t="e">
        <v>#REF!</v>
      </c>
    </row>
    <row r="191" spans="2:93" x14ac:dyDescent="0.25">
      <c r="B191" s="411"/>
      <c r="C191" s="237" t="str">
        <f t="shared" si="19"/>
        <v>2014GN</v>
      </c>
      <c r="D191" s="237">
        <f t="shared" si="20"/>
        <v>2014</v>
      </c>
      <c r="E191" s="237" t="s">
        <v>23</v>
      </c>
      <c r="F191" s="26" t="str">
        <f>VLOOKUP(E191,'Bases de Cálculo'!$B$9:$M$38,12,FALSE)</f>
        <v>Primario</v>
      </c>
      <c r="G191" s="26" t="str">
        <f>VLOOKUP(E191,'Bases de Cálculo'!$B$9:$N$38,13,FALSE)</f>
        <v>No Renovable</v>
      </c>
      <c r="H191" s="237" t="e">
        <v>#REF!</v>
      </c>
      <c r="I191" s="96" t="e">
        <v>#REF!</v>
      </c>
      <c r="J191" s="22" t="e">
        <v>#REF!</v>
      </c>
      <c r="K191" s="97" t="e">
        <v>#REF!</v>
      </c>
      <c r="L191" s="22" t="e">
        <v>#REF!</v>
      </c>
      <c r="M191" s="97" t="e">
        <v>#REF!</v>
      </c>
      <c r="N191" s="22" t="e">
        <v>#REF!</v>
      </c>
      <c r="O191" s="97" t="e">
        <v>#REF!</v>
      </c>
      <c r="P191" s="22" t="e">
        <v>#REF!</v>
      </c>
      <c r="Q191" s="97" t="e">
        <v>#REF!</v>
      </c>
      <c r="R191" s="22" t="e">
        <v>#REF!</v>
      </c>
      <c r="S191" s="97" t="e">
        <v>#REF!</v>
      </c>
      <c r="T191" s="22" t="e">
        <v>#REF!</v>
      </c>
      <c r="U191" s="98" t="e">
        <v>#REF!</v>
      </c>
      <c r="V191" s="22" t="e">
        <v>#REF!</v>
      </c>
      <c r="W191" s="98" t="e">
        <v>#REF!</v>
      </c>
      <c r="X191" s="22" t="e">
        <v>#REF!</v>
      </c>
      <c r="Y191" s="99" t="e">
        <v>#REF!</v>
      </c>
      <c r="Z191" s="22" t="e">
        <v>#REF!</v>
      </c>
      <c r="AA191" s="113" t="e">
        <v>#REF!</v>
      </c>
      <c r="AB191" s="22" t="e">
        <v>#REF!</v>
      </c>
      <c r="AC191" s="113" t="e">
        <v>#REF!</v>
      </c>
      <c r="AD191" s="22" t="e">
        <v>#REF!</v>
      </c>
      <c r="AE191" s="113" t="e">
        <v>#REF!</v>
      </c>
      <c r="AF191" s="22" t="e">
        <v>#REF!</v>
      </c>
      <c r="AG191" s="113" t="e">
        <v>#REF!</v>
      </c>
      <c r="AH191" s="22" t="e">
        <v>#REF!</v>
      </c>
      <c r="AI191" s="113" t="e">
        <v>#REF!</v>
      </c>
      <c r="AJ191" s="22" t="e">
        <v>#REF!</v>
      </c>
      <c r="AK191" s="99" t="e">
        <v>#REF!</v>
      </c>
      <c r="AL191" s="96" t="e">
        <v>#REF!</v>
      </c>
      <c r="AM191" s="115" t="e">
        <v>#REF!</v>
      </c>
      <c r="AN191" s="117" t="e">
        <v>#REF!</v>
      </c>
      <c r="AO191" s="100" t="e">
        <v>#REF!</v>
      </c>
      <c r="AP191" s="101" t="e">
        <v>#REF!</v>
      </c>
      <c r="AQ191" s="103" t="e">
        <v>#REF!</v>
      </c>
      <c r="AR191" s="104" t="e">
        <v>#REF!</v>
      </c>
      <c r="AS191" s="22" t="e">
        <v>#REF!</v>
      </c>
      <c r="AT191" s="101" t="e">
        <v>#REF!</v>
      </c>
      <c r="AU191" s="103" t="e">
        <v>#REF!</v>
      </c>
      <c r="AV191" s="104" t="e">
        <v>#REF!</v>
      </c>
      <c r="AW191" s="103" t="e">
        <v>#REF!</v>
      </c>
      <c r="AX191" s="104" t="e">
        <v>#REF!</v>
      </c>
      <c r="AY191" s="103" t="e">
        <v>#REF!</v>
      </c>
      <c r="AZ191" s="104" t="e">
        <v>#REF!</v>
      </c>
      <c r="BA191" s="103" t="e">
        <v>#REF!</v>
      </c>
      <c r="BB191" s="104" t="e">
        <v>#REF!</v>
      </c>
      <c r="BC191" s="103" t="e">
        <v>#REF!</v>
      </c>
      <c r="BD191" s="104" t="e">
        <v>#REF!</v>
      </c>
      <c r="BE191" s="103" t="e">
        <v>#REF!</v>
      </c>
      <c r="BF191" s="104" t="e">
        <v>#REF!</v>
      </c>
      <c r="BG191" s="103" t="e">
        <v>#REF!</v>
      </c>
      <c r="BH191" s="104" t="e">
        <v>#REF!</v>
      </c>
      <c r="BI191" s="103" t="e">
        <v>#REF!</v>
      </c>
      <c r="BJ191" s="104" t="e">
        <v>#REF!</v>
      </c>
      <c r="BK191" s="103" t="e">
        <v>#REF!</v>
      </c>
      <c r="BL191" s="104" t="e">
        <v>#REF!</v>
      </c>
      <c r="BM191" s="103" t="e">
        <v>#REF!</v>
      </c>
      <c r="BN191" s="104" t="e">
        <v>#REF!</v>
      </c>
      <c r="BO191" s="103" t="e">
        <v>#REF!</v>
      </c>
      <c r="BP191" s="104" t="e">
        <v>#REF!</v>
      </c>
      <c r="BQ191" s="103" t="e">
        <v>#REF!</v>
      </c>
      <c r="BR191" s="101" t="e">
        <v>#REF!</v>
      </c>
      <c r="BS191" s="103" t="e">
        <v>#REF!</v>
      </c>
      <c r="BT191" s="102" t="e">
        <v>#REF!</v>
      </c>
      <c r="BU191" s="103" t="e">
        <v>#REF!</v>
      </c>
      <c r="BV191" s="102" t="e">
        <v>#REF!</v>
      </c>
      <c r="BW191" s="103" t="e">
        <v>#REF!</v>
      </c>
      <c r="BX191" s="102" t="e">
        <v>#REF!</v>
      </c>
      <c r="BY191" s="103" t="e">
        <v>#REF!</v>
      </c>
      <c r="BZ191" s="102" t="e">
        <v>#REF!</v>
      </c>
      <c r="CA191" s="103" t="e">
        <v>#REF!</v>
      </c>
      <c r="CB191" s="102" t="e">
        <v>#REF!</v>
      </c>
      <c r="CC191" s="103" t="e">
        <v>#REF!</v>
      </c>
      <c r="CD191" s="101" t="e">
        <v>#REF!</v>
      </c>
      <c r="CE191" s="22" t="e">
        <v>#REF!</v>
      </c>
      <c r="CF191" s="101" t="e">
        <v>#REF!</v>
      </c>
      <c r="CG191" s="22" t="e">
        <v>#REF!</v>
      </c>
      <c r="CH191" s="101" t="e">
        <v>#REF!</v>
      </c>
      <c r="CI191" s="187" t="e">
        <v>#REF!</v>
      </c>
      <c r="CJ191" s="187" t="e">
        <v>#REF!</v>
      </c>
      <c r="CK191" s="8" t="e">
        <v>#REF!</v>
      </c>
      <c r="CL191" s="8" t="e">
        <v>#REF!</v>
      </c>
      <c r="CM191" s="8" t="e">
        <v>#REF!</v>
      </c>
      <c r="CN191" s="8" t="e">
        <v>#REF!</v>
      </c>
      <c r="CO191" s="8" t="e">
        <v>#REF!</v>
      </c>
    </row>
    <row r="192" spans="2:93" x14ac:dyDescent="0.25">
      <c r="B192" s="411"/>
      <c r="C192" s="237" t="str">
        <f t="shared" si="19"/>
        <v>2014HE</v>
      </c>
      <c r="D192" s="237">
        <f t="shared" si="20"/>
        <v>2014</v>
      </c>
      <c r="E192" s="237" t="s">
        <v>24</v>
      </c>
      <c r="F192" s="26" t="str">
        <f>VLOOKUP(E192,'Bases de Cálculo'!$B$9:$M$38,12,FALSE)</f>
        <v>Primario</v>
      </c>
      <c r="G192" s="26" t="str">
        <f>VLOOKUP(E192,'Bases de Cálculo'!$B$9:$N$38,13,FALSE)</f>
        <v>Renovable</v>
      </c>
      <c r="H192" s="237" t="e">
        <v>#REF!</v>
      </c>
      <c r="I192" s="96" t="e">
        <v>#REF!</v>
      </c>
      <c r="J192" s="22" t="e">
        <v>#REF!</v>
      </c>
      <c r="K192" s="97" t="e">
        <v>#REF!</v>
      </c>
      <c r="L192" s="22" t="e">
        <v>#REF!</v>
      </c>
      <c r="M192" s="97" t="e">
        <v>#REF!</v>
      </c>
      <c r="N192" s="22" t="e">
        <v>#REF!</v>
      </c>
      <c r="O192" s="97" t="e">
        <v>#REF!</v>
      </c>
      <c r="P192" s="22" t="e">
        <v>#REF!</v>
      </c>
      <c r="Q192" s="97" t="e">
        <v>#REF!</v>
      </c>
      <c r="R192" s="22" t="e">
        <v>#REF!</v>
      </c>
      <c r="S192" s="97" t="e">
        <v>#REF!</v>
      </c>
      <c r="T192" s="22" t="e">
        <v>#REF!</v>
      </c>
      <c r="U192" s="98" t="e">
        <v>#REF!</v>
      </c>
      <c r="V192" s="22" t="e">
        <v>#REF!</v>
      </c>
      <c r="W192" s="98" t="e">
        <v>#REF!</v>
      </c>
      <c r="X192" s="22" t="e">
        <v>#REF!</v>
      </c>
      <c r="Y192" s="99" t="e">
        <v>#REF!</v>
      </c>
      <c r="Z192" s="22" t="e">
        <v>#REF!</v>
      </c>
      <c r="AA192" s="113" t="e">
        <v>#REF!</v>
      </c>
      <c r="AB192" s="22" t="e">
        <v>#REF!</v>
      </c>
      <c r="AC192" s="113" t="e">
        <v>#REF!</v>
      </c>
      <c r="AD192" s="22" t="e">
        <v>#REF!</v>
      </c>
      <c r="AE192" s="113" t="e">
        <v>#REF!</v>
      </c>
      <c r="AF192" s="22" t="e">
        <v>#REF!</v>
      </c>
      <c r="AG192" s="113" t="e">
        <v>#REF!</v>
      </c>
      <c r="AH192" s="22" t="e">
        <v>#REF!</v>
      </c>
      <c r="AI192" s="113" t="e">
        <v>#REF!</v>
      </c>
      <c r="AJ192" s="22" t="e">
        <v>#REF!</v>
      </c>
      <c r="AK192" s="99" t="e">
        <v>#REF!</v>
      </c>
      <c r="AL192" s="96" t="e">
        <v>#REF!</v>
      </c>
      <c r="AM192" s="115" t="e">
        <v>#REF!</v>
      </c>
      <c r="AN192" s="117" t="e">
        <v>#REF!</v>
      </c>
      <c r="AO192" s="100" t="e">
        <v>#REF!</v>
      </c>
      <c r="AP192" s="101" t="e">
        <v>#REF!</v>
      </c>
      <c r="AQ192" s="103" t="e">
        <v>#REF!</v>
      </c>
      <c r="AR192" s="104" t="e">
        <v>#REF!</v>
      </c>
      <c r="AS192" s="22" t="e">
        <v>#REF!</v>
      </c>
      <c r="AT192" s="101" t="e">
        <v>#REF!</v>
      </c>
      <c r="AU192" s="103" t="e">
        <v>#REF!</v>
      </c>
      <c r="AV192" s="104" t="e">
        <v>#REF!</v>
      </c>
      <c r="AW192" s="103" t="e">
        <v>#REF!</v>
      </c>
      <c r="AX192" s="104" t="e">
        <v>#REF!</v>
      </c>
      <c r="AY192" s="103" t="e">
        <v>#REF!</v>
      </c>
      <c r="AZ192" s="104" t="e">
        <v>#REF!</v>
      </c>
      <c r="BA192" s="103" t="e">
        <v>#REF!</v>
      </c>
      <c r="BB192" s="104" t="e">
        <v>#REF!</v>
      </c>
      <c r="BC192" s="103" t="e">
        <v>#REF!</v>
      </c>
      <c r="BD192" s="104" t="e">
        <v>#REF!</v>
      </c>
      <c r="BE192" s="103" t="e">
        <v>#REF!</v>
      </c>
      <c r="BF192" s="104" t="e">
        <v>#REF!</v>
      </c>
      <c r="BG192" s="103" t="e">
        <v>#REF!</v>
      </c>
      <c r="BH192" s="104" t="e">
        <v>#REF!</v>
      </c>
      <c r="BI192" s="103" t="e">
        <v>#REF!</v>
      </c>
      <c r="BJ192" s="104" t="e">
        <v>#REF!</v>
      </c>
      <c r="BK192" s="103" t="e">
        <v>#REF!</v>
      </c>
      <c r="BL192" s="104" t="e">
        <v>#REF!</v>
      </c>
      <c r="BM192" s="103" t="e">
        <v>#REF!</v>
      </c>
      <c r="BN192" s="104" t="e">
        <v>#REF!</v>
      </c>
      <c r="BO192" s="103" t="e">
        <v>#REF!</v>
      </c>
      <c r="BP192" s="104" t="e">
        <v>#REF!</v>
      </c>
      <c r="BQ192" s="103" t="e">
        <v>#REF!</v>
      </c>
      <c r="BR192" s="101" t="e">
        <v>#REF!</v>
      </c>
      <c r="BS192" s="103" t="e">
        <v>#REF!</v>
      </c>
      <c r="BT192" s="102" t="e">
        <v>#REF!</v>
      </c>
      <c r="BU192" s="103" t="e">
        <v>#REF!</v>
      </c>
      <c r="BV192" s="102" t="e">
        <v>#REF!</v>
      </c>
      <c r="BW192" s="103" t="e">
        <v>#REF!</v>
      </c>
      <c r="BX192" s="102" t="e">
        <v>#REF!</v>
      </c>
      <c r="BY192" s="103" t="e">
        <v>#REF!</v>
      </c>
      <c r="BZ192" s="102" t="e">
        <v>#REF!</v>
      </c>
      <c r="CA192" s="103" t="e">
        <v>#REF!</v>
      </c>
      <c r="CB192" s="102" t="e">
        <v>#REF!</v>
      </c>
      <c r="CC192" s="103" t="e">
        <v>#REF!</v>
      </c>
      <c r="CD192" s="101" t="e">
        <v>#REF!</v>
      </c>
      <c r="CE192" s="22" t="e">
        <v>#REF!</v>
      </c>
      <c r="CF192" s="101" t="e">
        <v>#REF!</v>
      </c>
      <c r="CG192" s="22" t="e">
        <v>#REF!</v>
      </c>
      <c r="CH192" s="101" t="e">
        <v>#REF!</v>
      </c>
      <c r="CI192" s="187" t="e">
        <v>#REF!</v>
      </c>
      <c r="CJ192" s="187" t="e">
        <v>#REF!</v>
      </c>
      <c r="CK192" s="8" t="e">
        <v>#REF!</v>
      </c>
      <c r="CL192" s="8" t="e">
        <v>#REF!</v>
      </c>
      <c r="CM192" s="8" t="e">
        <v>#REF!</v>
      </c>
      <c r="CN192" s="8" t="e">
        <v>#REF!</v>
      </c>
      <c r="CO192" s="8" t="e">
        <v>#REF!</v>
      </c>
    </row>
    <row r="193" spans="2:93" x14ac:dyDescent="0.25">
      <c r="B193" s="411"/>
      <c r="C193" s="237" t="str">
        <f t="shared" si="19"/>
        <v>2014LE</v>
      </c>
      <c r="D193" s="237">
        <f t="shared" si="20"/>
        <v>2014</v>
      </c>
      <c r="E193" s="237" t="s">
        <v>25</v>
      </c>
      <c r="F193" s="26" t="str">
        <f>VLOOKUP(E193,'Bases de Cálculo'!$B$9:$M$38,12,FALSE)</f>
        <v>Primario</v>
      </c>
      <c r="G193" s="26" t="str">
        <f>VLOOKUP(E193,'Bases de Cálculo'!$B$9:$N$38,13,FALSE)</f>
        <v>Renovable</v>
      </c>
      <c r="H193" s="237" t="e">
        <v>#REF!</v>
      </c>
      <c r="I193" s="96" t="e">
        <v>#REF!</v>
      </c>
      <c r="J193" s="22" t="e">
        <v>#REF!</v>
      </c>
      <c r="K193" s="97" t="e">
        <v>#REF!</v>
      </c>
      <c r="L193" s="22" t="e">
        <v>#REF!</v>
      </c>
      <c r="M193" s="97" t="e">
        <v>#REF!</v>
      </c>
      <c r="N193" s="22" t="e">
        <v>#REF!</v>
      </c>
      <c r="O193" s="97" t="e">
        <v>#REF!</v>
      </c>
      <c r="P193" s="22" t="e">
        <v>#REF!</v>
      </c>
      <c r="Q193" s="97" t="e">
        <v>#REF!</v>
      </c>
      <c r="R193" s="22" t="e">
        <v>#REF!</v>
      </c>
      <c r="S193" s="97" t="e">
        <v>#REF!</v>
      </c>
      <c r="T193" s="22" t="e">
        <v>#REF!</v>
      </c>
      <c r="U193" s="98" t="e">
        <v>#REF!</v>
      </c>
      <c r="V193" s="22" t="e">
        <v>#REF!</v>
      </c>
      <c r="W193" s="98" t="e">
        <v>#REF!</v>
      </c>
      <c r="X193" s="22" t="e">
        <v>#REF!</v>
      </c>
      <c r="Y193" s="99" t="e">
        <v>#REF!</v>
      </c>
      <c r="Z193" s="22" t="e">
        <v>#REF!</v>
      </c>
      <c r="AA193" s="113" t="e">
        <v>#REF!</v>
      </c>
      <c r="AB193" s="22" t="e">
        <v>#REF!</v>
      </c>
      <c r="AC193" s="113" t="e">
        <v>#REF!</v>
      </c>
      <c r="AD193" s="22" t="e">
        <v>#REF!</v>
      </c>
      <c r="AE193" s="113" t="e">
        <v>#REF!</v>
      </c>
      <c r="AF193" s="22" t="e">
        <v>#REF!</v>
      </c>
      <c r="AG193" s="113" t="e">
        <v>#REF!</v>
      </c>
      <c r="AH193" s="22" t="e">
        <v>#REF!</v>
      </c>
      <c r="AI193" s="113" t="e">
        <v>#REF!</v>
      </c>
      <c r="AJ193" s="22" t="e">
        <v>#REF!</v>
      </c>
      <c r="AK193" s="99" t="e">
        <v>#REF!</v>
      </c>
      <c r="AL193" s="96" t="e">
        <v>#REF!</v>
      </c>
      <c r="AM193" s="115" t="e">
        <v>#REF!</v>
      </c>
      <c r="AN193" s="117" t="e">
        <v>#REF!</v>
      </c>
      <c r="AO193" s="100" t="e">
        <v>#REF!</v>
      </c>
      <c r="AP193" s="101" t="e">
        <v>#REF!</v>
      </c>
      <c r="AQ193" s="103" t="e">
        <v>#REF!</v>
      </c>
      <c r="AR193" s="104" t="e">
        <v>#REF!</v>
      </c>
      <c r="AS193" s="22" t="e">
        <v>#REF!</v>
      </c>
      <c r="AT193" s="101" t="e">
        <v>#REF!</v>
      </c>
      <c r="AU193" s="103" t="e">
        <v>#REF!</v>
      </c>
      <c r="AV193" s="104" t="e">
        <v>#REF!</v>
      </c>
      <c r="AW193" s="103" t="e">
        <v>#REF!</v>
      </c>
      <c r="AX193" s="104" t="e">
        <v>#REF!</v>
      </c>
      <c r="AY193" s="103" t="e">
        <v>#REF!</v>
      </c>
      <c r="AZ193" s="104" t="e">
        <v>#REF!</v>
      </c>
      <c r="BA193" s="103" t="e">
        <v>#REF!</v>
      </c>
      <c r="BB193" s="104" t="e">
        <v>#REF!</v>
      </c>
      <c r="BC193" s="103" t="e">
        <v>#REF!</v>
      </c>
      <c r="BD193" s="104" t="e">
        <v>#REF!</v>
      </c>
      <c r="BE193" s="103" t="e">
        <v>#REF!</v>
      </c>
      <c r="BF193" s="104" t="e">
        <v>#REF!</v>
      </c>
      <c r="BG193" s="103" t="e">
        <v>#REF!</v>
      </c>
      <c r="BH193" s="104" t="e">
        <v>#REF!</v>
      </c>
      <c r="BI193" s="103" t="e">
        <v>#REF!</v>
      </c>
      <c r="BJ193" s="104" t="e">
        <v>#REF!</v>
      </c>
      <c r="BK193" s="103" t="e">
        <v>#REF!</v>
      </c>
      <c r="BL193" s="104" t="e">
        <v>#REF!</v>
      </c>
      <c r="BM193" s="103" t="e">
        <v>#REF!</v>
      </c>
      <c r="BN193" s="104" t="e">
        <v>#REF!</v>
      </c>
      <c r="BO193" s="103" t="e">
        <v>#REF!</v>
      </c>
      <c r="BP193" s="104" t="e">
        <v>#REF!</v>
      </c>
      <c r="BQ193" s="103" t="e">
        <v>#REF!</v>
      </c>
      <c r="BR193" s="101" t="e">
        <v>#REF!</v>
      </c>
      <c r="BS193" s="103" t="e">
        <v>#REF!</v>
      </c>
      <c r="BT193" s="102" t="e">
        <v>#REF!</v>
      </c>
      <c r="BU193" s="103" t="e">
        <v>#REF!</v>
      </c>
      <c r="BV193" s="102" t="e">
        <v>#REF!</v>
      </c>
      <c r="BW193" s="103" t="e">
        <v>#REF!</v>
      </c>
      <c r="BX193" s="102" t="e">
        <v>#REF!</v>
      </c>
      <c r="BY193" s="103" t="e">
        <v>#REF!</v>
      </c>
      <c r="BZ193" s="102" t="e">
        <v>#REF!</v>
      </c>
      <c r="CA193" s="103" t="e">
        <v>#REF!</v>
      </c>
      <c r="CB193" s="102" t="e">
        <v>#REF!</v>
      </c>
      <c r="CC193" s="103" t="e">
        <v>#REF!</v>
      </c>
      <c r="CD193" s="101" t="e">
        <v>#REF!</v>
      </c>
      <c r="CE193" s="22" t="e">
        <v>#REF!</v>
      </c>
      <c r="CF193" s="101" t="e">
        <v>#REF!</v>
      </c>
      <c r="CG193" s="22" t="e">
        <v>#REF!</v>
      </c>
      <c r="CH193" s="101" t="e">
        <v>#REF!</v>
      </c>
      <c r="CI193" s="187" t="e">
        <v>#REF!</v>
      </c>
      <c r="CJ193" s="187" t="e">
        <v>#REF!</v>
      </c>
      <c r="CK193" s="8" t="e">
        <v>#REF!</v>
      </c>
      <c r="CL193" s="8" t="e">
        <v>#REF!</v>
      </c>
      <c r="CM193" s="8" t="e">
        <v>#REF!</v>
      </c>
      <c r="CN193" s="8" t="e">
        <v>#REF!</v>
      </c>
      <c r="CO193" s="8" t="e">
        <v>#REF!</v>
      </c>
    </row>
    <row r="194" spans="2:93" x14ac:dyDescent="0.25">
      <c r="B194" s="411"/>
      <c r="C194" s="237" t="str">
        <f t="shared" si="19"/>
        <v>2014PT</v>
      </c>
      <c r="D194" s="237">
        <f t="shared" si="20"/>
        <v>2014</v>
      </c>
      <c r="E194" s="237" t="s">
        <v>26</v>
      </c>
      <c r="F194" s="26" t="str">
        <f>VLOOKUP(E194,'Bases de Cálculo'!$B$9:$M$38,12,FALSE)</f>
        <v>Primario</v>
      </c>
      <c r="G194" s="26" t="str">
        <f>VLOOKUP(E194,'Bases de Cálculo'!$B$9:$N$38,13,FALSE)</f>
        <v>No Renovable</v>
      </c>
      <c r="H194" s="237" t="e">
        <v>#REF!</v>
      </c>
      <c r="I194" s="96" t="e">
        <v>#REF!</v>
      </c>
      <c r="J194" s="22" t="e">
        <v>#REF!</v>
      </c>
      <c r="K194" s="97" t="e">
        <v>#REF!</v>
      </c>
      <c r="L194" s="22" t="e">
        <v>#REF!</v>
      </c>
      <c r="M194" s="97" t="e">
        <v>#REF!</v>
      </c>
      <c r="N194" s="22" t="e">
        <v>#REF!</v>
      </c>
      <c r="O194" s="97" t="e">
        <v>#REF!</v>
      </c>
      <c r="P194" s="22" t="e">
        <v>#REF!</v>
      </c>
      <c r="Q194" s="97" t="e">
        <v>#REF!</v>
      </c>
      <c r="R194" s="22" t="e">
        <v>#REF!</v>
      </c>
      <c r="S194" s="97" t="e">
        <v>#REF!</v>
      </c>
      <c r="T194" s="22" t="e">
        <v>#REF!</v>
      </c>
      <c r="U194" s="98" t="e">
        <v>#REF!</v>
      </c>
      <c r="V194" s="22" t="e">
        <v>#REF!</v>
      </c>
      <c r="W194" s="98" t="e">
        <v>#REF!</v>
      </c>
      <c r="X194" s="22" t="e">
        <v>#REF!</v>
      </c>
      <c r="Y194" s="99" t="e">
        <v>#REF!</v>
      </c>
      <c r="Z194" s="22" t="e">
        <v>#REF!</v>
      </c>
      <c r="AA194" s="113" t="e">
        <v>#REF!</v>
      </c>
      <c r="AB194" s="22" t="e">
        <v>#REF!</v>
      </c>
      <c r="AC194" s="113" t="e">
        <v>#REF!</v>
      </c>
      <c r="AD194" s="22" t="e">
        <v>#REF!</v>
      </c>
      <c r="AE194" s="113" t="e">
        <v>#REF!</v>
      </c>
      <c r="AF194" s="22" t="e">
        <v>#REF!</v>
      </c>
      <c r="AG194" s="113" t="e">
        <v>#REF!</v>
      </c>
      <c r="AH194" s="22" t="e">
        <v>#REF!</v>
      </c>
      <c r="AI194" s="113" t="e">
        <v>#REF!</v>
      </c>
      <c r="AJ194" s="22" t="e">
        <v>#REF!</v>
      </c>
      <c r="AK194" s="99" t="e">
        <v>#REF!</v>
      </c>
      <c r="AL194" s="96" t="e">
        <v>#REF!</v>
      </c>
      <c r="AM194" s="115" t="e">
        <v>#REF!</v>
      </c>
      <c r="AN194" s="117" t="e">
        <v>#REF!</v>
      </c>
      <c r="AO194" s="100" t="e">
        <v>#REF!</v>
      </c>
      <c r="AP194" s="101" t="e">
        <v>#REF!</v>
      </c>
      <c r="AQ194" s="103" t="e">
        <v>#REF!</v>
      </c>
      <c r="AR194" s="104" t="e">
        <v>#REF!</v>
      </c>
      <c r="AS194" s="22" t="e">
        <v>#REF!</v>
      </c>
      <c r="AT194" s="101" t="e">
        <v>#REF!</v>
      </c>
      <c r="AU194" s="103" t="e">
        <v>#REF!</v>
      </c>
      <c r="AV194" s="104" t="e">
        <v>#REF!</v>
      </c>
      <c r="AW194" s="103" t="e">
        <v>#REF!</v>
      </c>
      <c r="AX194" s="104" t="e">
        <v>#REF!</v>
      </c>
      <c r="AY194" s="103" t="e">
        <v>#REF!</v>
      </c>
      <c r="AZ194" s="104" t="e">
        <v>#REF!</v>
      </c>
      <c r="BA194" s="103" t="e">
        <v>#REF!</v>
      </c>
      <c r="BB194" s="104" t="e">
        <v>#REF!</v>
      </c>
      <c r="BC194" s="103" t="e">
        <v>#REF!</v>
      </c>
      <c r="BD194" s="104" t="e">
        <v>#REF!</v>
      </c>
      <c r="BE194" s="103" t="e">
        <v>#REF!</v>
      </c>
      <c r="BF194" s="104" t="e">
        <v>#REF!</v>
      </c>
      <c r="BG194" s="103" t="e">
        <v>#REF!</v>
      </c>
      <c r="BH194" s="104" t="e">
        <v>#REF!</v>
      </c>
      <c r="BI194" s="103" t="e">
        <v>#REF!</v>
      </c>
      <c r="BJ194" s="104" t="e">
        <v>#REF!</v>
      </c>
      <c r="BK194" s="103" t="e">
        <v>#REF!</v>
      </c>
      <c r="BL194" s="104" t="e">
        <v>#REF!</v>
      </c>
      <c r="BM194" s="103" t="e">
        <v>#REF!</v>
      </c>
      <c r="BN194" s="104" t="e">
        <v>#REF!</v>
      </c>
      <c r="BO194" s="103" t="e">
        <v>#REF!</v>
      </c>
      <c r="BP194" s="104" t="e">
        <v>#REF!</v>
      </c>
      <c r="BQ194" s="103" t="e">
        <v>#REF!</v>
      </c>
      <c r="BR194" s="101" t="e">
        <v>#REF!</v>
      </c>
      <c r="BS194" s="103" t="e">
        <v>#REF!</v>
      </c>
      <c r="BT194" s="102" t="e">
        <v>#REF!</v>
      </c>
      <c r="BU194" s="103" t="e">
        <v>#REF!</v>
      </c>
      <c r="BV194" s="102" t="e">
        <v>#REF!</v>
      </c>
      <c r="BW194" s="103" t="e">
        <v>#REF!</v>
      </c>
      <c r="BX194" s="102" t="e">
        <v>#REF!</v>
      </c>
      <c r="BY194" s="103" t="e">
        <v>#REF!</v>
      </c>
      <c r="BZ194" s="102" t="e">
        <v>#REF!</v>
      </c>
      <c r="CA194" s="103" t="e">
        <v>#REF!</v>
      </c>
      <c r="CB194" s="102" t="e">
        <v>#REF!</v>
      </c>
      <c r="CC194" s="103" t="e">
        <v>#REF!</v>
      </c>
      <c r="CD194" s="101" t="e">
        <v>#REF!</v>
      </c>
      <c r="CE194" s="22" t="e">
        <v>#REF!</v>
      </c>
      <c r="CF194" s="101" t="e">
        <v>#REF!</v>
      </c>
      <c r="CG194" s="22" t="e">
        <v>#REF!</v>
      </c>
      <c r="CH194" s="101" t="e">
        <v>#REF!</v>
      </c>
      <c r="CI194" s="187" t="e">
        <v>#REF!</v>
      </c>
      <c r="CJ194" s="187" t="e">
        <v>#REF!</v>
      </c>
      <c r="CK194" s="8" t="e">
        <v>#REF!</v>
      </c>
      <c r="CL194" s="8" t="e">
        <v>#REF!</v>
      </c>
      <c r="CM194" s="8" t="e">
        <v>#REF!</v>
      </c>
      <c r="CN194" s="8" t="e">
        <v>#REF!</v>
      </c>
      <c r="CO194" s="8" t="e">
        <v>#REF!</v>
      </c>
    </row>
    <row r="195" spans="2:93" x14ac:dyDescent="0.25">
      <c r="B195" s="411"/>
      <c r="C195" s="237" t="str">
        <f t="shared" si="19"/>
        <v>2014RC</v>
      </c>
      <c r="D195" s="237">
        <f t="shared" si="20"/>
        <v>2014</v>
      </c>
      <c r="E195" s="237" t="s">
        <v>27</v>
      </c>
      <c r="F195" s="26" t="str">
        <f>VLOOKUP(E195,'Bases de Cálculo'!$B$9:$M$38,12,FALSE)</f>
        <v>Primario</v>
      </c>
      <c r="G195" s="26" t="str">
        <f>VLOOKUP(E195,'Bases de Cálculo'!$B$9:$N$38,13,FALSE)</f>
        <v>Renovable</v>
      </c>
      <c r="H195" s="237" t="e">
        <v>#REF!</v>
      </c>
      <c r="I195" s="96" t="e">
        <v>#REF!</v>
      </c>
      <c r="J195" s="22" t="e">
        <v>#REF!</v>
      </c>
      <c r="K195" s="97" t="e">
        <v>#REF!</v>
      </c>
      <c r="L195" s="22" t="e">
        <v>#REF!</v>
      </c>
      <c r="M195" s="97" t="e">
        <v>#REF!</v>
      </c>
      <c r="N195" s="22" t="e">
        <v>#REF!</v>
      </c>
      <c r="O195" s="97" t="e">
        <v>#REF!</v>
      </c>
      <c r="P195" s="22" t="e">
        <v>#REF!</v>
      </c>
      <c r="Q195" s="97" t="e">
        <v>#REF!</v>
      </c>
      <c r="R195" s="22" t="e">
        <v>#REF!</v>
      </c>
      <c r="S195" s="97" t="e">
        <v>#REF!</v>
      </c>
      <c r="T195" s="22" t="e">
        <v>#REF!</v>
      </c>
      <c r="U195" s="98" t="e">
        <v>#REF!</v>
      </c>
      <c r="V195" s="22" t="e">
        <v>#REF!</v>
      </c>
      <c r="W195" s="98" t="e">
        <v>#REF!</v>
      </c>
      <c r="X195" s="22" t="e">
        <v>#REF!</v>
      </c>
      <c r="Y195" s="99" t="e">
        <v>#REF!</v>
      </c>
      <c r="Z195" s="22" t="e">
        <v>#REF!</v>
      </c>
      <c r="AA195" s="113" t="e">
        <v>#REF!</v>
      </c>
      <c r="AB195" s="22" t="e">
        <v>#REF!</v>
      </c>
      <c r="AC195" s="113" t="e">
        <v>#REF!</v>
      </c>
      <c r="AD195" s="22" t="e">
        <v>#REF!</v>
      </c>
      <c r="AE195" s="113" t="e">
        <v>#REF!</v>
      </c>
      <c r="AF195" s="22" t="e">
        <v>#REF!</v>
      </c>
      <c r="AG195" s="113" t="e">
        <v>#REF!</v>
      </c>
      <c r="AH195" s="22" t="e">
        <v>#REF!</v>
      </c>
      <c r="AI195" s="113" t="e">
        <v>#REF!</v>
      </c>
      <c r="AJ195" s="22" t="e">
        <v>#REF!</v>
      </c>
      <c r="AK195" s="99" t="e">
        <v>#REF!</v>
      </c>
      <c r="AL195" s="96" t="e">
        <v>#REF!</v>
      </c>
      <c r="AM195" s="115" t="e">
        <v>#REF!</v>
      </c>
      <c r="AN195" s="117" t="e">
        <v>#REF!</v>
      </c>
      <c r="AO195" s="100" t="e">
        <v>#REF!</v>
      </c>
      <c r="AP195" s="101" t="e">
        <v>#REF!</v>
      </c>
      <c r="AQ195" s="103" t="e">
        <v>#REF!</v>
      </c>
      <c r="AR195" s="104" t="e">
        <v>#REF!</v>
      </c>
      <c r="AS195" s="22" t="e">
        <v>#REF!</v>
      </c>
      <c r="AT195" s="101" t="e">
        <v>#REF!</v>
      </c>
      <c r="AU195" s="103" t="e">
        <v>#REF!</v>
      </c>
      <c r="AV195" s="104" t="e">
        <v>#REF!</v>
      </c>
      <c r="AW195" s="103" t="e">
        <v>#REF!</v>
      </c>
      <c r="AX195" s="104" t="e">
        <v>#REF!</v>
      </c>
      <c r="AY195" s="103" t="e">
        <v>#REF!</v>
      </c>
      <c r="AZ195" s="104" t="e">
        <v>#REF!</v>
      </c>
      <c r="BA195" s="103" t="e">
        <v>#REF!</v>
      </c>
      <c r="BB195" s="104" t="e">
        <v>#REF!</v>
      </c>
      <c r="BC195" s="103" t="e">
        <v>#REF!</v>
      </c>
      <c r="BD195" s="104" t="e">
        <v>#REF!</v>
      </c>
      <c r="BE195" s="103" t="e">
        <v>#REF!</v>
      </c>
      <c r="BF195" s="104" t="e">
        <v>#REF!</v>
      </c>
      <c r="BG195" s="103" t="e">
        <v>#REF!</v>
      </c>
      <c r="BH195" s="104" t="e">
        <v>#REF!</v>
      </c>
      <c r="BI195" s="103" t="e">
        <v>#REF!</v>
      </c>
      <c r="BJ195" s="104" t="e">
        <v>#REF!</v>
      </c>
      <c r="BK195" s="103" t="e">
        <v>#REF!</v>
      </c>
      <c r="BL195" s="104" t="e">
        <v>#REF!</v>
      </c>
      <c r="BM195" s="103" t="e">
        <v>#REF!</v>
      </c>
      <c r="BN195" s="104" t="e">
        <v>#REF!</v>
      </c>
      <c r="BO195" s="103" t="e">
        <v>#REF!</v>
      </c>
      <c r="BP195" s="104" t="e">
        <v>#REF!</v>
      </c>
      <c r="BQ195" s="103" t="e">
        <v>#REF!</v>
      </c>
      <c r="BR195" s="101" t="e">
        <v>#REF!</v>
      </c>
      <c r="BS195" s="103" t="e">
        <v>#REF!</v>
      </c>
      <c r="BT195" s="102" t="e">
        <v>#REF!</v>
      </c>
      <c r="BU195" s="103" t="e">
        <v>#REF!</v>
      </c>
      <c r="BV195" s="102" t="e">
        <v>#REF!</v>
      </c>
      <c r="BW195" s="103" t="e">
        <v>#REF!</v>
      </c>
      <c r="BX195" s="102" t="e">
        <v>#REF!</v>
      </c>
      <c r="BY195" s="103" t="e">
        <v>#REF!</v>
      </c>
      <c r="BZ195" s="102" t="e">
        <v>#REF!</v>
      </c>
      <c r="CA195" s="103" t="e">
        <v>#REF!</v>
      </c>
      <c r="CB195" s="102" t="e">
        <v>#REF!</v>
      </c>
      <c r="CC195" s="103" t="e">
        <v>#REF!</v>
      </c>
      <c r="CD195" s="101" t="e">
        <v>#REF!</v>
      </c>
      <c r="CE195" s="22" t="e">
        <v>#REF!</v>
      </c>
      <c r="CF195" s="101" t="e">
        <v>#REF!</v>
      </c>
      <c r="CG195" s="22" t="e">
        <v>#REF!</v>
      </c>
      <c r="CH195" s="101" t="e">
        <v>#REF!</v>
      </c>
      <c r="CI195" s="187" t="e">
        <v>#REF!</v>
      </c>
      <c r="CJ195" s="187" t="e">
        <v>#REF!</v>
      </c>
      <c r="CK195" s="8" t="e">
        <v>#REF!</v>
      </c>
      <c r="CL195" s="8" t="e">
        <v>#REF!</v>
      </c>
      <c r="CM195" s="8" t="e">
        <v>#REF!</v>
      </c>
      <c r="CN195" s="8" t="e">
        <v>#REF!</v>
      </c>
      <c r="CO195" s="8" t="e">
        <v>#REF!</v>
      </c>
    </row>
    <row r="196" spans="2:93" x14ac:dyDescent="0.25">
      <c r="B196" s="411"/>
      <c r="C196" s="237" t="str">
        <f t="shared" si="19"/>
        <v>2014OR</v>
      </c>
      <c r="D196" s="237">
        <f t="shared" si="20"/>
        <v>2014</v>
      </c>
      <c r="E196" s="237" t="s">
        <v>113</v>
      </c>
      <c r="F196" s="26" t="str">
        <f>VLOOKUP(E196,'Bases de Cálculo'!$B$9:$M$38,12,FALSE)</f>
        <v>Primario</v>
      </c>
      <c r="G196" s="26" t="str">
        <f>VLOOKUP(E196,'Bases de Cálculo'!$B$9:$N$38,13,FALSE)</f>
        <v>Renovable</v>
      </c>
      <c r="H196" s="237" t="e">
        <v>#REF!</v>
      </c>
      <c r="I196" s="96" t="e">
        <v>#REF!</v>
      </c>
      <c r="J196" s="22" t="e">
        <v>#REF!</v>
      </c>
      <c r="K196" s="97" t="e">
        <v>#REF!</v>
      </c>
      <c r="L196" s="22" t="e">
        <v>#REF!</v>
      </c>
      <c r="M196" s="97" t="e">
        <v>#REF!</v>
      </c>
      <c r="N196" s="22" t="e">
        <v>#REF!</v>
      </c>
      <c r="O196" s="97" t="e">
        <v>#REF!</v>
      </c>
      <c r="P196" s="22" t="e">
        <v>#REF!</v>
      </c>
      <c r="Q196" s="97" t="e">
        <v>#REF!</v>
      </c>
      <c r="R196" s="22" t="e">
        <v>#REF!</v>
      </c>
      <c r="S196" s="97" t="e">
        <v>#REF!</v>
      </c>
      <c r="T196" s="22" t="e">
        <v>#REF!</v>
      </c>
      <c r="U196" s="98" t="e">
        <v>#REF!</v>
      </c>
      <c r="V196" s="22" t="e">
        <v>#REF!</v>
      </c>
      <c r="W196" s="98" t="e">
        <v>#REF!</v>
      </c>
      <c r="X196" s="22" t="e">
        <v>#REF!</v>
      </c>
      <c r="Y196" s="99" t="e">
        <v>#REF!</v>
      </c>
      <c r="Z196" s="22" t="e">
        <v>#REF!</v>
      </c>
      <c r="AA196" s="113" t="e">
        <v>#REF!</v>
      </c>
      <c r="AB196" s="22" t="e">
        <v>#REF!</v>
      </c>
      <c r="AC196" s="113" t="e">
        <v>#REF!</v>
      </c>
      <c r="AD196" s="22" t="e">
        <v>#REF!</v>
      </c>
      <c r="AE196" s="113" t="e">
        <v>#REF!</v>
      </c>
      <c r="AF196" s="22" t="e">
        <v>#REF!</v>
      </c>
      <c r="AG196" s="113" t="e">
        <v>#REF!</v>
      </c>
      <c r="AH196" s="22" t="e">
        <v>#REF!</v>
      </c>
      <c r="AI196" s="113" t="e">
        <v>#REF!</v>
      </c>
      <c r="AJ196" s="22" t="e">
        <v>#REF!</v>
      </c>
      <c r="AK196" s="99" t="e">
        <v>#REF!</v>
      </c>
      <c r="AL196" s="96" t="e">
        <v>#REF!</v>
      </c>
      <c r="AM196" s="115" t="e">
        <v>#REF!</v>
      </c>
      <c r="AN196" s="117" t="e">
        <v>#REF!</v>
      </c>
      <c r="AO196" s="100" t="e">
        <v>#REF!</v>
      </c>
      <c r="AP196" s="101" t="e">
        <v>#REF!</v>
      </c>
      <c r="AQ196" s="103" t="e">
        <v>#REF!</v>
      </c>
      <c r="AR196" s="104" t="e">
        <v>#REF!</v>
      </c>
      <c r="AS196" s="22" t="e">
        <v>#REF!</v>
      </c>
      <c r="AT196" s="101" t="e">
        <v>#REF!</v>
      </c>
      <c r="AU196" s="103" t="e">
        <v>#REF!</v>
      </c>
      <c r="AV196" s="104" t="e">
        <v>#REF!</v>
      </c>
      <c r="AW196" s="103" t="e">
        <v>#REF!</v>
      </c>
      <c r="AX196" s="104" t="e">
        <v>#REF!</v>
      </c>
      <c r="AY196" s="103" t="e">
        <v>#REF!</v>
      </c>
      <c r="AZ196" s="104" t="e">
        <v>#REF!</v>
      </c>
      <c r="BA196" s="103" t="e">
        <v>#REF!</v>
      </c>
      <c r="BB196" s="104" t="e">
        <v>#REF!</v>
      </c>
      <c r="BC196" s="103" t="e">
        <v>#REF!</v>
      </c>
      <c r="BD196" s="104" t="e">
        <v>#REF!</v>
      </c>
      <c r="BE196" s="103" t="e">
        <v>#REF!</v>
      </c>
      <c r="BF196" s="104" t="e">
        <v>#REF!</v>
      </c>
      <c r="BG196" s="103" t="e">
        <v>#REF!</v>
      </c>
      <c r="BH196" s="104" t="e">
        <v>#REF!</v>
      </c>
      <c r="BI196" s="103" t="e">
        <v>#REF!</v>
      </c>
      <c r="BJ196" s="104" t="e">
        <v>#REF!</v>
      </c>
      <c r="BK196" s="103" t="e">
        <v>#REF!</v>
      </c>
      <c r="BL196" s="104" t="e">
        <v>#REF!</v>
      </c>
      <c r="BM196" s="103" t="e">
        <v>#REF!</v>
      </c>
      <c r="BN196" s="104" t="e">
        <v>#REF!</v>
      </c>
      <c r="BO196" s="103" t="e">
        <v>#REF!</v>
      </c>
      <c r="BP196" s="104" t="e">
        <v>#REF!</v>
      </c>
      <c r="BQ196" s="103" t="e">
        <v>#REF!</v>
      </c>
      <c r="BR196" s="101" t="e">
        <v>#REF!</v>
      </c>
      <c r="BS196" s="103" t="e">
        <v>#REF!</v>
      </c>
      <c r="BT196" s="102" t="e">
        <v>#REF!</v>
      </c>
      <c r="BU196" s="103" t="e">
        <v>#REF!</v>
      </c>
      <c r="BV196" s="102" t="e">
        <v>#REF!</v>
      </c>
      <c r="BW196" s="103" t="e">
        <v>#REF!</v>
      </c>
      <c r="BX196" s="102" t="e">
        <v>#REF!</v>
      </c>
      <c r="BY196" s="103" t="e">
        <v>#REF!</v>
      </c>
      <c r="BZ196" s="102" t="e">
        <v>#REF!</v>
      </c>
      <c r="CA196" s="103" t="e">
        <v>#REF!</v>
      </c>
      <c r="CB196" s="102" t="e">
        <v>#REF!</v>
      </c>
      <c r="CC196" s="103" t="e">
        <v>#REF!</v>
      </c>
      <c r="CD196" s="101" t="e">
        <v>#REF!</v>
      </c>
      <c r="CE196" s="22" t="e">
        <v>#REF!</v>
      </c>
      <c r="CF196" s="101" t="e">
        <v>#REF!</v>
      </c>
      <c r="CG196" s="22" t="e">
        <v>#REF!</v>
      </c>
      <c r="CH196" s="101" t="e">
        <v>#REF!</v>
      </c>
      <c r="CI196" s="187" t="e">
        <v>#REF!</v>
      </c>
      <c r="CJ196" s="187" t="e">
        <v>#REF!</v>
      </c>
      <c r="CK196" s="8" t="e">
        <v>#REF!</v>
      </c>
      <c r="CL196" s="8" t="e">
        <v>#REF!</v>
      </c>
      <c r="CM196" s="8" t="e">
        <v>#REF!</v>
      </c>
      <c r="CN196" s="8" t="e">
        <v>#REF!</v>
      </c>
      <c r="CO196" s="8" t="e">
        <v>#REF!</v>
      </c>
    </row>
    <row r="197" spans="2:93" x14ac:dyDescent="0.25">
      <c r="B197" s="410" t="s">
        <v>42</v>
      </c>
      <c r="C197" s="15" t="str">
        <f t="shared" si="19"/>
        <v>2014TOTALS</v>
      </c>
      <c r="D197" s="238">
        <f t="shared" si="20"/>
        <v>2014</v>
      </c>
      <c r="E197" s="15" t="s">
        <v>258</v>
      </c>
      <c r="F197" s="87" t="e">
        <f>VLOOKUP(E197,'Bases de Cálculo'!$B$9:$M$38,12,FALSE)</f>
        <v>#N/A</v>
      </c>
      <c r="G197" s="87" t="e">
        <f>VLOOKUP(E197,'Bases de Cálculo'!$B$9:$N$38,13,FALSE)</f>
        <v>#N/A</v>
      </c>
      <c r="H197" s="238" t="e">
        <v>#REF!</v>
      </c>
      <c r="I197" s="156" t="e">
        <v>#REF!</v>
      </c>
      <c r="J197" s="22" t="e">
        <v>#REF!</v>
      </c>
      <c r="K197" s="23" t="e">
        <v>#REF!</v>
      </c>
      <c r="L197" s="22" t="e">
        <v>#REF!</v>
      </c>
      <c r="M197" s="23" t="e">
        <v>#REF!</v>
      </c>
      <c r="N197" s="22" t="e">
        <v>#REF!</v>
      </c>
      <c r="O197" s="23" t="e">
        <v>#REF!</v>
      </c>
      <c r="P197" s="22" t="e">
        <v>#REF!</v>
      </c>
      <c r="Q197" s="23" t="e">
        <v>#REF!</v>
      </c>
      <c r="R197" s="22" t="e">
        <v>#REF!</v>
      </c>
      <c r="S197" s="23" t="e">
        <v>#REF!</v>
      </c>
      <c r="T197" s="22" t="e">
        <v>#REF!</v>
      </c>
      <c r="U197" s="23" t="e">
        <v>#REF!</v>
      </c>
      <c r="V197" s="22" t="e">
        <v>#REF!</v>
      </c>
      <c r="W197" s="23" t="e">
        <v>#REF!</v>
      </c>
      <c r="X197" s="22" t="e">
        <v>#REF!</v>
      </c>
      <c r="Y197" s="156" t="e">
        <v>#REF!</v>
      </c>
      <c r="Z197" s="22" t="e">
        <v>#REF!</v>
      </c>
      <c r="AA197" s="23" t="e">
        <v>#REF!</v>
      </c>
      <c r="AB197" s="22" t="e">
        <v>#REF!</v>
      </c>
      <c r="AC197" s="23" t="e">
        <v>#REF!</v>
      </c>
      <c r="AD197" s="22" t="e">
        <v>#REF!</v>
      </c>
      <c r="AE197" s="23" t="e">
        <v>#REF!</v>
      </c>
      <c r="AF197" s="22" t="e">
        <v>#REF!</v>
      </c>
      <c r="AG197" s="23" t="e">
        <v>#REF!</v>
      </c>
      <c r="AH197" s="22" t="e">
        <v>#REF!</v>
      </c>
      <c r="AI197" s="23" t="e">
        <v>#REF!</v>
      </c>
      <c r="AJ197" s="22" t="e">
        <v>#REF!</v>
      </c>
      <c r="AK197" s="23" t="e">
        <v>#REF!</v>
      </c>
      <c r="AL197" s="156" t="e">
        <v>#REF!</v>
      </c>
      <c r="AM197" s="22" t="e">
        <v>#REF!</v>
      </c>
      <c r="AN197" s="156" t="e">
        <v>#REF!</v>
      </c>
      <c r="AO197" s="22" t="e">
        <v>#REF!</v>
      </c>
      <c r="AP197" s="23" t="e">
        <v>#REF!</v>
      </c>
      <c r="AQ197" s="22" t="e">
        <v>#REF!</v>
      </c>
      <c r="AR197" s="23" t="e">
        <v>#REF!</v>
      </c>
      <c r="AS197" s="22" t="e">
        <v>#REF!</v>
      </c>
      <c r="AT197" s="156" t="e">
        <v>#REF!</v>
      </c>
      <c r="AU197" s="22" t="e">
        <v>#REF!</v>
      </c>
      <c r="AV197" s="23" t="e">
        <v>#REF!</v>
      </c>
      <c r="AW197" s="22" t="e">
        <v>#REF!</v>
      </c>
      <c r="AX197" s="23" t="e">
        <v>#REF!</v>
      </c>
      <c r="AY197" s="22" t="e">
        <v>#REF!</v>
      </c>
      <c r="AZ197" s="23" t="e">
        <v>#REF!</v>
      </c>
      <c r="BA197" s="22" t="e">
        <v>#REF!</v>
      </c>
      <c r="BB197" s="23" t="e">
        <v>#REF!</v>
      </c>
      <c r="BC197" s="22" t="e">
        <v>#REF!</v>
      </c>
      <c r="BD197" s="23" t="e">
        <v>#REF!</v>
      </c>
      <c r="BE197" s="22" t="e">
        <v>#REF!</v>
      </c>
      <c r="BF197" s="23" t="e">
        <v>#REF!</v>
      </c>
      <c r="BG197" s="22" t="e">
        <v>#REF!</v>
      </c>
      <c r="BH197" s="23" t="e">
        <v>#REF!</v>
      </c>
      <c r="BI197" s="22" t="e">
        <v>#REF!</v>
      </c>
      <c r="BJ197" s="23" t="e">
        <v>#REF!</v>
      </c>
      <c r="BK197" s="22" t="e">
        <v>#REF!</v>
      </c>
      <c r="BL197" s="23" t="e">
        <v>#REF!</v>
      </c>
      <c r="BM197" s="22" t="e">
        <v>#REF!</v>
      </c>
      <c r="BN197" s="23" t="e">
        <v>#REF!</v>
      </c>
      <c r="BO197" s="22" t="e">
        <v>#REF!</v>
      </c>
      <c r="BP197" s="23" t="e">
        <v>#REF!</v>
      </c>
      <c r="BQ197" s="22" t="e">
        <v>#REF!</v>
      </c>
      <c r="BR197" s="156" t="e">
        <v>#REF!</v>
      </c>
      <c r="BS197" s="22" t="e">
        <v>#REF!</v>
      </c>
      <c r="BT197" s="23" t="e">
        <v>#REF!</v>
      </c>
      <c r="BU197" s="22" t="e">
        <v>#REF!</v>
      </c>
      <c r="BV197" s="23" t="e">
        <v>#REF!</v>
      </c>
      <c r="BW197" s="22" t="e">
        <v>#REF!</v>
      </c>
      <c r="BX197" s="23" t="e">
        <v>#REF!</v>
      </c>
      <c r="BY197" s="22" t="e">
        <v>#REF!</v>
      </c>
      <c r="BZ197" s="23" t="e">
        <v>#REF!</v>
      </c>
      <c r="CA197" s="22" t="e">
        <v>#REF!</v>
      </c>
      <c r="CB197" s="23" t="e">
        <v>#REF!</v>
      </c>
      <c r="CC197" s="22" t="e">
        <v>#REF!</v>
      </c>
      <c r="CD197" s="156" t="e">
        <v>#REF!</v>
      </c>
      <c r="CE197" s="22" t="e">
        <v>#REF!</v>
      </c>
      <c r="CF197" s="156" t="e">
        <v>#REF!</v>
      </c>
      <c r="CG197" s="22" t="e">
        <v>#REF!</v>
      </c>
      <c r="CH197" s="156" t="e">
        <v>#REF!</v>
      </c>
      <c r="CI197" s="187" t="e">
        <v>#REF!</v>
      </c>
      <c r="CJ197" s="187" t="e">
        <v>#REF!</v>
      </c>
      <c r="CK197" s="8" t="e">
        <v>#REF!</v>
      </c>
      <c r="CL197" s="8" t="e">
        <v>#REF!</v>
      </c>
      <c r="CM197" s="8" t="e">
        <v>#REF!</v>
      </c>
      <c r="CN197" s="8" t="e">
        <v>#REF!</v>
      </c>
      <c r="CO197" s="8" t="e">
        <v>#REF!</v>
      </c>
    </row>
    <row r="198" spans="2:93" x14ac:dyDescent="0.25">
      <c r="B198" s="410"/>
      <c r="C198" s="15" t="str">
        <f t="shared" si="19"/>
        <v>2014AC</v>
      </c>
      <c r="D198" s="238">
        <f t="shared" si="20"/>
        <v>2014</v>
      </c>
      <c r="E198" s="15" t="s">
        <v>28</v>
      </c>
      <c r="F198" s="87" t="str">
        <f>VLOOKUP(E198,'Bases de Cálculo'!$B$9:$M$38,12,FALSE)</f>
        <v>Secundario</v>
      </c>
      <c r="G198" s="87" t="str">
        <f>VLOOKUP(E198,'Bases de Cálculo'!$B$9:$N$38,13,FALSE)</f>
        <v>Renovable</v>
      </c>
      <c r="H198" s="238" t="e">
        <v>#REF!</v>
      </c>
      <c r="I198" s="96" t="e">
        <v>#REF!</v>
      </c>
      <c r="J198" s="22" t="e">
        <v>#REF!</v>
      </c>
      <c r="K198" s="97" t="e">
        <v>#REF!</v>
      </c>
      <c r="L198" s="22" t="e">
        <v>#REF!</v>
      </c>
      <c r="M198" s="97" t="e">
        <v>#REF!</v>
      </c>
      <c r="N198" s="22" t="e">
        <v>#REF!</v>
      </c>
      <c r="O198" s="97" t="e">
        <v>#REF!</v>
      </c>
      <c r="P198" s="22" t="e">
        <v>#REF!</v>
      </c>
      <c r="Q198" s="97" t="e">
        <v>#REF!</v>
      </c>
      <c r="R198" s="22" t="e">
        <v>#REF!</v>
      </c>
      <c r="S198" s="97" t="e">
        <v>#REF!</v>
      </c>
      <c r="T198" s="22" t="e">
        <v>#REF!</v>
      </c>
      <c r="U198" s="98" t="e">
        <v>#REF!</v>
      </c>
      <c r="V198" s="22" t="e">
        <v>#REF!</v>
      </c>
      <c r="W198" s="98" t="e">
        <v>#REF!</v>
      </c>
      <c r="X198" s="22" t="e">
        <v>#REF!</v>
      </c>
      <c r="Y198" s="99" t="e">
        <v>#REF!</v>
      </c>
      <c r="Z198" s="22" t="e">
        <v>#REF!</v>
      </c>
      <c r="AA198" s="113" t="e">
        <v>#REF!</v>
      </c>
      <c r="AB198" s="22" t="e">
        <v>#REF!</v>
      </c>
      <c r="AC198" s="113" t="e">
        <v>#REF!</v>
      </c>
      <c r="AD198" s="22" t="e">
        <v>#REF!</v>
      </c>
      <c r="AE198" s="113" t="e">
        <v>#REF!</v>
      </c>
      <c r="AF198" s="22" t="e">
        <v>#REF!</v>
      </c>
      <c r="AG198" s="113" t="e">
        <v>#REF!</v>
      </c>
      <c r="AH198" s="22" t="e">
        <v>#REF!</v>
      </c>
      <c r="AI198" s="113" t="e">
        <v>#REF!</v>
      </c>
      <c r="AJ198" s="22" t="e">
        <v>#REF!</v>
      </c>
      <c r="AK198" s="99" t="e">
        <v>#REF!</v>
      </c>
      <c r="AL198" s="96" t="e">
        <v>#REF!</v>
      </c>
      <c r="AM198" s="115" t="e">
        <v>#REF!</v>
      </c>
      <c r="AN198" s="117" t="e">
        <v>#REF!</v>
      </c>
      <c r="AO198" s="100" t="e">
        <v>#REF!</v>
      </c>
      <c r="AP198" s="101" t="e">
        <v>#REF!</v>
      </c>
      <c r="AQ198" s="103" t="e">
        <v>#REF!</v>
      </c>
      <c r="AR198" s="104" t="e">
        <v>#REF!</v>
      </c>
      <c r="AS198" s="22" t="e">
        <v>#REF!</v>
      </c>
      <c r="AT198" s="101" t="e">
        <v>#REF!</v>
      </c>
      <c r="AU198" s="103" t="e">
        <v>#REF!</v>
      </c>
      <c r="AV198" s="104" t="e">
        <v>#REF!</v>
      </c>
      <c r="AW198" s="103" t="e">
        <v>#REF!</v>
      </c>
      <c r="AX198" s="104" t="e">
        <v>#REF!</v>
      </c>
      <c r="AY198" s="103" t="e">
        <v>#REF!</v>
      </c>
      <c r="AZ198" s="104" t="e">
        <v>#REF!</v>
      </c>
      <c r="BA198" s="103" t="e">
        <v>#REF!</v>
      </c>
      <c r="BB198" s="104" t="e">
        <v>#REF!</v>
      </c>
      <c r="BC198" s="103" t="e">
        <v>#REF!</v>
      </c>
      <c r="BD198" s="104" t="e">
        <v>#REF!</v>
      </c>
      <c r="BE198" s="103" t="e">
        <v>#REF!</v>
      </c>
      <c r="BF198" s="104" t="e">
        <v>#REF!</v>
      </c>
      <c r="BG198" s="103" t="e">
        <v>#REF!</v>
      </c>
      <c r="BH198" s="104" t="e">
        <v>#REF!</v>
      </c>
      <c r="BI198" s="103" t="e">
        <v>#REF!</v>
      </c>
      <c r="BJ198" s="104" t="e">
        <v>#REF!</v>
      </c>
      <c r="BK198" s="103" t="e">
        <v>#REF!</v>
      </c>
      <c r="BL198" s="104" t="e">
        <v>#REF!</v>
      </c>
      <c r="BM198" s="103" t="e">
        <v>#REF!</v>
      </c>
      <c r="BN198" s="104" t="e">
        <v>#REF!</v>
      </c>
      <c r="BO198" s="103" t="e">
        <v>#REF!</v>
      </c>
      <c r="BP198" s="104" t="e">
        <v>#REF!</v>
      </c>
      <c r="BQ198" s="103" t="e">
        <v>#REF!</v>
      </c>
      <c r="BR198" s="101" t="e">
        <v>#REF!</v>
      </c>
      <c r="BS198" s="103" t="e">
        <v>#REF!</v>
      </c>
      <c r="BT198" s="102" t="e">
        <v>#REF!</v>
      </c>
      <c r="BU198" s="103" t="e">
        <v>#REF!</v>
      </c>
      <c r="BV198" s="102" t="e">
        <v>#REF!</v>
      </c>
      <c r="BW198" s="103" t="e">
        <v>#REF!</v>
      </c>
      <c r="BX198" s="102" t="e">
        <v>#REF!</v>
      </c>
      <c r="BY198" s="103" t="e">
        <v>#REF!</v>
      </c>
      <c r="BZ198" s="102" t="e">
        <v>#REF!</v>
      </c>
      <c r="CA198" s="103" t="e">
        <v>#REF!</v>
      </c>
      <c r="CB198" s="102" t="e">
        <v>#REF!</v>
      </c>
      <c r="CC198" s="103" t="e">
        <v>#REF!</v>
      </c>
      <c r="CD198" s="101" t="e">
        <v>#REF!</v>
      </c>
      <c r="CE198" s="22" t="e">
        <v>#REF!</v>
      </c>
      <c r="CF198" s="101" t="e">
        <v>#REF!</v>
      </c>
      <c r="CG198" s="22" t="e">
        <v>#REF!</v>
      </c>
      <c r="CH198" s="101" t="e">
        <v>#REF!</v>
      </c>
      <c r="CI198" s="187" t="e">
        <v>#REF!</v>
      </c>
      <c r="CJ198" s="187" t="e">
        <v>#REF!</v>
      </c>
      <c r="CK198" s="8" t="e">
        <v>#REF!</v>
      </c>
      <c r="CL198" s="8" t="e">
        <v>#REF!</v>
      </c>
      <c r="CM198" s="8" t="e">
        <v>#REF!</v>
      </c>
      <c r="CN198" s="8" t="e">
        <v>#REF!</v>
      </c>
      <c r="CO198" s="8" t="e">
        <v>#REF!</v>
      </c>
    </row>
    <row r="199" spans="2:93" x14ac:dyDescent="0.25">
      <c r="B199" s="410"/>
      <c r="C199" s="15" t="str">
        <f t="shared" si="19"/>
        <v>2014BI</v>
      </c>
      <c r="D199" s="238">
        <f t="shared" si="20"/>
        <v>2014</v>
      </c>
      <c r="E199" s="15" t="s">
        <v>29</v>
      </c>
      <c r="F199" s="87" t="str">
        <f>VLOOKUP(E199,'Bases de Cálculo'!$B$9:$M$38,12,FALSE)</f>
        <v>Secundario</v>
      </c>
      <c r="G199" s="87" t="str">
        <f>VLOOKUP(E199,'Bases de Cálculo'!$B$9:$N$38,13,FALSE)</f>
        <v>Renovable</v>
      </c>
      <c r="H199" s="238" t="e">
        <v>#REF!</v>
      </c>
      <c r="I199" s="96" t="e">
        <v>#REF!</v>
      </c>
      <c r="J199" s="22" t="e">
        <v>#REF!</v>
      </c>
      <c r="K199" s="97" t="e">
        <v>#REF!</v>
      </c>
      <c r="L199" s="22" t="e">
        <v>#REF!</v>
      </c>
      <c r="M199" s="97" t="e">
        <v>#REF!</v>
      </c>
      <c r="N199" s="22" t="e">
        <v>#REF!</v>
      </c>
      <c r="O199" s="97" t="e">
        <v>#REF!</v>
      </c>
      <c r="P199" s="22" t="e">
        <v>#REF!</v>
      </c>
      <c r="Q199" s="97" t="e">
        <v>#REF!</v>
      </c>
      <c r="R199" s="22" t="e">
        <v>#REF!</v>
      </c>
      <c r="S199" s="97" t="e">
        <v>#REF!</v>
      </c>
      <c r="T199" s="22" t="e">
        <v>#REF!</v>
      </c>
      <c r="U199" s="98" t="e">
        <v>#REF!</v>
      </c>
      <c r="V199" s="22" t="e">
        <v>#REF!</v>
      </c>
      <c r="W199" s="98" t="e">
        <v>#REF!</v>
      </c>
      <c r="X199" s="22" t="e">
        <v>#REF!</v>
      </c>
      <c r="Y199" s="99" t="e">
        <v>#REF!</v>
      </c>
      <c r="Z199" s="22" t="e">
        <v>#REF!</v>
      </c>
      <c r="AA199" s="113" t="e">
        <v>#REF!</v>
      </c>
      <c r="AB199" s="22" t="e">
        <v>#REF!</v>
      </c>
      <c r="AC199" s="113" t="e">
        <v>#REF!</v>
      </c>
      <c r="AD199" s="22" t="e">
        <v>#REF!</v>
      </c>
      <c r="AE199" s="113" t="e">
        <v>#REF!</v>
      </c>
      <c r="AF199" s="22" t="e">
        <v>#REF!</v>
      </c>
      <c r="AG199" s="113" t="e">
        <v>#REF!</v>
      </c>
      <c r="AH199" s="22" t="e">
        <v>#REF!</v>
      </c>
      <c r="AI199" s="113" t="e">
        <v>#REF!</v>
      </c>
      <c r="AJ199" s="22" t="e">
        <v>#REF!</v>
      </c>
      <c r="AK199" s="99" t="e">
        <v>#REF!</v>
      </c>
      <c r="AL199" s="96" t="e">
        <v>#REF!</v>
      </c>
      <c r="AM199" s="115" t="e">
        <v>#REF!</v>
      </c>
      <c r="AN199" s="117" t="e">
        <v>#REF!</v>
      </c>
      <c r="AO199" s="100" t="e">
        <v>#REF!</v>
      </c>
      <c r="AP199" s="101" t="e">
        <v>#REF!</v>
      </c>
      <c r="AQ199" s="103" t="e">
        <v>#REF!</v>
      </c>
      <c r="AR199" s="104" t="e">
        <v>#REF!</v>
      </c>
      <c r="AS199" s="22" t="e">
        <v>#REF!</v>
      </c>
      <c r="AT199" s="101" t="e">
        <v>#REF!</v>
      </c>
      <c r="AU199" s="103" t="e">
        <v>#REF!</v>
      </c>
      <c r="AV199" s="104" t="e">
        <v>#REF!</v>
      </c>
      <c r="AW199" s="103" t="e">
        <v>#REF!</v>
      </c>
      <c r="AX199" s="104" t="e">
        <v>#REF!</v>
      </c>
      <c r="AY199" s="103" t="e">
        <v>#REF!</v>
      </c>
      <c r="AZ199" s="104" t="e">
        <v>#REF!</v>
      </c>
      <c r="BA199" s="103" t="e">
        <v>#REF!</v>
      </c>
      <c r="BB199" s="104" t="e">
        <v>#REF!</v>
      </c>
      <c r="BC199" s="103" t="e">
        <v>#REF!</v>
      </c>
      <c r="BD199" s="104" t="e">
        <v>#REF!</v>
      </c>
      <c r="BE199" s="103" t="e">
        <v>#REF!</v>
      </c>
      <c r="BF199" s="104" t="e">
        <v>#REF!</v>
      </c>
      <c r="BG199" s="103" t="e">
        <v>#REF!</v>
      </c>
      <c r="BH199" s="104" t="e">
        <v>#REF!</v>
      </c>
      <c r="BI199" s="103" t="e">
        <v>#REF!</v>
      </c>
      <c r="BJ199" s="104" t="e">
        <v>#REF!</v>
      </c>
      <c r="BK199" s="103" t="e">
        <v>#REF!</v>
      </c>
      <c r="BL199" s="104" t="e">
        <v>#REF!</v>
      </c>
      <c r="BM199" s="103" t="e">
        <v>#REF!</v>
      </c>
      <c r="BN199" s="104" t="e">
        <v>#REF!</v>
      </c>
      <c r="BO199" s="103" t="e">
        <v>#REF!</v>
      </c>
      <c r="BP199" s="104" t="e">
        <v>#REF!</v>
      </c>
      <c r="BQ199" s="103" t="e">
        <v>#REF!</v>
      </c>
      <c r="BR199" s="101" t="e">
        <v>#REF!</v>
      </c>
      <c r="BS199" s="103" t="e">
        <v>#REF!</v>
      </c>
      <c r="BT199" s="102" t="e">
        <v>#REF!</v>
      </c>
      <c r="BU199" s="103" t="e">
        <v>#REF!</v>
      </c>
      <c r="BV199" s="102" t="e">
        <v>#REF!</v>
      </c>
      <c r="BW199" s="103" t="e">
        <v>#REF!</v>
      </c>
      <c r="BX199" s="102" t="e">
        <v>#REF!</v>
      </c>
      <c r="BY199" s="103" t="e">
        <v>#REF!</v>
      </c>
      <c r="BZ199" s="102" t="e">
        <v>#REF!</v>
      </c>
      <c r="CA199" s="103" t="e">
        <v>#REF!</v>
      </c>
      <c r="CB199" s="102" t="e">
        <v>#REF!</v>
      </c>
      <c r="CC199" s="103" t="e">
        <v>#REF!</v>
      </c>
      <c r="CD199" s="101" t="e">
        <v>#REF!</v>
      </c>
      <c r="CE199" s="22" t="e">
        <v>#REF!</v>
      </c>
      <c r="CF199" s="101" t="e">
        <v>#REF!</v>
      </c>
      <c r="CG199" s="22" t="e">
        <v>#REF!</v>
      </c>
      <c r="CH199" s="101" t="e">
        <v>#REF!</v>
      </c>
      <c r="CI199" s="187" t="e">
        <v>#REF!</v>
      </c>
      <c r="CJ199" s="187" t="e">
        <v>#REF!</v>
      </c>
      <c r="CK199" s="8" t="e">
        <v>#REF!</v>
      </c>
      <c r="CL199" s="8" t="e">
        <v>#REF!</v>
      </c>
      <c r="CM199" s="8" t="e">
        <v>#REF!</v>
      </c>
      <c r="CN199" s="8" t="e">
        <v>#REF!</v>
      </c>
      <c r="CO199" s="8" t="e">
        <v>#REF!</v>
      </c>
    </row>
    <row r="200" spans="2:93" x14ac:dyDescent="0.25">
      <c r="B200" s="410"/>
      <c r="C200" s="15" t="str">
        <f t="shared" si="19"/>
        <v>2014CL</v>
      </c>
      <c r="D200" s="238">
        <f t="shared" si="20"/>
        <v>2014</v>
      </c>
      <c r="E200" s="15" t="s">
        <v>30</v>
      </c>
      <c r="F200" s="87" t="str">
        <f>VLOOKUP(E200,'Bases de Cálculo'!$B$9:$M$38,12,FALSE)</f>
        <v>Secundario</v>
      </c>
      <c r="G200" s="87" t="str">
        <f>VLOOKUP(E200,'Bases de Cálculo'!$B$9:$N$38,13,FALSE)</f>
        <v>Renovable</v>
      </c>
      <c r="H200" s="238" t="e">
        <v>#REF!</v>
      </c>
      <c r="I200" s="96" t="e">
        <v>#REF!</v>
      </c>
      <c r="J200" s="22" t="e">
        <v>#REF!</v>
      </c>
      <c r="K200" s="97" t="e">
        <v>#REF!</v>
      </c>
      <c r="L200" s="22" t="e">
        <v>#REF!</v>
      </c>
      <c r="M200" s="97" t="e">
        <v>#REF!</v>
      </c>
      <c r="N200" s="22" t="e">
        <v>#REF!</v>
      </c>
      <c r="O200" s="97" t="e">
        <v>#REF!</v>
      </c>
      <c r="P200" s="22" t="e">
        <v>#REF!</v>
      </c>
      <c r="Q200" s="97" t="e">
        <v>#REF!</v>
      </c>
      <c r="R200" s="22" t="e">
        <v>#REF!</v>
      </c>
      <c r="S200" s="97" t="e">
        <v>#REF!</v>
      </c>
      <c r="T200" s="22" t="e">
        <v>#REF!</v>
      </c>
      <c r="U200" s="98" t="e">
        <v>#REF!</v>
      </c>
      <c r="V200" s="22" t="e">
        <v>#REF!</v>
      </c>
      <c r="W200" s="98" t="e">
        <v>#REF!</v>
      </c>
      <c r="X200" s="22" t="e">
        <v>#REF!</v>
      </c>
      <c r="Y200" s="99" t="e">
        <v>#REF!</v>
      </c>
      <c r="Z200" s="22" t="e">
        <v>#REF!</v>
      </c>
      <c r="AA200" s="113" t="e">
        <v>#REF!</v>
      </c>
      <c r="AB200" s="22" t="e">
        <v>#REF!</v>
      </c>
      <c r="AC200" s="113" t="e">
        <v>#REF!</v>
      </c>
      <c r="AD200" s="22" t="e">
        <v>#REF!</v>
      </c>
      <c r="AE200" s="113" t="e">
        <v>#REF!</v>
      </c>
      <c r="AF200" s="22" t="e">
        <v>#REF!</v>
      </c>
      <c r="AG200" s="113" t="e">
        <v>#REF!</v>
      </c>
      <c r="AH200" s="22" t="e">
        <v>#REF!</v>
      </c>
      <c r="AI200" s="113" t="e">
        <v>#REF!</v>
      </c>
      <c r="AJ200" s="22" t="e">
        <v>#REF!</v>
      </c>
      <c r="AK200" s="99" t="e">
        <v>#REF!</v>
      </c>
      <c r="AL200" s="96" t="e">
        <v>#REF!</v>
      </c>
      <c r="AM200" s="115" t="e">
        <v>#REF!</v>
      </c>
      <c r="AN200" s="117" t="e">
        <v>#REF!</v>
      </c>
      <c r="AO200" s="100" t="e">
        <v>#REF!</v>
      </c>
      <c r="AP200" s="101" t="e">
        <v>#REF!</v>
      </c>
      <c r="AQ200" s="103" t="e">
        <v>#REF!</v>
      </c>
      <c r="AR200" s="104" t="e">
        <v>#REF!</v>
      </c>
      <c r="AS200" s="22" t="e">
        <v>#REF!</v>
      </c>
      <c r="AT200" s="101" t="e">
        <v>#REF!</v>
      </c>
      <c r="AU200" s="103" t="e">
        <v>#REF!</v>
      </c>
      <c r="AV200" s="104" t="e">
        <v>#REF!</v>
      </c>
      <c r="AW200" s="103" t="e">
        <v>#REF!</v>
      </c>
      <c r="AX200" s="104" t="e">
        <v>#REF!</v>
      </c>
      <c r="AY200" s="103" t="e">
        <v>#REF!</v>
      </c>
      <c r="AZ200" s="104" t="e">
        <v>#REF!</v>
      </c>
      <c r="BA200" s="103" t="e">
        <v>#REF!</v>
      </c>
      <c r="BB200" s="104" t="e">
        <v>#REF!</v>
      </c>
      <c r="BC200" s="103" t="e">
        <v>#REF!</v>
      </c>
      <c r="BD200" s="104" t="e">
        <v>#REF!</v>
      </c>
      <c r="BE200" s="103" t="e">
        <v>#REF!</v>
      </c>
      <c r="BF200" s="104" t="e">
        <v>#REF!</v>
      </c>
      <c r="BG200" s="103" t="e">
        <v>#REF!</v>
      </c>
      <c r="BH200" s="104" t="e">
        <v>#REF!</v>
      </c>
      <c r="BI200" s="103" t="e">
        <v>#REF!</v>
      </c>
      <c r="BJ200" s="104" t="e">
        <v>#REF!</v>
      </c>
      <c r="BK200" s="103" t="e">
        <v>#REF!</v>
      </c>
      <c r="BL200" s="104" t="e">
        <v>#REF!</v>
      </c>
      <c r="BM200" s="103" t="e">
        <v>#REF!</v>
      </c>
      <c r="BN200" s="104" t="e">
        <v>#REF!</v>
      </c>
      <c r="BO200" s="103" t="e">
        <v>#REF!</v>
      </c>
      <c r="BP200" s="104" t="e">
        <v>#REF!</v>
      </c>
      <c r="BQ200" s="103" t="e">
        <v>#REF!</v>
      </c>
      <c r="BR200" s="101" t="e">
        <v>#REF!</v>
      </c>
      <c r="BS200" s="103" t="e">
        <v>#REF!</v>
      </c>
      <c r="BT200" s="102" t="e">
        <v>#REF!</v>
      </c>
      <c r="BU200" s="103" t="e">
        <v>#REF!</v>
      </c>
      <c r="BV200" s="102" t="e">
        <v>#REF!</v>
      </c>
      <c r="BW200" s="103" t="e">
        <v>#REF!</v>
      </c>
      <c r="BX200" s="102" t="e">
        <v>#REF!</v>
      </c>
      <c r="BY200" s="103" t="e">
        <v>#REF!</v>
      </c>
      <c r="BZ200" s="102" t="e">
        <v>#REF!</v>
      </c>
      <c r="CA200" s="103" t="e">
        <v>#REF!</v>
      </c>
      <c r="CB200" s="102" t="e">
        <v>#REF!</v>
      </c>
      <c r="CC200" s="103" t="e">
        <v>#REF!</v>
      </c>
      <c r="CD200" s="101" t="e">
        <v>#REF!</v>
      </c>
      <c r="CE200" s="22" t="e">
        <v>#REF!</v>
      </c>
      <c r="CF200" s="101" t="e">
        <v>#REF!</v>
      </c>
      <c r="CG200" s="22" t="e">
        <v>#REF!</v>
      </c>
      <c r="CH200" s="101" t="e">
        <v>#REF!</v>
      </c>
      <c r="CI200" s="187" t="e">
        <v>#REF!</v>
      </c>
      <c r="CJ200" s="187" t="e">
        <v>#REF!</v>
      </c>
      <c r="CK200" s="8" t="e">
        <v>#REF!</v>
      </c>
      <c r="CL200" s="8" t="e">
        <v>#REF!</v>
      </c>
      <c r="CM200" s="8" t="e">
        <v>#REF!</v>
      </c>
      <c r="CN200" s="8" t="e">
        <v>#REF!</v>
      </c>
      <c r="CO200" s="8" t="e">
        <v>#REF!</v>
      </c>
    </row>
    <row r="201" spans="2:93" x14ac:dyDescent="0.25">
      <c r="B201" s="410"/>
      <c r="C201" s="15" t="str">
        <f t="shared" si="19"/>
        <v>2014CQ</v>
      </c>
      <c r="D201" s="238">
        <f t="shared" si="20"/>
        <v>2014</v>
      </c>
      <c r="E201" s="15" t="s">
        <v>31</v>
      </c>
      <c r="F201" s="87" t="str">
        <f>VLOOKUP(E201,'Bases de Cálculo'!$B$9:$M$38,12,FALSE)</f>
        <v>Secundario</v>
      </c>
      <c r="G201" s="87" t="str">
        <f>VLOOKUP(E201,'Bases de Cálculo'!$B$9:$N$38,13,FALSE)</f>
        <v>No Renovable</v>
      </c>
      <c r="H201" s="238" t="e">
        <v>#REF!</v>
      </c>
      <c r="I201" s="96" t="e">
        <v>#REF!</v>
      </c>
      <c r="J201" s="22" t="e">
        <v>#REF!</v>
      </c>
      <c r="K201" s="97" t="e">
        <v>#REF!</v>
      </c>
      <c r="L201" s="22" t="e">
        <v>#REF!</v>
      </c>
      <c r="M201" s="97" t="e">
        <v>#REF!</v>
      </c>
      <c r="N201" s="22" t="e">
        <v>#REF!</v>
      </c>
      <c r="O201" s="97" t="e">
        <v>#REF!</v>
      </c>
      <c r="P201" s="22" t="e">
        <v>#REF!</v>
      </c>
      <c r="Q201" s="97" t="e">
        <v>#REF!</v>
      </c>
      <c r="R201" s="22" t="e">
        <v>#REF!</v>
      </c>
      <c r="S201" s="97" t="e">
        <v>#REF!</v>
      </c>
      <c r="T201" s="22" t="e">
        <v>#REF!</v>
      </c>
      <c r="U201" s="98" t="e">
        <v>#REF!</v>
      </c>
      <c r="V201" s="22" t="e">
        <v>#REF!</v>
      </c>
      <c r="W201" s="98" t="e">
        <v>#REF!</v>
      </c>
      <c r="X201" s="22" t="e">
        <v>#REF!</v>
      </c>
      <c r="Y201" s="99" t="e">
        <v>#REF!</v>
      </c>
      <c r="Z201" s="22" t="e">
        <v>#REF!</v>
      </c>
      <c r="AA201" s="113" t="e">
        <v>#REF!</v>
      </c>
      <c r="AB201" s="22" t="e">
        <v>#REF!</v>
      </c>
      <c r="AC201" s="113" t="e">
        <v>#REF!</v>
      </c>
      <c r="AD201" s="22" t="e">
        <v>#REF!</v>
      </c>
      <c r="AE201" s="113" t="e">
        <v>#REF!</v>
      </c>
      <c r="AF201" s="22" t="e">
        <v>#REF!</v>
      </c>
      <c r="AG201" s="113" t="e">
        <v>#REF!</v>
      </c>
      <c r="AH201" s="22" t="e">
        <v>#REF!</v>
      </c>
      <c r="AI201" s="113" t="e">
        <v>#REF!</v>
      </c>
      <c r="AJ201" s="22" t="e">
        <v>#REF!</v>
      </c>
      <c r="AK201" s="99" t="e">
        <v>#REF!</v>
      </c>
      <c r="AL201" s="96" t="e">
        <v>#REF!</v>
      </c>
      <c r="AM201" s="115" t="e">
        <v>#REF!</v>
      </c>
      <c r="AN201" s="117" t="e">
        <v>#REF!</v>
      </c>
      <c r="AO201" s="100" t="e">
        <v>#REF!</v>
      </c>
      <c r="AP201" s="101" t="e">
        <v>#REF!</v>
      </c>
      <c r="AQ201" s="103" t="e">
        <v>#REF!</v>
      </c>
      <c r="AR201" s="104" t="e">
        <v>#REF!</v>
      </c>
      <c r="AS201" s="22" t="e">
        <v>#REF!</v>
      </c>
      <c r="AT201" s="101" t="e">
        <v>#REF!</v>
      </c>
      <c r="AU201" s="103" t="e">
        <v>#REF!</v>
      </c>
      <c r="AV201" s="104" t="e">
        <v>#REF!</v>
      </c>
      <c r="AW201" s="103" t="e">
        <v>#REF!</v>
      </c>
      <c r="AX201" s="104" t="e">
        <v>#REF!</v>
      </c>
      <c r="AY201" s="103" t="e">
        <v>#REF!</v>
      </c>
      <c r="AZ201" s="104" t="e">
        <v>#REF!</v>
      </c>
      <c r="BA201" s="103" t="e">
        <v>#REF!</v>
      </c>
      <c r="BB201" s="104" t="e">
        <v>#REF!</v>
      </c>
      <c r="BC201" s="103" t="e">
        <v>#REF!</v>
      </c>
      <c r="BD201" s="104" t="e">
        <v>#REF!</v>
      </c>
      <c r="BE201" s="103" t="e">
        <v>#REF!</v>
      </c>
      <c r="BF201" s="104" t="e">
        <v>#REF!</v>
      </c>
      <c r="BG201" s="103" t="e">
        <v>#REF!</v>
      </c>
      <c r="BH201" s="104" t="e">
        <v>#REF!</v>
      </c>
      <c r="BI201" s="103" t="e">
        <v>#REF!</v>
      </c>
      <c r="BJ201" s="104" t="e">
        <v>#REF!</v>
      </c>
      <c r="BK201" s="103" t="e">
        <v>#REF!</v>
      </c>
      <c r="BL201" s="104" t="e">
        <v>#REF!</v>
      </c>
      <c r="BM201" s="103" t="e">
        <v>#REF!</v>
      </c>
      <c r="BN201" s="104" t="e">
        <v>#REF!</v>
      </c>
      <c r="BO201" s="103" t="e">
        <v>#REF!</v>
      </c>
      <c r="BP201" s="104" t="e">
        <v>#REF!</v>
      </c>
      <c r="BQ201" s="103" t="e">
        <v>#REF!</v>
      </c>
      <c r="BR201" s="101" t="e">
        <v>#REF!</v>
      </c>
      <c r="BS201" s="103" t="e">
        <v>#REF!</v>
      </c>
      <c r="BT201" s="102" t="e">
        <v>#REF!</v>
      </c>
      <c r="BU201" s="103" t="e">
        <v>#REF!</v>
      </c>
      <c r="BV201" s="102" t="e">
        <v>#REF!</v>
      </c>
      <c r="BW201" s="103" t="e">
        <v>#REF!</v>
      </c>
      <c r="BX201" s="102" t="e">
        <v>#REF!</v>
      </c>
      <c r="BY201" s="103" t="e">
        <v>#REF!</v>
      </c>
      <c r="BZ201" s="102" t="e">
        <v>#REF!</v>
      </c>
      <c r="CA201" s="103" t="e">
        <v>#REF!</v>
      </c>
      <c r="CB201" s="102" t="e">
        <v>#REF!</v>
      </c>
      <c r="CC201" s="103" t="e">
        <v>#REF!</v>
      </c>
      <c r="CD201" s="101" t="e">
        <v>#REF!</v>
      </c>
      <c r="CE201" s="22" t="e">
        <v>#REF!</v>
      </c>
      <c r="CF201" s="101" t="e">
        <v>#REF!</v>
      </c>
      <c r="CG201" s="22" t="e">
        <v>#REF!</v>
      </c>
      <c r="CH201" s="101" t="e">
        <v>#REF!</v>
      </c>
      <c r="CI201" s="187" t="e">
        <v>#REF!</v>
      </c>
      <c r="CJ201" s="187" t="e">
        <v>#REF!</v>
      </c>
      <c r="CK201" s="8" t="e">
        <v>#REF!</v>
      </c>
      <c r="CL201" s="8" t="e">
        <v>#REF!</v>
      </c>
      <c r="CM201" s="8" t="e">
        <v>#REF!</v>
      </c>
      <c r="CN201" s="8" t="e">
        <v>#REF!</v>
      </c>
      <c r="CO201" s="8" t="e">
        <v>#REF!</v>
      </c>
    </row>
    <row r="202" spans="2:93" x14ac:dyDescent="0.25">
      <c r="B202" s="410"/>
      <c r="C202" s="15" t="str">
        <f t="shared" si="19"/>
        <v>2014DO</v>
      </c>
      <c r="D202" s="238">
        <f t="shared" si="20"/>
        <v>2014</v>
      </c>
      <c r="E202" s="15" t="s">
        <v>32</v>
      </c>
      <c r="F202" s="87" t="str">
        <f>VLOOKUP(E202,'Bases de Cálculo'!$B$9:$M$38,12,FALSE)</f>
        <v>Secundario</v>
      </c>
      <c r="G202" s="87" t="str">
        <f>VLOOKUP(E202,'Bases de Cálculo'!$B$9:$N$38,13,FALSE)</f>
        <v>No Renovable</v>
      </c>
      <c r="H202" s="238" t="e">
        <v>#REF!</v>
      </c>
      <c r="I202" s="96" t="e">
        <v>#REF!</v>
      </c>
      <c r="J202" s="22" t="e">
        <v>#REF!</v>
      </c>
      <c r="K202" s="97" t="e">
        <v>#REF!</v>
      </c>
      <c r="L202" s="22" t="e">
        <v>#REF!</v>
      </c>
      <c r="M202" s="97" t="e">
        <v>#REF!</v>
      </c>
      <c r="N202" s="22" t="e">
        <v>#REF!</v>
      </c>
      <c r="O202" s="97" t="e">
        <v>#REF!</v>
      </c>
      <c r="P202" s="22" t="e">
        <v>#REF!</v>
      </c>
      <c r="Q202" s="97" t="e">
        <v>#REF!</v>
      </c>
      <c r="R202" s="22" t="e">
        <v>#REF!</v>
      </c>
      <c r="S202" s="97" t="e">
        <v>#REF!</v>
      </c>
      <c r="T202" s="22" t="e">
        <v>#REF!</v>
      </c>
      <c r="U202" s="98" t="e">
        <v>#REF!</v>
      </c>
      <c r="V202" s="22" t="e">
        <v>#REF!</v>
      </c>
      <c r="W202" s="98" t="e">
        <v>#REF!</v>
      </c>
      <c r="X202" s="22" t="e">
        <v>#REF!</v>
      </c>
      <c r="Y202" s="99" t="e">
        <v>#REF!</v>
      </c>
      <c r="Z202" s="22" t="e">
        <v>#REF!</v>
      </c>
      <c r="AA202" s="113" t="e">
        <v>#REF!</v>
      </c>
      <c r="AB202" s="22" t="e">
        <v>#REF!</v>
      </c>
      <c r="AC202" s="113" t="e">
        <v>#REF!</v>
      </c>
      <c r="AD202" s="22" t="e">
        <v>#REF!</v>
      </c>
      <c r="AE202" s="113" t="e">
        <v>#REF!</v>
      </c>
      <c r="AF202" s="22" t="e">
        <v>#REF!</v>
      </c>
      <c r="AG202" s="113" t="e">
        <v>#REF!</v>
      </c>
      <c r="AH202" s="22" t="e">
        <v>#REF!</v>
      </c>
      <c r="AI202" s="113" t="e">
        <v>#REF!</v>
      </c>
      <c r="AJ202" s="22" t="e">
        <v>#REF!</v>
      </c>
      <c r="AK202" s="99" t="e">
        <v>#REF!</v>
      </c>
      <c r="AL202" s="96" t="e">
        <v>#REF!</v>
      </c>
      <c r="AM202" s="115" t="e">
        <v>#REF!</v>
      </c>
      <c r="AN202" s="117" t="e">
        <v>#REF!</v>
      </c>
      <c r="AO202" s="100" t="e">
        <v>#REF!</v>
      </c>
      <c r="AP202" s="101" t="e">
        <v>#REF!</v>
      </c>
      <c r="AQ202" s="103" t="e">
        <v>#REF!</v>
      </c>
      <c r="AR202" s="104" t="e">
        <v>#REF!</v>
      </c>
      <c r="AS202" s="22" t="e">
        <v>#REF!</v>
      </c>
      <c r="AT202" s="101" t="e">
        <v>#REF!</v>
      </c>
      <c r="AU202" s="103" t="e">
        <v>#REF!</v>
      </c>
      <c r="AV202" s="104" t="e">
        <v>#REF!</v>
      </c>
      <c r="AW202" s="103" t="e">
        <v>#REF!</v>
      </c>
      <c r="AX202" s="104" t="e">
        <v>#REF!</v>
      </c>
      <c r="AY202" s="103" t="e">
        <v>#REF!</v>
      </c>
      <c r="AZ202" s="104" t="e">
        <v>#REF!</v>
      </c>
      <c r="BA202" s="103" t="e">
        <v>#REF!</v>
      </c>
      <c r="BB202" s="104" t="e">
        <v>#REF!</v>
      </c>
      <c r="BC202" s="103" t="e">
        <v>#REF!</v>
      </c>
      <c r="BD202" s="104" t="e">
        <v>#REF!</v>
      </c>
      <c r="BE202" s="103" t="e">
        <v>#REF!</v>
      </c>
      <c r="BF202" s="104" t="e">
        <v>#REF!</v>
      </c>
      <c r="BG202" s="103" t="e">
        <v>#REF!</v>
      </c>
      <c r="BH202" s="104" t="e">
        <v>#REF!</v>
      </c>
      <c r="BI202" s="103" t="e">
        <v>#REF!</v>
      </c>
      <c r="BJ202" s="104" t="e">
        <v>#REF!</v>
      </c>
      <c r="BK202" s="103" t="e">
        <v>#REF!</v>
      </c>
      <c r="BL202" s="104" t="e">
        <v>#REF!</v>
      </c>
      <c r="BM202" s="103" t="e">
        <v>#REF!</v>
      </c>
      <c r="BN202" s="104" t="e">
        <v>#REF!</v>
      </c>
      <c r="BO202" s="103" t="e">
        <v>#REF!</v>
      </c>
      <c r="BP202" s="104" t="e">
        <v>#REF!</v>
      </c>
      <c r="BQ202" s="103" t="e">
        <v>#REF!</v>
      </c>
      <c r="BR202" s="101" t="e">
        <v>#REF!</v>
      </c>
      <c r="BS202" s="103" t="e">
        <v>#REF!</v>
      </c>
      <c r="BT202" s="102" t="e">
        <v>#REF!</v>
      </c>
      <c r="BU202" s="103" t="e">
        <v>#REF!</v>
      </c>
      <c r="BV202" s="102" t="e">
        <v>#REF!</v>
      </c>
      <c r="BW202" s="103" t="e">
        <v>#REF!</v>
      </c>
      <c r="BX202" s="102" t="e">
        <v>#REF!</v>
      </c>
      <c r="BY202" s="103" t="e">
        <v>#REF!</v>
      </c>
      <c r="BZ202" s="102" t="e">
        <v>#REF!</v>
      </c>
      <c r="CA202" s="103" t="e">
        <v>#REF!</v>
      </c>
      <c r="CB202" s="102" t="e">
        <v>#REF!</v>
      </c>
      <c r="CC202" s="103" t="e">
        <v>#REF!</v>
      </c>
      <c r="CD202" s="101" t="e">
        <v>#REF!</v>
      </c>
      <c r="CE202" s="22" t="e">
        <v>#REF!</v>
      </c>
      <c r="CF202" s="101" t="e">
        <v>#REF!</v>
      </c>
      <c r="CG202" s="22" t="e">
        <v>#REF!</v>
      </c>
      <c r="CH202" s="101" t="e">
        <v>#REF!</v>
      </c>
      <c r="CI202" s="187" t="e">
        <v>#REF!</v>
      </c>
      <c r="CJ202" s="187" t="e">
        <v>#REF!</v>
      </c>
      <c r="CK202" s="8" t="e">
        <v>#REF!</v>
      </c>
      <c r="CL202" s="8" t="e">
        <v>#REF!</v>
      </c>
      <c r="CM202" s="8" t="e">
        <v>#REF!</v>
      </c>
      <c r="CN202" s="8" t="e">
        <v>#REF!</v>
      </c>
      <c r="CO202" s="8" t="e">
        <v>#REF!</v>
      </c>
    </row>
    <row r="203" spans="2:93" x14ac:dyDescent="0.25">
      <c r="B203" s="410"/>
      <c r="C203" s="15" t="str">
        <f t="shared" si="19"/>
        <v>2014EE SIN</v>
      </c>
      <c r="D203" s="238">
        <f t="shared" si="20"/>
        <v>2014</v>
      </c>
      <c r="E203" s="15" t="s">
        <v>33</v>
      </c>
      <c r="F203" s="87" t="str">
        <f>VLOOKUP(E203,'Bases de Cálculo'!$B$9:$M$38,12,FALSE)</f>
        <v>Secundario</v>
      </c>
      <c r="G203" s="87">
        <f>VLOOKUP(E203,'Bases de Cálculo'!$B$9:$N$38,13,FALSE)</f>
        <v>0</v>
      </c>
      <c r="H203" s="238" t="e">
        <v>#REF!</v>
      </c>
      <c r="I203" s="96" t="e">
        <v>#REF!</v>
      </c>
      <c r="J203" s="22" t="e">
        <v>#REF!</v>
      </c>
      <c r="K203" s="97" t="e">
        <v>#REF!</v>
      </c>
      <c r="L203" s="22" t="e">
        <v>#REF!</v>
      </c>
      <c r="M203" s="97" t="e">
        <v>#REF!</v>
      </c>
      <c r="N203" s="22" t="e">
        <v>#REF!</v>
      </c>
      <c r="O203" s="97" t="e">
        <v>#REF!</v>
      </c>
      <c r="P203" s="22" t="e">
        <v>#REF!</v>
      </c>
      <c r="Q203" s="97" t="e">
        <v>#REF!</v>
      </c>
      <c r="R203" s="22" t="e">
        <v>#REF!</v>
      </c>
      <c r="S203" s="97" t="e">
        <v>#REF!</v>
      </c>
      <c r="T203" s="22" t="e">
        <v>#REF!</v>
      </c>
      <c r="U203" s="98" t="e">
        <v>#REF!</v>
      </c>
      <c r="V203" s="22" t="e">
        <v>#REF!</v>
      </c>
      <c r="W203" s="98" t="e">
        <v>#REF!</v>
      </c>
      <c r="X203" s="22" t="e">
        <v>#REF!</v>
      </c>
      <c r="Y203" s="99" t="e">
        <v>#REF!</v>
      </c>
      <c r="Z203" s="22" t="e">
        <v>#REF!</v>
      </c>
      <c r="AA203" s="113" t="e">
        <v>#REF!</v>
      </c>
      <c r="AB203" s="22" t="e">
        <v>#REF!</v>
      </c>
      <c r="AC203" s="113" t="e">
        <v>#REF!</v>
      </c>
      <c r="AD203" s="22" t="e">
        <v>#REF!</v>
      </c>
      <c r="AE203" s="113" t="e">
        <v>#REF!</v>
      </c>
      <c r="AF203" s="22" t="e">
        <v>#REF!</v>
      </c>
      <c r="AG203" s="113" t="e">
        <v>#REF!</v>
      </c>
      <c r="AH203" s="22" t="e">
        <v>#REF!</v>
      </c>
      <c r="AI203" s="113" t="e">
        <v>#REF!</v>
      </c>
      <c r="AJ203" s="22" t="e">
        <v>#REF!</v>
      </c>
      <c r="AK203" s="99" t="e">
        <v>#REF!</v>
      </c>
      <c r="AL203" s="96" t="e">
        <v>#REF!</v>
      </c>
      <c r="AM203" s="115" t="e">
        <v>#REF!</v>
      </c>
      <c r="AN203" s="117" t="e">
        <v>#REF!</v>
      </c>
      <c r="AO203" s="100" t="e">
        <v>#REF!</v>
      </c>
      <c r="AP203" s="101" t="e">
        <v>#REF!</v>
      </c>
      <c r="AQ203" s="103" t="e">
        <v>#REF!</v>
      </c>
      <c r="AR203" s="104" t="e">
        <v>#REF!</v>
      </c>
      <c r="AS203" s="22" t="e">
        <v>#REF!</v>
      </c>
      <c r="AT203" s="101" t="e">
        <v>#REF!</v>
      </c>
      <c r="AU203" s="103" t="e">
        <v>#REF!</v>
      </c>
      <c r="AV203" s="104" t="e">
        <v>#REF!</v>
      </c>
      <c r="AW203" s="103" t="e">
        <v>#REF!</v>
      </c>
      <c r="AX203" s="104" t="e">
        <v>#REF!</v>
      </c>
      <c r="AY203" s="103" t="e">
        <v>#REF!</v>
      </c>
      <c r="AZ203" s="104" t="e">
        <v>#REF!</v>
      </c>
      <c r="BA203" s="103" t="e">
        <v>#REF!</v>
      </c>
      <c r="BB203" s="104" t="e">
        <v>#REF!</v>
      </c>
      <c r="BC203" s="103" t="e">
        <v>#REF!</v>
      </c>
      <c r="BD203" s="104" t="e">
        <v>#REF!</v>
      </c>
      <c r="BE203" s="103" t="e">
        <v>#REF!</v>
      </c>
      <c r="BF203" s="104" t="e">
        <v>#REF!</v>
      </c>
      <c r="BG203" s="103" t="e">
        <v>#REF!</v>
      </c>
      <c r="BH203" s="104" t="e">
        <v>#REF!</v>
      </c>
      <c r="BI203" s="103" t="e">
        <v>#REF!</v>
      </c>
      <c r="BJ203" s="104" t="e">
        <v>#REF!</v>
      </c>
      <c r="BK203" s="103" t="e">
        <v>#REF!</v>
      </c>
      <c r="BL203" s="104" t="e">
        <v>#REF!</v>
      </c>
      <c r="BM203" s="103" t="e">
        <v>#REF!</v>
      </c>
      <c r="BN203" s="104" t="e">
        <v>#REF!</v>
      </c>
      <c r="BO203" s="103" t="e">
        <v>#REF!</v>
      </c>
      <c r="BP203" s="104" t="e">
        <v>#REF!</v>
      </c>
      <c r="BQ203" s="103" t="e">
        <v>#REF!</v>
      </c>
      <c r="BR203" s="101" t="e">
        <v>#REF!</v>
      </c>
      <c r="BS203" s="103" t="e">
        <v>#REF!</v>
      </c>
      <c r="BT203" s="102" t="e">
        <v>#REF!</v>
      </c>
      <c r="BU203" s="103" t="e">
        <v>#REF!</v>
      </c>
      <c r="BV203" s="102" t="e">
        <v>#REF!</v>
      </c>
      <c r="BW203" s="103" t="e">
        <v>#REF!</v>
      </c>
      <c r="BX203" s="102" t="e">
        <v>#REF!</v>
      </c>
      <c r="BY203" s="103" t="e">
        <v>#REF!</v>
      </c>
      <c r="BZ203" s="102" t="e">
        <v>#REF!</v>
      </c>
      <c r="CA203" s="103" t="e">
        <v>#REF!</v>
      </c>
      <c r="CB203" s="102" t="e">
        <v>#REF!</v>
      </c>
      <c r="CC203" s="103" t="e">
        <v>#REF!</v>
      </c>
      <c r="CD203" s="101" t="e">
        <v>#REF!</v>
      </c>
      <c r="CE203" s="22" t="e">
        <v>#REF!</v>
      </c>
      <c r="CF203" s="101" t="e">
        <v>#REF!</v>
      </c>
      <c r="CG203" s="22" t="e">
        <v>#REF!</v>
      </c>
      <c r="CH203" s="101" t="e">
        <v>#REF!</v>
      </c>
      <c r="CI203" s="187" t="e">
        <v>#REF!</v>
      </c>
      <c r="CJ203" s="187" t="e">
        <v>#REF!</v>
      </c>
      <c r="CK203" s="8" t="e">
        <v>#REF!</v>
      </c>
      <c r="CL203" s="8" t="e">
        <v>#REF!</v>
      </c>
      <c r="CM203" s="8" t="e">
        <v>#REF!</v>
      </c>
      <c r="CN203" s="8" t="e">
        <v>#REF!</v>
      </c>
      <c r="CO203" s="8" t="e">
        <v>#REF!</v>
      </c>
    </row>
    <row r="204" spans="2:93" x14ac:dyDescent="0.25">
      <c r="B204" s="410"/>
      <c r="C204" s="15" t="str">
        <f t="shared" si="19"/>
        <v>2014AUT COG</v>
      </c>
      <c r="D204" s="238">
        <f t="shared" si="20"/>
        <v>2014</v>
      </c>
      <c r="E204" s="15" t="s">
        <v>118</v>
      </c>
      <c r="F204" s="87" t="str">
        <f>VLOOKUP(E204,'Bases de Cálculo'!$B$9:$M$38,12,FALSE)</f>
        <v>Secundario</v>
      </c>
      <c r="G204" s="87">
        <f>VLOOKUP(E204,'Bases de Cálculo'!$B$9:$N$38,13,FALSE)</f>
        <v>0</v>
      </c>
      <c r="H204" s="238" t="e">
        <v>#REF!</v>
      </c>
      <c r="I204" s="96" t="e">
        <v>#REF!</v>
      </c>
      <c r="J204" s="22" t="e">
        <v>#REF!</v>
      </c>
      <c r="K204" s="97" t="e">
        <v>#REF!</v>
      </c>
      <c r="L204" s="22" t="e">
        <v>#REF!</v>
      </c>
      <c r="M204" s="97" t="e">
        <v>#REF!</v>
      </c>
      <c r="N204" s="22" t="e">
        <v>#REF!</v>
      </c>
      <c r="O204" s="97" t="e">
        <v>#REF!</v>
      </c>
      <c r="P204" s="22" t="e">
        <v>#REF!</v>
      </c>
      <c r="Q204" s="97" t="e">
        <v>#REF!</v>
      </c>
      <c r="R204" s="22" t="e">
        <v>#REF!</v>
      </c>
      <c r="S204" s="97" t="e">
        <v>#REF!</v>
      </c>
      <c r="T204" s="22" t="e">
        <v>#REF!</v>
      </c>
      <c r="U204" s="98" t="e">
        <v>#REF!</v>
      </c>
      <c r="V204" s="22" t="e">
        <v>#REF!</v>
      </c>
      <c r="W204" s="98" t="e">
        <v>#REF!</v>
      </c>
      <c r="X204" s="22" t="e">
        <v>#REF!</v>
      </c>
      <c r="Y204" s="99" t="e">
        <v>#REF!</v>
      </c>
      <c r="Z204" s="22" t="e">
        <v>#REF!</v>
      </c>
      <c r="AA204" s="113" t="e">
        <v>#REF!</v>
      </c>
      <c r="AB204" s="22" t="e">
        <v>#REF!</v>
      </c>
      <c r="AC204" s="113" t="e">
        <v>#REF!</v>
      </c>
      <c r="AD204" s="22" t="e">
        <v>#REF!</v>
      </c>
      <c r="AE204" s="113" t="e">
        <v>#REF!</v>
      </c>
      <c r="AF204" s="22" t="e">
        <v>#REF!</v>
      </c>
      <c r="AG204" s="113" t="e">
        <v>#REF!</v>
      </c>
      <c r="AH204" s="22" t="e">
        <v>#REF!</v>
      </c>
      <c r="AI204" s="113" t="e">
        <v>#REF!</v>
      </c>
      <c r="AJ204" s="22" t="e">
        <v>#REF!</v>
      </c>
      <c r="AK204" s="99" t="e">
        <v>#REF!</v>
      </c>
      <c r="AL204" s="96" t="e">
        <v>#REF!</v>
      </c>
      <c r="AM204" s="115" t="e">
        <v>#REF!</v>
      </c>
      <c r="AN204" s="117" t="e">
        <v>#REF!</v>
      </c>
      <c r="AO204" s="100" t="e">
        <v>#REF!</v>
      </c>
      <c r="AP204" s="101" t="e">
        <v>#REF!</v>
      </c>
      <c r="AQ204" s="103" t="e">
        <v>#REF!</v>
      </c>
      <c r="AR204" s="104" t="e">
        <v>#REF!</v>
      </c>
      <c r="AS204" s="22" t="e">
        <v>#REF!</v>
      </c>
      <c r="AT204" s="101" t="e">
        <v>#REF!</v>
      </c>
      <c r="AU204" s="103" t="e">
        <v>#REF!</v>
      </c>
      <c r="AV204" s="104" t="e">
        <v>#REF!</v>
      </c>
      <c r="AW204" s="103" t="e">
        <v>#REF!</v>
      </c>
      <c r="AX204" s="104" t="e">
        <v>#REF!</v>
      </c>
      <c r="AY204" s="103" t="e">
        <v>#REF!</v>
      </c>
      <c r="AZ204" s="104" t="e">
        <v>#REF!</v>
      </c>
      <c r="BA204" s="103" t="e">
        <v>#REF!</v>
      </c>
      <c r="BB204" s="104" t="e">
        <v>#REF!</v>
      </c>
      <c r="BC204" s="103" t="e">
        <v>#REF!</v>
      </c>
      <c r="BD204" s="104" t="e">
        <v>#REF!</v>
      </c>
      <c r="BE204" s="103" t="e">
        <v>#REF!</v>
      </c>
      <c r="BF204" s="104" t="e">
        <v>#REF!</v>
      </c>
      <c r="BG204" s="103" t="e">
        <v>#REF!</v>
      </c>
      <c r="BH204" s="104" t="e">
        <v>#REF!</v>
      </c>
      <c r="BI204" s="103" t="e">
        <v>#REF!</v>
      </c>
      <c r="BJ204" s="104" t="e">
        <v>#REF!</v>
      </c>
      <c r="BK204" s="103" t="e">
        <v>#REF!</v>
      </c>
      <c r="BL204" s="104" t="e">
        <v>#REF!</v>
      </c>
      <c r="BM204" s="103" t="e">
        <v>#REF!</v>
      </c>
      <c r="BN204" s="104" t="e">
        <v>#REF!</v>
      </c>
      <c r="BO204" s="103" t="e">
        <v>#REF!</v>
      </c>
      <c r="BP204" s="104" t="e">
        <v>#REF!</v>
      </c>
      <c r="BQ204" s="103" t="e">
        <v>#REF!</v>
      </c>
      <c r="BR204" s="101" t="e">
        <v>#REF!</v>
      </c>
      <c r="BS204" s="103" t="e">
        <v>#REF!</v>
      </c>
      <c r="BT204" s="102" t="e">
        <v>#REF!</v>
      </c>
      <c r="BU204" s="103" t="e">
        <v>#REF!</v>
      </c>
      <c r="BV204" s="102" t="e">
        <v>#REF!</v>
      </c>
      <c r="BW204" s="103" t="e">
        <v>#REF!</v>
      </c>
      <c r="BX204" s="102" t="e">
        <v>#REF!</v>
      </c>
      <c r="BY204" s="103" t="e">
        <v>#REF!</v>
      </c>
      <c r="BZ204" s="102" t="e">
        <v>#REF!</v>
      </c>
      <c r="CA204" s="103" t="e">
        <v>#REF!</v>
      </c>
      <c r="CB204" s="102" t="e">
        <v>#REF!</v>
      </c>
      <c r="CC204" s="103" t="e">
        <v>#REF!</v>
      </c>
      <c r="CD204" s="101" t="e">
        <v>#REF!</v>
      </c>
      <c r="CE204" s="22" t="e">
        <v>#REF!</v>
      </c>
      <c r="CF204" s="101" t="e">
        <v>#REF!</v>
      </c>
      <c r="CG204" s="22" t="e">
        <v>#REF!</v>
      </c>
      <c r="CH204" s="101" t="e">
        <v>#REF!</v>
      </c>
      <c r="CI204" s="187" t="e">
        <v>#REF!</v>
      </c>
      <c r="CJ204" s="187" t="e">
        <v>#REF!</v>
      </c>
      <c r="CK204" s="8" t="e">
        <v>#REF!</v>
      </c>
      <c r="CL204" s="8" t="e">
        <v>#REF!</v>
      </c>
      <c r="CM204" s="8" t="e">
        <v>#REF!</v>
      </c>
      <c r="CN204" s="8" t="e">
        <v>#REF!</v>
      </c>
      <c r="CO204" s="8" t="e">
        <v>#REF!</v>
      </c>
    </row>
    <row r="205" spans="2:93" x14ac:dyDescent="0.25">
      <c r="B205" s="410"/>
      <c r="C205" s="15" t="str">
        <f t="shared" si="19"/>
        <v>2014FO</v>
      </c>
      <c r="D205" s="238">
        <f t="shared" si="20"/>
        <v>2014</v>
      </c>
      <c r="E205" s="15" t="s">
        <v>34</v>
      </c>
      <c r="F205" s="87" t="str">
        <f>VLOOKUP(E205,'Bases de Cálculo'!$B$9:$M$38,12,FALSE)</f>
        <v>Secundario</v>
      </c>
      <c r="G205" s="87" t="str">
        <f>VLOOKUP(E205,'Bases de Cálculo'!$B$9:$N$38,13,FALSE)</f>
        <v>No Renovable</v>
      </c>
      <c r="H205" s="238" t="e">
        <v>#REF!</v>
      </c>
      <c r="I205" s="96" t="e">
        <v>#REF!</v>
      </c>
      <c r="J205" s="22" t="e">
        <v>#REF!</v>
      </c>
      <c r="K205" s="97" t="e">
        <v>#REF!</v>
      </c>
      <c r="L205" s="22" t="e">
        <v>#REF!</v>
      </c>
      <c r="M205" s="97" t="e">
        <v>#REF!</v>
      </c>
      <c r="N205" s="22" t="e">
        <v>#REF!</v>
      </c>
      <c r="O205" s="97" t="e">
        <v>#REF!</v>
      </c>
      <c r="P205" s="22" t="e">
        <v>#REF!</v>
      </c>
      <c r="Q205" s="97" t="e">
        <v>#REF!</v>
      </c>
      <c r="R205" s="22" t="e">
        <v>#REF!</v>
      </c>
      <c r="S205" s="97" t="e">
        <v>#REF!</v>
      </c>
      <c r="T205" s="22" t="e">
        <v>#REF!</v>
      </c>
      <c r="U205" s="98" t="e">
        <v>#REF!</v>
      </c>
      <c r="V205" s="22" t="e">
        <v>#REF!</v>
      </c>
      <c r="W205" s="98" t="e">
        <v>#REF!</v>
      </c>
      <c r="X205" s="22" t="e">
        <v>#REF!</v>
      </c>
      <c r="Y205" s="99" t="e">
        <v>#REF!</v>
      </c>
      <c r="Z205" s="22" t="e">
        <v>#REF!</v>
      </c>
      <c r="AA205" s="113" t="e">
        <v>#REF!</v>
      </c>
      <c r="AB205" s="22" t="e">
        <v>#REF!</v>
      </c>
      <c r="AC205" s="113" t="e">
        <v>#REF!</v>
      </c>
      <c r="AD205" s="22" t="e">
        <v>#REF!</v>
      </c>
      <c r="AE205" s="113" t="e">
        <v>#REF!</v>
      </c>
      <c r="AF205" s="22" t="e">
        <v>#REF!</v>
      </c>
      <c r="AG205" s="113" t="e">
        <v>#REF!</v>
      </c>
      <c r="AH205" s="22" t="e">
        <v>#REF!</v>
      </c>
      <c r="AI205" s="113" t="e">
        <v>#REF!</v>
      </c>
      <c r="AJ205" s="22" t="e">
        <v>#REF!</v>
      </c>
      <c r="AK205" s="99" t="e">
        <v>#REF!</v>
      </c>
      <c r="AL205" s="96" t="e">
        <v>#REF!</v>
      </c>
      <c r="AM205" s="115" t="e">
        <v>#REF!</v>
      </c>
      <c r="AN205" s="117" t="e">
        <v>#REF!</v>
      </c>
      <c r="AO205" s="100" t="e">
        <v>#REF!</v>
      </c>
      <c r="AP205" s="101" t="e">
        <v>#REF!</v>
      </c>
      <c r="AQ205" s="103" t="e">
        <v>#REF!</v>
      </c>
      <c r="AR205" s="104" t="e">
        <v>#REF!</v>
      </c>
      <c r="AS205" s="22" t="e">
        <v>#REF!</v>
      </c>
      <c r="AT205" s="101" t="e">
        <v>#REF!</v>
      </c>
      <c r="AU205" s="103" t="e">
        <v>#REF!</v>
      </c>
      <c r="AV205" s="104" t="e">
        <v>#REF!</v>
      </c>
      <c r="AW205" s="103" t="e">
        <v>#REF!</v>
      </c>
      <c r="AX205" s="104" t="e">
        <v>#REF!</v>
      </c>
      <c r="AY205" s="103" t="e">
        <v>#REF!</v>
      </c>
      <c r="AZ205" s="104" t="e">
        <v>#REF!</v>
      </c>
      <c r="BA205" s="103" t="e">
        <v>#REF!</v>
      </c>
      <c r="BB205" s="104" t="e">
        <v>#REF!</v>
      </c>
      <c r="BC205" s="103" t="e">
        <v>#REF!</v>
      </c>
      <c r="BD205" s="104" t="e">
        <v>#REF!</v>
      </c>
      <c r="BE205" s="103" t="e">
        <v>#REF!</v>
      </c>
      <c r="BF205" s="104" t="e">
        <v>#REF!</v>
      </c>
      <c r="BG205" s="103" t="e">
        <v>#REF!</v>
      </c>
      <c r="BH205" s="104" t="e">
        <v>#REF!</v>
      </c>
      <c r="BI205" s="103" t="e">
        <v>#REF!</v>
      </c>
      <c r="BJ205" s="104" t="e">
        <v>#REF!</v>
      </c>
      <c r="BK205" s="103" t="e">
        <v>#REF!</v>
      </c>
      <c r="BL205" s="104" t="e">
        <v>#REF!</v>
      </c>
      <c r="BM205" s="103" t="e">
        <v>#REF!</v>
      </c>
      <c r="BN205" s="104" t="e">
        <v>#REF!</v>
      </c>
      <c r="BO205" s="103" t="e">
        <v>#REF!</v>
      </c>
      <c r="BP205" s="104" t="e">
        <v>#REF!</v>
      </c>
      <c r="BQ205" s="103" t="e">
        <v>#REF!</v>
      </c>
      <c r="BR205" s="101" t="e">
        <v>#REF!</v>
      </c>
      <c r="BS205" s="103" t="e">
        <v>#REF!</v>
      </c>
      <c r="BT205" s="102" t="e">
        <v>#REF!</v>
      </c>
      <c r="BU205" s="103" t="e">
        <v>#REF!</v>
      </c>
      <c r="BV205" s="102" t="e">
        <v>#REF!</v>
      </c>
      <c r="BW205" s="103" t="e">
        <v>#REF!</v>
      </c>
      <c r="BX205" s="102" t="e">
        <v>#REF!</v>
      </c>
      <c r="BY205" s="103" t="e">
        <v>#REF!</v>
      </c>
      <c r="BZ205" s="102" t="e">
        <v>#REF!</v>
      </c>
      <c r="CA205" s="103" t="e">
        <v>#REF!</v>
      </c>
      <c r="CB205" s="102" t="e">
        <v>#REF!</v>
      </c>
      <c r="CC205" s="103" t="e">
        <v>#REF!</v>
      </c>
      <c r="CD205" s="101" t="e">
        <v>#REF!</v>
      </c>
      <c r="CE205" s="22" t="e">
        <v>#REF!</v>
      </c>
      <c r="CF205" s="101" t="e">
        <v>#REF!</v>
      </c>
      <c r="CG205" s="22" t="e">
        <v>#REF!</v>
      </c>
      <c r="CH205" s="101" t="e">
        <v>#REF!</v>
      </c>
      <c r="CI205" s="187" t="e">
        <v>#REF!</v>
      </c>
      <c r="CJ205" s="187" t="e">
        <v>#REF!</v>
      </c>
      <c r="CK205" s="8" t="e">
        <v>#REF!</v>
      </c>
      <c r="CL205" s="8" t="e">
        <v>#REF!</v>
      </c>
      <c r="CM205" s="8" t="e">
        <v>#REF!</v>
      </c>
      <c r="CN205" s="8" t="e">
        <v>#REF!</v>
      </c>
      <c r="CO205" s="8" t="e">
        <v>#REF!</v>
      </c>
    </row>
    <row r="206" spans="2:93" x14ac:dyDescent="0.25">
      <c r="B206" s="410"/>
      <c r="C206" s="15" t="str">
        <f t="shared" si="19"/>
        <v>2014GI</v>
      </c>
      <c r="D206" s="238">
        <f t="shared" si="20"/>
        <v>2014</v>
      </c>
      <c r="E206" s="15" t="s">
        <v>35</v>
      </c>
      <c r="F206" s="87" t="str">
        <f>VLOOKUP(E206,'Bases de Cálculo'!$B$9:$M$38,12,FALSE)</f>
        <v>Secundario</v>
      </c>
      <c r="G206" s="87" t="str">
        <f>VLOOKUP(E206,'Bases de Cálculo'!$B$9:$N$38,13,FALSE)</f>
        <v>No Renovable</v>
      </c>
      <c r="H206" s="238" t="e">
        <v>#REF!</v>
      </c>
      <c r="I206" s="96" t="e">
        <v>#REF!</v>
      </c>
      <c r="J206" s="22" t="e">
        <v>#REF!</v>
      </c>
      <c r="K206" s="97" t="e">
        <v>#REF!</v>
      </c>
      <c r="L206" s="22" t="e">
        <v>#REF!</v>
      </c>
      <c r="M206" s="97" t="e">
        <v>#REF!</v>
      </c>
      <c r="N206" s="22" t="e">
        <v>#REF!</v>
      </c>
      <c r="O206" s="97" t="e">
        <v>#REF!</v>
      </c>
      <c r="P206" s="22" t="e">
        <v>#REF!</v>
      </c>
      <c r="Q206" s="97" t="e">
        <v>#REF!</v>
      </c>
      <c r="R206" s="22" t="e">
        <v>#REF!</v>
      </c>
      <c r="S206" s="97" t="e">
        <v>#REF!</v>
      </c>
      <c r="T206" s="22" t="e">
        <v>#REF!</v>
      </c>
      <c r="U206" s="98" t="e">
        <v>#REF!</v>
      </c>
      <c r="V206" s="22" t="e">
        <v>#REF!</v>
      </c>
      <c r="W206" s="98" t="e">
        <v>#REF!</v>
      </c>
      <c r="X206" s="22" t="e">
        <v>#REF!</v>
      </c>
      <c r="Y206" s="99" t="e">
        <v>#REF!</v>
      </c>
      <c r="Z206" s="22" t="e">
        <v>#REF!</v>
      </c>
      <c r="AA206" s="113" t="e">
        <v>#REF!</v>
      </c>
      <c r="AB206" s="22" t="e">
        <v>#REF!</v>
      </c>
      <c r="AC206" s="113" t="e">
        <v>#REF!</v>
      </c>
      <c r="AD206" s="22" t="e">
        <v>#REF!</v>
      </c>
      <c r="AE206" s="113" t="e">
        <v>#REF!</v>
      </c>
      <c r="AF206" s="22" t="e">
        <v>#REF!</v>
      </c>
      <c r="AG206" s="113" t="e">
        <v>#REF!</v>
      </c>
      <c r="AH206" s="22" t="e">
        <v>#REF!</v>
      </c>
      <c r="AI206" s="113" t="e">
        <v>#REF!</v>
      </c>
      <c r="AJ206" s="22" t="e">
        <v>#REF!</v>
      </c>
      <c r="AK206" s="99" t="e">
        <v>#REF!</v>
      </c>
      <c r="AL206" s="96" t="e">
        <v>#REF!</v>
      </c>
      <c r="AM206" s="115" t="e">
        <v>#REF!</v>
      </c>
      <c r="AN206" s="117" t="e">
        <v>#REF!</v>
      </c>
      <c r="AO206" s="100" t="e">
        <v>#REF!</v>
      </c>
      <c r="AP206" s="101" t="e">
        <v>#REF!</v>
      </c>
      <c r="AQ206" s="103" t="e">
        <v>#REF!</v>
      </c>
      <c r="AR206" s="104" t="e">
        <v>#REF!</v>
      </c>
      <c r="AS206" s="22" t="e">
        <v>#REF!</v>
      </c>
      <c r="AT206" s="101" t="e">
        <v>#REF!</v>
      </c>
      <c r="AU206" s="103" t="e">
        <v>#REF!</v>
      </c>
      <c r="AV206" s="104" t="e">
        <v>#REF!</v>
      </c>
      <c r="AW206" s="103" t="e">
        <v>#REF!</v>
      </c>
      <c r="AX206" s="104" t="e">
        <v>#REF!</v>
      </c>
      <c r="AY206" s="103" t="e">
        <v>#REF!</v>
      </c>
      <c r="AZ206" s="104" t="e">
        <v>#REF!</v>
      </c>
      <c r="BA206" s="103" t="e">
        <v>#REF!</v>
      </c>
      <c r="BB206" s="104" t="e">
        <v>#REF!</v>
      </c>
      <c r="BC206" s="103" t="e">
        <v>#REF!</v>
      </c>
      <c r="BD206" s="104" t="e">
        <v>#REF!</v>
      </c>
      <c r="BE206" s="103" t="e">
        <v>#REF!</v>
      </c>
      <c r="BF206" s="104" t="e">
        <v>#REF!</v>
      </c>
      <c r="BG206" s="103" t="e">
        <v>#REF!</v>
      </c>
      <c r="BH206" s="104" t="e">
        <v>#REF!</v>
      </c>
      <c r="BI206" s="103" t="e">
        <v>#REF!</v>
      </c>
      <c r="BJ206" s="104" t="e">
        <v>#REF!</v>
      </c>
      <c r="BK206" s="103" t="e">
        <v>#REF!</v>
      </c>
      <c r="BL206" s="104" t="e">
        <v>#REF!</v>
      </c>
      <c r="BM206" s="103" t="e">
        <v>#REF!</v>
      </c>
      <c r="BN206" s="104" t="e">
        <v>#REF!</v>
      </c>
      <c r="BO206" s="103" t="e">
        <v>#REF!</v>
      </c>
      <c r="BP206" s="104" t="e">
        <v>#REF!</v>
      </c>
      <c r="BQ206" s="103" t="e">
        <v>#REF!</v>
      </c>
      <c r="BR206" s="101" t="e">
        <v>#REF!</v>
      </c>
      <c r="BS206" s="103" t="e">
        <v>#REF!</v>
      </c>
      <c r="BT206" s="102" t="e">
        <v>#REF!</v>
      </c>
      <c r="BU206" s="103" t="e">
        <v>#REF!</v>
      </c>
      <c r="BV206" s="102" t="e">
        <v>#REF!</v>
      </c>
      <c r="BW206" s="103" t="e">
        <v>#REF!</v>
      </c>
      <c r="BX206" s="102" t="e">
        <v>#REF!</v>
      </c>
      <c r="BY206" s="103" t="e">
        <v>#REF!</v>
      </c>
      <c r="BZ206" s="102" t="e">
        <v>#REF!</v>
      </c>
      <c r="CA206" s="103" t="e">
        <v>#REF!</v>
      </c>
      <c r="CB206" s="102" t="e">
        <v>#REF!</v>
      </c>
      <c r="CC206" s="103" t="e">
        <v>#REF!</v>
      </c>
      <c r="CD206" s="101" t="e">
        <v>#REF!</v>
      </c>
      <c r="CE206" s="22" t="e">
        <v>#REF!</v>
      </c>
      <c r="CF206" s="101" t="e">
        <v>#REF!</v>
      </c>
      <c r="CG206" s="22" t="e">
        <v>#REF!</v>
      </c>
      <c r="CH206" s="101" t="e">
        <v>#REF!</v>
      </c>
      <c r="CI206" s="187" t="e">
        <v>#REF!</v>
      </c>
      <c r="CJ206" s="187" t="e">
        <v>#REF!</v>
      </c>
      <c r="CK206" s="8" t="e">
        <v>#REF!</v>
      </c>
      <c r="CL206" s="8" t="e">
        <v>#REF!</v>
      </c>
      <c r="CM206" s="8" t="e">
        <v>#REF!</v>
      </c>
      <c r="CN206" s="8" t="e">
        <v>#REF!</v>
      </c>
      <c r="CO206" s="8" t="e">
        <v>#REF!</v>
      </c>
    </row>
    <row r="207" spans="2:93" x14ac:dyDescent="0.25">
      <c r="B207" s="410"/>
      <c r="C207" s="15" t="str">
        <f t="shared" si="19"/>
        <v>2014GL</v>
      </c>
      <c r="D207" s="238">
        <f t="shared" si="20"/>
        <v>2014</v>
      </c>
      <c r="E207" s="15" t="s">
        <v>36</v>
      </c>
      <c r="F207" s="87" t="str">
        <f>VLOOKUP(E207,'Bases de Cálculo'!$B$9:$M$38,12,FALSE)</f>
        <v>Secundario</v>
      </c>
      <c r="G207" s="87" t="str">
        <f>VLOOKUP(E207,'Bases de Cálculo'!$B$9:$N$38,13,FALSE)</f>
        <v>No Renovable</v>
      </c>
      <c r="H207" s="238" t="e">
        <v>#REF!</v>
      </c>
      <c r="I207" s="96" t="e">
        <v>#REF!</v>
      </c>
      <c r="J207" s="22" t="e">
        <v>#REF!</v>
      </c>
      <c r="K207" s="97" t="e">
        <v>#REF!</v>
      </c>
      <c r="L207" s="22" t="e">
        <v>#REF!</v>
      </c>
      <c r="M207" s="97" t="e">
        <v>#REF!</v>
      </c>
      <c r="N207" s="22" t="e">
        <v>#REF!</v>
      </c>
      <c r="O207" s="97" t="e">
        <v>#REF!</v>
      </c>
      <c r="P207" s="22" t="e">
        <v>#REF!</v>
      </c>
      <c r="Q207" s="97" t="e">
        <v>#REF!</v>
      </c>
      <c r="R207" s="22" t="e">
        <v>#REF!</v>
      </c>
      <c r="S207" s="97" t="e">
        <v>#REF!</v>
      </c>
      <c r="T207" s="22" t="e">
        <v>#REF!</v>
      </c>
      <c r="U207" s="98" t="e">
        <v>#REF!</v>
      </c>
      <c r="V207" s="22" t="e">
        <v>#REF!</v>
      </c>
      <c r="W207" s="98" t="e">
        <v>#REF!</v>
      </c>
      <c r="X207" s="22" t="e">
        <v>#REF!</v>
      </c>
      <c r="Y207" s="99" t="e">
        <v>#REF!</v>
      </c>
      <c r="Z207" s="22" t="e">
        <v>#REF!</v>
      </c>
      <c r="AA207" s="113" t="e">
        <v>#REF!</v>
      </c>
      <c r="AB207" s="22" t="e">
        <v>#REF!</v>
      </c>
      <c r="AC207" s="113" t="e">
        <v>#REF!</v>
      </c>
      <c r="AD207" s="22" t="e">
        <v>#REF!</v>
      </c>
      <c r="AE207" s="113" t="e">
        <v>#REF!</v>
      </c>
      <c r="AF207" s="22" t="e">
        <v>#REF!</v>
      </c>
      <c r="AG207" s="113" t="e">
        <v>#REF!</v>
      </c>
      <c r="AH207" s="22" t="e">
        <v>#REF!</v>
      </c>
      <c r="AI207" s="113" t="e">
        <v>#REF!</v>
      </c>
      <c r="AJ207" s="22" t="e">
        <v>#REF!</v>
      </c>
      <c r="AK207" s="99" t="e">
        <v>#REF!</v>
      </c>
      <c r="AL207" s="96" t="e">
        <v>#REF!</v>
      </c>
      <c r="AM207" s="115" t="e">
        <v>#REF!</v>
      </c>
      <c r="AN207" s="117" t="e">
        <v>#REF!</v>
      </c>
      <c r="AO207" s="100" t="e">
        <v>#REF!</v>
      </c>
      <c r="AP207" s="101" t="e">
        <v>#REF!</v>
      </c>
      <c r="AQ207" s="103" t="e">
        <v>#REF!</v>
      </c>
      <c r="AR207" s="104" t="e">
        <v>#REF!</v>
      </c>
      <c r="AS207" s="22" t="e">
        <v>#REF!</v>
      </c>
      <c r="AT207" s="101" t="e">
        <v>#REF!</v>
      </c>
      <c r="AU207" s="103" t="e">
        <v>#REF!</v>
      </c>
      <c r="AV207" s="104" t="e">
        <v>#REF!</v>
      </c>
      <c r="AW207" s="103" t="e">
        <v>#REF!</v>
      </c>
      <c r="AX207" s="104" t="e">
        <v>#REF!</v>
      </c>
      <c r="AY207" s="103" t="e">
        <v>#REF!</v>
      </c>
      <c r="AZ207" s="104" t="e">
        <v>#REF!</v>
      </c>
      <c r="BA207" s="103" t="e">
        <v>#REF!</v>
      </c>
      <c r="BB207" s="104" t="e">
        <v>#REF!</v>
      </c>
      <c r="BC207" s="103" t="e">
        <v>#REF!</v>
      </c>
      <c r="BD207" s="104" t="e">
        <v>#REF!</v>
      </c>
      <c r="BE207" s="103" t="e">
        <v>#REF!</v>
      </c>
      <c r="BF207" s="104" t="e">
        <v>#REF!</v>
      </c>
      <c r="BG207" s="103" t="e">
        <v>#REF!</v>
      </c>
      <c r="BH207" s="104" t="e">
        <v>#REF!</v>
      </c>
      <c r="BI207" s="103" t="e">
        <v>#REF!</v>
      </c>
      <c r="BJ207" s="104" t="e">
        <v>#REF!</v>
      </c>
      <c r="BK207" s="103" t="e">
        <v>#REF!</v>
      </c>
      <c r="BL207" s="104" t="e">
        <v>#REF!</v>
      </c>
      <c r="BM207" s="103" t="e">
        <v>#REF!</v>
      </c>
      <c r="BN207" s="104" t="e">
        <v>#REF!</v>
      </c>
      <c r="BO207" s="103" t="e">
        <v>#REF!</v>
      </c>
      <c r="BP207" s="104" t="e">
        <v>#REF!</v>
      </c>
      <c r="BQ207" s="103" t="e">
        <v>#REF!</v>
      </c>
      <c r="BR207" s="101" t="e">
        <v>#REF!</v>
      </c>
      <c r="BS207" s="103" t="e">
        <v>#REF!</v>
      </c>
      <c r="BT207" s="102" t="e">
        <v>#REF!</v>
      </c>
      <c r="BU207" s="103" t="e">
        <v>#REF!</v>
      </c>
      <c r="BV207" s="102" t="e">
        <v>#REF!</v>
      </c>
      <c r="BW207" s="103" t="e">
        <v>#REF!</v>
      </c>
      <c r="BX207" s="102" t="e">
        <v>#REF!</v>
      </c>
      <c r="BY207" s="103" t="e">
        <v>#REF!</v>
      </c>
      <c r="BZ207" s="102" t="e">
        <v>#REF!</v>
      </c>
      <c r="CA207" s="103" t="e">
        <v>#REF!</v>
      </c>
      <c r="CB207" s="102" t="e">
        <v>#REF!</v>
      </c>
      <c r="CC207" s="103" t="e">
        <v>#REF!</v>
      </c>
      <c r="CD207" s="101" t="e">
        <v>#REF!</v>
      </c>
      <c r="CE207" s="22" t="e">
        <v>#REF!</v>
      </c>
      <c r="CF207" s="101" t="e">
        <v>#REF!</v>
      </c>
      <c r="CG207" s="22" t="e">
        <v>#REF!</v>
      </c>
      <c r="CH207" s="101" t="e">
        <v>#REF!</v>
      </c>
      <c r="CI207" s="187" t="e">
        <v>#REF!</v>
      </c>
      <c r="CJ207" s="187" t="e">
        <v>#REF!</v>
      </c>
      <c r="CK207" s="8" t="e">
        <v>#REF!</v>
      </c>
      <c r="CL207" s="8" t="e">
        <v>#REF!</v>
      </c>
      <c r="CM207" s="8" t="e">
        <v>#REF!</v>
      </c>
      <c r="CN207" s="8" t="e">
        <v>#REF!</v>
      </c>
      <c r="CO207" s="8" t="e">
        <v>#REF!</v>
      </c>
    </row>
    <row r="208" spans="2:93" x14ac:dyDescent="0.25">
      <c r="B208" s="410"/>
      <c r="C208" s="15" t="str">
        <f t="shared" si="19"/>
        <v>2014GM</v>
      </c>
      <c r="D208" s="238">
        <f t="shared" si="20"/>
        <v>2014</v>
      </c>
      <c r="E208" s="15" t="s">
        <v>37</v>
      </c>
      <c r="F208" s="87" t="str">
        <f>VLOOKUP(E208,'Bases de Cálculo'!$B$9:$M$38,12,FALSE)</f>
        <v>Secundario</v>
      </c>
      <c r="G208" s="87" t="str">
        <f>VLOOKUP(E208,'Bases de Cálculo'!$B$9:$N$38,13,FALSE)</f>
        <v>No Renovable</v>
      </c>
      <c r="H208" s="238" t="e">
        <v>#REF!</v>
      </c>
      <c r="I208" s="96" t="e">
        <v>#REF!</v>
      </c>
      <c r="J208" s="22" t="e">
        <v>#REF!</v>
      </c>
      <c r="K208" s="97" t="e">
        <v>#REF!</v>
      </c>
      <c r="L208" s="22" t="e">
        <v>#REF!</v>
      </c>
      <c r="M208" s="97" t="e">
        <v>#REF!</v>
      </c>
      <c r="N208" s="22" t="e">
        <v>#REF!</v>
      </c>
      <c r="O208" s="97" t="e">
        <v>#REF!</v>
      </c>
      <c r="P208" s="22" t="e">
        <v>#REF!</v>
      </c>
      <c r="Q208" s="97" t="e">
        <v>#REF!</v>
      </c>
      <c r="R208" s="22" t="e">
        <v>#REF!</v>
      </c>
      <c r="S208" s="97" t="e">
        <v>#REF!</v>
      </c>
      <c r="T208" s="22" t="e">
        <v>#REF!</v>
      </c>
      <c r="U208" s="98" t="e">
        <v>#REF!</v>
      </c>
      <c r="V208" s="22" t="e">
        <v>#REF!</v>
      </c>
      <c r="W208" s="98" t="e">
        <v>#REF!</v>
      </c>
      <c r="X208" s="22" t="e">
        <v>#REF!</v>
      </c>
      <c r="Y208" s="99" t="e">
        <v>#REF!</v>
      </c>
      <c r="Z208" s="22" t="e">
        <v>#REF!</v>
      </c>
      <c r="AA208" s="113" t="e">
        <v>#REF!</v>
      </c>
      <c r="AB208" s="22" t="e">
        <v>#REF!</v>
      </c>
      <c r="AC208" s="113" t="e">
        <v>#REF!</v>
      </c>
      <c r="AD208" s="22" t="e">
        <v>#REF!</v>
      </c>
      <c r="AE208" s="113" t="e">
        <v>#REF!</v>
      </c>
      <c r="AF208" s="22" t="e">
        <v>#REF!</v>
      </c>
      <c r="AG208" s="113" t="e">
        <v>#REF!</v>
      </c>
      <c r="AH208" s="22" t="e">
        <v>#REF!</v>
      </c>
      <c r="AI208" s="113" t="e">
        <v>#REF!</v>
      </c>
      <c r="AJ208" s="22" t="e">
        <v>#REF!</v>
      </c>
      <c r="AK208" s="99" t="e">
        <v>#REF!</v>
      </c>
      <c r="AL208" s="96" t="e">
        <v>#REF!</v>
      </c>
      <c r="AM208" s="115" t="e">
        <v>#REF!</v>
      </c>
      <c r="AN208" s="117" t="e">
        <v>#REF!</v>
      </c>
      <c r="AO208" s="100" t="e">
        <v>#REF!</v>
      </c>
      <c r="AP208" s="101" t="e">
        <v>#REF!</v>
      </c>
      <c r="AQ208" s="103" t="e">
        <v>#REF!</v>
      </c>
      <c r="AR208" s="104" t="e">
        <v>#REF!</v>
      </c>
      <c r="AS208" s="22" t="e">
        <v>#REF!</v>
      </c>
      <c r="AT208" s="101" t="e">
        <v>#REF!</v>
      </c>
      <c r="AU208" s="103" t="e">
        <v>#REF!</v>
      </c>
      <c r="AV208" s="104" t="e">
        <v>#REF!</v>
      </c>
      <c r="AW208" s="103" t="e">
        <v>#REF!</v>
      </c>
      <c r="AX208" s="104" t="e">
        <v>#REF!</v>
      </c>
      <c r="AY208" s="103" t="e">
        <v>#REF!</v>
      </c>
      <c r="AZ208" s="104" t="e">
        <v>#REF!</v>
      </c>
      <c r="BA208" s="103" t="e">
        <v>#REF!</v>
      </c>
      <c r="BB208" s="104" t="e">
        <v>#REF!</v>
      </c>
      <c r="BC208" s="103" t="e">
        <v>#REF!</v>
      </c>
      <c r="BD208" s="104" t="e">
        <v>#REF!</v>
      </c>
      <c r="BE208" s="103" t="e">
        <v>#REF!</v>
      </c>
      <c r="BF208" s="104" t="e">
        <v>#REF!</v>
      </c>
      <c r="BG208" s="103" t="e">
        <v>#REF!</v>
      </c>
      <c r="BH208" s="104" t="e">
        <v>#REF!</v>
      </c>
      <c r="BI208" s="103" t="e">
        <v>#REF!</v>
      </c>
      <c r="BJ208" s="104" t="e">
        <v>#REF!</v>
      </c>
      <c r="BK208" s="103" t="e">
        <v>#REF!</v>
      </c>
      <c r="BL208" s="104" t="e">
        <v>#REF!</v>
      </c>
      <c r="BM208" s="103" t="e">
        <v>#REF!</v>
      </c>
      <c r="BN208" s="104" t="e">
        <v>#REF!</v>
      </c>
      <c r="BO208" s="103" t="e">
        <v>#REF!</v>
      </c>
      <c r="BP208" s="104" t="e">
        <v>#REF!</v>
      </c>
      <c r="BQ208" s="103" t="e">
        <v>#REF!</v>
      </c>
      <c r="BR208" s="101" t="e">
        <v>#REF!</v>
      </c>
      <c r="BS208" s="103" t="e">
        <v>#REF!</v>
      </c>
      <c r="BT208" s="102" t="e">
        <v>#REF!</v>
      </c>
      <c r="BU208" s="103" t="e">
        <v>#REF!</v>
      </c>
      <c r="BV208" s="102" t="e">
        <v>#REF!</v>
      </c>
      <c r="BW208" s="103" t="e">
        <v>#REF!</v>
      </c>
      <c r="BX208" s="102" t="e">
        <v>#REF!</v>
      </c>
      <c r="BY208" s="103" t="e">
        <v>#REF!</v>
      </c>
      <c r="BZ208" s="102" t="e">
        <v>#REF!</v>
      </c>
      <c r="CA208" s="103" t="e">
        <v>#REF!</v>
      </c>
      <c r="CB208" s="102" t="e">
        <v>#REF!</v>
      </c>
      <c r="CC208" s="103" t="e">
        <v>#REF!</v>
      </c>
      <c r="CD208" s="101" t="e">
        <v>#REF!</v>
      </c>
      <c r="CE208" s="22" t="e">
        <v>#REF!</v>
      </c>
      <c r="CF208" s="101" t="e">
        <v>#REF!</v>
      </c>
      <c r="CG208" s="22" t="e">
        <v>#REF!</v>
      </c>
      <c r="CH208" s="101" t="e">
        <v>#REF!</v>
      </c>
      <c r="CI208" s="187" t="e">
        <v>#REF!</v>
      </c>
      <c r="CJ208" s="187" t="e">
        <v>#REF!</v>
      </c>
      <c r="CK208" s="8" t="e">
        <v>#REF!</v>
      </c>
      <c r="CL208" s="8" t="e">
        <v>#REF!</v>
      </c>
      <c r="CM208" s="8" t="e">
        <v>#REF!</v>
      </c>
      <c r="CN208" s="8" t="e">
        <v>#REF!</v>
      </c>
      <c r="CO208" s="8" t="e">
        <v>#REF!</v>
      </c>
    </row>
    <row r="209" spans="2:93" x14ac:dyDescent="0.25">
      <c r="B209" s="410"/>
      <c r="C209" s="15" t="str">
        <f t="shared" si="19"/>
        <v>2014KJ</v>
      </c>
      <c r="D209" s="238">
        <f t="shared" si="20"/>
        <v>2014</v>
      </c>
      <c r="E209" s="15" t="s">
        <v>39</v>
      </c>
      <c r="F209" s="87" t="str">
        <f>VLOOKUP(E209,'Bases de Cálculo'!$B$9:$M$38,12,FALSE)</f>
        <v>Secundario</v>
      </c>
      <c r="G209" s="87" t="str">
        <f>VLOOKUP(E209,'Bases de Cálculo'!$B$9:$N$38,13,FALSE)</f>
        <v>No Renovable</v>
      </c>
      <c r="H209" s="238" t="e">
        <v>#REF!</v>
      </c>
      <c r="I209" s="96" t="e">
        <v>#REF!</v>
      </c>
      <c r="J209" s="22" t="e">
        <v>#REF!</v>
      </c>
      <c r="K209" s="97" t="e">
        <v>#REF!</v>
      </c>
      <c r="L209" s="22" t="e">
        <v>#REF!</v>
      </c>
      <c r="M209" s="97" t="e">
        <v>#REF!</v>
      </c>
      <c r="N209" s="22" t="e">
        <v>#REF!</v>
      </c>
      <c r="O209" s="97" t="e">
        <v>#REF!</v>
      </c>
      <c r="P209" s="22" t="e">
        <v>#REF!</v>
      </c>
      <c r="Q209" s="97" t="e">
        <v>#REF!</v>
      </c>
      <c r="R209" s="22" t="e">
        <v>#REF!</v>
      </c>
      <c r="S209" s="97" t="e">
        <v>#REF!</v>
      </c>
      <c r="T209" s="22" t="e">
        <v>#REF!</v>
      </c>
      <c r="U209" s="98" t="e">
        <v>#REF!</v>
      </c>
      <c r="V209" s="22" t="e">
        <v>#REF!</v>
      </c>
      <c r="W209" s="98" t="e">
        <v>#REF!</v>
      </c>
      <c r="X209" s="22" t="e">
        <v>#REF!</v>
      </c>
      <c r="Y209" s="99" t="e">
        <v>#REF!</v>
      </c>
      <c r="Z209" s="22" t="e">
        <v>#REF!</v>
      </c>
      <c r="AA209" s="113" t="e">
        <v>#REF!</v>
      </c>
      <c r="AB209" s="22" t="e">
        <v>#REF!</v>
      </c>
      <c r="AC209" s="113" t="e">
        <v>#REF!</v>
      </c>
      <c r="AD209" s="22" t="e">
        <v>#REF!</v>
      </c>
      <c r="AE209" s="113" t="e">
        <v>#REF!</v>
      </c>
      <c r="AF209" s="22" t="e">
        <v>#REF!</v>
      </c>
      <c r="AG209" s="113" t="e">
        <v>#REF!</v>
      </c>
      <c r="AH209" s="22" t="e">
        <v>#REF!</v>
      </c>
      <c r="AI209" s="113" t="e">
        <v>#REF!</v>
      </c>
      <c r="AJ209" s="22" t="e">
        <v>#REF!</v>
      </c>
      <c r="AK209" s="99" t="e">
        <v>#REF!</v>
      </c>
      <c r="AL209" s="96" t="e">
        <v>#REF!</v>
      </c>
      <c r="AM209" s="115" t="e">
        <v>#REF!</v>
      </c>
      <c r="AN209" s="117" t="e">
        <v>#REF!</v>
      </c>
      <c r="AO209" s="100" t="e">
        <v>#REF!</v>
      </c>
      <c r="AP209" s="101" t="e">
        <v>#REF!</v>
      </c>
      <c r="AQ209" s="103" t="e">
        <v>#REF!</v>
      </c>
      <c r="AR209" s="104" t="e">
        <v>#REF!</v>
      </c>
      <c r="AS209" s="22" t="e">
        <v>#REF!</v>
      </c>
      <c r="AT209" s="101" t="e">
        <v>#REF!</v>
      </c>
      <c r="AU209" s="103" t="e">
        <v>#REF!</v>
      </c>
      <c r="AV209" s="104" t="e">
        <v>#REF!</v>
      </c>
      <c r="AW209" s="103" t="e">
        <v>#REF!</v>
      </c>
      <c r="AX209" s="104" t="e">
        <v>#REF!</v>
      </c>
      <c r="AY209" s="103" t="e">
        <v>#REF!</v>
      </c>
      <c r="AZ209" s="104" t="e">
        <v>#REF!</v>
      </c>
      <c r="BA209" s="103" t="e">
        <v>#REF!</v>
      </c>
      <c r="BB209" s="104" t="e">
        <v>#REF!</v>
      </c>
      <c r="BC209" s="103" t="e">
        <v>#REF!</v>
      </c>
      <c r="BD209" s="104" t="e">
        <v>#REF!</v>
      </c>
      <c r="BE209" s="103" t="e">
        <v>#REF!</v>
      </c>
      <c r="BF209" s="104" t="e">
        <v>#REF!</v>
      </c>
      <c r="BG209" s="103" t="e">
        <v>#REF!</v>
      </c>
      <c r="BH209" s="104" t="e">
        <v>#REF!</v>
      </c>
      <c r="BI209" s="103" t="e">
        <v>#REF!</v>
      </c>
      <c r="BJ209" s="104" t="e">
        <v>#REF!</v>
      </c>
      <c r="BK209" s="103" t="e">
        <v>#REF!</v>
      </c>
      <c r="BL209" s="104" t="e">
        <v>#REF!</v>
      </c>
      <c r="BM209" s="103" t="e">
        <v>#REF!</v>
      </c>
      <c r="BN209" s="104" t="e">
        <v>#REF!</v>
      </c>
      <c r="BO209" s="103" t="e">
        <v>#REF!</v>
      </c>
      <c r="BP209" s="104" t="e">
        <v>#REF!</v>
      </c>
      <c r="BQ209" s="103" t="e">
        <v>#REF!</v>
      </c>
      <c r="BR209" s="101" t="e">
        <v>#REF!</v>
      </c>
      <c r="BS209" s="103" t="e">
        <v>#REF!</v>
      </c>
      <c r="BT209" s="102" t="e">
        <v>#REF!</v>
      </c>
      <c r="BU209" s="103" t="e">
        <v>#REF!</v>
      </c>
      <c r="BV209" s="102" t="e">
        <v>#REF!</v>
      </c>
      <c r="BW209" s="103" t="e">
        <v>#REF!</v>
      </c>
      <c r="BX209" s="102" t="e">
        <v>#REF!</v>
      </c>
      <c r="BY209" s="103" t="e">
        <v>#REF!</v>
      </c>
      <c r="BZ209" s="102" t="e">
        <v>#REF!</v>
      </c>
      <c r="CA209" s="103" t="e">
        <v>#REF!</v>
      </c>
      <c r="CB209" s="102" t="e">
        <v>#REF!</v>
      </c>
      <c r="CC209" s="103" t="e">
        <v>#REF!</v>
      </c>
      <c r="CD209" s="101" t="e">
        <v>#REF!</v>
      </c>
      <c r="CE209" s="22" t="e">
        <v>#REF!</v>
      </c>
      <c r="CF209" s="101" t="e">
        <v>#REF!</v>
      </c>
      <c r="CG209" s="22" t="e">
        <v>#REF!</v>
      </c>
      <c r="CH209" s="101" t="e">
        <v>#REF!</v>
      </c>
      <c r="CI209" s="187" t="e">
        <v>#REF!</v>
      </c>
      <c r="CJ209" s="187" t="e">
        <v>#REF!</v>
      </c>
      <c r="CK209" s="8" t="e">
        <v>#REF!</v>
      </c>
      <c r="CL209" s="8" t="e">
        <v>#REF!</v>
      </c>
      <c r="CM209" s="8" t="e">
        <v>#REF!</v>
      </c>
      <c r="CN209" s="8" t="e">
        <v>#REF!</v>
      </c>
      <c r="CO209" s="8" t="e">
        <v>#REF!</v>
      </c>
    </row>
    <row r="210" spans="2:93" ht="15.75" x14ac:dyDescent="0.25">
      <c r="B210" s="246"/>
      <c r="C210" s="13"/>
      <c r="D210" s="13"/>
      <c r="E210" s="13"/>
      <c r="F210" s="13"/>
      <c r="G210" s="13"/>
      <c r="H210" s="13" t="e">
        <v>#REF!</v>
      </c>
      <c r="I210" s="13" t="e">
        <v>#REF!</v>
      </c>
      <c r="J210" s="13" t="e">
        <v>#REF!</v>
      </c>
      <c r="K210" s="13" t="e">
        <v>#REF!</v>
      </c>
      <c r="L210" s="13" t="e">
        <v>#REF!</v>
      </c>
      <c r="M210" s="13" t="e">
        <v>#REF!</v>
      </c>
      <c r="N210" s="13" t="e">
        <v>#REF!</v>
      </c>
      <c r="O210" s="13" t="e">
        <v>#REF!</v>
      </c>
      <c r="P210" s="13" t="e">
        <v>#REF!</v>
      </c>
      <c r="Q210" s="13" t="e">
        <v>#REF!</v>
      </c>
      <c r="R210" s="13" t="e">
        <v>#REF!</v>
      </c>
      <c r="S210" s="13" t="e">
        <v>#REF!</v>
      </c>
      <c r="T210" s="13" t="e">
        <v>#REF!</v>
      </c>
      <c r="U210" s="13" t="e">
        <v>#REF!</v>
      </c>
      <c r="V210" s="13" t="e">
        <v>#REF!</v>
      </c>
      <c r="W210" s="13" t="e">
        <v>#REF!</v>
      </c>
      <c r="X210" s="13" t="e">
        <v>#REF!</v>
      </c>
      <c r="Y210" s="13" t="e">
        <v>#REF!</v>
      </c>
      <c r="Z210" s="13" t="e">
        <v>#REF!</v>
      </c>
      <c r="AA210" s="13" t="e">
        <v>#REF!</v>
      </c>
      <c r="AB210" s="13" t="e">
        <v>#REF!</v>
      </c>
      <c r="AC210" s="13" t="e">
        <v>#REF!</v>
      </c>
      <c r="AD210" s="13" t="e">
        <v>#REF!</v>
      </c>
      <c r="AE210" s="13" t="e">
        <v>#REF!</v>
      </c>
      <c r="AF210" s="13" t="e">
        <v>#REF!</v>
      </c>
      <c r="AG210" s="13" t="e">
        <v>#REF!</v>
      </c>
      <c r="AH210" s="13" t="e">
        <v>#REF!</v>
      </c>
      <c r="AI210" s="13" t="e">
        <v>#REF!</v>
      </c>
      <c r="AJ210" s="13" t="e">
        <v>#REF!</v>
      </c>
      <c r="AK210" s="13" t="e">
        <v>#REF!</v>
      </c>
      <c r="AL210" s="13" t="e">
        <v>#REF!</v>
      </c>
      <c r="AM210" s="13" t="e">
        <v>#REF!</v>
      </c>
      <c r="AN210" s="13" t="e">
        <v>#REF!</v>
      </c>
      <c r="AO210" s="13" t="e">
        <v>#REF!</v>
      </c>
      <c r="AP210" s="13" t="e">
        <v>#REF!</v>
      </c>
      <c r="AQ210" s="13" t="e">
        <v>#REF!</v>
      </c>
      <c r="AR210" s="13" t="e">
        <v>#REF!</v>
      </c>
      <c r="AS210" s="13" t="e">
        <v>#REF!</v>
      </c>
      <c r="AT210" s="13" t="e">
        <v>#REF!</v>
      </c>
      <c r="AU210" s="13" t="e">
        <v>#REF!</v>
      </c>
      <c r="AV210" s="13" t="e">
        <v>#REF!</v>
      </c>
      <c r="AW210" s="13" t="e">
        <v>#REF!</v>
      </c>
      <c r="AX210" s="13" t="e">
        <v>#REF!</v>
      </c>
      <c r="AY210" s="13" t="e">
        <v>#REF!</v>
      </c>
      <c r="AZ210" s="13" t="e">
        <v>#REF!</v>
      </c>
      <c r="BA210" s="13" t="e">
        <v>#REF!</v>
      </c>
      <c r="BB210" s="13" t="e">
        <v>#REF!</v>
      </c>
      <c r="BC210" s="13" t="e">
        <v>#REF!</v>
      </c>
      <c r="BD210" s="13" t="e">
        <v>#REF!</v>
      </c>
      <c r="BE210" s="13" t="e">
        <v>#REF!</v>
      </c>
      <c r="BF210" s="13" t="e">
        <v>#REF!</v>
      </c>
      <c r="BG210" s="13" t="e">
        <v>#REF!</v>
      </c>
      <c r="BH210" s="13" t="e">
        <v>#REF!</v>
      </c>
      <c r="BI210" s="13" t="e">
        <v>#REF!</v>
      </c>
      <c r="BJ210" s="13" t="e">
        <v>#REF!</v>
      </c>
      <c r="BK210" s="13" t="e">
        <v>#REF!</v>
      </c>
      <c r="BL210" s="13" t="e">
        <v>#REF!</v>
      </c>
      <c r="BM210" s="13" t="e">
        <v>#REF!</v>
      </c>
      <c r="BN210" s="13" t="e">
        <v>#REF!</v>
      </c>
      <c r="BO210" s="13" t="e">
        <v>#REF!</v>
      </c>
      <c r="BP210" s="13" t="e">
        <v>#REF!</v>
      </c>
      <c r="BQ210" s="13" t="e">
        <v>#REF!</v>
      </c>
      <c r="BR210" s="13" t="e">
        <v>#REF!</v>
      </c>
      <c r="BS210" s="13" t="e">
        <v>#REF!</v>
      </c>
      <c r="BT210" s="13" t="e">
        <v>#REF!</v>
      </c>
      <c r="BU210" s="13" t="e">
        <v>#REF!</v>
      </c>
      <c r="BV210" s="13" t="e">
        <v>#REF!</v>
      </c>
      <c r="BW210" s="13" t="e">
        <v>#REF!</v>
      </c>
      <c r="BX210" s="13" t="e">
        <v>#REF!</v>
      </c>
      <c r="BY210" s="13" t="e">
        <v>#REF!</v>
      </c>
      <c r="BZ210" s="13" t="e">
        <v>#REF!</v>
      </c>
      <c r="CA210" s="13" t="e">
        <v>#REF!</v>
      </c>
      <c r="CB210" s="13" t="e">
        <v>#REF!</v>
      </c>
      <c r="CC210" s="13" t="e">
        <v>#REF!</v>
      </c>
      <c r="CD210" s="13" t="e">
        <v>#REF!</v>
      </c>
      <c r="CE210" s="13" t="e">
        <v>#REF!</v>
      </c>
      <c r="CF210" s="13" t="e">
        <v>#REF!</v>
      </c>
      <c r="CG210" s="13" t="e">
        <v>#REF!</v>
      </c>
      <c r="CH210" s="13" t="e">
        <v>#REF!</v>
      </c>
      <c r="CI210" s="188" t="e">
        <v>#REF!</v>
      </c>
      <c r="CJ210" s="188" t="e">
        <v>#REF!</v>
      </c>
      <c r="CK210" s="13" t="e">
        <v>#REF!</v>
      </c>
      <c r="CL210" s="13" t="e">
        <v>#REF!</v>
      </c>
      <c r="CM210" s="13" t="e">
        <v>#REF!</v>
      </c>
      <c r="CN210" s="13" t="e">
        <v>#REF!</v>
      </c>
      <c r="CO210" s="13" t="e">
        <v>#REF!</v>
      </c>
    </row>
    <row r="211" spans="2:93" x14ac:dyDescent="0.25">
      <c r="B211" s="411" t="s">
        <v>41</v>
      </c>
      <c r="C211" s="237" t="str">
        <f t="shared" ref="C211:C232" si="21">CONCATENATE(D211,E211)</f>
        <v>2015TOTALP</v>
      </c>
      <c r="D211" s="237">
        <f>D209+1</f>
        <v>2015</v>
      </c>
      <c r="E211" s="237" t="s">
        <v>259</v>
      </c>
      <c r="F211" s="26" t="e">
        <f>VLOOKUP(E211,'Bases de Cálculo'!$B$9:$M$38,12,FALSE)</f>
        <v>#N/A</v>
      </c>
      <c r="G211" s="26" t="e">
        <f>VLOOKUP(E211,'Bases de Cálculo'!$B$9:$N$38,13,FALSE)</f>
        <v>#N/A</v>
      </c>
      <c r="H211" s="237" t="e">
        <v>#REF!</v>
      </c>
      <c r="I211" s="156" t="e">
        <v>#REF!</v>
      </c>
      <c r="J211" s="22" t="e">
        <v>#REF!</v>
      </c>
      <c r="K211" s="23" t="e">
        <v>#REF!</v>
      </c>
      <c r="L211" s="22" t="e">
        <v>#REF!</v>
      </c>
      <c r="M211" s="23" t="e">
        <v>#REF!</v>
      </c>
      <c r="N211" s="22" t="e">
        <v>#REF!</v>
      </c>
      <c r="O211" s="23" t="e">
        <v>#REF!</v>
      </c>
      <c r="P211" s="22" t="e">
        <v>#REF!</v>
      </c>
      <c r="Q211" s="23" t="e">
        <v>#REF!</v>
      </c>
      <c r="R211" s="22" t="e">
        <v>#REF!</v>
      </c>
      <c r="S211" s="23" t="e">
        <v>#REF!</v>
      </c>
      <c r="T211" s="22" t="e">
        <v>#REF!</v>
      </c>
      <c r="U211" s="23" t="e">
        <v>#REF!</v>
      </c>
      <c r="V211" s="22" t="e">
        <v>#REF!</v>
      </c>
      <c r="W211" s="23" t="e">
        <v>#REF!</v>
      </c>
      <c r="X211" s="22" t="e">
        <v>#REF!</v>
      </c>
      <c r="Y211" s="156" t="e">
        <v>#REF!</v>
      </c>
      <c r="Z211" s="22" t="e">
        <v>#REF!</v>
      </c>
      <c r="AA211" s="23" t="e">
        <v>#REF!</v>
      </c>
      <c r="AB211" s="22" t="e">
        <v>#REF!</v>
      </c>
      <c r="AC211" s="23" t="e">
        <v>#REF!</v>
      </c>
      <c r="AD211" s="22" t="e">
        <v>#REF!</v>
      </c>
      <c r="AE211" s="23" t="e">
        <v>#REF!</v>
      </c>
      <c r="AF211" s="22" t="e">
        <v>#REF!</v>
      </c>
      <c r="AG211" s="23" t="e">
        <v>#REF!</v>
      </c>
      <c r="AH211" s="22" t="e">
        <v>#REF!</v>
      </c>
      <c r="AI211" s="23" t="e">
        <v>#REF!</v>
      </c>
      <c r="AJ211" s="22" t="e">
        <v>#REF!</v>
      </c>
      <c r="AK211" s="23" t="e">
        <v>#REF!</v>
      </c>
      <c r="AL211" s="156" t="e">
        <v>#REF!</v>
      </c>
      <c r="AM211" s="22" t="e">
        <v>#REF!</v>
      </c>
      <c r="AN211" s="156" t="e">
        <v>#REF!</v>
      </c>
      <c r="AO211" s="22" t="e">
        <v>#REF!</v>
      </c>
      <c r="AP211" s="23" t="e">
        <v>#REF!</v>
      </c>
      <c r="AQ211" s="22" t="e">
        <v>#REF!</v>
      </c>
      <c r="AR211" s="23" t="e">
        <v>#REF!</v>
      </c>
      <c r="AS211" s="22" t="e">
        <v>#REF!</v>
      </c>
      <c r="AT211" s="156" t="e">
        <v>#REF!</v>
      </c>
      <c r="AU211" s="22" t="e">
        <v>#REF!</v>
      </c>
      <c r="AV211" s="23" t="e">
        <v>#REF!</v>
      </c>
      <c r="AW211" s="22" t="e">
        <v>#REF!</v>
      </c>
      <c r="AX211" s="23" t="e">
        <v>#REF!</v>
      </c>
      <c r="AY211" s="22" t="e">
        <v>#REF!</v>
      </c>
      <c r="AZ211" s="23" t="e">
        <v>#REF!</v>
      </c>
      <c r="BA211" s="22" t="e">
        <v>#REF!</v>
      </c>
      <c r="BB211" s="23" t="e">
        <v>#REF!</v>
      </c>
      <c r="BC211" s="22" t="e">
        <v>#REF!</v>
      </c>
      <c r="BD211" s="23" t="e">
        <v>#REF!</v>
      </c>
      <c r="BE211" s="22" t="e">
        <v>#REF!</v>
      </c>
      <c r="BF211" s="23" t="e">
        <v>#REF!</v>
      </c>
      <c r="BG211" s="22" t="e">
        <v>#REF!</v>
      </c>
      <c r="BH211" s="23" t="e">
        <v>#REF!</v>
      </c>
      <c r="BI211" s="22" t="e">
        <v>#REF!</v>
      </c>
      <c r="BJ211" s="23" t="e">
        <v>#REF!</v>
      </c>
      <c r="BK211" s="22" t="e">
        <v>#REF!</v>
      </c>
      <c r="BL211" s="23" t="e">
        <v>#REF!</v>
      </c>
      <c r="BM211" s="22" t="e">
        <v>#REF!</v>
      </c>
      <c r="BN211" s="23" t="e">
        <v>#REF!</v>
      </c>
      <c r="BO211" s="22" t="e">
        <v>#REF!</v>
      </c>
      <c r="BP211" s="23" t="e">
        <v>#REF!</v>
      </c>
      <c r="BQ211" s="22" t="e">
        <v>#REF!</v>
      </c>
      <c r="BR211" s="156" t="e">
        <v>#REF!</v>
      </c>
      <c r="BS211" s="22" t="e">
        <v>#REF!</v>
      </c>
      <c r="BT211" s="23" t="e">
        <v>#REF!</v>
      </c>
      <c r="BU211" s="22" t="e">
        <v>#REF!</v>
      </c>
      <c r="BV211" s="23" t="e">
        <v>#REF!</v>
      </c>
      <c r="BW211" s="22" t="e">
        <v>#REF!</v>
      </c>
      <c r="BX211" s="23" t="e">
        <v>#REF!</v>
      </c>
      <c r="BY211" s="22" t="e">
        <v>#REF!</v>
      </c>
      <c r="BZ211" s="23" t="e">
        <v>#REF!</v>
      </c>
      <c r="CA211" s="22" t="e">
        <v>#REF!</v>
      </c>
      <c r="CB211" s="23" t="e">
        <v>#REF!</v>
      </c>
      <c r="CC211" s="22" t="e">
        <v>#REF!</v>
      </c>
      <c r="CD211" s="156" t="e">
        <v>#REF!</v>
      </c>
      <c r="CE211" s="22" t="e">
        <v>#REF!</v>
      </c>
      <c r="CF211" s="156" t="e">
        <v>#REF!</v>
      </c>
      <c r="CG211" s="22" t="e">
        <v>#REF!</v>
      </c>
      <c r="CH211" s="156" t="e">
        <v>#REF!</v>
      </c>
      <c r="CI211" s="187" t="e">
        <v>#REF!</v>
      </c>
      <c r="CJ211" s="187" t="e">
        <v>#REF!</v>
      </c>
      <c r="CK211" s="8" t="e">
        <v>#REF!</v>
      </c>
      <c r="CL211" s="8" t="e">
        <v>#REF!</v>
      </c>
      <c r="CM211" s="8" t="e">
        <v>#REF!</v>
      </c>
      <c r="CN211" s="8" t="e">
        <v>#REF!</v>
      </c>
      <c r="CO211" s="8" t="e">
        <v>#REF!</v>
      </c>
    </row>
    <row r="212" spans="2:93" x14ac:dyDescent="0.25">
      <c r="B212" s="411"/>
      <c r="C212" s="237" t="str">
        <f t="shared" si="21"/>
        <v>2015BZ</v>
      </c>
      <c r="D212" s="237">
        <f t="shared" ref="D212:D232" si="22">D211</f>
        <v>2015</v>
      </c>
      <c r="E212" s="237" t="s">
        <v>21</v>
      </c>
      <c r="F212" s="26" t="str">
        <f>VLOOKUP(E212,'Bases de Cálculo'!$B$9:$M$38,12,FALSE)</f>
        <v>Primario</v>
      </c>
      <c r="G212" s="26" t="str">
        <f>VLOOKUP(E212,'Bases de Cálculo'!$B$9:$N$38,13,FALSE)</f>
        <v>Renovable</v>
      </c>
      <c r="H212" s="237" t="e">
        <v>#REF!</v>
      </c>
      <c r="I212" s="96" t="e">
        <v>#REF!</v>
      </c>
      <c r="J212" s="22" t="e">
        <v>#REF!</v>
      </c>
      <c r="K212" s="97" t="e">
        <v>#REF!</v>
      </c>
      <c r="L212" s="22" t="e">
        <v>#REF!</v>
      </c>
      <c r="M212" s="97" t="e">
        <v>#REF!</v>
      </c>
      <c r="N212" s="22" t="e">
        <v>#REF!</v>
      </c>
      <c r="O212" s="97" t="e">
        <v>#REF!</v>
      </c>
      <c r="P212" s="22" t="e">
        <v>#REF!</v>
      </c>
      <c r="Q212" s="97" t="e">
        <v>#REF!</v>
      </c>
      <c r="R212" s="22" t="e">
        <v>#REF!</v>
      </c>
      <c r="S212" s="97" t="e">
        <v>#REF!</v>
      </c>
      <c r="T212" s="22" t="e">
        <v>#REF!</v>
      </c>
      <c r="U212" s="98" t="e">
        <v>#REF!</v>
      </c>
      <c r="V212" s="22" t="e">
        <v>#REF!</v>
      </c>
      <c r="W212" s="98" t="e">
        <v>#REF!</v>
      </c>
      <c r="X212" s="22" t="e">
        <v>#REF!</v>
      </c>
      <c r="Y212" s="99" t="e">
        <v>#REF!</v>
      </c>
      <c r="Z212" s="22" t="e">
        <v>#REF!</v>
      </c>
      <c r="AA212" s="113" t="e">
        <v>#REF!</v>
      </c>
      <c r="AB212" s="22" t="e">
        <v>#REF!</v>
      </c>
      <c r="AC212" s="113" t="e">
        <v>#REF!</v>
      </c>
      <c r="AD212" s="22" t="e">
        <v>#REF!</v>
      </c>
      <c r="AE212" s="113" t="e">
        <v>#REF!</v>
      </c>
      <c r="AF212" s="22" t="e">
        <v>#REF!</v>
      </c>
      <c r="AG212" s="113" t="e">
        <v>#REF!</v>
      </c>
      <c r="AH212" s="22" t="e">
        <v>#REF!</v>
      </c>
      <c r="AI212" s="113" t="e">
        <v>#REF!</v>
      </c>
      <c r="AJ212" s="22" t="e">
        <v>#REF!</v>
      </c>
      <c r="AK212" s="99" t="e">
        <v>#REF!</v>
      </c>
      <c r="AL212" s="96" t="e">
        <v>#REF!</v>
      </c>
      <c r="AM212" s="115" t="e">
        <v>#REF!</v>
      </c>
      <c r="AN212" s="117" t="e">
        <v>#REF!</v>
      </c>
      <c r="AO212" s="100" t="e">
        <v>#REF!</v>
      </c>
      <c r="AP212" s="101" t="e">
        <v>#REF!</v>
      </c>
      <c r="AQ212" s="103" t="e">
        <v>#REF!</v>
      </c>
      <c r="AR212" s="104" t="e">
        <v>#REF!</v>
      </c>
      <c r="AS212" s="22" t="e">
        <v>#REF!</v>
      </c>
      <c r="AT212" s="101" t="e">
        <v>#REF!</v>
      </c>
      <c r="AU212" s="103" t="e">
        <v>#REF!</v>
      </c>
      <c r="AV212" s="104" t="e">
        <v>#REF!</v>
      </c>
      <c r="AW212" s="103" t="e">
        <v>#REF!</v>
      </c>
      <c r="AX212" s="104" t="e">
        <v>#REF!</v>
      </c>
      <c r="AY212" s="103" t="e">
        <v>#REF!</v>
      </c>
      <c r="AZ212" s="104" t="e">
        <v>#REF!</v>
      </c>
      <c r="BA212" s="103" t="e">
        <v>#REF!</v>
      </c>
      <c r="BB212" s="104" t="e">
        <v>#REF!</v>
      </c>
      <c r="BC212" s="103" t="e">
        <v>#REF!</v>
      </c>
      <c r="BD212" s="104" t="e">
        <v>#REF!</v>
      </c>
      <c r="BE212" s="103" t="e">
        <v>#REF!</v>
      </c>
      <c r="BF212" s="104" t="e">
        <v>#REF!</v>
      </c>
      <c r="BG212" s="103" t="e">
        <v>#REF!</v>
      </c>
      <c r="BH212" s="104" t="e">
        <v>#REF!</v>
      </c>
      <c r="BI212" s="103" t="e">
        <v>#REF!</v>
      </c>
      <c r="BJ212" s="104" t="e">
        <v>#REF!</v>
      </c>
      <c r="BK212" s="103" t="e">
        <v>#REF!</v>
      </c>
      <c r="BL212" s="104" t="e">
        <v>#REF!</v>
      </c>
      <c r="BM212" s="103" t="e">
        <v>#REF!</v>
      </c>
      <c r="BN212" s="104" t="e">
        <v>#REF!</v>
      </c>
      <c r="BO212" s="103" t="e">
        <v>#REF!</v>
      </c>
      <c r="BP212" s="104" t="e">
        <v>#REF!</v>
      </c>
      <c r="BQ212" s="103" t="e">
        <v>#REF!</v>
      </c>
      <c r="BR212" s="101" t="e">
        <v>#REF!</v>
      </c>
      <c r="BS212" s="103" t="e">
        <v>#REF!</v>
      </c>
      <c r="BT212" s="102" t="e">
        <v>#REF!</v>
      </c>
      <c r="BU212" s="103" t="e">
        <v>#REF!</v>
      </c>
      <c r="BV212" s="102" t="e">
        <v>#REF!</v>
      </c>
      <c r="BW212" s="103" t="e">
        <v>#REF!</v>
      </c>
      <c r="BX212" s="102" t="e">
        <v>#REF!</v>
      </c>
      <c r="BY212" s="103" t="e">
        <v>#REF!</v>
      </c>
      <c r="BZ212" s="102" t="e">
        <v>#REF!</v>
      </c>
      <c r="CA212" s="103" t="e">
        <v>#REF!</v>
      </c>
      <c r="CB212" s="102" t="e">
        <v>#REF!</v>
      </c>
      <c r="CC212" s="103" t="e">
        <v>#REF!</v>
      </c>
      <c r="CD212" s="101" t="e">
        <v>#REF!</v>
      </c>
      <c r="CE212" s="22" t="e">
        <v>#REF!</v>
      </c>
      <c r="CF212" s="101" t="e">
        <v>#REF!</v>
      </c>
      <c r="CG212" s="22" t="e">
        <v>#REF!</v>
      </c>
      <c r="CH212" s="101" t="e">
        <v>#REF!</v>
      </c>
      <c r="CI212" s="187" t="e">
        <v>#REF!</v>
      </c>
      <c r="CJ212" s="187" t="e">
        <v>#REF!</v>
      </c>
      <c r="CK212" s="8" t="e">
        <v>#REF!</v>
      </c>
      <c r="CL212" s="8" t="e">
        <v>#REF!</v>
      </c>
      <c r="CM212" s="8" t="e">
        <v>#REF!</v>
      </c>
      <c r="CN212" s="8" t="e">
        <v>#REF!</v>
      </c>
      <c r="CO212" s="8" t="e">
        <v>#REF!</v>
      </c>
    </row>
    <row r="213" spans="2:93" x14ac:dyDescent="0.25">
      <c r="B213" s="411"/>
      <c r="C213" s="237" t="str">
        <f t="shared" si="21"/>
        <v>2015CM</v>
      </c>
      <c r="D213" s="237">
        <f t="shared" si="22"/>
        <v>2015</v>
      </c>
      <c r="E213" s="237" t="s">
        <v>22</v>
      </c>
      <c r="F213" s="26" t="str">
        <f>VLOOKUP(E213,'Bases de Cálculo'!$B$9:$M$38,12,FALSE)</f>
        <v>Primario</v>
      </c>
      <c r="G213" s="26" t="str">
        <f>VLOOKUP(E213,'Bases de Cálculo'!$B$9:$N$38,13,FALSE)</f>
        <v>No Renovable</v>
      </c>
      <c r="H213" s="237" t="e">
        <v>#REF!</v>
      </c>
      <c r="I213" s="96" t="e">
        <v>#REF!</v>
      </c>
      <c r="J213" s="22" t="e">
        <v>#REF!</v>
      </c>
      <c r="K213" s="97" t="e">
        <v>#REF!</v>
      </c>
      <c r="L213" s="22" t="e">
        <v>#REF!</v>
      </c>
      <c r="M213" s="97" t="e">
        <v>#REF!</v>
      </c>
      <c r="N213" s="22" t="e">
        <v>#REF!</v>
      </c>
      <c r="O213" s="97" t="e">
        <v>#REF!</v>
      </c>
      <c r="P213" s="22" t="e">
        <v>#REF!</v>
      </c>
      <c r="Q213" s="97" t="e">
        <v>#REF!</v>
      </c>
      <c r="R213" s="22" t="e">
        <v>#REF!</v>
      </c>
      <c r="S213" s="97" t="e">
        <v>#REF!</v>
      </c>
      <c r="T213" s="22" t="e">
        <v>#REF!</v>
      </c>
      <c r="U213" s="98" t="e">
        <v>#REF!</v>
      </c>
      <c r="V213" s="22" t="e">
        <v>#REF!</v>
      </c>
      <c r="W213" s="98" t="e">
        <v>#REF!</v>
      </c>
      <c r="X213" s="22" t="e">
        <v>#REF!</v>
      </c>
      <c r="Y213" s="99" t="e">
        <v>#REF!</v>
      </c>
      <c r="Z213" s="22" t="e">
        <v>#REF!</v>
      </c>
      <c r="AA213" s="113" t="e">
        <v>#REF!</v>
      </c>
      <c r="AB213" s="22" t="e">
        <v>#REF!</v>
      </c>
      <c r="AC213" s="113" t="e">
        <v>#REF!</v>
      </c>
      <c r="AD213" s="22" t="e">
        <v>#REF!</v>
      </c>
      <c r="AE213" s="113" t="e">
        <v>#REF!</v>
      </c>
      <c r="AF213" s="22" t="e">
        <v>#REF!</v>
      </c>
      <c r="AG213" s="113" t="e">
        <v>#REF!</v>
      </c>
      <c r="AH213" s="22" t="e">
        <v>#REF!</v>
      </c>
      <c r="AI213" s="113" t="e">
        <v>#REF!</v>
      </c>
      <c r="AJ213" s="22" t="e">
        <v>#REF!</v>
      </c>
      <c r="AK213" s="99" t="e">
        <v>#REF!</v>
      </c>
      <c r="AL213" s="96" t="e">
        <v>#REF!</v>
      </c>
      <c r="AM213" s="115" t="e">
        <v>#REF!</v>
      </c>
      <c r="AN213" s="117" t="e">
        <v>#REF!</v>
      </c>
      <c r="AO213" s="100" t="e">
        <v>#REF!</v>
      </c>
      <c r="AP213" s="101" t="e">
        <v>#REF!</v>
      </c>
      <c r="AQ213" s="103" t="e">
        <v>#REF!</v>
      </c>
      <c r="AR213" s="104" t="e">
        <v>#REF!</v>
      </c>
      <c r="AS213" s="22" t="e">
        <v>#REF!</v>
      </c>
      <c r="AT213" s="101" t="e">
        <v>#REF!</v>
      </c>
      <c r="AU213" s="103" t="e">
        <v>#REF!</v>
      </c>
      <c r="AV213" s="104" t="e">
        <v>#REF!</v>
      </c>
      <c r="AW213" s="103" t="e">
        <v>#REF!</v>
      </c>
      <c r="AX213" s="104" t="e">
        <v>#REF!</v>
      </c>
      <c r="AY213" s="103" t="e">
        <v>#REF!</v>
      </c>
      <c r="AZ213" s="104" t="e">
        <v>#REF!</v>
      </c>
      <c r="BA213" s="103" t="e">
        <v>#REF!</v>
      </c>
      <c r="BB213" s="104" t="e">
        <v>#REF!</v>
      </c>
      <c r="BC213" s="103" t="e">
        <v>#REF!</v>
      </c>
      <c r="BD213" s="104" t="e">
        <v>#REF!</v>
      </c>
      <c r="BE213" s="103" t="e">
        <v>#REF!</v>
      </c>
      <c r="BF213" s="104" t="e">
        <v>#REF!</v>
      </c>
      <c r="BG213" s="103" t="e">
        <v>#REF!</v>
      </c>
      <c r="BH213" s="104" t="e">
        <v>#REF!</v>
      </c>
      <c r="BI213" s="103" t="e">
        <v>#REF!</v>
      </c>
      <c r="BJ213" s="104" t="e">
        <v>#REF!</v>
      </c>
      <c r="BK213" s="103" t="e">
        <v>#REF!</v>
      </c>
      <c r="BL213" s="104" t="e">
        <v>#REF!</v>
      </c>
      <c r="BM213" s="103" t="e">
        <v>#REF!</v>
      </c>
      <c r="BN213" s="104" t="e">
        <v>#REF!</v>
      </c>
      <c r="BO213" s="103" t="e">
        <v>#REF!</v>
      </c>
      <c r="BP213" s="104" t="e">
        <v>#REF!</v>
      </c>
      <c r="BQ213" s="103" t="e">
        <v>#REF!</v>
      </c>
      <c r="BR213" s="101" t="e">
        <v>#REF!</v>
      </c>
      <c r="BS213" s="103" t="e">
        <v>#REF!</v>
      </c>
      <c r="BT213" s="102" t="e">
        <v>#REF!</v>
      </c>
      <c r="BU213" s="103" t="e">
        <v>#REF!</v>
      </c>
      <c r="BV213" s="102" t="e">
        <v>#REF!</v>
      </c>
      <c r="BW213" s="103" t="e">
        <v>#REF!</v>
      </c>
      <c r="BX213" s="102" t="e">
        <v>#REF!</v>
      </c>
      <c r="BY213" s="103" t="e">
        <v>#REF!</v>
      </c>
      <c r="BZ213" s="102" t="e">
        <v>#REF!</v>
      </c>
      <c r="CA213" s="103" t="e">
        <v>#REF!</v>
      </c>
      <c r="CB213" s="102" t="e">
        <v>#REF!</v>
      </c>
      <c r="CC213" s="103" t="e">
        <v>#REF!</v>
      </c>
      <c r="CD213" s="101" t="e">
        <v>#REF!</v>
      </c>
      <c r="CE213" s="22" t="e">
        <v>#REF!</v>
      </c>
      <c r="CF213" s="101" t="e">
        <v>#REF!</v>
      </c>
      <c r="CG213" s="22" t="e">
        <v>#REF!</v>
      </c>
      <c r="CH213" s="101" t="e">
        <v>#REF!</v>
      </c>
      <c r="CI213" s="187" t="e">
        <v>#REF!</v>
      </c>
      <c r="CJ213" s="187" t="e">
        <v>#REF!</v>
      </c>
      <c r="CK213" s="8" t="e">
        <v>#REF!</v>
      </c>
      <c r="CL213" s="8" t="e">
        <v>#REF!</v>
      </c>
      <c r="CM213" s="8" t="e">
        <v>#REF!</v>
      </c>
      <c r="CN213" s="8" t="e">
        <v>#REF!</v>
      </c>
      <c r="CO213" s="8" t="e">
        <v>#REF!</v>
      </c>
    </row>
    <row r="214" spans="2:93" x14ac:dyDescent="0.25">
      <c r="B214" s="411"/>
      <c r="C214" s="237" t="str">
        <f t="shared" si="21"/>
        <v>2015GN</v>
      </c>
      <c r="D214" s="237">
        <f t="shared" si="22"/>
        <v>2015</v>
      </c>
      <c r="E214" s="237" t="s">
        <v>23</v>
      </c>
      <c r="F214" s="26" t="str">
        <f>VLOOKUP(E214,'Bases de Cálculo'!$B$9:$M$38,12,FALSE)</f>
        <v>Primario</v>
      </c>
      <c r="G214" s="26" t="str">
        <f>VLOOKUP(E214,'Bases de Cálculo'!$B$9:$N$38,13,FALSE)</f>
        <v>No Renovable</v>
      </c>
      <c r="H214" s="237" t="e">
        <v>#REF!</v>
      </c>
      <c r="I214" s="96" t="e">
        <v>#REF!</v>
      </c>
      <c r="J214" s="22" t="e">
        <v>#REF!</v>
      </c>
      <c r="K214" s="97" t="e">
        <v>#REF!</v>
      </c>
      <c r="L214" s="22" t="e">
        <v>#REF!</v>
      </c>
      <c r="M214" s="97" t="e">
        <v>#REF!</v>
      </c>
      <c r="N214" s="22" t="e">
        <v>#REF!</v>
      </c>
      <c r="O214" s="97" t="e">
        <v>#REF!</v>
      </c>
      <c r="P214" s="22" t="e">
        <v>#REF!</v>
      </c>
      <c r="Q214" s="97" t="e">
        <v>#REF!</v>
      </c>
      <c r="R214" s="22" t="e">
        <v>#REF!</v>
      </c>
      <c r="S214" s="97" t="e">
        <v>#REF!</v>
      </c>
      <c r="T214" s="22" t="e">
        <v>#REF!</v>
      </c>
      <c r="U214" s="98" t="e">
        <v>#REF!</v>
      </c>
      <c r="V214" s="22" t="e">
        <v>#REF!</v>
      </c>
      <c r="W214" s="98" t="e">
        <v>#REF!</v>
      </c>
      <c r="X214" s="22" t="e">
        <v>#REF!</v>
      </c>
      <c r="Y214" s="99" t="e">
        <v>#REF!</v>
      </c>
      <c r="Z214" s="22" t="e">
        <v>#REF!</v>
      </c>
      <c r="AA214" s="113" t="e">
        <v>#REF!</v>
      </c>
      <c r="AB214" s="22" t="e">
        <v>#REF!</v>
      </c>
      <c r="AC214" s="113" t="e">
        <v>#REF!</v>
      </c>
      <c r="AD214" s="22" t="e">
        <v>#REF!</v>
      </c>
      <c r="AE214" s="113" t="e">
        <v>#REF!</v>
      </c>
      <c r="AF214" s="22" t="e">
        <v>#REF!</v>
      </c>
      <c r="AG214" s="113" t="e">
        <v>#REF!</v>
      </c>
      <c r="AH214" s="22" t="e">
        <v>#REF!</v>
      </c>
      <c r="AI214" s="113" t="e">
        <v>#REF!</v>
      </c>
      <c r="AJ214" s="22" t="e">
        <v>#REF!</v>
      </c>
      <c r="AK214" s="99" t="e">
        <v>#REF!</v>
      </c>
      <c r="AL214" s="96" t="e">
        <v>#REF!</v>
      </c>
      <c r="AM214" s="115" t="e">
        <v>#REF!</v>
      </c>
      <c r="AN214" s="117" t="e">
        <v>#REF!</v>
      </c>
      <c r="AO214" s="100" t="e">
        <v>#REF!</v>
      </c>
      <c r="AP214" s="101" t="e">
        <v>#REF!</v>
      </c>
      <c r="AQ214" s="103" t="e">
        <v>#REF!</v>
      </c>
      <c r="AR214" s="104" t="e">
        <v>#REF!</v>
      </c>
      <c r="AS214" s="22" t="e">
        <v>#REF!</v>
      </c>
      <c r="AT214" s="101" t="e">
        <v>#REF!</v>
      </c>
      <c r="AU214" s="103" t="e">
        <v>#REF!</v>
      </c>
      <c r="AV214" s="104" t="e">
        <v>#REF!</v>
      </c>
      <c r="AW214" s="103" t="e">
        <v>#REF!</v>
      </c>
      <c r="AX214" s="104" t="e">
        <v>#REF!</v>
      </c>
      <c r="AY214" s="103" t="e">
        <v>#REF!</v>
      </c>
      <c r="AZ214" s="104" t="e">
        <v>#REF!</v>
      </c>
      <c r="BA214" s="103" t="e">
        <v>#REF!</v>
      </c>
      <c r="BB214" s="104" t="e">
        <v>#REF!</v>
      </c>
      <c r="BC214" s="103" t="e">
        <v>#REF!</v>
      </c>
      <c r="BD214" s="104" t="e">
        <v>#REF!</v>
      </c>
      <c r="BE214" s="103" t="e">
        <v>#REF!</v>
      </c>
      <c r="BF214" s="104" t="e">
        <v>#REF!</v>
      </c>
      <c r="BG214" s="103" t="e">
        <v>#REF!</v>
      </c>
      <c r="BH214" s="104" t="e">
        <v>#REF!</v>
      </c>
      <c r="BI214" s="103" t="e">
        <v>#REF!</v>
      </c>
      <c r="BJ214" s="104" t="e">
        <v>#REF!</v>
      </c>
      <c r="BK214" s="103" t="e">
        <v>#REF!</v>
      </c>
      <c r="BL214" s="104" t="e">
        <v>#REF!</v>
      </c>
      <c r="BM214" s="103" t="e">
        <v>#REF!</v>
      </c>
      <c r="BN214" s="104" t="e">
        <v>#REF!</v>
      </c>
      <c r="BO214" s="103" t="e">
        <v>#REF!</v>
      </c>
      <c r="BP214" s="104" t="e">
        <v>#REF!</v>
      </c>
      <c r="BQ214" s="103" t="e">
        <v>#REF!</v>
      </c>
      <c r="BR214" s="101" t="e">
        <v>#REF!</v>
      </c>
      <c r="BS214" s="103" t="e">
        <v>#REF!</v>
      </c>
      <c r="BT214" s="102" t="e">
        <v>#REF!</v>
      </c>
      <c r="BU214" s="103" t="e">
        <v>#REF!</v>
      </c>
      <c r="BV214" s="102" t="e">
        <v>#REF!</v>
      </c>
      <c r="BW214" s="103" t="e">
        <v>#REF!</v>
      </c>
      <c r="BX214" s="102" t="e">
        <v>#REF!</v>
      </c>
      <c r="BY214" s="103" t="e">
        <v>#REF!</v>
      </c>
      <c r="BZ214" s="102" t="e">
        <v>#REF!</v>
      </c>
      <c r="CA214" s="103" t="e">
        <v>#REF!</v>
      </c>
      <c r="CB214" s="102" t="e">
        <v>#REF!</v>
      </c>
      <c r="CC214" s="103" t="e">
        <v>#REF!</v>
      </c>
      <c r="CD214" s="101" t="e">
        <v>#REF!</v>
      </c>
      <c r="CE214" s="22" t="e">
        <v>#REF!</v>
      </c>
      <c r="CF214" s="101" t="e">
        <v>#REF!</v>
      </c>
      <c r="CG214" s="22" t="e">
        <v>#REF!</v>
      </c>
      <c r="CH214" s="101" t="e">
        <v>#REF!</v>
      </c>
      <c r="CI214" s="187" t="e">
        <v>#REF!</v>
      </c>
      <c r="CJ214" s="187" t="e">
        <v>#REF!</v>
      </c>
      <c r="CK214" s="8" t="e">
        <v>#REF!</v>
      </c>
      <c r="CL214" s="8" t="e">
        <v>#REF!</v>
      </c>
      <c r="CM214" s="8" t="e">
        <v>#REF!</v>
      </c>
      <c r="CN214" s="8" t="e">
        <v>#REF!</v>
      </c>
      <c r="CO214" s="8" t="e">
        <v>#REF!</v>
      </c>
    </row>
    <row r="215" spans="2:93" x14ac:dyDescent="0.25">
      <c r="B215" s="411"/>
      <c r="C215" s="237" t="str">
        <f t="shared" si="21"/>
        <v>2015HE</v>
      </c>
      <c r="D215" s="237">
        <f t="shared" si="22"/>
        <v>2015</v>
      </c>
      <c r="E215" s="237" t="s">
        <v>24</v>
      </c>
      <c r="F215" s="26" t="str">
        <f>VLOOKUP(E215,'Bases de Cálculo'!$B$9:$M$38,12,FALSE)</f>
        <v>Primario</v>
      </c>
      <c r="G215" s="26" t="str">
        <f>VLOOKUP(E215,'Bases de Cálculo'!$B$9:$N$38,13,FALSE)</f>
        <v>Renovable</v>
      </c>
      <c r="H215" s="237" t="e">
        <v>#REF!</v>
      </c>
      <c r="I215" s="96" t="e">
        <v>#REF!</v>
      </c>
      <c r="J215" s="22" t="e">
        <v>#REF!</v>
      </c>
      <c r="K215" s="97" t="e">
        <v>#REF!</v>
      </c>
      <c r="L215" s="22" t="e">
        <v>#REF!</v>
      </c>
      <c r="M215" s="97" t="e">
        <v>#REF!</v>
      </c>
      <c r="N215" s="22" t="e">
        <v>#REF!</v>
      </c>
      <c r="O215" s="97" t="e">
        <v>#REF!</v>
      </c>
      <c r="P215" s="22" t="e">
        <v>#REF!</v>
      </c>
      <c r="Q215" s="97" t="e">
        <v>#REF!</v>
      </c>
      <c r="R215" s="22" t="e">
        <v>#REF!</v>
      </c>
      <c r="S215" s="97" t="e">
        <v>#REF!</v>
      </c>
      <c r="T215" s="22" t="e">
        <v>#REF!</v>
      </c>
      <c r="U215" s="98" t="e">
        <v>#REF!</v>
      </c>
      <c r="V215" s="22" t="e">
        <v>#REF!</v>
      </c>
      <c r="W215" s="98" t="e">
        <v>#REF!</v>
      </c>
      <c r="X215" s="22" t="e">
        <v>#REF!</v>
      </c>
      <c r="Y215" s="99" t="e">
        <v>#REF!</v>
      </c>
      <c r="Z215" s="22" t="e">
        <v>#REF!</v>
      </c>
      <c r="AA215" s="113" t="e">
        <v>#REF!</v>
      </c>
      <c r="AB215" s="22" t="e">
        <v>#REF!</v>
      </c>
      <c r="AC215" s="113" t="e">
        <v>#REF!</v>
      </c>
      <c r="AD215" s="22" t="e">
        <v>#REF!</v>
      </c>
      <c r="AE215" s="113" t="e">
        <v>#REF!</v>
      </c>
      <c r="AF215" s="22" t="e">
        <v>#REF!</v>
      </c>
      <c r="AG215" s="113" t="e">
        <v>#REF!</v>
      </c>
      <c r="AH215" s="22" t="e">
        <v>#REF!</v>
      </c>
      <c r="AI215" s="113" t="e">
        <v>#REF!</v>
      </c>
      <c r="AJ215" s="22" t="e">
        <v>#REF!</v>
      </c>
      <c r="AK215" s="99" t="e">
        <v>#REF!</v>
      </c>
      <c r="AL215" s="96" t="e">
        <v>#REF!</v>
      </c>
      <c r="AM215" s="115" t="e">
        <v>#REF!</v>
      </c>
      <c r="AN215" s="117" t="e">
        <v>#REF!</v>
      </c>
      <c r="AO215" s="100" t="e">
        <v>#REF!</v>
      </c>
      <c r="AP215" s="101" t="e">
        <v>#REF!</v>
      </c>
      <c r="AQ215" s="103" t="e">
        <v>#REF!</v>
      </c>
      <c r="AR215" s="104" t="e">
        <v>#REF!</v>
      </c>
      <c r="AS215" s="22" t="e">
        <v>#REF!</v>
      </c>
      <c r="AT215" s="101" t="e">
        <v>#REF!</v>
      </c>
      <c r="AU215" s="103" t="e">
        <v>#REF!</v>
      </c>
      <c r="AV215" s="104" t="e">
        <v>#REF!</v>
      </c>
      <c r="AW215" s="103" t="e">
        <v>#REF!</v>
      </c>
      <c r="AX215" s="104" t="e">
        <v>#REF!</v>
      </c>
      <c r="AY215" s="103" t="e">
        <v>#REF!</v>
      </c>
      <c r="AZ215" s="104" t="e">
        <v>#REF!</v>
      </c>
      <c r="BA215" s="103" t="e">
        <v>#REF!</v>
      </c>
      <c r="BB215" s="104" t="e">
        <v>#REF!</v>
      </c>
      <c r="BC215" s="103" t="e">
        <v>#REF!</v>
      </c>
      <c r="BD215" s="104" t="e">
        <v>#REF!</v>
      </c>
      <c r="BE215" s="103" t="e">
        <v>#REF!</v>
      </c>
      <c r="BF215" s="104" t="e">
        <v>#REF!</v>
      </c>
      <c r="BG215" s="103" t="e">
        <v>#REF!</v>
      </c>
      <c r="BH215" s="104" t="e">
        <v>#REF!</v>
      </c>
      <c r="BI215" s="103" t="e">
        <v>#REF!</v>
      </c>
      <c r="BJ215" s="104" t="e">
        <v>#REF!</v>
      </c>
      <c r="BK215" s="103" t="e">
        <v>#REF!</v>
      </c>
      <c r="BL215" s="104" t="e">
        <v>#REF!</v>
      </c>
      <c r="BM215" s="103" t="e">
        <v>#REF!</v>
      </c>
      <c r="BN215" s="104" t="e">
        <v>#REF!</v>
      </c>
      <c r="BO215" s="103" t="e">
        <v>#REF!</v>
      </c>
      <c r="BP215" s="104" t="e">
        <v>#REF!</v>
      </c>
      <c r="BQ215" s="103" t="e">
        <v>#REF!</v>
      </c>
      <c r="BR215" s="101" t="e">
        <v>#REF!</v>
      </c>
      <c r="BS215" s="103" t="e">
        <v>#REF!</v>
      </c>
      <c r="BT215" s="102" t="e">
        <v>#REF!</v>
      </c>
      <c r="BU215" s="103" t="e">
        <v>#REF!</v>
      </c>
      <c r="BV215" s="102" t="e">
        <v>#REF!</v>
      </c>
      <c r="BW215" s="103" t="e">
        <v>#REF!</v>
      </c>
      <c r="BX215" s="102" t="e">
        <v>#REF!</v>
      </c>
      <c r="BY215" s="103" t="e">
        <v>#REF!</v>
      </c>
      <c r="BZ215" s="102" t="e">
        <v>#REF!</v>
      </c>
      <c r="CA215" s="103" t="e">
        <v>#REF!</v>
      </c>
      <c r="CB215" s="102" t="e">
        <v>#REF!</v>
      </c>
      <c r="CC215" s="103" t="e">
        <v>#REF!</v>
      </c>
      <c r="CD215" s="101" t="e">
        <v>#REF!</v>
      </c>
      <c r="CE215" s="22" t="e">
        <v>#REF!</v>
      </c>
      <c r="CF215" s="101" t="e">
        <v>#REF!</v>
      </c>
      <c r="CG215" s="22" t="e">
        <v>#REF!</v>
      </c>
      <c r="CH215" s="101" t="e">
        <v>#REF!</v>
      </c>
      <c r="CI215" s="187" t="e">
        <v>#REF!</v>
      </c>
      <c r="CJ215" s="187" t="e">
        <v>#REF!</v>
      </c>
      <c r="CK215" s="8" t="e">
        <v>#REF!</v>
      </c>
      <c r="CL215" s="8" t="e">
        <v>#REF!</v>
      </c>
      <c r="CM215" s="8" t="e">
        <v>#REF!</v>
      </c>
      <c r="CN215" s="8" t="e">
        <v>#REF!</v>
      </c>
      <c r="CO215" s="8" t="e">
        <v>#REF!</v>
      </c>
    </row>
    <row r="216" spans="2:93" x14ac:dyDescent="0.25">
      <c r="B216" s="411"/>
      <c r="C216" s="237" t="str">
        <f t="shared" si="21"/>
        <v>2015LE</v>
      </c>
      <c r="D216" s="237">
        <f t="shared" si="22"/>
        <v>2015</v>
      </c>
      <c r="E216" s="237" t="s">
        <v>25</v>
      </c>
      <c r="F216" s="26" t="str">
        <f>VLOOKUP(E216,'Bases de Cálculo'!$B$9:$M$38,12,FALSE)</f>
        <v>Primario</v>
      </c>
      <c r="G216" s="26" t="str">
        <f>VLOOKUP(E216,'Bases de Cálculo'!$B$9:$N$38,13,FALSE)</f>
        <v>Renovable</v>
      </c>
      <c r="H216" s="237" t="e">
        <v>#REF!</v>
      </c>
      <c r="I216" s="96" t="e">
        <v>#REF!</v>
      </c>
      <c r="J216" s="22" t="e">
        <v>#REF!</v>
      </c>
      <c r="K216" s="97" t="e">
        <v>#REF!</v>
      </c>
      <c r="L216" s="22" t="e">
        <v>#REF!</v>
      </c>
      <c r="M216" s="97" t="e">
        <v>#REF!</v>
      </c>
      <c r="N216" s="22" t="e">
        <v>#REF!</v>
      </c>
      <c r="O216" s="97" t="e">
        <v>#REF!</v>
      </c>
      <c r="P216" s="22" t="e">
        <v>#REF!</v>
      </c>
      <c r="Q216" s="97" t="e">
        <v>#REF!</v>
      </c>
      <c r="R216" s="22" t="e">
        <v>#REF!</v>
      </c>
      <c r="S216" s="97" t="e">
        <v>#REF!</v>
      </c>
      <c r="T216" s="22" t="e">
        <v>#REF!</v>
      </c>
      <c r="U216" s="98" t="e">
        <v>#REF!</v>
      </c>
      <c r="V216" s="22" t="e">
        <v>#REF!</v>
      </c>
      <c r="W216" s="98" t="e">
        <v>#REF!</v>
      </c>
      <c r="X216" s="22" t="e">
        <v>#REF!</v>
      </c>
      <c r="Y216" s="99" t="e">
        <v>#REF!</v>
      </c>
      <c r="Z216" s="22" t="e">
        <v>#REF!</v>
      </c>
      <c r="AA216" s="113" t="e">
        <v>#REF!</v>
      </c>
      <c r="AB216" s="22" t="e">
        <v>#REF!</v>
      </c>
      <c r="AC216" s="113" t="e">
        <v>#REF!</v>
      </c>
      <c r="AD216" s="22" t="e">
        <v>#REF!</v>
      </c>
      <c r="AE216" s="113" t="e">
        <v>#REF!</v>
      </c>
      <c r="AF216" s="22" t="e">
        <v>#REF!</v>
      </c>
      <c r="AG216" s="113" t="e">
        <v>#REF!</v>
      </c>
      <c r="AH216" s="22" t="e">
        <v>#REF!</v>
      </c>
      <c r="AI216" s="113" t="e">
        <v>#REF!</v>
      </c>
      <c r="AJ216" s="22" t="e">
        <v>#REF!</v>
      </c>
      <c r="AK216" s="99" t="e">
        <v>#REF!</v>
      </c>
      <c r="AL216" s="96" t="e">
        <v>#REF!</v>
      </c>
      <c r="AM216" s="115" t="e">
        <v>#REF!</v>
      </c>
      <c r="AN216" s="117" t="e">
        <v>#REF!</v>
      </c>
      <c r="AO216" s="100" t="e">
        <v>#REF!</v>
      </c>
      <c r="AP216" s="101" t="e">
        <v>#REF!</v>
      </c>
      <c r="AQ216" s="103" t="e">
        <v>#REF!</v>
      </c>
      <c r="AR216" s="104" t="e">
        <v>#REF!</v>
      </c>
      <c r="AS216" s="22" t="e">
        <v>#REF!</v>
      </c>
      <c r="AT216" s="101" t="e">
        <v>#REF!</v>
      </c>
      <c r="AU216" s="103" t="e">
        <v>#REF!</v>
      </c>
      <c r="AV216" s="104" t="e">
        <v>#REF!</v>
      </c>
      <c r="AW216" s="103" t="e">
        <v>#REF!</v>
      </c>
      <c r="AX216" s="104" t="e">
        <v>#REF!</v>
      </c>
      <c r="AY216" s="103" t="e">
        <v>#REF!</v>
      </c>
      <c r="AZ216" s="104" t="e">
        <v>#REF!</v>
      </c>
      <c r="BA216" s="103" t="e">
        <v>#REF!</v>
      </c>
      <c r="BB216" s="104" t="e">
        <v>#REF!</v>
      </c>
      <c r="BC216" s="103" t="e">
        <v>#REF!</v>
      </c>
      <c r="BD216" s="104" t="e">
        <v>#REF!</v>
      </c>
      <c r="BE216" s="103" t="e">
        <v>#REF!</v>
      </c>
      <c r="BF216" s="104" t="e">
        <v>#REF!</v>
      </c>
      <c r="BG216" s="103" t="e">
        <v>#REF!</v>
      </c>
      <c r="BH216" s="104" t="e">
        <v>#REF!</v>
      </c>
      <c r="BI216" s="103" t="e">
        <v>#REF!</v>
      </c>
      <c r="BJ216" s="104" t="e">
        <v>#REF!</v>
      </c>
      <c r="BK216" s="103" t="e">
        <v>#REF!</v>
      </c>
      <c r="BL216" s="104" t="e">
        <v>#REF!</v>
      </c>
      <c r="BM216" s="103" t="e">
        <v>#REF!</v>
      </c>
      <c r="BN216" s="104" t="e">
        <v>#REF!</v>
      </c>
      <c r="BO216" s="103" t="e">
        <v>#REF!</v>
      </c>
      <c r="BP216" s="104" t="e">
        <v>#REF!</v>
      </c>
      <c r="BQ216" s="103" t="e">
        <v>#REF!</v>
      </c>
      <c r="BR216" s="101" t="e">
        <v>#REF!</v>
      </c>
      <c r="BS216" s="103" t="e">
        <v>#REF!</v>
      </c>
      <c r="BT216" s="102" t="e">
        <v>#REF!</v>
      </c>
      <c r="BU216" s="103" t="e">
        <v>#REF!</v>
      </c>
      <c r="BV216" s="102" t="e">
        <v>#REF!</v>
      </c>
      <c r="BW216" s="103" t="e">
        <v>#REF!</v>
      </c>
      <c r="BX216" s="102" t="e">
        <v>#REF!</v>
      </c>
      <c r="BY216" s="103" t="e">
        <v>#REF!</v>
      </c>
      <c r="BZ216" s="102" t="e">
        <v>#REF!</v>
      </c>
      <c r="CA216" s="103" t="e">
        <v>#REF!</v>
      </c>
      <c r="CB216" s="102" t="e">
        <v>#REF!</v>
      </c>
      <c r="CC216" s="103" t="e">
        <v>#REF!</v>
      </c>
      <c r="CD216" s="101" t="e">
        <v>#REF!</v>
      </c>
      <c r="CE216" s="22" t="e">
        <v>#REF!</v>
      </c>
      <c r="CF216" s="101" t="e">
        <v>#REF!</v>
      </c>
      <c r="CG216" s="22" t="e">
        <v>#REF!</v>
      </c>
      <c r="CH216" s="101" t="e">
        <v>#REF!</v>
      </c>
      <c r="CI216" s="187" t="e">
        <v>#REF!</v>
      </c>
      <c r="CJ216" s="187" t="e">
        <v>#REF!</v>
      </c>
      <c r="CK216" s="8" t="e">
        <v>#REF!</v>
      </c>
      <c r="CL216" s="8" t="e">
        <v>#REF!</v>
      </c>
      <c r="CM216" s="8" t="e">
        <v>#REF!</v>
      </c>
      <c r="CN216" s="8" t="e">
        <v>#REF!</v>
      </c>
      <c r="CO216" s="8" t="e">
        <v>#REF!</v>
      </c>
    </row>
    <row r="217" spans="2:93" x14ac:dyDescent="0.25">
      <c r="B217" s="411"/>
      <c r="C217" s="237" t="str">
        <f t="shared" si="21"/>
        <v>2015PT</v>
      </c>
      <c r="D217" s="237">
        <f t="shared" si="22"/>
        <v>2015</v>
      </c>
      <c r="E217" s="237" t="s">
        <v>26</v>
      </c>
      <c r="F217" s="26" t="str">
        <f>VLOOKUP(E217,'Bases de Cálculo'!$B$9:$M$38,12,FALSE)</f>
        <v>Primario</v>
      </c>
      <c r="G217" s="26" t="str">
        <f>VLOOKUP(E217,'Bases de Cálculo'!$B$9:$N$38,13,FALSE)</f>
        <v>No Renovable</v>
      </c>
      <c r="H217" s="237" t="e">
        <v>#REF!</v>
      </c>
      <c r="I217" s="96" t="e">
        <v>#REF!</v>
      </c>
      <c r="J217" s="22" t="e">
        <v>#REF!</v>
      </c>
      <c r="K217" s="97" t="e">
        <v>#REF!</v>
      </c>
      <c r="L217" s="22" t="e">
        <v>#REF!</v>
      </c>
      <c r="M217" s="97" t="e">
        <v>#REF!</v>
      </c>
      <c r="N217" s="22" t="e">
        <v>#REF!</v>
      </c>
      <c r="O217" s="97" t="e">
        <v>#REF!</v>
      </c>
      <c r="P217" s="22" t="e">
        <v>#REF!</v>
      </c>
      <c r="Q217" s="97" t="e">
        <v>#REF!</v>
      </c>
      <c r="R217" s="22" t="e">
        <v>#REF!</v>
      </c>
      <c r="S217" s="97" t="e">
        <v>#REF!</v>
      </c>
      <c r="T217" s="22" t="e">
        <v>#REF!</v>
      </c>
      <c r="U217" s="98" t="e">
        <v>#REF!</v>
      </c>
      <c r="V217" s="22" t="e">
        <v>#REF!</v>
      </c>
      <c r="W217" s="98" t="e">
        <v>#REF!</v>
      </c>
      <c r="X217" s="22" t="e">
        <v>#REF!</v>
      </c>
      <c r="Y217" s="99" t="e">
        <v>#REF!</v>
      </c>
      <c r="Z217" s="22" t="e">
        <v>#REF!</v>
      </c>
      <c r="AA217" s="113" t="e">
        <v>#REF!</v>
      </c>
      <c r="AB217" s="22" t="e">
        <v>#REF!</v>
      </c>
      <c r="AC217" s="113" t="e">
        <v>#REF!</v>
      </c>
      <c r="AD217" s="22" t="e">
        <v>#REF!</v>
      </c>
      <c r="AE217" s="113" t="e">
        <v>#REF!</v>
      </c>
      <c r="AF217" s="22" t="e">
        <v>#REF!</v>
      </c>
      <c r="AG217" s="113" t="e">
        <v>#REF!</v>
      </c>
      <c r="AH217" s="22" t="e">
        <v>#REF!</v>
      </c>
      <c r="AI217" s="113" t="e">
        <v>#REF!</v>
      </c>
      <c r="AJ217" s="22" t="e">
        <v>#REF!</v>
      </c>
      <c r="AK217" s="99" t="e">
        <v>#REF!</v>
      </c>
      <c r="AL217" s="96" t="e">
        <v>#REF!</v>
      </c>
      <c r="AM217" s="115" t="e">
        <v>#REF!</v>
      </c>
      <c r="AN217" s="117" t="e">
        <v>#REF!</v>
      </c>
      <c r="AO217" s="100" t="e">
        <v>#REF!</v>
      </c>
      <c r="AP217" s="101" t="e">
        <v>#REF!</v>
      </c>
      <c r="AQ217" s="103" t="e">
        <v>#REF!</v>
      </c>
      <c r="AR217" s="104" t="e">
        <v>#REF!</v>
      </c>
      <c r="AS217" s="22" t="e">
        <v>#REF!</v>
      </c>
      <c r="AT217" s="101" t="e">
        <v>#REF!</v>
      </c>
      <c r="AU217" s="103" t="e">
        <v>#REF!</v>
      </c>
      <c r="AV217" s="104" t="e">
        <v>#REF!</v>
      </c>
      <c r="AW217" s="103" t="e">
        <v>#REF!</v>
      </c>
      <c r="AX217" s="104" t="e">
        <v>#REF!</v>
      </c>
      <c r="AY217" s="103" t="e">
        <v>#REF!</v>
      </c>
      <c r="AZ217" s="104" t="e">
        <v>#REF!</v>
      </c>
      <c r="BA217" s="103" t="e">
        <v>#REF!</v>
      </c>
      <c r="BB217" s="104" t="e">
        <v>#REF!</v>
      </c>
      <c r="BC217" s="103" t="e">
        <v>#REF!</v>
      </c>
      <c r="BD217" s="104" t="e">
        <v>#REF!</v>
      </c>
      <c r="BE217" s="103" t="e">
        <v>#REF!</v>
      </c>
      <c r="BF217" s="104" t="e">
        <v>#REF!</v>
      </c>
      <c r="BG217" s="103" t="e">
        <v>#REF!</v>
      </c>
      <c r="BH217" s="104" t="e">
        <v>#REF!</v>
      </c>
      <c r="BI217" s="103" t="e">
        <v>#REF!</v>
      </c>
      <c r="BJ217" s="104" t="e">
        <v>#REF!</v>
      </c>
      <c r="BK217" s="103" t="e">
        <v>#REF!</v>
      </c>
      <c r="BL217" s="104" t="e">
        <v>#REF!</v>
      </c>
      <c r="BM217" s="103" t="e">
        <v>#REF!</v>
      </c>
      <c r="BN217" s="104" t="e">
        <v>#REF!</v>
      </c>
      <c r="BO217" s="103" t="e">
        <v>#REF!</v>
      </c>
      <c r="BP217" s="104" t="e">
        <v>#REF!</v>
      </c>
      <c r="BQ217" s="103" t="e">
        <v>#REF!</v>
      </c>
      <c r="BR217" s="101" t="e">
        <v>#REF!</v>
      </c>
      <c r="BS217" s="103" t="e">
        <v>#REF!</v>
      </c>
      <c r="BT217" s="102" t="e">
        <v>#REF!</v>
      </c>
      <c r="BU217" s="103" t="e">
        <v>#REF!</v>
      </c>
      <c r="BV217" s="102" t="e">
        <v>#REF!</v>
      </c>
      <c r="BW217" s="103" t="e">
        <v>#REF!</v>
      </c>
      <c r="BX217" s="102" t="e">
        <v>#REF!</v>
      </c>
      <c r="BY217" s="103" t="e">
        <v>#REF!</v>
      </c>
      <c r="BZ217" s="102" t="e">
        <v>#REF!</v>
      </c>
      <c r="CA217" s="103" t="e">
        <v>#REF!</v>
      </c>
      <c r="CB217" s="102" t="e">
        <v>#REF!</v>
      </c>
      <c r="CC217" s="103" t="e">
        <v>#REF!</v>
      </c>
      <c r="CD217" s="101" t="e">
        <v>#REF!</v>
      </c>
      <c r="CE217" s="22" t="e">
        <v>#REF!</v>
      </c>
      <c r="CF217" s="101" t="e">
        <v>#REF!</v>
      </c>
      <c r="CG217" s="22" t="e">
        <v>#REF!</v>
      </c>
      <c r="CH217" s="101" t="e">
        <v>#REF!</v>
      </c>
      <c r="CI217" s="187" t="e">
        <v>#REF!</v>
      </c>
      <c r="CJ217" s="187" t="e">
        <v>#REF!</v>
      </c>
      <c r="CK217" s="8" t="e">
        <v>#REF!</v>
      </c>
      <c r="CL217" s="8" t="e">
        <v>#REF!</v>
      </c>
      <c r="CM217" s="8" t="e">
        <v>#REF!</v>
      </c>
      <c r="CN217" s="8" t="e">
        <v>#REF!</v>
      </c>
      <c r="CO217" s="8" t="e">
        <v>#REF!</v>
      </c>
    </row>
    <row r="218" spans="2:93" x14ac:dyDescent="0.25">
      <c r="B218" s="411"/>
      <c r="C218" s="237" t="str">
        <f t="shared" si="21"/>
        <v>2015RC</v>
      </c>
      <c r="D218" s="237">
        <f t="shared" si="22"/>
        <v>2015</v>
      </c>
      <c r="E218" s="237" t="s">
        <v>27</v>
      </c>
      <c r="F218" s="26" t="str">
        <f>VLOOKUP(E218,'Bases de Cálculo'!$B$9:$M$38,12,FALSE)</f>
        <v>Primario</v>
      </c>
      <c r="G218" s="26" t="str">
        <f>VLOOKUP(E218,'Bases de Cálculo'!$B$9:$N$38,13,FALSE)</f>
        <v>Renovable</v>
      </c>
      <c r="H218" s="237" t="e">
        <v>#REF!</v>
      </c>
      <c r="I218" s="96" t="e">
        <v>#REF!</v>
      </c>
      <c r="J218" s="22" t="e">
        <v>#REF!</v>
      </c>
      <c r="K218" s="97" t="e">
        <v>#REF!</v>
      </c>
      <c r="L218" s="22" t="e">
        <v>#REF!</v>
      </c>
      <c r="M218" s="97" t="e">
        <v>#REF!</v>
      </c>
      <c r="N218" s="22" t="e">
        <v>#REF!</v>
      </c>
      <c r="O218" s="97" t="e">
        <v>#REF!</v>
      </c>
      <c r="P218" s="22" t="e">
        <v>#REF!</v>
      </c>
      <c r="Q218" s="97" t="e">
        <v>#REF!</v>
      </c>
      <c r="R218" s="22" t="e">
        <v>#REF!</v>
      </c>
      <c r="S218" s="97" t="e">
        <v>#REF!</v>
      </c>
      <c r="T218" s="22" t="e">
        <v>#REF!</v>
      </c>
      <c r="U218" s="98" t="e">
        <v>#REF!</v>
      </c>
      <c r="V218" s="22" t="e">
        <v>#REF!</v>
      </c>
      <c r="W218" s="98" t="e">
        <v>#REF!</v>
      </c>
      <c r="X218" s="22" t="e">
        <v>#REF!</v>
      </c>
      <c r="Y218" s="99" t="e">
        <v>#REF!</v>
      </c>
      <c r="Z218" s="22" t="e">
        <v>#REF!</v>
      </c>
      <c r="AA218" s="113" t="e">
        <v>#REF!</v>
      </c>
      <c r="AB218" s="22" t="e">
        <v>#REF!</v>
      </c>
      <c r="AC218" s="113" t="e">
        <v>#REF!</v>
      </c>
      <c r="AD218" s="22" t="e">
        <v>#REF!</v>
      </c>
      <c r="AE218" s="113" t="e">
        <v>#REF!</v>
      </c>
      <c r="AF218" s="22" t="e">
        <v>#REF!</v>
      </c>
      <c r="AG218" s="113" t="e">
        <v>#REF!</v>
      </c>
      <c r="AH218" s="22" t="e">
        <v>#REF!</v>
      </c>
      <c r="AI218" s="113" t="e">
        <v>#REF!</v>
      </c>
      <c r="AJ218" s="22" t="e">
        <v>#REF!</v>
      </c>
      <c r="AK218" s="99" t="e">
        <v>#REF!</v>
      </c>
      <c r="AL218" s="96" t="e">
        <v>#REF!</v>
      </c>
      <c r="AM218" s="115" t="e">
        <v>#REF!</v>
      </c>
      <c r="AN218" s="117" t="e">
        <v>#REF!</v>
      </c>
      <c r="AO218" s="100" t="e">
        <v>#REF!</v>
      </c>
      <c r="AP218" s="101" t="e">
        <v>#REF!</v>
      </c>
      <c r="AQ218" s="103" t="e">
        <v>#REF!</v>
      </c>
      <c r="AR218" s="104" t="e">
        <v>#REF!</v>
      </c>
      <c r="AS218" s="22" t="e">
        <v>#REF!</v>
      </c>
      <c r="AT218" s="101" t="e">
        <v>#REF!</v>
      </c>
      <c r="AU218" s="103" t="e">
        <v>#REF!</v>
      </c>
      <c r="AV218" s="104" t="e">
        <v>#REF!</v>
      </c>
      <c r="AW218" s="103" t="e">
        <v>#REF!</v>
      </c>
      <c r="AX218" s="104" t="e">
        <v>#REF!</v>
      </c>
      <c r="AY218" s="103" t="e">
        <v>#REF!</v>
      </c>
      <c r="AZ218" s="104" t="e">
        <v>#REF!</v>
      </c>
      <c r="BA218" s="103" t="e">
        <v>#REF!</v>
      </c>
      <c r="BB218" s="104" t="e">
        <v>#REF!</v>
      </c>
      <c r="BC218" s="103" t="e">
        <v>#REF!</v>
      </c>
      <c r="BD218" s="104" t="e">
        <v>#REF!</v>
      </c>
      <c r="BE218" s="103" t="e">
        <v>#REF!</v>
      </c>
      <c r="BF218" s="104" t="e">
        <v>#REF!</v>
      </c>
      <c r="BG218" s="103" t="e">
        <v>#REF!</v>
      </c>
      <c r="BH218" s="104" t="e">
        <v>#REF!</v>
      </c>
      <c r="BI218" s="103" t="e">
        <v>#REF!</v>
      </c>
      <c r="BJ218" s="104" t="e">
        <v>#REF!</v>
      </c>
      <c r="BK218" s="103" t="e">
        <v>#REF!</v>
      </c>
      <c r="BL218" s="104" t="e">
        <v>#REF!</v>
      </c>
      <c r="BM218" s="103" t="e">
        <v>#REF!</v>
      </c>
      <c r="BN218" s="104" t="e">
        <v>#REF!</v>
      </c>
      <c r="BO218" s="103" t="e">
        <v>#REF!</v>
      </c>
      <c r="BP218" s="104" t="e">
        <v>#REF!</v>
      </c>
      <c r="BQ218" s="103" t="e">
        <v>#REF!</v>
      </c>
      <c r="BR218" s="101" t="e">
        <v>#REF!</v>
      </c>
      <c r="BS218" s="103" t="e">
        <v>#REF!</v>
      </c>
      <c r="BT218" s="102" t="e">
        <v>#REF!</v>
      </c>
      <c r="BU218" s="103" t="e">
        <v>#REF!</v>
      </c>
      <c r="BV218" s="102" t="e">
        <v>#REF!</v>
      </c>
      <c r="BW218" s="103" t="e">
        <v>#REF!</v>
      </c>
      <c r="BX218" s="102" t="e">
        <v>#REF!</v>
      </c>
      <c r="BY218" s="103" t="e">
        <v>#REF!</v>
      </c>
      <c r="BZ218" s="102" t="e">
        <v>#REF!</v>
      </c>
      <c r="CA218" s="103" t="e">
        <v>#REF!</v>
      </c>
      <c r="CB218" s="102" t="e">
        <v>#REF!</v>
      </c>
      <c r="CC218" s="103" t="e">
        <v>#REF!</v>
      </c>
      <c r="CD218" s="101" t="e">
        <v>#REF!</v>
      </c>
      <c r="CE218" s="22" t="e">
        <v>#REF!</v>
      </c>
      <c r="CF218" s="101" t="e">
        <v>#REF!</v>
      </c>
      <c r="CG218" s="22" t="e">
        <v>#REF!</v>
      </c>
      <c r="CH218" s="101" t="e">
        <v>#REF!</v>
      </c>
      <c r="CI218" s="187" t="e">
        <v>#REF!</v>
      </c>
      <c r="CJ218" s="187" t="e">
        <v>#REF!</v>
      </c>
      <c r="CK218" s="8" t="e">
        <v>#REF!</v>
      </c>
      <c r="CL218" s="8" t="e">
        <v>#REF!</v>
      </c>
      <c r="CM218" s="8" t="e">
        <v>#REF!</v>
      </c>
      <c r="CN218" s="8" t="e">
        <v>#REF!</v>
      </c>
      <c r="CO218" s="8" t="e">
        <v>#REF!</v>
      </c>
    </row>
    <row r="219" spans="2:93" x14ac:dyDescent="0.25">
      <c r="B219" s="411"/>
      <c r="C219" s="237" t="str">
        <f t="shared" si="21"/>
        <v>2015OR</v>
      </c>
      <c r="D219" s="237">
        <f t="shared" si="22"/>
        <v>2015</v>
      </c>
      <c r="E219" s="237" t="s">
        <v>113</v>
      </c>
      <c r="F219" s="26" t="str">
        <f>VLOOKUP(E219,'Bases de Cálculo'!$B$9:$M$38,12,FALSE)</f>
        <v>Primario</v>
      </c>
      <c r="G219" s="26" t="str">
        <f>VLOOKUP(E219,'Bases de Cálculo'!$B$9:$N$38,13,FALSE)</f>
        <v>Renovable</v>
      </c>
      <c r="H219" s="237" t="e">
        <v>#REF!</v>
      </c>
      <c r="I219" s="96" t="e">
        <v>#REF!</v>
      </c>
      <c r="J219" s="22" t="e">
        <v>#REF!</v>
      </c>
      <c r="K219" s="97" t="e">
        <v>#REF!</v>
      </c>
      <c r="L219" s="22" t="e">
        <v>#REF!</v>
      </c>
      <c r="M219" s="97" t="e">
        <v>#REF!</v>
      </c>
      <c r="N219" s="22" t="e">
        <v>#REF!</v>
      </c>
      <c r="O219" s="97" t="e">
        <v>#REF!</v>
      </c>
      <c r="P219" s="22" t="e">
        <v>#REF!</v>
      </c>
      <c r="Q219" s="97" t="e">
        <v>#REF!</v>
      </c>
      <c r="R219" s="22" t="e">
        <v>#REF!</v>
      </c>
      <c r="S219" s="97" t="e">
        <v>#REF!</v>
      </c>
      <c r="T219" s="22" t="e">
        <v>#REF!</v>
      </c>
      <c r="U219" s="98" t="e">
        <v>#REF!</v>
      </c>
      <c r="V219" s="22" t="e">
        <v>#REF!</v>
      </c>
      <c r="W219" s="98" t="e">
        <v>#REF!</v>
      </c>
      <c r="X219" s="22" t="e">
        <v>#REF!</v>
      </c>
      <c r="Y219" s="99" t="e">
        <v>#REF!</v>
      </c>
      <c r="Z219" s="22" t="e">
        <v>#REF!</v>
      </c>
      <c r="AA219" s="113" t="e">
        <v>#REF!</v>
      </c>
      <c r="AB219" s="22" t="e">
        <v>#REF!</v>
      </c>
      <c r="AC219" s="113" t="e">
        <v>#REF!</v>
      </c>
      <c r="AD219" s="22" t="e">
        <v>#REF!</v>
      </c>
      <c r="AE219" s="113" t="e">
        <v>#REF!</v>
      </c>
      <c r="AF219" s="22" t="e">
        <v>#REF!</v>
      </c>
      <c r="AG219" s="113" t="e">
        <v>#REF!</v>
      </c>
      <c r="AH219" s="22" t="e">
        <v>#REF!</v>
      </c>
      <c r="AI219" s="113" t="e">
        <v>#REF!</v>
      </c>
      <c r="AJ219" s="22" t="e">
        <v>#REF!</v>
      </c>
      <c r="AK219" s="99" t="e">
        <v>#REF!</v>
      </c>
      <c r="AL219" s="96" t="e">
        <v>#REF!</v>
      </c>
      <c r="AM219" s="115" t="e">
        <v>#REF!</v>
      </c>
      <c r="AN219" s="117" t="e">
        <v>#REF!</v>
      </c>
      <c r="AO219" s="100" t="e">
        <v>#REF!</v>
      </c>
      <c r="AP219" s="101" t="e">
        <v>#REF!</v>
      </c>
      <c r="AQ219" s="103" t="e">
        <v>#REF!</v>
      </c>
      <c r="AR219" s="104" t="e">
        <v>#REF!</v>
      </c>
      <c r="AS219" s="22" t="e">
        <v>#REF!</v>
      </c>
      <c r="AT219" s="101" t="e">
        <v>#REF!</v>
      </c>
      <c r="AU219" s="103" t="e">
        <v>#REF!</v>
      </c>
      <c r="AV219" s="104" t="e">
        <v>#REF!</v>
      </c>
      <c r="AW219" s="103" t="e">
        <v>#REF!</v>
      </c>
      <c r="AX219" s="104" t="e">
        <v>#REF!</v>
      </c>
      <c r="AY219" s="103" t="e">
        <v>#REF!</v>
      </c>
      <c r="AZ219" s="104" t="e">
        <v>#REF!</v>
      </c>
      <c r="BA219" s="103" t="e">
        <v>#REF!</v>
      </c>
      <c r="BB219" s="104" t="e">
        <v>#REF!</v>
      </c>
      <c r="BC219" s="103" t="e">
        <v>#REF!</v>
      </c>
      <c r="BD219" s="104" t="e">
        <v>#REF!</v>
      </c>
      <c r="BE219" s="103" t="e">
        <v>#REF!</v>
      </c>
      <c r="BF219" s="104" t="e">
        <v>#REF!</v>
      </c>
      <c r="BG219" s="103" t="e">
        <v>#REF!</v>
      </c>
      <c r="BH219" s="104" t="e">
        <v>#REF!</v>
      </c>
      <c r="BI219" s="103" t="e">
        <v>#REF!</v>
      </c>
      <c r="BJ219" s="104" t="e">
        <v>#REF!</v>
      </c>
      <c r="BK219" s="103" t="e">
        <v>#REF!</v>
      </c>
      <c r="BL219" s="104" t="e">
        <v>#REF!</v>
      </c>
      <c r="BM219" s="103" t="e">
        <v>#REF!</v>
      </c>
      <c r="BN219" s="104" t="e">
        <v>#REF!</v>
      </c>
      <c r="BO219" s="103" t="e">
        <v>#REF!</v>
      </c>
      <c r="BP219" s="104" t="e">
        <v>#REF!</v>
      </c>
      <c r="BQ219" s="103" t="e">
        <v>#REF!</v>
      </c>
      <c r="BR219" s="101" t="e">
        <v>#REF!</v>
      </c>
      <c r="BS219" s="103" t="e">
        <v>#REF!</v>
      </c>
      <c r="BT219" s="102" t="e">
        <v>#REF!</v>
      </c>
      <c r="BU219" s="103" t="e">
        <v>#REF!</v>
      </c>
      <c r="BV219" s="102" t="e">
        <v>#REF!</v>
      </c>
      <c r="BW219" s="103" t="e">
        <v>#REF!</v>
      </c>
      <c r="BX219" s="102" t="e">
        <v>#REF!</v>
      </c>
      <c r="BY219" s="103" t="e">
        <v>#REF!</v>
      </c>
      <c r="BZ219" s="102" t="e">
        <v>#REF!</v>
      </c>
      <c r="CA219" s="103" t="e">
        <v>#REF!</v>
      </c>
      <c r="CB219" s="102" t="e">
        <v>#REF!</v>
      </c>
      <c r="CC219" s="103" t="e">
        <v>#REF!</v>
      </c>
      <c r="CD219" s="101" t="e">
        <v>#REF!</v>
      </c>
      <c r="CE219" s="22" t="e">
        <v>#REF!</v>
      </c>
      <c r="CF219" s="101" t="e">
        <v>#REF!</v>
      </c>
      <c r="CG219" s="22" t="e">
        <v>#REF!</v>
      </c>
      <c r="CH219" s="101" t="e">
        <v>#REF!</v>
      </c>
      <c r="CI219" s="187" t="e">
        <v>#REF!</v>
      </c>
      <c r="CJ219" s="187" t="e">
        <v>#REF!</v>
      </c>
      <c r="CK219" s="8" t="e">
        <v>#REF!</v>
      </c>
      <c r="CL219" s="8" t="e">
        <v>#REF!</v>
      </c>
      <c r="CM219" s="8" t="e">
        <v>#REF!</v>
      </c>
      <c r="CN219" s="8" t="e">
        <v>#REF!</v>
      </c>
      <c r="CO219" s="8" t="e">
        <v>#REF!</v>
      </c>
    </row>
    <row r="220" spans="2:93" x14ac:dyDescent="0.25">
      <c r="B220" s="410" t="s">
        <v>42</v>
      </c>
      <c r="C220" s="15" t="str">
        <f t="shared" si="21"/>
        <v>2015TOTALS</v>
      </c>
      <c r="D220" s="238">
        <f t="shared" si="22"/>
        <v>2015</v>
      </c>
      <c r="E220" s="15" t="s">
        <v>258</v>
      </c>
      <c r="F220" s="87" t="e">
        <f>VLOOKUP(E220,'Bases de Cálculo'!$B$9:$M$38,12,FALSE)</f>
        <v>#N/A</v>
      </c>
      <c r="G220" s="87" t="e">
        <f>VLOOKUP(E220,'Bases de Cálculo'!$B$9:$N$38,13,FALSE)</f>
        <v>#N/A</v>
      </c>
      <c r="H220" s="238" t="e">
        <v>#REF!</v>
      </c>
      <c r="I220" s="156" t="e">
        <v>#REF!</v>
      </c>
      <c r="J220" s="22" t="e">
        <v>#REF!</v>
      </c>
      <c r="K220" s="23" t="e">
        <v>#REF!</v>
      </c>
      <c r="L220" s="22" t="e">
        <v>#REF!</v>
      </c>
      <c r="M220" s="23" t="e">
        <v>#REF!</v>
      </c>
      <c r="N220" s="22" t="e">
        <v>#REF!</v>
      </c>
      <c r="O220" s="23" t="e">
        <v>#REF!</v>
      </c>
      <c r="P220" s="22" t="e">
        <v>#REF!</v>
      </c>
      <c r="Q220" s="23" t="e">
        <v>#REF!</v>
      </c>
      <c r="R220" s="22" t="e">
        <v>#REF!</v>
      </c>
      <c r="S220" s="23" t="e">
        <v>#REF!</v>
      </c>
      <c r="T220" s="22" t="e">
        <v>#REF!</v>
      </c>
      <c r="U220" s="23" t="e">
        <v>#REF!</v>
      </c>
      <c r="V220" s="22" t="e">
        <v>#REF!</v>
      </c>
      <c r="W220" s="23" t="e">
        <v>#REF!</v>
      </c>
      <c r="X220" s="22" t="e">
        <v>#REF!</v>
      </c>
      <c r="Y220" s="156" t="e">
        <v>#REF!</v>
      </c>
      <c r="Z220" s="22" t="e">
        <v>#REF!</v>
      </c>
      <c r="AA220" s="23" t="e">
        <v>#REF!</v>
      </c>
      <c r="AB220" s="22" t="e">
        <v>#REF!</v>
      </c>
      <c r="AC220" s="23" t="e">
        <v>#REF!</v>
      </c>
      <c r="AD220" s="22" t="e">
        <v>#REF!</v>
      </c>
      <c r="AE220" s="23" t="e">
        <v>#REF!</v>
      </c>
      <c r="AF220" s="22" t="e">
        <v>#REF!</v>
      </c>
      <c r="AG220" s="23" t="e">
        <v>#REF!</v>
      </c>
      <c r="AH220" s="22" t="e">
        <v>#REF!</v>
      </c>
      <c r="AI220" s="23" t="e">
        <v>#REF!</v>
      </c>
      <c r="AJ220" s="22" t="e">
        <v>#REF!</v>
      </c>
      <c r="AK220" s="23" t="e">
        <v>#REF!</v>
      </c>
      <c r="AL220" s="156" t="e">
        <v>#REF!</v>
      </c>
      <c r="AM220" s="22" t="e">
        <v>#REF!</v>
      </c>
      <c r="AN220" s="156" t="e">
        <v>#REF!</v>
      </c>
      <c r="AO220" s="22" t="e">
        <v>#REF!</v>
      </c>
      <c r="AP220" s="23" t="e">
        <v>#REF!</v>
      </c>
      <c r="AQ220" s="22" t="e">
        <v>#REF!</v>
      </c>
      <c r="AR220" s="23" t="e">
        <v>#REF!</v>
      </c>
      <c r="AS220" s="22" t="e">
        <v>#REF!</v>
      </c>
      <c r="AT220" s="156" t="e">
        <v>#REF!</v>
      </c>
      <c r="AU220" s="22" t="e">
        <v>#REF!</v>
      </c>
      <c r="AV220" s="23" t="e">
        <v>#REF!</v>
      </c>
      <c r="AW220" s="22" t="e">
        <v>#REF!</v>
      </c>
      <c r="AX220" s="23" t="e">
        <v>#REF!</v>
      </c>
      <c r="AY220" s="22" t="e">
        <v>#REF!</v>
      </c>
      <c r="AZ220" s="23" t="e">
        <v>#REF!</v>
      </c>
      <c r="BA220" s="22" t="e">
        <v>#REF!</v>
      </c>
      <c r="BB220" s="23" t="e">
        <v>#REF!</v>
      </c>
      <c r="BC220" s="22" t="e">
        <v>#REF!</v>
      </c>
      <c r="BD220" s="23" t="e">
        <v>#REF!</v>
      </c>
      <c r="BE220" s="22" t="e">
        <v>#REF!</v>
      </c>
      <c r="BF220" s="23" t="e">
        <v>#REF!</v>
      </c>
      <c r="BG220" s="22" t="e">
        <v>#REF!</v>
      </c>
      <c r="BH220" s="23" t="e">
        <v>#REF!</v>
      </c>
      <c r="BI220" s="22" t="e">
        <v>#REF!</v>
      </c>
      <c r="BJ220" s="23" t="e">
        <v>#REF!</v>
      </c>
      <c r="BK220" s="22" t="e">
        <v>#REF!</v>
      </c>
      <c r="BL220" s="23" t="e">
        <v>#REF!</v>
      </c>
      <c r="BM220" s="22" t="e">
        <v>#REF!</v>
      </c>
      <c r="BN220" s="23" t="e">
        <v>#REF!</v>
      </c>
      <c r="BO220" s="22" t="e">
        <v>#REF!</v>
      </c>
      <c r="BP220" s="23" t="e">
        <v>#REF!</v>
      </c>
      <c r="BQ220" s="22" t="e">
        <v>#REF!</v>
      </c>
      <c r="BR220" s="156" t="e">
        <v>#REF!</v>
      </c>
      <c r="BS220" s="22" t="e">
        <v>#REF!</v>
      </c>
      <c r="BT220" s="23" t="e">
        <v>#REF!</v>
      </c>
      <c r="BU220" s="22" t="e">
        <v>#REF!</v>
      </c>
      <c r="BV220" s="23" t="e">
        <v>#REF!</v>
      </c>
      <c r="BW220" s="22" t="e">
        <v>#REF!</v>
      </c>
      <c r="BX220" s="23" t="e">
        <v>#REF!</v>
      </c>
      <c r="BY220" s="22" t="e">
        <v>#REF!</v>
      </c>
      <c r="BZ220" s="23" t="e">
        <v>#REF!</v>
      </c>
      <c r="CA220" s="22" t="e">
        <v>#REF!</v>
      </c>
      <c r="CB220" s="23" t="e">
        <v>#REF!</v>
      </c>
      <c r="CC220" s="22" t="e">
        <v>#REF!</v>
      </c>
      <c r="CD220" s="156" t="e">
        <v>#REF!</v>
      </c>
      <c r="CE220" s="22" t="e">
        <v>#REF!</v>
      </c>
      <c r="CF220" s="156" t="e">
        <v>#REF!</v>
      </c>
      <c r="CG220" s="22" t="e">
        <v>#REF!</v>
      </c>
      <c r="CH220" s="156" t="e">
        <v>#REF!</v>
      </c>
      <c r="CI220" s="187" t="e">
        <v>#REF!</v>
      </c>
      <c r="CJ220" s="187" t="e">
        <v>#REF!</v>
      </c>
      <c r="CK220" s="8" t="e">
        <v>#REF!</v>
      </c>
      <c r="CL220" s="8" t="e">
        <v>#REF!</v>
      </c>
      <c r="CM220" s="8" t="e">
        <v>#REF!</v>
      </c>
      <c r="CN220" s="8" t="e">
        <v>#REF!</v>
      </c>
      <c r="CO220" s="8" t="e">
        <v>#REF!</v>
      </c>
    </row>
    <row r="221" spans="2:93" x14ac:dyDescent="0.25">
      <c r="B221" s="410"/>
      <c r="C221" s="15" t="str">
        <f t="shared" si="21"/>
        <v>2015AC</v>
      </c>
      <c r="D221" s="238">
        <f t="shared" si="22"/>
        <v>2015</v>
      </c>
      <c r="E221" s="15" t="s">
        <v>28</v>
      </c>
      <c r="F221" s="87" t="str">
        <f>VLOOKUP(E221,'Bases de Cálculo'!$B$9:$M$38,12,FALSE)</f>
        <v>Secundario</v>
      </c>
      <c r="G221" s="87" t="str">
        <f>VLOOKUP(E221,'Bases de Cálculo'!$B$9:$N$38,13,FALSE)</f>
        <v>Renovable</v>
      </c>
      <c r="H221" s="238" t="e">
        <v>#REF!</v>
      </c>
      <c r="I221" s="96" t="e">
        <v>#REF!</v>
      </c>
      <c r="J221" s="22" t="e">
        <v>#REF!</v>
      </c>
      <c r="K221" s="97" t="e">
        <v>#REF!</v>
      </c>
      <c r="L221" s="22" t="e">
        <v>#REF!</v>
      </c>
      <c r="M221" s="97" t="e">
        <v>#REF!</v>
      </c>
      <c r="N221" s="22" t="e">
        <v>#REF!</v>
      </c>
      <c r="O221" s="97" t="e">
        <v>#REF!</v>
      </c>
      <c r="P221" s="22" t="e">
        <v>#REF!</v>
      </c>
      <c r="Q221" s="97" t="e">
        <v>#REF!</v>
      </c>
      <c r="R221" s="22" t="e">
        <v>#REF!</v>
      </c>
      <c r="S221" s="97" t="e">
        <v>#REF!</v>
      </c>
      <c r="T221" s="22" t="e">
        <v>#REF!</v>
      </c>
      <c r="U221" s="98" t="e">
        <v>#REF!</v>
      </c>
      <c r="V221" s="22" t="e">
        <v>#REF!</v>
      </c>
      <c r="W221" s="98" t="e">
        <v>#REF!</v>
      </c>
      <c r="X221" s="22" t="e">
        <v>#REF!</v>
      </c>
      <c r="Y221" s="99" t="e">
        <v>#REF!</v>
      </c>
      <c r="Z221" s="22" t="e">
        <v>#REF!</v>
      </c>
      <c r="AA221" s="113" t="e">
        <v>#REF!</v>
      </c>
      <c r="AB221" s="22" t="e">
        <v>#REF!</v>
      </c>
      <c r="AC221" s="113" t="e">
        <v>#REF!</v>
      </c>
      <c r="AD221" s="22" t="e">
        <v>#REF!</v>
      </c>
      <c r="AE221" s="113" t="e">
        <v>#REF!</v>
      </c>
      <c r="AF221" s="22" t="e">
        <v>#REF!</v>
      </c>
      <c r="AG221" s="113" t="e">
        <v>#REF!</v>
      </c>
      <c r="AH221" s="22" t="e">
        <v>#REF!</v>
      </c>
      <c r="AI221" s="113" t="e">
        <v>#REF!</v>
      </c>
      <c r="AJ221" s="22" t="e">
        <v>#REF!</v>
      </c>
      <c r="AK221" s="99" t="e">
        <v>#REF!</v>
      </c>
      <c r="AL221" s="96" t="e">
        <v>#REF!</v>
      </c>
      <c r="AM221" s="115" t="e">
        <v>#REF!</v>
      </c>
      <c r="AN221" s="117" t="e">
        <v>#REF!</v>
      </c>
      <c r="AO221" s="100" t="e">
        <v>#REF!</v>
      </c>
      <c r="AP221" s="101" t="e">
        <v>#REF!</v>
      </c>
      <c r="AQ221" s="103" t="e">
        <v>#REF!</v>
      </c>
      <c r="AR221" s="104" t="e">
        <v>#REF!</v>
      </c>
      <c r="AS221" s="22" t="e">
        <v>#REF!</v>
      </c>
      <c r="AT221" s="101" t="e">
        <v>#REF!</v>
      </c>
      <c r="AU221" s="103" t="e">
        <v>#REF!</v>
      </c>
      <c r="AV221" s="104" t="e">
        <v>#REF!</v>
      </c>
      <c r="AW221" s="103" t="e">
        <v>#REF!</v>
      </c>
      <c r="AX221" s="104" t="e">
        <v>#REF!</v>
      </c>
      <c r="AY221" s="103" t="e">
        <v>#REF!</v>
      </c>
      <c r="AZ221" s="104" t="e">
        <v>#REF!</v>
      </c>
      <c r="BA221" s="103" t="e">
        <v>#REF!</v>
      </c>
      <c r="BB221" s="104" t="e">
        <v>#REF!</v>
      </c>
      <c r="BC221" s="103" t="e">
        <v>#REF!</v>
      </c>
      <c r="BD221" s="104" t="e">
        <v>#REF!</v>
      </c>
      <c r="BE221" s="103" t="e">
        <v>#REF!</v>
      </c>
      <c r="BF221" s="104" t="e">
        <v>#REF!</v>
      </c>
      <c r="BG221" s="103" t="e">
        <v>#REF!</v>
      </c>
      <c r="BH221" s="104" t="e">
        <v>#REF!</v>
      </c>
      <c r="BI221" s="103" t="e">
        <v>#REF!</v>
      </c>
      <c r="BJ221" s="104" t="e">
        <v>#REF!</v>
      </c>
      <c r="BK221" s="103" t="e">
        <v>#REF!</v>
      </c>
      <c r="BL221" s="104" t="e">
        <v>#REF!</v>
      </c>
      <c r="BM221" s="103" t="e">
        <v>#REF!</v>
      </c>
      <c r="BN221" s="104" t="e">
        <v>#REF!</v>
      </c>
      <c r="BO221" s="103" t="e">
        <v>#REF!</v>
      </c>
      <c r="BP221" s="104" t="e">
        <v>#REF!</v>
      </c>
      <c r="BQ221" s="103" t="e">
        <v>#REF!</v>
      </c>
      <c r="BR221" s="101" t="e">
        <v>#REF!</v>
      </c>
      <c r="BS221" s="103" t="e">
        <v>#REF!</v>
      </c>
      <c r="BT221" s="102" t="e">
        <v>#REF!</v>
      </c>
      <c r="BU221" s="103" t="e">
        <v>#REF!</v>
      </c>
      <c r="BV221" s="102" t="e">
        <v>#REF!</v>
      </c>
      <c r="BW221" s="103" t="e">
        <v>#REF!</v>
      </c>
      <c r="BX221" s="102" t="e">
        <v>#REF!</v>
      </c>
      <c r="BY221" s="103" t="e">
        <v>#REF!</v>
      </c>
      <c r="BZ221" s="102" t="e">
        <v>#REF!</v>
      </c>
      <c r="CA221" s="103" t="e">
        <v>#REF!</v>
      </c>
      <c r="CB221" s="102" t="e">
        <v>#REF!</v>
      </c>
      <c r="CC221" s="103" t="e">
        <v>#REF!</v>
      </c>
      <c r="CD221" s="101" t="e">
        <v>#REF!</v>
      </c>
      <c r="CE221" s="22" t="e">
        <v>#REF!</v>
      </c>
      <c r="CF221" s="101" t="e">
        <v>#REF!</v>
      </c>
      <c r="CG221" s="22" t="e">
        <v>#REF!</v>
      </c>
      <c r="CH221" s="101" t="e">
        <v>#REF!</v>
      </c>
      <c r="CI221" s="187" t="e">
        <v>#REF!</v>
      </c>
      <c r="CJ221" s="187" t="e">
        <v>#REF!</v>
      </c>
      <c r="CK221" s="8" t="e">
        <v>#REF!</v>
      </c>
      <c r="CL221" s="8" t="e">
        <v>#REF!</v>
      </c>
      <c r="CM221" s="8" t="e">
        <v>#REF!</v>
      </c>
      <c r="CN221" s="8" t="e">
        <v>#REF!</v>
      </c>
      <c r="CO221" s="8" t="e">
        <v>#REF!</v>
      </c>
    </row>
    <row r="222" spans="2:93" x14ac:dyDescent="0.25">
      <c r="B222" s="410"/>
      <c r="C222" s="15" t="str">
        <f t="shared" si="21"/>
        <v>2015BI</v>
      </c>
      <c r="D222" s="238">
        <f t="shared" si="22"/>
        <v>2015</v>
      </c>
      <c r="E222" s="15" t="s">
        <v>29</v>
      </c>
      <c r="F222" s="87" t="str">
        <f>VLOOKUP(E222,'Bases de Cálculo'!$B$9:$M$38,12,FALSE)</f>
        <v>Secundario</v>
      </c>
      <c r="G222" s="87" t="str">
        <f>VLOOKUP(E222,'Bases de Cálculo'!$B$9:$N$38,13,FALSE)</f>
        <v>Renovable</v>
      </c>
      <c r="H222" s="238" t="e">
        <v>#REF!</v>
      </c>
      <c r="I222" s="96" t="e">
        <v>#REF!</v>
      </c>
      <c r="J222" s="22" t="e">
        <v>#REF!</v>
      </c>
      <c r="K222" s="97" t="e">
        <v>#REF!</v>
      </c>
      <c r="L222" s="22" t="e">
        <v>#REF!</v>
      </c>
      <c r="M222" s="97" t="e">
        <v>#REF!</v>
      </c>
      <c r="N222" s="22" t="e">
        <v>#REF!</v>
      </c>
      <c r="O222" s="97" t="e">
        <v>#REF!</v>
      </c>
      <c r="P222" s="22" t="e">
        <v>#REF!</v>
      </c>
      <c r="Q222" s="97" t="e">
        <v>#REF!</v>
      </c>
      <c r="R222" s="22" t="e">
        <v>#REF!</v>
      </c>
      <c r="S222" s="97" t="e">
        <v>#REF!</v>
      </c>
      <c r="T222" s="22" t="e">
        <v>#REF!</v>
      </c>
      <c r="U222" s="98" t="e">
        <v>#REF!</v>
      </c>
      <c r="V222" s="22" t="e">
        <v>#REF!</v>
      </c>
      <c r="W222" s="98" t="e">
        <v>#REF!</v>
      </c>
      <c r="X222" s="22" t="e">
        <v>#REF!</v>
      </c>
      <c r="Y222" s="99" t="e">
        <v>#REF!</v>
      </c>
      <c r="Z222" s="22" t="e">
        <v>#REF!</v>
      </c>
      <c r="AA222" s="113" t="e">
        <v>#REF!</v>
      </c>
      <c r="AB222" s="22" t="e">
        <v>#REF!</v>
      </c>
      <c r="AC222" s="113" t="e">
        <v>#REF!</v>
      </c>
      <c r="AD222" s="22" t="e">
        <v>#REF!</v>
      </c>
      <c r="AE222" s="113" t="e">
        <v>#REF!</v>
      </c>
      <c r="AF222" s="22" t="e">
        <v>#REF!</v>
      </c>
      <c r="AG222" s="113" t="e">
        <v>#REF!</v>
      </c>
      <c r="AH222" s="22" t="e">
        <v>#REF!</v>
      </c>
      <c r="AI222" s="113" t="e">
        <v>#REF!</v>
      </c>
      <c r="AJ222" s="22" t="e">
        <v>#REF!</v>
      </c>
      <c r="AK222" s="99" t="e">
        <v>#REF!</v>
      </c>
      <c r="AL222" s="96" t="e">
        <v>#REF!</v>
      </c>
      <c r="AM222" s="115" t="e">
        <v>#REF!</v>
      </c>
      <c r="AN222" s="117" t="e">
        <v>#REF!</v>
      </c>
      <c r="AO222" s="100" t="e">
        <v>#REF!</v>
      </c>
      <c r="AP222" s="101" t="e">
        <v>#REF!</v>
      </c>
      <c r="AQ222" s="103" t="e">
        <v>#REF!</v>
      </c>
      <c r="AR222" s="104" t="e">
        <v>#REF!</v>
      </c>
      <c r="AS222" s="22" t="e">
        <v>#REF!</v>
      </c>
      <c r="AT222" s="101" t="e">
        <v>#REF!</v>
      </c>
      <c r="AU222" s="103" t="e">
        <v>#REF!</v>
      </c>
      <c r="AV222" s="104" t="e">
        <v>#REF!</v>
      </c>
      <c r="AW222" s="103" t="e">
        <v>#REF!</v>
      </c>
      <c r="AX222" s="104" t="e">
        <v>#REF!</v>
      </c>
      <c r="AY222" s="103" t="e">
        <v>#REF!</v>
      </c>
      <c r="AZ222" s="104" t="e">
        <v>#REF!</v>
      </c>
      <c r="BA222" s="103" t="e">
        <v>#REF!</v>
      </c>
      <c r="BB222" s="104" t="e">
        <v>#REF!</v>
      </c>
      <c r="BC222" s="103" t="e">
        <v>#REF!</v>
      </c>
      <c r="BD222" s="104" t="e">
        <v>#REF!</v>
      </c>
      <c r="BE222" s="103" t="e">
        <v>#REF!</v>
      </c>
      <c r="BF222" s="104" t="e">
        <v>#REF!</v>
      </c>
      <c r="BG222" s="103" t="e">
        <v>#REF!</v>
      </c>
      <c r="BH222" s="104" t="e">
        <v>#REF!</v>
      </c>
      <c r="BI222" s="103" t="e">
        <v>#REF!</v>
      </c>
      <c r="BJ222" s="104" t="e">
        <v>#REF!</v>
      </c>
      <c r="BK222" s="103" t="e">
        <v>#REF!</v>
      </c>
      <c r="BL222" s="104" t="e">
        <v>#REF!</v>
      </c>
      <c r="BM222" s="103" t="e">
        <v>#REF!</v>
      </c>
      <c r="BN222" s="104" t="e">
        <v>#REF!</v>
      </c>
      <c r="BO222" s="103" t="e">
        <v>#REF!</v>
      </c>
      <c r="BP222" s="104" t="e">
        <v>#REF!</v>
      </c>
      <c r="BQ222" s="103" t="e">
        <v>#REF!</v>
      </c>
      <c r="BR222" s="101" t="e">
        <v>#REF!</v>
      </c>
      <c r="BS222" s="103" t="e">
        <v>#REF!</v>
      </c>
      <c r="BT222" s="102" t="e">
        <v>#REF!</v>
      </c>
      <c r="BU222" s="103" t="e">
        <v>#REF!</v>
      </c>
      <c r="BV222" s="102" t="e">
        <v>#REF!</v>
      </c>
      <c r="BW222" s="103" t="e">
        <v>#REF!</v>
      </c>
      <c r="BX222" s="102" t="e">
        <v>#REF!</v>
      </c>
      <c r="BY222" s="103" t="e">
        <v>#REF!</v>
      </c>
      <c r="BZ222" s="102" t="e">
        <v>#REF!</v>
      </c>
      <c r="CA222" s="103" t="e">
        <v>#REF!</v>
      </c>
      <c r="CB222" s="102" t="e">
        <v>#REF!</v>
      </c>
      <c r="CC222" s="103" t="e">
        <v>#REF!</v>
      </c>
      <c r="CD222" s="101" t="e">
        <v>#REF!</v>
      </c>
      <c r="CE222" s="22" t="e">
        <v>#REF!</v>
      </c>
      <c r="CF222" s="101" t="e">
        <v>#REF!</v>
      </c>
      <c r="CG222" s="22" t="e">
        <v>#REF!</v>
      </c>
      <c r="CH222" s="101" t="e">
        <v>#REF!</v>
      </c>
      <c r="CI222" s="187" t="e">
        <v>#REF!</v>
      </c>
      <c r="CJ222" s="187" t="e">
        <v>#REF!</v>
      </c>
      <c r="CK222" s="8" t="e">
        <v>#REF!</v>
      </c>
      <c r="CL222" s="8" t="e">
        <v>#REF!</v>
      </c>
      <c r="CM222" s="8" t="e">
        <v>#REF!</v>
      </c>
      <c r="CN222" s="8" t="e">
        <v>#REF!</v>
      </c>
      <c r="CO222" s="8" t="e">
        <v>#REF!</v>
      </c>
    </row>
    <row r="223" spans="2:93" x14ac:dyDescent="0.25">
      <c r="B223" s="410"/>
      <c r="C223" s="15" t="str">
        <f t="shared" si="21"/>
        <v>2015CL</v>
      </c>
      <c r="D223" s="238">
        <f t="shared" si="22"/>
        <v>2015</v>
      </c>
      <c r="E223" s="15" t="s">
        <v>30</v>
      </c>
      <c r="F223" s="87" t="str">
        <f>VLOOKUP(E223,'Bases de Cálculo'!$B$9:$M$38,12,FALSE)</f>
        <v>Secundario</v>
      </c>
      <c r="G223" s="87" t="str">
        <f>VLOOKUP(E223,'Bases de Cálculo'!$B$9:$N$38,13,FALSE)</f>
        <v>Renovable</v>
      </c>
      <c r="H223" s="238" t="e">
        <v>#REF!</v>
      </c>
      <c r="I223" s="96" t="e">
        <v>#REF!</v>
      </c>
      <c r="J223" s="22" t="e">
        <v>#REF!</v>
      </c>
      <c r="K223" s="97" t="e">
        <v>#REF!</v>
      </c>
      <c r="L223" s="22" t="e">
        <v>#REF!</v>
      </c>
      <c r="M223" s="97" t="e">
        <v>#REF!</v>
      </c>
      <c r="N223" s="22" t="e">
        <v>#REF!</v>
      </c>
      <c r="O223" s="97" t="e">
        <v>#REF!</v>
      </c>
      <c r="P223" s="22" t="e">
        <v>#REF!</v>
      </c>
      <c r="Q223" s="97" t="e">
        <v>#REF!</v>
      </c>
      <c r="R223" s="22" t="e">
        <v>#REF!</v>
      </c>
      <c r="S223" s="97" t="e">
        <v>#REF!</v>
      </c>
      <c r="T223" s="22" t="e">
        <v>#REF!</v>
      </c>
      <c r="U223" s="98" t="e">
        <v>#REF!</v>
      </c>
      <c r="V223" s="22" t="e">
        <v>#REF!</v>
      </c>
      <c r="W223" s="98" t="e">
        <v>#REF!</v>
      </c>
      <c r="X223" s="22" t="e">
        <v>#REF!</v>
      </c>
      <c r="Y223" s="99" t="e">
        <v>#REF!</v>
      </c>
      <c r="Z223" s="22" t="e">
        <v>#REF!</v>
      </c>
      <c r="AA223" s="113" t="e">
        <v>#REF!</v>
      </c>
      <c r="AB223" s="22" t="e">
        <v>#REF!</v>
      </c>
      <c r="AC223" s="113" t="e">
        <v>#REF!</v>
      </c>
      <c r="AD223" s="22" t="e">
        <v>#REF!</v>
      </c>
      <c r="AE223" s="113" t="e">
        <v>#REF!</v>
      </c>
      <c r="AF223" s="22" t="e">
        <v>#REF!</v>
      </c>
      <c r="AG223" s="113" t="e">
        <v>#REF!</v>
      </c>
      <c r="AH223" s="22" t="e">
        <v>#REF!</v>
      </c>
      <c r="AI223" s="113" t="e">
        <v>#REF!</v>
      </c>
      <c r="AJ223" s="22" t="e">
        <v>#REF!</v>
      </c>
      <c r="AK223" s="99" t="e">
        <v>#REF!</v>
      </c>
      <c r="AL223" s="96" t="e">
        <v>#REF!</v>
      </c>
      <c r="AM223" s="115" t="e">
        <v>#REF!</v>
      </c>
      <c r="AN223" s="117" t="e">
        <v>#REF!</v>
      </c>
      <c r="AO223" s="100" t="e">
        <v>#REF!</v>
      </c>
      <c r="AP223" s="101" t="e">
        <v>#REF!</v>
      </c>
      <c r="AQ223" s="103" t="e">
        <v>#REF!</v>
      </c>
      <c r="AR223" s="104" t="e">
        <v>#REF!</v>
      </c>
      <c r="AS223" s="22" t="e">
        <v>#REF!</v>
      </c>
      <c r="AT223" s="101" t="e">
        <v>#REF!</v>
      </c>
      <c r="AU223" s="103" t="e">
        <v>#REF!</v>
      </c>
      <c r="AV223" s="104" t="e">
        <v>#REF!</v>
      </c>
      <c r="AW223" s="103" t="e">
        <v>#REF!</v>
      </c>
      <c r="AX223" s="104" t="e">
        <v>#REF!</v>
      </c>
      <c r="AY223" s="103" t="e">
        <v>#REF!</v>
      </c>
      <c r="AZ223" s="104" t="e">
        <v>#REF!</v>
      </c>
      <c r="BA223" s="103" t="e">
        <v>#REF!</v>
      </c>
      <c r="BB223" s="104" t="e">
        <v>#REF!</v>
      </c>
      <c r="BC223" s="103" t="e">
        <v>#REF!</v>
      </c>
      <c r="BD223" s="104" t="e">
        <v>#REF!</v>
      </c>
      <c r="BE223" s="103" t="e">
        <v>#REF!</v>
      </c>
      <c r="BF223" s="104" t="e">
        <v>#REF!</v>
      </c>
      <c r="BG223" s="103" t="e">
        <v>#REF!</v>
      </c>
      <c r="BH223" s="104" t="e">
        <v>#REF!</v>
      </c>
      <c r="BI223" s="103" t="e">
        <v>#REF!</v>
      </c>
      <c r="BJ223" s="104" t="e">
        <v>#REF!</v>
      </c>
      <c r="BK223" s="103" t="e">
        <v>#REF!</v>
      </c>
      <c r="BL223" s="104" t="e">
        <v>#REF!</v>
      </c>
      <c r="BM223" s="103" t="e">
        <v>#REF!</v>
      </c>
      <c r="BN223" s="104" t="e">
        <v>#REF!</v>
      </c>
      <c r="BO223" s="103" t="e">
        <v>#REF!</v>
      </c>
      <c r="BP223" s="104" t="e">
        <v>#REF!</v>
      </c>
      <c r="BQ223" s="103" t="e">
        <v>#REF!</v>
      </c>
      <c r="BR223" s="101" t="e">
        <v>#REF!</v>
      </c>
      <c r="BS223" s="103" t="e">
        <v>#REF!</v>
      </c>
      <c r="BT223" s="102" t="e">
        <v>#REF!</v>
      </c>
      <c r="BU223" s="103" t="e">
        <v>#REF!</v>
      </c>
      <c r="BV223" s="102" t="e">
        <v>#REF!</v>
      </c>
      <c r="BW223" s="103" t="e">
        <v>#REF!</v>
      </c>
      <c r="BX223" s="102" t="e">
        <v>#REF!</v>
      </c>
      <c r="BY223" s="103" t="e">
        <v>#REF!</v>
      </c>
      <c r="BZ223" s="102" t="e">
        <v>#REF!</v>
      </c>
      <c r="CA223" s="103" t="e">
        <v>#REF!</v>
      </c>
      <c r="CB223" s="102" t="e">
        <v>#REF!</v>
      </c>
      <c r="CC223" s="103" t="e">
        <v>#REF!</v>
      </c>
      <c r="CD223" s="101" t="e">
        <v>#REF!</v>
      </c>
      <c r="CE223" s="22" t="e">
        <v>#REF!</v>
      </c>
      <c r="CF223" s="101" t="e">
        <v>#REF!</v>
      </c>
      <c r="CG223" s="22" t="e">
        <v>#REF!</v>
      </c>
      <c r="CH223" s="101" t="e">
        <v>#REF!</v>
      </c>
      <c r="CI223" s="187" t="e">
        <v>#REF!</v>
      </c>
      <c r="CJ223" s="187" t="e">
        <v>#REF!</v>
      </c>
      <c r="CK223" s="8" t="e">
        <v>#REF!</v>
      </c>
      <c r="CL223" s="8" t="e">
        <v>#REF!</v>
      </c>
      <c r="CM223" s="8" t="e">
        <v>#REF!</v>
      </c>
      <c r="CN223" s="8" t="e">
        <v>#REF!</v>
      </c>
      <c r="CO223" s="8" t="e">
        <v>#REF!</v>
      </c>
    </row>
    <row r="224" spans="2:93" x14ac:dyDescent="0.25">
      <c r="B224" s="410"/>
      <c r="C224" s="15" t="str">
        <f t="shared" si="21"/>
        <v>2015CQ</v>
      </c>
      <c r="D224" s="238">
        <f t="shared" si="22"/>
        <v>2015</v>
      </c>
      <c r="E224" s="15" t="s">
        <v>31</v>
      </c>
      <c r="F224" s="87" t="str">
        <f>VLOOKUP(E224,'Bases de Cálculo'!$B$9:$M$38,12,FALSE)</f>
        <v>Secundario</v>
      </c>
      <c r="G224" s="87" t="str">
        <f>VLOOKUP(E224,'Bases de Cálculo'!$B$9:$N$38,13,FALSE)</f>
        <v>No Renovable</v>
      </c>
      <c r="H224" s="238" t="e">
        <v>#REF!</v>
      </c>
      <c r="I224" s="96" t="e">
        <v>#REF!</v>
      </c>
      <c r="J224" s="22" t="e">
        <v>#REF!</v>
      </c>
      <c r="K224" s="97" t="e">
        <v>#REF!</v>
      </c>
      <c r="L224" s="22" t="e">
        <v>#REF!</v>
      </c>
      <c r="M224" s="97" t="e">
        <v>#REF!</v>
      </c>
      <c r="N224" s="22" t="e">
        <v>#REF!</v>
      </c>
      <c r="O224" s="97" t="e">
        <v>#REF!</v>
      </c>
      <c r="P224" s="22" t="e">
        <v>#REF!</v>
      </c>
      <c r="Q224" s="97" t="e">
        <v>#REF!</v>
      </c>
      <c r="R224" s="22" t="e">
        <v>#REF!</v>
      </c>
      <c r="S224" s="97" t="e">
        <v>#REF!</v>
      </c>
      <c r="T224" s="22" t="e">
        <v>#REF!</v>
      </c>
      <c r="U224" s="98" t="e">
        <v>#REF!</v>
      </c>
      <c r="V224" s="22" t="e">
        <v>#REF!</v>
      </c>
      <c r="W224" s="98" t="e">
        <v>#REF!</v>
      </c>
      <c r="X224" s="22" t="e">
        <v>#REF!</v>
      </c>
      <c r="Y224" s="99" t="e">
        <v>#REF!</v>
      </c>
      <c r="Z224" s="22" t="e">
        <v>#REF!</v>
      </c>
      <c r="AA224" s="113" t="e">
        <v>#REF!</v>
      </c>
      <c r="AB224" s="22" t="e">
        <v>#REF!</v>
      </c>
      <c r="AC224" s="113" t="e">
        <v>#REF!</v>
      </c>
      <c r="AD224" s="22" t="e">
        <v>#REF!</v>
      </c>
      <c r="AE224" s="113" t="e">
        <v>#REF!</v>
      </c>
      <c r="AF224" s="22" t="e">
        <v>#REF!</v>
      </c>
      <c r="AG224" s="113" t="e">
        <v>#REF!</v>
      </c>
      <c r="AH224" s="22" t="e">
        <v>#REF!</v>
      </c>
      <c r="AI224" s="113" t="e">
        <v>#REF!</v>
      </c>
      <c r="AJ224" s="22" t="e">
        <v>#REF!</v>
      </c>
      <c r="AK224" s="99" t="e">
        <v>#REF!</v>
      </c>
      <c r="AL224" s="96" t="e">
        <v>#REF!</v>
      </c>
      <c r="AM224" s="115" t="e">
        <v>#REF!</v>
      </c>
      <c r="AN224" s="117" t="e">
        <v>#REF!</v>
      </c>
      <c r="AO224" s="100" t="e">
        <v>#REF!</v>
      </c>
      <c r="AP224" s="101" t="e">
        <v>#REF!</v>
      </c>
      <c r="AQ224" s="103" t="e">
        <v>#REF!</v>
      </c>
      <c r="AR224" s="104" t="e">
        <v>#REF!</v>
      </c>
      <c r="AS224" s="22" t="e">
        <v>#REF!</v>
      </c>
      <c r="AT224" s="101" t="e">
        <v>#REF!</v>
      </c>
      <c r="AU224" s="103" t="e">
        <v>#REF!</v>
      </c>
      <c r="AV224" s="104" t="e">
        <v>#REF!</v>
      </c>
      <c r="AW224" s="103" t="e">
        <v>#REF!</v>
      </c>
      <c r="AX224" s="104" t="e">
        <v>#REF!</v>
      </c>
      <c r="AY224" s="103" t="e">
        <v>#REF!</v>
      </c>
      <c r="AZ224" s="104" t="e">
        <v>#REF!</v>
      </c>
      <c r="BA224" s="103" t="e">
        <v>#REF!</v>
      </c>
      <c r="BB224" s="104" t="e">
        <v>#REF!</v>
      </c>
      <c r="BC224" s="103" t="e">
        <v>#REF!</v>
      </c>
      <c r="BD224" s="104" t="e">
        <v>#REF!</v>
      </c>
      <c r="BE224" s="103" t="e">
        <v>#REF!</v>
      </c>
      <c r="BF224" s="104" t="e">
        <v>#REF!</v>
      </c>
      <c r="BG224" s="103" t="e">
        <v>#REF!</v>
      </c>
      <c r="BH224" s="104" t="e">
        <v>#REF!</v>
      </c>
      <c r="BI224" s="103" t="e">
        <v>#REF!</v>
      </c>
      <c r="BJ224" s="104" t="e">
        <v>#REF!</v>
      </c>
      <c r="BK224" s="103" t="e">
        <v>#REF!</v>
      </c>
      <c r="BL224" s="104" t="e">
        <v>#REF!</v>
      </c>
      <c r="BM224" s="103" t="e">
        <v>#REF!</v>
      </c>
      <c r="BN224" s="104" t="e">
        <v>#REF!</v>
      </c>
      <c r="BO224" s="103" t="e">
        <v>#REF!</v>
      </c>
      <c r="BP224" s="104" t="e">
        <v>#REF!</v>
      </c>
      <c r="BQ224" s="103" t="e">
        <v>#REF!</v>
      </c>
      <c r="BR224" s="101" t="e">
        <v>#REF!</v>
      </c>
      <c r="BS224" s="103" t="e">
        <v>#REF!</v>
      </c>
      <c r="BT224" s="102" t="e">
        <v>#REF!</v>
      </c>
      <c r="BU224" s="103" t="e">
        <v>#REF!</v>
      </c>
      <c r="BV224" s="102" t="e">
        <v>#REF!</v>
      </c>
      <c r="BW224" s="103" t="e">
        <v>#REF!</v>
      </c>
      <c r="BX224" s="102" t="e">
        <v>#REF!</v>
      </c>
      <c r="BY224" s="103" t="e">
        <v>#REF!</v>
      </c>
      <c r="BZ224" s="102" t="e">
        <v>#REF!</v>
      </c>
      <c r="CA224" s="103" t="e">
        <v>#REF!</v>
      </c>
      <c r="CB224" s="102" t="e">
        <v>#REF!</v>
      </c>
      <c r="CC224" s="103" t="e">
        <v>#REF!</v>
      </c>
      <c r="CD224" s="101" t="e">
        <v>#REF!</v>
      </c>
      <c r="CE224" s="22" t="e">
        <v>#REF!</v>
      </c>
      <c r="CF224" s="101" t="e">
        <v>#REF!</v>
      </c>
      <c r="CG224" s="22" t="e">
        <v>#REF!</v>
      </c>
      <c r="CH224" s="101" t="e">
        <v>#REF!</v>
      </c>
      <c r="CI224" s="187" t="e">
        <v>#REF!</v>
      </c>
      <c r="CJ224" s="187" t="e">
        <v>#REF!</v>
      </c>
      <c r="CK224" s="8" t="e">
        <v>#REF!</v>
      </c>
      <c r="CL224" s="8" t="e">
        <v>#REF!</v>
      </c>
      <c r="CM224" s="8" t="e">
        <v>#REF!</v>
      </c>
      <c r="CN224" s="8" t="e">
        <v>#REF!</v>
      </c>
      <c r="CO224" s="8" t="e">
        <v>#REF!</v>
      </c>
    </row>
    <row r="225" spans="2:93" x14ac:dyDescent="0.25">
      <c r="B225" s="410"/>
      <c r="C225" s="15" t="str">
        <f t="shared" si="21"/>
        <v>2015DO</v>
      </c>
      <c r="D225" s="238">
        <f t="shared" si="22"/>
        <v>2015</v>
      </c>
      <c r="E225" s="15" t="s">
        <v>32</v>
      </c>
      <c r="F225" s="87" t="str">
        <f>VLOOKUP(E225,'Bases de Cálculo'!$B$9:$M$38,12,FALSE)</f>
        <v>Secundario</v>
      </c>
      <c r="G225" s="87" t="str">
        <f>VLOOKUP(E225,'Bases de Cálculo'!$B$9:$N$38,13,FALSE)</f>
        <v>No Renovable</v>
      </c>
      <c r="H225" s="238" t="e">
        <v>#REF!</v>
      </c>
      <c r="I225" s="96" t="e">
        <v>#REF!</v>
      </c>
      <c r="J225" s="22" t="e">
        <v>#REF!</v>
      </c>
      <c r="K225" s="97" t="e">
        <v>#REF!</v>
      </c>
      <c r="L225" s="22" t="e">
        <v>#REF!</v>
      </c>
      <c r="M225" s="97" t="e">
        <v>#REF!</v>
      </c>
      <c r="N225" s="22" t="e">
        <v>#REF!</v>
      </c>
      <c r="O225" s="97" t="e">
        <v>#REF!</v>
      </c>
      <c r="P225" s="22" t="e">
        <v>#REF!</v>
      </c>
      <c r="Q225" s="97" t="e">
        <v>#REF!</v>
      </c>
      <c r="R225" s="22" t="e">
        <v>#REF!</v>
      </c>
      <c r="S225" s="97" t="e">
        <v>#REF!</v>
      </c>
      <c r="T225" s="22" t="e">
        <v>#REF!</v>
      </c>
      <c r="U225" s="98" t="e">
        <v>#REF!</v>
      </c>
      <c r="V225" s="22" t="e">
        <v>#REF!</v>
      </c>
      <c r="W225" s="98" t="e">
        <v>#REF!</v>
      </c>
      <c r="X225" s="22" t="e">
        <v>#REF!</v>
      </c>
      <c r="Y225" s="99" t="e">
        <v>#REF!</v>
      </c>
      <c r="Z225" s="22" t="e">
        <v>#REF!</v>
      </c>
      <c r="AA225" s="113" t="e">
        <v>#REF!</v>
      </c>
      <c r="AB225" s="22" t="e">
        <v>#REF!</v>
      </c>
      <c r="AC225" s="113" t="e">
        <v>#REF!</v>
      </c>
      <c r="AD225" s="22" t="e">
        <v>#REF!</v>
      </c>
      <c r="AE225" s="113" t="e">
        <v>#REF!</v>
      </c>
      <c r="AF225" s="22" t="e">
        <v>#REF!</v>
      </c>
      <c r="AG225" s="113" t="e">
        <v>#REF!</v>
      </c>
      <c r="AH225" s="22" t="e">
        <v>#REF!</v>
      </c>
      <c r="AI225" s="113" t="e">
        <v>#REF!</v>
      </c>
      <c r="AJ225" s="22" t="e">
        <v>#REF!</v>
      </c>
      <c r="AK225" s="99" t="e">
        <v>#REF!</v>
      </c>
      <c r="AL225" s="96" t="e">
        <v>#REF!</v>
      </c>
      <c r="AM225" s="115" t="e">
        <v>#REF!</v>
      </c>
      <c r="AN225" s="117" t="e">
        <v>#REF!</v>
      </c>
      <c r="AO225" s="100" t="e">
        <v>#REF!</v>
      </c>
      <c r="AP225" s="101" t="e">
        <v>#REF!</v>
      </c>
      <c r="AQ225" s="103" t="e">
        <v>#REF!</v>
      </c>
      <c r="AR225" s="104" t="e">
        <v>#REF!</v>
      </c>
      <c r="AS225" s="22" t="e">
        <v>#REF!</v>
      </c>
      <c r="AT225" s="101" t="e">
        <v>#REF!</v>
      </c>
      <c r="AU225" s="103" t="e">
        <v>#REF!</v>
      </c>
      <c r="AV225" s="104" t="e">
        <v>#REF!</v>
      </c>
      <c r="AW225" s="103" t="e">
        <v>#REF!</v>
      </c>
      <c r="AX225" s="104" t="e">
        <v>#REF!</v>
      </c>
      <c r="AY225" s="103" t="e">
        <v>#REF!</v>
      </c>
      <c r="AZ225" s="104" t="e">
        <v>#REF!</v>
      </c>
      <c r="BA225" s="103" t="e">
        <v>#REF!</v>
      </c>
      <c r="BB225" s="104" t="e">
        <v>#REF!</v>
      </c>
      <c r="BC225" s="103" t="e">
        <v>#REF!</v>
      </c>
      <c r="BD225" s="104" t="e">
        <v>#REF!</v>
      </c>
      <c r="BE225" s="103" t="e">
        <v>#REF!</v>
      </c>
      <c r="BF225" s="104" t="e">
        <v>#REF!</v>
      </c>
      <c r="BG225" s="103" t="e">
        <v>#REF!</v>
      </c>
      <c r="BH225" s="104" t="e">
        <v>#REF!</v>
      </c>
      <c r="BI225" s="103" t="e">
        <v>#REF!</v>
      </c>
      <c r="BJ225" s="104" t="e">
        <v>#REF!</v>
      </c>
      <c r="BK225" s="103" t="e">
        <v>#REF!</v>
      </c>
      <c r="BL225" s="104" t="e">
        <v>#REF!</v>
      </c>
      <c r="BM225" s="103" t="e">
        <v>#REF!</v>
      </c>
      <c r="BN225" s="104" t="e">
        <v>#REF!</v>
      </c>
      <c r="BO225" s="103" t="e">
        <v>#REF!</v>
      </c>
      <c r="BP225" s="104" t="e">
        <v>#REF!</v>
      </c>
      <c r="BQ225" s="103" t="e">
        <v>#REF!</v>
      </c>
      <c r="BR225" s="101" t="e">
        <v>#REF!</v>
      </c>
      <c r="BS225" s="103" t="e">
        <v>#REF!</v>
      </c>
      <c r="BT225" s="102" t="e">
        <v>#REF!</v>
      </c>
      <c r="BU225" s="103" t="e">
        <v>#REF!</v>
      </c>
      <c r="BV225" s="102" t="e">
        <v>#REF!</v>
      </c>
      <c r="BW225" s="103" t="e">
        <v>#REF!</v>
      </c>
      <c r="BX225" s="102" t="e">
        <v>#REF!</v>
      </c>
      <c r="BY225" s="103" t="e">
        <v>#REF!</v>
      </c>
      <c r="BZ225" s="102" t="e">
        <v>#REF!</v>
      </c>
      <c r="CA225" s="103" t="e">
        <v>#REF!</v>
      </c>
      <c r="CB225" s="102" t="e">
        <v>#REF!</v>
      </c>
      <c r="CC225" s="103" t="e">
        <v>#REF!</v>
      </c>
      <c r="CD225" s="101" t="e">
        <v>#REF!</v>
      </c>
      <c r="CE225" s="22" t="e">
        <v>#REF!</v>
      </c>
      <c r="CF225" s="101" t="e">
        <v>#REF!</v>
      </c>
      <c r="CG225" s="22" t="e">
        <v>#REF!</v>
      </c>
      <c r="CH225" s="101" t="e">
        <v>#REF!</v>
      </c>
      <c r="CI225" s="187" t="e">
        <v>#REF!</v>
      </c>
      <c r="CJ225" s="187" t="e">
        <v>#REF!</v>
      </c>
      <c r="CK225" s="8" t="e">
        <v>#REF!</v>
      </c>
      <c r="CL225" s="8" t="e">
        <v>#REF!</v>
      </c>
      <c r="CM225" s="8" t="e">
        <v>#REF!</v>
      </c>
      <c r="CN225" s="8" t="e">
        <v>#REF!</v>
      </c>
      <c r="CO225" s="8" t="e">
        <v>#REF!</v>
      </c>
    </row>
    <row r="226" spans="2:93" x14ac:dyDescent="0.25">
      <c r="B226" s="410"/>
      <c r="C226" s="15" t="str">
        <f t="shared" si="21"/>
        <v>2015EE SIN</v>
      </c>
      <c r="D226" s="238">
        <f t="shared" si="22"/>
        <v>2015</v>
      </c>
      <c r="E226" s="15" t="s">
        <v>33</v>
      </c>
      <c r="F226" s="87" t="str">
        <f>VLOOKUP(E226,'Bases de Cálculo'!$B$9:$M$38,12,FALSE)</f>
        <v>Secundario</v>
      </c>
      <c r="G226" s="87">
        <f>VLOOKUP(E226,'Bases de Cálculo'!$B$9:$N$38,13,FALSE)</f>
        <v>0</v>
      </c>
      <c r="H226" s="238" t="e">
        <v>#REF!</v>
      </c>
      <c r="I226" s="96" t="e">
        <v>#REF!</v>
      </c>
      <c r="J226" s="22" t="e">
        <v>#REF!</v>
      </c>
      <c r="K226" s="97" t="e">
        <v>#REF!</v>
      </c>
      <c r="L226" s="22" t="e">
        <v>#REF!</v>
      </c>
      <c r="M226" s="97" t="e">
        <v>#REF!</v>
      </c>
      <c r="N226" s="22" t="e">
        <v>#REF!</v>
      </c>
      <c r="O226" s="97" t="e">
        <v>#REF!</v>
      </c>
      <c r="P226" s="22" t="e">
        <v>#REF!</v>
      </c>
      <c r="Q226" s="97" t="e">
        <v>#REF!</v>
      </c>
      <c r="R226" s="22" t="e">
        <v>#REF!</v>
      </c>
      <c r="S226" s="97" t="e">
        <v>#REF!</v>
      </c>
      <c r="T226" s="22" t="e">
        <v>#REF!</v>
      </c>
      <c r="U226" s="98" t="e">
        <v>#REF!</v>
      </c>
      <c r="V226" s="22" t="e">
        <v>#REF!</v>
      </c>
      <c r="W226" s="98" t="e">
        <v>#REF!</v>
      </c>
      <c r="X226" s="22" t="e">
        <v>#REF!</v>
      </c>
      <c r="Y226" s="99" t="e">
        <v>#REF!</v>
      </c>
      <c r="Z226" s="22" t="e">
        <v>#REF!</v>
      </c>
      <c r="AA226" s="113" t="e">
        <v>#REF!</v>
      </c>
      <c r="AB226" s="22" t="e">
        <v>#REF!</v>
      </c>
      <c r="AC226" s="113" t="e">
        <v>#REF!</v>
      </c>
      <c r="AD226" s="22" t="e">
        <v>#REF!</v>
      </c>
      <c r="AE226" s="113" t="e">
        <v>#REF!</v>
      </c>
      <c r="AF226" s="22" t="e">
        <v>#REF!</v>
      </c>
      <c r="AG226" s="113" t="e">
        <v>#REF!</v>
      </c>
      <c r="AH226" s="22" t="e">
        <v>#REF!</v>
      </c>
      <c r="AI226" s="113" t="e">
        <v>#REF!</v>
      </c>
      <c r="AJ226" s="22" t="e">
        <v>#REF!</v>
      </c>
      <c r="AK226" s="99" t="e">
        <v>#REF!</v>
      </c>
      <c r="AL226" s="96" t="e">
        <v>#REF!</v>
      </c>
      <c r="AM226" s="115" t="e">
        <v>#REF!</v>
      </c>
      <c r="AN226" s="117" t="e">
        <v>#REF!</v>
      </c>
      <c r="AO226" s="100" t="e">
        <v>#REF!</v>
      </c>
      <c r="AP226" s="101" t="e">
        <v>#REF!</v>
      </c>
      <c r="AQ226" s="103" t="e">
        <v>#REF!</v>
      </c>
      <c r="AR226" s="104" t="e">
        <v>#REF!</v>
      </c>
      <c r="AS226" s="22" t="e">
        <v>#REF!</v>
      </c>
      <c r="AT226" s="101" t="e">
        <v>#REF!</v>
      </c>
      <c r="AU226" s="103" t="e">
        <v>#REF!</v>
      </c>
      <c r="AV226" s="104" t="e">
        <v>#REF!</v>
      </c>
      <c r="AW226" s="103" t="e">
        <v>#REF!</v>
      </c>
      <c r="AX226" s="104" t="e">
        <v>#REF!</v>
      </c>
      <c r="AY226" s="103" t="e">
        <v>#REF!</v>
      </c>
      <c r="AZ226" s="104" t="e">
        <v>#REF!</v>
      </c>
      <c r="BA226" s="103" t="e">
        <v>#REF!</v>
      </c>
      <c r="BB226" s="104" t="e">
        <v>#REF!</v>
      </c>
      <c r="BC226" s="103" t="e">
        <v>#REF!</v>
      </c>
      <c r="BD226" s="104" t="e">
        <v>#REF!</v>
      </c>
      <c r="BE226" s="103" t="e">
        <v>#REF!</v>
      </c>
      <c r="BF226" s="104" t="e">
        <v>#REF!</v>
      </c>
      <c r="BG226" s="103" t="e">
        <v>#REF!</v>
      </c>
      <c r="BH226" s="104" t="e">
        <v>#REF!</v>
      </c>
      <c r="BI226" s="103" t="e">
        <v>#REF!</v>
      </c>
      <c r="BJ226" s="104" t="e">
        <v>#REF!</v>
      </c>
      <c r="BK226" s="103" t="e">
        <v>#REF!</v>
      </c>
      <c r="BL226" s="104" t="e">
        <v>#REF!</v>
      </c>
      <c r="BM226" s="103" t="e">
        <v>#REF!</v>
      </c>
      <c r="BN226" s="104" t="e">
        <v>#REF!</v>
      </c>
      <c r="BO226" s="103" t="e">
        <v>#REF!</v>
      </c>
      <c r="BP226" s="104" t="e">
        <v>#REF!</v>
      </c>
      <c r="BQ226" s="103" t="e">
        <v>#REF!</v>
      </c>
      <c r="BR226" s="101" t="e">
        <v>#REF!</v>
      </c>
      <c r="BS226" s="103" t="e">
        <v>#REF!</v>
      </c>
      <c r="BT226" s="102" t="e">
        <v>#REF!</v>
      </c>
      <c r="BU226" s="103" t="e">
        <v>#REF!</v>
      </c>
      <c r="BV226" s="102" t="e">
        <v>#REF!</v>
      </c>
      <c r="BW226" s="103" t="e">
        <v>#REF!</v>
      </c>
      <c r="BX226" s="102" t="e">
        <v>#REF!</v>
      </c>
      <c r="BY226" s="103" t="e">
        <v>#REF!</v>
      </c>
      <c r="BZ226" s="102" t="e">
        <v>#REF!</v>
      </c>
      <c r="CA226" s="103" t="e">
        <v>#REF!</v>
      </c>
      <c r="CB226" s="102" t="e">
        <v>#REF!</v>
      </c>
      <c r="CC226" s="103" t="e">
        <v>#REF!</v>
      </c>
      <c r="CD226" s="101" t="e">
        <v>#REF!</v>
      </c>
      <c r="CE226" s="22" t="e">
        <v>#REF!</v>
      </c>
      <c r="CF226" s="101" t="e">
        <v>#REF!</v>
      </c>
      <c r="CG226" s="22" t="e">
        <v>#REF!</v>
      </c>
      <c r="CH226" s="101" t="e">
        <v>#REF!</v>
      </c>
      <c r="CI226" s="187" t="e">
        <v>#REF!</v>
      </c>
      <c r="CJ226" s="187" t="e">
        <v>#REF!</v>
      </c>
      <c r="CK226" s="8" t="e">
        <v>#REF!</v>
      </c>
      <c r="CL226" s="8" t="e">
        <v>#REF!</v>
      </c>
      <c r="CM226" s="8" t="e">
        <v>#REF!</v>
      </c>
      <c r="CN226" s="8" t="e">
        <v>#REF!</v>
      </c>
      <c r="CO226" s="8" t="e">
        <v>#REF!</v>
      </c>
    </row>
    <row r="227" spans="2:93" x14ac:dyDescent="0.25">
      <c r="B227" s="410"/>
      <c r="C227" s="15" t="str">
        <f t="shared" si="21"/>
        <v>2015AUT COG</v>
      </c>
      <c r="D227" s="238">
        <f t="shared" si="22"/>
        <v>2015</v>
      </c>
      <c r="E227" s="15" t="s">
        <v>118</v>
      </c>
      <c r="F227" s="87" t="str">
        <f>VLOOKUP(E227,'Bases de Cálculo'!$B$9:$M$38,12,FALSE)</f>
        <v>Secundario</v>
      </c>
      <c r="G227" s="87">
        <f>VLOOKUP(E227,'Bases de Cálculo'!$B$9:$N$38,13,FALSE)</f>
        <v>0</v>
      </c>
      <c r="H227" s="238" t="e">
        <v>#REF!</v>
      </c>
      <c r="I227" s="96" t="e">
        <v>#REF!</v>
      </c>
      <c r="J227" s="22" t="e">
        <v>#REF!</v>
      </c>
      <c r="K227" s="97" t="e">
        <v>#REF!</v>
      </c>
      <c r="L227" s="22" t="e">
        <v>#REF!</v>
      </c>
      <c r="M227" s="97" t="e">
        <v>#REF!</v>
      </c>
      <c r="N227" s="22" t="e">
        <v>#REF!</v>
      </c>
      <c r="O227" s="97" t="e">
        <v>#REF!</v>
      </c>
      <c r="P227" s="22" t="e">
        <v>#REF!</v>
      </c>
      <c r="Q227" s="97" t="e">
        <v>#REF!</v>
      </c>
      <c r="R227" s="22" t="e">
        <v>#REF!</v>
      </c>
      <c r="S227" s="97" t="e">
        <v>#REF!</v>
      </c>
      <c r="T227" s="22" t="e">
        <v>#REF!</v>
      </c>
      <c r="U227" s="98" t="e">
        <v>#REF!</v>
      </c>
      <c r="V227" s="22" t="e">
        <v>#REF!</v>
      </c>
      <c r="W227" s="98" t="e">
        <v>#REF!</v>
      </c>
      <c r="X227" s="22" t="e">
        <v>#REF!</v>
      </c>
      <c r="Y227" s="99" t="e">
        <v>#REF!</v>
      </c>
      <c r="Z227" s="22" t="e">
        <v>#REF!</v>
      </c>
      <c r="AA227" s="113" t="e">
        <v>#REF!</v>
      </c>
      <c r="AB227" s="22" t="e">
        <v>#REF!</v>
      </c>
      <c r="AC227" s="113" t="e">
        <v>#REF!</v>
      </c>
      <c r="AD227" s="22" t="e">
        <v>#REF!</v>
      </c>
      <c r="AE227" s="113" t="e">
        <v>#REF!</v>
      </c>
      <c r="AF227" s="22" t="e">
        <v>#REF!</v>
      </c>
      <c r="AG227" s="113" t="e">
        <v>#REF!</v>
      </c>
      <c r="AH227" s="22" t="e">
        <v>#REF!</v>
      </c>
      <c r="AI227" s="113" t="e">
        <v>#REF!</v>
      </c>
      <c r="AJ227" s="22" t="e">
        <v>#REF!</v>
      </c>
      <c r="AK227" s="99" t="e">
        <v>#REF!</v>
      </c>
      <c r="AL227" s="96" t="e">
        <v>#REF!</v>
      </c>
      <c r="AM227" s="115" t="e">
        <v>#REF!</v>
      </c>
      <c r="AN227" s="117" t="e">
        <v>#REF!</v>
      </c>
      <c r="AO227" s="100" t="e">
        <v>#REF!</v>
      </c>
      <c r="AP227" s="101" t="e">
        <v>#REF!</v>
      </c>
      <c r="AQ227" s="103" t="e">
        <v>#REF!</v>
      </c>
      <c r="AR227" s="104" t="e">
        <v>#REF!</v>
      </c>
      <c r="AS227" s="22" t="e">
        <v>#REF!</v>
      </c>
      <c r="AT227" s="101" t="e">
        <v>#REF!</v>
      </c>
      <c r="AU227" s="103" t="e">
        <v>#REF!</v>
      </c>
      <c r="AV227" s="104" t="e">
        <v>#REF!</v>
      </c>
      <c r="AW227" s="103" t="e">
        <v>#REF!</v>
      </c>
      <c r="AX227" s="104" t="e">
        <v>#REF!</v>
      </c>
      <c r="AY227" s="103" t="e">
        <v>#REF!</v>
      </c>
      <c r="AZ227" s="104" t="e">
        <v>#REF!</v>
      </c>
      <c r="BA227" s="103" t="e">
        <v>#REF!</v>
      </c>
      <c r="BB227" s="104" t="e">
        <v>#REF!</v>
      </c>
      <c r="BC227" s="103" t="e">
        <v>#REF!</v>
      </c>
      <c r="BD227" s="104" t="e">
        <v>#REF!</v>
      </c>
      <c r="BE227" s="103" t="e">
        <v>#REF!</v>
      </c>
      <c r="BF227" s="104" t="e">
        <v>#REF!</v>
      </c>
      <c r="BG227" s="103" t="e">
        <v>#REF!</v>
      </c>
      <c r="BH227" s="104" t="e">
        <v>#REF!</v>
      </c>
      <c r="BI227" s="103" t="e">
        <v>#REF!</v>
      </c>
      <c r="BJ227" s="104" t="e">
        <v>#REF!</v>
      </c>
      <c r="BK227" s="103" t="e">
        <v>#REF!</v>
      </c>
      <c r="BL227" s="104" t="e">
        <v>#REF!</v>
      </c>
      <c r="BM227" s="103" t="e">
        <v>#REF!</v>
      </c>
      <c r="BN227" s="104" t="e">
        <v>#REF!</v>
      </c>
      <c r="BO227" s="103" t="e">
        <v>#REF!</v>
      </c>
      <c r="BP227" s="104" t="e">
        <v>#REF!</v>
      </c>
      <c r="BQ227" s="103" t="e">
        <v>#REF!</v>
      </c>
      <c r="BR227" s="101" t="e">
        <v>#REF!</v>
      </c>
      <c r="BS227" s="103" t="e">
        <v>#REF!</v>
      </c>
      <c r="BT227" s="102" t="e">
        <v>#REF!</v>
      </c>
      <c r="BU227" s="103" t="e">
        <v>#REF!</v>
      </c>
      <c r="BV227" s="102" t="e">
        <v>#REF!</v>
      </c>
      <c r="BW227" s="103" t="e">
        <v>#REF!</v>
      </c>
      <c r="BX227" s="102" t="e">
        <v>#REF!</v>
      </c>
      <c r="BY227" s="103" t="e">
        <v>#REF!</v>
      </c>
      <c r="BZ227" s="102" t="e">
        <v>#REF!</v>
      </c>
      <c r="CA227" s="103" t="e">
        <v>#REF!</v>
      </c>
      <c r="CB227" s="102" t="e">
        <v>#REF!</v>
      </c>
      <c r="CC227" s="103" t="e">
        <v>#REF!</v>
      </c>
      <c r="CD227" s="101" t="e">
        <v>#REF!</v>
      </c>
      <c r="CE227" s="22" t="e">
        <v>#REF!</v>
      </c>
      <c r="CF227" s="101" t="e">
        <v>#REF!</v>
      </c>
      <c r="CG227" s="22" t="e">
        <v>#REF!</v>
      </c>
      <c r="CH227" s="101" t="e">
        <v>#REF!</v>
      </c>
      <c r="CI227" s="187" t="e">
        <v>#REF!</v>
      </c>
      <c r="CJ227" s="187" t="e">
        <v>#REF!</v>
      </c>
      <c r="CK227" s="8" t="e">
        <v>#REF!</v>
      </c>
      <c r="CL227" s="8" t="e">
        <v>#REF!</v>
      </c>
      <c r="CM227" s="8" t="e">
        <v>#REF!</v>
      </c>
      <c r="CN227" s="8" t="e">
        <v>#REF!</v>
      </c>
      <c r="CO227" s="8" t="e">
        <v>#REF!</v>
      </c>
    </row>
    <row r="228" spans="2:93" x14ac:dyDescent="0.25">
      <c r="B228" s="410"/>
      <c r="C228" s="15" t="str">
        <f t="shared" si="21"/>
        <v>2015FO</v>
      </c>
      <c r="D228" s="238">
        <f t="shared" si="22"/>
        <v>2015</v>
      </c>
      <c r="E228" s="15" t="s">
        <v>34</v>
      </c>
      <c r="F228" s="87" t="str">
        <f>VLOOKUP(E228,'Bases de Cálculo'!$B$9:$M$38,12,FALSE)</f>
        <v>Secundario</v>
      </c>
      <c r="G228" s="87" t="str">
        <f>VLOOKUP(E228,'Bases de Cálculo'!$B$9:$N$38,13,FALSE)</f>
        <v>No Renovable</v>
      </c>
      <c r="H228" s="238" t="e">
        <v>#REF!</v>
      </c>
      <c r="I228" s="96" t="e">
        <v>#REF!</v>
      </c>
      <c r="J228" s="22" t="e">
        <v>#REF!</v>
      </c>
      <c r="K228" s="97" t="e">
        <v>#REF!</v>
      </c>
      <c r="L228" s="22" t="e">
        <v>#REF!</v>
      </c>
      <c r="M228" s="97" t="e">
        <v>#REF!</v>
      </c>
      <c r="N228" s="22" t="e">
        <v>#REF!</v>
      </c>
      <c r="O228" s="97" t="e">
        <v>#REF!</v>
      </c>
      <c r="P228" s="22" t="e">
        <v>#REF!</v>
      </c>
      <c r="Q228" s="97" t="e">
        <v>#REF!</v>
      </c>
      <c r="R228" s="22" t="e">
        <v>#REF!</v>
      </c>
      <c r="S228" s="97" t="e">
        <v>#REF!</v>
      </c>
      <c r="T228" s="22" t="e">
        <v>#REF!</v>
      </c>
      <c r="U228" s="98" t="e">
        <v>#REF!</v>
      </c>
      <c r="V228" s="22" t="e">
        <v>#REF!</v>
      </c>
      <c r="W228" s="98" t="e">
        <v>#REF!</v>
      </c>
      <c r="X228" s="22" t="e">
        <v>#REF!</v>
      </c>
      <c r="Y228" s="99" t="e">
        <v>#REF!</v>
      </c>
      <c r="Z228" s="22" t="e">
        <v>#REF!</v>
      </c>
      <c r="AA228" s="113" t="e">
        <v>#REF!</v>
      </c>
      <c r="AB228" s="22" t="e">
        <v>#REF!</v>
      </c>
      <c r="AC228" s="113" t="e">
        <v>#REF!</v>
      </c>
      <c r="AD228" s="22" t="e">
        <v>#REF!</v>
      </c>
      <c r="AE228" s="113" t="e">
        <v>#REF!</v>
      </c>
      <c r="AF228" s="22" t="e">
        <v>#REF!</v>
      </c>
      <c r="AG228" s="113" t="e">
        <v>#REF!</v>
      </c>
      <c r="AH228" s="22" t="e">
        <v>#REF!</v>
      </c>
      <c r="AI228" s="113" t="e">
        <v>#REF!</v>
      </c>
      <c r="AJ228" s="22" t="e">
        <v>#REF!</v>
      </c>
      <c r="AK228" s="99" t="e">
        <v>#REF!</v>
      </c>
      <c r="AL228" s="96" t="e">
        <v>#REF!</v>
      </c>
      <c r="AM228" s="115" t="e">
        <v>#REF!</v>
      </c>
      <c r="AN228" s="117" t="e">
        <v>#REF!</v>
      </c>
      <c r="AO228" s="100" t="e">
        <v>#REF!</v>
      </c>
      <c r="AP228" s="101" t="e">
        <v>#REF!</v>
      </c>
      <c r="AQ228" s="103" t="e">
        <v>#REF!</v>
      </c>
      <c r="AR228" s="104" t="e">
        <v>#REF!</v>
      </c>
      <c r="AS228" s="22" t="e">
        <v>#REF!</v>
      </c>
      <c r="AT228" s="101" t="e">
        <v>#REF!</v>
      </c>
      <c r="AU228" s="103" t="e">
        <v>#REF!</v>
      </c>
      <c r="AV228" s="104" t="e">
        <v>#REF!</v>
      </c>
      <c r="AW228" s="103" t="e">
        <v>#REF!</v>
      </c>
      <c r="AX228" s="104" t="e">
        <v>#REF!</v>
      </c>
      <c r="AY228" s="103" t="e">
        <v>#REF!</v>
      </c>
      <c r="AZ228" s="104" t="e">
        <v>#REF!</v>
      </c>
      <c r="BA228" s="103" t="e">
        <v>#REF!</v>
      </c>
      <c r="BB228" s="104" t="e">
        <v>#REF!</v>
      </c>
      <c r="BC228" s="103" t="e">
        <v>#REF!</v>
      </c>
      <c r="BD228" s="104" t="e">
        <v>#REF!</v>
      </c>
      <c r="BE228" s="103" t="e">
        <v>#REF!</v>
      </c>
      <c r="BF228" s="104" t="e">
        <v>#REF!</v>
      </c>
      <c r="BG228" s="103" t="e">
        <v>#REF!</v>
      </c>
      <c r="BH228" s="104" t="e">
        <v>#REF!</v>
      </c>
      <c r="BI228" s="103" t="e">
        <v>#REF!</v>
      </c>
      <c r="BJ228" s="104" t="e">
        <v>#REF!</v>
      </c>
      <c r="BK228" s="103" t="e">
        <v>#REF!</v>
      </c>
      <c r="BL228" s="104" t="e">
        <v>#REF!</v>
      </c>
      <c r="BM228" s="103" t="e">
        <v>#REF!</v>
      </c>
      <c r="BN228" s="104" t="e">
        <v>#REF!</v>
      </c>
      <c r="BO228" s="103" t="e">
        <v>#REF!</v>
      </c>
      <c r="BP228" s="104" t="e">
        <v>#REF!</v>
      </c>
      <c r="BQ228" s="103" t="e">
        <v>#REF!</v>
      </c>
      <c r="BR228" s="101" t="e">
        <v>#REF!</v>
      </c>
      <c r="BS228" s="103" t="e">
        <v>#REF!</v>
      </c>
      <c r="BT228" s="102" t="e">
        <v>#REF!</v>
      </c>
      <c r="BU228" s="103" t="e">
        <v>#REF!</v>
      </c>
      <c r="BV228" s="102" t="e">
        <v>#REF!</v>
      </c>
      <c r="BW228" s="103" t="e">
        <v>#REF!</v>
      </c>
      <c r="BX228" s="102" t="e">
        <v>#REF!</v>
      </c>
      <c r="BY228" s="103" t="e">
        <v>#REF!</v>
      </c>
      <c r="BZ228" s="102" t="e">
        <v>#REF!</v>
      </c>
      <c r="CA228" s="103" t="e">
        <v>#REF!</v>
      </c>
      <c r="CB228" s="102" t="e">
        <v>#REF!</v>
      </c>
      <c r="CC228" s="103" t="e">
        <v>#REF!</v>
      </c>
      <c r="CD228" s="101" t="e">
        <v>#REF!</v>
      </c>
      <c r="CE228" s="22" t="e">
        <v>#REF!</v>
      </c>
      <c r="CF228" s="101" t="e">
        <v>#REF!</v>
      </c>
      <c r="CG228" s="22" t="e">
        <v>#REF!</v>
      </c>
      <c r="CH228" s="101" t="e">
        <v>#REF!</v>
      </c>
      <c r="CI228" s="187" t="e">
        <v>#REF!</v>
      </c>
      <c r="CJ228" s="187" t="e">
        <v>#REF!</v>
      </c>
      <c r="CK228" s="8" t="e">
        <v>#REF!</v>
      </c>
      <c r="CL228" s="8" t="e">
        <v>#REF!</v>
      </c>
      <c r="CM228" s="8" t="e">
        <v>#REF!</v>
      </c>
      <c r="CN228" s="8" t="e">
        <v>#REF!</v>
      </c>
      <c r="CO228" s="8" t="e">
        <v>#REF!</v>
      </c>
    </row>
    <row r="229" spans="2:93" x14ac:dyDescent="0.25">
      <c r="B229" s="410"/>
      <c r="C229" s="15" t="str">
        <f t="shared" si="21"/>
        <v>2015GI</v>
      </c>
      <c r="D229" s="238">
        <f t="shared" si="22"/>
        <v>2015</v>
      </c>
      <c r="E229" s="15" t="s">
        <v>35</v>
      </c>
      <c r="F229" s="87" t="str">
        <f>VLOOKUP(E229,'Bases de Cálculo'!$B$9:$M$38,12,FALSE)</f>
        <v>Secundario</v>
      </c>
      <c r="G229" s="87" t="str">
        <f>VLOOKUP(E229,'Bases de Cálculo'!$B$9:$N$38,13,FALSE)</f>
        <v>No Renovable</v>
      </c>
      <c r="H229" s="238" t="e">
        <v>#REF!</v>
      </c>
      <c r="I229" s="96" t="e">
        <v>#REF!</v>
      </c>
      <c r="J229" s="22" t="e">
        <v>#REF!</v>
      </c>
      <c r="K229" s="97" t="e">
        <v>#REF!</v>
      </c>
      <c r="L229" s="22" t="e">
        <v>#REF!</v>
      </c>
      <c r="M229" s="97" t="e">
        <v>#REF!</v>
      </c>
      <c r="N229" s="22" t="e">
        <v>#REF!</v>
      </c>
      <c r="O229" s="97" t="e">
        <v>#REF!</v>
      </c>
      <c r="P229" s="22" t="e">
        <v>#REF!</v>
      </c>
      <c r="Q229" s="97" t="e">
        <v>#REF!</v>
      </c>
      <c r="R229" s="22" t="e">
        <v>#REF!</v>
      </c>
      <c r="S229" s="97" t="e">
        <v>#REF!</v>
      </c>
      <c r="T229" s="22" t="e">
        <v>#REF!</v>
      </c>
      <c r="U229" s="98" t="e">
        <v>#REF!</v>
      </c>
      <c r="V229" s="22" t="e">
        <v>#REF!</v>
      </c>
      <c r="W229" s="98" t="e">
        <v>#REF!</v>
      </c>
      <c r="X229" s="22" t="e">
        <v>#REF!</v>
      </c>
      <c r="Y229" s="99" t="e">
        <v>#REF!</v>
      </c>
      <c r="Z229" s="22" t="e">
        <v>#REF!</v>
      </c>
      <c r="AA229" s="113" t="e">
        <v>#REF!</v>
      </c>
      <c r="AB229" s="22" t="e">
        <v>#REF!</v>
      </c>
      <c r="AC229" s="113" t="e">
        <v>#REF!</v>
      </c>
      <c r="AD229" s="22" t="e">
        <v>#REF!</v>
      </c>
      <c r="AE229" s="113" t="e">
        <v>#REF!</v>
      </c>
      <c r="AF229" s="22" t="e">
        <v>#REF!</v>
      </c>
      <c r="AG229" s="113" t="e">
        <v>#REF!</v>
      </c>
      <c r="AH229" s="22" t="e">
        <v>#REF!</v>
      </c>
      <c r="AI229" s="113" t="e">
        <v>#REF!</v>
      </c>
      <c r="AJ229" s="22" t="e">
        <v>#REF!</v>
      </c>
      <c r="AK229" s="99" t="e">
        <v>#REF!</v>
      </c>
      <c r="AL229" s="96" t="e">
        <v>#REF!</v>
      </c>
      <c r="AM229" s="115" t="e">
        <v>#REF!</v>
      </c>
      <c r="AN229" s="117" t="e">
        <v>#REF!</v>
      </c>
      <c r="AO229" s="100" t="e">
        <v>#REF!</v>
      </c>
      <c r="AP229" s="101" t="e">
        <v>#REF!</v>
      </c>
      <c r="AQ229" s="103" t="e">
        <v>#REF!</v>
      </c>
      <c r="AR229" s="104" t="e">
        <v>#REF!</v>
      </c>
      <c r="AS229" s="22" t="e">
        <v>#REF!</v>
      </c>
      <c r="AT229" s="101" t="e">
        <v>#REF!</v>
      </c>
      <c r="AU229" s="103" t="e">
        <v>#REF!</v>
      </c>
      <c r="AV229" s="104" t="e">
        <v>#REF!</v>
      </c>
      <c r="AW229" s="103" t="e">
        <v>#REF!</v>
      </c>
      <c r="AX229" s="104" t="e">
        <v>#REF!</v>
      </c>
      <c r="AY229" s="103" t="e">
        <v>#REF!</v>
      </c>
      <c r="AZ229" s="104" t="e">
        <v>#REF!</v>
      </c>
      <c r="BA229" s="103" t="e">
        <v>#REF!</v>
      </c>
      <c r="BB229" s="104" t="e">
        <v>#REF!</v>
      </c>
      <c r="BC229" s="103" t="e">
        <v>#REF!</v>
      </c>
      <c r="BD229" s="104" t="e">
        <v>#REF!</v>
      </c>
      <c r="BE229" s="103" t="e">
        <v>#REF!</v>
      </c>
      <c r="BF229" s="104" t="e">
        <v>#REF!</v>
      </c>
      <c r="BG229" s="103" t="e">
        <v>#REF!</v>
      </c>
      <c r="BH229" s="104" t="e">
        <v>#REF!</v>
      </c>
      <c r="BI229" s="103" t="e">
        <v>#REF!</v>
      </c>
      <c r="BJ229" s="104" t="e">
        <v>#REF!</v>
      </c>
      <c r="BK229" s="103" t="e">
        <v>#REF!</v>
      </c>
      <c r="BL229" s="104" t="e">
        <v>#REF!</v>
      </c>
      <c r="BM229" s="103" t="e">
        <v>#REF!</v>
      </c>
      <c r="BN229" s="104" t="e">
        <v>#REF!</v>
      </c>
      <c r="BO229" s="103" t="e">
        <v>#REF!</v>
      </c>
      <c r="BP229" s="104" t="e">
        <v>#REF!</v>
      </c>
      <c r="BQ229" s="103" t="e">
        <v>#REF!</v>
      </c>
      <c r="BR229" s="101" t="e">
        <v>#REF!</v>
      </c>
      <c r="BS229" s="103" t="e">
        <v>#REF!</v>
      </c>
      <c r="BT229" s="102" t="e">
        <v>#REF!</v>
      </c>
      <c r="BU229" s="103" t="e">
        <v>#REF!</v>
      </c>
      <c r="BV229" s="102" t="e">
        <v>#REF!</v>
      </c>
      <c r="BW229" s="103" t="e">
        <v>#REF!</v>
      </c>
      <c r="BX229" s="102" t="e">
        <v>#REF!</v>
      </c>
      <c r="BY229" s="103" t="e">
        <v>#REF!</v>
      </c>
      <c r="BZ229" s="102" t="e">
        <v>#REF!</v>
      </c>
      <c r="CA229" s="103" t="e">
        <v>#REF!</v>
      </c>
      <c r="CB229" s="102" t="e">
        <v>#REF!</v>
      </c>
      <c r="CC229" s="103" t="e">
        <v>#REF!</v>
      </c>
      <c r="CD229" s="101" t="e">
        <v>#REF!</v>
      </c>
      <c r="CE229" s="22" t="e">
        <v>#REF!</v>
      </c>
      <c r="CF229" s="101" t="e">
        <v>#REF!</v>
      </c>
      <c r="CG229" s="22" t="e">
        <v>#REF!</v>
      </c>
      <c r="CH229" s="101" t="e">
        <v>#REF!</v>
      </c>
      <c r="CI229" s="187" t="e">
        <v>#REF!</v>
      </c>
      <c r="CJ229" s="187" t="e">
        <v>#REF!</v>
      </c>
      <c r="CK229" s="8" t="e">
        <v>#REF!</v>
      </c>
      <c r="CL229" s="8" t="e">
        <v>#REF!</v>
      </c>
      <c r="CM229" s="8" t="e">
        <v>#REF!</v>
      </c>
      <c r="CN229" s="8" t="e">
        <v>#REF!</v>
      </c>
      <c r="CO229" s="8" t="e">
        <v>#REF!</v>
      </c>
    </row>
    <row r="230" spans="2:93" x14ac:dyDescent="0.25">
      <c r="B230" s="410"/>
      <c r="C230" s="15" t="str">
        <f t="shared" si="21"/>
        <v>2015GL</v>
      </c>
      <c r="D230" s="238">
        <f t="shared" si="22"/>
        <v>2015</v>
      </c>
      <c r="E230" s="15" t="s">
        <v>36</v>
      </c>
      <c r="F230" s="87" t="str">
        <f>VLOOKUP(E230,'Bases de Cálculo'!$B$9:$M$38,12,FALSE)</f>
        <v>Secundario</v>
      </c>
      <c r="G230" s="87" t="str">
        <f>VLOOKUP(E230,'Bases de Cálculo'!$B$9:$N$38,13,FALSE)</f>
        <v>No Renovable</v>
      </c>
      <c r="H230" s="238" t="e">
        <v>#REF!</v>
      </c>
      <c r="I230" s="96" t="e">
        <v>#REF!</v>
      </c>
      <c r="J230" s="22" t="e">
        <v>#REF!</v>
      </c>
      <c r="K230" s="97" t="e">
        <v>#REF!</v>
      </c>
      <c r="L230" s="22" t="e">
        <v>#REF!</v>
      </c>
      <c r="M230" s="97" t="e">
        <v>#REF!</v>
      </c>
      <c r="N230" s="22" t="e">
        <v>#REF!</v>
      </c>
      <c r="O230" s="97" t="e">
        <v>#REF!</v>
      </c>
      <c r="P230" s="22" t="e">
        <v>#REF!</v>
      </c>
      <c r="Q230" s="97" t="e">
        <v>#REF!</v>
      </c>
      <c r="R230" s="22" t="e">
        <v>#REF!</v>
      </c>
      <c r="S230" s="97" t="e">
        <v>#REF!</v>
      </c>
      <c r="T230" s="22" t="e">
        <v>#REF!</v>
      </c>
      <c r="U230" s="98" t="e">
        <v>#REF!</v>
      </c>
      <c r="V230" s="22" t="e">
        <v>#REF!</v>
      </c>
      <c r="W230" s="98" t="e">
        <v>#REF!</v>
      </c>
      <c r="X230" s="22" t="e">
        <v>#REF!</v>
      </c>
      <c r="Y230" s="99" t="e">
        <v>#REF!</v>
      </c>
      <c r="Z230" s="22" t="e">
        <v>#REF!</v>
      </c>
      <c r="AA230" s="113" t="e">
        <v>#REF!</v>
      </c>
      <c r="AB230" s="22" t="e">
        <v>#REF!</v>
      </c>
      <c r="AC230" s="113" t="e">
        <v>#REF!</v>
      </c>
      <c r="AD230" s="22" t="e">
        <v>#REF!</v>
      </c>
      <c r="AE230" s="113" t="e">
        <v>#REF!</v>
      </c>
      <c r="AF230" s="22" t="e">
        <v>#REF!</v>
      </c>
      <c r="AG230" s="113" t="e">
        <v>#REF!</v>
      </c>
      <c r="AH230" s="22" t="e">
        <v>#REF!</v>
      </c>
      <c r="AI230" s="113" t="e">
        <v>#REF!</v>
      </c>
      <c r="AJ230" s="22" t="e">
        <v>#REF!</v>
      </c>
      <c r="AK230" s="99" t="e">
        <v>#REF!</v>
      </c>
      <c r="AL230" s="96" t="e">
        <v>#REF!</v>
      </c>
      <c r="AM230" s="115" t="e">
        <v>#REF!</v>
      </c>
      <c r="AN230" s="117" t="e">
        <v>#REF!</v>
      </c>
      <c r="AO230" s="100" t="e">
        <v>#REF!</v>
      </c>
      <c r="AP230" s="101" t="e">
        <v>#REF!</v>
      </c>
      <c r="AQ230" s="103" t="e">
        <v>#REF!</v>
      </c>
      <c r="AR230" s="104" t="e">
        <v>#REF!</v>
      </c>
      <c r="AS230" s="22" t="e">
        <v>#REF!</v>
      </c>
      <c r="AT230" s="101" t="e">
        <v>#REF!</v>
      </c>
      <c r="AU230" s="103" t="e">
        <v>#REF!</v>
      </c>
      <c r="AV230" s="104" t="e">
        <v>#REF!</v>
      </c>
      <c r="AW230" s="103" t="e">
        <v>#REF!</v>
      </c>
      <c r="AX230" s="104" t="e">
        <v>#REF!</v>
      </c>
      <c r="AY230" s="103" t="e">
        <v>#REF!</v>
      </c>
      <c r="AZ230" s="104" t="e">
        <v>#REF!</v>
      </c>
      <c r="BA230" s="103" t="e">
        <v>#REF!</v>
      </c>
      <c r="BB230" s="104" t="e">
        <v>#REF!</v>
      </c>
      <c r="BC230" s="103" t="e">
        <v>#REF!</v>
      </c>
      <c r="BD230" s="104" t="e">
        <v>#REF!</v>
      </c>
      <c r="BE230" s="103" t="e">
        <v>#REF!</v>
      </c>
      <c r="BF230" s="104" t="e">
        <v>#REF!</v>
      </c>
      <c r="BG230" s="103" t="e">
        <v>#REF!</v>
      </c>
      <c r="BH230" s="104" t="e">
        <v>#REF!</v>
      </c>
      <c r="BI230" s="103" t="e">
        <v>#REF!</v>
      </c>
      <c r="BJ230" s="104" t="e">
        <v>#REF!</v>
      </c>
      <c r="BK230" s="103" t="e">
        <v>#REF!</v>
      </c>
      <c r="BL230" s="104" t="e">
        <v>#REF!</v>
      </c>
      <c r="BM230" s="103" t="e">
        <v>#REF!</v>
      </c>
      <c r="BN230" s="104" t="e">
        <v>#REF!</v>
      </c>
      <c r="BO230" s="103" t="e">
        <v>#REF!</v>
      </c>
      <c r="BP230" s="104" t="e">
        <v>#REF!</v>
      </c>
      <c r="BQ230" s="103" t="e">
        <v>#REF!</v>
      </c>
      <c r="BR230" s="101" t="e">
        <v>#REF!</v>
      </c>
      <c r="BS230" s="103" t="e">
        <v>#REF!</v>
      </c>
      <c r="BT230" s="102" t="e">
        <v>#REF!</v>
      </c>
      <c r="BU230" s="103" t="e">
        <v>#REF!</v>
      </c>
      <c r="BV230" s="102" t="e">
        <v>#REF!</v>
      </c>
      <c r="BW230" s="103" t="e">
        <v>#REF!</v>
      </c>
      <c r="BX230" s="102" t="e">
        <v>#REF!</v>
      </c>
      <c r="BY230" s="103" t="e">
        <v>#REF!</v>
      </c>
      <c r="BZ230" s="102" t="e">
        <v>#REF!</v>
      </c>
      <c r="CA230" s="103" t="e">
        <v>#REF!</v>
      </c>
      <c r="CB230" s="102" t="e">
        <v>#REF!</v>
      </c>
      <c r="CC230" s="103" t="e">
        <v>#REF!</v>
      </c>
      <c r="CD230" s="101" t="e">
        <v>#REF!</v>
      </c>
      <c r="CE230" s="22" t="e">
        <v>#REF!</v>
      </c>
      <c r="CF230" s="101" t="e">
        <v>#REF!</v>
      </c>
      <c r="CG230" s="22" t="e">
        <v>#REF!</v>
      </c>
      <c r="CH230" s="101" t="e">
        <v>#REF!</v>
      </c>
      <c r="CI230" s="187" t="e">
        <v>#REF!</v>
      </c>
      <c r="CJ230" s="187" t="e">
        <v>#REF!</v>
      </c>
      <c r="CK230" s="8" t="e">
        <v>#REF!</v>
      </c>
      <c r="CL230" s="8" t="e">
        <v>#REF!</v>
      </c>
      <c r="CM230" s="8" t="e">
        <v>#REF!</v>
      </c>
      <c r="CN230" s="8" t="e">
        <v>#REF!</v>
      </c>
      <c r="CO230" s="8" t="e">
        <v>#REF!</v>
      </c>
    </row>
    <row r="231" spans="2:93" x14ac:dyDescent="0.25">
      <c r="B231" s="410"/>
      <c r="C231" s="15" t="str">
        <f t="shared" si="21"/>
        <v>2015GM</v>
      </c>
      <c r="D231" s="238">
        <f t="shared" si="22"/>
        <v>2015</v>
      </c>
      <c r="E231" s="15" t="s">
        <v>37</v>
      </c>
      <c r="F231" s="87" t="str">
        <f>VLOOKUP(E231,'Bases de Cálculo'!$B$9:$M$38,12,FALSE)</f>
        <v>Secundario</v>
      </c>
      <c r="G231" s="87" t="str">
        <f>VLOOKUP(E231,'Bases de Cálculo'!$B$9:$N$38,13,FALSE)</f>
        <v>No Renovable</v>
      </c>
      <c r="H231" s="238" t="e">
        <v>#REF!</v>
      </c>
      <c r="I231" s="96" t="e">
        <v>#REF!</v>
      </c>
      <c r="J231" s="22" t="e">
        <v>#REF!</v>
      </c>
      <c r="K231" s="97" t="e">
        <v>#REF!</v>
      </c>
      <c r="L231" s="22" t="e">
        <v>#REF!</v>
      </c>
      <c r="M231" s="97" t="e">
        <v>#REF!</v>
      </c>
      <c r="N231" s="22" t="e">
        <v>#REF!</v>
      </c>
      <c r="O231" s="97" t="e">
        <v>#REF!</v>
      </c>
      <c r="P231" s="22" t="e">
        <v>#REF!</v>
      </c>
      <c r="Q231" s="97" t="e">
        <v>#REF!</v>
      </c>
      <c r="R231" s="22" t="e">
        <v>#REF!</v>
      </c>
      <c r="S231" s="97" t="e">
        <v>#REF!</v>
      </c>
      <c r="T231" s="22" t="e">
        <v>#REF!</v>
      </c>
      <c r="U231" s="98" t="e">
        <v>#REF!</v>
      </c>
      <c r="V231" s="22" t="e">
        <v>#REF!</v>
      </c>
      <c r="W231" s="98" t="e">
        <v>#REF!</v>
      </c>
      <c r="X231" s="22" t="e">
        <v>#REF!</v>
      </c>
      <c r="Y231" s="99" t="e">
        <v>#REF!</v>
      </c>
      <c r="Z231" s="22" t="e">
        <v>#REF!</v>
      </c>
      <c r="AA231" s="113" t="e">
        <v>#REF!</v>
      </c>
      <c r="AB231" s="22" t="e">
        <v>#REF!</v>
      </c>
      <c r="AC231" s="113" t="e">
        <v>#REF!</v>
      </c>
      <c r="AD231" s="22" t="e">
        <v>#REF!</v>
      </c>
      <c r="AE231" s="113" t="e">
        <v>#REF!</v>
      </c>
      <c r="AF231" s="22" t="e">
        <v>#REF!</v>
      </c>
      <c r="AG231" s="113" t="e">
        <v>#REF!</v>
      </c>
      <c r="AH231" s="22" t="e">
        <v>#REF!</v>
      </c>
      <c r="AI231" s="113" t="e">
        <v>#REF!</v>
      </c>
      <c r="AJ231" s="22" t="e">
        <v>#REF!</v>
      </c>
      <c r="AK231" s="99" t="e">
        <v>#REF!</v>
      </c>
      <c r="AL231" s="96" t="e">
        <v>#REF!</v>
      </c>
      <c r="AM231" s="115" t="e">
        <v>#REF!</v>
      </c>
      <c r="AN231" s="117" t="e">
        <v>#REF!</v>
      </c>
      <c r="AO231" s="100" t="e">
        <v>#REF!</v>
      </c>
      <c r="AP231" s="101" t="e">
        <v>#REF!</v>
      </c>
      <c r="AQ231" s="103" t="e">
        <v>#REF!</v>
      </c>
      <c r="AR231" s="104" t="e">
        <v>#REF!</v>
      </c>
      <c r="AS231" s="22" t="e">
        <v>#REF!</v>
      </c>
      <c r="AT231" s="101" t="e">
        <v>#REF!</v>
      </c>
      <c r="AU231" s="103" t="e">
        <v>#REF!</v>
      </c>
      <c r="AV231" s="104" t="e">
        <v>#REF!</v>
      </c>
      <c r="AW231" s="103" t="e">
        <v>#REF!</v>
      </c>
      <c r="AX231" s="104" t="e">
        <v>#REF!</v>
      </c>
      <c r="AY231" s="103" t="e">
        <v>#REF!</v>
      </c>
      <c r="AZ231" s="104" t="e">
        <v>#REF!</v>
      </c>
      <c r="BA231" s="103" t="e">
        <v>#REF!</v>
      </c>
      <c r="BB231" s="104" t="e">
        <v>#REF!</v>
      </c>
      <c r="BC231" s="103" t="e">
        <v>#REF!</v>
      </c>
      <c r="BD231" s="104" t="e">
        <v>#REF!</v>
      </c>
      <c r="BE231" s="103" t="e">
        <v>#REF!</v>
      </c>
      <c r="BF231" s="104" t="e">
        <v>#REF!</v>
      </c>
      <c r="BG231" s="103" t="e">
        <v>#REF!</v>
      </c>
      <c r="BH231" s="104" t="e">
        <v>#REF!</v>
      </c>
      <c r="BI231" s="103" t="e">
        <v>#REF!</v>
      </c>
      <c r="BJ231" s="104" t="e">
        <v>#REF!</v>
      </c>
      <c r="BK231" s="103" t="e">
        <v>#REF!</v>
      </c>
      <c r="BL231" s="104" t="e">
        <v>#REF!</v>
      </c>
      <c r="BM231" s="103" t="e">
        <v>#REF!</v>
      </c>
      <c r="BN231" s="104" t="e">
        <v>#REF!</v>
      </c>
      <c r="BO231" s="103" t="e">
        <v>#REF!</v>
      </c>
      <c r="BP231" s="104" t="e">
        <v>#REF!</v>
      </c>
      <c r="BQ231" s="103" t="e">
        <v>#REF!</v>
      </c>
      <c r="BR231" s="101" t="e">
        <v>#REF!</v>
      </c>
      <c r="BS231" s="103" t="e">
        <v>#REF!</v>
      </c>
      <c r="BT231" s="102" t="e">
        <v>#REF!</v>
      </c>
      <c r="BU231" s="103" t="e">
        <v>#REF!</v>
      </c>
      <c r="BV231" s="102" t="e">
        <v>#REF!</v>
      </c>
      <c r="BW231" s="103" t="e">
        <v>#REF!</v>
      </c>
      <c r="BX231" s="102" t="e">
        <v>#REF!</v>
      </c>
      <c r="BY231" s="103" t="e">
        <v>#REF!</v>
      </c>
      <c r="BZ231" s="102" t="e">
        <v>#REF!</v>
      </c>
      <c r="CA231" s="103" t="e">
        <v>#REF!</v>
      </c>
      <c r="CB231" s="102" t="e">
        <v>#REF!</v>
      </c>
      <c r="CC231" s="103" t="e">
        <v>#REF!</v>
      </c>
      <c r="CD231" s="101" t="e">
        <v>#REF!</v>
      </c>
      <c r="CE231" s="22" t="e">
        <v>#REF!</v>
      </c>
      <c r="CF231" s="101" t="e">
        <v>#REF!</v>
      </c>
      <c r="CG231" s="22" t="e">
        <v>#REF!</v>
      </c>
      <c r="CH231" s="101" t="e">
        <v>#REF!</v>
      </c>
      <c r="CI231" s="187" t="e">
        <v>#REF!</v>
      </c>
      <c r="CJ231" s="187" t="e">
        <v>#REF!</v>
      </c>
      <c r="CK231" s="8" t="e">
        <v>#REF!</v>
      </c>
      <c r="CL231" s="8" t="e">
        <v>#REF!</v>
      </c>
      <c r="CM231" s="8" t="e">
        <v>#REF!</v>
      </c>
      <c r="CN231" s="8" t="e">
        <v>#REF!</v>
      </c>
      <c r="CO231" s="8" t="e">
        <v>#REF!</v>
      </c>
    </row>
    <row r="232" spans="2:93" x14ac:dyDescent="0.25">
      <c r="B232" s="410"/>
      <c r="C232" s="15" t="str">
        <f t="shared" si="21"/>
        <v>2015KJ</v>
      </c>
      <c r="D232" s="238">
        <f t="shared" si="22"/>
        <v>2015</v>
      </c>
      <c r="E232" s="15" t="s">
        <v>39</v>
      </c>
      <c r="F232" s="87" t="str">
        <f>VLOOKUP(E232,'Bases de Cálculo'!$B$9:$M$38,12,FALSE)</f>
        <v>Secundario</v>
      </c>
      <c r="G232" s="87" t="str">
        <f>VLOOKUP(E232,'Bases de Cálculo'!$B$9:$N$38,13,FALSE)</f>
        <v>No Renovable</v>
      </c>
      <c r="H232" s="238" t="e">
        <v>#REF!</v>
      </c>
      <c r="I232" s="96" t="e">
        <v>#REF!</v>
      </c>
      <c r="J232" s="22" t="e">
        <v>#REF!</v>
      </c>
      <c r="K232" s="97" t="e">
        <v>#REF!</v>
      </c>
      <c r="L232" s="22" t="e">
        <v>#REF!</v>
      </c>
      <c r="M232" s="97" t="e">
        <v>#REF!</v>
      </c>
      <c r="N232" s="22" t="e">
        <v>#REF!</v>
      </c>
      <c r="O232" s="97" t="e">
        <v>#REF!</v>
      </c>
      <c r="P232" s="22" t="e">
        <v>#REF!</v>
      </c>
      <c r="Q232" s="97" t="e">
        <v>#REF!</v>
      </c>
      <c r="R232" s="22" t="e">
        <v>#REF!</v>
      </c>
      <c r="S232" s="97" t="e">
        <v>#REF!</v>
      </c>
      <c r="T232" s="22" t="e">
        <v>#REF!</v>
      </c>
      <c r="U232" s="98" t="e">
        <v>#REF!</v>
      </c>
      <c r="V232" s="22" t="e">
        <v>#REF!</v>
      </c>
      <c r="W232" s="98" t="e">
        <v>#REF!</v>
      </c>
      <c r="X232" s="22" t="e">
        <v>#REF!</v>
      </c>
      <c r="Y232" s="99" t="e">
        <v>#REF!</v>
      </c>
      <c r="Z232" s="22" t="e">
        <v>#REF!</v>
      </c>
      <c r="AA232" s="113" t="e">
        <v>#REF!</v>
      </c>
      <c r="AB232" s="22" t="e">
        <v>#REF!</v>
      </c>
      <c r="AC232" s="113" t="e">
        <v>#REF!</v>
      </c>
      <c r="AD232" s="22" t="e">
        <v>#REF!</v>
      </c>
      <c r="AE232" s="113" t="e">
        <v>#REF!</v>
      </c>
      <c r="AF232" s="22" t="e">
        <v>#REF!</v>
      </c>
      <c r="AG232" s="113" t="e">
        <v>#REF!</v>
      </c>
      <c r="AH232" s="22" t="e">
        <v>#REF!</v>
      </c>
      <c r="AI232" s="113" t="e">
        <v>#REF!</v>
      </c>
      <c r="AJ232" s="22" t="e">
        <v>#REF!</v>
      </c>
      <c r="AK232" s="99" t="e">
        <v>#REF!</v>
      </c>
      <c r="AL232" s="96" t="e">
        <v>#REF!</v>
      </c>
      <c r="AM232" s="115" t="e">
        <v>#REF!</v>
      </c>
      <c r="AN232" s="117" t="e">
        <v>#REF!</v>
      </c>
      <c r="AO232" s="100" t="e">
        <v>#REF!</v>
      </c>
      <c r="AP232" s="101" t="e">
        <v>#REF!</v>
      </c>
      <c r="AQ232" s="103" t="e">
        <v>#REF!</v>
      </c>
      <c r="AR232" s="104" t="e">
        <v>#REF!</v>
      </c>
      <c r="AS232" s="22" t="e">
        <v>#REF!</v>
      </c>
      <c r="AT232" s="101" t="e">
        <v>#REF!</v>
      </c>
      <c r="AU232" s="103" t="e">
        <v>#REF!</v>
      </c>
      <c r="AV232" s="104" t="e">
        <v>#REF!</v>
      </c>
      <c r="AW232" s="103" t="e">
        <v>#REF!</v>
      </c>
      <c r="AX232" s="104" t="e">
        <v>#REF!</v>
      </c>
      <c r="AY232" s="103" t="e">
        <v>#REF!</v>
      </c>
      <c r="AZ232" s="104" t="e">
        <v>#REF!</v>
      </c>
      <c r="BA232" s="103" t="e">
        <v>#REF!</v>
      </c>
      <c r="BB232" s="104" t="e">
        <v>#REF!</v>
      </c>
      <c r="BC232" s="103" t="e">
        <v>#REF!</v>
      </c>
      <c r="BD232" s="104" t="e">
        <v>#REF!</v>
      </c>
      <c r="BE232" s="103" t="e">
        <v>#REF!</v>
      </c>
      <c r="BF232" s="104" t="e">
        <v>#REF!</v>
      </c>
      <c r="BG232" s="103" t="e">
        <v>#REF!</v>
      </c>
      <c r="BH232" s="104" t="e">
        <v>#REF!</v>
      </c>
      <c r="BI232" s="103" t="e">
        <v>#REF!</v>
      </c>
      <c r="BJ232" s="104" t="e">
        <v>#REF!</v>
      </c>
      <c r="BK232" s="103" t="e">
        <v>#REF!</v>
      </c>
      <c r="BL232" s="104" t="e">
        <v>#REF!</v>
      </c>
      <c r="BM232" s="103" t="e">
        <v>#REF!</v>
      </c>
      <c r="BN232" s="104" t="e">
        <v>#REF!</v>
      </c>
      <c r="BO232" s="103" t="e">
        <v>#REF!</v>
      </c>
      <c r="BP232" s="104" t="e">
        <v>#REF!</v>
      </c>
      <c r="BQ232" s="103" t="e">
        <v>#REF!</v>
      </c>
      <c r="BR232" s="101" t="e">
        <v>#REF!</v>
      </c>
      <c r="BS232" s="103" t="e">
        <v>#REF!</v>
      </c>
      <c r="BT232" s="102" t="e">
        <v>#REF!</v>
      </c>
      <c r="BU232" s="103" t="e">
        <v>#REF!</v>
      </c>
      <c r="BV232" s="102" t="e">
        <v>#REF!</v>
      </c>
      <c r="BW232" s="103" t="e">
        <v>#REF!</v>
      </c>
      <c r="BX232" s="102" t="e">
        <v>#REF!</v>
      </c>
      <c r="BY232" s="103" t="e">
        <v>#REF!</v>
      </c>
      <c r="BZ232" s="102" t="e">
        <v>#REF!</v>
      </c>
      <c r="CA232" s="103" t="e">
        <v>#REF!</v>
      </c>
      <c r="CB232" s="102" t="e">
        <v>#REF!</v>
      </c>
      <c r="CC232" s="103" t="e">
        <v>#REF!</v>
      </c>
      <c r="CD232" s="101" t="e">
        <v>#REF!</v>
      </c>
      <c r="CE232" s="22" t="e">
        <v>#REF!</v>
      </c>
      <c r="CF232" s="101" t="e">
        <v>#REF!</v>
      </c>
      <c r="CG232" s="22" t="e">
        <v>#REF!</v>
      </c>
      <c r="CH232" s="101" t="e">
        <v>#REF!</v>
      </c>
      <c r="CI232" s="187" t="e">
        <v>#REF!</v>
      </c>
      <c r="CJ232" s="187" t="e">
        <v>#REF!</v>
      </c>
      <c r="CK232" s="8" t="e">
        <v>#REF!</v>
      </c>
      <c r="CL232" s="8" t="e">
        <v>#REF!</v>
      </c>
      <c r="CM232" s="8" t="e">
        <v>#REF!</v>
      </c>
      <c r="CN232" s="8" t="e">
        <v>#REF!</v>
      </c>
      <c r="CO232" s="8" t="e">
        <v>#REF!</v>
      </c>
    </row>
  </sheetData>
  <mergeCells count="21">
    <mergeCell ref="B119:B127"/>
    <mergeCell ref="B2:H2"/>
    <mergeCell ref="B4:B12"/>
    <mergeCell ref="B13:B25"/>
    <mergeCell ref="B27:B35"/>
    <mergeCell ref="B36:B48"/>
    <mergeCell ref="B50:B58"/>
    <mergeCell ref="B59:B71"/>
    <mergeCell ref="B73:B81"/>
    <mergeCell ref="B82:B94"/>
    <mergeCell ref="B96:B104"/>
    <mergeCell ref="B105:B117"/>
    <mergeCell ref="B197:B209"/>
    <mergeCell ref="B211:B219"/>
    <mergeCell ref="B220:B232"/>
    <mergeCell ref="B128:B140"/>
    <mergeCell ref="B142:B150"/>
    <mergeCell ref="B151:B163"/>
    <mergeCell ref="B165:B173"/>
    <mergeCell ref="B174:B186"/>
    <mergeCell ref="B188:B19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D9F8ADBF84EC46AC74FDAED6AEF123" ma:contentTypeVersion="2" ma:contentTypeDescription="Crear nuevo documento." ma:contentTypeScope="" ma:versionID="3115186ea60a86f9152503783c9b54c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7902CAC-352C-4010-AC27-941A894775DB}"/>
</file>

<file path=customXml/itemProps2.xml><?xml version="1.0" encoding="utf-8"?>
<ds:datastoreItem xmlns:ds="http://schemas.openxmlformats.org/officeDocument/2006/customXml" ds:itemID="{A920E040-7F38-42E1-89DD-F79394E20B00}"/>
</file>

<file path=customXml/itemProps3.xml><?xml version="1.0" encoding="utf-8"?>
<ds:datastoreItem xmlns:ds="http://schemas.openxmlformats.org/officeDocument/2006/customXml" ds:itemID="{43B1F6FB-EA0E-47D1-A94A-4C5B7DB404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Presentación</vt:lpstr>
      <vt:lpstr>BECO_1975-2005</vt:lpstr>
      <vt:lpstr>BECO_2006-2015</vt:lpstr>
      <vt:lpstr>BECO_Energéticos 2006-2015_porc</vt:lpstr>
      <vt:lpstr>BECO_Energéticos 2006-2019</vt:lpstr>
      <vt:lpstr>BECO_2006-2019</vt:lpstr>
      <vt:lpstr>Bases de Cálculo</vt:lpstr>
      <vt:lpstr>BECO_Datos 1975-2005</vt:lpstr>
      <vt:lpstr>BECO_UE_Espejo</vt:lpstr>
      <vt:lpstr>BECO_Datos 2006-2020</vt:lpstr>
      <vt:lpstr>BECO_Fuentes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Juan Andres de Avila</dc:creator>
  <cp:lastModifiedBy>German Leonardo Camacho Ahumada</cp:lastModifiedBy>
  <cp:lastPrinted>2017-03-16T13:32:22Z</cp:lastPrinted>
  <dcterms:created xsi:type="dcterms:W3CDTF">2015-06-03T19:52:19Z</dcterms:created>
  <dcterms:modified xsi:type="dcterms:W3CDTF">2020-08-27T17:41:14Z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0x0101008ED9F8ADBF84EC46AC74FDAED6AEF123</vt:lpwstr>
  </property>
</Properties>
</file>